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9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<sst xmlns="http://schemas.openxmlformats.org/spreadsheetml/2006/main" count="67" uniqueCount="56">
  <si>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Fuel</t>
  </si>
  <si>
    <t>Heat Rate @ EcoMax</t>
  </si>
  <si>
    <t>VOM</t>
  </si>
  <si>
    <t>Margin Adder</t>
  </si>
  <si>
    <t>Base Price</t>
  </si>
  <si>
    <t>$/MBTU</t>
  </si>
  <si>
    <t>Heat Rate Adjustment (Operating Range)</t>
  </si>
  <si>
    <t>Unit Base Load Heat Rate Fuel Input</t>
  </si>
  <si>
    <t>MBTU/Hr</t>
  </si>
  <si>
    <t>Unit Reduced Load Heat Rate Fuel Input</t>
  </si>
  <si>
    <t>Difference</t>
  </si>
  <si>
    <t>Heat Rate Adjustment (Non-Steady State Operation)</t>
  </si>
  <si>
    <t>Top Operating Point Heat Rate</t>
  </si>
  <si>
    <t>BTU/kWh</t>
  </si>
  <si>
    <t>Heat Rate Loss</t>
  </si>
  <si>
    <t>Fuel Cost Adder - Operating Range</t>
  </si>
  <si>
    <t>$/Hr/MW of Regulation</t>
  </si>
  <si>
    <t>Fuel Cost Adder - Non Steady-State Operation</t>
  </si>
  <si>
    <t>Regulation VOM Adder</t>
  </si>
  <si>
    <t>Margin/Risk Adder</t>
  </si>
  <si>
    <t>(a) Heat Rate Adjusment (Operating Range)</t>
  </si>
  <si>
    <t>Btu/KWh</t>
  </si>
  <si>
    <t>$/MW of Regulation</t>
  </si>
  <si>
    <t>Heat Rate @ RegMin</t>
  </si>
  <si>
    <t>MW</t>
  </si>
  <si>
    <t>EcoMax</t>
  </si>
  <si>
    <t>RegMin</t>
  </si>
  <si>
    <t>Units</t>
  </si>
  <si>
    <t xml:space="preserve">Cost-Based Regulation Offer Calculation </t>
  </si>
  <si>
    <t>Heat Rate at Eco Max * Reg Min</t>
  </si>
  <si>
    <t>Heat Rate at Reg Min * Reg Min</t>
  </si>
  <si>
    <t xml:space="preserve">Difference </t>
  </si>
  <si>
    <t>EcoMax Heat Rate*.35%* EcoMax/1000</t>
  </si>
  <si>
    <t>(Difference* Fuel Cost)/(Eco Max - Reg Min)</t>
  </si>
  <si>
    <t>(Heat Rate Loss* Fuel Cost)/Reg Band MW</t>
  </si>
  <si>
    <t>VOM adder</t>
  </si>
  <si>
    <t>Margin Risk Adder</t>
  </si>
  <si>
    <t>MAXIMUM PERFORMANCE OFFER</t>
  </si>
  <si>
    <t>MAXIMUM CAPABILITY OFFER</t>
  </si>
  <si>
    <t>** This will be posted on a eMKT--&gt; Public Button--&gt; Market Results A/S --&gt;Regulation Results</t>
  </si>
  <si>
    <t>Data Submitted by Participant in Yellow</t>
  </si>
  <si>
    <t>Unit Reg Band</t>
  </si>
  <si>
    <t>Fuel Cost (Total Fuel Related Cost: Manual 15)</t>
  </si>
  <si>
    <t>Heat Rate Loss Factor (Max per M15)</t>
  </si>
  <si>
    <t>(b) Margin/Risk Adder</t>
  </si>
  <si>
    <t>(c) Heat Rate Adjustment (Non Steady-State Operation)</t>
  </si>
  <si>
    <t>(d) VOM Adder</t>
  </si>
  <si>
    <t>$/MW</t>
  </si>
  <si>
    <t>$/∆MW</t>
  </si>
  <si>
    <t>a+b</t>
  </si>
  <si>
    <t>This is 2X the Offer MW</t>
  </si>
  <si>
    <t>Historic Mileage</t>
  </si>
  <si>
    <t>Mileage</t>
  </si>
  <si>
    <t>(c+d)/Historic Mileage</t>
  </si>
  <si>
    <t xml:space="preserve">Performance* Mileage + Capability </t>
  </si>
  <si>
    <t>Use EcoMax before the Duct Burner (if applicable)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</si>
</sst>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164" fontId="0" fillId="35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164" fontId="5" fillId="35" borderId="0" xfId="0" applyNumberFormat="1" applyFont="1" applyFill="1" applyAlignment="1">
      <alignment/>
    </xf>
    <xf numFmtId="10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/>
    </xf>
    <xf numFmtId="164" fontId="0" fillId="13" borderId="10" xfId="0" applyNumberFormat="1" applyFill="1" applyBorder="1" applyAlignment="1">
      <alignment/>
    </xf>
    <xf numFmtId="0" fontId="9" fillId="36" borderId="0" xfId="0" applyFont="1" applyFill="1" applyAlignment="1">
      <alignment/>
    </xf>
    <xf numFmtId="0" fontId="9" fillId="36" borderId="10" xfId="0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164" fontId="10" fillId="35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0" fontId="9" fillId="37" borderId="10" xfId="0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0" fontId="0" fillId="13" borderId="0" xfId="0" applyFont="1" applyFill="1" applyAlignment="1">
      <alignment/>
    </xf>
    <xf numFmtId="0" fontId="9" fillId="35" borderId="0" xfId="0" applyFont="1" applyFill="1" applyBorder="1" applyAlignment="1">
      <alignment/>
    </xf>
    <xf numFmtId="164" fontId="9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64" fontId="5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45" fillId="35" borderId="10" xfId="0" applyFont="1" applyFill="1" applyBorder="1" applyAlignment="1">
      <alignment/>
    </xf>
    <xf numFmtId="165" fontId="0" fillId="35" borderId="0" xfId="0" applyNumberFormat="1" applyFill="1" applyAlignment="1">
      <alignment/>
    </xf>
    <xf numFmtId="0" fontId="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9.00390625" style="3" customWidth="1"/>
    <col min="2" max="2" width="10.421875" style="3" bestFit="1" customWidth="1"/>
    <col min="3" max="3" width="21.140625" style="3" customWidth="1"/>
    <col min="4" max="4" width="34.421875" style="3" bestFit="1" customWidth="1"/>
    <col min="5" max="16384" width="9.140625" style="3" customWidth="1"/>
  </cols>
  <sheetData>
    <row r="1" ht="20.25">
      <c r="A1" s="8" t="s">
        <v>28</v>
      </c>
    </row>
    <row r="3" spans="1:3" ht="12.75">
      <c r="A3" s="9" t="s">
        <v>40</v>
      </c>
      <c r="C3" s="9" t="s">
        <v>27</v>
      </c>
    </row>
    <row r="4" spans="1:3" ht="12.75">
      <c r="A4" s="1" t="s">
        <v>0</v>
      </c>
      <c r="B4" s="6">
        <v>0.01</v>
      </c>
      <c r="C4" s="3" t="s">
        <v>5</v>
      </c>
    </row>
    <row r="5" spans="1:4" ht="12.75">
      <c r="A5" s="1" t="s">
        <v>1</v>
      </c>
      <c r="B5" s="7">
        <v>10000</v>
      </c>
      <c r="C5" s="3" t="s">
        <v>21</v>
      </c>
      <c r="D5" s="3" t="s">
        <v>55</v>
      </c>
    </row>
    <row r="6" spans="1:3" ht="12.75">
      <c r="A6" s="1" t="s">
        <v>23</v>
      </c>
      <c r="B6" s="7">
        <v>12000</v>
      </c>
      <c r="C6" s="3" t="s">
        <v>21</v>
      </c>
    </row>
    <row r="7" spans="1:3" ht="12.75">
      <c r="A7" s="1" t="s">
        <v>2</v>
      </c>
      <c r="B7" s="6">
        <v>2</v>
      </c>
      <c r="C7" s="3" t="s">
        <v>22</v>
      </c>
    </row>
    <row r="8" spans="1:4" ht="12.75">
      <c r="A8" s="1" t="s">
        <v>25</v>
      </c>
      <c r="B8" s="7">
        <v>51</v>
      </c>
      <c r="C8" s="3" t="s">
        <v>24</v>
      </c>
      <c r="D8" s="49"/>
    </row>
    <row r="9" spans="1:3" ht="12.75">
      <c r="A9" s="1" t="s">
        <v>26</v>
      </c>
      <c r="B9" s="7">
        <v>50</v>
      </c>
      <c r="C9" s="3" t="s">
        <v>24</v>
      </c>
    </row>
    <row r="10" spans="1:4" ht="12.75">
      <c r="A10" s="1" t="s">
        <v>41</v>
      </c>
      <c r="B10" s="7">
        <v>10</v>
      </c>
      <c r="C10" s="3" t="s">
        <v>24</v>
      </c>
      <c r="D10" s="3" t="s">
        <v>50</v>
      </c>
    </row>
    <row r="11" spans="1:3" ht="12.75">
      <c r="A11" s="1" t="s">
        <v>3</v>
      </c>
      <c r="B11" s="6">
        <v>12</v>
      </c>
      <c r="C11" s="3" t="s">
        <v>22</v>
      </c>
    </row>
    <row r="12" spans="1:2" ht="12.75">
      <c r="A12" s="4"/>
      <c r="B12" s="5"/>
    </row>
    <row r="13" ht="12.75">
      <c r="A13" s="9" t="s">
        <v>51</v>
      </c>
    </row>
    <row r="14" spans="1:3" ht="12.75">
      <c r="A14" s="13" t="s">
        <v>52</v>
      </c>
      <c r="B14" s="48">
        <v>5.9</v>
      </c>
      <c r="C14" s="15" t="s">
        <v>39</v>
      </c>
    </row>
    <row r="16" ht="12.75">
      <c r="A16" s="9" t="s">
        <v>4</v>
      </c>
    </row>
    <row r="17" spans="1:3" ht="12.75">
      <c r="A17" s="10" t="s">
        <v>42</v>
      </c>
      <c r="B17" s="11">
        <f>B4</f>
        <v>0.01</v>
      </c>
      <c r="C17" s="3" t="s">
        <v>5</v>
      </c>
    </row>
    <row r="19" ht="12.75">
      <c r="A19" s="9" t="s">
        <v>6</v>
      </c>
    </row>
    <row r="20" spans="1:4" ht="12.75">
      <c r="A20" s="14" t="s">
        <v>7</v>
      </c>
      <c r="B20" s="12">
        <f>B5*(B9/1000)</f>
        <v>500</v>
      </c>
      <c r="C20" s="3" t="s">
        <v>8</v>
      </c>
      <c r="D20" s="3" t="s">
        <v>29</v>
      </c>
    </row>
    <row r="21" spans="1:4" ht="12.75">
      <c r="A21" s="14" t="s">
        <v>9</v>
      </c>
      <c r="B21" s="12">
        <f>B6*(B9/1000)</f>
        <v>600</v>
      </c>
      <c r="C21" s="3" t="s">
        <v>8</v>
      </c>
      <c r="D21" s="3" t="s">
        <v>30</v>
      </c>
    </row>
    <row r="22" spans="1:4" ht="12.75">
      <c r="A22" s="14" t="s">
        <v>10</v>
      </c>
      <c r="B22" s="12">
        <f>B21-B20</f>
        <v>100</v>
      </c>
      <c r="C22" s="3" t="s">
        <v>8</v>
      </c>
      <c r="D22" s="3" t="s">
        <v>31</v>
      </c>
    </row>
    <row r="24" ht="12.75">
      <c r="A24" s="9" t="s">
        <v>11</v>
      </c>
    </row>
    <row r="25" spans="1:3" ht="12.75">
      <c r="A25" s="14" t="s">
        <v>12</v>
      </c>
      <c r="B25" s="12">
        <f>B5</f>
        <v>10000</v>
      </c>
      <c r="C25" s="3" t="s">
        <v>13</v>
      </c>
    </row>
    <row r="26" spans="1:2" ht="12.75">
      <c r="A26" s="10" t="s">
        <v>43</v>
      </c>
      <c r="B26" s="18">
        <v>0.0035</v>
      </c>
    </row>
    <row r="27" spans="1:4" ht="12.75">
      <c r="A27" s="14" t="s">
        <v>14</v>
      </c>
      <c r="B27" s="19">
        <f>(B25*B26)*B8/1000</f>
        <v>1.785</v>
      </c>
      <c r="C27" s="3" t="s">
        <v>8</v>
      </c>
      <c r="D27" s="3" t="s">
        <v>32</v>
      </c>
    </row>
    <row r="29" ht="12.75">
      <c r="A29" s="9"/>
    </row>
    <row r="30" spans="1:2" ht="12.75">
      <c r="A30" s="2" t="s">
        <v>20</v>
      </c>
      <c r="B30" s="2"/>
    </row>
    <row r="31" spans="1:4" ht="12.75">
      <c r="A31" s="20" t="s">
        <v>15</v>
      </c>
      <c r="B31" s="21">
        <f>ROUND(B22*B17/(B8-B9),2)</f>
        <v>1</v>
      </c>
      <c r="C31" s="3" t="s">
        <v>16</v>
      </c>
      <c r="D31" s="3" t="s">
        <v>33</v>
      </c>
    </row>
    <row r="33" spans="1:2" ht="12.75">
      <c r="A33" s="35" t="s">
        <v>44</v>
      </c>
      <c r="B33" s="2"/>
    </row>
    <row r="34" spans="1:4" ht="12.75">
      <c r="A34" s="20" t="s">
        <v>19</v>
      </c>
      <c r="B34" s="21">
        <f>ROUND(B11,2)</f>
        <v>12</v>
      </c>
      <c r="C34" s="3" t="s">
        <v>16</v>
      </c>
      <c r="D34" s="3" t="s">
        <v>36</v>
      </c>
    </row>
    <row r="35" spans="1:2" ht="12.75">
      <c r="A35" s="33"/>
      <c r="B35" s="34"/>
    </row>
    <row r="36" spans="1:4" ht="15">
      <c r="A36" s="29" t="s">
        <v>38</v>
      </c>
      <c r="B36" s="29"/>
      <c r="C36" s="16"/>
      <c r="D36" s="16"/>
    </row>
    <row r="37" spans="1:4" ht="15.75">
      <c r="A37" s="30" t="s">
        <v>49</v>
      </c>
      <c r="B37" s="31">
        <f>B31+B34</f>
        <v>13</v>
      </c>
      <c r="C37" s="32" t="s">
        <v>47</v>
      </c>
      <c r="D37" s="32"/>
    </row>
    <row r="38" spans="1:4" ht="15.75">
      <c r="A38" s="37"/>
      <c r="B38" s="38"/>
      <c r="C38" s="28"/>
      <c r="D38" s="17"/>
    </row>
    <row r="39" spans="1:2" ht="12" customHeight="1">
      <c r="A39" s="36" t="s">
        <v>45</v>
      </c>
      <c r="B39" s="22"/>
    </row>
    <row r="40" spans="1:4" ht="12.75">
      <c r="A40" s="23" t="s">
        <v>17</v>
      </c>
      <c r="B40" s="24">
        <f>ROUND(B27*B17/B10,2)</f>
        <v>0</v>
      </c>
      <c r="C40" s="3" t="s">
        <v>16</v>
      </c>
      <c r="D40" s="3" t="s">
        <v>34</v>
      </c>
    </row>
    <row r="42" spans="1:2" ht="12.75">
      <c r="A42" s="36" t="s">
        <v>46</v>
      </c>
      <c r="B42" s="22"/>
    </row>
    <row r="43" spans="1:4" ht="12.75">
      <c r="A43" s="23" t="s">
        <v>18</v>
      </c>
      <c r="B43" s="24">
        <f>ROUND(B7,2)</f>
        <v>2</v>
      </c>
      <c r="C43" s="3" t="s">
        <v>16</v>
      </c>
      <c r="D43" s="3" t="s">
        <v>35</v>
      </c>
    </row>
    <row r="45" spans="1:4" ht="15">
      <c r="A45" s="25" t="s">
        <v>37</v>
      </c>
      <c r="B45" s="25"/>
      <c r="C45" s="16"/>
      <c r="D45" s="16"/>
    </row>
    <row r="46" spans="1:4" ht="15.75">
      <c r="A46" s="26" t="s">
        <v>53</v>
      </c>
      <c r="B46" s="27">
        <f>ROUND((B40+B43)/ROUND(B14,1),2)</f>
        <v>0.34</v>
      </c>
      <c r="C46" s="28" t="s">
        <v>48</v>
      </c>
      <c r="D46" s="28"/>
    </row>
    <row r="50" spans="1:4" s="39" customFormat="1" ht="12.75">
      <c r="A50" s="46" t="s">
        <v>54</v>
      </c>
      <c r="B50" s="47">
        <f>IF((B46*B14+B37)&lt;100,(B46*B14+B37),"ERROR!")</f>
        <v>15.006</v>
      </c>
      <c r="C50" s="50"/>
      <c r="D50" s="50"/>
    </row>
    <row r="51" s="39" customFormat="1" ht="12.75">
      <c r="A51" s="40"/>
    </row>
    <row r="52" spans="1:3" s="39" customFormat="1" ht="15">
      <c r="A52" s="41"/>
      <c r="B52" s="42"/>
      <c r="C52" s="41"/>
    </row>
    <row r="53" spans="1:3" s="39" customFormat="1" ht="15">
      <c r="A53" s="41"/>
      <c r="B53" s="42"/>
      <c r="C53" s="41"/>
    </row>
    <row r="54" spans="1:4" s="39" customFormat="1" ht="15">
      <c r="A54" s="43"/>
      <c r="B54" s="44"/>
      <c r="C54" s="43"/>
      <c r="D54" s="45"/>
    </row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&amp;L506038 v1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&amp;L506038 v1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&amp;L506038 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_</cp:lastModifiedBy>
  <dcterms:created xsi:type="dcterms:W3CDTF">2008-10-13T11:31:49Z</dcterms:created>
  <dcterms:modified xsi:type="dcterms:W3CDTF">2018-12-04T18:53:27Z</dcterms:modified>
  <cp:category/>
  <cp:version/>
  <cp:contentType/>
  <cp:contentStatus/>
</cp:coreProperties>
</file>