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6030" windowHeight="6450"/>
  </bookViews>
  <sheets>
    <sheet name="CP Offer Cap Logic" sheetId="7" r:id="rId1"/>
    <sheet name="Slides" sheetId="8" r:id="rId2"/>
  </sheets>
  <calcPr calcId="145621"/>
</workbook>
</file>

<file path=xl/calcChain.xml><?xml version="1.0" encoding="utf-8"?>
<calcChain xmlns="http://schemas.openxmlformats.org/spreadsheetml/2006/main">
  <c r="C4" i="7" l="1"/>
  <c r="C14" i="7" l="1"/>
  <c r="C13" i="7"/>
  <c r="C9" i="7"/>
  <c r="C8" i="7"/>
  <c r="B25" i="7"/>
  <c r="B11" i="7"/>
  <c r="B10" i="7"/>
  <c r="C7" i="7"/>
  <c r="C11" i="7" s="1"/>
  <c r="C6" i="7"/>
  <c r="B15" i="7" l="1"/>
  <c r="B20" i="7" s="1"/>
  <c r="C15" i="7"/>
  <c r="B12" i="7"/>
  <c r="C10" i="7"/>
  <c r="C12" i="7" s="1"/>
  <c r="C16" i="7" l="1"/>
  <c r="C18" i="7" s="1"/>
  <c r="B16" i="7"/>
  <c r="B18" i="7" s="1"/>
  <c r="B24" i="7"/>
  <c r="B22" i="7" l="1"/>
  <c r="B23" i="7" s="1"/>
  <c r="C19" i="7"/>
  <c r="C24" i="7" s="1"/>
  <c r="C25" i="7" l="1"/>
</calcChain>
</file>

<file path=xl/sharedStrings.xml><?xml version="1.0" encoding="utf-8"?>
<sst xmlns="http://schemas.openxmlformats.org/spreadsheetml/2006/main" count="24" uniqueCount="24">
  <si>
    <t>Net CONE ($/MW-day)</t>
  </si>
  <si>
    <t>Bonus Performance (MW)</t>
  </si>
  <si>
    <t>Expected Performance (MW)</t>
  </si>
  <si>
    <t>Actual Performance (MW)</t>
  </si>
  <si>
    <t>Capacity</t>
  </si>
  <si>
    <t>Unit Rating (MW), EFORd = 0</t>
  </si>
  <si>
    <t>Bonus Performance ($/MW-year)</t>
  </si>
  <si>
    <t>Energy Only</t>
  </si>
  <si>
    <r>
      <t>Charge/Bonus Rate ($/MWh),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sz val="10"/>
        <color theme="0" tint="-0.499984740745262"/>
        <rFont val="Calibri"/>
        <family val="2"/>
        <scheme val="minor"/>
      </rPr>
      <t>PPR = Net CONE * 365 / H</t>
    </r>
    <r>
      <rPr>
        <vertAlign val="subscript"/>
        <sz val="10"/>
        <color theme="0" tint="-0.499984740745262"/>
        <rFont val="Calibri"/>
        <family val="2"/>
        <scheme val="minor"/>
      </rPr>
      <t>PPR</t>
    </r>
  </si>
  <si>
    <r>
      <t xml:space="preserve">CP Competitive Offer ($/MW-day), </t>
    </r>
    <r>
      <rPr>
        <sz val="10"/>
        <color theme="0" tint="-0.499984740745262"/>
        <rFont val="Calibri"/>
        <family val="2"/>
        <scheme val="minor"/>
      </rPr>
      <t>PPR * H * B' + max{0, (ACR - PPR * H * A')}</t>
    </r>
  </si>
  <si>
    <r>
      <t xml:space="preserve">Balancing Ratio, </t>
    </r>
    <r>
      <rPr>
        <sz val="10"/>
        <color theme="0" tint="-0.499984740745262"/>
        <rFont val="Calibri"/>
        <family val="2"/>
        <scheme val="minor"/>
      </rPr>
      <t>B'</t>
    </r>
  </si>
  <si>
    <r>
      <t xml:space="preserve">Net Avoidable Cost Rate ($/MW-year), </t>
    </r>
    <r>
      <rPr>
        <sz val="10"/>
        <color theme="0" tint="-0.499984740745262"/>
        <rFont val="Calibri"/>
        <family val="2"/>
        <scheme val="minor"/>
      </rPr>
      <t>ACR</t>
    </r>
  </si>
  <si>
    <r>
      <t xml:space="preserve">Actual Performance Factor (%), </t>
    </r>
    <r>
      <rPr>
        <sz val="10"/>
        <color theme="0" tint="-0.499984740745262"/>
        <rFont val="Calibri"/>
        <family val="2"/>
        <scheme val="minor"/>
      </rPr>
      <t>A'</t>
    </r>
  </si>
  <si>
    <t>Capacity Commitment (MW)</t>
  </si>
  <si>
    <r>
      <t xml:space="preserve">Estimated Performance Assessment Hours for MSOC, </t>
    </r>
    <r>
      <rPr>
        <sz val="10"/>
        <color theme="0" tint="-0.499984740745262"/>
        <rFont val="Calibri"/>
        <family val="2"/>
        <scheme val="minor"/>
      </rPr>
      <t>H</t>
    </r>
    <r>
      <rPr>
        <vertAlign val="subscript"/>
        <sz val="10"/>
        <color theme="0" tint="-0.499984740745262"/>
        <rFont val="Calibri"/>
        <family val="2"/>
        <scheme val="minor"/>
      </rPr>
      <t>MSOC</t>
    </r>
  </si>
  <si>
    <r>
      <t xml:space="preserve">Estimated Performance Assessment Hours for PPR, </t>
    </r>
    <r>
      <rPr>
        <sz val="10"/>
        <color theme="0" tint="-0.499984740745262"/>
        <rFont val="Calibri"/>
        <family val="2"/>
        <scheme val="minor"/>
      </rPr>
      <t>H</t>
    </r>
    <r>
      <rPr>
        <vertAlign val="subscript"/>
        <sz val="10"/>
        <color theme="0" tint="-0.499984740745262"/>
        <rFont val="Calibri"/>
        <family val="2"/>
        <scheme val="minor"/>
      </rPr>
      <t>PPR</t>
    </r>
  </si>
  <si>
    <t>Bonus Performance ($/year)</t>
  </si>
  <si>
    <t>Low ACR Resource (Bonus Performance as Energy Only &gt;= ACR)?</t>
  </si>
  <si>
    <t>Foregone Bonus by taking on Capacity Commitment, LOC ($/MW-day)</t>
  </si>
  <si>
    <t>Foregone Bonus by taking on Capacity Commitment, LOC ($/MW-year)</t>
  </si>
  <si>
    <r>
      <t xml:space="preserve">Default MSOC, </t>
    </r>
    <r>
      <rPr>
        <sz val="10"/>
        <color theme="0" tint="-0.499984740745262"/>
        <rFont val="Calibri"/>
        <family val="2"/>
        <scheme val="minor"/>
      </rPr>
      <t>PPR x H</t>
    </r>
    <r>
      <rPr>
        <vertAlign val="subscript"/>
        <sz val="10"/>
        <color theme="0" tint="-0.499984740745262"/>
        <rFont val="Calibri"/>
        <family val="2"/>
        <scheme val="minor"/>
      </rPr>
      <t>MSOC</t>
    </r>
    <r>
      <rPr>
        <sz val="10"/>
        <color theme="0" tint="-0.499984740745262"/>
        <rFont val="Calibri"/>
        <family val="2"/>
        <scheme val="minor"/>
      </rPr>
      <t xml:space="preserve"> x B'</t>
    </r>
  </si>
  <si>
    <r>
      <t xml:space="preserve">Current Default MSOC, </t>
    </r>
    <r>
      <rPr>
        <sz val="10"/>
        <color theme="0" tint="-0.499984740745262"/>
        <rFont val="Calibri"/>
        <family val="2"/>
        <scheme val="minor"/>
      </rPr>
      <t>Net CONE x B'</t>
    </r>
  </si>
  <si>
    <t>CP Competitive Offer and Default Offer Cap Logic</t>
  </si>
  <si>
    <t>* Detailed explanations of CP competitive offer cap design described in Appendix 1 of PJM’s April 10, 2015 filed response in Docket No. ER15-623-000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</si>
</sst>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#,##0_);_(\(#,##0\);_(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ck">
        <color theme="1" tint="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 tint="4.9989318521683403E-2"/>
      </left>
      <right style="medium">
        <color indexed="64"/>
      </right>
      <top/>
      <bottom style="thin">
        <color theme="0" tint="-0.34998626667073579"/>
      </bottom>
      <diagonal/>
    </border>
    <border>
      <left style="thick">
        <color theme="1" tint="4.9989318521683403E-2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 tint="4.9989318521683403E-2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 style="thick">
        <color theme="1" tint="4.9989318521683403E-2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4">
    <xf numFmtId="0" fontId="0" fillId="0" borderId="0" xfId="0"/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3" xfId="3" applyFont="1" applyBorder="1" applyAlignment="1">
      <alignment horizontal="center" vertical="center"/>
    </xf>
    <xf numFmtId="0" fontId="0" fillId="0" borderId="3" xfId="2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3" xfId="2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5" fontId="0" fillId="4" borderId="3" xfId="3" applyNumberFormat="1" applyFont="1" applyFill="1" applyBorder="1" applyAlignment="1">
      <alignment horizontal="center" vertical="center"/>
    </xf>
    <xf numFmtId="9" fontId="0" fillId="4" borderId="3" xfId="3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9" fontId="5" fillId="0" borderId="9" xfId="3" applyFont="1" applyBorder="1" applyAlignment="1">
      <alignment horizontal="center" vertical="center"/>
    </xf>
    <xf numFmtId="165" fontId="5" fillId="0" borderId="9" xfId="3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3" fillId="0" borderId="11" xfId="0" applyFont="1" applyBorder="1"/>
    <xf numFmtId="0" fontId="11" fillId="0" borderId="0" xfId="0" applyFont="1" applyFill="1" applyBorder="1" applyAlignment="1">
      <alignment vertical="center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11" fillId="0" borderId="0" xfId="0" applyFont="1"/>
    <xf numFmtId="166" fontId="4" fillId="0" borderId="9" xfId="1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0" fillId="0" borderId="12" xfId="0" applyNumberFormat="1" applyBorder="1" applyAlignment="1">
      <alignment horizontal="center" vertical="center"/>
    </xf>
    <xf numFmtId="0" fontId="10" fillId="0" borderId="1" xfId="4" applyFont="1" applyAlignment="1">
      <alignment horizontal="left"/>
    </xf>
  </cellXfs>
  <cellStyles count="5">
    <cellStyle name="Comma" xfId="1" builtinId="3"/>
    <cellStyle name="Currency" xfId="2" builtinId="4"/>
    <cellStyle name="Heading 2" xfId="4" builtinId="17"/>
    <cellStyle name="Normal" xfId="0" builtinId="0"/>
    <cellStyle name="Percent" xfId="3" builtinId="5"/>
  </cellStyles>
  <dxfs count="2">
    <dxf>
      <font>
        <color theme="6" tint="-0.499984740745262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</xdr:colOff>
      <xdr:row>17</xdr:row>
      <xdr:rowOff>71438</xdr:rowOff>
    </xdr:from>
    <xdr:to>
      <xdr:col>7</xdr:col>
      <xdr:colOff>522124</xdr:colOff>
      <xdr:row>19</xdr:row>
      <xdr:rowOff>95805</xdr:rowOff>
    </xdr:to>
    <xdr:grpSp>
      <xdr:nvGrpSpPr>
        <xdr:cNvPr id="16" name="Group 15"/>
        <xdr:cNvGrpSpPr/>
      </xdr:nvGrpSpPr>
      <xdr:grpSpPr>
        <a:xfrm>
          <a:off x="6563915" y="3053954"/>
          <a:ext cx="3155787" cy="405367"/>
          <a:chOff x="6563915" y="3053954"/>
          <a:chExt cx="3155787" cy="405367"/>
        </a:xfrm>
      </xdr:grpSpPr>
      <xdr:sp macro="" textlink="">
        <xdr:nvSpPr>
          <xdr:cNvPr id="2" name="TextBox 1"/>
          <xdr:cNvSpPr txBox="1"/>
        </xdr:nvSpPr>
        <xdr:spPr>
          <a:xfrm>
            <a:off x="6655593" y="3053954"/>
            <a:ext cx="3064109" cy="4053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 i="1">
                <a:solidFill>
                  <a:schemeClr val="bg1">
                    <a:lumMod val="50000"/>
                  </a:schemeClr>
                </a:solidFill>
              </a:rPr>
              <a:t> - If "Yes",</a:t>
            </a:r>
            <a:r>
              <a:rPr lang="en-US" sz="1000" i="1" baseline="0">
                <a:solidFill>
                  <a:schemeClr val="bg1">
                    <a:lumMod val="50000"/>
                  </a:schemeClr>
                </a:solidFill>
              </a:rPr>
              <a:t> default MSOC applies</a:t>
            </a:r>
          </a:p>
          <a:p>
            <a:r>
              <a:rPr lang="en-US" sz="1000" i="1" baseline="0">
                <a:solidFill>
                  <a:schemeClr val="bg1">
                    <a:lumMod val="50000"/>
                  </a:schemeClr>
                </a:solidFill>
              </a:rPr>
              <a:t> - If "No", unit-specific review required using ACR and A'</a:t>
            </a:r>
            <a:endParaRPr lang="en-US" sz="1000" i="1">
              <a:solidFill>
                <a:schemeClr val="bg1">
                  <a:lumMod val="50000"/>
                </a:schemeClr>
              </a:solidFill>
            </a:endParaRPr>
          </a:p>
        </xdr:txBody>
      </xdr:sp>
      <xdr:grpSp>
        <xdr:nvGrpSpPr>
          <xdr:cNvPr id="15" name="Group 14"/>
          <xdr:cNvGrpSpPr/>
        </xdr:nvGrpSpPr>
        <xdr:grpSpPr>
          <a:xfrm>
            <a:off x="6563915" y="3202781"/>
            <a:ext cx="133351" cy="130968"/>
            <a:chOff x="6567856" y="3201188"/>
            <a:chExt cx="133351" cy="130968"/>
          </a:xfrm>
        </xdr:grpSpPr>
        <xdr:cxnSp macro="">
          <xdr:nvCxnSpPr>
            <xdr:cNvPr id="8" name="Straight Connector 7"/>
            <xdr:cNvCxnSpPr/>
          </xdr:nvCxnSpPr>
          <xdr:spPr>
            <a:xfrm flipV="1">
              <a:off x="6570238" y="3201188"/>
              <a:ext cx="130969" cy="7144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/>
            <xdr:cNvCxnSpPr/>
          </xdr:nvCxnSpPr>
          <xdr:spPr>
            <a:xfrm>
              <a:off x="6567856" y="3270246"/>
              <a:ext cx="127397" cy="6191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85725</xdr:rowOff>
    </xdr:from>
    <xdr:to>
      <xdr:col>10</xdr:col>
      <xdr:colOff>305651</xdr:colOff>
      <xdr:row>18</xdr:row>
      <xdr:rowOff>86204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85725"/>
          <a:ext cx="6096851" cy="34294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323850</xdr:colOff>
      <xdr:row>19</xdr:row>
      <xdr:rowOff>142875</xdr:rowOff>
    </xdr:from>
    <xdr:to>
      <xdr:col>10</xdr:col>
      <xdr:colOff>324701</xdr:colOff>
      <xdr:row>37</xdr:row>
      <xdr:rowOff>143354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3762375"/>
          <a:ext cx="6096851" cy="34294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57150</xdr:colOff>
      <xdr:row>0</xdr:row>
      <xdr:rowOff>85725</xdr:rowOff>
    </xdr:from>
    <xdr:to>
      <xdr:col>21</xdr:col>
      <xdr:colOff>58001</xdr:colOff>
      <xdr:row>18</xdr:row>
      <xdr:rowOff>86204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50" y="85725"/>
          <a:ext cx="6096851" cy="34294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tabSelected="1" zoomScale="160" zoomScaleNormal="160" workbookViewId="0">
      <selection sqref="A1:C1"/>
    </sheetView>
  </sheetViews>
  <sheetFormatPr defaultRowHeight="15" x14ac:dyDescent="0.25"/>
  <cols>
    <col min="1" max="1" width="62.42578125" customWidth="1"/>
    <col min="2" max="3" width="17.7109375" customWidth="1"/>
    <col min="4" max="4" width="12.85546875" customWidth="1"/>
  </cols>
  <sheetData>
    <row r="1" spans="1:5" ht="16.5" thickBot="1" x14ac:dyDescent="0.3">
      <c r="A1" s="43" t="s">
        <v>22</v>
      </c>
      <c r="B1" s="43"/>
      <c r="C1" s="43"/>
    </row>
    <row r="2" spans="1:5" ht="3.75" customHeight="1" thickTop="1" thickBot="1" x14ac:dyDescent="0.3"/>
    <row r="3" spans="1:5" ht="15" customHeight="1" thickBot="1" x14ac:dyDescent="0.3">
      <c r="A3" s="33"/>
      <c r="B3" s="5" t="s">
        <v>4</v>
      </c>
      <c r="C3" s="20" t="s">
        <v>7</v>
      </c>
    </row>
    <row r="4" spans="1:5" ht="15" customHeight="1" x14ac:dyDescent="0.25">
      <c r="A4" s="1" t="s">
        <v>5</v>
      </c>
      <c r="B4" s="6">
        <v>100</v>
      </c>
      <c r="C4" s="21">
        <f>B4</f>
        <v>100</v>
      </c>
    </row>
    <row r="5" spans="1:5" ht="15" customHeight="1" x14ac:dyDescent="0.25">
      <c r="A5" s="2" t="s">
        <v>13</v>
      </c>
      <c r="B5" s="7">
        <v>100</v>
      </c>
      <c r="C5" s="38">
        <v>0</v>
      </c>
    </row>
    <row r="6" spans="1:5" ht="15" customHeight="1" x14ac:dyDescent="0.25">
      <c r="A6" s="2" t="s">
        <v>0</v>
      </c>
      <c r="B6" s="11">
        <v>300</v>
      </c>
      <c r="C6" s="22">
        <f>B6</f>
        <v>300</v>
      </c>
    </row>
    <row r="7" spans="1:5" ht="15" customHeight="1" x14ac:dyDescent="0.25">
      <c r="A7" s="2" t="s">
        <v>10</v>
      </c>
      <c r="B7" s="8">
        <v>0.85</v>
      </c>
      <c r="C7" s="23">
        <f>B7</f>
        <v>0.85</v>
      </c>
    </row>
    <row r="8" spans="1:5" ht="15" customHeight="1" x14ac:dyDescent="0.25">
      <c r="A8" s="2" t="s">
        <v>11</v>
      </c>
      <c r="B8" s="18">
        <v>25000</v>
      </c>
      <c r="C8" s="24">
        <f>B8</f>
        <v>25000</v>
      </c>
      <c r="D8" s="37"/>
    </row>
    <row r="9" spans="1:5" ht="15" customHeight="1" x14ac:dyDescent="0.25">
      <c r="A9" s="2" t="s">
        <v>12</v>
      </c>
      <c r="B9" s="19">
        <v>0.9</v>
      </c>
      <c r="C9" s="25">
        <f>B9</f>
        <v>0.9</v>
      </c>
      <c r="D9" s="37"/>
    </row>
    <row r="10" spans="1:5" ht="15" customHeight="1" x14ac:dyDescent="0.25">
      <c r="A10" s="2" t="s">
        <v>3</v>
      </c>
      <c r="B10" s="7">
        <f>B4*B9</f>
        <v>90</v>
      </c>
      <c r="C10" s="26">
        <f>C4*C9</f>
        <v>90</v>
      </c>
    </row>
    <row r="11" spans="1:5" ht="15" customHeight="1" x14ac:dyDescent="0.25">
      <c r="A11" s="2" t="s">
        <v>2</v>
      </c>
      <c r="B11" s="7">
        <f>B5*B7</f>
        <v>85</v>
      </c>
      <c r="C11" s="38">
        <f>C5*C7</f>
        <v>0</v>
      </c>
      <c r="E11" s="40"/>
    </row>
    <row r="12" spans="1:5" ht="15" customHeight="1" x14ac:dyDescent="0.25">
      <c r="A12" s="2" t="s">
        <v>1</v>
      </c>
      <c r="B12" s="9">
        <f>B10-B11</f>
        <v>5</v>
      </c>
      <c r="C12" s="26">
        <f>C10-C11</f>
        <v>90</v>
      </c>
      <c r="E12" s="41"/>
    </row>
    <row r="13" spans="1:5" ht="15" customHeight="1" x14ac:dyDescent="0.25">
      <c r="A13" s="2" t="s">
        <v>14</v>
      </c>
      <c r="B13" s="10">
        <v>30</v>
      </c>
      <c r="C13" s="22">
        <f>B13</f>
        <v>30</v>
      </c>
    </row>
    <row r="14" spans="1:5" ht="15" customHeight="1" x14ac:dyDescent="0.25">
      <c r="A14" s="2" t="s">
        <v>15</v>
      </c>
      <c r="B14" s="10">
        <v>30</v>
      </c>
      <c r="C14" s="22">
        <f>B14</f>
        <v>30</v>
      </c>
    </row>
    <row r="15" spans="1:5" ht="15" customHeight="1" x14ac:dyDescent="0.25">
      <c r="A15" s="2" t="s">
        <v>8</v>
      </c>
      <c r="B15" s="11">
        <f>(B6*365)/B14</f>
        <v>3650</v>
      </c>
      <c r="C15" s="39">
        <f>(C6*365)/C14</f>
        <v>3650</v>
      </c>
    </row>
    <row r="16" spans="1:5" ht="15" customHeight="1" x14ac:dyDescent="0.25">
      <c r="A16" s="2" t="s">
        <v>16</v>
      </c>
      <c r="B16" s="11">
        <f>B13*B15*B12</f>
        <v>547500</v>
      </c>
      <c r="C16" s="27">
        <f>C13*C15*C12</f>
        <v>9855000</v>
      </c>
    </row>
    <row r="17" spans="1:4" ht="4.5" customHeight="1" x14ac:dyDescent="0.25">
      <c r="A17" s="32"/>
      <c r="B17" s="13"/>
      <c r="C17" s="28"/>
    </row>
    <row r="18" spans="1:4" ht="15" customHeight="1" x14ac:dyDescent="0.25">
      <c r="A18" s="2" t="s">
        <v>6</v>
      </c>
      <c r="B18" s="42">
        <f>B16/B4</f>
        <v>5475</v>
      </c>
      <c r="C18" s="27">
        <f>C16/C4</f>
        <v>98550</v>
      </c>
    </row>
    <row r="19" spans="1:4" ht="15" customHeight="1" x14ac:dyDescent="0.25">
      <c r="A19" s="2" t="s">
        <v>17</v>
      </c>
      <c r="B19" s="14"/>
      <c r="C19" s="29" t="str">
        <f>IF(C18&gt;=C8,"Yes","No")</f>
        <v>Yes</v>
      </c>
      <c r="D19" s="37"/>
    </row>
    <row r="20" spans="1:4" ht="15" customHeight="1" x14ac:dyDescent="0.25">
      <c r="A20" s="3" t="s">
        <v>9</v>
      </c>
      <c r="B20" s="17">
        <f>(B15*B13*B7+MAX(0,(B8-B15*B13*B9)))/365</f>
        <v>255</v>
      </c>
      <c r="C20" s="30"/>
    </row>
    <row r="21" spans="1:4" ht="4.5" customHeight="1" x14ac:dyDescent="0.25">
      <c r="A21" s="32"/>
      <c r="B21" s="13"/>
      <c r="C21" s="28"/>
    </row>
    <row r="22" spans="1:4" ht="15" customHeight="1" x14ac:dyDescent="0.25">
      <c r="A22" s="2" t="s">
        <v>19</v>
      </c>
      <c r="B22" s="12">
        <f>C18-B18</f>
        <v>93075</v>
      </c>
      <c r="C22" s="31"/>
    </row>
    <row r="23" spans="1:4" ht="15" customHeight="1" x14ac:dyDescent="0.25">
      <c r="A23" s="2" t="s">
        <v>18</v>
      </c>
      <c r="B23" s="12">
        <f>B22/365</f>
        <v>255</v>
      </c>
      <c r="C23" s="31"/>
    </row>
    <row r="24" spans="1:4" ht="15" customHeight="1" x14ac:dyDescent="0.25">
      <c r="A24" s="2" t="s">
        <v>20</v>
      </c>
      <c r="B24" s="15">
        <f>(B15*B13*B11)/B4/365</f>
        <v>255</v>
      </c>
      <c r="C24" s="35" t="str">
        <f>IF(C19="No","N/A",IF(B24=B20,"Correct","Wrong"))</f>
        <v>Correct</v>
      </c>
    </row>
    <row r="25" spans="1:4" ht="15" customHeight="1" thickBot="1" x14ac:dyDescent="0.3">
      <c r="A25" s="4" t="s">
        <v>21</v>
      </c>
      <c r="B25" s="16">
        <f>B6*B7</f>
        <v>255</v>
      </c>
      <c r="C25" s="36" t="str">
        <f>IF(C19="No","N/A",IF(B25=B20,"Correct","Wrong"))</f>
        <v>Correct</v>
      </c>
    </row>
    <row r="26" spans="1:4" ht="4.5" customHeight="1" x14ac:dyDescent="0.25"/>
    <row r="27" spans="1:4" x14ac:dyDescent="0.25">
      <c r="A27" s="34" t="s">
        <v>23</v>
      </c>
    </row>
  </sheetData>
  <mergeCells count="1">
    <mergeCell ref="A1:C1"/>
  </mergeCells>
  <conditionalFormatting sqref="C24:C25">
    <cfRule type="cellIs" dxfId="1" priority="1" operator="equal">
      <formula>"Wrong"</formula>
    </cfRule>
    <cfRule type="cellIs" dxfId="0" priority="2" operator="equal">
      <formula>"Correct"</formula>
    </cfRule>
  </conditionalFormatting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24" sqref="O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Offer Cap Logic</vt:lpstr>
      <vt:lpstr>Slides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2018-06-07T14:16:53Z</cp:lastPrinted>
  <dcterms:created xsi:type="dcterms:W3CDTF">2018-05-31T01:38:10Z</dcterms:created>
  <dcterms:modified xsi:type="dcterms:W3CDTF">2018-06-19T17:09:49Z</dcterms:modified>
</cp:coreProperties>
</file>