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0" yWindow="96" windowWidth="20376" windowHeight="10116"/>
  </bookViews>
  <sheets>
    <sheet name="LOLE Fits" sheetId="1" r:id="rId1"/>
  </sheets>
  <calcPr calcId="145621"/>
</workbook>
</file>

<file path=xl/calcChain.xml><?xml version="1.0" encoding="utf-8"?>
<calcChain xmlns="http://schemas.openxmlformats.org/spreadsheetml/2006/main">
  <c r="AD3" i="1" l="1"/>
  <c r="AD4" i="1" l="1"/>
  <c r="AD23" i="1"/>
  <c r="AD20" i="1"/>
  <c r="AD19" i="1"/>
  <c r="AD16" i="1"/>
  <c r="AD15" i="1"/>
  <c r="AD1" i="1" l="1"/>
  <c r="AE1" i="1" s="1"/>
  <c r="AG3" i="1"/>
  <c r="AH1" i="1"/>
  <c r="AG1" i="1"/>
  <c r="AE3" i="1" l="1"/>
  <c r="AD27" i="1" s="1"/>
  <c r="AE4" i="1"/>
  <c r="AD28" i="1" l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J47" i="1" s="1"/>
  <c r="AG27" i="1"/>
  <c r="AJ27" i="1"/>
  <c r="AE27" i="1"/>
  <c r="AH27" i="1" s="1"/>
  <c r="AK27" i="1" l="1"/>
  <c r="AD48" i="1"/>
  <c r="AD49" i="1" s="1"/>
  <c r="AG47" i="1"/>
  <c r="AE47" i="1"/>
  <c r="AK47" i="1" s="1"/>
  <c r="AJ42" i="1"/>
  <c r="AG42" i="1"/>
  <c r="AE42" i="1"/>
  <c r="AK42" i="1" s="1"/>
  <c r="AG37" i="1"/>
  <c r="AE37" i="1"/>
  <c r="AK37" i="1" s="1"/>
  <c r="AJ37" i="1"/>
  <c r="AG38" i="1"/>
  <c r="AJ38" i="1"/>
  <c r="AE38" i="1"/>
  <c r="AK38" i="1" s="1"/>
  <c r="AG28" i="1"/>
  <c r="AJ28" i="1"/>
  <c r="AE29" i="1"/>
  <c r="AH29" i="1" s="1"/>
  <c r="AE28" i="1"/>
  <c r="AH28" i="1" s="1"/>
  <c r="AH47" i="1" l="1"/>
  <c r="AE48" i="1"/>
  <c r="AH48" i="1" s="1"/>
  <c r="AG48" i="1"/>
  <c r="AJ48" i="1"/>
  <c r="AH38" i="1"/>
  <c r="AH37" i="1"/>
  <c r="AH42" i="1"/>
  <c r="AJ49" i="1"/>
  <c r="AE49" i="1"/>
  <c r="AK49" i="1" s="1"/>
  <c r="AG49" i="1"/>
  <c r="AD50" i="1"/>
  <c r="AG43" i="1"/>
  <c r="AJ43" i="1"/>
  <c r="AE43" i="1"/>
  <c r="AH43" i="1" s="1"/>
  <c r="AJ39" i="1"/>
  <c r="AE39" i="1"/>
  <c r="AK39" i="1" s="1"/>
  <c r="AG39" i="1"/>
  <c r="AK28" i="1"/>
  <c r="AK29" i="1"/>
  <c r="AJ29" i="1"/>
  <c r="AG29" i="1"/>
  <c r="AK48" i="1" l="1"/>
  <c r="AK43" i="1"/>
  <c r="AH39" i="1"/>
  <c r="AH49" i="1"/>
  <c r="AG50" i="1"/>
  <c r="AD51" i="1"/>
  <c r="AJ50" i="1"/>
  <c r="AE50" i="1"/>
  <c r="AK50" i="1" s="1"/>
  <c r="AJ44" i="1"/>
  <c r="AG44" i="1"/>
  <c r="AE44" i="1"/>
  <c r="AK44" i="1" s="1"/>
  <c r="AG40" i="1"/>
  <c r="AJ40" i="1"/>
  <c r="AE40" i="1"/>
  <c r="AK40" i="1" s="1"/>
  <c r="AJ30" i="1"/>
  <c r="AG30" i="1"/>
  <c r="AE30" i="1"/>
  <c r="AH30" i="1" s="1"/>
  <c r="AH44" i="1" l="1"/>
  <c r="AH40" i="1"/>
  <c r="AH50" i="1"/>
  <c r="AJ51" i="1"/>
  <c r="AE51" i="1"/>
  <c r="AK51" i="1" s="1"/>
  <c r="AG51" i="1"/>
  <c r="AD52" i="1"/>
  <c r="AG45" i="1"/>
  <c r="AJ45" i="1"/>
  <c r="AE45" i="1"/>
  <c r="AK45" i="1" s="1"/>
  <c r="AJ41" i="1"/>
  <c r="AE41" i="1"/>
  <c r="AK41" i="1" s="1"/>
  <c r="AG41" i="1"/>
  <c r="AK30" i="1"/>
  <c r="AJ31" i="1"/>
  <c r="AE31" i="1"/>
  <c r="AK31" i="1" s="1"/>
  <c r="AG31" i="1"/>
  <c r="AH41" i="1" l="1"/>
  <c r="AH45" i="1"/>
  <c r="AH51" i="1"/>
  <c r="AG52" i="1"/>
  <c r="AD53" i="1"/>
  <c r="AJ52" i="1"/>
  <c r="AE52" i="1"/>
  <c r="AK52" i="1" s="1"/>
  <c r="AJ46" i="1"/>
  <c r="AG46" i="1"/>
  <c r="AE46" i="1"/>
  <c r="AK46" i="1" s="1"/>
  <c r="AH31" i="1"/>
  <c r="AJ32" i="1"/>
  <c r="AG32" i="1"/>
  <c r="AE32" i="1"/>
  <c r="AH52" i="1" l="1"/>
  <c r="AH46" i="1"/>
  <c r="AJ53" i="1"/>
  <c r="AE53" i="1"/>
  <c r="AK53" i="1" s="1"/>
  <c r="AG53" i="1"/>
  <c r="AD54" i="1"/>
  <c r="AJ33" i="1"/>
  <c r="AH32" i="1"/>
  <c r="AK32" i="1"/>
  <c r="AG33" i="1"/>
  <c r="AE33" i="1"/>
  <c r="AE34" i="1"/>
  <c r="AH53" i="1" l="1"/>
  <c r="AG54" i="1"/>
  <c r="AD55" i="1"/>
  <c r="AJ54" i="1"/>
  <c r="AE54" i="1"/>
  <c r="AK54" i="1" s="1"/>
  <c r="AJ34" i="1"/>
  <c r="AG34" i="1"/>
  <c r="AH34" i="1"/>
  <c r="AK34" i="1"/>
  <c r="AH33" i="1"/>
  <c r="AK33" i="1"/>
  <c r="AG35" i="1"/>
  <c r="AE35" i="1"/>
  <c r="AH54" i="1" l="1"/>
  <c r="AJ55" i="1"/>
  <c r="AE55" i="1"/>
  <c r="AK55" i="1" s="1"/>
  <c r="AG55" i="1"/>
  <c r="AD56" i="1"/>
  <c r="AG36" i="1"/>
  <c r="AJ35" i="1"/>
  <c r="AH35" i="1"/>
  <c r="AK35" i="1"/>
  <c r="AH55" i="1" l="1"/>
  <c r="AG56" i="1"/>
  <c r="AD57" i="1"/>
  <c r="AJ56" i="1"/>
  <c r="AE56" i="1"/>
  <c r="AK56" i="1" s="1"/>
  <c r="AE36" i="1"/>
  <c r="AK36" i="1" s="1"/>
  <c r="AJ36" i="1"/>
  <c r="AH56" i="1" l="1"/>
  <c r="AJ57" i="1"/>
  <c r="AE57" i="1"/>
  <c r="AK57" i="1" s="1"/>
  <c r="AG57" i="1"/>
  <c r="AD58" i="1"/>
  <c r="AH36" i="1"/>
  <c r="AH57" i="1" l="1"/>
  <c r="AG58" i="1"/>
  <c r="AD59" i="1"/>
  <c r="AJ58" i="1"/>
  <c r="AE58" i="1"/>
  <c r="AK58" i="1" s="1"/>
  <c r="AH58" i="1" l="1"/>
  <c r="AJ59" i="1"/>
  <c r="AE59" i="1"/>
  <c r="AK59" i="1" s="1"/>
  <c r="AG59" i="1"/>
  <c r="AD60" i="1"/>
  <c r="AH59" i="1" l="1"/>
  <c r="AG60" i="1"/>
  <c r="AD61" i="1"/>
  <c r="AJ60" i="1"/>
  <c r="AE60" i="1"/>
  <c r="AK60" i="1" s="1"/>
  <c r="AH60" i="1" l="1"/>
  <c r="AJ61" i="1"/>
  <c r="AE61" i="1"/>
  <c r="AK61" i="1" s="1"/>
  <c r="AG61" i="1"/>
  <c r="AD62" i="1"/>
  <c r="AH61" i="1" l="1"/>
  <c r="AG62" i="1"/>
  <c r="AD63" i="1"/>
  <c r="AJ62" i="1"/>
  <c r="AE62" i="1"/>
  <c r="AK62" i="1" s="1"/>
  <c r="AH62" i="1" l="1"/>
  <c r="AJ63" i="1"/>
  <c r="AE63" i="1"/>
  <c r="AK63" i="1" s="1"/>
  <c r="AG63" i="1"/>
  <c r="AD64" i="1"/>
  <c r="AH63" i="1" l="1"/>
  <c r="AG64" i="1"/>
  <c r="AD65" i="1"/>
  <c r="AJ64" i="1"/>
  <c r="AE64" i="1"/>
  <c r="AK64" i="1" s="1"/>
  <c r="AH64" i="1" l="1"/>
  <c r="AJ65" i="1"/>
  <c r="AE65" i="1"/>
  <c r="AK65" i="1" s="1"/>
  <c r="AG65" i="1"/>
  <c r="AD66" i="1"/>
  <c r="AH65" i="1" l="1"/>
  <c r="AG66" i="1"/>
  <c r="AD67" i="1"/>
  <c r="AJ66" i="1"/>
  <c r="AE66" i="1"/>
  <c r="AK66" i="1" s="1"/>
  <c r="AH66" i="1" l="1"/>
  <c r="AJ67" i="1"/>
  <c r="AE67" i="1"/>
  <c r="AK67" i="1" s="1"/>
  <c r="AG67" i="1"/>
  <c r="AD68" i="1"/>
  <c r="AH67" i="1" l="1"/>
  <c r="AG68" i="1"/>
  <c r="AD69" i="1"/>
  <c r="AE68" i="1"/>
  <c r="AK68" i="1" s="1"/>
  <c r="AJ68" i="1"/>
  <c r="AH68" i="1" l="1"/>
  <c r="AJ69" i="1"/>
  <c r="AE69" i="1"/>
  <c r="AK69" i="1" s="1"/>
  <c r="AG69" i="1"/>
  <c r="AD70" i="1"/>
  <c r="AH69" i="1" l="1"/>
  <c r="AG70" i="1"/>
  <c r="AD71" i="1"/>
  <c r="AJ70" i="1"/>
  <c r="AE70" i="1"/>
  <c r="AK70" i="1" s="1"/>
  <c r="AH70" i="1" l="1"/>
  <c r="AJ71" i="1"/>
  <c r="AE71" i="1"/>
  <c r="AK71" i="1" s="1"/>
  <c r="AG71" i="1"/>
  <c r="AD72" i="1"/>
  <c r="AH71" i="1"/>
  <c r="AG72" i="1" l="1"/>
  <c r="AD73" i="1"/>
  <c r="AJ72" i="1"/>
  <c r="AE72" i="1"/>
  <c r="AK72" i="1" s="1"/>
  <c r="AH72" i="1" l="1"/>
  <c r="AJ73" i="1"/>
  <c r="AE73" i="1"/>
  <c r="AK73" i="1" s="1"/>
  <c r="AG73" i="1"/>
  <c r="AD74" i="1"/>
  <c r="AH73" i="1" l="1"/>
  <c r="AG74" i="1"/>
  <c r="AD75" i="1"/>
  <c r="AE74" i="1"/>
  <c r="AK74" i="1" s="1"/>
  <c r="AJ74" i="1"/>
  <c r="AH74" i="1" l="1"/>
  <c r="AJ75" i="1"/>
  <c r="AE75" i="1"/>
  <c r="AK75" i="1" s="1"/>
  <c r="AG75" i="1"/>
  <c r="AD76" i="1"/>
  <c r="AH75" i="1" l="1"/>
  <c r="AG76" i="1"/>
  <c r="AE76" i="1"/>
  <c r="AK76" i="1" s="1"/>
  <c r="AJ76" i="1"/>
  <c r="AH76" i="1" l="1"/>
</calcChain>
</file>

<file path=xl/sharedStrings.xml><?xml version="1.0" encoding="utf-8"?>
<sst xmlns="http://schemas.openxmlformats.org/spreadsheetml/2006/main" count="39" uniqueCount="36">
  <si>
    <t>Live Data Points For Chart</t>
  </si>
  <si>
    <t>Min RR</t>
  </si>
  <si>
    <t>Max RR</t>
  </si>
  <si>
    <t>Exponetial Piecewise Fit Parameters</t>
  </si>
  <si>
    <t>Select LDA to plot</t>
  </si>
  <si>
    <t>y = LOLE</t>
  </si>
  <si>
    <t>RTO</t>
  </si>
  <si>
    <t>x = Quantiy as % of Reliability Requirement</t>
  </si>
  <si>
    <t>y = a*e^bx</t>
  </si>
  <si>
    <t>ATSI</t>
  </si>
  <si>
    <t>ATSI-C</t>
  </si>
  <si>
    <t>MAAC</t>
  </si>
  <si>
    <t>EMAAC</t>
  </si>
  <si>
    <t>SWMAAC</t>
  </si>
  <si>
    <t>PSEG</t>
  </si>
  <si>
    <t>DPL-S</t>
  </si>
  <si>
    <t>PS-N</t>
  </si>
  <si>
    <t>PEPCO</t>
  </si>
  <si>
    <t>Part 1 of Fit</t>
  </si>
  <si>
    <t>a</t>
  </si>
  <si>
    <t>b</t>
  </si>
  <si>
    <t>Part 2 of Fit</t>
  </si>
  <si>
    <t>Switch from Part 1 to Part 2</t>
  </si>
  <si>
    <t>% of RR is greater than:</t>
  </si>
  <si>
    <t>Point</t>
  </si>
  <si>
    <t>% of RR</t>
  </si>
  <si>
    <t>LOLE</t>
  </si>
  <si>
    <t>% of RR Part 1</t>
  </si>
  <si>
    <t>LOLE Part 1</t>
  </si>
  <si>
    <t>% of RR Part 2</t>
  </si>
  <si>
    <t>LOLE Part 2</t>
  </si>
  <si>
    <t>COMED</t>
  </si>
  <si>
    <t>BGE</t>
  </si>
  <si>
    <t>PPL</t>
  </si>
  <si>
    <t>DAY</t>
  </si>
  <si>
    <t>DEOK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</si>
</sst>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.0000"/>
    <numFmt numFmtId="166" formatCode="0.000%"/>
    <numFmt numFmtId="167" formatCode="0.E+00"/>
    <numFmt numFmtId="168" formatCode="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FF"/>
      <name val="Calibri"/>
      <family val="2"/>
    </font>
    <font>
      <sz val="10"/>
      <name val="Calibri"/>
      <family val="2"/>
    </font>
    <font>
      <sz val="10"/>
      <color rgb="FF7030A0"/>
      <name val="Calibri"/>
      <family val="2"/>
    </font>
    <font>
      <sz val="10"/>
      <color rgb="FF00800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9900"/>
      <name val="Calibri"/>
      <family val="2"/>
    </font>
    <font>
      <sz val="12"/>
      <name val="Arial"/>
      <family val="2"/>
    </font>
    <font>
      <sz val="12"/>
      <color rgb="FF7030A0"/>
      <name val="Arial"/>
      <family val="2"/>
    </font>
    <font>
      <sz val="10"/>
      <color rgb="FF0000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2" borderId="0" xfId="0" applyNumberFormat="1" applyFont="1" applyFill="1"/>
    <xf numFmtId="0" fontId="1" fillId="2" borderId="0" xfId="0" applyFont="1" applyFill="1"/>
    <xf numFmtId="9" fontId="2" fillId="2" borderId="0" xfId="0" applyNumberFormat="1" applyFont="1" applyFill="1"/>
    <xf numFmtId="165" fontId="1" fillId="2" borderId="0" xfId="0" applyNumberFormat="1" applyFont="1" applyFill="1"/>
    <xf numFmtId="0" fontId="3" fillId="2" borderId="1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164" fontId="3" fillId="2" borderId="0" xfId="0" applyNumberFormat="1" applyFont="1" applyFill="1"/>
    <xf numFmtId="9" fontId="4" fillId="2" borderId="0" xfId="0" applyNumberFormat="1" applyFont="1" applyFill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166" fontId="1" fillId="0" borderId="0" xfId="0" applyNumberFormat="1" applyFont="1"/>
    <xf numFmtId="0" fontId="6" fillId="3" borderId="0" xfId="0" applyFont="1" applyFill="1"/>
    <xf numFmtId="0" fontId="7" fillId="3" borderId="0" xfId="0" applyFont="1" applyFill="1"/>
    <xf numFmtId="165" fontId="7" fillId="3" borderId="0" xfId="0" applyNumberFormat="1" applyFont="1" applyFill="1"/>
    <xf numFmtId="4" fontId="8" fillId="0" borderId="2" xfId="0" applyNumberFormat="1" applyFont="1" applyFill="1" applyBorder="1"/>
    <xf numFmtId="1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10" fontId="1" fillId="0" borderId="0" xfId="0" applyNumberFormat="1" applyFont="1"/>
    <xf numFmtId="0" fontId="3" fillId="0" borderId="0" xfId="0" applyFont="1" applyFill="1" applyAlignment="1">
      <alignment horizontal="center"/>
    </xf>
    <xf numFmtId="10" fontId="1" fillId="0" borderId="2" xfId="0" applyNumberFormat="1" applyFont="1" applyBorder="1"/>
    <xf numFmtId="10" fontId="1" fillId="0" borderId="2" xfId="0" applyNumberFormat="1" applyFont="1" applyBorder="1" applyAlignment="1">
      <alignment horizontal="center"/>
    </xf>
    <xf numFmtId="10" fontId="1" fillId="0" borderId="0" xfId="0" applyNumberFormat="1" applyFont="1" applyBorder="1"/>
    <xf numFmtId="164" fontId="9" fillId="0" borderId="0" xfId="0" applyNumberFormat="1" applyFont="1" applyAlignment="1">
      <alignment horizontal="center"/>
    </xf>
    <xf numFmtId="0" fontId="10" fillId="0" borderId="0" xfId="0" applyFont="1" applyBorder="1"/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167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/>
    <xf numFmtId="11" fontId="3" fillId="0" borderId="0" xfId="0" applyNumberFormat="1" applyFont="1" applyFill="1"/>
    <xf numFmtId="11" fontId="4" fillId="0" borderId="0" xfId="0" applyNumberFormat="1" applyFont="1" applyFill="1"/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" fontId="4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9" fontId="3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0" fillId="0" borderId="0" xfId="0" applyFont="1"/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4" fontId="2" fillId="0" borderId="2" xfId="0" applyNumberFormat="1" applyFont="1" applyBorder="1"/>
    <xf numFmtId="0" fontId="2" fillId="0" borderId="2" xfId="0" applyFont="1" applyBorder="1"/>
    <xf numFmtId="9" fontId="1" fillId="0" borderId="2" xfId="0" applyNumberFormat="1" applyFont="1" applyBorder="1"/>
    <xf numFmtId="0" fontId="1" fillId="0" borderId="2" xfId="0" applyFont="1" applyBorder="1"/>
    <xf numFmtId="4" fontId="2" fillId="0" borderId="0" xfId="0" applyNumberFormat="1" applyFont="1"/>
    <xf numFmtId="0" fontId="2" fillId="0" borderId="0" xfId="0" applyFont="1"/>
    <xf numFmtId="9" fontId="1" fillId="0" borderId="0" xfId="0" applyNumberFormat="1" applyFont="1"/>
    <xf numFmtId="0" fontId="1" fillId="0" borderId="1" xfId="0" applyFont="1" applyBorder="1" applyAlignment="1">
      <alignment horizontal="center"/>
    </xf>
    <xf numFmtId="9" fontId="5" fillId="0" borderId="0" xfId="0" applyNumberFormat="1" applyFont="1"/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8" fontId="1" fillId="0" borderId="0" xfId="0" applyNumberFormat="1" applyFont="1"/>
    <xf numFmtId="2" fontId="1" fillId="0" borderId="0" xfId="0" applyNumberFormat="1" applyFont="1"/>
    <xf numFmtId="9" fontId="2" fillId="0" borderId="0" xfId="0" applyNumberFormat="1" applyFont="1"/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2" borderId="0" xfId="0" applyFill="1"/>
    <xf numFmtId="9" fontId="14" fillId="2" borderId="0" xfId="0" applyNumberFormat="1" applyFont="1" applyFill="1"/>
    <xf numFmtId="0" fontId="1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'LOLE Fits'!$AG$3</c:f>
          <c:strCache>
            <c:ptCount val="1"/>
            <c:pt idx="0">
              <c:v>RTO LOLE Exponential Fit</c:v>
            </c:pt>
          </c:strCache>
        </c:strRef>
      </c:tx>
      <c:layout>
        <c:manualLayout>
          <c:xMode val="edge"/>
          <c:yMode val="edge"/>
          <c:x val="0.34435591073503874"/>
          <c:y val="3.45821325648415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7379811354426"/>
          <c:y val="0.13361047448319682"/>
          <c:w val="0.82241374057098582"/>
          <c:h val="0.70256400946999775"/>
        </c:manualLayout>
      </c:layout>
      <c:scatterChart>
        <c:scatterStyle val="lineMarker"/>
        <c:varyColors val="0"/>
        <c:ser>
          <c:idx val="0"/>
          <c:order val="0"/>
          <c:tx>
            <c:strRef>
              <c:f>'LOLE Fits'!$AE$26</c:f>
              <c:strCache>
                <c:ptCount val="1"/>
                <c:pt idx="0">
                  <c:v>LOLE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6A7277"/>
              </a:solidFill>
              <a:ln>
                <a:noFill/>
              </a:ln>
            </c:spPr>
          </c:marker>
          <c:xVal>
            <c:numRef>
              <c:f>'LOLE Fits'!$AD$27:$AD$76</c:f>
              <c:numCache>
                <c:formatCode>0%</c:formatCode>
                <c:ptCount val="50"/>
                <c:pt idx="0">
                  <c:v>0.92343395819283847</c:v>
                </c:pt>
                <c:pt idx="1">
                  <c:v>0.92709123462585108</c:v>
                </c:pt>
                <c:pt idx="2">
                  <c:v>0.93074851105886369</c:v>
                </c:pt>
                <c:pt idx="3">
                  <c:v>0.93440578749187631</c:v>
                </c:pt>
                <c:pt idx="4">
                  <c:v>0.93806306392488892</c:v>
                </c:pt>
                <c:pt idx="5">
                  <c:v>0.94172034035790153</c:v>
                </c:pt>
                <c:pt idx="6">
                  <c:v>0.94537761679091414</c:v>
                </c:pt>
                <c:pt idx="7">
                  <c:v>0.94903489322392676</c:v>
                </c:pt>
                <c:pt idx="8">
                  <c:v>0.95269216965693937</c:v>
                </c:pt>
                <c:pt idx="9">
                  <c:v>0.95634944608995198</c:v>
                </c:pt>
                <c:pt idx="10">
                  <c:v>0.9600067225229646</c:v>
                </c:pt>
                <c:pt idx="11">
                  <c:v>0.96366399895597721</c:v>
                </c:pt>
                <c:pt idx="12">
                  <c:v>0.96732127538898982</c:v>
                </c:pt>
                <c:pt idx="13">
                  <c:v>0.97097855182200243</c:v>
                </c:pt>
                <c:pt idx="14">
                  <c:v>0.97463582825501505</c:v>
                </c:pt>
                <c:pt idx="15">
                  <c:v>0.97829310468802766</c:v>
                </c:pt>
                <c:pt idx="16">
                  <c:v>0.98195038112104027</c:v>
                </c:pt>
                <c:pt idx="17">
                  <c:v>0.98560765755405289</c:v>
                </c:pt>
                <c:pt idx="18">
                  <c:v>0.9892649339870655</c:v>
                </c:pt>
                <c:pt idx="19">
                  <c:v>0.99292221042007811</c:v>
                </c:pt>
                <c:pt idx="20">
                  <c:v>0.99657948685309072</c:v>
                </c:pt>
                <c:pt idx="21">
                  <c:v>1.0002367632861033</c:v>
                </c:pt>
                <c:pt idx="22">
                  <c:v>1.0038940397191158</c:v>
                </c:pt>
                <c:pt idx="23">
                  <c:v>1.0075513161521283</c:v>
                </c:pt>
                <c:pt idx="24">
                  <c:v>1.0112085925851408</c:v>
                </c:pt>
                <c:pt idx="25">
                  <c:v>1.0148658690181533</c:v>
                </c:pt>
                <c:pt idx="26">
                  <c:v>1.0185231454511658</c:v>
                </c:pt>
                <c:pt idx="27">
                  <c:v>1.0221804218841783</c:v>
                </c:pt>
                <c:pt idx="28">
                  <c:v>1.0258376983171908</c:v>
                </c:pt>
                <c:pt idx="29">
                  <c:v>1.0294949747502034</c:v>
                </c:pt>
                <c:pt idx="30">
                  <c:v>1.0331522511832159</c:v>
                </c:pt>
                <c:pt idx="31">
                  <c:v>1.0368095276162284</c:v>
                </c:pt>
                <c:pt idx="32">
                  <c:v>1.0404668040492409</c:v>
                </c:pt>
                <c:pt idx="33">
                  <c:v>1.0441240804822534</c:v>
                </c:pt>
                <c:pt idx="34">
                  <c:v>1.0477813569152659</c:v>
                </c:pt>
                <c:pt idx="35">
                  <c:v>1.0514386333482784</c:v>
                </c:pt>
                <c:pt idx="36">
                  <c:v>1.0550959097812909</c:v>
                </c:pt>
                <c:pt idx="37">
                  <c:v>1.0587531862143034</c:v>
                </c:pt>
                <c:pt idx="38">
                  <c:v>1.0624104626473159</c:v>
                </c:pt>
                <c:pt idx="39">
                  <c:v>1.0660677390803284</c:v>
                </c:pt>
                <c:pt idx="40">
                  <c:v>1.0697250155133409</c:v>
                </c:pt>
                <c:pt idx="41">
                  <c:v>1.0733822919463534</c:v>
                </c:pt>
                <c:pt idx="42">
                  <c:v>1.0770395683793659</c:v>
                </c:pt>
                <c:pt idx="43">
                  <c:v>1.0806968448123784</c:v>
                </c:pt>
                <c:pt idx="44">
                  <c:v>1.0843541212453909</c:v>
                </c:pt>
                <c:pt idx="45">
                  <c:v>1.0880113976784034</c:v>
                </c:pt>
                <c:pt idx="46">
                  <c:v>1.0916686741114159</c:v>
                </c:pt>
                <c:pt idx="47">
                  <c:v>1.0953259505444284</c:v>
                </c:pt>
                <c:pt idx="48">
                  <c:v>1.0989832269774409</c:v>
                </c:pt>
                <c:pt idx="49">
                  <c:v>1.1026405034104534</c:v>
                </c:pt>
              </c:numCache>
            </c:numRef>
          </c:xVal>
          <c:yVal>
            <c:numRef>
              <c:f>'LOLE Fits'!$AE$27:$AE$76</c:f>
              <c:numCache>
                <c:formatCode>#,##0.00</c:formatCode>
                <c:ptCount val="50"/>
                <c:pt idx="0">
                  <c:v>3.6049060730290008</c:v>
                </c:pt>
                <c:pt idx="1">
                  <c:v>3.0393916039664037</c:v>
                </c:pt>
                <c:pt idx="2">
                  <c:v>2.5625914060222135</c:v>
                </c:pt>
                <c:pt idx="3">
                  <c:v>2.1605885551730766</c:v>
                </c:pt>
                <c:pt idx="4">
                  <c:v>1.8216493248882832</c:v>
                </c:pt>
                <c:pt idx="5">
                  <c:v>1.5358807001549122</c:v>
                </c:pt>
                <c:pt idx="6">
                  <c:v>1.2949416184989537</c:v>
                </c:pt>
                <c:pt idx="7">
                  <c:v>1.0917995096569315</c:v>
                </c:pt>
                <c:pt idx="8">
                  <c:v>0.92052502773744782</c:v>
                </c:pt>
                <c:pt idx="9">
                  <c:v>0.77611898448029604</c:v>
                </c:pt>
                <c:pt idx="10">
                  <c:v>0.6543664321124093</c:v>
                </c:pt>
                <c:pt idx="11">
                  <c:v>0.55171363674636698</c:v>
                </c:pt>
                <c:pt idx="12">
                  <c:v>0.46516435140061635</c:v>
                </c:pt>
                <c:pt idx="13">
                  <c:v>0.39219236104078303</c:v>
                </c:pt>
                <c:pt idx="14">
                  <c:v>0.33066774699223267</c:v>
                </c:pt>
                <c:pt idx="15">
                  <c:v>0.27879471851709092</c:v>
                </c:pt>
                <c:pt idx="16">
                  <c:v>0.23505919697348135</c:v>
                </c:pt>
                <c:pt idx="17">
                  <c:v>0.19818462263455808</c:v>
                </c:pt>
                <c:pt idx="18">
                  <c:v>0.16709469424943879</c:v>
                </c:pt>
                <c:pt idx="19">
                  <c:v>0.14088195378204296</c:v>
                </c:pt>
                <c:pt idx="20">
                  <c:v>0.11878129937397582</c:v>
                </c:pt>
                <c:pt idx="21">
                  <c:v>0.10014765342336218</c:v>
                </c:pt>
                <c:pt idx="22">
                  <c:v>8.4437133951771493E-2</c:v>
                </c:pt>
                <c:pt idx="23">
                  <c:v>7.1191179685955799E-2</c:v>
                </c:pt>
                <c:pt idx="24">
                  <c:v>6.0023165494613694E-2</c:v>
                </c:pt>
                <c:pt idx="25">
                  <c:v>5.060711750931339E-2</c:v>
                </c:pt>
                <c:pt idx="26">
                  <c:v>4.2668198544631226E-2</c:v>
                </c:pt>
                <c:pt idx="27">
                  <c:v>3.1980852274958456E-2</c:v>
                </c:pt>
                <c:pt idx="28">
                  <c:v>2.2370967104210035E-2</c:v>
                </c:pt>
                <c:pt idx="29">
                  <c:v>1.5648743969513164E-2</c:v>
                </c:pt>
                <c:pt idx="30">
                  <c:v>1.0946473019366677E-2</c:v>
                </c:pt>
                <c:pt idx="31">
                  <c:v>7.6571814196184597E-3</c:v>
                </c:pt>
                <c:pt idx="32">
                  <c:v>5.3562848224461635E-3</c:v>
                </c:pt>
                <c:pt idx="33">
                  <c:v>3.7467816846627972E-3</c:v>
                </c:pt>
                <c:pt idx="34">
                  <c:v>2.6209160748314349E-3</c:v>
                </c:pt>
                <c:pt idx="35">
                  <c:v>1.833360374165497E-3</c:v>
                </c:pt>
                <c:pt idx="36">
                  <c:v>1.28245627314733E-3</c:v>
                </c:pt>
                <c:pt idx="37">
                  <c:v>8.9709263694736805E-4</c:v>
                </c:pt>
                <c:pt idx="38">
                  <c:v>6.2752642418765527E-4</c:v>
                </c:pt>
                <c:pt idx="39">
                  <c:v>4.3896181602129695E-4</c:v>
                </c:pt>
                <c:pt idx="40">
                  <c:v>3.0705874445709983E-4</c:v>
                </c:pt>
                <c:pt idx="41">
                  <c:v>2.14791057231721E-4</c:v>
                </c:pt>
                <c:pt idx="42">
                  <c:v>1.5024876867874426E-4</c:v>
                </c:pt>
                <c:pt idx="43">
                  <c:v>1.0510070940767687E-4</c:v>
                </c:pt>
                <c:pt idx="44">
                  <c:v>7.3519132403775144E-5</c:v>
                </c:pt>
                <c:pt idx="45">
                  <c:v>5.1427462857915719E-5</c:v>
                </c:pt>
                <c:pt idx="46">
                  <c:v>3.5974090682638337E-5</c:v>
                </c:pt>
                <c:pt idx="47">
                  <c:v>2.5164282438317737E-5</c:v>
                </c:pt>
                <c:pt idx="48">
                  <c:v>1.7602699571251113E-5</c:v>
                </c:pt>
                <c:pt idx="49">
                  <c:v>1.2313287015245957E-5</c:v>
                </c:pt>
              </c:numCache>
            </c:numRef>
          </c:yVal>
          <c:smooth val="0"/>
        </c:ser>
        <c:ser>
          <c:idx val="1"/>
          <c:order val="1"/>
          <c:tx>
            <c:v>Part 1 of Fit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trendline>
            <c:name>Part 1 of Fit</c:name>
            <c:spPr>
              <a:ln w="28575">
                <a:solidFill>
                  <a:srgbClr val="EF4623"/>
                </a:solidFill>
              </a:ln>
            </c:spPr>
            <c:trendlineType val="exp"/>
            <c:dispRSqr val="0"/>
            <c:dispEq val="1"/>
            <c:trendlineLbl>
              <c:layout>
                <c:manualLayout>
                  <c:x val="9.9401695825485789E-2"/>
                  <c:y val="-0.2634225826420983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0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'LOLE Fits'!$AG$27:$AG$76</c:f>
              <c:numCache>
                <c:formatCode>0%</c:formatCode>
                <c:ptCount val="50"/>
                <c:pt idx="0">
                  <c:v>0.92343395819283847</c:v>
                </c:pt>
                <c:pt idx="1">
                  <c:v>0.92709123462585108</c:v>
                </c:pt>
                <c:pt idx="2">
                  <c:v>0.93074851105886369</c:v>
                </c:pt>
                <c:pt idx="3">
                  <c:v>0.93440578749187631</c:v>
                </c:pt>
                <c:pt idx="4">
                  <c:v>0.93806306392488892</c:v>
                </c:pt>
                <c:pt idx="5">
                  <c:v>0.94172034035790153</c:v>
                </c:pt>
                <c:pt idx="6">
                  <c:v>0.94537761679091414</c:v>
                </c:pt>
                <c:pt idx="7">
                  <c:v>0.94903489322392676</c:v>
                </c:pt>
                <c:pt idx="8">
                  <c:v>0.95269216965693937</c:v>
                </c:pt>
                <c:pt idx="9">
                  <c:v>0.95634944608995198</c:v>
                </c:pt>
                <c:pt idx="10">
                  <c:v>0.9600067225229646</c:v>
                </c:pt>
                <c:pt idx="11">
                  <c:v>0.96366399895597721</c:v>
                </c:pt>
                <c:pt idx="12">
                  <c:v>0.96732127538898982</c:v>
                </c:pt>
                <c:pt idx="13">
                  <c:v>0.97097855182200243</c:v>
                </c:pt>
                <c:pt idx="14">
                  <c:v>0.97463582825501505</c:v>
                </c:pt>
                <c:pt idx="15">
                  <c:v>0.97829310468802766</c:v>
                </c:pt>
                <c:pt idx="16">
                  <c:v>0.98195038112104027</c:v>
                </c:pt>
                <c:pt idx="17">
                  <c:v>0.98560765755405289</c:v>
                </c:pt>
                <c:pt idx="18">
                  <c:v>0.9892649339870655</c:v>
                </c:pt>
                <c:pt idx="19">
                  <c:v>0.99292221042007811</c:v>
                </c:pt>
                <c:pt idx="20">
                  <c:v>0.99657948685309072</c:v>
                </c:pt>
                <c:pt idx="21">
                  <c:v>1.0002367632861033</c:v>
                </c:pt>
                <c:pt idx="22">
                  <c:v>1.0038940397191158</c:v>
                </c:pt>
                <c:pt idx="23">
                  <c:v>1.0075513161521283</c:v>
                </c:pt>
                <c:pt idx="24">
                  <c:v>1.0112085925851408</c:v>
                </c:pt>
                <c:pt idx="25">
                  <c:v>1.0148658690181533</c:v>
                </c:pt>
                <c:pt idx="26">
                  <c:v>1.0185231454511658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'LOLE Fits'!$AH$27:$AH$76</c:f>
              <c:numCache>
                <c:formatCode>#,##0.00</c:formatCode>
                <c:ptCount val="50"/>
                <c:pt idx="0">
                  <c:v>3.6049060730290008</c:v>
                </c:pt>
                <c:pt idx="1">
                  <c:v>3.0393916039664037</c:v>
                </c:pt>
                <c:pt idx="2">
                  <c:v>2.5625914060222135</c:v>
                </c:pt>
                <c:pt idx="3">
                  <c:v>2.1605885551730766</c:v>
                </c:pt>
                <c:pt idx="4">
                  <c:v>1.8216493248882832</c:v>
                </c:pt>
                <c:pt idx="5">
                  <c:v>1.5358807001549122</c:v>
                </c:pt>
                <c:pt idx="6">
                  <c:v>1.2949416184989537</c:v>
                </c:pt>
                <c:pt idx="7">
                  <c:v>1.0917995096569315</c:v>
                </c:pt>
                <c:pt idx="8">
                  <c:v>0.92052502773744782</c:v>
                </c:pt>
                <c:pt idx="9">
                  <c:v>0.77611898448029604</c:v>
                </c:pt>
                <c:pt idx="10">
                  <c:v>0.6543664321124093</c:v>
                </c:pt>
                <c:pt idx="11">
                  <c:v>0.55171363674636698</c:v>
                </c:pt>
                <c:pt idx="12">
                  <c:v>0.46516435140061635</c:v>
                </c:pt>
                <c:pt idx="13">
                  <c:v>0.39219236104078303</c:v>
                </c:pt>
                <c:pt idx="14">
                  <c:v>0.33066774699223267</c:v>
                </c:pt>
                <c:pt idx="15">
                  <c:v>0.27879471851709092</c:v>
                </c:pt>
                <c:pt idx="16">
                  <c:v>0.23505919697348135</c:v>
                </c:pt>
                <c:pt idx="17">
                  <c:v>0.19818462263455808</c:v>
                </c:pt>
                <c:pt idx="18">
                  <c:v>0.16709469424943879</c:v>
                </c:pt>
                <c:pt idx="19">
                  <c:v>0.14088195378204296</c:v>
                </c:pt>
                <c:pt idx="20">
                  <c:v>0.11878129937397582</c:v>
                </c:pt>
                <c:pt idx="21">
                  <c:v>0.10014765342336218</c:v>
                </c:pt>
                <c:pt idx="22">
                  <c:v>8.4437133951771493E-2</c:v>
                </c:pt>
                <c:pt idx="23">
                  <c:v>7.1191179685955799E-2</c:v>
                </c:pt>
                <c:pt idx="24">
                  <c:v>6.0023165494613694E-2</c:v>
                </c:pt>
                <c:pt idx="25">
                  <c:v>5.060711750931339E-2</c:v>
                </c:pt>
                <c:pt idx="26">
                  <c:v>4.2668198544631226E-2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v>Part 2 of Fit</c:v>
          </c:tx>
          <c:spPr>
            <a:ln w="28575">
              <a:solidFill>
                <a:srgbClr val="CAC9CF"/>
              </a:solidFill>
            </a:ln>
          </c:spPr>
          <c:marker>
            <c:symbol val="none"/>
          </c:marker>
          <c:dLbls>
            <c:dLbl>
              <c:idx val="39"/>
              <c:layout>
                <c:manualLayout>
                  <c:x val="-9.7291321171918188E-2"/>
                  <c:y val="-0.1498559077809798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accent2">
                            <a:lumMod val="75000"/>
                          </a:schemeClr>
                        </a:solidFill>
                      </a:rPr>
                      <a:t>Part 2 of Fit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trendline>
            <c:spPr>
              <a:ln w="28575">
                <a:solidFill>
                  <a:srgbClr val="7FB9C2"/>
                </a:solidFill>
              </a:ln>
            </c:spPr>
            <c:trendlineType val="exp"/>
            <c:dispRSqr val="0"/>
            <c:dispEq val="1"/>
            <c:trendlineLbl>
              <c:layout>
                <c:manualLayout>
                  <c:x val="0.10655192976499828"/>
                  <c:y val="-7.286996906366531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'LOLE Fits'!$AJ$27:$AJ$76</c:f>
              <c:numCache>
                <c:formatCode>0%</c:formatCode>
                <c:ptCount val="5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1.0221804218841783</c:v>
                </c:pt>
                <c:pt idx="28">
                  <c:v>1.0258376983171908</c:v>
                </c:pt>
                <c:pt idx="29">
                  <c:v>1.0294949747502034</c:v>
                </c:pt>
                <c:pt idx="30">
                  <c:v>1.0331522511832159</c:v>
                </c:pt>
                <c:pt idx="31">
                  <c:v>1.0368095276162284</c:v>
                </c:pt>
                <c:pt idx="32">
                  <c:v>1.0404668040492409</c:v>
                </c:pt>
                <c:pt idx="33">
                  <c:v>1.0441240804822534</c:v>
                </c:pt>
                <c:pt idx="34">
                  <c:v>1.0477813569152659</c:v>
                </c:pt>
                <c:pt idx="35">
                  <c:v>1.0514386333482784</c:v>
                </c:pt>
                <c:pt idx="36">
                  <c:v>1.0550959097812909</c:v>
                </c:pt>
                <c:pt idx="37">
                  <c:v>1.0587531862143034</c:v>
                </c:pt>
                <c:pt idx="38">
                  <c:v>1.0624104626473159</c:v>
                </c:pt>
                <c:pt idx="39">
                  <c:v>1.0660677390803284</c:v>
                </c:pt>
                <c:pt idx="40">
                  <c:v>1.0697250155133409</c:v>
                </c:pt>
                <c:pt idx="41">
                  <c:v>1.0733822919463534</c:v>
                </c:pt>
                <c:pt idx="42">
                  <c:v>1.0770395683793659</c:v>
                </c:pt>
                <c:pt idx="43">
                  <c:v>1.0806968448123784</c:v>
                </c:pt>
                <c:pt idx="44">
                  <c:v>1.0843541212453909</c:v>
                </c:pt>
                <c:pt idx="45">
                  <c:v>1.0880113976784034</c:v>
                </c:pt>
                <c:pt idx="46">
                  <c:v>1.0916686741114159</c:v>
                </c:pt>
                <c:pt idx="47">
                  <c:v>1.0953259505444284</c:v>
                </c:pt>
                <c:pt idx="48">
                  <c:v>1.0989832269774409</c:v>
                </c:pt>
                <c:pt idx="49">
                  <c:v>1.1026405034104534</c:v>
                </c:pt>
              </c:numCache>
            </c:numRef>
          </c:xVal>
          <c:yVal>
            <c:numRef>
              <c:f>'LOLE Fits'!$AK$27:$AK$76</c:f>
              <c:numCache>
                <c:formatCode>#,##0.00</c:formatCode>
                <c:ptCount val="5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3.1980852274958456E-2</c:v>
                </c:pt>
                <c:pt idx="28">
                  <c:v>2.2370967104210035E-2</c:v>
                </c:pt>
                <c:pt idx="29">
                  <c:v>1.5648743969513164E-2</c:v>
                </c:pt>
                <c:pt idx="30">
                  <c:v>1.0946473019366677E-2</c:v>
                </c:pt>
                <c:pt idx="31">
                  <c:v>7.6571814196184597E-3</c:v>
                </c:pt>
                <c:pt idx="32">
                  <c:v>5.3562848224461635E-3</c:v>
                </c:pt>
                <c:pt idx="33">
                  <c:v>3.7467816846627972E-3</c:v>
                </c:pt>
                <c:pt idx="34">
                  <c:v>2.6209160748314349E-3</c:v>
                </c:pt>
                <c:pt idx="35">
                  <c:v>1.833360374165497E-3</c:v>
                </c:pt>
                <c:pt idx="36">
                  <c:v>1.28245627314733E-3</c:v>
                </c:pt>
                <c:pt idx="37">
                  <c:v>8.9709263694736805E-4</c:v>
                </c:pt>
                <c:pt idx="38">
                  <c:v>6.2752642418765527E-4</c:v>
                </c:pt>
                <c:pt idx="39">
                  <c:v>4.3896181602129695E-4</c:v>
                </c:pt>
                <c:pt idx="40">
                  <c:v>3.0705874445709983E-4</c:v>
                </c:pt>
                <c:pt idx="41">
                  <c:v>2.14791057231721E-4</c:v>
                </c:pt>
                <c:pt idx="42">
                  <c:v>1.5024876867874426E-4</c:v>
                </c:pt>
                <c:pt idx="43">
                  <c:v>1.0510070940767687E-4</c:v>
                </c:pt>
                <c:pt idx="44">
                  <c:v>7.3519132403775144E-5</c:v>
                </c:pt>
                <c:pt idx="45">
                  <c:v>5.1427462857915719E-5</c:v>
                </c:pt>
                <c:pt idx="46">
                  <c:v>3.5974090682638337E-5</c:v>
                </c:pt>
                <c:pt idx="47">
                  <c:v>2.5164282438317737E-5</c:v>
                </c:pt>
                <c:pt idx="48">
                  <c:v>1.7602699571251113E-5</c:v>
                </c:pt>
                <c:pt idx="49">
                  <c:v>1.2313287015245957E-5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779712"/>
        <c:axId val="509175680"/>
      </c:scatterChart>
      <c:valAx>
        <c:axId val="50377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Quantity (% of RR)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>
            <a:solidFill>
              <a:srgbClr val="CAC9CF"/>
            </a:solidFill>
            <a:prstDash val="sysDot"/>
          </a:ln>
        </c:spPr>
        <c:txPr>
          <a:bodyPr/>
          <a:lstStyle/>
          <a:p>
            <a:pPr>
              <a:defRPr sz="1200">
                <a:latin typeface="+mj-lt"/>
              </a:defRPr>
            </a:pPr>
            <a:endParaRPr lang="en-US"/>
          </a:p>
        </c:txPr>
        <c:crossAx val="509175680"/>
        <c:crosses val="autoZero"/>
        <c:crossBetween val="midCat"/>
      </c:valAx>
      <c:valAx>
        <c:axId val="509175680"/>
        <c:scaling>
          <c:orientation val="minMax"/>
        </c:scaling>
        <c:delete val="0"/>
        <c:axPos val="l"/>
        <c:majorGridlines>
          <c:spPr>
            <a:ln>
              <a:solidFill>
                <a:srgbClr val="CAC9CF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+mj-lt"/>
                  </a:defRPr>
                </a:pPr>
                <a:r>
                  <a:rPr lang="en-US"/>
                  <a:t>LOLE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+mj-lt"/>
              </a:defRPr>
            </a:pPr>
            <a:endParaRPr lang="en-US"/>
          </a:p>
        </c:txPr>
        <c:crossAx val="503779712"/>
        <c:crosses val="autoZero"/>
        <c:crossBetween val="midCat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190500</xdr:colOff>
      <xdr:row>8</xdr:row>
      <xdr:rowOff>123824</xdr:rowOff>
    </xdr:from>
    <xdr:to>
      <xdr:col>27</xdr:col>
      <xdr:colOff>304800</xdr:colOff>
      <xdr:row>27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rattle 2015">
  <a:themeElements>
    <a:clrScheme name="Brattle 2015">
      <a:dk1>
        <a:srgbClr val="000000"/>
      </a:dk1>
      <a:lt1>
        <a:srgbClr val="FFFFFF"/>
      </a:lt1>
      <a:dk2>
        <a:srgbClr val="FFFFFF"/>
      </a:dk2>
      <a:lt2>
        <a:srgbClr val="00467F"/>
      </a:lt2>
      <a:accent1>
        <a:srgbClr val="002B54"/>
      </a:accent1>
      <a:accent2>
        <a:srgbClr val="7FB9C2"/>
      </a:accent2>
      <a:accent3>
        <a:srgbClr val="6A7277"/>
      </a:accent3>
      <a:accent4>
        <a:srgbClr val="EF4623"/>
      </a:accent4>
      <a:accent5>
        <a:srgbClr val="00467F"/>
      </a:accent5>
      <a:accent6>
        <a:srgbClr val="CCCDC3"/>
      </a:accent6>
      <a:hlink>
        <a:srgbClr val="7FB9C2"/>
      </a:hlink>
      <a:folHlink>
        <a:srgbClr val="00467F"/>
      </a:folHlink>
    </a:clrScheme>
    <a:fontScheme name="Brattle 2015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Brattle Theme">
    <a:dk1>
      <a:srgbClr val="302F35"/>
    </a:dk1>
    <a:lt1>
      <a:srgbClr val="FFFFFF"/>
    </a:lt1>
    <a:dk2>
      <a:srgbClr val="FFFFFF"/>
    </a:dk2>
    <a:lt2>
      <a:srgbClr val="00467F"/>
    </a:lt2>
    <a:accent1>
      <a:srgbClr val="002B54"/>
    </a:accent1>
    <a:accent2>
      <a:srgbClr val="7FB9C2"/>
    </a:accent2>
    <a:accent3>
      <a:srgbClr val="6A7277"/>
    </a:accent3>
    <a:accent4>
      <a:srgbClr val="EF4623"/>
    </a:accent4>
    <a:accent5>
      <a:srgbClr val="00467F"/>
    </a:accent5>
    <a:accent6>
      <a:srgbClr val="CCCDC3"/>
    </a:accent6>
    <a:hlink>
      <a:srgbClr val="7FB9C2"/>
    </a:hlink>
    <a:folHlink>
      <a:srgbClr val="00467F"/>
    </a:folHlink>
  </a:clrScheme>
  <a:fontScheme name="Extended Fonts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2"/>
  <sheetViews>
    <sheetView tabSelected="1" topLeftCell="A5" workbookViewId="0">
      <selection activeCell="B33" sqref="B33"/>
    </sheetView>
  </sheetViews>
  <sheetFormatPr defaultRowHeight="14.4" outlineLevelRow="1" outlineLevelCol="1" x14ac:dyDescent="0.3"/>
  <cols>
    <col min="1" max="1" width="9.109375" style="9"/>
    <col min="2" max="2" width="24.5546875" style="10" customWidth="1"/>
    <col min="3" max="3" width="6.6640625" style="10" bestFit="1" customWidth="1"/>
    <col min="4" max="4" width="6.6640625" style="11" bestFit="1" customWidth="1"/>
    <col min="5" max="7" width="6.6640625" style="10" bestFit="1" customWidth="1"/>
    <col min="8" max="8" width="8.109375" style="10" bestFit="1" customWidth="1"/>
    <col min="9" max="12" width="6.6640625" style="10" bestFit="1" customWidth="1"/>
    <col min="13" max="17" width="6.6640625" style="10" customWidth="1"/>
    <col min="18" max="18" width="9.109375" style="10"/>
    <col min="19" max="19" width="15.109375" style="10" bestFit="1" customWidth="1"/>
    <col min="20" max="28" width="9.109375" style="10"/>
    <col min="29" max="29" width="9.109375" style="10" hidden="1" customWidth="1" outlineLevel="1"/>
    <col min="30" max="30" width="20" style="10" hidden="1" customWidth="1" outlineLevel="1"/>
    <col min="31" max="31" width="8" style="10" hidden="1" customWidth="1" outlineLevel="1"/>
    <col min="32" max="32" width="2.6640625" style="10" hidden="1" customWidth="1" outlineLevel="1"/>
    <col min="33" max="33" width="11.88671875" style="10" hidden="1" customWidth="1" outlineLevel="1"/>
    <col min="34" max="34" width="9.6640625" style="10" hidden="1" customWidth="1" outlineLevel="1"/>
    <col min="35" max="35" width="2.6640625" style="10" hidden="1" customWidth="1" outlineLevel="1"/>
    <col min="36" max="36" width="11.88671875" style="10" hidden="1" customWidth="1" outlineLevel="1"/>
    <col min="37" max="37" width="9.6640625" style="10" hidden="1" customWidth="1" outlineLevel="1"/>
    <col min="38" max="38" width="9.109375" style="10" collapsed="1"/>
    <col min="39" max="39" width="9.109375" style="10"/>
  </cols>
  <sheetData>
    <row r="1" spans="1:39" s="65" customFormat="1" ht="15" hidden="1" outlineLevel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3">
        <f>AD4-AD3</f>
        <v>0.21590733819301944</v>
      </c>
      <c r="AE1" s="3">
        <f>AD1/AD3</f>
        <v>0.23854961832061072</v>
      </c>
      <c r="AF1" s="2"/>
      <c r="AG1" s="3">
        <f>AVERAGE(AD3:AD4)</f>
        <v>1.0130372308016471</v>
      </c>
      <c r="AH1" s="3">
        <f>AD3*0.099</f>
        <v>8.9603272608808598E-2</v>
      </c>
      <c r="AI1" s="2"/>
      <c r="AJ1" s="2"/>
      <c r="AK1" s="2"/>
      <c r="AL1" s="2"/>
      <c r="AM1" s="2"/>
    </row>
    <row r="2" spans="1:39" s="65" customFormat="1" ht="15" hidden="1" outlineLevel="1" x14ac:dyDescent="0.25">
      <c r="A2" s="1"/>
      <c r="B2" s="2"/>
      <c r="C2" s="2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5" t="s">
        <v>0</v>
      </c>
      <c r="AD2" s="6"/>
      <c r="AE2" s="6"/>
      <c r="AF2" s="6"/>
      <c r="AG2" s="6"/>
      <c r="AH2" s="6"/>
      <c r="AI2" s="6"/>
      <c r="AJ2" s="6"/>
      <c r="AK2" s="6"/>
      <c r="AL2" s="2"/>
      <c r="AM2" s="2"/>
    </row>
    <row r="3" spans="1:39" s="65" customFormat="1" ht="15" hidden="1" outlineLevel="1" x14ac:dyDescent="0.25">
      <c r="A3" s="1"/>
      <c r="B3" s="2" t="s">
        <v>1</v>
      </c>
      <c r="C3" s="7">
        <v>0.90508356170513737</v>
      </c>
      <c r="D3" s="7">
        <v>0.82383087764253682</v>
      </c>
      <c r="E3" s="7">
        <v>0.7449791224587583</v>
      </c>
      <c r="F3" s="7">
        <v>0.90283949687429388</v>
      </c>
      <c r="G3" s="7">
        <v>0.89317263733479302</v>
      </c>
      <c r="H3" s="7">
        <v>0.84517756091628238</v>
      </c>
      <c r="I3" s="7">
        <v>0.85198876010376479</v>
      </c>
      <c r="J3" s="7">
        <v>0.81728456686141515</v>
      </c>
      <c r="K3" s="7">
        <v>0.8428195680197792</v>
      </c>
      <c r="L3" s="7">
        <v>0.76843571182268333</v>
      </c>
      <c r="M3" s="7">
        <v>0.8571281144698053</v>
      </c>
      <c r="N3" s="7">
        <v>0.80964735606074401</v>
      </c>
      <c r="O3" s="7">
        <v>0.81691473647180968</v>
      </c>
      <c r="P3" s="7">
        <v>0.7894158665226364</v>
      </c>
      <c r="Q3" s="7">
        <v>0.80704580844368445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"/>
      <c r="AD3" s="8">
        <f>MAX(INDEX($C3:$Q3,MATCH($S$7,$C$11:$Q$11,0)),0.85)</f>
        <v>0.90508356170513737</v>
      </c>
      <c r="AE3" s="66">
        <f>IF(AE1&lt;0.2,AD3,AG1-$AH$1)</f>
        <v>0.92343395819283847</v>
      </c>
      <c r="AF3" s="2"/>
      <c r="AG3" s="67" t="str">
        <f>S7&amp;" LOLE Exponential Fit"</f>
        <v>RTO LOLE Exponential Fit</v>
      </c>
      <c r="AH3" s="2"/>
      <c r="AI3" s="2"/>
      <c r="AJ3" s="2"/>
      <c r="AK3" s="2"/>
      <c r="AL3" s="2"/>
      <c r="AM3" s="2"/>
    </row>
    <row r="4" spans="1:39" s="65" customFormat="1" ht="15" hidden="1" outlineLevel="1" x14ac:dyDescent="0.25">
      <c r="A4" s="1"/>
      <c r="B4" s="2" t="s">
        <v>2</v>
      </c>
      <c r="C4" s="7">
        <v>1.1209908998981568</v>
      </c>
      <c r="D4" s="7">
        <v>1.1217168481742472</v>
      </c>
      <c r="E4" s="7">
        <v>1.1972573984073744</v>
      </c>
      <c r="F4" s="7">
        <v>1.0677863975295625</v>
      </c>
      <c r="G4" s="7">
        <v>1.0787366956206603</v>
      </c>
      <c r="H4" s="7">
        <v>1.1164404186152268</v>
      </c>
      <c r="I4" s="7">
        <v>1.1233497666064072</v>
      </c>
      <c r="J4" s="7">
        <v>1.1343202297925479</v>
      </c>
      <c r="K4" s="7">
        <v>1.1169477539517003</v>
      </c>
      <c r="L4" s="7">
        <v>1.1759774976294264</v>
      </c>
      <c r="M4" s="7">
        <v>1.10312243405378</v>
      </c>
      <c r="N4" s="7">
        <v>1.1417725249097275</v>
      </c>
      <c r="O4" s="7">
        <v>1.1323258316346705</v>
      </c>
      <c r="P4" s="7">
        <v>1.1621334616702457</v>
      </c>
      <c r="Q4" s="7">
        <v>1.1405358119328102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"/>
      <c r="AD4" s="8">
        <f>INDEX($C4:$Q4,MATCH($S$7,$C$11:$Q$11,0))</f>
        <v>1.1209908998981568</v>
      </c>
      <c r="AE4" s="66">
        <f>IF(AE1&lt;0.2,AD4,AG1+$AH$1)</f>
        <v>1.1026405034104556</v>
      </c>
      <c r="AF4" s="2"/>
      <c r="AG4" s="2"/>
      <c r="AH4" s="2"/>
      <c r="AI4" s="2"/>
      <c r="AJ4" s="2"/>
      <c r="AK4" s="2"/>
      <c r="AL4" s="2"/>
      <c r="AM4" s="2"/>
    </row>
    <row r="5" spans="1:39" ht="15" collapsed="1" x14ac:dyDescent="0.25">
      <c r="AE5" s="12"/>
    </row>
    <row r="6" spans="1:39" ht="15" x14ac:dyDescent="0.25">
      <c r="B6" s="13" t="s">
        <v>3</v>
      </c>
      <c r="C6" s="14"/>
      <c r="D6" s="15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S6" s="16" t="s">
        <v>4</v>
      </c>
      <c r="AE6" s="17"/>
      <c r="AF6" s="18"/>
      <c r="AG6" s="18"/>
      <c r="AH6" s="18"/>
      <c r="AI6" s="18"/>
      <c r="AJ6" s="18"/>
      <c r="AK6" s="18"/>
      <c r="AL6" s="18"/>
      <c r="AM6" s="18"/>
    </row>
    <row r="7" spans="1:39" ht="15" x14ac:dyDescent="0.25">
      <c r="B7" s="19" t="s">
        <v>5</v>
      </c>
      <c r="S7" s="2" t="s">
        <v>6</v>
      </c>
      <c r="AE7" s="18"/>
      <c r="AF7" s="18"/>
      <c r="AG7" s="18"/>
      <c r="AH7" s="18"/>
      <c r="AI7" s="18"/>
      <c r="AJ7" s="18"/>
      <c r="AK7" s="18"/>
      <c r="AL7" s="18"/>
      <c r="AM7" s="18"/>
    </row>
    <row r="8" spans="1:39" ht="15" x14ac:dyDescent="0.25">
      <c r="B8" s="19" t="s">
        <v>7</v>
      </c>
      <c r="AE8" s="18"/>
      <c r="AF8" s="18"/>
      <c r="AG8" s="18"/>
      <c r="AH8" s="18"/>
      <c r="AI8" s="18"/>
      <c r="AJ8" s="18"/>
      <c r="AK8" s="18"/>
      <c r="AL8" s="18"/>
      <c r="AM8" s="18"/>
    </row>
    <row r="9" spans="1:39" ht="15" x14ac:dyDescent="0.25">
      <c r="B9" s="19" t="s">
        <v>8</v>
      </c>
      <c r="AE9" s="18"/>
      <c r="AF9" s="18"/>
      <c r="AG9" s="18"/>
      <c r="AH9" s="18"/>
      <c r="AI9" s="18"/>
      <c r="AJ9" s="18"/>
      <c r="AK9" s="18"/>
      <c r="AL9" s="18"/>
      <c r="AM9" s="18"/>
    </row>
    <row r="10" spans="1:39" ht="15" x14ac:dyDescent="0.25">
      <c r="B10" s="19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 ht="15" x14ac:dyDescent="0.25">
      <c r="B11" s="20"/>
      <c r="C11" s="21" t="s">
        <v>6</v>
      </c>
      <c r="D11" s="21" t="s">
        <v>9</v>
      </c>
      <c r="E11" s="21" t="s">
        <v>10</v>
      </c>
      <c r="F11" s="21" t="s">
        <v>11</v>
      </c>
      <c r="G11" s="21" t="s">
        <v>12</v>
      </c>
      <c r="H11" s="21" t="s">
        <v>13</v>
      </c>
      <c r="I11" s="21" t="s">
        <v>14</v>
      </c>
      <c r="J11" s="21" t="s">
        <v>15</v>
      </c>
      <c r="K11" s="21" t="s">
        <v>16</v>
      </c>
      <c r="L11" s="21" t="s">
        <v>17</v>
      </c>
      <c r="M11" s="21" t="s">
        <v>31</v>
      </c>
      <c r="N11" s="21" t="s">
        <v>32</v>
      </c>
      <c r="O11" s="21" t="s">
        <v>33</v>
      </c>
      <c r="P11" s="21" t="s">
        <v>34</v>
      </c>
      <c r="Q11" s="21" t="s">
        <v>35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39" ht="15" x14ac:dyDescent="0.2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63"/>
      <c r="N12" s="63"/>
      <c r="O12" s="63"/>
      <c r="P12" s="63"/>
      <c r="Q12" s="63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18"/>
    </row>
    <row r="13" spans="1:39" ht="15" x14ac:dyDescent="0.25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9" ht="15" x14ac:dyDescent="0.25">
      <c r="A14" s="25"/>
      <c r="B14" s="26" t="s">
        <v>18</v>
      </c>
      <c r="C14" s="27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39" ht="15" x14ac:dyDescent="0.25">
      <c r="A15" s="30"/>
      <c r="B15" s="31" t="s">
        <v>19</v>
      </c>
      <c r="C15" s="32">
        <v>1.8552884220443668E+19</v>
      </c>
      <c r="D15" s="32">
        <v>71020789588.362946</v>
      </c>
      <c r="E15" s="32">
        <v>264029807.56860808</v>
      </c>
      <c r="F15" s="32">
        <v>8212725832186.54</v>
      </c>
      <c r="G15" s="32">
        <v>3938931727.023612</v>
      </c>
      <c r="H15" s="32">
        <v>225270545318.84753</v>
      </c>
      <c r="I15" s="32">
        <v>2599772834.7973371</v>
      </c>
      <c r="J15" s="32">
        <v>4750128456.340847</v>
      </c>
      <c r="K15" s="32">
        <v>153514295.66039768</v>
      </c>
      <c r="L15" s="32">
        <v>917317962.89082623</v>
      </c>
      <c r="M15" s="32">
        <v>118077028501.9214</v>
      </c>
      <c r="N15" s="32">
        <v>54487174969.364235</v>
      </c>
      <c r="O15" s="32">
        <v>133081347534.15982</v>
      </c>
      <c r="P15" s="32">
        <v>8552632387.1249352</v>
      </c>
      <c r="Q15" s="32">
        <v>3929419257.356708</v>
      </c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D15" s="35">
        <f>INDEX($C15:$Q15,MATCH($S$7,$C$11:$Q$11,0))</f>
        <v>1.8552884220443668E+19</v>
      </c>
    </row>
    <row r="16" spans="1:39" ht="15" x14ac:dyDescent="0.25">
      <c r="A16" s="30"/>
      <c r="B16" s="31" t="s">
        <v>20</v>
      </c>
      <c r="C16" s="36">
        <v>-46.657219865511273</v>
      </c>
      <c r="D16" s="36">
        <v>-28.066442265974786</v>
      </c>
      <c r="E16" s="36">
        <v>-22.536631437989804</v>
      </c>
      <c r="F16" s="36">
        <v>-33.015867243877445</v>
      </c>
      <c r="G16" s="36">
        <v>-25.169936557606206</v>
      </c>
      <c r="H16" s="36">
        <v>-29.029654077512888</v>
      </c>
      <c r="I16" s="36">
        <v>-24.660347021503259</v>
      </c>
      <c r="J16" s="36">
        <v>-25.244489385632246</v>
      </c>
      <c r="K16" s="36">
        <v>-21.673064278048543</v>
      </c>
      <c r="L16" s="36">
        <v>-23.308274952425663</v>
      </c>
      <c r="M16" s="36">
        <v>-28.617577963257837</v>
      </c>
      <c r="N16" s="36">
        <v>-27.804619463645611</v>
      </c>
      <c r="O16" s="36">
        <v>-28.510404057900903</v>
      </c>
      <c r="P16" s="36">
        <v>-25.126150018249021</v>
      </c>
      <c r="Q16" s="36">
        <v>-24.873398267072986</v>
      </c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D16" s="38">
        <f>INDEX($C16:$Q16,MATCH($S$7,$C$11:$Q$11,0))</f>
        <v>-46.657219865511273</v>
      </c>
    </row>
    <row r="17" spans="1:37" ht="15" x14ac:dyDescent="0.25">
      <c r="A17" s="3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D17" s="40"/>
    </row>
    <row r="18" spans="1:37" ht="15" x14ac:dyDescent="0.25">
      <c r="A18" s="30"/>
      <c r="B18" s="26" t="s">
        <v>21</v>
      </c>
      <c r="C18" s="21"/>
      <c r="D18" s="4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D18" s="40"/>
    </row>
    <row r="19" spans="1:37" ht="15" x14ac:dyDescent="0.25">
      <c r="A19" s="30"/>
      <c r="B19" s="31" t="s">
        <v>19</v>
      </c>
      <c r="C19" s="32">
        <v>7.6482385449376463E+41</v>
      </c>
      <c r="D19" s="32">
        <v>1602798320471236.5</v>
      </c>
      <c r="E19" s="32">
        <v>1166352831169648</v>
      </c>
      <c r="F19" s="32">
        <v>3.6092563187219848E+16</v>
      </c>
      <c r="G19" s="32">
        <v>3965217224123.2822</v>
      </c>
      <c r="H19" s="32">
        <v>8048347626225546</v>
      </c>
      <c r="I19" s="32">
        <v>15779598153850.004</v>
      </c>
      <c r="J19" s="32">
        <v>286190494723105.12</v>
      </c>
      <c r="K19" s="32">
        <v>74631487148.080597</v>
      </c>
      <c r="L19" s="32">
        <v>3443167973644341</v>
      </c>
      <c r="M19" s="32">
        <v>2743750638342450</v>
      </c>
      <c r="N19" s="32">
        <v>3331584142481177</v>
      </c>
      <c r="O19" s="32">
        <v>6172214404156125</v>
      </c>
      <c r="P19" s="32">
        <v>1.6848379603616187E+18</v>
      </c>
      <c r="Q19" s="32">
        <v>1.436739064194129E+16</v>
      </c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D19" s="35">
        <f>INDEX($C19:$Q19,MATCH($S$7,$C$11:$Q$11,0))</f>
        <v>7.6482385449376463E+41</v>
      </c>
    </row>
    <row r="20" spans="1:37" ht="15" x14ac:dyDescent="0.25">
      <c r="A20" s="30"/>
      <c r="B20" s="31" t="s">
        <v>20</v>
      </c>
      <c r="C20" s="36">
        <v>-97.715706505204324</v>
      </c>
      <c r="D20" s="36">
        <v>-38.156890075784503</v>
      </c>
      <c r="E20" s="36">
        <v>-37.661452036497714</v>
      </c>
      <c r="F20" s="36">
        <v>-41.186557171734755</v>
      </c>
      <c r="G20" s="36">
        <v>-32.200093642354886</v>
      </c>
      <c r="H20" s="36">
        <v>-39.967116957449747</v>
      </c>
      <c r="I20" s="36">
        <v>-33.57649209055058</v>
      </c>
      <c r="J20" s="36">
        <v>-36.551717571587353</v>
      </c>
      <c r="K20" s="36">
        <v>-28.357811858168642</v>
      </c>
      <c r="L20" s="36">
        <v>-39.046072057593769</v>
      </c>
      <c r="M20" s="36">
        <v>-38.700107536141459</v>
      </c>
      <c r="N20" s="36">
        <v>-38.864411308031926</v>
      </c>
      <c r="O20" s="36">
        <v>-39.609046889592513</v>
      </c>
      <c r="P20" s="36">
        <v>-45.448702089823612</v>
      </c>
      <c r="Q20" s="36">
        <v>-40.462818507809551</v>
      </c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D20" s="38">
        <f>INDEX($C20:$Q20,MATCH($S$7,$C$11:$Q$11,0))</f>
        <v>-97.715706505204324</v>
      </c>
    </row>
    <row r="21" spans="1:37" ht="15" x14ac:dyDescent="0.25">
      <c r="A21" s="30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4"/>
    </row>
    <row r="22" spans="1:37" ht="15" x14ac:dyDescent="0.25">
      <c r="A22" s="30"/>
      <c r="B22" s="45" t="s">
        <v>22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AB22" s="46"/>
    </row>
    <row r="23" spans="1:37" ht="15" x14ac:dyDescent="0.25">
      <c r="A23" s="30"/>
      <c r="B23" s="31" t="s">
        <v>23</v>
      </c>
      <c r="C23" s="47">
        <v>1.02</v>
      </c>
      <c r="D23" s="47">
        <v>1</v>
      </c>
      <c r="E23" s="47">
        <v>1.0009856937504278</v>
      </c>
      <c r="F23" s="47">
        <v>1.0406718385177374</v>
      </c>
      <c r="G23" s="47">
        <v>0.97877591093820038</v>
      </c>
      <c r="H23" s="47">
        <v>0.93818196927020625</v>
      </c>
      <c r="I23" s="47">
        <v>0.97070920044867082</v>
      </c>
      <c r="J23" s="47">
        <v>0.96412213706109773</v>
      </c>
      <c r="K23" s="47">
        <v>1.1169477539517003</v>
      </c>
      <c r="L23" s="47">
        <v>0.95402397120544635</v>
      </c>
      <c r="M23" s="47">
        <v>0.97154407706700285</v>
      </c>
      <c r="N23" s="47">
        <v>1.0003118048444197</v>
      </c>
      <c r="O23" s="47">
        <v>0.96342827745068693</v>
      </c>
      <c r="P23" s="47">
        <v>0.91613984887282351</v>
      </c>
      <c r="Q23" s="47">
        <v>0.96178517006263886</v>
      </c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37"/>
      <c r="AD23" s="48">
        <f>INDEX($C23:$Q23,MATCH($S$7,$C$11:$Q$11,0))</f>
        <v>1.02</v>
      </c>
    </row>
    <row r="24" spans="1:37" ht="15" x14ac:dyDescent="0.25">
      <c r="A24" s="30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64"/>
      <c r="M24" s="64"/>
      <c r="N24" s="64"/>
      <c r="O24" s="64"/>
      <c r="P24" s="64"/>
      <c r="Q24" s="64"/>
    </row>
    <row r="25" spans="1:37" ht="15" x14ac:dyDescent="0.25">
      <c r="A25" s="30"/>
      <c r="B25" s="53"/>
      <c r="C25" s="54"/>
      <c r="D25" s="55"/>
    </row>
    <row r="26" spans="1:37" ht="15" x14ac:dyDescent="0.25">
      <c r="A26" s="30"/>
      <c r="B26" s="53"/>
      <c r="C26" s="54"/>
      <c r="D26" s="55"/>
      <c r="AC26" s="56" t="s">
        <v>24</v>
      </c>
      <c r="AD26" s="56" t="s">
        <v>25</v>
      </c>
      <c r="AE26" s="56" t="s">
        <v>26</v>
      </c>
      <c r="AF26" s="56"/>
      <c r="AG26" s="56" t="s">
        <v>27</v>
      </c>
      <c r="AH26" s="56" t="s">
        <v>28</v>
      </c>
      <c r="AI26" s="56"/>
      <c r="AJ26" s="56" t="s">
        <v>29</v>
      </c>
      <c r="AK26" s="56" t="s">
        <v>30</v>
      </c>
    </row>
    <row r="27" spans="1:37" ht="15" x14ac:dyDescent="0.25">
      <c r="A27" s="30"/>
      <c r="D27" s="10"/>
      <c r="AC27" s="29">
        <v>1</v>
      </c>
      <c r="AD27" s="57">
        <f>$AE$3</f>
        <v>0.92343395819283847</v>
      </c>
      <c r="AE27" s="53">
        <f>IF(AD27&lt;=$AD$23,$AD$15*EXP($AD$16*AD27),$AD$19*EXP($AD$20*AD27))</f>
        <v>3.6049060730290008</v>
      </c>
      <c r="AF27" s="53"/>
      <c r="AG27" s="58">
        <f>IF(AD27&lt;=$AD$23,AD27,NA())</f>
        <v>0.92343395819283847</v>
      </c>
      <c r="AH27" s="59">
        <f>IF(AD27&lt;=$AD$23,AE27,AE27)</f>
        <v>3.6049060730290008</v>
      </c>
      <c r="AI27" s="59"/>
      <c r="AJ27" s="58" t="e">
        <f>IF(AD27&gt;$AD$23,AD27,NA())</f>
        <v>#N/A</v>
      </c>
      <c r="AK27" s="59" t="e">
        <f>IF(AD27&gt;$AD$23,AE27,NA())</f>
        <v>#N/A</v>
      </c>
    </row>
    <row r="28" spans="1:37" ht="15" x14ac:dyDescent="0.25">
      <c r="A28" s="30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AC28" s="29">
        <v>2</v>
      </c>
      <c r="AD28" s="62">
        <f>AD27+($AE$4-$AE$3)/49</f>
        <v>0.92709123462585108</v>
      </c>
      <c r="AE28" s="53">
        <f t="shared" ref="AE28:AE76" si="0">IF(AD28&lt;=$AD$23,$AD$15*EXP($AD$16*AD28),$AD$19*EXP($AD$20*AD28))</f>
        <v>3.0393916039664037</v>
      </c>
      <c r="AF28" s="53"/>
      <c r="AG28" s="58">
        <f t="shared" ref="AG28:AG76" si="1">IF(AD28&lt;=$AD$23,AD28,NA())</f>
        <v>0.92709123462585108</v>
      </c>
      <c r="AH28" s="59">
        <f t="shared" ref="AH28:AH76" si="2">IF(AD28&lt;=$AD$23,AE28,NA())</f>
        <v>3.0393916039664037</v>
      </c>
      <c r="AI28" s="59"/>
      <c r="AJ28" s="58" t="e">
        <f t="shared" ref="AJ28:AJ76" si="3">IF(AD28&gt;$AD$23,AD28,NA())</f>
        <v>#N/A</v>
      </c>
      <c r="AK28" s="59" t="e">
        <f t="shared" ref="AK28:AK76" si="4">IF(AD28&gt;$AD$23,AE28,NA())</f>
        <v>#N/A</v>
      </c>
    </row>
    <row r="29" spans="1:37" ht="15" x14ac:dyDescent="0.25">
      <c r="A29" s="30"/>
      <c r="B29" s="53"/>
      <c r="C29" s="54"/>
      <c r="D29" s="55"/>
      <c r="AC29" s="29">
        <v>3</v>
      </c>
      <c r="AD29" s="62">
        <f t="shared" ref="AD29:AD76" si="5">AD28+($AE$4-$AE$3)/49</f>
        <v>0.93074851105886369</v>
      </c>
      <c r="AE29" s="53">
        <f t="shared" si="0"/>
        <v>2.5625914060222135</v>
      </c>
      <c r="AF29" s="53"/>
      <c r="AG29" s="58">
        <f t="shared" si="1"/>
        <v>0.93074851105886369</v>
      </c>
      <c r="AH29" s="59">
        <f t="shared" si="2"/>
        <v>2.5625914060222135</v>
      </c>
      <c r="AI29" s="59"/>
      <c r="AJ29" s="58" t="e">
        <f t="shared" si="3"/>
        <v>#N/A</v>
      </c>
      <c r="AK29" s="59" t="e">
        <f t="shared" si="4"/>
        <v>#N/A</v>
      </c>
    </row>
    <row r="30" spans="1:37" ht="15" x14ac:dyDescent="0.25">
      <c r="A30" s="30"/>
      <c r="B30" s="53"/>
      <c r="C30" s="54"/>
      <c r="D30" s="55"/>
      <c r="AC30" s="29">
        <v>4</v>
      </c>
      <c r="AD30" s="62">
        <f t="shared" si="5"/>
        <v>0.93440578749187631</v>
      </c>
      <c r="AE30" s="53">
        <f t="shared" si="0"/>
        <v>2.1605885551730766</v>
      </c>
      <c r="AF30" s="53"/>
      <c r="AG30" s="58">
        <f t="shared" si="1"/>
        <v>0.93440578749187631</v>
      </c>
      <c r="AH30" s="59">
        <f t="shared" si="2"/>
        <v>2.1605885551730766</v>
      </c>
      <c r="AI30" s="59"/>
      <c r="AJ30" s="58" t="e">
        <f t="shared" si="3"/>
        <v>#N/A</v>
      </c>
      <c r="AK30" s="59" t="e">
        <f t="shared" si="4"/>
        <v>#N/A</v>
      </c>
    </row>
    <row r="31" spans="1:37" ht="15" x14ac:dyDescent="0.25">
      <c r="A31" s="30"/>
      <c r="B31" s="53"/>
      <c r="C31" s="54"/>
      <c r="D31" s="55"/>
      <c r="AC31" s="29">
        <v>5</v>
      </c>
      <c r="AD31" s="62">
        <f t="shared" si="5"/>
        <v>0.93806306392488892</v>
      </c>
      <c r="AE31" s="53">
        <f t="shared" si="0"/>
        <v>1.8216493248882832</v>
      </c>
      <c r="AF31" s="53"/>
      <c r="AG31" s="58">
        <f t="shared" si="1"/>
        <v>0.93806306392488892</v>
      </c>
      <c r="AH31" s="59">
        <f t="shared" si="2"/>
        <v>1.8216493248882832</v>
      </c>
      <c r="AI31" s="59"/>
      <c r="AJ31" s="58" t="e">
        <f t="shared" si="3"/>
        <v>#N/A</v>
      </c>
      <c r="AK31" s="59" t="e">
        <f t="shared" si="4"/>
        <v>#N/A</v>
      </c>
    </row>
    <row r="32" spans="1:37" ht="15" x14ac:dyDescent="0.25">
      <c r="A32" s="30"/>
      <c r="B32" s="53"/>
      <c r="C32" s="54"/>
      <c r="D32" s="55"/>
      <c r="AC32" s="29">
        <v>6</v>
      </c>
      <c r="AD32" s="62">
        <f t="shared" si="5"/>
        <v>0.94172034035790153</v>
      </c>
      <c r="AE32" s="53">
        <f t="shared" si="0"/>
        <v>1.5358807001549122</v>
      </c>
      <c r="AF32" s="53"/>
      <c r="AG32" s="58">
        <f t="shared" si="1"/>
        <v>0.94172034035790153</v>
      </c>
      <c r="AH32" s="59">
        <f t="shared" si="2"/>
        <v>1.5358807001549122</v>
      </c>
      <c r="AI32" s="59"/>
      <c r="AJ32" s="58" t="e">
        <f t="shared" si="3"/>
        <v>#N/A</v>
      </c>
      <c r="AK32" s="59" t="e">
        <f t="shared" si="4"/>
        <v>#N/A</v>
      </c>
    </row>
    <row r="33" spans="1:37" ht="15" x14ac:dyDescent="0.25">
      <c r="A33" s="30"/>
      <c r="B33" s="53"/>
      <c r="C33" s="54"/>
      <c r="D33" s="55"/>
      <c r="AC33" s="29">
        <v>7</v>
      </c>
      <c r="AD33" s="62">
        <f t="shared" si="5"/>
        <v>0.94537761679091414</v>
      </c>
      <c r="AE33" s="53">
        <f t="shared" si="0"/>
        <v>1.2949416184989537</v>
      </c>
      <c r="AF33" s="53"/>
      <c r="AG33" s="58">
        <f t="shared" si="1"/>
        <v>0.94537761679091414</v>
      </c>
      <c r="AH33" s="59">
        <f t="shared" si="2"/>
        <v>1.2949416184989537</v>
      </c>
      <c r="AI33" s="59"/>
      <c r="AJ33" s="58" t="e">
        <f t="shared" si="3"/>
        <v>#N/A</v>
      </c>
      <c r="AK33" s="59" t="e">
        <f t="shared" si="4"/>
        <v>#N/A</v>
      </c>
    </row>
    <row r="34" spans="1:37" x14ac:dyDescent="0.3">
      <c r="A34" s="30"/>
      <c r="B34" s="53"/>
      <c r="C34" s="54"/>
      <c r="D34" s="55"/>
      <c r="AC34" s="29">
        <v>8</v>
      </c>
      <c r="AD34" s="62">
        <f t="shared" si="5"/>
        <v>0.94903489322392676</v>
      </c>
      <c r="AE34" s="53">
        <f t="shared" si="0"/>
        <v>1.0917995096569315</v>
      </c>
      <c r="AF34" s="53"/>
      <c r="AG34" s="58">
        <f t="shared" si="1"/>
        <v>0.94903489322392676</v>
      </c>
      <c r="AH34" s="59">
        <f t="shared" si="2"/>
        <v>1.0917995096569315</v>
      </c>
      <c r="AI34" s="59"/>
      <c r="AJ34" s="58" t="e">
        <f t="shared" si="3"/>
        <v>#N/A</v>
      </c>
      <c r="AK34" s="59" t="e">
        <f t="shared" si="4"/>
        <v>#N/A</v>
      </c>
    </row>
    <row r="35" spans="1:37" x14ac:dyDescent="0.3">
      <c r="A35" s="30"/>
      <c r="B35" s="53"/>
      <c r="C35" s="54"/>
      <c r="D35" s="55"/>
      <c r="AC35" s="29">
        <v>9</v>
      </c>
      <c r="AD35" s="62">
        <f t="shared" si="5"/>
        <v>0.95269216965693937</v>
      </c>
      <c r="AE35" s="53">
        <f t="shared" si="0"/>
        <v>0.92052502773744782</v>
      </c>
      <c r="AF35" s="53"/>
      <c r="AG35" s="58">
        <f t="shared" si="1"/>
        <v>0.95269216965693937</v>
      </c>
      <c r="AH35" s="59">
        <f t="shared" si="2"/>
        <v>0.92052502773744782</v>
      </c>
      <c r="AI35" s="59"/>
      <c r="AJ35" s="58" t="e">
        <f t="shared" si="3"/>
        <v>#N/A</v>
      </c>
      <c r="AK35" s="59" t="e">
        <f t="shared" si="4"/>
        <v>#N/A</v>
      </c>
    </row>
    <row r="36" spans="1:37" x14ac:dyDescent="0.3">
      <c r="A36" s="30"/>
      <c r="B36" s="53"/>
      <c r="C36" s="54"/>
      <c r="D36" s="55"/>
      <c r="AC36" s="29">
        <v>10</v>
      </c>
      <c r="AD36" s="62">
        <f t="shared" si="5"/>
        <v>0.95634944608995198</v>
      </c>
      <c r="AE36" s="53">
        <f t="shared" si="0"/>
        <v>0.77611898448029604</v>
      </c>
      <c r="AF36" s="53"/>
      <c r="AG36" s="58">
        <f t="shared" si="1"/>
        <v>0.95634944608995198</v>
      </c>
      <c r="AH36" s="59">
        <f t="shared" si="2"/>
        <v>0.77611898448029604</v>
      </c>
      <c r="AI36" s="59"/>
      <c r="AJ36" s="58" t="e">
        <f t="shared" si="3"/>
        <v>#N/A</v>
      </c>
      <c r="AK36" s="59" t="e">
        <f t="shared" si="4"/>
        <v>#N/A</v>
      </c>
    </row>
    <row r="37" spans="1:37" x14ac:dyDescent="0.3">
      <c r="A37" s="30"/>
      <c r="B37" s="53"/>
      <c r="C37" s="54"/>
      <c r="D37" s="55"/>
      <c r="AC37" s="29">
        <v>11</v>
      </c>
      <c r="AD37" s="62">
        <f t="shared" si="5"/>
        <v>0.9600067225229646</v>
      </c>
      <c r="AE37" s="53">
        <f t="shared" si="0"/>
        <v>0.6543664321124093</v>
      </c>
      <c r="AF37" s="53"/>
      <c r="AG37" s="58">
        <f t="shared" si="1"/>
        <v>0.9600067225229646</v>
      </c>
      <c r="AH37" s="59">
        <f t="shared" si="2"/>
        <v>0.6543664321124093</v>
      </c>
      <c r="AI37" s="59"/>
      <c r="AJ37" s="58" t="e">
        <f t="shared" si="3"/>
        <v>#N/A</v>
      </c>
      <c r="AK37" s="59" t="e">
        <f t="shared" si="4"/>
        <v>#N/A</v>
      </c>
    </row>
    <row r="38" spans="1:37" x14ac:dyDescent="0.3">
      <c r="A38" s="30"/>
      <c r="B38" s="53"/>
      <c r="C38" s="54"/>
      <c r="D38" s="55"/>
      <c r="AC38" s="29">
        <v>12</v>
      </c>
      <c r="AD38" s="62">
        <f t="shared" si="5"/>
        <v>0.96366399895597721</v>
      </c>
      <c r="AE38" s="53">
        <f t="shared" si="0"/>
        <v>0.55171363674636698</v>
      </c>
      <c r="AF38" s="53"/>
      <c r="AG38" s="58">
        <f t="shared" si="1"/>
        <v>0.96366399895597721</v>
      </c>
      <c r="AH38" s="59">
        <f t="shared" si="2"/>
        <v>0.55171363674636698</v>
      </c>
      <c r="AI38" s="59"/>
      <c r="AJ38" s="58" t="e">
        <f t="shared" si="3"/>
        <v>#N/A</v>
      </c>
      <c r="AK38" s="59" t="e">
        <f t="shared" si="4"/>
        <v>#N/A</v>
      </c>
    </row>
    <row r="39" spans="1:37" x14ac:dyDescent="0.3">
      <c r="A39" s="30"/>
      <c r="B39" s="53"/>
      <c r="C39" s="54"/>
      <c r="D39" s="55"/>
      <c r="AC39" s="29">
        <v>13</v>
      </c>
      <c r="AD39" s="62">
        <f t="shared" si="5"/>
        <v>0.96732127538898982</v>
      </c>
      <c r="AE39" s="53">
        <f t="shared" si="0"/>
        <v>0.46516435140061635</v>
      </c>
      <c r="AF39" s="53"/>
      <c r="AG39" s="58">
        <f t="shared" si="1"/>
        <v>0.96732127538898982</v>
      </c>
      <c r="AH39" s="59">
        <f t="shared" si="2"/>
        <v>0.46516435140061635</v>
      </c>
      <c r="AI39" s="59"/>
      <c r="AJ39" s="58" t="e">
        <f t="shared" si="3"/>
        <v>#N/A</v>
      </c>
      <c r="AK39" s="59" t="e">
        <f t="shared" si="4"/>
        <v>#N/A</v>
      </c>
    </row>
    <row r="40" spans="1:37" x14ac:dyDescent="0.3">
      <c r="A40" s="30"/>
      <c r="B40" s="53"/>
      <c r="C40" s="54"/>
      <c r="D40" s="55"/>
      <c r="AC40" s="29">
        <v>14</v>
      </c>
      <c r="AD40" s="62">
        <f t="shared" si="5"/>
        <v>0.97097855182200243</v>
      </c>
      <c r="AE40" s="53">
        <f t="shared" si="0"/>
        <v>0.39219236104078303</v>
      </c>
      <c r="AF40" s="53"/>
      <c r="AG40" s="58">
        <f t="shared" si="1"/>
        <v>0.97097855182200243</v>
      </c>
      <c r="AH40" s="59">
        <f t="shared" si="2"/>
        <v>0.39219236104078303</v>
      </c>
      <c r="AI40" s="59"/>
      <c r="AJ40" s="58" t="e">
        <f t="shared" si="3"/>
        <v>#N/A</v>
      </c>
      <c r="AK40" s="59" t="e">
        <f t="shared" si="4"/>
        <v>#N/A</v>
      </c>
    </row>
    <row r="41" spans="1:37" x14ac:dyDescent="0.3">
      <c r="A41" s="30"/>
      <c r="B41" s="53"/>
      <c r="C41" s="54"/>
      <c r="D41" s="55"/>
      <c r="AC41" s="29">
        <v>15</v>
      </c>
      <c r="AD41" s="62">
        <f t="shared" si="5"/>
        <v>0.97463582825501505</v>
      </c>
      <c r="AE41" s="53">
        <f t="shared" si="0"/>
        <v>0.33066774699223267</v>
      </c>
      <c r="AF41" s="53"/>
      <c r="AG41" s="58">
        <f t="shared" si="1"/>
        <v>0.97463582825501505</v>
      </c>
      <c r="AH41" s="59">
        <f t="shared" si="2"/>
        <v>0.33066774699223267</v>
      </c>
      <c r="AI41" s="59"/>
      <c r="AJ41" s="58" t="e">
        <f t="shared" si="3"/>
        <v>#N/A</v>
      </c>
      <c r="AK41" s="59" t="e">
        <f t="shared" si="4"/>
        <v>#N/A</v>
      </c>
    </row>
    <row r="42" spans="1:37" x14ac:dyDescent="0.3">
      <c r="A42" s="30"/>
      <c r="B42" s="53"/>
      <c r="C42" s="54"/>
      <c r="D42" s="55"/>
      <c r="AC42" s="29">
        <v>16</v>
      </c>
      <c r="AD42" s="62">
        <f t="shared" si="5"/>
        <v>0.97829310468802766</v>
      </c>
      <c r="AE42" s="53">
        <f t="shared" si="0"/>
        <v>0.27879471851709092</v>
      </c>
      <c r="AF42" s="53"/>
      <c r="AG42" s="58">
        <f t="shared" si="1"/>
        <v>0.97829310468802766</v>
      </c>
      <c r="AH42" s="59">
        <f t="shared" si="2"/>
        <v>0.27879471851709092</v>
      </c>
      <c r="AI42" s="59"/>
      <c r="AJ42" s="58" t="e">
        <f t="shared" si="3"/>
        <v>#N/A</v>
      </c>
      <c r="AK42" s="59" t="e">
        <f t="shared" si="4"/>
        <v>#N/A</v>
      </c>
    </row>
    <row r="43" spans="1:37" x14ac:dyDescent="0.3">
      <c r="A43" s="30"/>
      <c r="B43" s="53"/>
      <c r="C43" s="54"/>
      <c r="D43" s="55"/>
      <c r="AC43" s="29">
        <v>17</v>
      </c>
      <c r="AD43" s="62">
        <f t="shared" si="5"/>
        <v>0.98195038112104027</v>
      </c>
      <c r="AE43" s="53">
        <f t="shared" si="0"/>
        <v>0.23505919697348135</v>
      </c>
      <c r="AF43" s="53"/>
      <c r="AG43" s="58">
        <f t="shared" si="1"/>
        <v>0.98195038112104027</v>
      </c>
      <c r="AH43" s="59">
        <f t="shared" si="2"/>
        <v>0.23505919697348135</v>
      </c>
      <c r="AI43" s="59"/>
      <c r="AJ43" s="58" t="e">
        <f t="shared" si="3"/>
        <v>#N/A</v>
      </c>
      <c r="AK43" s="59" t="e">
        <f t="shared" si="4"/>
        <v>#N/A</v>
      </c>
    </row>
    <row r="44" spans="1:37" x14ac:dyDescent="0.3">
      <c r="A44" s="30"/>
      <c r="B44" s="53"/>
      <c r="C44" s="54"/>
      <c r="D44" s="55"/>
      <c r="AC44" s="29">
        <v>18</v>
      </c>
      <c r="AD44" s="62">
        <f t="shared" si="5"/>
        <v>0.98560765755405289</v>
      </c>
      <c r="AE44" s="53">
        <f t="shared" si="0"/>
        <v>0.19818462263455808</v>
      </c>
      <c r="AF44" s="53"/>
      <c r="AG44" s="58">
        <f t="shared" si="1"/>
        <v>0.98560765755405289</v>
      </c>
      <c r="AH44" s="59">
        <f t="shared" si="2"/>
        <v>0.19818462263455808</v>
      </c>
      <c r="AI44" s="59"/>
      <c r="AJ44" s="58" t="e">
        <f t="shared" si="3"/>
        <v>#N/A</v>
      </c>
      <c r="AK44" s="59" t="e">
        <f t="shared" si="4"/>
        <v>#N/A</v>
      </c>
    </row>
    <row r="45" spans="1:37" x14ac:dyDescent="0.3">
      <c r="A45" s="30"/>
      <c r="B45" s="53"/>
      <c r="C45" s="54"/>
      <c r="D45" s="55"/>
      <c r="AC45" s="29">
        <v>19</v>
      </c>
      <c r="AD45" s="62">
        <f t="shared" si="5"/>
        <v>0.9892649339870655</v>
      </c>
      <c r="AE45" s="53">
        <f t="shared" si="0"/>
        <v>0.16709469424943879</v>
      </c>
      <c r="AF45" s="53"/>
      <c r="AG45" s="58">
        <f t="shared" si="1"/>
        <v>0.9892649339870655</v>
      </c>
      <c r="AH45" s="59">
        <f t="shared" si="2"/>
        <v>0.16709469424943879</v>
      </c>
      <c r="AI45" s="59"/>
      <c r="AJ45" s="58" t="e">
        <f t="shared" si="3"/>
        <v>#N/A</v>
      </c>
      <c r="AK45" s="59" t="e">
        <f t="shared" si="4"/>
        <v>#N/A</v>
      </c>
    </row>
    <row r="46" spans="1:37" x14ac:dyDescent="0.3">
      <c r="A46" s="30"/>
      <c r="B46" s="53"/>
      <c r="C46" s="54"/>
      <c r="D46" s="55"/>
      <c r="AC46" s="29">
        <v>20</v>
      </c>
      <c r="AD46" s="62">
        <f t="shared" si="5"/>
        <v>0.99292221042007811</v>
      </c>
      <c r="AE46" s="53">
        <f t="shared" si="0"/>
        <v>0.14088195378204296</v>
      </c>
      <c r="AF46" s="53"/>
      <c r="AG46" s="58">
        <f t="shared" si="1"/>
        <v>0.99292221042007811</v>
      </c>
      <c r="AH46" s="59">
        <f t="shared" si="2"/>
        <v>0.14088195378204296</v>
      </c>
      <c r="AI46" s="59"/>
      <c r="AJ46" s="58" t="e">
        <f t="shared" si="3"/>
        <v>#N/A</v>
      </c>
      <c r="AK46" s="59" t="e">
        <f t="shared" si="4"/>
        <v>#N/A</v>
      </c>
    </row>
    <row r="47" spans="1:37" x14ac:dyDescent="0.3">
      <c r="A47" s="30"/>
      <c r="B47" s="53"/>
      <c r="C47" s="54"/>
      <c r="D47" s="55"/>
      <c r="AC47" s="29">
        <v>21</v>
      </c>
      <c r="AD47" s="62">
        <f t="shared" si="5"/>
        <v>0.99657948685309072</v>
      </c>
      <c r="AE47" s="53">
        <f t="shared" si="0"/>
        <v>0.11878129937397582</v>
      </c>
      <c r="AF47" s="53"/>
      <c r="AG47" s="58">
        <f t="shared" si="1"/>
        <v>0.99657948685309072</v>
      </c>
      <c r="AH47" s="59">
        <f t="shared" si="2"/>
        <v>0.11878129937397582</v>
      </c>
      <c r="AI47" s="59"/>
      <c r="AJ47" s="58" t="e">
        <f t="shared" si="3"/>
        <v>#N/A</v>
      </c>
      <c r="AK47" s="59" t="e">
        <f t="shared" si="4"/>
        <v>#N/A</v>
      </c>
    </row>
    <row r="48" spans="1:37" x14ac:dyDescent="0.3">
      <c r="A48" s="30"/>
      <c r="B48" s="53"/>
      <c r="C48" s="54"/>
      <c r="D48" s="55"/>
      <c r="AC48" s="29">
        <v>22</v>
      </c>
      <c r="AD48" s="62">
        <f t="shared" si="5"/>
        <v>1.0002367632861033</v>
      </c>
      <c r="AE48" s="53">
        <f t="shared" si="0"/>
        <v>0.10014765342336218</v>
      </c>
      <c r="AF48" s="53"/>
      <c r="AG48" s="58">
        <f t="shared" si="1"/>
        <v>1.0002367632861033</v>
      </c>
      <c r="AH48" s="59">
        <f t="shared" si="2"/>
        <v>0.10014765342336218</v>
      </c>
      <c r="AI48" s="59"/>
      <c r="AJ48" s="58" t="e">
        <f t="shared" si="3"/>
        <v>#N/A</v>
      </c>
      <c r="AK48" s="59" t="e">
        <f t="shared" si="4"/>
        <v>#N/A</v>
      </c>
    </row>
    <row r="49" spans="1:37" x14ac:dyDescent="0.3">
      <c r="A49" s="30"/>
      <c r="B49" s="53"/>
      <c r="C49" s="54"/>
      <c r="D49" s="55"/>
      <c r="AC49" s="29">
        <v>23</v>
      </c>
      <c r="AD49" s="62">
        <f t="shared" si="5"/>
        <v>1.0038940397191158</v>
      </c>
      <c r="AE49" s="53">
        <f t="shared" si="0"/>
        <v>8.4437133951771493E-2</v>
      </c>
      <c r="AF49" s="53"/>
      <c r="AG49" s="58">
        <f t="shared" si="1"/>
        <v>1.0038940397191158</v>
      </c>
      <c r="AH49" s="59">
        <f t="shared" si="2"/>
        <v>8.4437133951771493E-2</v>
      </c>
      <c r="AI49" s="59"/>
      <c r="AJ49" s="58" t="e">
        <f t="shared" si="3"/>
        <v>#N/A</v>
      </c>
      <c r="AK49" s="59" t="e">
        <f t="shared" si="4"/>
        <v>#N/A</v>
      </c>
    </row>
    <row r="50" spans="1:37" x14ac:dyDescent="0.3">
      <c r="A50" s="30"/>
      <c r="B50" s="53"/>
      <c r="C50" s="54"/>
      <c r="D50" s="55"/>
      <c r="AC50" s="29">
        <v>24</v>
      </c>
      <c r="AD50" s="62">
        <f t="shared" si="5"/>
        <v>1.0075513161521283</v>
      </c>
      <c r="AE50" s="53">
        <f t="shared" si="0"/>
        <v>7.1191179685955799E-2</v>
      </c>
      <c r="AF50" s="53"/>
      <c r="AG50" s="58">
        <f t="shared" si="1"/>
        <v>1.0075513161521283</v>
      </c>
      <c r="AH50" s="59">
        <f t="shared" si="2"/>
        <v>7.1191179685955799E-2</v>
      </c>
      <c r="AI50" s="59"/>
      <c r="AJ50" s="58" t="e">
        <f t="shared" si="3"/>
        <v>#N/A</v>
      </c>
      <c r="AK50" s="59" t="e">
        <f t="shared" si="4"/>
        <v>#N/A</v>
      </c>
    </row>
    <row r="51" spans="1:37" x14ac:dyDescent="0.3">
      <c r="A51" s="30"/>
      <c r="B51" s="53"/>
      <c r="C51" s="54"/>
      <c r="D51" s="55"/>
      <c r="AC51" s="29">
        <v>25</v>
      </c>
      <c r="AD51" s="62">
        <f t="shared" si="5"/>
        <v>1.0112085925851408</v>
      </c>
      <c r="AE51" s="53">
        <f t="shared" si="0"/>
        <v>6.0023165494613694E-2</v>
      </c>
      <c r="AF51" s="53"/>
      <c r="AG51" s="58">
        <f t="shared" si="1"/>
        <v>1.0112085925851408</v>
      </c>
      <c r="AH51" s="59">
        <f t="shared" si="2"/>
        <v>6.0023165494613694E-2</v>
      </c>
      <c r="AI51" s="59"/>
      <c r="AJ51" s="58" t="e">
        <f t="shared" si="3"/>
        <v>#N/A</v>
      </c>
      <c r="AK51" s="59" t="e">
        <f t="shared" si="4"/>
        <v>#N/A</v>
      </c>
    </row>
    <row r="52" spans="1:37" x14ac:dyDescent="0.3">
      <c r="A52" s="30"/>
      <c r="B52" s="53"/>
      <c r="C52" s="54"/>
      <c r="D52" s="55"/>
      <c r="AC52" s="29">
        <v>26</v>
      </c>
      <c r="AD52" s="62">
        <f t="shared" si="5"/>
        <v>1.0148658690181533</v>
      </c>
      <c r="AE52" s="53">
        <f t="shared" si="0"/>
        <v>5.060711750931339E-2</v>
      </c>
      <c r="AF52" s="53"/>
      <c r="AG52" s="58">
        <f t="shared" si="1"/>
        <v>1.0148658690181533</v>
      </c>
      <c r="AH52" s="59">
        <f t="shared" si="2"/>
        <v>5.060711750931339E-2</v>
      </c>
      <c r="AI52" s="59"/>
      <c r="AJ52" s="58" t="e">
        <f t="shared" si="3"/>
        <v>#N/A</v>
      </c>
      <c r="AK52" s="59" t="e">
        <f t="shared" si="4"/>
        <v>#N/A</v>
      </c>
    </row>
    <row r="53" spans="1:37" x14ac:dyDescent="0.3">
      <c r="A53" s="30"/>
      <c r="B53" s="53"/>
      <c r="C53" s="54"/>
      <c r="D53" s="55"/>
      <c r="AC53" s="29">
        <v>27</v>
      </c>
      <c r="AD53" s="62">
        <f t="shared" si="5"/>
        <v>1.0185231454511658</v>
      </c>
      <c r="AE53" s="53">
        <f t="shared" si="0"/>
        <v>4.2668198544631226E-2</v>
      </c>
      <c r="AF53" s="53"/>
      <c r="AG53" s="58">
        <f t="shared" si="1"/>
        <v>1.0185231454511658</v>
      </c>
      <c r="AH53" s="59">
        <f t="shared" si="2"/>
        <v>4.2668198544631226E-2</v>
      </c>
      <c r="AI53" s="59"/>
      <c r="AJ53" s="58" t="e">
        <f t="shared" si="3"/>
        <v>#N/A</v>
      </c>
      <c r="AK53" s="59" t="e">
        <f t="shared" si="4"/>
        <v>#N/A</v>
      </c>
    </row>
    <row r="54" spans="1:37" x14ac:dyDescent="0.3">
      <c r="A54" s="30"/>
      <c r="B54" s="53"/>
      <c r="C54" s="54"/>
      <c r="D54" s="55"/>
      <c r="AC54" s="29">
        <v>28</v>
      </c>
      <c r="AD54" s="62">
        <f t="shared" si="5"/>
        <v>1.0221804218841783</v>
      </c>
      <c r="AE54" s="53">
        <f t="shared" si="0"/>
        <v>3.1980852274958456E-2</v>
      </c>
      <c r="AF54" s="53"/>
      <c r="AG54" s="58" t="e">
        <f t="shared" si="1"/>
        <v>#N/A</v>
      </c>
      <c r="AH54" s="59" t="e">
        <f t="shared" si="2"/>
        <v>#N/A</v>
      </c>
      <c r="AI54" s="59"/>
      <c r="AJ54" s="58">
        <f t="shared" si="3"/>
        <v>1.0221804218841783</v>
      </c>
      <c r="AK54" s="59">
        <f t="shared" si="4"/>
        <v>3.1980852274958456E-2</v>
      </c>
    </row>
    <row r="55" spans="1:37" x14ac:dyDescent="0.3">
      <c r="A55" s="30"/>
      <c r="B55" s="53"/>
      <c r="C55" s="54"/>
      <c r="D55" s="55"/>
      <c r="AC55" s="29">
        <v>29</v>
      </c>
      <c r="AD55" s="62">
        <f t="shared" si="5"/>
        <v>1.0258376983171908</v>
      </c>
      <c r="AE55" s="53">
        <f t="shared" si="0"/>
        <v>2.2370967104210035E-2</v>
      </c>
      <c r="AF55" s="53"/>
      <c r="AG55" s="58" t="e">
        <f t="shared" si="1"/>
        <v>#N/A</v>
      </c>
      <c r="AH55" s="59" t="e">
        <f t="shared" si="2"/>
        <v>#N/A</v>
      </c>
      <c r="AI55" s="59"/>
      <c r="AJ55" s="58">
        <f t="shared" si="3"/>
        <v>1.0258376983171908</v>
      </c>
      <c r="AK55" s="59">
        <f t="shared" si="4"/>
        <v>2.2370967104210035E-2</v>
      </c>
    </row>
    <row r="56" spans="1:37" x14ac:dyDescent="0.3">
      <c r="A56" s="30"/>
      <c r="B56" s="53"/>
      <c r="C56" s="54"/>
      <c r="D56" s="55"/>
      <c r="AC56" s="29">
        <v>30</v>
      </c>
      <c r="AD56" s="62">
        <f t="shared" si="5"/>
        <v>1.0294949747502034</v>
      </c>
      <c r="AE56" s="53">
        <f t="shared" si="0"/>
        <v>1.5648743969513164E-2</v>
      </c>
      <c r="AF56" s="53"/>
      <c r="AG56" s="58" t="e">
        <f t="shared" si="1"/>
        <v>#N/A</v>
      </c>
      <c r="AH56" s="59" t="e">
        <f t="shared" si="2"/>
        <v>#N/A</v>
      </c>
      <c r="AI56" s="59"/>
      <c r="AJ56" s="58">
        <f t="shared" si="3"/>
        <v>1.0294949747502034</v>
      </c>
      <c r="AK56" s="59">
        <f t="shared" si="4"/>
        <v>1.5648743969513164E-2</v>
      </c>
    </row>
    <row r="57" spans="1:37" x14ac:dyDescent="0.3">
      <c r="A57" s="30"/>
      <c r="B57" s="53"/>
      <c r="C57" s="54"/>
      <c r="D57" s="55"/>
      <c r="AC57" s="29">
        <v>31</v>
      </c>
      <c r="AD57" s="62">
        <f t="shared" si="5"/>
        <v>1.0331522511832159</v>
      </c>
      <c r="AE57" s="53">
        <f t="shared" si="0"/>
        <v>1.0946473019366677E-2</v>
      </c>
      <c r="AF57" s="53"/>
      <c r="AG57" s="58" t="e">
        <f t="shared" si="1"/>
        <v>#N/A</v>
      </c>
      <c r="AH57" s="59" t="e">
        <f t="shared" si="2"/>
        <v>#N/A</v>
      </c>
      <c r="AI57" s="59"/>
      <c r="AJ57" s="58">
        <f t="shared" si="3"/>
        <v>1.0331522511832159</v>
      </c>
      <c r="AK57" s="59">
        <f t="shared" si="4"/>
        <v>1.0946473019366677E-2</v>
      </c>
    </row>
    <row r="58" spans="1:37" x14ac:dyDescent="0.3">
      <c r="A58" s="30"/>
      <c r="B58" s="53"/>
      <c r="C58" s="54"/>
      <c r="D58" s="55"/>
      <c r="AC58" s="29">
        <v>32</v>
      </c>
      <c r="AD58" s="62">
        <f t="shared" si="5"/>
        <v>1.0368095276162284</v>
      </c>
      <c r="AE58" s="53">
        <f t="shared" si="0"/>
        <v>7.6571814196184597E-3</v>
      </c>
      <c r="AF58" s="53"/>
      <c r="AG58" s="58" t="e">
        <f t="shared" si="1"/>
        <v>#N/A</v>
      </c>
      <c r="AH58" s="59" t="e">
        <f t="shared" si="2"/>
        <v>#N/A</v>
      </c>
      <c r="AI58" s="59"/>
      <c r="AJ58" s="58">
        <f t="shared" si="3"/>
        <v>1.0368095276162284</v>
      </c>
      <c r="AK58" s="59">
        <f t="shared" si="4"/>
        <v>7.6571814196184597E-3</v>
      </c>
    </row>
    <row r="59" spans="1:37" x14ac:dyDescent="0.3">
      <c r="A59" s="30"/>
      <c r="B59" s="53"/>
      <c r="C59" s="54"/>
      <c r="D59" s="55"/>
      <c r="AC59" s="29">
        <v>33</v>
      </c>
      <c r="AD59" s="62">
        <f t="shared" si="5"/>
        <v>1.0404668040492409</v>
      </c>
      <c r="AE59" s="53">
        <f t="shared" si="0"/>
        <v>5.3562848224461635E-3</v>
      </c>
      <c r="AF59" s="53"/>
      <c r="AG59" s="58" t="e">
        <f t="shared" si="1"/>
        <v>#N/A</v>
      </c>
      <c r="AH59" s="59" t="e">
        <f t="shared" si="2"/>
        <v>#N/A</v>
      </c>
      <c r="AI59" s="59"/>
      <c r="AJ59" s="58">
        <f t="shared" si="3"/>
        <v>1.0404668040492409</v>
      </c>
      <c r="AK59" s="59">
        <f t="shared" si="4"/>
        <v>5.3562848224461635E-3</v>
      </c>
    </row>
    <row r="60" spans="1:37" x14ac:dyDescent="0.3">
      <c r="A60" s="30"/>
      <c r="B60" s="53"/>
      <c r="C60" s="54"/>
      <c r="D60" s="55"/>
      <c r="AC60" s="29">
        <v>34</v>
      </c>
      <c r="AD60" s="62">
        <f t="shared" si="5"/>
        <v>1.0441240804822534</v>
      </c>
      <c r="AE60" s="53">
        <f t="shared" si="0"/>
        <v>3.7467816846627972E-3</v>
      </c>
      <c r="AF60" s="53"/>
      <c r="AG60" s="58" t="e">
        <f t="shared" si="1"/>
        <v>#N/A</v>
      </c>
      <c r="AH60" s="59" t="e">
        <f t="shared" si="2"/>
        <v>#N/A</v>
      </c>
      <c r="AI60" s="59"/>
      <c r="AJ60" s="58">
        <f t="shared" si="3"/>
        <v>1.0441240804822534</v>
      </c>
      <c r="AK60" s="59">
        <f t="shared" si="4"/>
        <v>3.7467816846627972E-3</v>
      </c>
    </row>
    <row r="61" spans="1:37" x14ac:dyDescent="0.3">
      <c r="A61" s="30"/>
      <c r="B61" s="53"/>
      <c r="C61" s="54"/>
      <c r="D61" s="55"/>
      <c r="AC61" s="29">
        <v>35</v>
      </c>
      <c r="AD61" s="62">
        <f t="shared" si="5"/>
        <v>1.0477813569152659</v>
      </c>
      <c r="AE61" s="53">
        <f t="shared" si="0"/>
        <v>2.6209160748314349E-3</v>
      </c>
      <c r="AF61" s="53"/>
      <c r="AG61" s="58" t="e">
        <f t="shared" si="1"/>
        <v>#N/A</v>
      </c>
      <c r="AH61" s="59" t="e">
        <f t="shared" si="2"/>
        <v>#N/A</v>
      </c>
      <c r="AI61" s="59"/>
      <c r="AJ61" s="58">
        <f t="shared" si="3"/>
        <v>1.0477813569152659</v>
      </c>
      <c r="AK61" s="59">
        <f t="shared" si="4"/>
        <v>2.6209160748314349E-3</v>
      </c>
    </row>
    <row r="62" spans="1:37" x14ac:dyDescent="0.3">
      <c r="A62" s="30"/>
      <c r="B62" s="53"/>
      <c r="C62" s="54"/>
      <c r="D62" s="55"/>
      <c r="AC62" s="29">
        <v>36</v>
      </c>
      <c r="AD62" s="62">
        <f t="shared" si="5"/>
        <v>1.0514386333482784</v>
      </c>
      <c r="AE62" s="53">
        <f t="shared" si="0"/>
        <v>1.833360374165497E-3</v>
      </c>
      <c r="AF62" s="53"/>
      <c r="AG62" s="58" t="e">
        <f t="shared" si="1"/>
        <v>#N/A</v>
      </c>
      <c r="AH62" s="59" t="e">
        <f t="shared" si="2"/>
        <v>#N/A</v>
      </c>
      <c r="AI62" s="59"/>
      <c r="AJ62" s="58">
        <f t="shared" si="3"/>
        <v>1.0514386333482784</v>
      </c>
      <c r="AK62" s="59">
        <f t="shared" si="4"/>
        <v>1.833360374165497E-3</v>
      </c>
    </row>
    <row r="63" spans="1:37" x14ac:dyDescent="0.3">
      <c r="A63" s="30"/>
      <c r="B63" s="53"/>
      <c r="C63" s="54"/>
      <c r="D63" s="55"/>
      <c r="AC63" s="29">
        <v>37</v>
      </c>
      <c r="AD63" s="62">
        <f t="shared" si="5"/>
        <v>1.0550959097812909</v>
      </c>
      <c r="AE63" s="53">
        <f t="shared" si="0"/>
        <v>1.28245627314733E-3</v>
      </c>
      <c r="AF63" s="53"/>
      <c r="AG63" s="58" t="e">
        <f t="shared" si="1"/>
        <v>#N/A</v>
      </c>
      <c r="AH63" s="59" t="e">
        <f t="shared" si="2"/>
        <v>#N/A</v>
      </c>
      <c r="AI63" s="59"/>
      <c r="AJ63" s="58">
        <f t="shared" si="3"/>
        <v>1.0550959097812909</v>
      </c>
      <c r="AK63" s="59">
        <f t="shared" si="4"/>
        <v>1.28245627314733E-3</v>
      </c>
    </row>
    <row r="64" spans="1:37" x14ac:dyDescent="0.3">
      <c r="A64" s="30"/>
      <c r="B64" s="53"/>
      <c r="C64" s="54"/>
      <c r="D64" s="55"/>
      <c r="AC64" s="29">
        <v>38</v>
      </c>
      <c r="AD64" s="62">
        <f t="shared" si="5"/>
        <v>1.0587531862143034</v>
      </c>
      <c r="AE64" s="53">
        <f t="shared" si="0"/>
        <v>8.9709263694736805E-4</v>
      </c>
      <c r="AF64" s="53"/>
      <c r="AG64" s="58" t="e">
        <f t="shared" si="1"/>
        <v>#N/A</v>
      </c>
      <c r="AH64" s="59" t="e">
        <f t="shared" si="2"/>
        <v>#N/A</v>
      </c>
      <c r="AI64" s="59"/>
      <c r="AJ64" s="58">
        <f t="shared" si="3"/>
        <v>1.0587531862143034</v>
      </c>
      <c r="AK64" s="59">
        <f t="shared" si="4"/>
        <v>8.9709263694736805E-4</v>
      </c>
    </row>
    <row r="65" spans="1:37" x14ac:dyDescent="0.3">
      <c r="A65" s="30"/>
      <c r="B65" s="53"/>
      <c r="C65" s="54"/>
      <c r="D65" s="55"/>
      <c r="AC65" s="29">
        <v>39</v>
      </c>
      <c r="AD65" s="62">
        <f t="shared" si="5"/>
        <v>1.0624104626473159</v>
      </c>
      <c r="AE65" s="53">
        <f t="shared" si="0"/>
        <v>6.2752642418765527E-4</v>
      </c>
      <c r="AF65" s="53"/>
      <c r="AG65" s="58" t="e">
        <f t="shared" si="1"/>
        <v>#N/A</v>
      </c>
      <c r="AH65" s="59" t="e">
        <f t="shared" si="2"/>
        <v>#N/A</v>
      </c>
      <c r="AI65" s="59"/>
      <c r="AJ65" s="58">
        <f t="shared" si="3"/>
        <v>1.0624104626473159</v>
      </c>
      <c r="AK65" s="59">
        <f t="shared" si="4"/>
        <v>6.2752642418765527E-4</v>
      </c>
    </row>
    <row r="66" spans="1:37" x14ac:dyDescent="0.3">
      <c r="A66" s="30"/>
      <c r="B66" s="53"/>
      <c r="C66" s="54"/>
      <c r="D66" s="55"/>
      <c r="AC66" s="29">
        <v>40</v>
      </c>
      <c r="AD66" s="62">
        <f t="shared" si="5"/>
        <v>1.0660677390803284</v>
      </c>
      <c r="AE66" s="53">
        <f t="shared" si="0"/>
        <v>4.3896181602129695E-4</v>
      </c>
      <c r="AF66" s="53"/>
      <c r="AG66" s="58" t="e">
        <f t="shared" si="1"/>
        <v>#N/A</v>
      </c>
      <c r="AH66" s="59" t="e">
        <f t="shared" si="2"/>
        <v>#N/A</v>
      </c>
      <c r="AI66" s="59"/>
      <c r="AJ66" s="58">
        <f t="shared" si="3"/>
        <v>1.0660677390803284</v>
      </c>
      <c r="AK66" s="59">
        <f t="shared" si="4"/>
        <v>4.3896181602129695E-4</v>
      </c>
    </row>
    <row r="67" spans="1:37" x14ac:dyDescent="0.3">
      <c r="A67" s="30"/>
      <c r="B67" s="53"/>
      <c r="C67" s="54"/>
      <c r="D67" s="55"/>
      <c r="AC67" s="29">
        <v>41</v>
      </c>
      <c r="AD67" s="62">
        <f t="shared" si="5"/>
        <v>1.0697250155133409</v>
      </c>
      <c r="AE67" s="53">
        <f t="shared" si="0"/>
        <v>3.0705874445709983E-4</v>
      </c>
      <c r="AF67" s="53"/>
      <c r="AG67" s="58" t="e">
        <f t="shared" si="1"/>
        <v>#N/A</v>
      </c>
      <c r="AH67" s="59" t="e">
        <f t="shared" si="2"/>
        <v>#N/A</v>
      </c>
      <c r="AI67" s="59"/>
      <c r="AJ67" s="58">
        <f t="shared" si="3"/>
        <v>1.0697250155133409</v>
      </c>
      <c r="AK67" s="59">
        <f t="shared" si="4"/>
        <v>3.0705874445709983E-4</v>
      </c>
    </row>
    <row r="68" spans="1:37" x14ac:dyDescent="0.3">
      <c r="A68" s="30"/>
      <c r="B68" s="53"/>
      <c r="C68" s="54"/>
      <c r="D68" s="55"/>
      <c r="AC68" s="29">
        <v>42</v>
      </c>
      <c r="AD68" s="62">
        <f t="shared" si="5"/>
        <v>1.0733822919463534</v>
      </c>
      <c r="AE68" s="53">
        <f t="shared" si="0"/>
        <v>2.14791057231721E-4</v>
      </c>
      <c r="AF68" s="53"/>
      <c r="AG68" s="58" t="e">
        <f t="shared" si="1"/>
        <v>#N/A</v>
      </c>
      <c r="AH68" s="59" t="e">
        <f t="shared" si="2"/>
        <v>#N/A</v>
      </c>
      <c r="AI68" s="59"/>
      <c r="AJ68" s="58">
        <f t="shared" si="3"/>
        <v>1.0733822919463534</v>
      </c>
      <c r="AK68" s="59">
        <f t="shared" si="4"/>
        <v>2.14791057231721E-4</v>
      </c>
    </row>
    <row r="69" spans="1:37" x14ac:dyDescent="0.3">
      <c r="A69" s="30"/>
      <c r="B69" s="53"/>
      <c r="C69" s="54"/>
      <c r="D69" s="55"/>
      <c r="AC69" s="29">
        <v>43</v>
      </c>
      <c r="AD69" s="62">
        <f t="shared" si="5"/>
        <v>1.0770395683793659</v>
      </c>
      <c r="AE69" s="53">
        <f t="shared" si="0"/>
        <v>1.5024876867874426E-4</v>
      </c>
      <c r="AF69" s="53"/>
      <c r="AG69" s="58" t="e">
        <f t="shared" si="1"/>
        <v>#N/A</v>
      </c>
      <c r="AH69" s="59" t="e">
        <f t="shared" si="2"/>
        <v>#N/A</v>
      </c>
      <c r="AI69" s="59"/>
      <c r="AJ69" s="58">
        <f t="shared" si="3"/>
        <v>1.0770395683793659</v>
      </c>
      <c r="AK69" s="59">
        <f t="shared" si="4"/>
        <v>1.5024876867874426E-4</v>
      </c>
    </row>
    <row r="70" spans="1:37" x14ac:dyDescent="0.3">
      <c r="A70" s="30"/>
      <c r="B70" s="53"/>
      <c r="C70" s="54"/>
      <c r="D70" s="55"/>
      <c r="AC70" s="29">
        <v>44</v>
      </c>
      <c r="AD70" s="62">
        <f t="shared" si="5"/>
        <v>1.0806968448123784</v>
      </c>
      <c r="AE70" s="53">
        <f t="shared" si="0"/>
        <v>1.0510070940767687E-4</v>
      </c>
      <c r="AF70" s="53"/>
      <c r="AG70" s="58" t="e">
        <f t="shared" si="1"/>
        <v>#N/A</v>
      </c>
      <c r="AH70" s="59" t="e">
        <f t="shared" si="2"/>
        <v>#N/A</v>
      </c>
      <c r="AI70" s="59"/>
      <c r="AJ70" s="58">
        <f t="shared" si="3"/>
        <v>1.0806968448123784</v>
      </c>
      <c r="AK70" s="59">
        <f t="shared" si="4"/>
        <v>1.0510070940767687E-4</v>
      </c>
    </row>
    <row r="71" spans="1:37" x14ac:dyDescent="0.3">
      <c r="A71" s="30"/>
      <c r="B71" s="53"/>
      <c r="C71" s="54"/>
      <c r="D71" s="55"/>
      <c r="AC71" s="29">
        <v>45</v>
      </c>
      <c r="AD71" s="62">
        <f t="shared" si="5"/>
        <v>1.0843541212453909</v>
      </c>
      <c r="AE71" s="53">
        <f t="shared" si="0"/>
        <v>7.3519132403775144E-5</v>
      </c>
      <c r="AF71" s="53"/>
      <c r="AG71" s="58" t="e">
        <f t="shared" si="1"/>
        <v>#N/A</v>
      </c>
      <c r="AH71" s="59" t="e">
        <f t="shared" si="2"/>
        <v>#N/A</v>
      </c>
      <c r="AI71" s="59"/>
      <c r="AJ71" s="58">
        <f t="shared" si="3"/>
        <v>1.0843541212453909</v>
      </c>
      <c r="AK71" s="59">
        <f t="shared" si="4"/>
        <v>7.3519132403775144E-5</v>
      </c>
    </row>
    <row r="72" spans="1:37" x14ac:dyDescent="0.3">
      <c r="A72" s="30"/>
      <c r="B72" s="53"/>
      <c r="C72" s="54"/>
      <c r="D72" s="55"/>
      <c r="AC72" s="29">
        <v>46</v>
      </c>
      <c r="AD72" s="62">
        <f t="shared" si="5"/>
        <v>1.0880113976784034</v>
      </c>
      <c r="AE72" s="53">
        <f t="shared" si="0"/>
        <v>5.1427462857915719E-5</v>
      </c>
      <c r="AF72" s="53"/>
      <c r="AG72" s="58" t="e">
        <f t="shared" si="1"/>
        <v>#N/A</v>
      </c>
      <c r="AH72" s="59" t="e">
        <f t="shared" si="2"/>
        <v>#N/A</v>
      </c>
      <c r="AI72" s="59"/>
      <c r="AJ72" s="58">
        <f t="shared" si="3"/>
        <v>1.0880113976784034</v>
      </c>
      <c r="AK72" s="59">
        <f t="shared" si="4"/>
        <v>5.1427462857915719E-5</v>
      </c>
    </row>
    <row r="73" spans="1:37" x14ac:dyDescent="0.3">
      <c r="A73" s="30"/>
      <c r="B73" s="53"/>
      <c r="C73" s="54"/>
      <c r="D73" s="55"/>
      <c r="AC73" s="29">
        <v>47</v>
      </c>
      <c r="AD73" s="62">
        <f t="shared" si="5"/>
        <v>1.0916686741114159</v>
      </c>
      <c r="AE73" s="53">
        <f t="shared" si="0"/>
        <v>3.5974090682638337E-5</v>
      </c>
      <c r="AF73" s="53"/>
      <c r="AG73" s="58" t="e">
        <f t="shared" si="1"/>
        <v>#N/A</v>
      </c>
      <c r="AH73" s="59" t="e">
        <f t="shared" si="2"/>
        <v>#N/A</v>
      </c>
      <c r="AI73" s="59"/>
      <c r="AJ73" s="58">
        <f t="shared" si="3"/>
        <v>1.0916686741114159</v>
      </c>
      <c r="AK73" s="59">
        <f t="shared" si="4"/>
        <v>3.5974090682638337E-5</v>
      </c>
    </row>
    <row r="74" spans="1:37" x14ac:dyDescent="0.3">
      <c r="A74" s="30"/>
      <c r="B74" s="53"/>
      <c r="C74" s="54"/>
      <c r="D74" s="55"/>
      <c r="AC74" s="29">
        <v>48</v>
      </c>
      <c r="AD74" s="62">
        <f t="shared" si="5"/>
        <v>1.0953259505444284</v>
      </c>
      <c r="AE74" s="53">
        <f t="shared" si="0"/>
        <v>2.5164282438317737E-5</v>
      </c>
      <c r="AF74" s="53"/>
      <c r="AG74" s="58" t="e">
        <f t="shared" si="1"/>
        <v>#N/A</v>
      </c>
      <c r="AH74" s="59" t="e">
        <f t="shared" si="2"/>
        <v>#N/A</v>
      </c>
      <c r="AI74" s="59"/>
      <c r="AJ74" s="58">
        <f t="shared" si="3"/>
        <v>1.0953259505444284</v>
      </c>
      <c r="AK74" s="59">
        <f t="shared" si="4"/>
        <v>2.5164282438317737E-5</v>
      </c>
    </row>
    <row r="75" spans="1:37" x14ac:dyDescent="0.3">
      <c r="A75" s="30"/>
      <c r="B75" s="53"/>
      <c r="C75" s="54"/>
      <c r="D75" s="55"/>
      <c r="AC75" s="29">
        <v>49</v>
      </c>
      <c r="AD75" s="62">
        <f t="shared" si="5"/>
        <v>1.0989832269774409</v>
      </c>
      <c r="AE75" s="53">
        <f t="shared" si="0"/>
        <v>1.7602699571251113E-5</v>
      </c>
      <c r="AF75" s="53"/>
      <c r="AG75" s="58" t="e">
        <f t="shared" si="1"/>
        <v>#N/A</v>
      </c>
      <c r="AH75" s="59" t="e">
        <f t="shared" si="2"/>
        <v>#N/A</v>
      </c>
      <c r="AI75" s="59"/>
      <c r="AJ75" s="58">
        <f t="shared" si="3"/>
        <v>1.0989832269774409</v>
      </c>
      <c r="AK75" s="59">
        <f t="shared" si="4"/>
        <v>1.7602699571251113E-5</v>
      </c>
    </row>
    <row r="76" spans="1:37" x14ac:dyDescent="0.3">
      <c r="A76" s="30"/>
      <c r="B76" s="53"/>
      <c r="C76" s="54"/>
      <c r="D76" s="55"/>
      <c r="AC76" s="29">
        <v>50</v>
      </c>
      <c r="AD76" s="62">
        <f t="shared" si="5"/>
        <v>1.1026405034104534</v>
      </c>
      <c r="AE76" s="53">
        <f t="shared" si="0"/>
        <v>1.2313287015245957E-5</v>
      </c>
      <c r="AF76" s="53"/>
      <c r="AG76" s="58" t="e">
        <f t="shared" si="1"/>
        <v>#N/A</v>
      </c>
      <c r="AH76" s="59" t="e">
        <f t="shared" si="2"/>
        <v>#N/A</v>
      </c>
      <c r="AI76" s="59"/>
      <c r="AJ76" s="58">
        <f t="shared" si="3"/>
        <v>1.1026405034104534</v>
      </c>
      <c r="AK76" s="59">
        <f t="shared" si="4"/>
        <v>1.2313287015245957E-5</v>
      </c>
    </row>
    <row r="77" spans="1:37" x14ac:dyDescent="0.3">
      <c r="A77" s="30"/>
      <c r="B77" s="53"/>
      <c r="C77" s="54"/>
      <c r="D77" s="55"/>
      <c r="AD77" s="62"/>
      <c r="AE77" s="9"/>
      <c r="AF77" s="9"/>
      <c r="AG77" s="9"/>
    </row>
    <row r="78" spans="1:37" x14ac:dyDescent="0.3">
      <c r="A78" s="30"/>
      <c r="B78" s="53"/>
      <c r="C78" s="54"/>
      <c r="D78" s="55"/>
    </row>
    <row r="79" spans="1:37" x14ac:dyDescent="0.3">
      <c r="A79" s="30"/>
      <c r="B79" s="53"/>
      <c r="C79" s="54"/>
      <c r="D79" s="55"/>
    </row>
    <row r="80" spans="1:37" x14ac:dyDescent="0.3">
      <c r="A80" s="30"/>
      <c r="B80" s="53"/>
      <c r="C80" s="54"/>
      <c r="D80" s="55"/>
    </row>
    <row r="81" spans="1:4" x14ac:dyDescent="0.3">
      <c r="A81" s="30"/>
      <c r="B81" s="53"/>
      <c r="C81" s="54"/>
      <c r="D81" s="55"/>
    </row>
    <row r="82" spans="1:4" x14ac:dyDescent="0.3">
      <c r="A82" s="30"/>
      <c r="B82" s="53"/>
      <c r="C82" s="54"/>
      <c r="D82" s="55"/>
    </row>
    <row r="83" spans="1:4" x14ac:dyDescent="0.3">
      <c r="A83" s="30"/>
      <c r="B83" s="53"/>
      <c r="C83" s="54"/>
      <c r="D83" s="55"/>
    </row>
    <row r="84" spans="1:4" x14ac:dyDescent="0.3">
      <c r="A84" s="30"/>
      <c r="B84" s="53"/>
      <c r="C84" s="54"/>
      <c r="D84" s="55"/>
    </row>
    <row r="85" spans="1:4" x14ac:dyDescent="0.3">
      <c r="A85" s="30"/>
      <c r="B85" s="53"/>
      <c r="C85" s="54"/>
      <c r="D85" s="55"/>
    </row>
    <row r="86" spans="1:4" x14ac:dyDescent="0.3">
      <c r="A86" s="30"/>
      <c r="B86" s="53"/>
      <c r="C86" s="54"/>
      <c r="D86" s="55"/>
    </row>
    <row r="87" spans="1:4" x14ac:dyDescent="0.3">
      <c r="A87" s="30"/>
      <c r="B87" s="53"/>
      <c r="C87" s="54"/>
      <c r="D87" s="55"/>
    </row>
    <row r="88" spans="1:4" x14ac:dyDescent="0.3">
      <c r="A88" s="30"/>
      <c r="B88" s="53"/>
      <c r="C88" s="54"/>
      <c r="D88" s="55"/>
    </row>
    <row r="89" spans="1:4" x14ac:dyDescent="0.3">
      <c r="A89" s="30"/>
      <c r="B89" s="53"/>
      <c r="C89" s="54"/>
      <c r="D89" s="55"/>
    </row>
    <row r="90" spans="1:4" x14ac:dyDescent="0.3">
      <c r="A90" s="30"/>
      <c r="B90" s="53"/>
      <c r="C90" s="54"/>
      <c r="D90" s="55"/>
    </row>
    <row r="91" spans="1:4" x14ac:dyDescent="0.3">
      <c r="A91" s="30"/>
      <c r="B91" s="53"/>
      <c r="C91" s="54"/>
      <c r="D91" s="55"/>
    </row>
    <row r="92" spans="1:4" x14ac:dyDescent="0.3">
      <c r="A92" s="30"/>
      <c r="B92" s="53"/>
      <c r="C92" s="54"/>
      <c r="D92" s="55"/>
    </row>
    <row r="93" spans="1:4" x14ac:dyDescent="0.3">
      <c r="A93" s="30"/>
      <c r="B93" s="53"/>
      <c r="C93" s="54"/>
      <c r="D93" s="55"/>
    </row>
    <row r="94" spans="1:4" x14ac:dyDescent="0.3">
      <c r="A94" s="30"/>
      <c r="B94" s="53"/>
      <c r="C94" s="54"/>
      <c r="D94" s="55"/>
    </row>
    <row r="95" spans="1:4" x14ac:dyDescent="0.3">
      <c r="A95" s="30"/>
      <c r="B95" s="53"/>
      <c r="C95" s="54"/>
      <c r="D95" s="55"/>
    </row>
    <row r="96" spans="1:4" x14ac:dyDescent="0.3">
      <c r="A96" s="30"/>
      <c r="B96" s="53"/>
      <c r="C96" s="54"/>
      <c r="D96" s="55"/>
    </row>
    <row r="97" spans="1:4" x14ac:dyDescent="0.3">
      <c r="A97" s="30"/>
      <c r="B97" s="53"/>
      <c r="C97" s="54"/>
      <c r="D97" s="55"/>
    </row>
    <row r="98" spans="1:4" x14ac:dyDescent="0.3">
      <c r="A98" s="30"/>
      <c r="B98" s="53"/>
      <c r="C98" s="54"/>
      <c r="D98" s="55"/>
    </row>
    <row r="99" spans="1:4" x14ac:dyDescent="0.3">
      <c r="A99" s="30"/>
      <c r="B99" s="53"/>
      <c r="C99" s="54"/>
      <c r="D99" s="55"/>
    </row>
    <row r="100" spans="1:4" x14ac:dyDescent="0.3">
      <c r="A100" s="30"/>
      <c r="B100" s="53"/>
      <c r="C100" s="54"/>
      <c r="D100" s="55"/>
    </row>
    <row r="101" spans="1:4" x14ac:dyDescent="0.3">
      <c r="A101" s="30"/>
      <c r="B101" s="53"/>
      <c r="C101" s="54"/>
      <c r="D101" s="55"/>
    </row>
    <row r="102" spans="1:4" x14ac:dyDescent="0.3">
      <c r="A102" s="30"/>
      <c r="B102" s="53"/>
      <c r="C102" s="54"/>
      <c r="D102" s="55"/>
    </row>
    <row r="103" spans="1:4" x14ac:dyDescent="0.3">
      <c r="A103" s="30"/>
      <c r="B103" s="53"/>
      <c r="C103" s="54"/>
      <c r="D103" s="55"/>
    </row>
    <row r="104" spans="1:4" x14ac:dyDescent="0.3">
      <c r="A104" s="30"/>
      <c r="B104" s="53"/>
      <c r="C104" s="54"/>
      <c r="D104" s="55"/>
    </row>
    <row r="105" spans="1:4" x14ac:dyDescent="0.3">
      <c r="A105" s="30"/>
      <c r="B105" s="53"/>
      <c r="C105" s="54"/>
      <c r="D105" s="55"/>
    </row>
    <row r="106" spans="1:4" x14ac:dyDescent="0.3">
      <c r="A106" s="30"/>
      <c r="B106" s="53"/>
      <c r="C106" s="54"/>
      <c r="D106" s="55"/>
    </row>
    <row r="107" spans="1:4" x14ac:dyDescent="0.3">
      <c r="A107" s="30"/>
      <c r="B107" s="53"/>
      <c r="C107" s="54"/>
      <c r="D107" s="55"/>
    </row>
    <row r="108" spans="1:4" x14ac:dyDescent="0.3">
      <c r="A108" s="30"/>
      <c r="B108" s="53"/>
      <c r="C108" s="54"/>
      <c r="D108" s="55"/>
    </row>
    <row r="109" spans="1:4" x14ac:dyDescent="0.3">
      <c r="A109" s="30"/>
      <c r="B109" s="53"/>
      <c r="C109" s="54"/>
      <c r="D109" s="55"/>
    </row>
    <row r="110" spans="1:4" x14ac:dyDescent="0.3">
      <c r="A110" s="30"/>
      <c r="B110" s="53"/>
      <c r="C110" s="54"/>
      <c r="D110" s="55"/>
    </row>
    <row r="111" spans="1:4" x14ac:dyDescent="0.3">
      <c r="A111" s="30"/>
      <c r="B111" s="53"/>
      <c r="C111" s="54"/>
      <c r="D111" s="55"/>
    </row>
    <row r="112" spans="1:4" x14ac:dyDescent="0.3">
      <c r="A112" s="30"/>
      <c r="B112" s="53"/>
      <c r="C112" s="54"/>
      <c r="D112" s="55"/>
    </row>
    <row r="113" spans="1:4" x14ac:dyDescent="0.3">
      <c r="A113" s="30"/>
      <c r="B113" s="53"/>
      <c r="C113" s="54"/>
      <c r="D113" s="55"/>
    </row>
    <row r="114" spans="1:4" x14ac:dyDescent="0.3">
      <c r="A114" s="30"/>
      <c r="B114" s="53"/>
      <c r="C114" s="54"/>
      <c r="D114" s="55"/>
    </row>
    <row r="115" spans="1:4" x14ac:dyDescent="0.3">
      <c r="A115" s="30"/>
      <c r="B115" s="53"/>
      <c r="C115" s="54"/>
      <c r="D115" s="55"/>
    </row>
    <row r="116" spans="1:4" x14ac:dyDescent="0.3">
      <c r="A116" s="30"/>
      <c r="B116" s="53"/>
      <c r="C116" s="54"/>
      <c r="D116" s="55"/>
    </row>
    <row r="117" spans="1:4" x14ac:dyDescent="0.3">
      <c r="A117" s="30"/>
      <c r="B117" s="53"/>
      <c r="C117" s="54"/>
      <c r="D117" s="55"/>
    </row>
    <row r="118" spans="1:4" x14ac:dyDescent="0.3">
      <c r="A118" s="30"/>
      <c r="B118" s="53"/>
      <c r="C118" s="54"/>
      <c r="D118" s="55"/>
    </row>
    <row r="119" spans="1:4" x14ac:dyDescent="0.3">
      <c r="A119" s="30"/>
      <c r="B119" s="53"/>
      <c r="C119" s="54"/>
      <c r="D119" s="55"/>
    </row>
    <row r="120" spans="1:4" x14ac:dyDescent="0.3">
      <c r="A120" s="30"/>
      <c r="B120" s="53"/>
      <c r="C120" s="54"/>
      <c r="D120" s="55"/>
    </row>
    <row r="121" spans="1:4" x14ac:dyDescent="0.3">
      <c r="A121" s="30"/>
    </row>
    <row r="122" spans="1:4" x14ac:dyDescent="0.3">
      <c r="A122" s="30"/>
    </row>
    <row r="123" spans="1:4" x14ac:dyDescent="0.3">
      <c r="A123" s="30"/>
    </row>
    <row r="124" spans="1:4" x14ac:dyDescent="0.3">
      <c r="A124" s="30"/>
    </row>
    <row r="125" spans="1:4" x14ac:dyDescent="0.3">
      <c r="A125" s="30"/>
    </row>
    <row r="126" spans="1:4" x14ac:dyDescent="0.3">
      <c r="A126" s="30"/>
    </row>
    <row r="127" spans="1:4" x14ac:dyDescent="0.3">
      <c r="A127" s="30"/>
    </row>
    <row r="128" spans="1:4" x14ac:dyDescent="0.3">
      <c r="A128" s="30"/>
    </row>
    <row r="129" spans="1:1" x14ac:dyDescent="0.3">
      <c r="A129" s="30"/>
    </row>
    <row r="130" spans="1:1" x14ac:dyDescent="0.3">
      <c r="A130" s="30"/>
    </row>
    <row r="131" spans="1:1" x14ac:dyDescent="0.3">
      <c r="A131" s="30"/>
    </row>
    <row r="132" spans="1:1" x14ac:dyDescent="0.3">
      <c r="A132" s="30"/>
    </row>
    <row r="133" spans="1:1" x14ac:dyDescent="0.3">
      <c r="A133" s="30"/>
    </row>
    <row r="134" spans="1:1" x14ac:dyDescent="0.3">
      <c r="A134" s="30"/>
    </row>
    <row r="135" spans="1:1" x14ac:dyDescent="0.3">
      <c r="A135" s="30"/>
    </row>
    <row r="136" spans="1:1" x14ac:dyDescent="0.3">
      <c r="A136" s="30"/>
    </row>
    <row r="137" spans="1:1" x14ac:dyDescent="0.3">
      <c r="A137" s="30"/>
    </row>
    <row r="138" spans="1:1" x14ac:dyDescent="0.3">
      <c r="A138" s="30"/>
    </row>
    <row r="139" spans="1:1" x14ac:dyDescent="0.3">
      <c r="A139" s="30"/>
    </row>
    <row r="140" spans="1:1" x14ac:dyDescent="0.3">
      <c r="A140" s="30"/>
    </row>
    <row r="141" spans="1:1" x14ac:dyDescent="0.3">
      <c r="A141" s="30"/>
    </row>
    <row r="142" spans="1:1" x14ac:dyDescent="0.3">
      <c r="A142" s="30"/>
    </row>
    <row r="143" spans="1:1" x14ac:dyDescent="0.3">
      <c r="A143" s="30"/>
    </row>
    <row r="144" spans="1:1" x14ac:dyDescent="0.3">
      <c r="A144" s="30"/>
    </row>
    <row r="145" spans="1:1" x14ac:dyDescent="0.3">
      <c r="A145" s="30"/>
    </row>
    <row r="146" spans="1:1" x14ac:dyDescent="0.3">
      <c r="A146" s="30"/>
    </row>
    <row r="147" spans="1:1" x14ac:dyDescent="0.3">
      <c r="A147" s="30"/>
    </row>
    <row r="148" spans="1:1" x14ac:dyDescent="0.3">
      <c r="A148" s="30"/>
    </row>
    <row r="149" spans="1:1" x14ac:dyDescent="0.3">
      <c r="A149" s="30"/>
    </row>
    <row r="150" spans="1:1" x14ac:dyDescent="0.3">
      <c r="A150" s="30"/>
    </row>
    <row r="151" spans="1:1" x14ac:dyDescent="0.3">
      <c r="A151" s="30"/>
    </row>
    <row r="152" spans="1:1" x14ac:dyDescent="0.3">
      <c r="A152" s="30"/>
    </row>
    <row r="153" spans="1:1" x14ac:dyDescent="0.3">
      <c r="A153" s="30"/>
    </row>
    <row r="154" spans="1:1" x14ac:dyDescent="0.3">
      <c r="A154" s="30"/>
    </row>
    <row r="155" spans="1:1" x14ac:dyDescent="0.3">
      <c r="A155" s="30"/>
    </row>
    <row r="156" spans="1:1" x14ac:dyDescent="0.3">
      <c r="A156" s="30"/>
    </row>
    <row r="157" spans="1:1" x14ac:dyDescent="0.3">
      <c r="A157" s="30"/>
    </row>
    <row r="158" spans="1:1" x14ac:dyDescent="0.3">
      <c r="A158" s="30"/>
    </row>
    <row r="159" spans="1:1" x14ac:dyDescent="0.3">
      <c r="A159" s="30"/>
    </row>
    <row r="160" spans="1:1" x14ac:dyDescent="0.3">
      <c r="A160" s="30"/>
    </row>
    <row r="161" spans="1:1" x14ac:dyDescent="0.3">
      <c r="A161" s="30"/>
    </row>
    <row r="162" spans="1:1" x14ac:dyDescent="0.3">
      <c r="A162" s="30"/>
    </row>
    <row r="163" spans="1:1" x14ac:dyDescent="0.3">
      <c r="A163" s="30"/>
    </row>
    <row r="164" spans="1:1" x14ac:dyDescent="0.3">
      <c r="A164" s="30"/>
    </row>
    <row r="165" spans="1:1" x14ac:dyDescent="0.3">
      <c r="A165" s="30"/>
    </row>
    <row r="166" spans="1:1" x14ac:dyDescent="0.3">
      <c r="A166" s="30"/>
    </row>
    <row r="167" spans="1:1" x14ac:dyDescent="0.3">
      <c r="A167" s="30"/>
    </row>
    <row r="168" spans="1:1" x14ac:dyDescent="0.3">
      <c r="A168" s="30"/>
    </row>
    <row r="169" spans="1:1" x14ac:dyDescent="0.3">
      <c r="A169" s="30"/>
    </row>
    <row r="170" spans="1:1" x14ac:dyDescent="0.3">
      <c r="A170" s="30"/>
    </row>
    <row r="171" spans="1:1" x14ac:dyDescent="0.3">
      <c r="A171" s="30"/>
    </row>
    <row r="172" spans="1:1" x14ac:dyDescent="0.3">
      <c r="A172" s="30"/>
    </row>
    <row r="173" spans="1:1" x14ac:dyDescent="0.3">
      <c r="A173" s="30"/>
    </row>
    <row r="174" spans="1:1" x14ac:dyDescent="0.3">
      <c r="A174" s="30"/>
    </row>
    <row r="175" spans="1:1" x14ac:dyDescent="0.3">
      <c r="A175" s="30"/>
    </row>
    <row r="176" spans="1:1" x14ac:dyDescent="0.3">
      <c r="A176" s="30"/>
    </row>
    <row r="177" spans="1:1" x14ac:dyDescent="0.3">
      <c r="A177" s="30"/>
    </row>
    <row r="178" spans="1:1" x14ac:dyDescent="0.3">
      <c r="A178" s="30"/>
    </row>
    <row r="179" spans="1:1" x14ac:dyDescent="0.3">
      <c r="A179" s="30"/>
    </row>
    <row r="180" spans="1:1" x14ac:dyDescent="0.3">
      <c r="A180" s="30"/>
    </row>
    <row r="181" spans="1:1" x14ac:dyDescent="0.3">
      <c r="A181" s="30"/>
    </row>
    <row r="182" spans="1:1" x14ac:dyDescent="0.3">
      <c r="A182" s="30"/>
    </row>
    <row r="183" spans="1:1" x14ac:dyDescent="0.3">
      <c r="A183" s="30"/>
    </row>
    <row r="184" spans="1:1" x14ac:dyDescent="0.3">
      <c r="A184" s="30"/>
    </row>
    <row r="185" spans="1:1" x14ac:dyDescent="0.3">
      <c r="A185" s="30"/>
    </row>
    <row r="186" spans="1:1" x14ac:dyDescent="0.3">
      <c r="A186" s="30"/>
    </row>
    <row r="187" spans="1:1" x14ac:dyDescent="0.3">
      <c r="A187" s="30"/>
    </row>
    <row r="188" spans="1:1" x14ac:dyDescent="0.3">
      <c r="A188" s="30"/>
    </row>
    <row r="189" spans="1:1" x14ac:dyDescent="0.3">
      <c r="A189" s="30"/>
    </row>
    <row r="190" spans="1:1" x14ac:dyDescent="0.3">
      <c r="A190" s="30"/>
    </row>
    <row r="191" spans="1:1" x14ac:dyDescent="0.3">
      <c r="A191" s="30"/>
    </row>
    <row r="192" spans="1:1" x14ac:dyDescent="0.3">
      <c r="A192" s="30"/>
    </row>
    <row r="193" spans="1:1" x14ac:dyDescent="0.3">
      <c r="A193" s="30"/>
    </row>
    <row r="194" spans="1:1" x14ac:dyDescent="0.3">
      <c r="A194" s="30"/>
    </row>
    <row r="195" spans="1:1" x14ac:dyDescent="0.3">
      <c r="A195" s="30"/>
    </row>
    <row r="196" spans="1:1" x14ac:dyDescent="0.3">
      <c r="A196" s="30"/>
    </row>
    <row r="197" spans="1:1" x14ac:dyDescent="0.3">
      <c r="A197" s="30"/>
    </row>
    <row r="198" spans="1:1" x14ac:dyDescent="0.3">
      <c r="A198" s="30"/>
    </row>
    <row r="199" spans="1:1" x14ac:dyDescent="0.3">
      <c r="A199" s="30"/>
    </row>
    <row r="200" spans="1:1" x14ac:dyDescent="0.3">
      <c r="A200" s="30"/>
    </row>
    <row r="201" spans="1:1" x14ac:dyDescent="0.3">
      <c r="A201" s="30"/>
    </row>
    <row r="202" spans="1:1" x14ac:dyDescent="0.3">
      <c r="A202" s="30"/>
    </row>
    <row r="203" spans="1:1" x14ac:dyDescent="0.3">
      <c r="A203" s="30"/>
    </row>
    <row r="204" spans="1:1" x14ac:dyDescent="0.3">
      <c r="A204" s="30"/>
    </row>
    <row r="205" spans="1:1" x14ac:dyDescent="0.3">
      <c r="A205" s="30"/>
    </row>
    <row r="206" spans="1:1" x14ac:dyDescent="0.3">
      <c r="A206" s="30"/>
    </row>
    <row r="207" spans="1:1" x14ac:dyDescent="0.3">
      <c r="A207" s="30"/>
    </row>
    <row r="208" spans="1:1" x14ac:dyDescent="0.3">
      <c r="A208" s="30"/>
    </row>
    <row r="209" spans="1:1" x14ac:dyDescent="0.3">
      <c r="A209" s="30"/>
    </row>
    <row r="210" spans="1:1" x14ac:dyDescent="0.3">
      <c r="A210" s="30"/>
    </row>
    <row r="211" spans="1:1" x14ac:dyDescent="0.3">
      <c r="A211" s="30"/>
    </row>
    <row r="212" spans="1:1" x14ac:dyDescent="0.3">
      <c r="A212" s="30"/>
    </row>
    <row r="213" spans="1:1" x14ac:dyDescent="0.3">
      <c r="A213" s="30"/>
    </row>
    <row r="214" spans="1:1" x14ac:dyDescent="0.3">
      <c r="A214" s="30"/>
    </row>
    <row r="215" spans="1:1" x14ac:dyDescent="0.3">
      <c r="A215" s="30"/>
    </row>
    <row r="216" spans="1:1" x14ac:dyDescent="0.3">
      <c r="A216" s="30"/>
    </row>
    <row r="217" spans="1:1" x14ac:dyDescent="0.3">
      <c r="A217" s="30"/>
    </row>
    <row r="218" spans="1:1" x14ac:dyDescent="0.3">
      <c r="A218" s="30"/>
    </row>
    <row r="219" spans="1:1" x14ac:dyDescent="0.3">
      <c r="A219" s="30"/>
    </row>
    <row r="220" spans="1:1" x14ac:dyDescent="0.3">
      <c r="A220" s="30"/>
    </row>
    <row r="221" spans="1:1" x14ac:dyDescent="0.3">
      <c r="A221" s="30"/>
    </row>
    <row r="222" spans="1:1" x14ac:dyDescent="0.3">
      <c r="A222" s="30"/>
    </row>
    <row r="223" spans="1:1" x14ac:dyDescent="0.3">
      <c r="A223" s="30"/>
    </row>
    <row r="224" spans="1:1" x14ac:dyDescent="0.3">
      <c r="A224" s="30"/>
    </row>
    <row r="225" spans="1:1" x14ac:dyDescent="0.3">
      <c r="A225" s="30"/>
    </row>
    <row r="226" spans="1:1" x14ac:dyDescent="0.3">
      <c r="A226" s="30"/>
    </row>
    <row r="227" spans="1:1" x14ac:dyDescent="0.3">
      <c r="A227" s="30"/>
    </row>
    <row r="228" spans="1:1" x14ac:dyDescent="0.3">
      <c r="A228" s="30"/>
    </row>
    <row r="229" spans="1:1" x14ac:dyDescent="0.3">
      <c r="A229" s="30"/>
    </row>
    <row r="230" spans="1:1" x14ac:dyDescent="0.3">
      <c r="A230" s="30"/>
    </row>
    <row r="231" spans="1:1" x14ac:dyDescent="0.3">
      <c r="A231" s="30"/>
    </row>
    <row r="232" spans="1:1" x14ac:dyDescent="0.3">
      <c r="A232" s="30"/>
    </row>
  </sheetData>
  <dataValidations count="1">
    <dataValidation type="list" allowBlank="1" showInputMessage="1" showErrorMessage="1" sqref="S7">
      <formula1>$C$11:$Q$11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LOLE Fits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2018-05-29T17:09:04Z</dcterms:created>
  <dcterms:modified xsi:type="dcterms:W3CDTF">2018-06-01T21:10:16Z</dcterms:modified>
</cp:coreProperties>
</file>