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"/>
    </mc:Choice>
  </mc:AlternateContent>
  <bookViews>
    <workbookView xWindow="0" yWindow="0" windowWidth="25200" windowHeight="11856" activeTab="2"/>
  </bookViews>
  <sheets>
    <sheet name="Annual forwards sample" sheetId="5" r:id="rId1"/>
    <sheet name="Annual forwards sample-rounding" sheetId="6" r:id="rId2"/>
    <sheet name="Annual forwards sample-vintage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0" l="1"/>
  <c r="F18" i="10" s="1"/>
  <c r="M17" i="10"/>
  <c r="M18" i="10" s="1"/>
  <c r="N36" i="10"/>
  <c r="H36" i="10" a="1"/>
  <c r="H36" i="10" s="1"/>
  <c r="N35" i="10"/>
  <c r="H35" i="10" a="1"/>
  <c r="H35" i="10" s="1"/>
  <c r="N34" i="10"/>
  <c r="H34" i="10" a="1"/>
  <c r="H34" i="10" s="1"/>
  <c r="N33" i="10"/>
  <c r="H33" i="10" a="1"/>
  <c r="H33" i="10" s="1"/>
  <c r="N32" i="10"/>
  <c r="H32" i="10" a="1"/>
  <c r="H32" i="10" s="1"/>
  <c r="N31" i="10"/>
  <c r="H31" i="10" a="1"/>
  <c r="H31" i="10" s="1"/>
  <c r="N30" i="10"/>
  <c r="H30" i="10"/>
  <c r="H30" i="10" a="1"/>
  <c r="N29" i="10"/>
  <c r="H29" i="10" a="1"/>
  <c r="H29" i="10" s="1"/>
  <c r="N28" i="10"/>
  <c r="H28" i="10" a="1"/>
  <c r="H28" i="10" s="1"/>
  <c r="N27" i="10"/>
  <c r="H27" i="10"/>
  <c r="H27" i="10" a="1"/>
  <c r="N26" i="10"/>
  <c r="H26" i="10" a="1"/>
  <c r="H26" i="10" s="1"/>
  <c r="N25" i="10"/>
  <c r="H25" i="10" a="1"/>
  <c r="H25" i="10" s="1"/>
  <c r="N24" i="10"/>
  <c r="H24" i="10" a="1"/>
  <c r="H24" i="10" s="1"/>
  <c r="N23" i="10"/>
  <c r="H23" i="10" a="1"/>
  <c r="H23" i="10" s="1"/>
  <c r="N22" i="10"/>
  <c r="H22" i="10" a="1"/>
  <c r="H22" i="10" s="1"/>
  <c r="N21" i="10"/>
  <c r="H21" i="10"/>
  <c r="H21" i="10" a="1"/>
  <c r="N20" i="10"/>
  <c r="H20" i="10" a="1"/>
  <c r="H20" i="10" s="1"/>
  <c r="N19" i="10"/>
  <c r="H19" i="10" a="1"/>
  <c r="H19" i="10" s="1"/>
  <c r="N18" i="10"/>
  <c r="H18" i="10" a="1"/>
  <c r="H18" i="10" s="1"/>
  <c r="N17" i="10"/>
  <c r="H17" i="10" a="1"/>
  <c r="H17" i="10" s="1"/>
  <c r="N16" i="10"/>
  <c r="H16" i="10"/>
  <c r="H16" i="10" a="1"/>
  <c r="N15" i="10"/>
  <c r="H15" i="10" a="1"/>
  <c r="H15" i="10" s="1"/>
  <c r="N14" i="10"/>
  <c r="H14" i="10" a="1"/>
  <c r="H14" i="10" s="1"/>
  <c r="N13" i="10"/>
  <c r="H13" i="10" a="1"/>
  <c r="H13" i="10" s="1"/>
  <c r="N12" i="10"/>
  <c r="M12" i="10"/>
  <c r="M13" i="10" s="1"/>
  <c r="M14" i="10" s="1"/>
  <c r="M15" i="10" s="1"/>
  <c r="M16" i="10" s="1"/>
  <c r="H12" i="10" a="1"/>
  <c r="H12" i="10" s="1"/>
  <c r="L18" i="6"/>
  <c r="L19" i="6"/>
  <c r="L20" i="6"/>
  <c r="L21" i="6"/>
  <c r="L22" i="6"/>
  <c r="L23" i="6"/>
  <c r="L34" i="6"/>
  <c r="L35" i="6"/>
  <c r="L36" i="6"/>
  <c r="L17" i="6"/>
  <c r="J15" i="6"/>
  <c r="J16" i="6"/>
  <c r="J17" i="6"/>
  <c r="J18" i="6"/>
  <c r="J19" i="6"/>
  <c r="J20" i="6"/>
  <c r="J21" i="6"/>
  <c r="J22" i="6"/>
  <c r="J23" i="6"/>
  <c r="J34" i="6"/>
  <c r="J35" i="6"/>
  <c r="J36" i="6"/>
  <c r="J14" i="6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17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14" i="5"/>
  <c r="J20" i="5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19" i="5"/>
  <c r="J18" i="5"/>
  <c r="J17" i="5"/>
  <c r="M17" i="6"/>
  <c r="M16" i="6"/>
  <c r="M15" i="6"/>
  <c r="M14" i="6"/>
  <c r="M13" i="6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J15" i="5"/>
  <c r="J14" i="5"/>
  <c r="J13" i="5"/>
  <c r="J12" i="5"/>
  <c r="M12" i="6"/>
  <c r="M19" i="10" l="1"/>
  <c r="M20" i="10" s="1"/>
  <c r="M21" i="10" s="1"/>
  <c r="M22" i="10" s="1"/>
  <c r="M23" i="10" s="1"/>
  <c r="M24" i="10" s="1"/>
  <c r="M25" i="10" s="1"/>
  <c r="M26" i="10" s="1"/>
  <c r="M27" i="10" s="1"/>
  <c r="F25" i="10"/>
  <c r="F24" i="10"/>
  <c r="F31" i="10"/>
  <c r="F23" i="10"/>
  <c r="F32" i="10"/>
  <c r="F30" i="10"/>
  <c r="F22" i="10"/>
  <c r="F33" i="10"/>
  <c r="F21" i="10"/>
  <c r="F36" i="10"/>
  <c r="F28" i="10"/>
  <c r="F20" i="10"/>
  <c r="F29" i="10"/>
  <c r="F35" i="10"/>
  <c r="F27" i="10"/>
  <c r="F19" i="10"/>
  <c r="F17" i="10"/>
  <c r="L17" i="10" s="1"/>
  <c r="F34" i="10"/>
  <c r="F26" i="10"/>
  <c r="G21" i="10"/>
  <c r="G36" i="10"/>
  <c r="G28" i="10"/>
  <c r="G20" i="10"/>
  <c r="G30" i="10"/>
  <c r="G22" i="10"/>
  <c r="G15" i="10"/>
  <c r="G29" i="10"/>
  <c r="G35" i="10"/>
  <c r="G27" i="10"/>
  <c r="G19" i="10"/>
  <c r="G34" i="10"/>
  <c r="G26" i="10"/>
  <c r="G18" i="10"/>
  <c r="J18" i="10" s="1"/>
  <c r="G33" i="10"/>
  <c r="G25" i="10"/>
  <c r="G17" i="10"/>
  <c r="J17" i="10" s="1"/>
  <c r="G32" i="10"/>
  <c r="G24" i="10"/>
  <c r="G16" i="10"/>
  <c r="J16" i="10" s="1"/>
  <c r="G31" i="10"/>
  <c r="G23" i="10"/>
  <c r="J14" i="10"/>
  <c r="L18" i="10"/>
  <c r="J15" i="10"/>
  <c r="J19" i="10" l="1"/>
  <c r="L19" i="10"/>
  <c r="K19" i="10" s="1"/>
  <c r="J24" i="10"/>
  <c r="J22" i="10"/>
  <c r="J21" i="10"/>
  <c r="L24" i="10"/>
  <c r="M28" i="10"/>
  <c r="J27" i="10"/>
  <c r="J23" i="10"/>
  <c r="L26" i="10"/>
  <c r="L25" i="10"/>
  <c r="L21" i="10"/>
  <c r="K21" i="10" s="1"/>
  <c r="L20" i="10"/>
  <c r="K20" i="10" s="1"/>
  <c r="L23" i="10"/>
  <c r="K24" i="10"/>
  <c r="L27" i="10"/>
  <c r="L22" i="10"/>
  <c r="K22" i="10" s="1"/>
  <c r="J25" i="10"/>
  <c r="J26" i="10"/>
  <c r="J20" i="10"/>
  <c r="K17" i="10"/>
  <c r="K18" i="10"/>
  <c r="K25" i="10" l="1"/>
  <c r="K27" i="10"/>
  <c r="K26" i="10"/>
  <c r="K23" i="10"/>
  <c r="M29" i="10"/>
  <c r="J28" i="10"/>
  <c r="L28" i="10"/>
  <c r="K28" i="10" s="1"/>
  <c r="G14" i="6" a="1"/>
  <c r="G14" i="6" s="1"/>
  <c r="G15" i="6" a="1"/>
  <c r="G15" i="6" s="1"/>
  <c r="G16" i="6" a="1"/>
  <c r="G16" i="6" s="1"/>
  <c r="F18" i="6" a="1"/>
  <c r="F18" i="6" s="1"/>
  <c r="G18" i="6" a="1"/>
  <c r="G18" i="6" s="1"/>
  <c r="F19" i="6" a="1"/>
  <c r="F19" i="6"/>
  <c r="G19" i="6" a="1"/>
  <c r="G19" i="6" s="1"/>
  <c r="F20" i="6" a="1"/>
  <c r="F20" i="6" s="1"/>
  <c r="G20" i="6" a="1"/>
  <c r="G20" i="6" s="1"/>
  <c r="F21" i="6" a="1"/>
  <c r="F21" i="6" s="1"/>
  <c r="G21" i="6" a="1"/>
  <c r="G21" i="6" s="1"/>
  <c r="F22" i="6" a="1"/>
  <c r="F22" i="6" s="1"/>
  <c r="G22" i="6" a="1"/>
  <c r="G22" i="6" s="1"/>
  <c r="F23" i="6" a="1"/>
  <c r="F23" i="6"/>
  <c r="G23" i="6" a="1"/>
  <c r="G23" i="6" s="1"/>
  <c r="F24" i="6" a="1"/>
  <c r="F24" i="6" s="1"/>
  <c r="G24" i="6" a="1"/>
  <c r="G24" i="6" s="1"/>
  <c r="F25" i="6" a="1"/>
  <c r="F25" i="6" s="1"/>
  <c r="G25" i="6" a="1"/>
  <c r="G25" i="6" s="1"/>
  <c r="F26" i="6" a="1"/>
  <c r="F26" i="6" s="1"/>
  <c r="G26" i="6" a="1"/>
  <c r="G26" i="6" s="1"/>
  <c r="F27" i="6" a="1"/>
  <c r="F27" i="6"/>
  <c r="G27" i="6" a="1"/>
  <c r="G27" i="6" s="1"/>
  <c r="F28" i="6" a="1"/>
  <c r="F28" i="6" s="1"/>
  <c r="G28" i="6" a="1"/>
  <c r="G28" i="6" s="1"/>
  <c r="F29" i="6" a="1"/>
  <c r="F29" i="6" s="1"/>
  <c r="G29" i="6" a="1"/>
  <c r="G29" i="6" s="1"/>
  <c r="F30" i="6" a="1"/>
  <c r="F30" i="6" s="1"/>
  <c r="G30" i="6" a="1"/>
  <c r="G30" i="6" s="1"/>
  <c r="F31" i="6" a="1"/>
  <c r="F31" i="6"/>
  <c r="G31" i="6" a="1"/>
  <c r="G31" i="6" s="1"/>
  <c r="F32" i="6" a="1"/>
  <c r="F32" i="6" s="1"/>
  <c r="G32" i="6" a="1"/>
  <c r="G32" i="6" s="1"/>
  <c r="F33" i="6" a="1"/>
  <c r="F33" i="6" s="1"/>
  <c r="G33" i="6" a="1"/>
  <c r="G33" i="6" s="1"/>
  <c r="F34" i="6" a="1"/>
  <c r="F34" i="6" s="1"/>
  <c r="G34" i="6" a="1"/>
  <c r="G34" i="6" s="1"/>
  <c r="F35" i="6" a="1"/>
  <c r="F35" i="6" s="1"/>
  <c r="G35" i="6" a="1"/>
  <c r="G35" i="6" s="1"/>
  <c r="F36" i="6" a="1"/>
  <c r="F36" i="6" s="1"/>
  <c r="G36" i="6" a="1"/>
  <c r="G36" i="6" s="1"/>
  <c r="F17" i="6" a="1"/>
  <c r="F17" i="6" s="1"/>
  <c r="G17" i="6" a="1"/>
  <c r="G17" i="6"/>
  <c r="H36" i="6" a="1"/>
  <c r="H36" i="6" s="1"/>
  <c r="H25" i="6" a="1"/>
  <c r="H25" i="6" s="1"/>
  <c r="H26" i="6" a="1"/>
  <c r="H26" i="6" s="1"/>
  <c r="H27" i="6" a="1"/>
  <c r="H27" i="6" s="1"/>
  <c r="H28" i="6" a="1"/>
  <c r="H28" i="6" s="1"/>
  <c r="H29" i="6" a="1"/>
  <c r="H29" i="6" s="1"/>
  <c r="H30" i="6" a="1"/>
  <c r="H30" i="6" s="1"/>
  <c r="H31" i="6" a="1"/>
  <c r="H31" i="6"/>
  <c r="H32" i="6" a="1"/>
  <c r="H32" i="6" s="1"/>
  <c r="H33" i="6" a="1"/>
  <c r="H33" i="6" s="1"/>
  <c r="H34" i="6" a="1"/>
  <c r="H34" i="6" s="1"/>
  <c r="H35" i="6" a="1"/>
  <c r="H35" i="6" s="1"/>
  <c r="H13" i="6" a="1"/>
  <c r="H13" i="6" s="1"/>
  <c r="H14" i="6" a="1"/>
  <c r="H14" i="6" s="1"/>
  <c r="H15" i="6" a="1"/>
  <c r="H15" i="6" s="1"/>
  <c r="H16" i="6" a="1"/>
  <c r="H16" i="6" s="1"/>
  <c r="H17" i="6" a="1"/>
  <c r="H17" i="6" s="1"/>
  <c r="H18" i="6" a="1"/>
  <c r="H18" i="6" s="1"/>
  <c r="H19" i="6" a="1"/>
  <c r="H19" i="6" s="1"/>
  <c r="H20" i="6" a="1"/>
  <c r="H20" i="6" s="1"/>
  <c r="H21" i="6" a="1"/>
  <c r="H21" i="6" s="1"/>
  <c r="H22" i="6" a="1"/>
  <c r="H22" i="6" s="1"/>
  <c r="H23" i="6" a="1"/>
  <c r="H23" i="6" s="1"/>
  <c r="H24" i="6" a="1"/>
  <c r="H24" i="6" s="1"/>
  <c r="H12" i="6" a="1"/>
  <c r="H12" i="6" s="1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H36" i="5"/>
  <c r="K23" i="5"/>
  <c r="K24" i="5"/>
  <c r="K25" i="5"/>
  <c r="H25" i="5" s="1"/>
  <c r="K26" i="5"/>
  <c r="K27" i="5"/>
  <c r="K28" i="5"/>
  <c r="K29" i="5"/>
  <c r="K30" i="5"/>
  <c r="K31" i="5"/>
  <c r="K32" i="5"/>
  <c r="K33" i="5"/>
  <c r="K34" i="5"/>
  <c r="K35" i="5"/>
  <c r="K36" i="5"/>
  <c r="H31" i="5"/>
  <c r="H34" i="5"/>
  <c r="K22" i="5"/>
  <c r="K21" i="5"/>
  <c r="K20" i="5"/>
  <c r="K19" i="5"/>
  <c r="K18" i="5"/>
  <c r="K17" i="5"/>
  <c r="K16" i="5"/>
  <c r="K15" i="5"/>
  <c r="K14" i="5"/>
  <c r="K13" i="5"/>
  <c r="K12" i="5"/>
  <c r="J16" i="5" s="1"/>
  <c r="M30" i="10" l="1"/>
  <c r="J29" i="10"/>
  <c r="L29" i="10"/>
  <c r="K29" i="10" s="1"/>
  <c r="J33" i="6"/>
  <c r="K36" i="6" s="1"/>
  <c r="L33" i="6"/>
  <c r="J31" i="6"/>
  <c r="L31" i="6"/>
  <c r="K31" i="6" s="1"/>
  <c r="J27" i="6"/>
  <c r="L27" i="6"/>
  <c r="K27" i="6" s="1"/>
  <c r="J32" i="6"/>
  <c r="L32" i="6"/>
  <c r="K32" i="6" s="1"/>
  <c r="J26" i="6"/>
  <c r="K29" i="6" s="1"/>
  <c r="L26" i="6"/>
  <c r="K26" i="6" s="1"/>
  <c r="L28" i="6"/>
  <c r="J28" i="6"/>
  <c r="J25" i="6"/>
  <c r="L25" i="6"/>
  <c r="K25" i="6" s="1"/>
  <c r="J29" i="6"/>
  <c r="L29" i="6"/>
  <c r="J24" i="6"/>
  <c r="L24" i="6"/>
  <c r="J30" i="6"/>
  <c r="K33" i="6" s="1"/>
  <c r="L30" i="6"/>
  <c r="K19" i="6"/>
  <c r="K17" i="6"/>
  <c r="K35" i="6"/>
  <c r="K22" i="6"/>
  <c r="K30" i="6"/>
  <c r="K18" i="6"/>
  <c r="K21" i="6"/>
  <c r="K34" i="6"/>
  <c r="K23" i="6"/>
  <c r="K20" i="6"/>
  <c r="K28" i="6"/>
  <c r="H23" i="5"/>
  <c r="H27" i="5"/>
  <c r="H33" i="5"/>
  <c r="H35" i="5"/>
  <c r="H26" i="5"/>
  <c r="H29" i="5"/>
  <c r="H28" i="5"/>
  <c r="H24" i="5"/>
  <c r="H30" i="5"/>
  <c r="H21" i="5"/>
  <c r="H22" i="5"/>
  <c r="H18" i="5"/>
  <c r="M31" i="10" l="1"/>
  <c r="J30" i="10"/>
  <c r="L30" i="10"/>
  <c r="K30" i="10" s="1"/>
  <c r="K24" i="6"/>
  <c r="H32" i="5"/>
  <c r="H17" i="5"/>
  <c r="H20" i="5"/>
  <c r="H19" i="5"/>
  <c r="M32" i="10" l="1"/>
  <c r="L31" i="10"/>
  <c r="K31" i="10" s="1"/>
  <c r="J31" i="10"/>
  <c r="M33" i="10" l="1"/>
  <c r="L32" i="10"/>
  <c r="K32" i="10" s="1"/>
  <c r="J32" i="10"/>
  <c r="M34" i="10" l="1"/>
  <c r="L33" i="10"/>
  <c r="K33" i="10" s="1"/>
  <c r="J33" i="10"/>
  <c r="M35" i="10" l="1"/>
  <c r="L34" i="10"/>
  <c r="K34" i="10" s="1"/>
  <c r="J34" i="10"/>
  <c r="M36" i="10" l="1"/>
  <c r="J35" i="10"/>
  <c r="L35" i="10"/>
  <c r="K35" i="10" s="1"/>
  <c r="J36" i="10" l="1"/>
  <c r="L36" i="10"/>
  <c r="K36" i="10" s="1"/>
</calcChain>
</file>

<file path=xl/sharedStrings.xml><?xml version="1.0" encoding="utf-8"?>
<sst xmlns="http://schemas.openxmlformats.org/spreadsheetml/2006/main" count="614" uniqueCount="61">
  <si>
    <t>milestone</t>
  </si>
  <si>
    <t>-</t>
  </si>
  <si>
    <t>CIRs</t>
  </si>
  <si>
    <t>Resource enters Queue, requests all CIRs</t>
  </si>
  <si>
    <t>Resource executes Facilities Study Agreement</t>
  </si>
  <si>
    <t>Resource executes ISA, exits Queue</t>
  </si>
  <si>
    <t>Resource enters service at the end of the year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</si>
  <si>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</si>
  <si>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</si>
  <si>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</si>
  <si>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</si>
  <si>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</si>
  <si>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</si>
  <si>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</si>
  <si>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</si>
  <si>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</si>
  <si>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</si>
  <si>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</si>
  <si>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</si>
  <si>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</si>
  <si>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</si>
  <si>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</si>
  <si>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</si>
  <si>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First delivery year being delivered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</si>
  <si>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</si>
  <si>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</si>
  <si>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</si>
  <si>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</si>
  <si>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</si>
  <si>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</si>
  <si>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</si>
  <si>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</si>
  <si>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</si>
  <si>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</si>
  <si>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</si>
  <si>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</si>
  <si>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</si>
  <si>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</si>
  <si>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</si>
  <si>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</si>
  <si>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</si>
  <si>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</si>
  <si>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</si>
  <si>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Rounding band values</t>
  </si>
  <si>
    <t>UCAP offer eligibility in BRA  for listed dy+3</t>
  </si>
  <si>
    <t>3d IA transaction for listed dy+0</t>
  </si>
  <si>
    <t>delivered UCAP in listed dy</t>
  </si>
  <si>
    <t>performance adjustment for accreditation for the listed dy</t>
  </si>
  <si>
    <t>actual performance metric for the listed dy</t>
  </si>
  <si>
    <t>backcast performance metric for the listed dy</t>
  </si>
  <si>
    <t>class ELCC% for accreditation: listed dy+0</t>
  </si>
  <si>
    <t>EXAMPLE 100MW MFO resource ("dy" = delivery year)</t>
  </si>
  <si>
    <t>class ELCC% for accreditation: dy+3</t>
  </si>
  <si>
    <t>Performance Adjustment for accreditation for the listed dy</t>
  </si>
  <si>
    <t>Actual performance metric for the listed dy</t>
  </si>
  <si>
    <t>Backcast performance metric for the listed dy</t>
  </si>
  <si>
    <t>ELCC analysis % results: listed dy+0</t>
  </si>
  <si>
    <t>ELCC analysis % results: dy+3</t>
  </si>
  <si>
    <t>ELCC analysis % results: dy+5</t>
  </si>
  <si>
    <t>CIR metric (summer test or 368-hour rule or X-hour rule)</t>
  </si>
  <si>
    <t>class ELCC% for advisory dy+5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</si>
</sst>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0.0000"/>
    <numFmt numFmtId="166" formatCode="0.0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textRotation="90" wrapText="1"/>
    </xf>
    <xf numFmtId="9" fontId="0" fillId="0" borderId="0" xfId="2" applyFont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 applyAlignment="1">
      <alignment horizontal="center"/>
    </xf>
    <xf numFmtId="43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2" fillId="2" borderId="0" xfId="0" applyFont="1" applyFill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166" fontId="2" fillId="0" borderId="0" xfId="0" applyNumberFormat="1" applyFont="1" applyAlignment="1">
      <alignment horizontal="center" vertical="center" textRotation="90" wrapText="1"/>
    </xf>
    <xf numFmtId="166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27" sqref="F27"/>
    </sheetView>
  </sheetViews>
  <sheetFormatPr defaultRowHeight="13.8" x14ac:dyDescent="0.25"/>
  <cols>
    <col min="2" max="2" width="38.59765625" bestFit="1" customWidth="1"/>
    <col min="3" max="3" width="6.5" bestFit="1" customWidth="1"/>
    <col min="4" max="6" width="4.5" customWidth="1"/>
    <col min="7" max="7" width="6.59765625" bestFit="1" customWidth="1"/>
    <col min="8" max="8" width="7.19921875" bestFit="1" customWidth="1"/>
    <col min="9" max="10" width="6.59765625" customWidth="1"/>
    <col min="11" max="11" width="6.3984375" bestFit="1" customWidth="1"/>
    <col min="12" max="12" width="4.8984375" bestFit="1" customWidth="1"/>
    <col min="13" max="13" width="5.3984375" bestFit="1" customWidth="1"/>
  </cols>
  <sheetData>
    <row r="1" spans="1:13" s="6" customFormat="1" ht="141" customHeight="1" x14ac:dyDescent="0.25">
      <c r="A1" s="6" t="s">
        <v>51</v>
      </c>
      <c r="B1" s="6" t="s">
        <v>0</v>
      </c>
      <c r="C1" s="15" t="s">
        <v>50</v>
      </c>
      <c r="D1" s="15" t="s">
        <v>52</v>
      </c>
      <c r="E1" s="6" t="s">
        <v>60</v>
      </c>
      <c r="F1" s="6" t="s">
        <v>59</v>
      </c>
      <c r="G1" s="6" t="s">
        <v>44</v>
      </c>
      <c r="H1" s="6" t="s">
        <v>45</v>
      </c>
      <c r="I1" s="6" t="s">
        <v>46</v>
      </c>
      <c r="J1" s="6" t="s">
        <v>2</v>
      </c>
      <c r="K1" s="6" t="s">
        <v>53</v>
      </c>
      <c r="L1" s="6" t="s">
        <v>54</v>
      </c>
      <c r="M1" s="6" t="s">
        <v>55</v>
      </c>
    </row>
    <row r="2" spans="1:13" s="1" customFormat="1" x14ac:dyDescent="0.25">
      <c r="A2" s="1" t="s">
        <v>7</v>
      </c>
      <c r="C2" s="16" t="s">
        <v>1</v>
      </c>
      <c r="D2" s="16" t="s">
        <v>1</v>
      </c>
      <c r="E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4">
        <v>1.08</v>
      </c>
    </row>
    <row r="3" spans="1:13" s="1" customFormat="1" x14ac:dyDescent="0.25">
      <c r="A3" s="1" t="s">
        <v>8</v>
      </c>
      <c r="C3" s="16" t="s">
        <v>1</v>
      </c>
      <c r="D3" s="16" t="s">
        <v>1</v>
      </c>
      <c r="E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4">
        <v>1.08</v>
      </c>
    </row>
    <row r="4" spans="1:13" s="1" customFormat="1" x14ac:dyDescent="0.25">
      <c r="A4" s="1" t="s">
        <v>9</v>
      </c>
      <c r="C4" s="16" t="s">
        <v>1</v>
      </c>
      <c r="D4" s="16" t="s">
        <v>1</v>
      </c>
      <c r="E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4">
        <v>1.08</v>
      </c>
    </row>
    <row r="5" spans="1:13" s="1" customFormat="1" x14ac:dyDescent="0.25">
      <c r="A5" s="1" t="s">
        <v>10</v>
      </c>
      <c r="C5" s="16" t="s">
        <v>1</v>
      </c>
      <c r="D5" s="16" t="s">
        <v>1</v>
      </c>
      <c r="E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4">
        <v>1.0900000000000001</v>
      </c>
    </row>
    <row r="6" spans="1:13" s="1" customFormat="1" x14ac:dyDescent="0.25">
      <c r="A6" s="1" t="s">
        <v>11</v>
      </c>
      <c r="C6" s="16" t="s">
        <v>1</v>
      </c>
      <c r="D6" s="16" t="s">
        <v>1</v>
      </c>
      <c r="E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4">
        <v>1.07</v>
      </c>
    </row>
    <row r="7" spans="1:13" s="1" customFormat="1" x14ac:dyDescent="0.25">
      <c r="A7" s="1" t="s">
        <v>12</v>
      </c>
      <c r="C7" s="16" t="s">
        <v>1</v>
      </c>
      <c r="D7" s="16" t="s">
        <v>1</v>
      </c>
      <c r="E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4">
        <v>1.07</v>
      </c>
    </row>
    <row r="8" spans="1:13" s="1" customFormat="1" x14ac:dyDescent="0.25">
      <c r="A8" s="1" t="s">
        <v>13</v>
      </c>
      <c r="C8" s="16" t="s">
        <v>1</v>
      </c>
      <c r="D8" s="16" t="s">
        <v>1</v>
      </c>
      <c r="E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4">
        <v>1.07</v>
      </c>
    </row>
    <row r="9" spans="1:13" s="1" customFormat="1" x14ac:dyDescent="0.25">
      <c r="A9" s="1" t="s">
        <v>14</v>
      </c>
      <c r="C9" s="16" t="s">
        <v>1</v>
      </c>
      <c r="D9" s="16" t="s">
        <v>1</v>
      </c>
      <c r="E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4">
        <v>1.08</v>
      </c>
    </row>
    <row r="10" spans="1:13" s="1" customFormat="1" x14ac:dyDescent="0.25">
      <c r="A10" s="1" t="s">
        <v>15</v>
      </c>
      <c r="C10" s="16" t="s">
        <v>1</v>
      </c>
      <c r="D10" s="16" t="s">
        <v>1</v>
      </c>
      <c r="E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4">
        <v>1.0900000000000001</v>
      </c>
    </row>
    <row r="11" spans="1:13" s="1" customFormat="1" x14ac:dyDescent="0.25">
      <c r="A11" s="1" t="s">
        <v>16</v>
      </c>
      <c r="C11" s="16" t="s">
        <v>1</v>
      </c>
      <c r="D11" s="16" t="s">
        <v>1</v>
      </c>
      <c r="E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4">
        <v>1.0900000000000001</v>
      </c>
    </row>
    <row r="12" spans="1:13" s="1" customFormat="1" x14ac:dyDescent="0.25">
      <c r="A12" s="1" t="s">
        <v>17</v>
      </c>
      <c r="B12" s="19" t="s">
        <v>3</v>
      </c>
      <c r="C12" s="16" t="s">
        <v>1</v>
      </c>
      <c r="D12" s="16" t="s">
        <v>1</v>
      </c>
      <c r="E12" s="2">
        <v>0.59</v>
      </c>
      <c r="F12" s="20">
        <v>0.62</v>
      </c>
      <c r="G12" s="1" t="s">
        <v>1</v>
      </c>
      <c r="H12" s="1" t="s">
        <v>1</v>
      </c>
      <c r="I12" s="1" t="s">
        <v>1</v>
      </c>
      <c r="J12" s="8">
        <f>F12*100</f>
        <v>62</v>
      </c>
      <c r="K12" s="4">
        <f>AVERAGE(M2:M11)</f>
        <v>1.08</v>
      </c>
      <c r="L12" s="1" t="s">
        <v>1</v>
      </c>
      <c r="M12" s="4">
        <v>1.07</v>
      </c>
    </row>
    <row r="13" spans="1:13" s="1" customFormat="1" x14ac:dyDescent="0.25">
      <c r="A13" s="1" t="s">
        <v>18</v>
      </c>
      <c r="B13" s="1" t="s">
        <v>4</v>
      </c>
      <c r="C13" s="16" t="s">
        <v>1</v>
      </c>
      <c r="D13" s="16" t="s">
        <v>1</v>
      </c>
      <c r="E13" s="2">
        <v>0.57999999999999996</v>
      </c>
      <c r="F13" s="2" t="s">
        <v>1</v>
      </c>
      <c r="G13" s="1" t="s">
        <v>1</v>
      </c>
      <c r="H13" s="1" t="s">
        <v>1</v>
      </c>
      <c r="I13" s="1" t="s">
        <v>1</v>
      </c>
      <c r="J13" s="9">
        <f>J12</f>
        <v>62</v>
      </c>
      <c r="K13" s="4">
        <f>AVERAGE(M3:M12)</f>
        <v>1.0790000000000002</v>
      </c>
      <c r="L13" s="1" t="s">
        <v>1</v>
      </c>
      <c r="M13" s="4">
        <v>1.07</v>
      </c>
    </row>
    <row r="14" spans="1:13" s="1" customFormat="1" x14ac:dyDescent="0.25">
      <c r="A14" s="1" t="s">
        <v>19</v>
      </c>
      <c r="B14" s="1" t="s">
        <v>5</v>
      </c>
      <c r="C14" s="16" t="s">
        <v>1</v>
      </c>
      <c r="D14" s="17">
        <v>0.59</v>
      </c>
      <c r="E14" s="2">
        <v>0.56999999999999995</v>
      </c>
      <c r="F14" s="2" t="s">
        <v>1</v>
      </c>
      <c r="G14" s="3">
        <f>MIN(D14*K14*100,J14)</f>
        <v>62</v>
      </c>
      <c r="H14" s="1" t="s">
        <v>1</v>
      </c>
      <c r="I14" s="1" t="s">
        <v>1</v>
      </c>
      <c r="J14" s="9">
        <f>J13</f>
        <v>62</v>
      </c>
      <c r="K14" s="4">
        <f>AVERAGE(M4:M13)</f>
        <v>1.0780000000000001</v>
      </c>
      <c r="L14" s="1" t="s">
        <v>1</v>
      </c>
      <c r="M14" s="4">
        <v>1.08</v>
      </c>
    </row>
    <row r="15" spans="1:13" s="1" customFormat="1" x14ac:dyDescent="0.25">
      <c r="A15" s="1" t="s">
        <v>20</v>
      </c>
      <c r="C15" s="16" t="s">
        <v>1</v>
      </c>
      <c r="D15" s="17">
        <v>0.57999999999999996</v>
      </c>
      <c r="E15" s="2">
        <v>0.56000000000000005</v>
      </c>
      <c r="F15" s="2" t="s">
        <v>1</v>
      </c>
      <c r="G15" s="3">
        <f t="shared" ref="G15:G36" si="0">MIN(D15*K15*100,J15)</f>
        <v>62</v>
      </c>
      <c r="H15" s="1" t="s">
        <v>1</v>
      </c>
      <c r="I15" s="1" t="s">
        <v>1</v>
      </c>
      <c r="J15" s="9">
        <f>J14</f>
        <v>62</v>
      </c>
      <c r="K15" s="4">
        <f>AVERAGE(M5:M14)</f>
        <v>1.0780000000000001</v>
      </c>
      <c r="L15" s="1" t="s">
        <v>1</v>
      </c>
      <c r="M15" s="4">
        <v>1.07</v>
      </c>
    </row>
    <row r="16" spans="1:13" s="1" customFormat="1" x14ac:dyDescent="0.25">
      <c r="A16" s="1" t="s">
        <v>21</v>
      </c>
      <c r="B16" s="1" t="s">
        <v>6</v>
      </c>
      <c r="C16" s="16" t="s">
        <v>1</v>
      </c>
      <c r="D16" s="17">
        <v>0.56999999999999995</v>
      </c>
      <c r="E16" s="2">
        <v>0.55000000000000004</v>
      </c>
      <c r="F16" s="2" t="s">
        <v>1</v>
      </c>
      <c r="G16" s="3">
        <f t="shared" si="0"/>
        <v>61.332000000000001</v>
      </c>
      <c r="H16" s="1" t="s">
        <v>1</v>
      </c>
      <c r="I16" s="1" t="s">
        <v>1</v>
      </c>
      <c r="J16" s="9">
        <f>J15</f>
        <v>62</v>
      </c>
      <c r="K16" s="4">
        <f>AVERAGE(M6:M15)</f>
        <v>1.0760000000000001</v>
      </c>
      <c r="L16" s="1" t="s">
        <v>1</v>
      </c>
      <c r="M16" s="4">
        <v>1.08</v>
      </c>
    </row>
    <row r="17" spans="1:13" s="1" customFormat="1" x14ac:dyDescent="0.25">
      <c r="A17" s="1" t="s">
        <v>22</v>
      </c>
      <c r="B17" s="1" t="s">
        <v>23</v>
      </c>
      <c r="C17" s="18">
        <v>0.59</v>
      </c>
      <c r="D17" s="18">
        <v>0.56000000000000005</v>
      </c>
      <c r="E17" s="7">
        <v>0.54</v>
      </c>
      <c r="F17" s="2">
        <v>0.57999999999999996</v>
      </c>
      <c r="G17" s="3">
        <f t="shared" si="0"/>
        <v>60.355555555555576</v>
      </c>
      <c r="H17" s="10">
        <f t="shared" ref="H17:H22" si="1">I17-G14</f>
        <v>0</v>
      </c>
      <c r="I17" s="1">
        <f>MIN(C17*K17*100,J17)</f>
        <v>62</v>
      </c>
      <c r="J17" s="9">
        <f>MIN(MAX(F12:F17),J16/100)*100</f>
        <v>62</v>
      </c>
      <c r="K17" s="5">
        <f t="shared" ref="K17:K22" si="2">AVERAGE(L8:L16,M8:M16)</f>
        <v>1.0777777777777779</v>
      </c>
      <c r="L17" s="1">
        <v>1.08</v>
      </c>
      <c r="M17" s="1" t="s">
        <v>1</v>
      </c>
    </row>
    <row r="18" spans="1:13" s="1" customFormat="1" x14ac:dyDescent="0.25">
      <c r="A18" s="1" t="s">
        <v>24</v>
      </c>
      <c r="C18" s="18">
        <v>0.57999999999999996</v>
      </c>
      <c r="D18" s="18">
        <v>0.55000000000000004</v>
      </c>
      <c r="E18" s="7">
        <v>0.53</v>
      </c>
      <c r="F18" s="2">
        <v>0.62</v>
      </c>
      <c r="G18" s="3">
        <f t="shared" si="0"/>
        <v>59.338888888888896</v>
      </c>
      <c r="H18" s="10">
        <f t="shared" si="1"/>
        <v>0</v>
      </c>
      <c r="I18" s="1">
        <f t="shared" ref="I18:I36" si="3">MIN(C18*K18*100,J18)</f>
        <v>62</v>
      </c>
      <c r="J18" s="9">
        <f>MIN(MAX(F12:F18),J17/100)*100</f>
        <v>62</v>
      </c>
      <c r="K18" s="5">
        <f t="shared" si="2"/>
        <v>1.078888888888889</v>
      </c>
      <c r="L18" s="1">
        <v>1.08</v>
      </c>
      <c r="M18" s="1" t="s">
        <v>1</v>
      </c>
    </row>
    <row r="19" spans="1:13" s="1" customFormat="1" x14ac:dyDescent="0.25">
      <c r="A19" s="1" t="s">
        <v>25</v>
      </c>
      <c r="C19" s="18">
        <v>0.56999999999999995</v>
      </c>
      <c r="D19" s="18">
        <v>0.54</v>
      </c>
      <c r="E19" s="7">
        <v>0.52</v>
      </c>
      <c r="F19" s="2">
        <v>0.61</v>
      </c>
      <c r="G19" s="3">
        <f t="shared" si="0"/>
        <v>58.260000000000012</v>
      </c>
      <c r="H19" s="10">
        <f t="shared" si="1"/>
        <v>0.16466666666666896</v>
      </c>
      <c r="I19" s="1">
        <f t="shared" si="3"/>
        <v>61.49666666666667</v>
      </c>
      <c r="J19" s="9">
        <f>MIN(MAX(F17:F19),J18/100)*100</f>
        <v>62</v>
      </c>
      <c r="K19" s="5">
        <f t="shared" si="2"/>
        <v>1.078888888888889</v>
      </c>
      <c r="L19" s="1">
        <v>1.07</v>
      </c>
      <c r="M19" s="1" t="s">
        <v>1</v>
      </c>
    </row>
    <row r="20" spans="1:13" s="1" customFormat="1" x14ac:dyDescent="0.25">
      <c r="A20" s="1" t="s">
        <v>26</v>
      </c>
      <c r="C20" s="18">
        <v>0.56000000000000005</v>
      </c>
      <c r="D20" s="18">
        <v>0.53</v>
      </c>
      <c r="E20" s="7">
        <v>0.51</v>
      </c>
      <c r="F20" s="2">
        <v>0.6</v>
      </c>
      <c r="G20" s="3">
        <f t="shared" si="0"/>
        <v>57.063333333333347</v>
      </c>
      <c r="H20" s="10">
        <f t="shared" si="1"/>
        <v>-6.2222222222224843E-2</v>
      </c>
      <c r="I20" s="1">
        <f t="shared" si="3"/>
        <v>60.293333333333351</v>
      </c>
      <c r="J20" s="9">
        <f t="shared" ref="J20:J36" si="4">MIN(MAX(F18:F20),J19/100)*100</f>
        <v>62</v>
      </c>
      <c r="K20" s="5">
        <f t="shared" si="2"/>
        <v>1.0766666666666669</v>
      </c>
      <c r="L20" s="1">
        <v>1.05</v>
      </c>
      <c r="M20" s="1" t="s">
        <v>1</v>
      </c>
    </row>
    <row r="21" spans="1:13" x14ac:dyDescent="0.25">
      <c r="A21" s="1" t="s">
        <v>27</v>
      </c>
      <c r="C21" s="18">
        <v>0.55000000000000004</v>
      </c>
      <c r="D21" s="18">
        <v>0.52</v>
      </c>
      <c r="E21" s="7">
        <v>0.5</v>
      </c>
      <c r="F21" s="2">
        <v>0.57999999999999996</v>
      </c>
      <c r="G21" s="3">
        <f t="shared" si="0"/>
        <v>55.75555555555556</v>
      </c>
      <c r="H21" s="10">
        <f t="shared" si="1"/>
        <v>-0.36666666666666714</v>
      </c>
      <c r="I21" s="1">
        <f t="shared" si="3"/>
        <v>58.972222222222229</v>
      </c>
      <c r="J21" s="9">
        <f t="shared" si="4"/>
        <v>61</v>
      </c>
      <c r="K21" s="5">
        <f t="shared" si="2"/>
        <v>1.0722222222222222</v>
      </c>
      <c r="L21" s="1">
        <v>1.08</v>
      </c>
      <c r="M21" s="1" t="s">
        <v>1</v>
      </c>
    </row>
    <row r="22" spans="1:13" x14ac:dyDescent="0.25">
      <c r="A22" s="1" t="s">
        <v>28</v>
      </c>
      <c r="C22" s="18">
        <v>0.54</v>
      </c>
      <c r="D22" s="18">
        <v>0.51</v>
      </c>
      <c r="E22" s="7">
        <v>0.49</v>
      </c>
      <c r="F22" s="2">
        <v>0.57999999999999996</v>
      </c>
      <c r="G22" s="3">
        <f t="shared" si="0"/>
        <v>54.74</v>
      </c>
      <c r="H22" s="10">
        <f t="shared" si="1"/>
        <v>-0.30000000000001137</v>
      </c>
      <c r="I22" s="1">
        <f t="shared" si="3"/>
        <v>57.96</v>
      </c>
      <c r="J22" s="9">
        <f t="shared" si="4"/>
        <v>60</v>
      </c>
      <c r="K22" s="5">
        <f t="shared" si="2"/>
        <v>1.0733333333333333</v>
      </c>
      <c r="L22" s="1">
        <v>1.08</v>
      </c>
      <c r="M22" s="1" t="s">
        <v>1</v>
      </c>
    </row>
    <row r="23" spans="1:13" x14ac:dyDescent="0.25">
      <c r="A23" s="1" t="s">
        <v>29</v>
      </c>
      <c r="C23" s="18">
        <v>0.53</v>
      </c>
      <c r="D23" s="18">
        <v>0.5</v>
      </c>
      <c r="E23" s="7">
        <v>0.48</v>
      </c>
      <c r="F23" s="2">
        <v>0.62</v>
      </c>
      <c r="G23" s="3">
        <f t="shared" si="0"/>
        <v>53.722222222222229</v>
      </c>
      <c r="H23" s="10">
        <f t="shared" ref="H23:H36" si="5">I23-G20</f>
        <v>-0.11777777777778908</v>
      </c>
      <c r="I23" s="1">
        <f t="shared" si="3"/>
        <v>56.945555555555558</v>
      </c>
      <c r="J23" s="9">
        <f t="shared" si="4"/>
        <v>60</v>
      </c>
      <c r="K23" s="5">
        <f t="shared" ref="K23:K36" si="6">AVERAGE(L14:L22,M14:M22)</f>
        <v>1.0744444444444445</v>
      </c>
      <c r="L23" s="1">
        <v>1.05</v>
      </c>
      <c r="M23" s="1"/>
    </row>
    <row r="24" spans="1:13" x14ac:dyDescent="0.25">
      <c r="A24" s="1" t="s">
        <v>30</v>
      </c>
      <c r="C24" s="18">
        <v>0.52</v>
      </c>
      <c r="D24" s="18">
        <v>0.49</v>
      </c>
      <c r="E24" s="7">
        <v>0.47</v>
      </c>
      <c r="F24" s="2">
        <v>0.61</v>
      </c>
      <c r="G24" s="3">
        <f t="shared" si="0"/>
        <v>52.484444444444442</v>
      </c>
      <c r="H24" s="10">
        <f t="shared" si="5"/>
        <v>-5.7777777777779704E-2</v>
      </c>
      <c r="I24" s="1">
        <f t="shared" si="3"/>
        <v>55.69777777777778</v>
      </c>
      <c r="J24" s="9">
        <f t="shared" si="4"/>
        <v>60</v>
      </c>
      <c r="K24" s="5">
        <f t="shared" si="6"/>
        <v>1.0711111111111111</v>
      </c>
      <c r="L24" s="1">
        <v>1.07</v>
      </c>
      <c r="M24" s="1"/>
    </row>
    <row r="25" spans="1:13" x14ac:dyDescent="0.25">
      <c r="A25" s="1" t="s">
        <v>31</v>
      </c>
      <c r="C25" s="18">
        <v>0.51</v>
      </c>
      <c r="D25" s="18">
        <v>0.48</v>
      </c>
      <c r="E25" s="7">
        <v>0.46</v>
      </c>
      <c r="F25" s="2">
        <v>0.61</v>
      </c>
      <c r="G25" s="3">
        <f t="shared" si="0"/>
        <v>51.413333333333334</v>
      </c>
      <c r="H25" s="10">
        <f t="shared" si="5"/>
        <v>-0.11333333333333684</v>
      </c>
      <c r="I25" s="1">
        <f t="shared" si="3"/>
        <v>54.626666666666665</v>
      </c>
      <c r="J25" s="9">
        <f t="shared" si="4"/>
        <v>60</v>
      </c>
      <c r="K25" s="5">
        <f t="shared" si="6"/>
        <v>1.0711111111111111</v>
      </c>
      <c r="L25" s="1">
        <v>1.05</v>
      </c>
      <c r="M25" s="1"/>
    </row>
    <row r="26" spans="1:13" x14ac:dyDescent="0.25">
      <c r="A26" s="1" t="s">
        <v>32</v>
      </c>
      <c r="C26" s="18">
        <v>0.5</v>
      </c>
      <c r="D26" s="18">
        <v>0.47</v>
      </c>
      <c r="E26" s="7">
        <v>0.45</v>
      </c>
      <c r="F26" s="2">
        <v>0.57999999999999996</v>
      </c>
      <c r="G26" s="3">
        <f t="shared" si="0"/>
        <v>50.18555555555556</v>
      </c>
      <c r="H26" s="10">
        <f t="shared" si="5"/>
        <v>-0.3333333333333286</v>
      </c>
      <c r="I26" s="1">
        <f t="shared" si="3"/>
        <v>53.3888888888889</v>
      </c>
      <c r="J26" s="9">
        <f t="shared" si="4"/>
        <v>60</v>
      </c>
      <c r="K26" s="5">
        <f t="shared" si="6"/>
        <v>1.0677777777777779</v>
      </c>
      <c r="L26" s="1">
        <v>1.04</v>
      </c>
      <c r="M26" s="1"/>
    </row>
    <row r="27" spans="1:13" x14ac:dyDescent="0.25">
      <c r="A27" s="1" t="s">
        <v>33</v>
      </c>
      <c r="C27" s="18">
        <v>0.49</v>
      </c>
      <c r="D27" s="18">
        <v>0.46</v>
      </c>
      <c r="E27" s="7">
        <v>0.44</v>
      </c>
      <c r="F27" s="2">
        <v>0.57999999999999996</v>
      </c>
      <c r="G27" s="3">
        <f t="shared" si="0"/>
        <v>48.913333333333341</v>
      </c>
      <c r="H27" s="10">
        <f t="shared" si="5"/>
        <v>-0.38111111111111029</v>
      </c>
      <c r="I27" s="1">
        <f t="shared" si="3"/>
        <v>52.103333333333332</v>
      </c>
      <c r="J27" s="9">
        <f t="shared" si="4"/>
        <v>60</v>
      </c>
      <c r="K27" s="5">
        <f t="shared" si="6"/>
        <v>1.0633333333333335</v>
      </c>
      <c r="L27" s="1">
        <v>1.05</v>
      </c>
      <c r="M27" s="1"/>
    </row>
    <row r="28" spans="1:13" x14ac:dyDescent="0.25">
      <c r="A28" s="1" t="s">
        <v>34</v>
      </c>
      <c r="C28" s="18">
        <v>0.48</v>
      </c>
      <c r="D28" s="18">
        <v>0.45</v>
      </c>
      <c r="E28" s="7">
        <v>0.43</v>
      </c>
      <c r="F28" s="2">
        <v>0.63</v>
      </c>
      <c r="G28" s="3">
        <f t="shared" si="0"/>
        <v>47.7</v>
      </c>
      <c r="H28" s="10">
        <f t="shared" si="5"/>
        <v>-0.53333333333333144</v>
      </c>
      <c r="I28" s="1">
        <f t="shared" si="3"/>
        <v>50.88</v>
      </c>
      <c r="J28" s="9">
        <f t="shared" si="4"/>
        <v>60</v>
      </c>
      <c r="K28" s="5">
        <f t="shared" si="6"/>
        <v>1.06</v>
      </c>
      <c r="L28" s="1">
        <v>1.06</v>
      </c>
      <c r="M28" s="1"/>
    </row>
    <row r="29" spans="1:13" x14ac:dyDescent="0.25">
      <c r="A29" s="1" t="s">
        <v>35</v>
      </c>
      <c r="C29" s="18">
        <v>0.47</v>
      </c>
      <c r="D29" s="18">
        <v>0.44</v>
      </c>
      <c r="E29" s="7">
        <v>0.42</v>
      </c>
      <c r="F29" s="2">
        <v>0.62</v>
      </c>
      <c r="G29" s="3">
        <f t="shared" si="0"/>
        <v>46.591111111111118</v>
      </c>
      <c r="H29" s="10">
        <f t="shared" si="5"/>
        <v>-0.41777777777777914</v>
      </c>
      <c r="I29" s="1">
        <f t="shared" si="3"/>
        <v>49.767777777777781</v>
      </c>
      <c r="J29" s="9">
        <f t="shared" si="4"/>
        <v>60</v>
      </c>
      <c r="K29" s="5">
        <f t="shared" si="6"/>
        <v>1.058888888888889</v>
      </c>
      <c r="L29" s="1">
        <v>1.08</v>
      </c>
      <c r="M29" s="1"/>
    </row>
    <row r="30" spans="1:13" x14ac:dyDescent="0.25">
      <c r="A30" s="1" t="s">
        <v>36</v>
      </c>
      <c r="C30" s="18">
        <v>0.46</v>
      </c>
      <c r="D30" s="18">
        <v>0.43</v>
      </c>
      <c r="E30" s="7">
        <v>0.41</v>
      </c>
      <c r="F30" s="2">
        <v>0.61</v>
      </c>
      <c r="G30" s="3">
        <f t="shared" si="0"/>
        <v>45.675555555555555</v>
      </c>
      <c r="H30" s="10">
        <f t="shared" si="5"/>
        <v>-5.1111111111119101E-2</v>
      </c>
      <c r="I30" s="1">
        <f t="shared" si="3"/>
        <v>48.862222222222222</v>
      </c>
      <c r="J30" s="9">
        <f t="shared" si="4"/>
        <v>60</v>
      </c>
      <c r="K30" s="5">
        <f t="shared" si="6"/>
        <v>1.0622222222222222</v>
      </c>
      <c r="L30" s="1">
        <v>1.07</v>
      </c>
      <c r="M30" s="1"/>
    </row>
    <row r="31" spans="1:13" x14ac:dyDescent="0.25">
      <c r="A31" s="1" t="s">
        <v>37</v>
      </c>
      <c r="C31" s="18">
        <v>0.45</v>
      </c>
      <c r="D31" s="18">
        <v>0.42</v>
      </c>
      <c r="E31" s="7">
        <v>0.4</v>
      </c>
      <c r="F31" s="2">
        <v>0.61</v>
      </c>
      <c r="G31" s="3">
        <f t="shared" si="0"/>
        <v>44.566666666666663</v>
      </c>
      <c r="H31" s="10">
        <f t="shared" si="5"/>
        <v>4.9999999999997158E-2</v>
      </c>
      <c r="I31" s="1">
        <f t="shared" si="3"/>
        <v>47.75</v>
      </c>
      <c r="J31" s="9">
        <f t="shared" si="4"/>
        <v>60</v>
      </c>
      <c r="K31" s="5">
        <f t="shared" si="6"/>
        <v>1.0611111111111111</v>
      </c>
      <c r="L31" s="1">
        <v>1.05</v>
      </c>
    </row>
    <row r="32" spans="1:13" x14ac:dyDescent="0.25">
      <c r="A32" s="1" t="s">
        <v>38</v>
      </c>
      <c r="C32" s="18">
        <v>0.44</v>
      </c>
      <c r="D32" s="18">
        <v>0.41</v>
      </c>
      <c r="E32" s="7">
        <v>0.39</v>
      </c>
      <c r="F32" s="2">
        <v>0.6</v>
      </c>
      <c r="G32" s="3">
        <f t="shared" si="0"/>
        <v>43.36888888888889</v>
      </c>
      <c r="H32" s="10">
        <f t="shared" si="5"/>
        <v>-4.8888888888889426E-2</v>
      </c>
      <c r="I32" s="1">
        <f t="shared" si="3"/>
        <v>46.542222222222229</v>
      </c>
      <c r="J32" s="9">
        <f t="shared" si="4"/>
        <v>60</v>
      </c>
      <c r="K32" s="5">
        <f t="shared" si="6"/>
        <v>1.0577777777777779</v>
      </c>
      <c r="L32" s="1">
        <v>1.04</v>
      </c>
    </row>
    <row r="33" spans="1:12" x14ac:dyDescent="0.25">
      <c r="A33" s="1" t="s">
        <v>39</v>
      </c>
      <c r="C33" s="18">
        <v>0.43</v>
      </c>
      <c r="D33" s="18">
        <v>0.4</v>
      </c>
      <c r="E33" s="7">
        <v>0.38</v>
      </c>
      <c r="F33" s="2">
        <v>0.62</v>
      </c>
      <c r="G33" s="3">
        <f t="shared" si="0"/>
        <v>42.266666666666673</v>
      </c>
      <c r="H33" s="10">
        <f t="shared" si="5"/>
        <v>-0.23888888888888005</v>
      </c>
      <c r="I33" s="1">
        <f t="shared" si="3"/>
        <v>45.436666666666675</v>
      </c>
      <c r="J33" s="9">
        <f t="shared" si="4"/>
        <v>60</v>
      </c>
      <c r="K33" s="5">
        <f t="shared" si="6"/>
        <v>1.0566666666666669</v>
      </c>
      <c r="L33" s="1">
        <v>1.04</v>
      </c>
    </row>
    <row r="34" spans="1:12" x14ac:dyDescent="0.25">
      <c r="A34" s="1" t="s">
        <v>40</v>
      </c>
      <c r="C34" s="18">
        <v>0.42</v>
      </c>
      <c r="D34" s="18">
        <v>0.39</v>
      </c>
      <c r="E34" s="7">
        <v>0.37</v>
      </c>
      <c r="F34" s="2">
        <v>0.57999999999999996</v>
      </c>
      <c r="G34" s="3">
        <f t="shared" si="0"/>
        <v>41.080000000000005</v>
      </c>
      <c r="H34" s="10">
        <f t="shared" si="5"/>
        <v>-0.32666666666666089</v>
      </c>
      <c r="I34" s="1">
        <f t="shared" si="3"/>
        <v>44.24</v>
      </c>
      <c r="J34" s="9">
        <f t="shared" si="4"/>
        <v>60</v>
      </c>
      <c r="K34" s="5">
        <f t="shared" si="6"/>
        <v>1.0533333333333335</v>
      </c>
      <c r="L34" s="1">
        <v>1.05</v>
      </c>
    </row>
    <row r="35" spans="1:12" x14ac:dyDescent="0.25">
      <c r="A35" s="1" t="s">
        <v>41</v>
      </c>
      <c r="C35" s="18">
        <v>0.41</v>
      </c>
      <c r="D35" s="18">
        <v>0.38</v>
      </c>
      <c r="E35" s="7">
        <v>0.36</v>
      </c>
      <c r="F35" s="2">
        <v>0.57999999999999996</v>
      </c>
      <c r="G35" s="3">
        <f t="shared" si="0"/>
        <v>40.026666666666671</v>
      </c>
      <c r="H35" s="10">
        <f t="shared" si="5"/>
        <v>-0.18222222222222229</v>
      </c>
      <c r="I35" s="1">
        <f t="shared" si="3"/>
        <v>43.186666666666667</v>
      </c>
      <c r="J35" s="9">
        <f t="shared" si="4"/>
        <v>60</v>
      </c>
      <c r="K35" s="5">
        <f t="shared" si="6"/>
        <v>1.0533333333333335</v>
      </c>
      <c r="L35" s="1">
        <v>1.07</v>
      </c>
    </row>
    <row r="36" spans="1:12" x14ac:dyDescent="0.25">
      <c r="A36" s="1" t="s">
        <v>42</v>
      </c>
      <c r="C36" s="18">
        <v>0.4</v>
      </c>
      <c r="D36" s="18">
        <v>0.37</v>
      </c>
      <c r="E36" s="7">
        <v>0.35</v>
      </c>
      <c r="F36" s="2">
        <v>0.6</v>
      </c>
      <c r="G36" s="3">
        <f t="shared" si="0"/>
        <v>39.096666666666671</v>
      </c>
      <c r="H36" s="10">
        <f t="shared" si="5"/>
        <v>0</v>
      </c>
      <c r="I36" s="1">
        <f t="shared" si="3"/>
        <v>42.266666666666673</v>
      </c>
      <c r="J36" s="9">
        <f t="shared" si="4"/>
        <v>60</v>
      </c>
      <c r="K36" s="5">
        <f t="shared" si="6"/>
        <v>1.0566666666666669</v>
      </c>
      <c r="L36" s="1">
        <v>1.05</v>
      </c>
    </row>
    <row r="37" spans="1:12" x14ac:dyDescent="0.25">
      <c r="L37" s="1"/>
    </row>
    <row r="38" spans="1:12" x14ac:dyDescent="0.25">
      <c r="L3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N26" sqref="N26"/>
    </sheetView>
  </sheetViews>
  <sheetFormatPr defaultRowHeight="13.8" x14ac:dyDescent="0.25"/>
  <cols>
    <col min="2" max="2" width="38.59765625" bestFit="1" customWidth="1"/>
    <col min="3" max="3" width="5.09765625" customWidth="1"/>
    <col min="4" max="7" width="4.5" customWidth="1"/>
    <col min="8" max="9" width="4.796875" customWidth="1"/>
    <col min="10" max="10" width="6.59765625" bestFit="1" customWidth="1"/>
    <col min="11" max="11" width="7.19921875" bestFit="1" customWidth="1"/>
    <col min="12" max="13" width="6.59765625" customWidth="1"/>
    <col min="14" max="14" width="6.3984375" bestFit="1" customWidth="1"/>
    <col min="15" max="15" width="4.8984375" bestFit="1" customWidth="1"/>
    <col min="16" max="16" width="5.3984375" bestFit="1" customWidth="1"/>
  </cols>
  <sheetData>
    <row r="1" spans="1:19" s="6" customFormat="1" ht="141" customHeight="1" x14ac:dyDescent="0.25">
      <c r="A1" s="6" t="s">
        <v>51</v>
      </c>
      <c r="B1" s="6" t="s">
        <v>0</v>
      </c>
      <c r="C1" s="6" t="s">
        <v>56</v>
      </c>
      <c r="D1" s="6" t="s">
        <v>57</v>
      </c>
      <c r="E1" s="6" t="s">
        <v>58</v>
      </c>
      <c r="F1" s="15" t="s">
        <v>50</v>
      </c>
      <c r="G1" s="15" t="s">
        <v>52</v>
      </c>
      <c r="H1" s="6" t="s">
        <v>60</v>
      </c>
      <c r="I1" s="6" t="s">
        <v>59</v>
      </c>
      <c r="J1" s="6" t="s">
        <v>44</v>
      </c>
      <c r="K1" s="6" t="s">
        <v>45</v>
      </c>
      <c r="L1" s="6" t="s">
        <v>46</v>
      </c>
      <c r="M1" s="6" t="s">
        <v>2</v>
      </c>
      <c r="N1" s="6" t="s">
        <v>47</v>
      </c>
      <c r="O1" s="6" t="s">
        <v>48</v>
      </c>
      <c r="P1" s="6" t="s">
        <v>49</v>
      </c>
      <c r="S1" s="11" t="s">
        <v>43</v>
      </c>
    </row>
    <row r="2" spans="1:19" s="1" customFormat="1" x14ac:dyDescent="0.25">
      <c r="A2" s="1" t="s">
        <v>7</v>
      </c>
      <c r="C2" s="1" t="s">
        <v>1</v>
      </c>
      <c r="D2" s="1" t="s">
        <v>1</v>
      </c>
      <c r="E2" s="1" t="s">
        <v>1</v>
      </c>
      <c r="F2" s="16" t="s">
        <v>1</v>
      </c>
      <c r="G2" s="16" t="s">
        <v>1</v>
      </c>
      <c r="H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4">
        <v>1.08</v>
      </c>
      <c r="S2" s="12">
        <v>0.6</v>
      </c>
    </row>
    <row r="3" spans="1:19" s="1" customFormat="1" x14ac:dyDescent="0.25">
      <c r="A3" s="1" t="s">
        <v>8</v>
      </c>
      <c r="C3" s="1" t="s">
        <v>1</v>
      </c>
      <c r="D3" s="1" t="s">
        <v>1</v>
      </c>
      <c r="E3" s="1" t="s">
        <v>1</v>
      </c>
      <c r="F3" s="16" t="s">
        <v>1</v>
      </c>
      <c r="G3" s="16" t="s">
        <v>1</v>
      </c>
      <c r="H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4">
        <v>1.08</v>
      </c>
      <c r="S3" s="12">
        <v>0.52</v>
      </c>
    </row>
    <row r="4" spans="1:19" s="1" customFormat="1" x14ac:dyDescent="0.25">
      <c r="A4" s="1" t="s">
        <v>9</v>
      </c>
      <c r="C4" s="1" t="s">
        <v>1</v>
      </c>
      <c r="D4" s="1" t="s">
        <v>1</v>
      </c>
      <c r="E4" s="1" t="s">
        <v>1</v>
      </c>
      <c r="F4" s="16" t="s">
        <v>1</v>
      </c>
      <c r="G4" s="16" t="s">
        <v>1</v>
      </c>
      <c r="H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  <c r="O4" s="1" t="s">
        <v>1</v>
      </c>
      <c r="P4" s="4">
        <v>1.08</v>
      </c>
      <c r="S4" s="12">
        <v>0.45</v>
      </c>
    </row>
    <row r="5" spans="1:19" s="1" customFormat="1" x14ac:dyDescent="0.25">
      <c r="A5" s="1" t="s">
        <v>10</v>
      </c>
      <c r="C5" s="1" t="s">
        <v>1</v>
      </c>
      <c r="D5" s="1" t="s">
        <v>1</v>
      </c>
      <c r="E5" s="1" t="s">
        <v>1</v>
      </c>
      <c r="F5" s="16" t="s">
        <v>1</v>
      </c>
      <c r="G5" s="16" t="s">
        <v>1</v>
      </c>
      <c r="H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4">
        <v>1.0900000000000001</v>
      </c>
      <c r="S5" s="12">
        <v>0.4</v>
      </c>
    </row>
    <row r="6" spans="1:19" s="1" customFormat="1" x14ac:dyDescent="0.25">
      <c r="A6" s="1" t="s">
        <v>11</v>
      </c>
      <c r="C6" s="1" t="s">
        <v>1</v>
      </c>
      <c r="D6" s="1" t="s">
        <v>1</v>
      </c>
      <c r="E6" s="1" t="s">
        <v>1</v>
      </c>
      <c r="F6" s="16" t="s">
        <v>1</v>
      </c>
      <c r="G6" s="16" t="s">
        <v>1</v>
      </c>
      <c r="H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4">
        <v>1.07</v>
      </c>
      <c r="S6" s="12">
        <v>0.35</v>
      </c>
    </row>
    <row r="7" spans="1:19" s="1" customFormat="1" x14ac:dyDescent="0.25">
      <c r="A7" s="1" t="s">
        <v>12</v>
      </c>
      <c r="C7" s="1" t="s">
        <v>1</v>
      </c>
      <c r="D7" s="1" t="s">
        <v>1</v>
      </c>
      <c r="E7" s="1" t="s">
        <v>1</v>
      </c>
      <c r="F7" s="16" t="s">
        <v>1</v>
      </c>
      <c r="G7" s="16" t="s">
        <v>1</v>
      </c>
      <c r="H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4">
        <v>1.07</v>
      </c>
      <c r="S7" s="13">
        <v>0.31</v>
      </c>
    </row>
    <row r="8" spans="1:19" s="1" customFormat="1" x14ac:dyDescent="0.25">
      <c r="A8" s="1" t="s">
        <v>13</v>
      </c>
      <c r="C8" s="1" t="s">
        <v>1</v>
      </c>
      <c r="D8" s="1" t="s">
        <v>1</v>
      </c>
      <c r="E8" s="1" t="s">
        <v>1</v>
      </c>
      <c r="F8" s="16" t="s">
        <v>1</v>
      </c>
      <c r="G8" s="16" t="s">
        <v>1</v>
      </c>
      <c r="H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4">
        <v>1.07</v>
      </c>
      <c r="S8" s="12">
        <v>0.27</v>
      </c>
    </row>
    <row r="9" spans="1:19" s="1" customFormat="1" x14ac:dyDescent="0.25">
      <c r="A9" s="1" t="s">
        <v>14</v>
      </c>
      <c r="C9" s="1" t="s">
        <v>1</v>
      </c>
      <c r="D9" s="1" t="s">
        <v>1</v>
      </c>
      <c r="E9" s="1" t="s">
        <v>1</v>
      </c>
      <c r="F9" s="16" t="s">
        <v>1</v>
      </c>
      <c r="G9" s="16" t="s">
        <v>1</v>
      </c>
      <c r="H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4">
        <v>1.08</v>
      </c>
      <c r="S9" s="12">
        <v>0.25</v>
      </c>
    </row>
    <row r="10" spans="1:19" s="1" customFormat="1" x14ac:dyDescent="0.25">
      <c r="A10" s="1" t="s">
        <v>15</v>
      </c>
      <c r="C10" s="1" t="s">
        <v>1</v>
      </c>
      <c r="D10" s="1" t="s">
        <v>1</v>
      </c>
      <c r="E10" s="1" t="s">
        <v>1</v>
      </c>
      <c r="F10" s="16" t="s">
        <v>1</v>
      </c>
      <c r="G10" s="16" t="s">
        <v>1</v>
      </c>
      <c r="H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4">
        <v>1.0900000000000001</v>
      </c>
      <c r="S10" s="12">
        <v>0.23</v>
      </c>
    </row>
    <row r="11" spans="1:19" s="1" customFormat="1" x14ac:dyDescent="0.25">
      <c r="A11" s="1" t="s">
        <v>16</v>
      </c>
      <c r="C11" s="1" t="s">
        <v>1</v>
      </c>
      <c r="D11" s="1" t="s">
        <v>1</v>
      </c>
      <c r="E11" s="1" t="s">
        <v>1</v>
      </c>
      <c r="F11" s="16" t="s">
        <v>1</v>
      </c>
      <c r="G11" s="16" t="s">
        <v>1</v>
      </c>
      <c r="H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4">
        <v>1.0900000000000001</v>
      </c>
      <c r="S11" s="12">
        <v>0.22</v>
      </c>
    </row>
    <row r="12" spans="1:19" s="1" customFormat="1" ht="14.4" thickBot="1" x14ac:dyDescent="0.3">
      <c r="A12" s="1" t="s">
        <v>17</v>
      </c>
      <c r="B12" s="19" t="s">
        <v>3</v>
      </c>
      <c r="C12" s="1" t="s">
        <v>1</v>
      </c>
      <c r="D12" s="1" t="s">
        <v>1</v>
      </c>
      <c r="E12" s="2">
        <v>0.59</v>
      </c>
      <c r="F12" s="16" t="s">
        <v>1</v>
      </c>
      <c r="G12" s="16" t="s">
        <v>1</v>
      </c>
      <c r="H12" s="2">
        <f t="array" ref="H12">INDEX($S$2:$S$12,MATCH(MIN(ABS($S$2:$S$12-E12)),ABS($S$2:$S$12-E12),0))</f>
        <v>0.6</v>
      </c>
      <c r="I12" s="20">
        <v>0.62</v>
      </c>
      <c r="J12" s="1" t="s">
        <v>1</v>
      </c>
      <c r="K12" s="1" t="s">
        <v>1</v>
      </c>
      <c r="L12" s="1" t="s">
        <v>1</v>
      </c>
      <c r="M12" s="8">
        <f>I12*100</f>
        <v>62</v>
      </c>
      <c r="N12" s="4">
        <f>AVERAGE(P2:P11)</f>
        <v>1.08</v>
      </c>
      <c r="O12" s="1" t="s">
        <v>1</v>
      </c>
      <c r="P12" s="4">
        <v>1.07</v>
      </c>
      <c r="S12" s="14">
        <v>0.21</v>
      </c>
    </row>
    <row r="13" spans="1:19" s="1" customFormat="1" x14ac:dyDescent="0.25">
      <c r="A13" s="1" t="s">
        <v>18</v>
      </c>
      <c r="B13" s="1" t="s">
        <v>4</v>
      </c>
      <c r="C13" s="1" t="s">
        <v>1</v>
      </c>
      <c r="D13" s="1" t="s">
        <v>1</v>
      </c>
      <c r="E13" s="2">
        <v>0.57999999999999996</v>
      </c>
      <c r="F13" s="16" t="s">
        <v>1</v>
      </c>
      <c r="G13" s="16" t="s">
        <v>1</v>
      </c>
      <c r="H13" s="2">
        <f t="array" ref="H13">INDEX($S$2:$S$12,MATCH(MIN(ABS($S$2:$S$12-E13)),ABS($S$2:$S$12-E13),0))</f>
        <v>0.6</v>
      </c>
      <c r="I13" s="2" t="s">
        <v>1</v>
      </c>
      <c r="J13" s="1" t="s">
        <v>1</v>
      </c>
      <c r="K13" s="1" t="s">
        <v>1</v>
      </c>
      <c r="L13" s="1" t="s">
        <v>1</v>
      </c>
      <c r="M13" s="8">
        <f>M12</f>
        <v>62</v>
      </c>
      <c r="N13" s="4">
        <f>AVERAGE(P3:P12)</f>
        <v>1.0790000000000002</v>
      </c>
      <c r="O13" s="1" t="s">
        <v>1</v>
      </c>
      <c r="P13" s="4">
        <v>1.07</v>
      </c>
    </row>
    <row r="14" spans="1:19" s="1" customFormat="1" x14ac:dyDescent="0.25">
      <c r="A14" s="1" t="s">
        <v>19</v>
      </c>
      <c r="B14" s="1" t="s">
        <v>5</v>
      </c>
      <c r="C14" s="1" t="s">
        <v>1</v>
      </c>
      <c r="D14" s="2">
        <v>0.59</v>
      </c>
      <c r="E14" s="2">
        <v>0.56999999999999995</v>
      </c>
      <c r="F14" s="16" t="s">
        <v>1</v>
      </c>
      <c r="G14" s="17">
        <f t="array" ref="G14">INDEX($S$2:$S$12,MATCH(MIN(ABS($S$2:$S$12-D14)),ABS($S$2:$S$12-D14),0))</f>
        <v>0.6</v>
      </c>
      <c r="H14" s="2">
        <f t="array" ref="H14">INDEX($S$2:$S$12,MATCH(MIN(ABS($S$2:$S$12-E14)),ABS($S$2:$S$12-E14),0))</f>
        <v>0.6</v>
      </c>
      <c r="I14" s="2" t="s">
        <v>1</v>
      </c>
      <c r="J14" s="3">
        <f>MIN(G14*N14*100,M14)</f>
        <v>62</v>
      </c>
      <c r="K14" s="1" t="s">
        <v>1</v>
      </c>
      <c r="L14" s="1" t="s">
        <v>1</v>
      </c>
      <c r="M14" s="8">
        <f>M13</f>
        <v>62</v>
      </c>
      <c r="N14" s="4">
        <f>AVERAGE(P4:P13)</f>
        <v>1.0780000000000001</v>
      </c>
      <c r="O14" s="1" t="s">
        <v>1</v>
      </c>
      <c r="P14" s="4">
        <v>1.08</v>
      </c>
    </row>
    <row r="15" spans="1:19" s="1" customFormat="1" x14ac:dyDescent="0.25">
      <c r="A15" s="1" t="s">
        <v>20</v>
      </c>
      <c r="C15" s="1" t="s">
        <v>1</v>
      </c>
      <c r="D15" s="2">
        <v>0.57999999999999996</v>
      </c>
      <c r="E15" s="2">
        <v>0.56000000000000005</v>
      </c>
      <c r="F15" s="16" t="s">
        <v>1</v>
      </c>
      <c r="G15" s="17">
        <f t="array" ref="G15">INDEX($S$2:$S$12,MATCH(MIN(ABS($S$2:$S$12-D15)),ABS($S$2:$S$12-D15),0))</f>
        <v>0.6</v>
      </c>
      <c r="H15" s="2">
        <f t="array" ref="H15">INDEX($S$2:$S$12,MATCH(MIN(ABS($S$2:$S$12-E15)),ABS($S$2:$S$12-E15),0))</f>
        <v>0.6</v>
      </c>
      <c r="I15" s="2" t="s">
        <v>1</v>
      </c>
      <c r="J15" s="3">
        <f t="shared" ref="J15:J36" si="0">MIN(G15*N15*100,M15)</f>
        <v>62</v>
      </c>
      <c r="K15" s="1" t="s">
        <v>1</v>
      </c>
      <c r="L15" s="1" t="s">
        <v>1</v>
      </c>
      <c r="M15" s="8">
        <f>M14</f>
        <v>62</v>
      </c>
      <c r="N15" s="4">
        <f>AVERAGE(P5:P14)</f>
        <v>1.0780000000000001</v>
      </c>
      <c r="O15" s="1" t="s">
        <v>1</v>
      </c>
      <c r="P15" s="4">
        <v>1.07</v>
      </c>
    </row>
    <row r="16" spans="1:19" s="1" customFormat="1" x14ac:dyDescent="0.25">
      <c r="A16" s="1" t="s">
        <v>21</v>
      </c>
      <c r="B16" s="1" t="s">
        <v>6</v>
      </c>
      <c r="C16" s="1" t="s">
        <v>1</v>
      </c>
      <c r="D16" s="2">
        <v>0.56999999999999995</v>
      </c>
      <c r="E16" s="2">
        <v>0.55000000000000004</v>
      </c>
      <c r="F16" s="16" t="s">
        <v>1</v>
      </c>
      <c r="G16" s="17">
        <f t="array" ref="G16">INDEX($S$2:$S$12,MATCH(MIN(ABS($S$2:$S$12-D16)),ABS($S$2:$S$12-D16),0))</f>
        <v>0.6</v>
      </c>
      <c r="H16" s="2">
        <f t="array" ref="H16">INDEX($S$2:$S$12,MATCH(MIN(ABS($S$2:$S$12-E16)),ABS($S$2:$S$12-E16),0))</f>
        <v>0.52</v>
      </c>
      <c r="I16" s="2" t="s">
        <v>1</v>
      </c>
      <c r="J16" s="3">
        <f t="shared" si="0"/>
        <v>62</v>
      </c>
      <c r="K16" s="1" t="s">
        <v>1</v>
      </c>
      <c r="L16" s="1" t="s">
        <v>1</v>
      </c>
      <c r="M16" s="8">
        <f>M15</f>
        <v>62</v>
      </c>
      <c r="N16" s="4">
        <f>AVERAGE(P6:P15)</f>
        <v>1.0760000000000001</v>
      </c>
      <c r="O16" s="1" t="s">
        <v>1</v>
      </c>
      <c r="P16" s="4">
        <v>1.08</v>
      </c>
    </row>
    <row r="17" spans="1:16" s="1" customFormat="1" x14ac:dyDescent="0.25">
      <c r="A17" s="1" t="s">
        <v>22</v>
      </c>
      <c r="B17" s="1" t="s">
        <v>23</v>
      </c>
      <c r="C17" s="7">
        <v>0.59</v>
      </c>
      <c r="D17" s="7">
        <v>0.56000000000000005</v>
      </c>
      <c r="E17" s="7">
        <v>0.54</v>
      </c>
      <c r="F17" s="17">
        <f t="array" ref="F17">INDEX($S$2:$S$12,MATCH(MIN(ABS($S$2:$S$12-C17)),ABS($S$2:$S$12-C17),0))</f>
        <v>0.6</v>
      </c>
      <c r="G17" s="17">
        <f t="array" ref="G17">INDEX($S$2:$S$12,MATCH(MIN(ABS($S$2:$S$12-D17)),ABS($S$2:$S$12-D17),0))</f>
        <v>0.6</v>
      </c>
      <c r="H17" s="2">
        <f t="array" ref="H17">INDEX($S$2:$S$12,MATCH(MIN(ABS($S$2:$S$12-E17)),ABS($S$2:$S$12-E17),0))</f>
        <v>0.52</v>
      </c>
      <c r="I17" s="2" t="s">
        <v>1</v>
      </c>
      <c r="J17" s="3">
        <f t="shared" si="0"/>
        <v>62</v>
      </c>
      <c r="K17" s="10">
        <f t="shared" ref="K17:K22" si="1">L17-J14</f>
        <v>0</v>
      </c>
      <c r="L17" s="1">
        <f>MIN(F17*N17*100,M17)</f>
        <v>62</v>
      </c>
      <c r="M17" s="8">
        <f>M16</f>
        <v>62</v>
      </c>
      <c r="N17" s="5">
        <f t="shared" ref="N17:N22" si="2">AVERAGE(O8:O16,P8:P16)</f>
        <v>1.0777777777777779</v>
      </c>
      <c r="O17" s="1">
        <v>1.08</v>
      </c>
      <c r="P17" s="1" t="s">
        <v>1</v>
      </c>
    </row>
    <row r="18" spans="1:16" s="1" customFormat="1" x14ac:dyDescent="0.25">
      <c r="A18" s="1" t="s">
        <v>24</v>
      </c>
      <c r="C18" s="7">
        <v>0.57999999999999996</v>
      </c>
      <c r="D18" s="7">
        <v>0.55000000000000004</v>
      </c>
      <c r="E18" s="7">
        <v>0.53</v>
      </c>
      <c r="F18" s="17">
        <f t="array" ref="F18">INDEX($S$2:$S$12,MATCH(MIN(ABS($S$2:$S$12-C18)),ABS($S$2:$S$12-C18),0))</f>
        <v>0.6</v>
      </c>
      <c r="G18" s="17">
        <f t="array" ref="G18">INDEX($S$2:$S$12,MATCH(MIN(ABS($S$2:$S$12-D18)),ABS($S$2:$S$12-D18),0))</f>
        <v>0.52</v>
      </c>
      <c r="H18" s="2">
        <f t="array" ref="H18">INDEX($S$2:$S$12,MATCH(MIN(ABS($S$2:$S$12-E18)),ABS($S$2:$S$12-E18),0))</f>
        <v>0.52</v>
      </c>
      <c r="I18" s="2">
        <v>0.62</v>
      </c>
      <c r="J18" s="3">
        <f t="shared" si="0"/>
        <v>56.102222222222231</v>
      </c>
      <c r="K18" s="10">
        <f t="shared" si="1"/>
        <v>0</v>
      </c>
      <c r="L18" s="1">
        <f t="shared" ref="L18:L36" si="3">MIN(F18*N18*100,M18)</f>
        <v>62</v>
      </c>
      <c r="M18" s="8">
        <f>MIN(MAX(I16:I18),M17/100)*100</f>
        <v>62</v>
      </c>
      <c r="N18" s="5">
        <f t="shared" si="2"/>
        <v>1.078888888888889</v>
      </c>
      <c r="O18" s="1">
        <v>1.08</v>
      </c>
      <c r="P18" s="1" t="s">
        <v>1</v>
      </c>
    </row>
    <row r="19" spans="1:16" s="1" customFormat="1" x14ac:dyDescent="0.25">
      <c r="A19" s="1" t="s">
        <v>25</v>
      </c>
      <c r="C19" s="7">
        <v>0.56999999999999995</v>
      </c>
      <c r="D19" s="7">
        <v>0.54</v>
      </c>
      <c r="E19" s="7">
        <v>0.52</v>
      </c>
      <c r="F19" s="17">
        <f t="array" ref="F19">INDEX($S$2:$S$12,MATCH(MIN(ABS($S$2:$S$12-C19)),ABS($S$2:$S$12-C19),0))</f>
        <v>0.6</v>
      </c>
      <c r="G19" s="17">
        <f t="array" ref="G19">INDEX($S$2:$S$12,MATCH(MIN(ABS($S$2:$S$12-D19)),ABS($S$2:$S$12-D19),0))</f>
        <v>0.52</v>
      </c>
      <c r="H19" s="2">
        <f t="array" ref="H19">INDEX($S$2:$S$12,MATCH(MIN(ABS($S$2:$S$12-E19)),ABS($S$2:$S$12-E19),0))</f>
        <v>0.52</v>
      </c>
      <c r="I19" s="2">
        <v>0.61</v>
      </c>
      <c r="J19" s="3">
        <f t="shared" si="0"/>
        <v>56.102222222222231</v>
      </c>
      <c r="K19" s="10">
        <f t="shared" si="1"/>
        <v>0</v>
      </c>
      <c r="L19" s="1">
        <f t="shared" si="3"/>
        <v>62</v>
      </c>
      <c r="M19" s="8">
        <f>MIN(MAX(I17:I19),M18/100)*100</f>
        <v>62</v>
      </c>
      <c r="N19" s="5">
        <f t="shared" si="2"/>
        <v>1.078888888888889</v>
      </c>
      <c r="O19" s="1">
        <v>1.07</v>
      </c>
      <c r="P19" s="1" t="s">
        <v>1</v>
      </c>
    </row>
    <row r="20" spans="1:16" s="1" customFormat="1" x14ac:dyDescent="0.25">
      <c r="A20" s="1" t="s">
        <v>26</v>
      </c>
      <c r="C20" s="7">
        <v>0.56000000000000005</v>
      </c>
      <c r="D20" s="7">
        <v>0.53</v>
      </c>
      <c r="E20" s="7">
        <v>0.51</v>
      </c>
      <c r="F20" s="17">
        <f t="array" ref="F20">INDEX($S$2:$S$12,MATCH(MIN(ABS($S$2:$S$12-C20)),ABS($S$2:$S$12-C20),0))</f>
        <v>0.6</v>
      </c>
      <c r="G20" s="17">
        <f t="array" ref="G20">INDEX($S$2:$S$12,MATCH(MIN(ABS($S$2:$S$12-D20)),ABS($S$2:$S$12-D20),0))</f>
        <v>0.52</v>
      </c>
      <c r="H20" s="2">
        <f t="array" ref="H20">INDEX($S$2:$S$12,MATCH(MIN(ABS($S$2:$S$12-E20)),ABS($S$2:$S$12-E20),0))</f>
        <v>0.52</v>
      </c>
      <c r="I20" s="2">
        <v>0.6</v>
      </c>
      <c r="J20" s="3">
        <f t="shared" si="0"/>
        <v>55.986666666666686</v>
      </c>
      <c r="K20" s="10">
        <f t="shared" si="1"/>
        <v>0</v>
      </c>
      <c r="L20" s="1">
        <f t="shared" si="3"/>
        <v>62</v>
      </c>
      <c r="M20" s="8">
        <f>MIN(MAX(I18:I20),M19/100)*100</f>
        <v>62</v>
      </c>
      <c r="N20" s="5">
        <f t="shared" si="2"/>
        <v>1.0766666666666669</v>
      </c>
      <c r="O20" s="1">
        <v>1.05</v>
      </c>
      <c r="P20" s="1" t="s">
        <v>1</v>
      </c>
    </row>
    <row r="21" spans="1:16" x14ac:dyDescent="0.25">
      <c r="A21" s="1" t="s">
        <v>27</v>
      </c>
      <c r="C21" s="7">
        <v>0.55000000000000004</v>
      </c>
      <c r="D21" s="7">
        <v>0.52</v>
      </c>
      <c r="E21" s="7">
        <v>0.5</v>
      </c>
      <c r="F21" s="17">
        <f t="array" ref="F21">INDEX($S$2:$S$12,MATCH(MIN(ABS($S$2:$S$12-C21)),ABS($S$2:$S$12-C21),0))</f>
        <v>0.52</v>
      </c>
      <c r="G21" s="17">
        <f t="array" ref="G21">INDEX($S$2:$S$12,MATCH(MIN(ABS($S$2:$S$12-D21)),ABS($S$2:$S$12-D21),0))</f>
        <v>0.52</v>
      </c>
      <c r="H21" s="2">
        <f t="array" ref="H21">INDEX($S$2:$S$12,MATCH(MIN(ABS($S$2:$S$12-E21)),ABS($S$2:$S$12-E21),0))</f>
        <v>0.52</v>
      </c>
      <c r="I21" s="2">
        <v>0.57999999999999996</v>
      </c>
      <c r="J21" s="3">
        <f t="shared" si="0"/>
        <v>55.75555555555556</v>
      </c>
      <c r="K21" s="10">
        <f t="shared" si="1"/>
        <v>-0.34666666666667112</v>
      </c>
      <c r="L21" s="1">
        <f t="shared" si="3"/>
        <v>55.75555555555556</v>
      </c>
      <c r="M21" s="8">
        <f>MIN(MAX(I19:I21),M20/100)*100</f>
        <v>61</v>
      </c>
      <c r="N21" s="5">
        <f t="shared" si="2"/>
        <v>1.0722222222222222</v>
      </c>
      <c r="O21" s="1">
        <v>1.08</v>
      </c>
      <c r="P21" s="1" t="s">
        <v>1</v>
      </c>
    </row>
    <row r="22" spans="1:16" x14ac:dyDescent="0.25">
      <c r="A22" s="1" t="s">
        <v>28</v>
      </c>
      <c r="C22" s="7">
        <v>0.54</v>
      </c>
      <c r="D22" s="7">
        <v>0.51</v>
      </c>
      <c r="E22" s="7">
        <v>0.49</v>
      </c>
      <c r="F22" s="17">
        <f t="array" ref="F22">INDEX($S$2:$S$12,MATCH(MIN(ABS($S$2:$S$12-C22)),ABS($S$2:$S$12-C22),0))</f>
        <v>0.52</v>
      </c>
      <c r="G22" s="17">
        <f t="array" ref="G22">INDEX($S$2:$S$12,MATCH(MIN(ABS($S$2:$S$12-D22)),ABS($S$2:$S$12-D22),0))</f>
        <v>0.52</v>
      </c>
      <c r="H22" s="2">
        <f t="array" ref="H22">INDEX($S$2:$S$12,MATCH(MIN(ABS($S$2:$S$12-E22)),ABS($S$2:$S$12-E22),0))</f>
        <v>0.52</v>
      </c>
      <c r="I22" s="2">
        <v>0.57999999999999996</v>
      </c>
      <c r="J22" s="3">
        <f t="shared" si="0"/>
        <v>55.813333333333325</v>
      </c>
      <c r="K22" s="10">
        <f t="shared" si="1"/>
        <v>-0.28888888888890563</v>
      </c>
      <c r="L22" s="1">
        <f t="shared" si="3"/>
        <v>55.813333333333325</v>
      </c>
      <c r="M22" s="8">
        <f t="shared" ref="M22:M36" si="4">MIN(MAX(I20:I22),M21/100)*100</f>
        <v>60</v>
      </c>
      <c r="N22" s="5">
        <f t="shared" si="2"/>
        <v>1.0733333333333333</v>
      </c>
      <c r="O22" s="1">
        <v>1.08</v>
      </c>
      <c r="P22" s="1" t="s">
        <v>1</v>
      </c>
    </row>
    <row r="23" spans="1:16" x14ac:dyDescent="0.25">
      <c r="A23" s="1" t="s">
        <v>29</v>
      </c>
      <c r="C23" s="7">
        <v>0.53</v>
      </c>
      <c r="D23" s="7">
        <v>0.5</v>
      </c>
      <c r="E23" s="7">
        <v>0.48</v>
      </c>
      <c r="F23" s="17">
        <f t="array" ref="F23">INDEX($S$2:$S$12,MATCH(MIN(ABS($S$2:$S$12-C23)),ABS($S$2:$S$12-C23),0))</f>
        <v>0.52</v>
      </c>
      <c r="G23" s="17">
        <f t="array" ref="G23">INDEX($S$2:$S$12,MATCH(MIN(ABS($S$2:$S$12-D23)),ABS($S$2:$S$12-D23),0))</f>
        <v>0.52</v>
      </c>
      <c r="H23" s="2">
        <f t="array" ref="H23">INDEX($S$2:$S$12,MATCH(MIN(ABS($S$2:$S$12-E23)),ABS($S$2:$S$12-E23),0))</f>
        <v>0.45</v>
      </c>
      <c r="I23" s="2">
        <v>0.62</v>
      </c>
      <c r="J23" s="3">
        <f t="shared" si="0"/>
        <v>55.871111111111119</v>
      </c>
      <c r="K23" s="10">
        <f t="shared" ref="K23:K36" si="5">L23-J20</f>
        <v>-0.11555555555556651</v>
      </c>
      <c r="L23" s="1">
        <f t="shared" si="3"/>
        <v>55.871111111111119</v>
      </c>
      <c r="M23" s="8">
        <f t="shared" si="4"/>
        <v>60</v>
      </c>
      <c r="N23" s="5">
        <f t="shared" ref="N23:N36" si="6">AVERAGE(O14:O22,P14:P22)</f>
        <v>1.0744444444444445</v>
      </c>
      <c r="O23" s="1">
        <v>1.0900000000000001</v>
      </c>
      <c r="P23" s="1"/>
    </row>
    <row r="24" spans="1:16" x14ac:dyDescent="0.25">
      <c r="A24" s="1" t="s">
        <v>30</v>
      </c>
      <c r="C24" s="7">
        <v>0.52</v>
      </c>
      <c r="D24" s="7">
        <v>0.49</v>
      </c>
      <c r="E24" s="7">
        <v>0.47</v>
      </c>
      <c r="F24" s="17">
        <f t="array" ref="F24">INDEX($S$2:$S$12,MATCH(MIN(ABS($S$2:$S$12-C24)),ABS($S$2:$S$12-C24),0))</f>
        <v>0.52</v>
      </c>
      <c r="G24" s="17">
        <f t="array" ref="G24">INDEX($S$2:$S$12,MATCH(MIN(ABS($S$2:$S$12-D24)),ABS($S$2:$S$12-D24),0))</f>
        <v>0.52</v>
      </c>
      <c r="H24" s="2">
        <f t="array" ref="H24">INDEX($S$2:$S$12,MATCH(MIN(ABS($S$2:$S$12-E24)),ABS($S$2:$S$12-E24),0))</f>
        <v>0.45</v>
      </c>
      <c r="I24" s="2">
        <v>0.61</v>
      </c>
      <c r="J24" s="3">
        <f t="shared" si="0"/>
        <v>55.928888888888892</v>
      </c>
      <c r="K24" s="10">
        <f t="shared" si="5"/>
        <v>0.17333333333333201</v>
      </c>
      <c r="L24" s="1">
        <f t="shared" si="3"/>
        <v>55.928888888888892</v>
      </c>
      <c r="M24" s="8">
        <f t="shared" si="4"/>
        <v>60</v>
      </c>
      <c r="N24" s="5">
        <f t="shared" si="6"/>
        <v>1.0755555555555556</v>
      </c>
      <c r="O24" s="1">
        <v>1.1000000000000001</v>
      </c>
      <c r="P24" s="1"/>
    </row>
    <row r="25" spans="1:16" x14ac:dyDescent="0.25">
      <c r="A25" s="1" t="s">
        <v>31</v>
      </c>
      <c r="C25" s="7">
        <v>0.51</v>
      </c>
      <c r="D25" s="7">
        <v>0.48</v>
      </c>
      <c r="E25" s="7">
        <v>0.46</v>
      </c>
      <c r="F25" s="17">
        <f t="array" ref="F25">INDEX($S$2:$S$12,MATCH(MIN(ABS($S$2:$S$12-C25)),ABS($S$2:$S$12-C25),0))</f>
        <v>0.52</v>
      </c>
      <c r="G25" s="17">
        <f t="array" ref="G25">INDEX($S$2:$S$12,MATCH(MIN(ABS($S$2:$S$12-D25)),ABS($S$2:$S$12-D25),0))</f>
        <v>0.45</v>
      </c>
      <c r="H25" s="2">
        <f t="array" ref="H25">INDEX($S$2:$S$12,MATCH(MIN(ABS($S$2:$S$12-E25)),ABS($S$2:$S$12-E25),0))</f>
        <v>0.45</v>
      </c>
      <c r="I25" s="2">
        <v>0.61</v>
      </c>
      <c r="J25" s="3">
        <f t="shared" si="0"/>
        <v>48.550000000000004</v>
      </c>
      <c r="K25" s="10">
        <f t="shared" si="5"/>
        <v>0.28888888888890563</v>
      </c>
      <c r="L25" s="1">
        <f t="shared" si="3"/>
        <v>56.102222222222231</v>
      </c>
      <c r="M25" s="8">
        <f t="shared" si="4"/>
        <v>60</v>
      </c>
      <c r="N25" s="5">
        <f t="shared" si="6"/>
        <v>1.078888888888889</v>
      </c>
      <c r="O25" s="1">
        <v>1.05</v>
      </c>
      <c r="P25" s="1"/>
    </row>
    <row r="26" spans="1:16" x14ac:dyDescent="0.25">
      <c r="A26" s="1" t="s">
        <v>32</v>
      </c>
      <c r="C26" s="7">
        <v>0.5</v>
      </c>
      <c r="D26" s="7">
        <v>0.47</v>
      </c>
      <c r="E26" s="7">
        <v>0.45</v>
      </c>
      <c r="F26" s="17">
        <f t="array" ref="F26">INDEX($S$2:$S$12,MATCH(MIN(ABS($S$2:$S$12-C26)),ABS($S$2:$S$12-C26),0))</f>
        <v>0.52</v>
      </c>
      <c r="G26" s="17">
        <f t="array" ref="G26">INDEX($S$2:$S$12,MATCH(MIN(ABS($S$2:$S$12-D26)),ABS($S$2:$S$12-D26),0))</f>
        <v>0.45</v>
      </c>
      <c r="H26" s="2">
        <f t="array" ref="H26">INDEX($S$2:$S$12,MATCH(MIN(ABS($S$2:$S$12-E26)),ABS($S$2:$S$12-E26),0))</f>
        <v>0.45</v>
      </c>
      <c r="I26" s="2">
        <v>0.57999999999999996</v>
      </c>
      <c r="J26" s="3">
        <f t="shared" si="0"/>
        <v>48.400000000000013</v>
      </c>
      <c r="K26" s="10">
        <f t="shared" si="5"/>
        <v>5.777777777778681E-2</v>
      </c>
      <c r="L26" s="1">
        <f t="shared" si="3"/>
        <v>55.928888888888906</v>
      </c>
      <c r="M26" s="8">
        <f t="shared" si="4"/>
        <v>60</v>
      </c>
      <c r="N26" s="5">
        <f t="shared" si="6"/>
        <v>1.0755555555555558</v>
      </c>
      <c r="O26" s="1">
        <v>1.04</v>
      </c>
      <c r="P26" s="1"/>
    </row>
    <row r="27" spans="1:16" x14ac:dyDescent="0.25">
      <c r="A27" s="1" t="s">
        <v>33</v>
      </c>
      <c r="C27" s="7">
        <v>0.49</v>
      </c>
      <c r="D27" s="7">
        <v>0.46</v>
      </c>
      <c r="E27" s="7">
        <v>0.44</v>
      </c>
      <c r="F27" s="17">
        <f t="array" ref="F27">INDEX($S$2:$S$12,MATCH(MIN(ABS($S$2:$S$12-C27)),ABS($S$2:$S$12-C27),0))</f>
        <v>0.52</v>
      </c>
      <c r="G27" s="17">
        <f t="array" ref="G27">INDEX($S$2:$S$12,MATCH(MIN(ABS($S$2:$S$12-D27)),ABS($S$2:$S$12-D27),0))</f>
        <v>0.45</v>
      </c>
      <c r="H27" s="2">
        <f t="array" ref="H27">INDEX($S$2:$S$12,MATCH(MIN(ABS($S$2:$S$12-E27)),ABS($S$2:$S$12-E27),0))</f>
        <v>0.45</v>
      </c>
      <c r="I27" s="2">
        <v>0.57999999999999996</v>
      </c>
      <c r="J27" s="3">
        <f t="shared" si="0"/>
        <v>48.2</v>
      </c>
      <c r="K27" s="10">
        <f t="shared" si="5"/>
        <v>-0.23111111111111171</v>
      </c>
      <c r="L27" s="1">
        <f t="shared" si="3"/>
        <v>55.69777777777778</v>
      </c>
      <c r="M27" s="8">
        <f t="shared" si="4"/>
        <v>60</v>
      </c>
      <c r="N27" s="5">
        <f t="shared" si="6"/>
        <v>1.0711111111111111</v>
      </c>
      <c r="O27" s="1">
        <v>1.05</v>
      </c>
      <c r="P27" s="1"/>
    </row>
    <row r="28" spans="1:16" x14ac:dyDescent="0.25">
      <c r="A28" s="1" t="s">
        <v>34</v>
      </c>
      <c r="C28" s="7">
        <v>0.48</v>
      </c>
      <c r="D28" s="7">
        <v>0.45</v>
      </c>
      <c r="E28" s="7">
        <v>0.43</v>
      </c>
      <c r="F28" s="17">
        <f t="array" ref="F28">INDEX($S$2:$S$12,MATCH(MIN(ABS($S$2:$S$12-C28)),ABS($S$2:$S$12-C28),0))</f>
        <v>0.45</v>
      </c>
      <c r="G28" s="17">
        <f t="array" ref="G28">INDEX($S$2:$S$12,MATCH(MIN(ABS($S$2:$S$12-D28)),ABS($S$2:$S$12-D28),0))</f>
        <v>0.45</v>
      </c>
      <c r="H28" s="2">
        <f t="array" ref="H28">INDEX($S$2:$S$12,MATCH(MIN(ABS($S$2:$S$12-E28)),ABS($S$2:$S$12-E28),0))</f>
        <v>0.45</v>
      </c>
      <c r="I28" s="2">
        <v>0.63</v>
      </c>
      <c r="J28" s="3">
        <f t="shared" si="0"/>
        <v>48.050000000000011</v>
      </c>
      <c r="K28" s="10">
        <f t="shared" si="5"/>
        <v>-0.49999999999999289</v>
      </c>
      <c r="L28" s="1">
        <f t="shared" si="3"/>
        <v>48.050000000000011</v>
      </c>
      <c r="M28" s="8">
        <f t="shared" si="4"/>
        <v>60</v>
      </c>
      <c r="N28" s="5">
        <f t="shared" si="6"/>
        <v>1.0677777777777779</v>
      </c>
      <c r="O28" s="1">
        <v>1.06</v>
      </c>
      <c r="P28" s="1"/>
    </row>
    <row r="29" spans="1:16" x14ac:dyDescent="0.25">
      <c r="A29" s="1" t="s">
        <v>35</v>
      </c>
      <c r="C29" s="7">
        <v>0.47</v>
      </c>
      <c r="D29" s="7">
        <v>0.44</v>
      </c>
      <c r="E29" s="7">
        <v>0.42</v>
      </c>
      <c r="F29" s="17">
        <f t="array" ref="F29">INDEX($S$2:$S$12,MATCH(MIN(ABS($S$2:$S$12-C29)),ABS($S$2:$S$12-C29),0))</f>
        <v>0.45</v>
      </c>
      <c r="G29" s="17">
        <f t="array" ref="G29">INDEX($S$2:$S$12,MATCH(MIN(ABS($S$2:$S$12-D29)),ABS($S$2:$S$12-D29),0))</f>
        <v>0.45</v>
      </c>
      <c r="H29" s="2">
        <f t="array" ref="H29">INDEX($S$2:$S$12,MATCH(MIN(ABS($S$2:$S$12-E29)),ABS($S$2:$S$12-E29),0))</f>
        <v>0.4</v>
      </c>
      <c r="I29" s="2">
        <v>0.62</v>
      </c>
      <c r="J29" s="3">
        <f t="shared" si="0"/>
        <v>48.000000000000007</v>
      </c>
      <c r="K29" s="10">
        <f t="shared" si="5"/>
        <v>-0.40000000000000568</v>
      </c>
      <c r="L29" s="1">
        <f t="shared" si="3"/>
        <v>48.000000000000007</v>
      </c>
      <c r="M29" s="8">
        <f t="shared" si="4"/>
        <v>60</v>
      </c>
      <c r="N29" s="5">
        <f t="shared" si="6"/>
        <v>1.0666666666666669</v>
      </c>
      <c r="O29" s="1">
        <v>1.08</v>
      </c>
      <c r="P29" s="1"/>
    </row>
    <row r="30" spans="1:16" x14ac:dyDescent="0.25">
      <c r="A30" s="1" t="s">
        <v>36</v>
      </c>
      <c r="C30" s="7">
        <v>0.46</v>
      </c>
      <c r="D30" s="7">
        <v>0.43</v>
      </c>
      <c r="E30" s="7">
        <v>0.41</v>
      </c>
      <c r="F30" s="17">
        <f t="array" ref="F30">INDEX($S$2:$S$12,MATCH(MIN(ABS($S$2:$S$12-C30)),ABS($S$2:$S$12-C30),0))</f>
        <v>0.45</v>
      </c>
      <c r="G30" s="17">
        <f t="array" ref="G30">INDEX($S$2:$S$12,MATCH(MIN(ABS($S$2:$S$12-D30)),ABS($S$2:$S$12-D30),0))</f>
        <v>0.45</v>
      </c>
      <c r="H30" s="2">
        <f t="array" ref="H30">INDEX($S$2:$S$12,MATCH(MIN(ABS($S$2:$S$12-E30)),ABS($S$2:$S$12-E30),0))</f>
        <v>0.4</v>
      </c>
      <c r="I30" s="2">
        <v>0.61</v>
      </c>
      <c r="J30" s="3">
        <f t="shared" si="0"/>
        <v>48.149999999999991</v>
      </c>
      <c r="K30" s="10">
        <f t="shared" si="5"/>
        <v>-5.0000000000011369E-2</v>
      </c>
      <c r="L30" s="1">
        <f t="shared" si="3"/>
        <v>48.149999999999991</v>
      </c>
      <c r="M30" s="8">
        <f t="shared" si="4"/>
        <v>60</v>
      </c>
      <c r="N30" s="5">
        <f t="shared" si="6"/>
        <v>1.0699999999999998</v>
      </c>
      <c r="O30" s="1">
        <v>1.07</v>
      </c>
      <c r="P30" s="1"/>
    </row>
    <row r="31" spans="1:16" x14ac:dyDescent="0.25">
      <c r="A31" s="1" t="s">
        <v>37</v>
      </c>
      <c r="C31" s="7">
        <v>0.45</v>
      </c>
      <c r="D31" s="7">
        <v>0.42</v>
      </c>
      <c r="E31" s="7">
        <v>0.4</v>
      </c>
      <c r="F31" s="17">
        <f t="array" ref="F31">INDEX($S$2:$S$12,MATCH(MIN(ABS($S$2:$S$12-C31)),ABS($S$2:$S$12-C31),0))</f>
        <v>0.45</v>
      </c>
      <c r="G31" s="17">
        <f t="array" ref="G31">INDEX($S$2:$S$12,MATCH(MIN(ABS($S$2:$S$12-D31)),ABS($S$2:$S$12-D31),0))</f>
        <v>0.4</v>
      </c>
      <c r="H31" s="2">
        <f t="array" ref="H31">INDEX($S$2:$S$12,MATCH(MIN(ABS($S$2:$S$12-E31)),ABS($S$2:$S$12-E31),0))</f>
        <v>0.4</v>
      </c>
      <c r="I31" s="2">
        <v>0.61</v>
      </c>
      <c r="J31" s="3">
        <f t="shared" si="0"/>
        <v>42.75555555555556</v>
      </c>
      <c r="K31" s="10">
        <f t="shared" si="5"/>
        <v>4.9999999999990052E-2</v>
      </c>
      <c r="L31" s="1">
        <f t="shared" si="3"/>
        <v>48.1</v>
      </c>
      <c r="M31" s="8">
        <f t="shared" si="4"/>
        <v>60</v>
      </c>
      <c r="N31" s="5">
        <f t="shared" si="6"/>
        <v>1.068888888888889</v>
      </c>
      <c r="O31" s="1">
        <v>1.05</v>
      </c>
    </row>
    <row r="32" spans="1:16" x14ac:dyDescent="0.25">
      <c r="A32" s="1" t="s">
        <v>38</v>
      </c>
      <c r="C32" s="7">
        <v>0.44</v>
      </c>
      <c r="D32" s="7">
        <v>0.41</v>
      </c>
      <c r="E32" s="7">
        <v>0.39</v>
      </c>
      <c r="F32" s="17">
        <f t="array" ref="F32">INDEX($S$2:$S$12,MATCH(MIN(ABS($S$2:$S$12-C32)),ABS($S$2:$S$12-C32),0))</f>
        <v>0.45</v>
      </c>
      <c r="G32" s="17">
        <f t="array" ref="G32">INDEX($S$2:$S$12,MATCH(MIN(ABS($S$2:$S$12-D32)),ABS($S$2:$S$12-D32),0))</f>
        <v>0.4</v>
      </c>
      <c r="H32" s="2">
        <f t="array" ref="H32">INDEX($S$2:$S$12,MATCH(MIN(ABS($S$2:$S$12-E32)),ABS($S$2:$S$12-E32),0))</f>
        <v>0.4</v>
      </c>
      <c r="I32" s="2">
        <v>0.6</v>
      </c>
      <c r="J32" s="3">
        <f t="shared" si="0"/>
        <v>42.622222222222234</v>
      </c>
      <c r="K32" s="10">
        <f t="shared" si="5"/>
        <v>-4.9999999999990052E-2</v>
      </c>
      <c r="L32" s="1">
        <f t="shared" si="3"/>
        <v>47.950000000000017</v>
      </c>
      <c r="M32" s="8">
        <f t="shared" si="4"/>
        <v>60</v>
      </c>
      <c r="N32" s="5">
        <f t="shared" si="6"/>
        <v>1.0655555555555558</v>
      </c>
      <c r="O32" s="1">
        <v>1.04</v>
      </c>
    </row>
    <row r="33" spans="1:15" x14ac:dyDescent="0.25">
      <c r="A33" s="1" t="s">
        <v>39</v>
      </c>
      <c r="C33" s="7">
        <v>0.43</v>
      </c>
      <c r="D33" s="7">
        <v>0.4</v>
      </c>
      <c r="E33" s="7">
        <v>0.38</v>
      </c>
      <c r="F33" s="17">
        <f t="array" ref="F33">INDEX($S$2:$S$12,MATCH(MIN(ABS($S$2:$S$12-C33)),ABS($S$2:$S$12-C33),0))</f>
        <v>0.45</v>
      </c>
      <c r="G33" s="17">
        <f t="array" ref="G33">INDEX($S$2:$S$12,MATCH(MIN(ABS($S$2:$S$12-D33)),ABS($S$2:$S$12-D33),0))</f>
        <v>0.4</v>
      </c>
      <c r="H33" s="2">
        <f t="array" ref="H33">INDEX($S$2:$S$12,MATCH(MIN(ABS($S$2:$S$12-E33)),ABS($S$2:$S$12-E33),0))</f>
        <v>0.4</v>
      </c>
      <c r="I33" s="2">
        <v>0.62</v>
      </c>
      <c r="J33" s="3">
        <f t="shared" si="0"/>
        <v>42.400000000000013</v>
      </c>
      <c r="K33" s="10">
        <f t="shared" si="5"/>
        <v>-0.44999999999997442</v>
      </c>
      <c r="L33" s="1">
        <f t="shared" si="3"/>
        <v>47.700000000000017</v>
      </c>
      <c r="M33" s="8">
        <f t="shared" si="4"/>
        <v>60</v>
      </c>
      <c r="N33" s="5">
        <f t="shared" si="6"/>
        <v>1.0600000000000003</v>
      </c>
      <c r="O33" s="1">
        <v>1.04</v>
      </c>
    </row>
    <row r="34" spans="1:15" x14ac:dyDescent="0.25">
      <c r="A34" s="1" t="s">
        <v>40</v>
      </c>
      <c r="C34" s="7">
        <v>0.42</v>
      </c>
      <c r="D34" s="7">
        <v>0.39</v>
      </c>
      <c r="E34" s="7">
        <v>0.37</v>
      </c>
      <c r="F34" s="17">
        <f t="array" ref="F34">INDEX($S$2:$S$12,MATCH(MIN(ABS($S$2:$S$12-C34)),ABS($S$2:$S$12-C34),0))</f>
        <v>0.4</v>
      </c>
      <c r="G34" s="17">
        <f t="array" ref="G34">INDEX($S$2:$S$12,MATCH(MIN(ABS($S$2:$S$12-D34)),ABS($S$2:$S$12-D34),0))</f>
        <v>0.4</v>
      </c>
      <c r="H34" s="2">
        <f t="array" ref="H34">INDEX($S$2:$S$12,MATCH(MIN(ABS($S$2:$S$12-E34)),ABS($S$2:$S$12-E34),0))</f>
        <v>0.35</v>
      </c>
      <c r="I34" s="2">
        <v>0.57999999999999996</v>
      </c>
      <c r="J34" s="3">
        <f t="shared" si="0"/>
        <v>42.13333333333334</v>
      </c>
      <c r="K34" s="10">
        <f t="shared" si="5"/>
        <v>-0.62222222222222001</v>
      </c>
      <c r="L34" s="1">
        <f t="shared" si="3"/>
        <v>42.13333333333334</v>
      </c>
      <c r="M34" s="8">
        <f t="shared" si="4"/>
        <v>60</v>
      </c>
      <c r="N34" s="5">
        <f t="shared" si="6"/>
        <v>1.0533333333333335</v>
      </c>
      <c r="O34" s="1">
        <v>1.05</v>
      </c>
    </row>
    <row r="35" spans="1:15" x14ac:dyDescent="0.25">
      <c r="A35" s="1" t="s">
        <v>41</v>
      </c>
      <c r="C35" s="7">
        <v>0.41</v>
      </c>
      <c r="D35" s="7">
        <v>0.38</v>
      </c>
      <c r="E35" s="7">
        <v>0.36</v>
      </c>
      <c r="F35" s="17">
        <f t="array" ref="F35">INDEX($S$2:$S$12,MATCH(MIN(ABS($S$2:$S$12-C35)),ABS($S$2:$S$12-C35),0))</f>
        <v>0.4</v>
      </c>
      <c r="G35" s="17">
        <f t="array" ref="G35">INDEX($S$2:$S$12,MATCH(MIN(ABS($S$2:$S$12-D35)),ABS($S$2:$S$12-D35),0))</f>
        <v>0.4</v>
      </c>
      <c r="H35" s="2">
        <f t="array" ref="H35">INDEX($S$2:$S$12,MATCH(MIN(ABS($S$2:$S$12-E35)),ABS($S$2:$S$12-E35),0))</f>
        <v>0.35</v>
      </c>
      <c r="I35" s="2">
        <v>0.57999999999999996</v>
      </c>
      <c r="J35" s="3">
        <f t="shared" si="0"/>
        <v>42.13333333333334</v>
      </c>
      <c r="K35" s="10">
        <f t="shared" si="5"/>
        <v>-0.48888888888889426</v>
      </c>
      <c r="L35" s="1">
        <f t="shared" si="3"/>
        <v>42.13333333333334</v>
      </c>
      <c r="M35" s="8">
        <f t="shared" si="4"/>
        <v>60</v>
      </c>
      <c r="N35" s="5">
        <f t="shared" si="6"/>
        <v>1.0533333333333335</v>
      </c>
      <c r="O35" s="1">
        <v>1.07</v>
      </c>
    </row>
    <row r="36" spans="1:15" x14ac:dyDescent="0.25">
      <c r="A36" s="1" t="s">
        <v>42</v>
      </c>
      <c r="C36" s="7">
        <v>0.4</v>
      </c>
      <c r="D36" s="7">
        <v>0.37</v>
      </c>
      <c r="E36" s="7">
        <v>0.35</v>
      </c>
      <c r="F36" s="17">
        <f t="array" ref="F36">INDEX($S$2:$S$12,MATCH(MIN(ABS($S$2:$S$12-C36)),ABS($S$2:$S$12-C36),0))</f>
        <v>0.4</v>
      </c>
      <c r="G36" s="17">
        <f t="array" ref="G36">INDEX($S$2:$S$12,MATCH(MIN(ABS($S$2:$S$12-D36)),ABS($S$2:$S$12-D36),0))</f>
        <v>0.35</v>
      </c>
      <c r="H36" s="2">
        <f t="array" ref="H36">INDEX($S$2:$S$12,MATCH(MIN(ABS($S$2:$S$12-E36)),ABS($S$2:$S$12-E36),0))</f>
        <v>0.35</v>
      </c>
      <c r="I36" s="2">
        <v>0.6</v>
      </c>
      <c r="J36" s="3">
        <f t="shared" si="0"/>
        <v>36.983333333333341</v>
      </c>
      <c r="K36" s="10">
        <f t="shared" si="5"/>
        <v>-0.13333333333333997</v>
      </c>
      <c r="L36" s="1">
        <f t="shared" si="3"/>
        <v>42.266666666666673</v>
      </c>
      <c r="M36" s="8">
        <f t="shared" si="4"/>
        <v>60</v>
      </c>
      <c r="N36" s="5">
        <f t="shared" si="6"/>
        <v>1.0566666666666669</v>
      </c>
      <c r="O36" s="1">
        <v>1.05</v>
      </c>
    </row>
    <row r="37" spans="1:15" x14ac:dyDescent="0.25">
      <c r="O37" s="1"/>
    </row>
    <row r="38" spans="1:15" x14ac:dyDescent="0.25">
      <c r="O3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" sqref="U1"/>
    </sheetView>
  </sheetViews>
  <sheetFormatPr defaultRowHeight="13.8" x14ac:dyDescent="0.25"/>
  <cols>
    <col min="2" max="2" width="38.59765625" bestFit="1" customWidth="1"/>
    <col min="3" max="3" width="5.09765625" customWidth="1"/>
    <col min="4" max="7" width="4.5" customWidth="1"/>
    <col min="8" max="9" width="4.796875" customWidth="1"/>
    <col min="10" max="10" width="6.59765625" bestFit="1" customWidth="1"/>
    <col min="11" max="11" width="7.19921875" bestFit="1" customWidth="1"/>
    <col min="12" max="13" width="6.59765625" customWidth="1"/>
    <col min="14" max="14" width="6.3984375" bestFit="1" customWidth="1"/>
    <col min="15" max="15" width="4.8984375" bestFit="1" customWidth="1"/>
    <col min="16" max="16" width="5.3984375" bestFit="1" customWidth="1"/>
  </cols>
  <sheetData>
    <row r="1" spans="1:20" s="6" customFormat="1" ht="141" customHeight="1" x14ac:dyDescent="0.25">
      <c r="A1" s="6" t="s">
        <v>51</v>
      </c>
      <c r="B1" s="6" t="s">
        <v>0</v>
      </c>
      <c r="C1" s="6" t="s">
        <v>56</v>
      </c>
      <c r="D1" s="6" t="s">
        <v>57</v>
      </c>
      <c r="E1" s="6" t="s">
        <v>58</v>
      </c>
      <c r="F1" s="15" t="s">
        <v>50</v>
      </c>
      <c r="G1" s="15" t="s">
        <v>52</v>
      </c>
      <c r="H1" s="6" t="s">
        <v>60</v>
      </c>
      <c r="I1" s="6" t="s">
        <v>59</v>
      </c>
      <c r="J1" s="6" t="s">
        <v>44</v>
      </c>
      <c r="K1" s="6" t="s">
        <v>45</v>
      </c>
      <c r="L1" s="21" t="s">
        <v>46</v>
      </c>
      <c r="M1" s="6" t="s">
        <v>2</v>
      </c>
      <c r="N1" s="6" t="s">
        <v>47</v>
      </c>
      <c r="O1" s="6" t="s">
        <v>48</v>
      </c>
      <c r="P1" s="6" t="s">
        <v>49</v>
      </c>
      <c r="R1" s="23"/>
      <c r="S1" s="24"/>
      <c r="T1" s="23"/>
    </row>
    <row r="2" spans="1:20" s="1" customFormat="1" x14ac:dyDescent="0.25">
      <c r="A2" s="1" t="s">
        <v>7</v>
      </c>
      <c r="C2" s="1" t="s">
        <v>1</v>
      </c>
      <c r="D2" s="1" t="s">
        <v>1</v>
      </c>
      <c r="E2" s="1" t="s">
        <v>1</v>
      </c>
      <c r="F2" s="16" t="s">
        <v>1</v>
      </c>
      <c r="G2" s="16" t="s">
        <v>1</v>
      </c>
      <c r="H2" s="1" t="s">
        <v>1</v>
      </c>
      <c r="J2" s="1" t="s">
        <v>1</v>
      </c>
      <c r="K2" s="1" t="s">
        <v>1</v>
      </c>
      <c r="L2" s="22" t="s">
        <v>1</v>
      </c>
      <c r="M2" s="1" t="s">
        <v>1</v>
      </c>
      <c r="N2" s="1" t="s">
        <v>1</v>
      </c>
      <c r="O2" s="1" t="s">
        <v>1</v>
      </c>
      <c r="P2" s="4">
        <v>1.08</v>
      </c>
      <c r="R2" s="25"/>
      <c r="S2" s="26"/>
      <c r="T2" s="25"/>
    </row>
    <row r="3" spans="1:20" s="1" customFormat="1" x14ac:dyDescent="0.25">
      <c r="A3" s="1" t="s">
        <v>8</v>
      </c>
      <c r="C3" s="1" t="s">
        <v>1</v>
      </c>
      <c r="D3" s="1" t="s">
        <v>1</v>
      </c>
      <c r="E3" s="1" t="s">
        <v>1</v>
      </c>
      <c r="F3" s="16" t="s">
        <v>1</v>
      </c>
      <c r="G3" s="16" t="s">
        <v>1</v>
      </c>
      <c r="H3" s="1" t="s">
        <v>1</v>
      </c>
      <c r="J3" s="1" t="s">
        <v>1</v>
      </c>
      <c r="K3" s="1" t="s">
        <v>1</v>
      </c>
      <c r="L3" s="22" t="s">
        <v>1</v>
      </c>
      <c r="M3" s="1" t="s">
        <v>1</v>
      </c>
      <c r="N3" s="1" t="s">
        <v>1</v>
      </c>
      <c r="O3" s="1" t="s">
        <v>1</v>
      </c>
      <c r="P3" s="4">
        <v>1.08</v>
      </c>
      <c r="R3" s="25"/>
      <c r="S3" s="26"/>
      <c r="T3" s="25"/>
    </row>
    <row r="4" spans="1:20" s="1" customFormat="1" x14ac:dyDescent="0.25">
      <c r="A4" s="1" t="s">
        <v>9</v>
      </c>
      <c r="C4" s="1" t="s">
        <v>1</v>
      </c>
      <c r="D4" s="1" t="s">
        <v>1</v>
      </c>
      <c r="E4" s="1" t="s">
        <v>1</v>
      </c>
      <c r="F4" s="16" t="s">
        <v>1</v>
      </c>
      <c r="G4" s="16" t="s">
        <v>1</v>
      </c>
      <c r="H4" s="1" t="s">
        <v>1</v>
      </c>
      <c r="J4" s="1" t="s">
        <v>1</v>
      </c>
      <c r="K4" s="1" t="s">
        <v>1</v>
      </c>
      <c r="L4" s="22" t="s">
        <v>1</v>
      </c>
      <c r="M4" s="1" t="s">
        <v>1</v>
      </c>
      <c r="N4" s="1" t="s">
        <v>1</v>
      </c>
      <c r="O4" s="1" t="s">
        <v>1</v>
      </c>
      <c r="P4" s="4">
        <v>1.08</v>
      </c>
      <c r="R4" s="25"/>
      <c r="S4" s="26"/>
      <c r="T4" s="25"/>
    </row>
    <row r="5" spans="1:20" s="1" customFormat="1" x14ac:dyDescent="0.25">
      <c r="A5" s="1" t="s">
        <v>10</v>
      </c>
      <c r="C5" s="1" t="s">
        <v>1</v>
      </c>
      <c r="D5" s="1" t="s">
        <v>1</v>
      </c>
      <c r="E5" s="1" t="s">
        <v>1</v>
      </c>
      <c r="F5" s="16" t="s">
        <v>1</v>
      </c>
      <c r="G5" s="16" t="s">
        <v>1</v>
      </c>
      <c r="H5" s="1" t="s">
        <v>1</v>
      </c>
      <c r="J5" s="1" t="s">
        <v>1</v>
      </c>
      <c r="K5" s="1" t="s">
        <v>1</v>
      </c>
      <c r="L5" s="22" t="s">
        <v>1</v>
      </c>
      <c r="M5" s="1" t="s">
        <v>1</v>
      </c>
      <c r="N5" s="1" t="s">
        <v>1</v>
      </c>
      <c r="O5" s="1" t="s">
        <v>1</v>
      </c>
      <c r="P5" s="4">
        <v>1.0900000000000001</v>
      </c>
      <c r="R5" s="25"/>
      <c r="S5" s="26"/>
      <c r="T5" s="25"/>
    </row>
    <row r="6" spans="1:20" s="1" customFormat="1" x14ac:dyDescent="0.25">
      <c r="A6" s="1" t="s">
        <v>11</v>
      </c>
      <c r="C6" s="1" t="s">
        <v>1</v>
      </c>
      <c r="D6" s="1" t="s">
        <v>1</v>
      </c>
      <c r="E6" s="1" t="s">
        <v>1</v>
      </c>
      <c r="F6" s="16" t="s">
        <v>1</v>
      </c>
      <c r="G6" s="16" t="s">
        <v>1</v>
      </c>
      <c r="H6" s="1" t="s">
        <v>1</v>
      </c>
      <c r="J6" s="1" t="s">
        <v>1</v>
      </c>
      <c r="K6" s="1" t="s">
        <v>1</v>
      </c>
      <c r="L6" s="22" t="s">
        <v>1</v>
      </c>
      <c r="M6" s="1" t="s">
        <v>1</v>
      </c>
      <c r="N6" s="1" t="s">
        <v>1</v>
      </c>
      <c r="O6" s="1" t="s">
        <v>1</v>
      </c>
      <c r="P6" s="4">
        <v>1.07</v>
      </c>
      <c r="R6" s="25"/>
      <c r="S6" s="26"/>
      <c r="T6" s="25"/>
    </row>
    <row r="7" spans="1:20" s="1" customFormat="1" x14ac:dyDescent="0.25">
      <c r="A7" s="1" t="s">
        <v>12</v>
      </c>
      <c r="C7" s="1" t="s">
        <v>1</v>
      </c>
      <c r="D7" s="1" t="s">
        <v>1</v>
      </c>
      <c r="E7" s="1" t="s">
        <v>1</v>
      </c>
      <c r="F7" s="16" t="s">
        <v>1</v>
      </c>
      <c r="G7" s="16" t="s">
        <v>1</v>
      </c>
      <c r="H7" s="1" t="s">
        <v>1</v>
      </c>
      <c r="J7" s="1" t="s">
        <v>1</v>
      </c>
      <c r="K7" s="1" t="s">
        <v>1</v>
      </c>
      <c r="L7" s="22" t="s">
        <v>1</v>
      </c>
      <c r="M7" s="1" t="s">
        <v>1</v>
      </c>
      <c r="N7" s="1" t="s">
        <v>1</v>
      </c>
      <c r="O7" s="1" t="s">
        <v>1</v>
      </c>
      <c r="P7" s="4">
        <v>1.07</v>
      </c>
      <c r="R7" s="25"/>
      <c r="S7" s="27"/>
      <c r="T7" s="25"/>
    </row>
    <row r="8" spans="1:20" s="1" customFormat="1" x14ac:dyDescent="0.25">
      <c r="A8" s="1" t="s">
        <v>13</v>
      </c>
      <c r="C8" s="1" t="s">
        <v>1</v>
      </c>
      <c r="D8" s="1" t="s">
        <v>1</v>
      </c>
      <c r="E8" s="1" t="s">
        <v>1</v>
      </c>
      <c r="F8" s="16" t="s">
        <v>1</v>
      </c>
      <c r="G8" s="16" t="s">
        <v>1</v>
      </c>
      <c r="H8" s="1" t="s">
        <v>1</v>
      </c>
      <c r="J8" s="1" t="s">
        <v>1</v>
      </c>
      <c r="K8" s="1" t="s">
        <v>1</v>
      </c>
      <c r="L8" s="22" t="s">
        <v>1</v>
      </c>
      <c r="M8" s="1" t="s">
        <v>1</v>
      </c>
      <c r="N8" s="1" t="s">
        <v>1</v>
      </c>
      <c r="O8" s="1" t="s">
        <v>1</v>
      </c>
      <c r="P8" s="4">
        <v>1.07</v>
      </c>
      <c r="R8" s="25"/>
      <c r="S8" s="26"/>
      <c r="T8" s="25"/>
    </row>
    <row r="9" spans="1:20" s="1" customFormat="1" x14ac:dyDescent="0.25">
      <c r="A9" s="1" t="s">
        <v>14</v>
      </c>
      <c r="C9" s="1" t="s">
        <v>1</v>
      </c>
      <c r="D9" s="1" t="s">
        <v>1</v>
      </c>
      <c r="E9" s="1" t="s">
        <v>1</v>
      </c>
      <c r="F9" s="16" t="s">
        <v>1</v>
      </c>
      <c r="G9" s="16" t="s">
        <v>1</v>
      </c>
      <c r="H9" s="1" t="s">
        <v>1</v>
      </c>
      <c r="J9" s="1" t="s">
        <v>1</v>
      </c>
      <c r="K9" s="1" t="s">
        <v>1</v>
      </c>
      <c r="L9" s="22" t="s">
        <v>1</v>
      </c>
      <c r="M9" s="1" t="s">
        <v>1</v>
      </c>
      <c r="N9" s="1" t="s">
        <v>1</v>
      </c>
      <c r="O9" s="1" t="s">
        <v>1</v>
      </c>
      <c r="P9" s="4">
        <v>1.08</v>
      </c>
      <c r="R9" s="25"/>
      <c r="S9" s="26"/>
      <c r="T9" s="25"/>
    </row>
    <row r="10" spans="1:20" s="1" customFormat="1" x14ac:dyDescent="0.25">
      <c r="A10" s="1" t="s">
        <v>15</v>
      </c>
      <c r="C10" s="1" t="s">
        <v>1</v>
      </c>
      <c r="D10" s="1" t="s">
        <v>1</v>
      </c>
      <c r="E10" s="1" t="s">
        <v>1</v>
      </c>
      <c r="F10" s="16" t="s">
        <v>1</v>
      </c>
      <c r="G10" s="16" t="s">
        <v>1</v>
      </c>
      <c r="H10" s="1" t="s">
        <v>1</v>
      </c>
      <c r="J10" s="1" t="s">
        <v>1</v>
      </c>
      <c r="K10" s="1" t="s">
        <v>1</v>
      </c>
      <c r="L10" s="22" t="s">
        <v>1</v>
      </c>
      <c r="M10" s="1" t="s">
        <v>1</v>
      </c>
      <c r="N10" s="1" t="s">
        <v>1</v>
      </c>
      <c r="O10" s="1" t="s">
        <v>1</v>
      </c>
      <c r="P10" s="4">
        <v>1.0900000000000001</v>
      </c>
      <c r="R10" s="25"/>
      <c r="S10" s="26"/>
      <c r="T10" s="25"/>
    </row>
    <row r="11" spans="1:20" s="1" customFormat="1" x14ac:dyDescent="0.25">
      <c r="A11" s="1" t="s">
        <v>16</v>
      </c>
      <c r="C11" s="1" t="s">
        <v>1</v>
      </c>
      <c r="D11" s="1" t="s">
        <v>1</v>
      </c>
      <c r="E11" s="1" t="s">
        <v>1</v>
      </c>
      <c r="F11" s="16" t="s">
        <v>1</v>
      </c>
      <c r="G11" s="16" t="s">
        <v>1</v>
      </c>
      <c r="H11" s="1" t="s">
        <v>1</v>
      </c>
      <c r="J11" s="1" t="s">
        <v>1</v>
      </c>
      <c r="K11" s="1" t="s">
        <v>1</v>
      </c>
      <c r="L11" s="22" t="s">
        <v>1</v>
      </c>
      <c r="M11" s="1" t="s">
        <v>1</v>
      </c>
      <c r="N11" s="1" t="s">
        <v>1</v>
      </c>
      <c r="O11" s="1" t="s">
        <v>1</v>
      </c>
      <c r="P11" s="4">
        <v>1.0900000000000001</v>
      </c>
      <c r="R11" s="25"/>
      <c r="S11" s="26"/>
      <c r="T11" s="25"/>
    </row>
    <row r="12" spans="1:20" s="1" customFormat="1" x14ac:dyDescent="0.25">
      <c r="A12" s="1" t="s">
        <v>17</v>
      </c>
      <c r="B12" s="19" t="s">
        <v>3</v>
      </c>
      <c r="C12" s="1" t="s">
        <v>1</v>
      </c>
      <c r="D12" s="1" t="s">
        <v>1</v>
      </c>
      <c r="E12" s="2">
        <v>0.59</v>
      </c>
      <c r="F12" s="16" t="s">
        <v>1</v>
      </c>
      <c r="G12" s="16" t="s">
        <v>1</v>
      </c>
      <c r="H12" s="2">
        <f t="array" ref="H12">INDEX($S$2:$S$12,MATCH(MIN(ABS($S$2:$S$12-E12)),ABS($S$2:$S$12-E12),0))</f>
        <v>0</v>
      </c>
      <c r="I12" s="20">
        <v>0.62</v>
      </c>
      <c r="J12" s="1" t="s">
        <v>1</v>
      </c>
      <c r="K12" s="1" t="s">
        <v>1</v>
      </c>
      <c r="L12" s="22" t="s">
        <v>1</v>
      </c>
      <c r="M12" s="8">
        <f>I12*100</f>
        <v>62</v>
      </c>
      <c r="N12" s="4">
        <f>AVERAGE(P2:P11)</f>
        <v>1.08</v>
      </c>
      <c r="O12" s="1" t="s">
        <v>1</v>
      </c>
      <c r="P12" s="4">
        <v>1.07</v>
      </c>
      <c r="R12" s="25"/>
      <c r="S12" s="26"/>
      <c r="T12" s="25"/>
    </row>
    <row r="13" spans="1:20" s="1" customFormat="1" x14ac:dyDescent="0.25">
      <c r="A13" s="1" t="s">
        <v>18</v>
      </c>
      <c r="B13" s="1" t="s">
        <v>4</v>
      </c>
      <c r="C13" s="1" t="s">
        <v>1</v>
      </c>
      <c r="D13" s="1" t="s">
        <v>1</v>
      </c>
      <c r="E13" s="2">
        <v>0.57999999999999996</v>
      </c>
      <c r="F13" s="16" t="s">
        <v>1</v>
      </c>
      <c r="G13" s="16" t="s">
        <v>1</v>
      </c>
      <c r="H13" s="2">
        <f t="array" ref="H13">INDEX($S$2:$S$12,MATCH(MIN(ABS($S$2:$S$12-E13)),ABS($S$2:$S$12-E13),0))</f>
        <v>0</v>
      </c>
      <c r="I13" s="2" t="s">
        <v>1</v>
      </c>
      <c r="J13" s="1" t="s">
        <v>1</v>
      </c>
      <c r="K13" s="1" t="s">
        <v>1</v>
      </c>
      <c r="L13" s="22" t="s">
        <v>1</v>
      </c>
      <c r="M13" s="8">
        <f>M12</f>
        <v>62</v>
      </c>
      <c r="N13" s="4">
        <f>AVERAGE(P3:P12)</f>
        <v>1.0790000000000002</v>
      </c>
      <c r="O13" s="1" t="s">
        <v>1</v>
      </c>
      <c r="P13" s="4">
        <v>1.07</v>
      </c>
      <c r="R13" s="25"/>
      <c r="S13" s="25"/>
      <c r="T13" s="25"/>
    </row>
    <row r="14" spans="1:20" s="1" customFormat="1" x14ac:dyDescent="0.25">
      <c r="A14" s="1" t="s">
        <v>19</v>
      </c>
      <c r="B14" s="1" t="s">
        <v>5</v>
      </c>
      <c r="C14" s="1" t="s">
        <v>1</v>
      </c>
      <c r="D14" s="2">
        <v>0.59</v>
      </c>
      <c r="E14" s="2">
        <v>0.56999999999999995</v>
      </c>
      <c r="F14" s="16" t="s">
        <v>1</v>
      </c>
      <c r="G14" s="17">
        <f>E14</f>
        <v>0.56999999999999995</v>
      </c>
      <c r="H14" s="2">
        <f t="array" ref="H14">INDEX($S$2:$S$12,MATCH(MIN(ABS($S$2:$S$12-E14)),ABS($S$2:$S$12-E14),0))</f>
        <v>0</v>
      </c>
      <c r="I14" s="2" t="s">
        <v>1</v>
      </c>
      <c r="J14" s="3">
        <f>MIN(G14*N14*100,M14)</f>
        <v>61.445999999999998</v>
      </c>
      <c r="K14" s="1" t="s">
        <v>1</v>
      </c>
      <c r="L14" s="22" t="s">
        <v>1</v>
      </c>
      <c r="M14" s="8">
        <f>M13</f>
        <v>62</v>
      </c>
      <c r="N14" s="4">
        <f>AVERAGE(P4:P13)</f>
        <v>1.0780000000000001</v>
      </c>
      <c r="O14" s="1" t="s">
        <v>1</v>
      </c>
      <c r="P14" s="4">
        <v>1.08</v>
      </c>
    </row>
    <row r="15" spans="1:20" s="1" customFormat="1" x14ac:dyDescent="0.25">
      <c r="A15" s="1" t="s">
        <v>20</v>
      </c>
      <c r="C15" s="1" t="s">
        <v>1</v>
      </c>
      <c r="D15" s="2">
        <v>0.57999999999999996</v>
      </c>
      <c r="E15" s="2">
        <v>0.56000000000000005</v>
      </c>
      <c r="F15" s="16" t="s">
        <v>1</v>
      </c>
      <c r="G15" s="17">
        <f>$G$14</f>
        <v>0.56999999999999995</v>
      </c>
      <c r="H15" s="2">
        <f t="array" ref="H15">INDEX($S$2:$S$12,MATCH(MIN(ABS($S$2:$S$12-E15)),ABS($S$2:$S$12-E15),0))</f>
        <v>0</v>
      </c>
      <c r="I15" s="2" t="s">
        <v>1</v>
      </c>
      <c r="J15" s="3">
        <f t="shared" ref="J15:J36" si="0">MIN(G15*N15*100,M15)</f>
        <v>61.445999999999998</v>
      </c>
      <c r="K15" s="1" t="s">
        <v>1</v>
      </c>
      <c r="L15" s="22" t="s">
        <v>1</v>
      </c>
      <c r="M15" s="8">
        <f>M14</f>
        <v>62</v>
      </c>
      <c r="N15" s="4">
        <f>AVERAGE(P5:P14)</f>
        <v>1.0780000000000001</v>
      </c>
      <c r="O15" s="1" t="s">
        <v>1</v>
      </c>
      <c r="P15" s="4">
        <v>1.07</v>
      </c>
    </row>
    <row r="16" spans="1:20" s="1" customFormat="1" x14ac:dyDescent="0.25">
      <c r="A16" s="1" t="s">
        <v>21</v>
      </c>
      <c r="B16" s="1" t="s">
        <v>6</v>
      </c>
      <c r="C16" s="1" t="s">
        <v>1</v>
      </c>
      <c r="D16" s="2">
        <v>0.56999999999999995</v>
      </c>
      <c r="E16" s="2">
        <v>0.55000000000000004</v>
      </c>
      <c r="F16" s="16" t="s">
        <v>1</v>
      </c>
      <c r="G16" s="17">
        <f t="shared" ref="G16:G36" si="1">$G$14</f>
        <v>0.56999999999999995</v>
      </c>
      <c r="H16" s="2">
        <f t="array" ref="H16">INDEX($S$2:$S$12,MATCH(MIN(ABS($S$2:$S$12-E16)),ABS($S$2:$S$12-E16),0))</f>
        <v>0</v>
      </c>
      <c r="I16" s="2" t="s">
        <v>1</v>
      </c>
      <c r="J16" s="3">
        <f t="shared" si="0"/>
        <v>61.332000000000001</v>
      </c>
      <c r="K16" s="1" t="s">
        <v>1</v>
      </c>
      <c r="L16" s="22" t="s">
        <v>1</v>
      </c>
      <c r="M16" s="8">
        <f>M15</f>
        <v>62</v>
      </c>
      <c r="N16" s="4">
        <f>AVERAGE(P6:P15)</f>
        <v>1.0760000000000001</v>
      </c>
      <c r="O16" s="1" t="s">
        <v>1</v>
      </c>
      <c r="P16" s="4">
        <v>1.08</v>
      </c>
    </row>
    <row r="17" spans="1:16" s="1" customFormat="1" x14ac:dyDescent="0.25">
      <c r="A17" s="1" t="s">
        <v>22</v>
      </c>
      <c r="B17" s="1" t="s">
        <v>23</v>
      </c>
      <c r="C17" s="7">
        <v>0.59</v>
      </c>
      <c r="D17" s="7">
        <v>0.56000000000000005</v>
      </c>
      <c r="E17" s="7">
        <v>0.54</v>
      </c>
      <c r="F17" s="17">
        <f>$G$14</f>
        <v>0.56999999999999995</v>
      </c>
      <c r="G17" s="17">
        <f t="shared" si="1"/>
        <v>0.56999999999999995</v>
      </c>
      <c r="H17" s="2">
        <f t="array" ref="H17">INDEX($S$2:$S$12,MATCH(MIN(ABS($S$2:$S$12-E17)),ABS($S$2:$S$12-E17),0))</f>
        <v>0</v>
      </c>
      <c r="I17" s="2" t="s">
        <v>1</v>
      </c>
      <c r="J17" s="3">
        <f t="shared" si="0"/>
        <v>61.433333333333337</v>
      </c>
      <c r="K17" s="10">
        <f t="shared" ref="K17:K36" si="2">L17-J14</f>
        <v>-1.2666666666660831E-2</v>
      </c>
      <c r="L17" s="22">
        <f>MIN(F17*N17*100,M17)</f>
        <v>61.433333333333337</v>
      </c>
      <c r="M17" s="8">
        <f>M16</f>
        <v>62</v>
      </c>
      <c r="N17" s="5">
        <f t="shared" ref="N17:N36" si="3">AVERAGE(O8:O16,P8:P16)</f>
        <v>1.0777777777777779</v>
      </c>
      <c r="O17" s="1">
        <v>1.02</v>
      </c>
      <c r="P17" s="1" t="s">
        <v>1</v>
      </c>
    </row>
    <row r="18" spans="1:16" s="1" customFormat="1" x14ac:dyDescent="0.25">
      <c r="A18" s="1" t="s">
        <v>24</v>
      </c>
      <c r="C18" s="7">
        <v>0.57999999999999996</v>
      </c>
      <c r="D18" s="7">
        <v>0.55000000000000004</v>
      </c>
      <c r="E18" s="7">
        <v>0.53</v>
      </c>
      <c r="F18" s="17">
        <f t="shared" ref="F18:F36" si="4">$G$14</f>
        <v>0.56999999999999995</v>
      </c>
      <c r="G18" s="17">
        <f t="shared" si="1"/>
        <v>0.56999999999999995</v>
      </c>
      <c r="H18" s="2">
        <f t="array" ref="H18">INDEX($S$2:$S$12,MATCH(MIN(ABS($S$2:$S$12-E18)),ABS($S$2:$S$12-E18),0))</f>
        <v>0</v>
      </c>
      <c r="I18" s="2">
        <v>0.62</v>
      </c>
      <c r="J18" s="3">
        <f t="shared" si="0"/>
        <v>61.11666666666666</v>
      </c>
      <c r="K18" s="10">
        <f t="shared" si="2"/>
        <v>-0.32933333333333792</v>
      </c>
      <c r="L18" s="22">
        <f t="shared" ref="L18:L36" si="5">MIN(F18*N18*100,M18)</f>
        <v>61.11666666666666</v>
      </c>
      <c r="M18" s="8">
        <f>MIN(MAX(I16:I18),M17/100)*100</f>
        <v>62</v>
      </c>
      <c r="N18" s="5">
        <f t="shared" si="3"/>
        <v>1.0722222222222222</v>
      </c>
      <c r="O18" s="1">
        <v>1.08</v>
      </c>
      <c r="P18" s="1" t="s">
        <v>1</v>
      </c>
    </row>
    <row r="19" spans="1:16" s="1" customFormat="1" x14ac:dyDescent="0.25">
      <c r="A19" s="1" t="s">
        <v>25</v>
      </c>
      <c r="C19" s="7">
        <v>0.56999999999999995</v>
      </c>
      <c r="D19" s="7">
        <v>0.54</v>
      </c>
      <c r="E19" s="7">
        <v>0.52</v>
      </c>
      <c r="F19" s="17">
        <f t="shared" si="4"/>
        <v>0.56999999999999995</v>
      </c>
      <c r="G19" s="17">
        <f t="shared" si="1"/>
        <v>0.56999999999999995</v>
      </c>
      <c r="H19" s="2">
        <f t="array" ref="H19">INDEX($S$2:$S$12,MATCH(MIN(ABS($S$2:$S$12-E19)),ABS($S$2:$S$12-E19),0))</f>
        <v>0</v>
      </c>
      <c r="I19" s="2">
        <v>0.61</v>
      </c>
      <c r="J19" s="3">
        <f t="shared" si="0"/>
        <v>61.11666666666666</v>
      </c>
      <c r="K19" s="10">
        <f t="shared" si="2"/>
        <v>-0.2153333333333407</v>
      </c>
      <c r="L19" s="22">
        <f t="shared" si="5"/>
        <v>61.11666666666666</v>
      </c>
      <c r="M19" s="8">
        <f>MIN(MAX(I17:I19),M18/100)*100</f>
        <v>62</v>
      </c>
      <c r="N19" s="5">
        <f t="shared" si="3"/>
        <v>1.0722222222222222</v>
      </c>
      <c r="O19" s="1">
        <v>1.07</v>
      </c>
      <c r="P19" s="1" t="s">
        <v>1</v>
      </c>
    </row>
    <row r="20" spans="1:16" s="1" customFormat="1" x14ac:dyDescent="0.25">
      <c r="A20" s="1" t="s">
        <v>26</v>
      </c>
      <c r="C20" s="7">
        <v>0.56000000000000005</v>
      </c>
      <c r="D20" s="7">
        <v>0.53</v>
      </c>
      <c r="E20" s="7">
        <v>0.51</v>
      </c>
      <c r="F20" s="17">
        <f t="shared" si="4"/>
        <v>0.56999999999999995</v>
      </c>
      <c r="G20" s="17">
        <f t="shared" si="1"/>
        <v>0.56999999999999995</v>
      </c>
      <c r="H20" s="2">
        <f t="array" ref="H20">INDEX($S$2:$S$12,MATCH(MIN(ABS($S$2:$S$12-E20)),ABS($S$2:$S$12-E20),0))</f>
        <v>0</v>
      </c>
      <c r="I20" s="2">
        <v>0.6</v>
      </c>
      <c r="J20" s="3">
        <f t="shared" si="0"/>
        <v>60.99</v>
      </c>
      <c r="K20" s="10">
        <f t="shared" si="2"/>
        <v>-0.44333333333333513</v>
      </c>
      <c r="L20" s="22">
        <f t="shared" si="5"/>
        <v>60.99</v>
      </c>
      <c r="M20" s="8">
        <f>MIN(MAX(I18:I20),M19/100)*100</f>
        <v>62</v>
      </c>
      <c r="N20" s="5">
        <f t="shared" si="3"/>
        <v>1.07</v>
      </c>
      <c r="O20" s="1">
        <v>1.05</v>
      </c>
      <c r="P20" s="1" t="s">
        <v>1</v>
      </c>
    </row>
    <row r="21" spans="1:16" x14ac:dyDescent="0.25">
      <c r="A21" s="1" t="s">
        <v>27</v>
      </c>
      <c r="C21" s="7">
        <v>0.55000000000000004</v>
      </c>
      <c r="D21" s="7">
        <v>0.52</v>
      </c>
      <c r="E21" s="7">
        <v>0.5</v>
      </c>
      <c r="F21" s="17">
        <f t="shared" si="4"/>
        <v>0.56999999999999995</v>
      </c>
      <c r="G21" s="17">
        <f t="shared" si="1"/>
        <v>0.56999999999999995</v>
      </c>
      <c r="H21" s="2">
        <f t="array" ref="H21">INDEX($S$2:$S$12,MATCH(MIN(ABS($S$2:$S$12-E21)),ABS($S$2:$S$12-E21),0))</f>
        <v>0</v>
      </c>
      <c r="I21" s="2">
        <v>0.57999999999999996</v>
      </c>
      <c r="J21" s="3">
        <f t="shared" si="0"/>
        <v>60.736666666666665</v>
      </c>
      <c r="K21" s="10">
        <f t="shared" si="2"/>
        <v>-0.37999999999999545</v>
      </c>
      <c r="L21" s="22">
        <f t="shared" si="5"/>
        <v>60.736666666666665</v>
      </c>
      <c r="M21" s="8">
        <f>MIN(MAX(I19:I21),M20/100)*100</f>
        <v>61</v>
      </c>
      <c r="N21" s="5">
        <f t="shared" si="3"/>
        <v>1.0655555555555556</v>
      </c>
      <c r="O21" s="1">
        <v>1.08</v>
      </c>
      <c r="P21" s="1" t="s">
        <v>1</v>
      </c>
    </row>
    <row r="22" spans="1:16" x14ac:dyDescent="0.25">
      <c r="A22" s="1" t="s">
        <v>28</v>
      </c>
      <c r="C22" s="7">
        <v>0.54</v>
      </c>
      <c r="D22" s="7">
        <v>0.51</v>
      </c>
      <c r="E22" s="7">
        <v>0.49</v>
      </c>
      <c r="F22" s="17">
        <f t="shared" si="4"/>
        <v>0.56999999999999995</v>
      </c>
      <c r="G22" s="17">
        <f t="shared" si="1"/>
        <v>0.56999999999999995</v>
      </c>
      <c r="H22" s="2">
        <f t="array" ref="H22">INDEX($S$2:$S$12,MATCH(MIN(ABS($S$2:$S$12-E22)),ABS($S$2:$S$12-E22),0))</f>
        <v>0</v>
      </c>
      <c r="I22" s="2">
        <v>0.57999999999999996</v>
      </c>
      <c r="J22" s="3">
        <f t="shared" si="0"/>
        <v>60</v>
      </c>
      <c r="K22" s="10">
        <f t="shared" si="2"/>
        <v>-1.11666666666666</v>
      </c>
      <c r="L22" s="22">
        <f t="shared" si="5"/>
        <v>60</v>
      </c>
      <c r="M22" s="8">
        <f t="shared" ref="M22:M36" si="6">MIN(MAX(I20:I22),M21/100)*100</f>
        <v>60</v>
      </c>
      <c r="N22" s="5">
        <f t="shared" si="3"/>
        <v>1.0666666666666667</v>
      </c>
      <c r="O22" s="1">
        <v>1.08</v>
      </c>
      <c r="P22" s="1" t="s">
        <v>1</v>
      </c>
    </row>
    <row r="23" spans="1:16" x14ac:dyDescent="0.25">
      <c r="A23" s="1" t="s">
        <v>29</v>
      </c>
      <c r="C23" s="7">
        <v>0.53</v>
      </c>
      <c r="D23" s="7">
        <v>0.5</v>
      </c>
      <c r="E23" s="7">
        <v>0.48</v>
      </c>
      <c r="F23" s="17">
        <f t="shared" si="4"/>
        <v>0.56999999999999995</v>
      </c>
      <c r="G23" s="17">
        <f t="shared" si="1"/>
        <v>0.56999999999999995</v>
      </c>
      <c r="H23" s="2">
        <f t="array" ref="H23">INDEX($S$2:$S$12,MATCH(MIN(ABS($S$2:$S$12-E23)),ABS($S$2:$S$12-E23),0))</f>
        <v>0</v>
      </c>
      <c r="I23" s="2">
        <v>0.62</v>
      </c>
      <c r="J23" s="3">
        <f t="shared" si="0"/>
        <v>60</v>
      </c>
      <c r="K23" s="10">
        <f t="shared" si="2"/>
        <v>-0.99000000000000199</v>
      </c>
      <c r="L23" s="22">
        <f t="shared" si="5"/>
        <v>60</v>
      </c>
      <c r="M23" s="8">
        <f t="shared" si="6"/>
        <v>60</v>
      </c>
      <c r="N23" s="5">
        <f t="shared" si="3"/>
        <v>1.0677777777777777</v>
      </c>
      <c r="O23" s="1">
        <v>1.0900000000000001</v>
      </c>
      <c r="P23" s="1"/>
    </row>
    <row r="24" spans="1:16" x14ac:dyDescent="0.25">
      <c r="A24" s="1" t="s">
        <v>30</v>
      </c>
      <c r="C24" s="7">
        <v>0.52</v>
      </c>
      <c r="D24" s="7">
        <v>0.49</v>
      </c>
      <c r="E24" s="7">
        <v>0.47</v>
      </c>
      <c r="F24" s="17">
        <f t="shared" si="4"/>
        <v>0.56999999999999995</v>
      </c>
      <c r="G24" s="17">
        <f t="shared" si="1"/>
        <v>0.56999999999999995</v>
      </c>
      <c r="H24" s="2">
        <f t="array" ref="H24">INDEX($S$2:$S$12,MATCH(MIN(ABS($S$2:$S$12-E24)),ABS($S$2:$S$12-E24),0))</f>
        <v>0</v>
      </c>
      <c r="I24" s="2">
        <v>0.61</v>
      </c>
      <c r="J24" s="3">
        <f t="shared" si="0"/>
        <v>60</v>
      </c>
      <c r="K24" s="10">
        <f t="shared" si="2"/>
        <v>-0.73666666666666458</v>
      </c>
      <c r="L24" s="22">
        <f t="shared" si="5"/>
        <v>60</v>
      </c>
      <c r="M24" s="8">
        <f t="shared" si="6"/>
        <v>60</v>
      </c>
      <c r="N24" s="5">
        <f t="shared" si="3"/>
        <v>1.0688888888888888</v>
      </c>
      <c r="O24" s="1">
        <v>1.1000000000000001</v>
      </c>
      <c r="P24" s="1"/>
    </row>
    <row r="25" spans="1:16" x14ac:dyDescent="0.25">
      <c r="A25" s="1" t="s">
        <v>31</v>
      </c>
      <c r="C25" s="7">
        <v>0.51</v>
      </c>
      <c r="D25" s="7">
        <v>0.48</v>
      </c>
      <c r="E25" s="7">
        <v>0.46</v>
      </c>
      <c r="F25" s="17">
        <f t="shared" si="4"/>
        <v>0.56999999999999995</v>
      </c>
      <c r="G25" s="17">
        <f t="shared" si="1"/>
        <v>0.56999999999999995</v>
      </c>
      <c r="H25" s="2">
        <f t="array" ref="H25">INDEX($S$2:$S$12,MATCH(MIN(ABS($S$2:$S$12-E25)),ABS($S$2:$S$12-E25),0))</f>
        <v>0</v>
      </c>
      <c r="I25" s="2">
        <v>0.61</v>
      </c>
      <c r="J25" s="3">
        <f t="shared" si="0"/>
        <v>60</v>
      </c>
      <c r="K25" s="10">
        <f t="shared" si="2"/>
        <v>0</v>
      </c>
      <c r="L25" s="22">
        <f t="shared" si="5"/>
        <v>60</v>
      </c>
      <c r="M25" s="8">
        <f t="shared" si="6"/>
        <v>60</v>
      </c>
      <c r="N25" s="5">
        <f t="shared" si="3"/>
        <v>1.0722222222222222</v>
      </c>
      <c r="O25" s="1">
        <v>1.05</v>
      </c>
      <c r="P25" s="1"/>
    </row>
    <row r="26" spans="1:16" x14ac:dyDescent="0.25">
      <c r="A26" s="1" t="s">
        <v>32</v>
      </c>
      <c r="C26" s="7">
        <v>0.5</v>
      </c>
      <c r="D26" s="7">
        <v>0.47</v>
      </c>
      <c r="E26" s="7">
        <v>0.45</v>
      </c>
      <c r="F26" s="17">
        <f t="shared" si="4"/>
        <v>0.56999999999999995</v>
      </c>
      <c r="G26" s="17">
        <f t="shared" si="1"/>
        <v>0.56999999999999995</v>
      </c>
      <c r="H26" s="2">
        <f t="array" ref="H26">INDEX($S$2:$S$12,MATCH(MIN(ABS($S$2:$S$12-E26)),ABS($S$2:$S$12-E26),0))</f>
        <v>0</v>
      </c>
      <c r="I26" s="2">
        <v>0.57999999999999996</v>
      </c>
      <c r="J26" s="3">
        <f t="shared" si="0"/>
        <v>60</v>
      </c>
      <c r="K26" s="10">
        <f t="shared" si="2"/>
        <v>0</v>
      </c>
      <c r="L26" s="22">
        <f t="shared" si="5"/>
        <v>60</v>
      </c>
      <c r="M26" s="8">
        <f t="shared" si="6"/>
        <v>60</v>
      </c>
      <c r="N26" s="5">
        <f t="shared" si="3"/>
        <v>1.068888888888889</v>
      </c>
      <c r="O26" s="1">
        <v>1.04</v>
      </c>
      <c r="P26" s="1"/>
    </row>
    <row r="27" spans="1:16" x14ac:dyDescent="0.25">
      <c r="A27" s="1" t="s">
        <v>33</v>
      </c>
      <c r="C27" s="7">
        <v>0.49</v>
      </c>
      <c r="D27" s="7">
        <v>0.46</v>
      </c>
      <c r="E27" s="7">
        <v>0.44</v>
      </c>
      <c r="F27" s="17">
        <f t="shared" si="4"/>
        <v>0.56999999999999995</v>
      </c>
      <c r="G27" s="17">
        <f t="shared" si="1"/>
        <v>0.56999999999999995</v>
      </c>
      <c r="H27" s="2">
        <f t="array" ref="H27">INDEX($S$2:$S$12,MATCH(MIN(ABS($S$2:$S$12-E27)),ABS($S$2:$S$12-E27),0))</f>
        <v>0</v>
      </c>
      <c r="I27" s="2">
        <v>0.57999999999999996</v>
      </c>
      <c r="J27" s="3">
        <f t="shared" si="0"/>
        <v>60</v>
      </c>
      <c r="K27" s="10">
        <f t="shared" si="2"/>
        <v>0</v>
      </c>
      <c r="L27" s="22">
        <f t="shared" si="5"/>
        <v>60</v>
      </c>
      <c r="M27" s="8">
        <f t="shared" si="6"/>
        <v>60</v>
      </c>
      <c r="N27" s="5">
        <f t="shared" si="3"/>
        <v>1.0711111111111111</v>
      </c>
      <c r="O27" s="1">
        <v>1.05</v>
      </c>
      <c r="P27" s="1"/>
    </row>
    <row r="28" spans="1:16" x14ac:dyDescent="0.25">
      <c r="A28" s="1" t="s">
        <v>34</v>
      </c>
      <c r="C28" s="7">
        <v>0.48</v>
      </c>
      <c r="D28" s="7">
        <v>0.45</v>
      </c>
      <c r="E28" s="7">
        <v>0.43</v>
      </c>
      <c r="F28" s="17">
        <f t="shared" si="4"/>
        <v>0.56999999999999995</v>
      </c>
      <c r="G28" s="17">
        <f t="shared" si="1"/>
        <v>0.56999999999999995</v>
      </c>
      <c r="H28" s="2">
        <f t="array" ref="H28">INDEX($S$2:$S$12,MATCH(MIN(ABS($S$2:$S$12-E28)),ABS($S$2:$S$12-E28),0))</f>
        <v>0</v>
      </c>
      <c r="I28" s="2">
        <v>0.63</v>
      </c>
      <c r="J28" s="3">
        <f t="shared" si="0"/>
        <v>60</v>
      </c>
      <c r="K28" s="10">
        <f t="shared" si="2"/>
        <v>0</v>
      </c>
      <c r="L28" s="22">
        <f t="shared" si="5"/>
        <v>60</v>
      </c>
      <c r="M28" s="8">
        <f t="shared" si="6"/>
        <v>60</v>
      </c>
      <c r="N28" s="5">
        <f t="shared" si="3"/>
        <v>1.0677777777777779</v>
      </c>
      <c r="O28" s="1">
        <v>1.06</v>
      </c>
      <c r="P28" s="1"/>
    </row>
    <row r="29" spans="1:16" x14ac:dyDescent="0.25">
      <c r="A29" s="1" t="s">
        <v>35</v>
      </c>
      <c r="C29" s="7">
        <v>0.47</v>
      </c>
      <c r="D29" s="7">
        <v>0.44</v>
      </c>
      <c r="E29" s="7">
        <v>0.42</v>
      </c>
      <c r="F29" s="17">
        <f t="shared" si="4"/>
        <v>0.56999999999999995</v>
      </c>
      <c r="G29" s="17">
        <f t="shared" si="1"/>
        <v>0.56999999999999995</v>
      </c>
      <c r="H29" s="2">
        <f t="array" ref="H29">INDEX($S$2:$S$12,MATCH(MIN(ABS($S$2:$S$12-E29)),ABS($S$2:$S$12-E29),0))</f>
        <v>0</v>
      </c>
      <c r="I29" s="2">
        <v>0.62</v>
      </c>
      <c r="J29" s="3">
        <f t="shared" si="0"/>
        <v>60</v>
      </c>
      <c r="K29" s="10">
        <f t="shared" si="2"/>
        <v>0</v>
      </c>
      <c r="L29" s="22">
        <f t="shared" si="5"/>
        <v>60</v>
      </c>
      <c r="M29" s="8">
        <f t="shared" si="6"/>
        <v>60</v>
      </c>
      <c r="N29" s="5">
        <f t="shared" si="3"/>
        <v>1.0666666666666669</v>
      </c>
      <c r="O29" s="1">
        <v>1.08</v>
      </c>
      <c r="P29" s="1"/>
    </row>
    <row r="30" spans="1:16" x14ac:dyDescent="0.25">
      <c r="A30" s="1" t="s">
        <v>36</v>
      </c>
      <c r="C30" s="7">
        <v>0.46</v>
      </c>
      <c r="D30" s="7">
        <v>0.43</v>
      </c>
      <c r="E30" s="7">
        <v>0.41</v>
      </c>
      <c r="F30" s="17">
        <f t="shared" si="4"/>
        <v>0.56999999999999995</v>
      </c>
      <c r="G30" s="17">
        <f t="shared" si="1"/>
        <v>0.56999999999999995</v>
      </c>
      <c r="H30" s="2">
        <f t="array" ref="H30">INDEX($S$2:$S$12,MATCH(MIN(ABS($S$2:$S$12-E30)),ABS($S$2:$S$12-E30),0))</f>
        <v>0</v>
      </c>
      <c r="I30" s="2">
        <v>0.61</v>
      </c>
      <c r="J30" s="3">
        <f t="shared" si="0"/>
        <v>60</v>
      </c>
      <c r="K30" s="10">
        <f t="shared" si="2"/>
        <v>0</v>
      </c>
      <c r="L30" s="22">
        <f t="shared" si="5"/>
        <v>60</v>
      </c>
      <c r="M30" s="8">
        <f t="shared" si="6"/>
        <v>60</v>
      </c>
      <c r="N30" s="5">
        <f t="shared" si="3"/>
        <v>1.0699999999999998</v>
      </c>
      <c r="O30" s="1">
        <v>1.07</v>
      </c>
      <c r="P30" s="1"/>
    </row>
    <row r="31" spans="1:16" x14ac:dyDescent="0.25">
      <c r="A31" s="1" t="s">
        <v>37</v>
      </c>
      <c r="C31" s="7">
        <v>0.45</v>
      </c>
      <c r="D31" s="7">
        <v>0.42</v>
      </c>
      <c r="E31" s="7">
        <v>0.4</v>
      </c>
      <c r="F31" s="17">
        <f t="shared" si="4"/>
        <v>0.56999999999999995</v>
      </c>
      <c r="G31" s="17">
        <f t="shared" si="1"/>
        <v>0.56999999999999995</v>
      </c>
      <c r="H31" s="2">
        <f t="array" ref="H31">INDEX($S$2:$S$12,MATCH(MIN(ABS($S$2:$S$12-E31)),ABS($S$2:$S$12-E31),0))</f>
        <v>0</v>
      </c>
      <c r="I31" s="2">
        <v>0.61</v>
      </c>
      <c r="J31" s="3">
        <f t="shared" si="0"/>
        <v>60</v>
      </c>
      <c r="K31" s="10">
        <f t="shared" si="2"/>
        <v>0</v>
      </c>
      <c r="L31" s="22">
        <f t="shared" si="5"/>
        <v>60</v>
      </c>
      <c r="M31" s="8">
        <f t="shared" si="6"/>
        <v>60</v>
      </c>
      <c r="N31" s="5">
        <f t="shared" si="3"/>
        <v>1.068888888888889</v>
      </c>
      <c r="O31" s="1">
        <v>1.05</v>
      </c>
    </row>
    <row r="32" spans="1:16" x14ac:dyDescent="0.25">
      <c r="A32" s="1" t="s">
        <v>38</v>
      </c>
      <c r="C32" s="7">
        <v>0.44</v>
      </c>
      <c r="D32" s="7">
        <v>0.41</v>
      </c>
      <c r="E32" s="7">
        <v>0.39</v>
      </c>
      <c r="F32" s="17">
        <f t="shared" si="4"/>
        <v>0.56999999999999995</v>
      </c>
      <c r="G32" s="17">
        <f t="shared" si="1"/>
        <v>0.56999999999999995</v>
      </c>
      <c r="H32" s="2">
        <f t="array" ref="H32">INDEX($S$2:$S$12,MATCH(MIN(ABS($S$2:$S$12-E32)),ABS($S$2:$S$12-E32),0))</f>
        <v>0</v>
      </c>
      <c r="I32" s="2">
        <v>0.6</v>
      </c>
      <c r="J32" s="3">
        <f t="shared" si="0"/>
        <v>60</v>
      </c>
      <c r="K32" s="10">
        <f t="shared" si="2"/>
        <v>0</v>
      </c>
      <c r="L32" s="22">
        <f t="shared" si="5"/>
        <v>60</v>
      </c>
      <c r="M32" s="8">
        <f t="shared" si="6"/>
        <v>60</v>
      </c>
      <c r="N32" s="5">
        <f t="shared" si="3"/>
        <v>1.0655555555555558</v>
      </c>
      <c r="O32" s="1">
        <v>1.04</v>
      </c>
    </row>
    <row r="33" spans="1:15" x14ac:dyDescent="0.25">
      <c r="A33" s="1" t="s">
        <v>39</v>
      </c>
      <c r="C33" s="7">
        <v>0.43</v>
      </c>
      <c r="D33" s="7">
        <v>0.4</v>
      </c>
      <c r="E33" s="7">
        <v>0.38</v>
      </c>
      <c r="F33" s="17">
        <f t="shared" si="4"/>
        <v>0.56999999999999995</v>
      </c>
      <c r="G33" s="17">
        <f t="shared" si="1"/>
        <v>0.56999999999999995</v>
      </c>
      <c r="H33" s="2">
        <f t="array" ref="H33">INDEX($S$2:$S$12,MATCH(MIN(ABS($S$2:$S$12-E33)),ABS($S$2:$S$12-E33),0))</f>
        <v>0</v>
      </c>
      <c r="I33" s="2">
        <v>0.62</v>
      </c>
      <c r="J33" s="3">
        <f t="shared" si="0"/>
        <v>60</v>
      </c>
      <c r="K33" s="10">
        <f t="shared" si="2"/>
        <v>0</v>
      </c>
      <c r="L33" s="22">
        <f t="shared" si="5"/>
        <v>60</v>
      </c>
      <c r="M33" s="8">
        <f t="shared" si="6"/>
        <v>60</v>
      </c>
      <c r="N33" s="5">
        <f t="shared" si="3"/>
        <v>1.0600000000000003</v>
      </c>
      <c r="O33" s="1">
        <v>1.04</v>
      </c>
    </row>
    <row r="34" spans="1:15" x14ac:dyDescent="0.25">
      <c r="A34" s="1" t="s">
        <v>40</v>
      </c>
      <c r="C34" s="7">
        <v>0.42</v>
      </c>
      <c r="D34" s="7">
        <v>0.39</v>
      </c>
      <c r="E34" s="7">
        <v>0.37</v>
      </c>
      <c r="F34" s="17">
        <f t="shared" si="4"/>
        <v>0.56999999999999995</v>
      </c>
      <c r="G34" s="17">
        <f t="shared" si="1"/>
        <v>0.56999999999999995</v>
      </c>
      <c r="H34" s="2">
        <f t="array" ref="H34">INDEX($S$2:$S$12,MATCH(MIN(ABS($S$2:$S$12-E34)),ABS($S$2:$S$12-E34),0))</f>
        <v>0</v>
      </c>
      <c r="I34" s="2">
        <v>0.57999999999999996</v>
      </c>
      <c r="J34" s="3">
        <f t="shared" si="0"/>
        <v>60</v>
      </c>
      <c r="K34" s="10">
        <f t="shared" si="2"/>
        <v>0</v>
      </c>
      <c r="L34" s="22">
        <f t="shared" si="5"/>
        <v>60</v>
      </c>
      <c r="M34" s="8">
        <f t="shared" si="6"/>
        <v>60</v>
      </c>
      <c r="N34" s="5">
        <f t="shared" si="3"/>
        <v>1.0533333333333335</v>
      </c>
      <c r="O34" s="1">
        <v>1.05</v>
      </c>
    </row>
    <row r="35" spans="1:15" x14ac:dyDescent="0.25">
      <c r="A35" s="1" t="s">
        <v>41</v>
      </c>
      <c r="C35" s="7">
        <v>0.41</v>
      </c>
      <c r="D35" s="7">
        <v>0.38</v>
      </c>
      <c r="E35" s="7">
        <v>0.36</v>
      </c>
      <c r="F35" s="17">
        <f t="shared" si="4"/>
        <v>0.56999999999999995</v>
      </c>
      <c r="G35" s="17">
        <f t="shared" si="1"/>
        <v>0.56999999999999995</v>
      </c>
      <c r="H35" s="2">
        <f t="array" ref="H35">INDEX($S$2:$S$12,MATCH(MIN(ABS($S$2:$S$12-E35)),ABS($S$2:$S$12-E35),0))</f>
        <v>0</v>
      </c>
      <c r="I35" s="2">
        <v>0.57999999999999996</v>
      </c>
      <c r="J35" s="3">
        <f t="shared" si="0"/>
        <v>60</v>
      </c>
      <c r="K35" s="10">
        <f t="shared" si="2"/>
        <v>0</v>
      </c>
      <c r="L35" s="22">
        <f t="shared" si="5"/>
        <v>60</v>
      </c>
      <c r="M35" s="8">
        <f t="shared" si="6"/>
        <v>60</v>
      </c>
      <c r="N35" s="5">
        <f t="shared" si="3"/>
        <v>1.0533333333333335</v>
      </c>
      <c r="O35" s="1">
        <v>1.07</v>
      </c>
    </row>
    <row r="36" spans="1:15" x14ac:dyDescent="0.25">
      <c r="A36" s="1" t="s">
        <v>42</v>
      </c>
      <c r="C36" s="7">
        <v>0.4</v>
      </c>
      <c r="D36" s="7">
        <v>0.37</v>
      </c>
      <c r="E36" s="7">
        <v>0.35</v>
      </c>
      <c r="F36" s="17">
        <f t="shared" si="4"/>
        <v>0.56999999999999995</v>
      </c>
      <c r="G36" s="17">
        <f t="shared" si="1"/>
        <v>0.56999999999999995</v>
      </c>
      <c r="H36" s="2">
        <f t="array" ref="H36">INDEX($S$2:$S$12,MATCH(MIN(ABS($S$2:$S$12-E36)),ABS($S$2:$S$12-E36),0))</f>
        <v>0</v>
      </c>
      <c r="I36" s="2">
        <v>0.6</v>
      </c>
      <c r="J36" s="3">
        <f t="shared" si="0"/>
        <v>60</v>
      </c>
      <c r="K36" s="10">
        <f t="shared" si="2"/>
        <v>0</v>
      </c>
      <c r="L36" s="22">
        <f t="shared" si="5"/>
        <v>60</v>
      </c>
      <c r="M36" s="8">
        <f t="shared" si="6"/>
        <v>60</v>
      </c>
      <c r="N36" s="5">
        <f t="shared" si="3"/>
        <v>1.0566666666666669</v>
      </c>
      <c r="O36" s="1">
        <v>1.05</v>
      </c>
    </row>
    <row r="37" spans="1:15" x14ac:dyDescent="0.25">
      <c r="O37" s="1"/>
    </row>
    <row r="38" spans="1:15" x14ac:dyDescent="0.25">
      <c r="O3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forwards sample</vt:lpstr>
      <vt:lpstr>Annual forwards sample-rounding</vt:lpstr>
      <vt:lpstr>Annual forwards sample-vintage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</dc:creator>
  <cp:lastModifiedBy>ACL</cp:lastModifiedBy>
  <dcterms:created xsi:type="dcterms:W3CDTF">2019-10-29T21:38:08Z</dcterms:created>
  <dcterms:modified xsi:type="dcterms:W3CDTF">2020-06-19T20:25:15Z</dcterms:modified>
</cp:coreProperties>
</file>