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morell\AppData\Roaming\OpenText\OTEdit\EC_cera\c288263535\"/>
    </mc:Choice>
  </mc:AlternateContent>
  <xr:revisionPtr revIDLastSave="0" documentId="8_{E389CECB-EA6C-45A0-8605-18086266796E}" xr6:coauthVersionLast="47" xr6:coauthVersionMax="47" xr10:uidLastSave="{00000000-0000-0000-0000-000000000000}"/>
  <bookViews>
    <workbookView xWindow="-120" yWindow="-120" windowWidth="25440" windowHeight="15270" tabRatio="795" firstSheet="1" activeTab="1" xr2:uid="{EE88A923-9A54-4950-A61C-EB98EB36CB17}"/>
  </bookViews>
  <sheets>
    <sheet name="Setup" sheetId="21" state="hidden" r:id="rId1"/>
    <sheet name="Proposal Reminder" sheetId="45" r:id="rId2"/>
    <sheet name="Example 1" sheetId="43" r:id="rId3"/>
    <sheet name="Example 2" sheetId="44" r:id="rId4"/>
    <sheet name="2a. Design Component Details" sheetId="4" state="hidden" r:id="rId5"/>
    <sheet name="2b. Option Details" sheetId="23" state="hidden" r:id="rId6"/>
    <sheet name="3a. Package Details" sheetId="12" state="hidden" r:id="rId7"/>
    <sheet name="Parking Lot" sheetId="14" state="hidden" r:id="rId8"/>
    <sheet name="Revision History" sheetId="22" state="hidden" r:id="rId9"/>
  </sheets>
  <externalReferences>
    <externalReference r:id="rId10"/>
  </externalReferences>
  <definedNames>
    <definedName name="_xlnm.Print_Area" localSheetId="4">'2a. Design Component Details'!$A$3:$C$12</definedName>
    <definedName name="_xlnm.Print_Area" localSheetId="5">'2b. Option Details'!$A$3:$B$12</definedName>
    <definedName name="_xlnm.Print_Titles" localSheetId="4">'2a. Design Component Details'!$3:$6</definedName>
    <definedName name="_xlnm.Print_Titles" localSheetId="5">'2b. Option Details'!$3:$6</definedName>
    <definedName name="Priority">[1]Sheet4!$A$1:$A$3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5" i="44" l="1"/>
  <c r="G82" i="44"/>
  <c r="T80" i="44"/>
  <c r="T72" i="44"/>
  <c r="T69" i="44"/>
  <c r="T67" i="44"/>
  <c r="T71" i="44" s="1"/>
  <c r="T73" i="44" s="1"/>
  <c r="G56" i="44"/>
  <c r="G53" i="44"/>
  <c r="G52" i="44"/>
  <c r="D54" i="44"/>
  <c r="D50" i="44"/>
  <c r="D49" i="44"/>
  <c r="D52" i="44"/>
  <c r="D48" i="44"/>
  <c r="T80" i="43"/>
  <c r="T71" i="43"/>
  <c r="T72" i="43"/>
  <c r="T69" i="43"/>
  <c r="T67" i="43"/>
  <c r="N80" i="43"/>
  <c r="R72" i="43"/>
  <c r="R69" i="43"/>
  <c r="O49" i="43"/>
  <c r="G53" i="43"/>
  <c r="G72" i="43"/>
  <c r="D72" i="43"/>
  <c r="D53" i="44"/>
  <c r="N75" i="44"/>
  <c r="N74" i="44"/>
  <c r="R66" i="44" s="1"/>
  <c r="N73" i="44"/>
  <c r="G73" i="44"/>
  <c r="D73" i="44"/>
  <c r="N72" i="44"/>
  <c r="R65" i="44" s="1"/>
  <c r="G72" i="44"/>
  <c r="D72" i="44"/>
  <c r="N70" i="44"/>
  <c r="R69" i="44"/>
  <c r="N69" i="44"/>
  <c r="R68" i="44"/>
  <c r="R67" i="44"/>
  <c r="N66" i="44"/>
  <c r="D66" i="44"/>
  <c r="N65" i="44"/>
  <c r="D65" i="44"/>
  <c r="G50" i="44"/>
  <c r="D69" i="44" s="1"/>
  <c r="O49" i="44"/>
  <c r="L37" i="44"/>
  <c r="L36" i="44"/>
  <c r="L35" i="44"/>
  <c r="L34" i="44"/>
  <c r="L33" i="44"/>
  <c r="D68" i="44" l="1"/>
  <c r="D77" i="44" s="1"/>
  <c r="D80" i="44" s="1"/>
  <c r="D78" i="44"/>
  <c r="G54" i="44"/>
  <c r="G69" i="44" s="1"/>
  <c r="R72" i="44"/>
  <c r="O48" i="44"/>
  <c r="O50" i="44" s="1"/>
  <c r="N68" i="44" s="1"/>
  <c r="N80" i="44" s="1"/>
  <c r="G68" i="44"/>
  <c r="G77" i="44" s="1"/>
  <c r="G78" i="44"/>
  <c r="T73" i="43"/>
  <c r="N81" i="44"/>
  <c r="R71" i="44"/>
  <c r="R73" i="44" s="1"/>
  <c r="N75" i="43"/>
  <c r="N74" i="43"/>
  <c r="R66" i="43" s="1"/>
  <c r="N73" i="43"/>
  <c r="N72" i="43"/>
  <c r="R68" i="43"/>
  <c r="N70" i="43"/>
  <c r="R67" i="43"/>
  <c r="N69" i="43"/>
  <c r="D54" i="43"/>
  <c r="G68" i="43" s="1"/>
  <c r="N66" i="43"/>
  <c r="N65" i="43"/>
  <c r="G50" i="43"/>
  <c r="D69" i="43" s="1"/>
  <c r="D50" i="43"/>
  <c r="D68" i="43" s="1"/>
  <c r="G73" i="43"/>
  <c r="D73" i="43"/>
  <c r="D78" i="43" s="1"/>
  <c r="D66" i="43"/>
  <c r="D65" i="43"/>
  <c r="L37" i="43"/>
  <c r="L36" i="43"/>
  <c r="L35" i="43"/>
  <c r="L34" i="43"/>
  <c r="L33" i="43"/>
  <c r="A2" i="23"/>
  <c r="A1" i="23"/>
  <c r="A2" i="22"/>
  <c r="A1" i="22"/>
  <c r="A2" i="14"/>
  <c r="A1" i="14"/>
  <c r="A2" i="12"/>
  <c r="A1" i="12"/>
  <c r="A2" i="4"/>
  <c r="A1" i="4"/>
  <c r="G80" i="44" l="1"/>
  <c r="N83" i="44"/>
  <c r="O48" i="43"/>
  <c r="O50" i="43" s="1"/>
  <c r="N68" i="43" s="1"/>
  <c r="G52" i="43"/>
  <c r="G78" i="43"/>
  <c r="N81" i="43"/>
  <c r="G54" i="43"/>
  <c r="G69" i="43" s="1"/>
  <c r="G77" i="43" s="1"/>
  <c r="D77" i="43"/>
  <c r="R65" i="43"/>
  <c r="R71" i="43" s="1"/>
  <c r="R73" i="43" l="1"/>
  <c r="D80" i="43"/>
  <c r="N83" i="43"/>
  <c r="G80" i="43"/>
</calcChain>
</file>

<file path=xl/sharedStrings.xml><?xml version="1.0" encoding="utf-8"?>
<sst xmlns="http://schemas.openxmlformats.org/spreadsheetml/2006/main" count="299" uniqueCount="126">
  <si>
    <t>A</t>
  </si>
  <si>
    <t>B</t>
  </si>
  <si>
    <t>C</t>
  </si>
  <si>
    <t>D</t>
  </si>
  <si>
    <t>E</t>
  </si>
  <si>
    <t>COMPONENT DETAILS</t>
  </si>
  <si>
    <t>Design Component</t>
  </si>
  <si>
    <t>Detailed Description</t>
  </si>
  <si>
    <t>&lt;enter detailed description of this component&gt;</t>
  </si>
  <si>
    <t>Status Quo</t>
  </si>
  <si>
    <t>Instructions: Complete this form as needed. Design components should be populated from the Options Matrix.</t>
  </si>
  <si>
    <r>
      <t>Package Solutions</t>
    </r>
    <r>
      <rPr>
        <vertAlign val="superscript"/>
        <sz val="10"/>
        <color indexed="8"/>
        <rFont val="Arial"/>
        <family val="2"/>
      </rPr>
      <t>2</t>
    </r>
  </si>
  <si>
    <t>Enter issue title (use title from Issue Tracking if applicable) in cell A5:</t>
  </si>
  <si>
    <t>Description</t>
  </si>
  <si>
    <t>Revision History</t>
  </si>
  <si>
    <t>Version</t>
  </si>
  <si>
    <t>Description of changes</t>
  </si>
  <si>
    <t>Posting Date</t>
  </si>
  <si>
    <t xml:space="preserve">Current Spreadsheet Version: </t>
  </si>
  <si>
    <t>&lt;enter detailed description of this option&gt;</t>
  </si>
  <si>
    <t>PACKAGE / PROPOSAL DETAILS</t>
  </si>
  <si>
    <t>PARKING LOT</t>
  </si>
  <si>
    <t>SOLUTION OPTION DETAILS</t>
  </si>
  <si>
    <t>Cell #</t>
  </si>
  <si>
    <t>Corresponding cell number from Options Matrix (ex. 1A, 1B, 2A, etc.)</t>
  </si>
  <si>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</si>
  <si>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</si>
  <si>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rPr>
        <b/>
        <sz val="10"/>
        <color indexed="8"/>
        <rFont val="Arial Narrow"/>
        <family val="2"/>
      </rPr>
      <t>Instructions:</t>
    </r>
    <r>
      <rPr>
        <sz val="10"/>
        <color indexed="8"/>
        <rFont val="Arial Narrow"/>
        <family val="2"/>
      </rPr>
      <t xml:space="preserve"> Use this space to document any items not specific to another topic area.</t>
    </r>
  </si>
  <si>
    <r>
      <rPr>
        <b/>
        <sz val="10"/>
        <color indexed="8"/>
        <rFont val="Arial"/>
        <family val="2"/>
      </rPr>
      <t>Instructions:</t>
    </r>
    <r>
      <rPr>
        <sz val="10"/>
        <color theme="1"/>
        <rFont val="Arial"/>
        <family val="2"/>
      </rPr>
      <t xml:space="preserve"> Document all version changes to this matrix for easy identification of changes.</t>
    </r>
  </si>
  <si>
    <t xml:space="preserve">Enter Stakeholder Committee Name in cell A2: </t>
  </si>
  <si>
    <t>Reserve Certainty Senior Task Force</t>
  </si>
  <si>
    <t>Reserve Certainty and Resource Flexibility Incentives</t>
  </si>
  <si>
    <t>Incremental Energy Offer</t>
  </si>
  <si>
    <t xml:space="preserve">Segment </t>
  </si>
  <si>
    <t xml:space="preserve">MW </t>
  </si>
  <si>
    <t>SR MW</t>
  </si>
  <si>
    <t xml:space="preserve">SR MCP </t>
  </si>
  <si>
    <t>LMP</t>
  </si>
  <si>
    <t>DA SRMCP Credit</t>
  </si>
  <si>
    <t>BAL SRMCP Credit</t>
  </si>
  <si>
    <t>Reserve Market Costs</t>
  </si>
  <si>
    <t>Reserve Market Revenues</t>
  </si>
  <si>
    <t>Proposed</t>
  </si>
  <si>
    <t>Cost for additional Energy MW</t>
  </si>
  <si>
    <t xml:space="preserve">Net Profit </t>
  </si>
  <si>
    <t>Hypothetical PJM Bill Total</t>
  </si>
  <si>
    <t>Market Revenue Neutrality Offset</t>
  </si>
  <si>
    <t>Bal SRMCP Credit</t>
  </si>
  <si>
    <t>LMP Desired</t>
  </si>
  <si>
    <t>SR DA Cost for backed down MW</t>
  </si>
  <si>
    <t>SR DA LMP Revenues for backed down MW</t>
  </si>
  <si>
    <t>SecR DA Cost for backed down MW</t>
  </si>
  <si>
    <t>SecR DA LMP Revenues for backed down MW</t>
  </si>
  <si>
    <t>DA SR Offer Amount</t>
  </si>
  <si>
    <t>DA SR Opportunity Cost</t>
  </si>
  <si>
    <t>DA SecR Opportunity Cost</t>
  </si>
  <si>
    <t>DA SecRMCP Credit</t>
  </si>
  <si>
    <t>RT SR Offer Amount</t>
  </si>
  <si>
    <t>SR RT Cost for backed down MW</t>
  </si>
  <si>
    <t>SecR RT Cost for backed down MW</t>
  </si>
  <si>
    <t>SR RT LMP Revenues for backed down MW</t>
  </si>
  <si>
    <t>SecR RT LMP Revenues for backed down MW</t>
  </si>
  <si>
    <t>RT SR Opportunity Cost</t>
  </si>
  <si>
    <t>RT SecR Opportunity Cost</t>
  </si>
  <si>
    <t>Segment Offer Cost</t>
  </si>
  <si>
    <t>Price</t>
  </si>
  <si>
    <t xml:space="preserve">Day-ahead Market Information </t>
  </si>
  <si>
    <t>Real-time Market Information</t>
  </si>
  <si>
    <t>BAL SecRMCP Credit</t>
  </si>
  <si>
    <t xml:space="preserve">DA SR Offer </t>
  </si>
  <si>
    <t xml:space="preserve">RT SR Offer </t>
  </si>
  <si>
    <t>RT "Balancing" Opportunity Costs</t>
  </si>
  <si>
    <t>RT Cost for backed down MW</t>
  </si>
  <si>
    <t xml:space="preserve"> RT LMP Revenues for backed down MW</t>
  </si>
  <si>
    <t>RT 30 Min RUR Offer Amount</t>
  </si>
  <si>
    <t xml:space="preserve">SecR/30-Min RUR MW </t>
  </si>
  <si>
    <t xml:space="preserve">SecR/30-Min RUR MCP </t>
  </si>
  <si>
    <t xml:space="preserve">RT Reserve Market Opp Cost </t>
  </si>
  <si>
    <t>RT Opportunity Cost</t>
  </si>
  <si>
    <t>Additional SR DA Buyout Cost</t>
  </si>
  <si>
    <t>Additional 30_Min RUR DA Buyout Cost</t>
  </si>
  <si>
    <t>Bal 30-Min RUR MCP Credit</t>
  </si>
  <si>
    <t>DA 30-Min RUR MCP Credit</t>
  </si>
  <si>
    <t>30-Min RUR Opp Cost Owed</t>
  </si>
  <si>
    <t>DA Opportunity Costs</t>
  </si>
  <si>
    <t>RT Only Opportunity Cost</t>
  </si>
  <si>
    <t>RT Opportunity Costs</t>
  </si>
  <si>
    <t>LMP Revenues for RT Energy MW</t>
  </si>
  <si>
    <t>Total profit if provide energy instead of Reserves</t>
  </si>
  <si>
    <t>Scenario</t>
  </si>
  <si>
    <r>
      <t xml:space="preserve">In the </t>
    </r>
    <r>
      <rPr>
        <b/>
        <sz val="14"/>
        <color indexed="56"/>
        <rFont val="Arial Narrow"/>
        <family val="2"/>
      </rPr>
      <t>DA Market</t>
    </r>
    <r>
      <rPr>
        <sz val="14"/>
        <color indexed="56"/>
        <rFont val="Arial Narrow"/>
        <family val="2"/>
      </rPr>
      <t xml:space="preserve">, resource has headroom to provide a </t>
    </r>
    <r>
      <rPr>
        <b/>
        <sz val="14"/>
        <color indexed="56"/>
        <rFont val="Arial Narrow"/>
        <family val="2"/>
      </rPr>
      <t>25 MW SecR/30-Min RUR</t>
    </r>
    <r>
      <rPr>
        <sz val="14"/>
        <color indexed="56"/>
        <rFont val="Arial Narrow"/>
        <family val="2"/>
      </rPr>
      <t xml:space="preserve"> assignment and </t>
    </r>
    <r>
      <rPr>
        <b/>
        <sz val="14"/>
        <color indexed="56"/>
        <rFont val="Arial Narrow"/>
        <family val="2"/>
      </rPr>
      <t>10 MW SR</t>
    </r>
    <r>
      <rPr>
        <sz val="14"/>
        <color indexed="56"/>
        <rFont val="Arial Narrow"/>
        <family val="2"/>
      </rPr>
      <t xml:space="preserve"> assignment and is not required to reduce from its economically desired output to provide reserves. </t>
    </r>
  </si>
  <si>
    <r>
      <t xml:space="preserve">In the </t>
    </r>
    <r>
      <rPr>
        <b/>
        <sz val="14"/>
        <color indexed="56"/>
        <rFont val="Arial Narrow"/>
        <family val="2"/>
      </rPr>
      <t>RT Market</t>
    </r>
    <r>
      <rPr>
        <sz val="14"/>
        <color indexed="56"/>
        <rFont val="Arial Narrow"/>
        <family val="2"/>
      </rPr>
      <t xml:space="preserve">, resource was reduced from its economically desired output of 95 MW to provide a </t>
    </r>
    <r>
      <rPr>
        <b/>
        <sz val="14"/>
        <color indexed="56"/>
        <rFont val="Arial Narrow"/>
        <family val="2"/>
      </rPr>
      <t xml:space="preserve">35 MW SecR/30-Min RUR </t>
    </r>
    <r>
      <rPr>
        <sz val="14"/>
        <color indexed="56"/>
        <rFont val="Arial Narrow"/>
        <family val="2"/>
      </rPr>
      <t xml:space="preserve">assignment and </t>
    </r>
    <r>
      <rPr>
        <b/>
        <sz val="14"/>
        <color indexed="56"/>
        <rFont val="Arial Narrow"/>
        <family val="2"/>
      </rPr>
      <t xml:space="preserve">10 MW SR </t>
    </r>
    <r>
      <rPr>
        <sz val="14"/>
        <color indexed="56"/>
        <rFont val="Arial Narrow"/>
        <family val="2"/>
      </rPr>
      <t>assignment.</t>
    </r>
  </si>
  <si>
    <t xml:space="preserve">Uplift Credit </t>
  </si>
  <si>
    <r>
      <t xml:space="preserve">In the </t>
    </r>
    <r>
      <rPr>
        <b/>
        <sz val="14"/>
        <color indexed="56"/>
        <rFont val="Arial Narrow"/>
        <family val="2"/>
      </rPr>
      <t>DA Market</t>
    </r>
    <r>
      <rPr>
        <sz val="14"/>
        <color indexed="56"/>
        <rFont val="Arial Narrow"/>
        <family val="2"/>
      </rPr>
      <t xml:space="preserve">, resource was reduced from its economically desired output of 95 MW to provide a </t>
    </r>
    <r>
      <rPr>
        <b/>
        <sz val="14"/>
        <color indexed="56"/>
        <rFont val="Arial Narrow"/>
        <family val="2"/>
      </rPr>
      <t>25 MW 30-Min RUR</t>
    </r>
    <r>
      <rPr>
        <sz val="14"/>
        <color indexed="56"/>
        <rFont val="Arial Narrow"/>
        <family val="2"/>
      </rPr>
      <t xml:space="preserve">  assignment and </t>
    </r>
    <r>
      <rPr>
        <b/>
        <sz val="14"/>
        <color indexed="56"/>
        <rFont val="Arial Narrow"/>
        <family val="2"/>
      </rPr>
      <t>10 MW SR</t>
    </r>
    <r>
      <rPr>
        <sz val="14"/>
        <color indexed="56"/>
        <rFont val="Arial Narrow"/>
        <family val="2"/>
      </rPr>
      <t xml:space="preserve"> Assignment</t>
    </r>
  </si>
  <si>
    <r>
      <t xml:space="preserve">In the </t>
    </r>
    <r>
      <rPr>
        <b/>
        <sz val="14"/>
        <color indexed="56"/>
        <rFont val="Arial Narrow"/>
        <family val="2"/>
      </rPr>
      <t>RT Market</t>
    </r>
    <r>
      <rPr>
        <sz val="14"/>
        <color indexed="56"/>
        <rFont val="Arial Narrow"/>
        <family val="2"/>
      </rPr>
      <t xml:space="preserve">, the resource was reduced from its economically desired output of 95 MW to provide a </t>
    </r>
    <r>
      <rPr>
        <b/>
        <sz val="14"/>
        <color indexed="56"/>
        <rFont val="Arial Narrow"/>
        <family val="2"/>
      </rPr>
      <t>35 MW 30-Min RUR</t>
    </r>
    <r>
      <rPr>
        <sz val="14"/>
        <color indexed="56"/>
        <rFont val="Arial Narrow"/>
        <family val="2"/>
      </rPr>
      <t xml:space="preserve"> assignment and </t>
    </r>
    <r>
      <rPr>
        <b/>
        <sz val="14"/>
        <color indexed="56"/>
        <rFont val="Arial Narrow"/>
        <family val="2"/>
      </rPr>
      <t>10 MW SR</t>
    </r>
    <r>
      <rPr>
        <sz val="14"/>
        <color indexed="56"/>
        <rFont val="Arial Narrow"/>
        <family val="2"/>
      </rPr>
      <t xml:space="preserve"> assignment.</t>
    </r>
  </si>
  <si>
    <t xml:space="preserve">LMP Desired MW </t>
  </si>
  <si>
    <t>LMP Desired MW</t>
  </si>
  <si>
    <t>Mathematical proof to support proposed calculations</t>
  </si>
  <si>
    <t xml:space="preserve">Sync Reserve Uplift Credit </t>
  </si>
  <si>
    <t xml:space="preserve">Sec Reserve Uplift Credit </t>
  </si>
  <si>
    <t>Opportunity Cost Calculations</t>
  </si>
  <si>
    <t xml:space="preserve">Uplift Calculations </t>
  </si>
  <si>
    <t>Market Results and Offer Parameters</t>
  </si>
  <si>
    <t>30-Min RUR Opp Cost Credit Owed</t>
  </si>
  <si>
    <t>SR Opp Cost Credit Owed</t>
  </si>
  <si>
    <t>SecR Opp Cost Credit Owed</t>
  </si>
  <si>
    <t>*as part of the PJM proposal, reserve market lost opportunity cost (LOC) credits will be renamed reserve market uplift credits.</t>
  </si>
  <si>
    <t xml:space="preserve">Uplift* Calculations </t>
  </si>
  <si>
    <t>PJM provided an overview of proposed reforms to the reserve market uplift (lost opportunity cost credit) calculations at the April 13, 2026 RCSTF meeting.</t>
  </si>
  <si>
    <t>Item 05 - Reserve Market Settlements  </t>
  </si>
  <si>
    <t>See slides 9 - 26 in the posted presentation from the April 13 meeting:</t>
  </si>
  <si>
    <t>Two slides from this presentation are included below as a refresher.</t>
  </si>
  <si>
    <t>The purpose of this spreadsheet is to provide examples illustrating and supporting the proposed calculation reforms.</t>
  </si>
  <si>
    <t>Uplift credits are calculated separately by market</t>
  </si>
  <si>
    <t>Opportunity costs are calculated for the day ahead assignment, and any additional MW backed down in RT, in excess of the DA assignment</t>
  </si>
  <si>
    <t>Opportunity costs are calculated for all MW backed down in real-time</t>
  </si>
  <si>
    <t>A single uplift credit is calculated across all reserve markets</t>
  </si>
  <si>
    <t>The purpose of the opportunity cost calculation is to ensure the resource makes at least as much profit being assigned reserves as it would have if it was assigned energy.</t>
  </si>
  <si>
    <t>Hypothetical billing if 35 MW (DA portion of the RT assignment) was assigned energy rather than reserves (i.e. what the net profit would have been if those MW were assigned as energy).</t>
  </si>
  <si>
    <t>Hypothetical billing if additional 10 MW RT assignment was assigned energy rather than reserves (i.e. what the net profit would have been if those MW were assigned as energy).</t>
  </si>
  <si>
    <r>
      <t xml:space="preserve">Hypothetical billing if </t>
    </r>
    <r>
      <rPr>
        <b/>
        <u/>
        <sz val="9"/>
        <color theme="1"/>
        <rFont val="Arial"/>
        <family val="2"/>
      </rPr>
      <t xml:space="preserve">35 MW (DA portion of the RT assignment) </t>
    </r>
    <r>
      <rPr>
        <b/>
        <sz val="9"/>
        <color theme="1"/>
        <rFont val="Arial"/>
        <family val="2"/>
      </rPr>
      <t>was assigned energy rather than reserves (i.e. what the net profit would have been if those MW were assigned as energy).</t>
    </r>
  </si>
  <si>
    <r>
      <t xml:space="preserve">Hypothetical billing if </t>
    </r>
    <r>
      <rPr>
        <b/>
        <u/>
        <sz val="10"/>
        <color theme="1"/>
        <rFont val="Arial"/>
        <family val="2"/>
      </rPr>
      <t xml:space="preserve">additional 10 MW RT assignment </t>
    </r>
    <r>
      <rPr>
        <b/>
        <sz val="10"/>
        <color theme="1"/>
        <rFont val="Arial"/>
        <family val="2"/>
      </rPr>
      <t>was assigned energy rather than reserves (i.e. what the net profit would have been if those MW were assigned as energy).</t>
    </r>
  </si>
  <si>
    <t>Total DA and RT Opportunity Cost</t>
  </si>
  <si>
    <t>Total Uplift Credit</t>
  </si>
  <si>
    <t>Difference from status quo</t>
  </si>
  <si>
    <t>This is the amount of the Additional DA Buyout Cost across all markets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</si>
</sst>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46" x14ac:knownFonts="1">
    <font>
      <sz val="10"/>
      <color theme="1"/>
      <name val="Arial"/>
      <family val="2"/>
    </font>
    <font>
      <sz val="10"/>
      <color indexed="8"/>
      <name val="Arial"/>
      <family val="2"/>
    </font>
    <font>
      <vertAlign val="superscript"/>
      <sz val="10"/>
      <color indexed="8"/>
      <name val="Arial"/>
      <family val="2"/>
    </font>
    <font>
      <sz val="10"/>
      <name val="Arial"/>
      <family val="2"/>
    </font>
    <font>
      <b/>
      <sz val="10"/>
      <color indexed="8"/>
      <name val="Arial"/>
      <family val="2"/>
    </font>
    <font>
      <sz val="10"/>
      <color indexed="8"/>
      <name val="Arial Narrow"/>
      <family val="2"/>
    </font>
    <font>
      <b/>
      <sz val="10"/>
      <color indexed="8"/>
      <name val="Arial Narrow"/>
      <family val="2"/>
    </font>
    <font>
      <sz val="10"/>
      <color indexed="9"/>
      <name val="Arial"/>
      <family val="2"/>
    </font>
    <font>
      <b/>
      <sz val="10"/>
      <color indexed="9"/>
      <name val="Arial"/>
      <family val="2"/>
    </font>
    <font>
      <sz val="10"/>
      <color indexed="10"/>
      <name val="Arial"/>
      <family val="2"/>
    </font>
    <font>
      <b/>
      <sz val="12"/>
      <name val="Arial"/>
      <family val="2"/>
    </font>
    <font>
      <sz val="14"/>
      <color indexed="56"/>
      <name val="Arial Narrow"/>
      <family val="2"/>
    </font>
    <font>
      <b/>
      <sz val="14"/>
      <color indexed="56"/>
      <name val="Arial Narrow"/>
      <family val="2"/>
    </font>
    <font>
      <sz val="10"/>
      <color theme="1"/>
      <name val="Arial"/>
      <family val="2"/>
    </font>
    <font>
      <sz val="10"/>
      <color rgb="FF9C0006"/>
      <name val="Arial"/>
      <family val="2"/>
    </font>
    <font>
      <b/>
      <sz val="10"/>
      <color rgb="FFFA7D0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font>
    <font>
      <b/>
      <sz val="10"/>
      <color theme="1"/>
      <name val="Arial"/>
      <family val="2"/>
    </font>
    <font>
      <sz val="10"/>
      <color rgb="FFFF0000"/>
      <name val="Arial"/>
      <family val="2"/>
    </font>
    <font>
      <sz val="10"/>
      <color theme="1"/>
      <name val="Arial Narrow"/>
      <family val="2"/>
    </font>
    <font>
      <b/>
      <sz val="14"/>
      <color theme="1"/>
      <name val="Arial"/>
      <family val="2"/>
    </font>
    <font>
      <sz val="16"/>
      <color rgb="FFFF0000"/>
      <name val="Arial Narrow"/>
      <family val="2"/>
    </font>
    <font>
      <b/>
      <sz val="14"/>
      <color rgb="FFFF0000"/>
      <name val="Arial Narrow"/>
      <family val="2"/>
    </font>
    <font>
      <b/>
      <sz val="14"/>
      <color theme="1"/>
      <name val="Arial Narrow"/>
      <family val="2"/>
    </font>
    <font>
      <b/>
      <sz val="10"/>
      <color rgb="FFFF0000"/>
      <name val="Arial"/>
      <family val="2"/>
    </font>
    <font>
      <b/>
      <sz val="11"/>
      <color theme="1"/>
      <name val="Calibri"/>
      <family val="2"/>
      <scheme val="minor"/>
    </font>
    <font>
      <b/>
      <sz val="16"/>
      <color rgb="FF013366"/>
      <name val="Arial Narrow"/>
      <family val="2"/>
    </font>
    <font>
      <sz val="14"/>
      <color rgb="FF013366"/>
      <name val="Arial Narrow"/>
      <family val="2"/>
    </font>
    <font>
      <sz val="12"/>
      <color theme="1"/>
      <name val="Arial"/>
      <family val="2"/>
    </font>
    <font>
      <b/>
      <sz val="12"/>
      <color theme="1"/>
      <name val="Arial"/>
      <family val="2"/>
    </font>
    <font>
      <u/>
      <sz val="10"/>
      <color theme="10"/>
      <name val="Arial"/>
      <family val="2"/>
    </font>
    <font>
      <u/>
      <sz val="12"/>
      <color theme="10"/>
      <name val="Arial"/>
      <family val="2"/>
    </font>
    <font>
      <b/>
      <sz val="9"/>
      <color theme="1"/>
      <name val="Arial"/>
      <family val="2"/>
    </font>
    <font>
      <b/>
      <u/>
      <sz val="9"/>
      <color theme="1"/>
      <name val="Arial"/>
      <family val="2"/>
    </font>
    <font>
      <b/>
      <u/>
      <sz val="10"/>
      <color theme="1"/>
      <name val="Arial"/>
      <family val="2"/>
    </font>
    <font>
      <sz val="14"/>
      <color rgb="FFFFFFFF"/>
      <name val="Calibri"/>
      <family val="2"/>
    </font>
    <font>
      <sz val="10"/>
      <color theme="4"/>
      <name val="Arial"/>
      <family val="2"/>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79998168889431442"/>
        <bgColor indexed="64"/>
      </patternFill>
    </fill>
  </fills>
  <borders count="53">
    <border>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medium">
        <color rgb="FFFFFFFF"/>
      </right>
      <top style="medium">
        <color indexed="64"/>
      </top>
      <bottom/>
      <diagonal/>
    </border>
    <border>
      <left style="medium">
        <color indexed="64"/>
      </left>
      <right style="medium">
        <color rgb="FFFFFFFF"/>
      </right>
      <top/>
      <bottom style="medium">
        <color indexed="64"/>
      </bottom>
      <diagonal/>
    </border>
    <border>
      <left style="medium">
        <color rgb="FFFFFFFF"/>
      </left>
      <right/>
      <top style="medium">
        <color indexed="64"/>
      </top>
      <bottom/>
      <diagonal/>
    </border>
    <border>
      <left style="medium">
        <color rgb="FFFFFFFF"/>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5">
    <xf numFmtId="0" fontId="0"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14" fillId="28" borderId="0" applyNumberFormat="0" applyBorder="0" applyAlignment="0" applyProtection="0"/>
    <xf numFmtId="0" fontId="15" fillId="29" borderId="33" applyNumberFormat="0" applyAlignment="0" applyProtection="0"/>
    <xf numFmtId="0" fontId="8" fillId="30" borderId="34" applyNumberFormat="0" applyAlignment="0" applyProtection="0"/>
    <xf numFmtId="44" fontId="13" fillId="0" borderId="0" applyFont="0" applyFill="0" applyBorder="0" applyAlignment="0" applyProtection="0"/>
    <xf numFmtId="0" fontId="16" fillId="0" borderId="0" applyNumberFormat="0" applyFill="0" applyBorder="0" applyAlignment="0" applyProtection="0"/>
    <xf numFmtId="0" fontId="17" fillId="31" borderId="0" applyNumberFormat="0" applyBorder="0" applyAlignment="0" applyProtection="0"/>
    <xf numFmtId="0" fontId="18" fillId="0" borderId="35" applyNumberFormat="0" applyFill="0" applyAlignment="0" applyProtection="0"/>
    <xf numFmtId="0" fontId="19" fillId="0" borderId="36" applyNumberFormat="0" applyFill="0" applyAlignment="0" applyProtection="0"/>
    <xf numFmtId="0" fontId="20" fillId="0" borderId="37" applyNumberFormat="0" applyFill="0" applyAlignment="0" applyProtection="0"/>
    <xf numFmtId="0" fontId="20" fillId="0" borderId="0" applyNumberFormat="0" applyFill="0" applyBorder="0" applyAlignment="0" applyProtection="0"/>
    <xf numFmtId="0" fontId="21" fillId="2" borderId="33" applyNumberFormat="0" applyAlignment="0" applyProtection="0"/>
    <xf numFmtId="0" fontId="22" fillId="0" borderId="38" applyNumberFormat="0" applyFill="0" applyAlignment="0" applyProtection="0"/>
    <xf numFmtId="0" fontId="23" fillId="32" borderId="0" applyNumberFormat="0" applyBorder="0" applyAlignment="0" applyProtection="0"/>
    <xf numFmtId="0" fontId="1" fillId="0" borderId="0"/>
    <xf numFmtId="0" fontId="1" fillId="3" borderId="39" applyNumberFormat="0" applyFont="0" applyAlignment="0" applyProtection="0"/>
    <xf numFmtId="0" fontId="24" fillId="29" borderId="40" applyNumberFormat="0" applyAlignment="0" applyProtection="0"/>
    <xf numFmtId="0" fontId="25" fillId="0" borderId="0" applyNumberFormat="0" applyFill="0" applyBorder="0" applyAlignment="0" applyProtection="0"/>
    <xf numFmtId="0" fontId="4" fillId="0" borderId="41" applyNumberFormat="0" applyFill="0" applyAlignment="0" applyProtection="0"/>
    <xf numFmtId="0" fontId="9" fillId="0" borderId="0" applyNumberFormat="0" applyFill="0" applyBorder="0" applyAlignment="0" applyProtection="0"/>
    <xf numFmtId="0" fontId="39" fillId="0" borderId="0" applyNumberFormat="0" applyFill="0" applyBorder="0" applyAlignment="0" applyProtection="0"/>
  </cellStyleXfs>
  <cellXfs count="166">
    <xf numFmtId="0" fontId="0" fillId="0" borderId="0" xfId="0"/>
    <xf numFmtId="0" fontId="28" fillId="0" borderId="0" xfId="0" applyFont="1"/>
    <xf numFmtId="0" fontId="28" fillId="33" borderId="0" xfId="0" applyFont="1" applyFill="1"/>
    <xf numFmtId="0" fontId="28" fillId="33" borderId="1" xfId="0" applyFont="1" applyFill="1" applyBorder="1"/>
    <xf numFmtId="0" fontId="28" fillId="33" borderId="0" xfId="0" applyFont="1" applyFill="1" applyAlignment="1">
      <alignment vertical="center"/>
    </xf>
    <xf numFmtId="0" fontId="0" fillId="0" borderId="0" xfId="0" applyAlignment="1">
      <alignment horizontal="center"/>
    </xf>
    <xf numFmtId="0" fontId="0" fillId="33" borderId="1" xfId="0" applyFill="1" applyBorder="1"/>
    <xf numFmtId="0" fontId="0" fillId="33" borderId="0" xfId="0" applyFill="1"/>
    <xf numFmtId="0" fontId="26" fillId="34" borderId="2" xfId="0" applyFont="1" applyFill="1" applyBorder="1" applyAlignment="1">
      <alignment horizontal="center" vertical="center"/>
    </xf>
    <xf numFmtId="0" fontId="0" fillId="33" borderId="3" xfId="0" applyFill="1" applyBorder="1" applyAlignment="1">
      <alignment horizontal="center" vertical="center"/>
    </xf>
    <xf numFmtId="0" fontId="0" fillId="33" borderId="3" xfId="0" applyFill="1" applyBorder="1" applyAlignment="1">
      <alignment horizontal="left" vertical="center"/>
    </xf>
    <xf numFmtId="0" fontId="27" fillId="33" borderId="3" xfId="0" applyFont="1" applyFill="1" applyBorder="1" applyAlignment="1">
      <alignment horizontal="left" vertical="center"/>
    </xf>
    <xf numFmtId="0" fontId="0" fillId="33" borderId="4" xfId="0" applyFill="1" applyBorder="1" applyAlignment="1">
      <alignment horizontal="center" vertical="center"/>
    </xf>
    <xf numFmtId="0" fontId="0" fillId="33" borderId="4" xfId="0" applyFill="1" applyBorder="1" applyAlignment="1">
      <alignment horizontal="left" vertical="center"/>
    </xf>
    <xf numFmtId="0" fontId="0" fillId="34" borderId="4" xfId="0" applyFill="1" applyBorder="1" applyAlignment="1">
      <alignment horizontal="center" vertical="center" wrapText="1"/>
    </xf>
    <xf numFmtId="0" fontId="0" fillId="34" borderId="4" xfId="0" applyFill="1" applyBorder="1" applyAlignment="1">
      <alignment horizontal="center" vertical="center"/>
    </xf>
    <xf numFmtId="0" fontId="29" fillId="33" borderId="0" xfId="0" applyFont="1" applyFill="1" applyAlignment="1">
      <alignment horizontal="center"/>
    </xf>
    <xf numFmtId="0" fontId="3" fillId="0" borderId="0" xfId="0" applyFont="1"/>
    <xf numFmtId="0" fontId="30" fillId="0" borderId="0" xfId="0" applyFont="1" applyAlignment="1">
      <alignment horizontal="center" vertical="top"/>
    </xf>
    <xf numFmtId="0" fontId="31" fillId="33" borderId="0" xfId="0" applyFont="1" applyFill="1" applyAlignment="1">
      <alignment horizontal="center"/>
    </xf>
    <xf numFmtId="0" fontId="26" fillId="0" borderId="0" xfId="0" applyFont="1"/>
    <xf numFmtId="0" fontId="0" fillId="0" borderId="4" xfId="0" applyBorder="1"/>
    <xf numFmtId="0" fontId="32" fillId="33" borderId="0" xfId="0" applyFont="1" applyFill="1" applyAlignment="1">
      <alignment horizontal="center"/>
    </xf>
    <xf numFmtId="0" fontId="26" fillId="34" borderId="5" xfId="0" applyFont="1" applyFill="1" applyBorder="1" applyAlignment="1">
      <alignment horizontal="center" vertical="center"/>
    </xf>
    <xf numFmtId="0" fontId="26" fillId="0" borderId="4" xfId="0" applyFont="1" applyBorder="1"/>
    <xf numFmtId="0" fontId="26" fillId="0" borderId="4" xfId="0" applyFont="1" applyBorder="1" applyAlignment="1">
      <alignment wrapText="1"/>
    </xf>
    <xf numFmtId="0" fontId="27" fillId="35" borderId="3" xfId="0" applyFont="1" applyFill="1" applyBorder="1" applyAlignment="1">
      <alignment horizontal="left" vertical="center"/>
    </xf>
    <xf numFmtId="0" fontId="27" fillId="34" borderId="3" xfId="0" applyFont="1" applyFill="1" applyBorder="1" applyAlignment="1">
      <alignment horizontal="left" vertical="center"/>
    </xf>
    <xf numFmtId="0" fontId="0" fillId="35" borderId="4" xfId="0" applyFill="1" applyBorder="1" applyAlignment="1">
      <alignment horizontal="center" vertical="center" wrapText="1"/>
    </xf>
    <xf numFmtId="0" fontId="27" fillId="33" borderId="3" xfId="0" applyFont="1" applyFill="1" applyBorder="1" applyAlignment="1">
      <alignment horizontal="left" vertical="center" wrapText="1"/>
    </xf>
    <xf numFmtId="0" fontId="27" fillId="33" borderId="3" xfId="0" applyFont="1" applyFill="1" applyBorder="1" applyAlignment="1">
      <alignment horizontal="center" vertical="center" wrapText="1"/>
    </xf>
    <xf numFmtId="0" fontId="26" fillId="34" borderId="4" xfId="0" applyFont="1" applyFill="1" applyBorder="1" applyAlignment="1">
      <alignment horizontal="center" vertical="center"/>
    </xf>
    <xf numFmtId="44" fontId="0" fillId="0" borderId="0" xfId="0" applyNumberFormat="1"/>
    <xf numFmtId="0" fontId="0" fillId="0" borderId="0" xfId="0" applyAlignment="1">
      <alignment horizontal="right"/>
    </xf>
    <xf numFmtId="0" fontId="26" fillId="0" borderId="0" xfId="0" applyFont="1" applyAlignment="1">
      <alignment horizontal="right"/>
    </xf>
    <xf numFmtId="0" fontId="33" fillId="0" borderId="0" xfId="0" applyFont="1"/>
    <xf numFmtId="0" fontId="0" fillId="0" borderId="9" xfId="0" applyBorder="1"/>
    <xf numFmtId="44" fontId="13" fillId="0" borderId="10" xfId="28" applyFont="1" applyBorder="1"/>
    <xf numFmtId="44" fontId="0" fillId="0" borderId="10" xfId="0" applyNumberFormat="1" applyBorder="1"/>
    <xf numFmtId="0" fontId="0" fillId="0" borderId="11" xfId="0" applyBorder="1"/>
    <xf numFmtId="0" fontId="0" fillId="0" borderId="12" xfId="0" applyBorder="1"/>
    <xf numFmtId="44" fontId="0" fillId="0" borderId="0" xfId="0" applyNumberFormat="1" applyAlignment="1">
      <alignment horizontal="left"/>
    </xf>
    <xf numFmtId="0" fontId="26" fillId="0" borderId="0" xfId="0" applyFont="1" applyAlignment="1">
      <alignment horizontal="left"/>
    </xf>
    <xf numFmtId="44" fontId="13" fillId="0" borderId="0" xfId="28" applyFont="1"/>
    <xf numFmtId="44" fontId="13" fillId="0" borderId="0" xfId="28" applyFont="1" applyAlignment="1">
      <alignment horizontal="right"/>
    </xf>
    <xf numFmtId="0" fontId="10" fillId="0" borderId="0" xfId="0" applyFont="1"/>
    <xf numFmtId="0" fontId="34" fillId="0" borderId="15" xfId="0" applyFont="1" applyBorder="1" applyAlignment="1">
      <alignment horizontal="center" wrapText="1"/>
    </xf>
    <xf numFmtId="0" fontId="34" fillId="0" borderId="16" xfId="0" applyFont="1" applyBorder="1" applyAlignment="1">
      <alignment horizontal="center" wrapText="1"/>
    </xf>
    <xf numFmtId="0" fontId="34" fillId="0" borderId="17" xfId="0" applyFont="1" applyBorder="1" applyAlignment="1">
      <alignment horizontal="right"/>
    </xf>
    <xf numFmtId="0" fontId="34" fillId="0" borderId="18" xfId="0" applyFont="1" applyBorder="1" applyAlignment="1">
      <alignment horizontal="right"/>
    </xf>
    <xf numFmtId="0" fontId="34" fillId="0" borderId="19" xfId="0" applyFont="1" applyBorder="1" applyAlignment="1">
      <alignment horizontal="right"/>
    </xf>
    <xf numFmtId="0" fontId="34" fillId="0" borderId="20" xfId="0" applyFont="1" applyBorder="1" applyAlignment="1">
      <alignment horizontal="right"/>
    </xf>
    <xf numFmtId="0" fontId="34" fillId="0" borderId="21" xfId="0" applyFont="1" applyBorder="1" applyAlignment="1">
      <alignment horizontal="right"/>
    </xf>
    <xf numFmtId="0" fontId="34" fillId="0" borderId="22" xfId="0" applyFont="1" applyBorder="1" applyAlignment="1">
      <alignment horizontal="right"/>
    </xf>
    <xf numFmtId="0" fontId="34" fillId="0" borderId="14" xfId="0" applyFont="1" applyBorder="1" applyAlignment="1">
      <alignment horizontal="center" wrapText="1"/>
    </xf>
    <xf numFmtId="0" fontId="34" fillId="0" borderId="0" xfId="0" applyFont="1" applyAlignment="1">
      <alignment horizontal="right"/>
    </xf>
    <xf numFmtId="0" fontId="26" fillId="0" borderId="9" xfId="0" applyFont="1" applyBorder="1"/>
    <xf numFmtId="44" fontId="13" fillId="0" borderId="10" xfId="28" applyFont="1" applyBorder="1" applyAlignment="1">
      <alignment horizontal="right"/>
    </xf>
    <xf numFmtId="44" fontId="13" fillId="0" borderId="13" xfId="28" applyFont="1" applyBorder="1" applyAlignment="1">
      <alignment horizontal="right"/>
    </xf>
    <xf numFmtId="0" fontId="34" fillId="0" borderId="0" xfId="0" applyFont="1" applyAlignment="1">
      <alignment horizontal="center" wrapText="1"/>
    </xf>
    <xf numFmtId="0" fontId="34" fillId="0" borderId="23" xfId="0" applyFont="1" applyBorder="1" applyAlignment="1">
      <alignment horizontal="right"/>
    </xf>
    <xf numFmtId="44" fontId="34" fillId="0" borderId="21" xfId="28" applyFont="1" applyBorder="1" applyAlignment="1">
      <alignment horizontal="right"/>
    </xf>
    <xf numFmtId="44" fontId="34" fillId="0" borderId="23" xfId="28" applyFont="1" applyBorder="1" applyAlignment="1">
      <alignment horizontal="right"/>
    </xf>
    <xf numFmtId="0" fontId="0" fillId="0" borderId="0" xfId="0" applyAlignment="1">
      <alignment horizontal="center" vertical="center" wrapText="1"/>
    </xf>
    <xf numFmtId="44" fontId="0" fillId="0" borderId="9" xfId="0" applyNumberFormat="1" applyBorder="1"/>
    <xf numFmtId="0" fontId="34" fillId="0" borderId="24" xfId="0" applyFont="1" applyBorder="1" applyAlignment="1">
      <alignment horizontal="right"/>
    </xf>
    <xf numFmtId="164" fontId="34" fillId="0" borderId="21" xfId="28" applyNumberFormat="1" applyFont="1" applyBorder="1" applyAlignment="1">
      <alignment horizontal="right"/>
    </xf>
    <xf numFmtId="44" fontId="34" fillId="0" borderId="22" xfId="28" applyFont="1" applyBorder="1" applyAlignment="1">
      <alignment horizontal="right"/>
    </xf>
    <xf numFmtId="0" fontId="34" fillId="0" borderId="25" xfId="0" applyFont="1" applyBorder="1" applyAlignment="1">
      <alignment horizontal="right"/>
    </xf>
    <xf numFmtId="0" fontId="34" fillId="0" borderId="30" xfId="0" applyFont="1" applyBorder="1" applyAlignment="1">
      <alignment horizontal="right"/>
    </xf>
    <xf numFmtId="0" fontId="0" fillId="36" borderId="15" xfId="0" applyFill="1" applyBorder="1"/>
    <xf numFmtId="0" fontId="0" fillId="36" borderId="16" xfId="0" applyFill="1" applyBorder="1"/>
    <xf numFmtId="0" fontId="34" fillId="36" borderId="31" xfId="0" applyFont="1" applyFill="1" applyBorder="1" applyAlignment="1">
      <alignment horizontal="right"/>
    </xf>
    <xf numFmtId="44" fontId="34" fillId="36" borderId="32" xfId="28" applyFont="1" applyFill="1" applyBorder="1" applyAlignment="1">
      <alignment horizontal="right"/>
    </xf>
    <xf numFmtId="44" fontId="13" fillId="0" borderId="0" xfId="28" applyFont="1" applyBorder="1" applyAlignment="1">
      <alignment horizontal="right"/>
    </xf>
    <xf numFmtId="0" fontId="34" fillId="0" borderId="29" xfId="0" applyFont="1" applyBorder="1" applyAlignment="1">
      <alignment horizontal="right"/>
    </xf>
    <xf numFmtId="0" fontId="0" fillId="36" borderId="0" xfId="0" applyFill="1"/>
    <xf numFmtId="0" fontId="37" fillId="36" borderId="0" xfId="0" applyFont="1" applyFill="1"/>
    <xf numFmtId="0" fontId="38" fillId="36" borderId="0" xfId="0" applyFont="1" applyFill="1"/>
    <xf numFmtId="44" fontId="34" fillId="0" borderId="0" xfId="28" applyFont="1" applyBorder="1" applyAlignment="1">
      <alignment horizontal="right"/>
    </xf>
    <xf numFmtId="44" fontId="34" fillId="36" borderId="15" xfId="28" applyFont="1" applyFill="1" applyBorder="1" applyAlignment="1">
      <alignment horizontal="right"/>
    </xf>
    <xf numFmtId="44" fontId="34" fillId="36" borderId="22" xfId="28" applyFont="1" applyFill="1" applyBorder="1" applyAlignment="1">
      <alignment horizontal="right"/>
    </xf>
    <xf numFmtId="44" fontId="34" fillId="36" borderId="21" xfId="28" applyFont="1" applyFill="1" applyBorder="1" applyAlignment="1">
      <alignment horizontal="right"/>
    </xf>
    <xf numFmtId="0" fontId="37" fillId="0" borderId="0" xfId="0" applyFont="1"/>
    <xf numFmtId="0" fontId="40" fillId="0" borderId="0" xfId="44" applyFont="1"/>
    <xf numFmtId="44" fontId="34" fillId="0" borderId="4" xfId="28" applyFont="1" applyBorder="1" applyAlignment="1">
      <alignment horizontal="right"/>
    </xf>
    <xf numFmtId="44" fontId="34" fillId="36" borderId="4" xfId="28" applyFont="1" applyFill="1" applyBorder="1" applyAlignment="1">
      <alignment horizontal="right"/>
    </xf>
    <xf numFmtId="0" fontId="34" fillId="0" borderId="46" xfId="0" applyFont="1" applyBorder="1" applyAlignment="1">
      <alignment horizontal="left"/>
    </xf>
    <xf numFmtId="0" fontId="34" fillId="0" borderId="47" xfId="0" applyFont="1" applyBorder="1" applyAlignment="1">
      <alignment horizontal="right"/>
    </xf>
    <xf numFmtId="0" fontId="34" fillId="0" borderId="48" xfId="0" applyFont="1" applyBorder="1" applyAlignment="1">
      <alignment horizontal="left"/>
    </xf>
    <xf numFmtId="0" fontId="34" fillId="0" borderId="49" xfId="0" applyFont="1" applyBorder="1" applyAlignment="1">
      <alignment horizontal="right"/>
    </xf>
    <xf numFmtId="0" fontId="0" fillId="0" borderId="48" xfId="0" applyBorder="1" applyAlignment="1">
      <alignment horizontal="right"/>
    </xf>
    <xf numFmtId="44" fontId="0" fillId="0" borderId="49" xfId="0" applyNumberFormat="1" applyBorder="1"/>
    <xf numFmtId="0" fontId="34" fillId="0" borderId="50" xfId="0" applyFont="1" applyBorder="1" applyAlignment="1">
      <alignment horizontal="left"/>
    </xf>
    <xf numFmtId="0" fontId="34" fillId="0" borderId="51" xfId="0" applyFont="1" applyBorder="1" applyAlignment="1">
      <alignment horizontal="right"/>
    </xf>
    <xf numFmtId="44" fontId="26" fillId="0" borderId="4" xfId="0" applyNumberFormat="1" applyFont="1" applyBorder="1"/>
    <xf numFmtId="44" fontId="34" fillId="0" borderId="0" xfId="28" applyFont="1" applyFill="1" applyBorder="1" applyAlignment="1">
      <alignment horizontal="right"/>
    </xf>
    <xf numFmtId="0" fontId="34" fillId="0" borderId="0" xfId="0" applyFont="1" applyAlignment="1">
      <alignment horizontal="left"/>
    </xf>
    <xf numFmtId="44" fontId="26" fillId="0" borderId="0" xfId="0" applyNumberFormat="1" applyFont="1"/>
    <xf numFmtId="0" fontId="26" fillId="0" borderId="0" xfId="0" applyFont="1" applyAlignment="1">
      <alignment wrapText="1"/>
    </xf>
    <xf numFmtId="44" fontId="26" fillId="0" borderId="52" xfId="0" applyNumberFormat="1" applyFont="1" applyBorder="1"/>
    <xf numFmtId="0" fontId="34" fillId="0" borderId="28" xfId="0" applyFont="1" applyBorder="1" applyAlignment="1">
      <alignment horizontal="left"/>
    </xf>
    <xf numFmtId="0" fontId="34" fillId="0" borderId="5" xfId="0" applyFont="1" applyBorder="1" applyAlignment="1">
      <alignment horizontal="left"/>
    </xf>
    <xf numFmtId="0" fontId="44" fillId="0" borderId="0" xfId="0" applyFont="1"/>
    <xf numFmtId="0" fontId="45" fillId="0" borderId="0" xfId="0" applyFont="1" applyAlignment="1">
      <alignment horizontal="right"/>
    </xf>
    <xf numFmtId="0" fontId="26" fillId="36" borderId="18" xfId="0" applyFont="1" applyFill="1" applyBorder="1" applyAlignment="1">
      <alignment horizontal="center"/>
    </xf>
    <xf numFmtId="0" fontId="26" fillId="36" borderId="26" xfId="0" applyFont="1" applyFill="1" applyBorder="1" applyAlignment="1">
      <alignment horizontal="center"/>
    </xf>
    <xf numFmtId="0" fontId="26" fillId="36" borderId="27" xfId="0" applyFont="1" applyFill="1" applyBorder="1" applyAlignment="1">
      <alignment horizontal="center"/>
    </xf>
    <xf numFmtId="0" fontId="26" fillId="24" borderId="15" xfId="0" applyFont="1" applyFill="1" applyBorder="1" applyAlignment="1">
      <alignment horizontal="center"/>
    </xf>
    <xf numFmtId="0" fontId="26" fillId="24" borderId="16" xfId="0" applyFont="1" applyFill="1" applyBorder="1" applyAlignment="1">
      <alignment horizontal="center"/>
    </xf>
    <xf numFmtId="0" fontId="26" fillId="24" borderId="14" xfId="0" applyFont="1" applyFill="1" applyBorder="1" applyAlignment="1">
      <alignment horizontal="center"/>
    </xf>
    <xf numFmtId="0" fontId="26" fillId="24" borderId="15" xfId="0" applyFont="1" applyFill="1" applyBorder="1" applyAlignment="1">
      <alignment horizontal="center" wrapText="1"/>
    </xf>
    <xf numFmtId="0" fontId="26" fillId="24" borderId="16" xfId="0" applyFont="1" applyFill="1" applyBorder="1" applyAlignment="1">
      <alignment horizontal="center" wrapText="1"/>
    </xf>
    <xf numFmtId="0" fontId="26" fillId="24" borderId="14" xfId="0" applyFont="1" applyFill="1" applyBorder="1" applyAlignment="1">
      <alignment horizontal="center" wrapText="1"/>
    </xf>
    <xf numFmtId="0" fontId="35" fillId="29" borderId="42" xfId="0" applyFont="1" applyFill="1" applyBorder="1" applyAlignment="1">
      <alignment horizontal="center" vertical="center" wrapText="1" readingOrder="1"/>
    </xf>
    <xf numFmtId="0" fontId="35" fillId="29" borderId="43" xfId="0" applyFont="1" applyFill="1" applyBorder="1" applyAlignment="1">
      <alignment horizontal="center" vertical="center" wrapText="1" readingOrder="1"/>
    </xf>
    <xf numFmtId="0" fontId="36" fillId="0" borderId="44" xfId="0" applyFont="1" applyBorder="1" applyAlignment="1">
      <alignment horizontal="left" vertical="center" wrapText="1" readingOrder="1"/>
    </xf>
    <xf numFmtId="0" fontId="36" fillId="0" borderId="7" xfId="0" applyFont="1" applyBorder="1" applyAlignment="1">
      <alignment horizontal="left" vertical="center" wrapText="1" readingOrder="1"/>
    </xf>
    <xf numFmtId="0" fontId="36" fillId="0" borderId="8" xfId="0" applyFont="1" applyBorder="1" applyAlignment="1">
      <alignment horizontal="left" vertical="center" wrapText="1" readingOrder="1"/>
    </xf>
    <xf numFmtId="0" fontId="36" fillId="0" borderId="45" xfId="0" applyFont="1" applyBorder="1" applyAlignment="1">
      <alignment horizontal="left" vertical="center" wrapText="1" readingOrder="1"/>
    </xf>
    <xf numFmtId="0" fontId="36" fillId="0" borderId="12" xfId="0" applyFont="1" applyBorder="1" applyAlignment="1">
      <alignment horizontal="left" vertical="center" wrapText="1" readingOrder="1"/>
    </xf>
    <xf numFmtId="0" fontId="36" fillId="0" borderId="13" xfId="0" applyFont="1" applyBorder="1" applyAlignment="1">
      <alignment horizontal="left" vertical="center" wrapText="1" readingOrder="1"/>
    </xf>
    <xf numFmtId="0" fontId="10" fillId="36" borderId="0" xfId="0" applyFont="1" applyFill="1" applyAlignment="1">
      <alignment horizontal="center"/>
    </xf>
    <xf numFmtId="0" fontId="38" fillId="36" borderId="0" xfId="0" applyFont="1" applyFill="1" applyAlignment="1">
      <alignment horizontal="center"/>
    </xf>
    <xf numFmtId="0" fontId="26" fillId="26" borderId="15" xfId="0" applyFont="1" applyFill="1" applyBorder="1" applyAlignment="1">
      <alignment horizontal="center" wrapText="1"/>
    </xf>
    <xf numFmtId="0" fontId="26" fillId="26" borderId="16" xfId="0" applyFont="1" applyFill="1" applyBorder="1" applyAlignment="1">
      <alignment horizontal="center" wrapText="1"/>
    </xf>
    <xf numFmtId="0" fontId="26" fillId="26" borderId="14" xfId="0" applyFont="1" applyFill="1" applyBorder="1" applyAlignment="1">
      <alignment horizontal="center" wrapText="1"/>
    </xf>
    <xf numFmtId="0" fontId="26" fillId="37" borderId="15" xfId="0" applyFont="1" applyFill="1" applyBorder="1" applyAlignment="1">
      <alignment horizontal="center" wrapText="1"/>
    </xf>
    <xf numFmtId="0" fontId="26" fillId="37" borderId="16" xfId="0" applyFont="1" applyFill="1" applyBorder="1" applyAlignment="1">
      <alignment horizontal="center" wrapText="1"/>
    </xf>
    <xf numFmtId="0" fontId="26" fillId="37" borderId="14" xfId="0" applyFont="1" applyFill="1" applyBorder="1" applyAlignment="1">
      <alignment horizontal="center" wrapText="1"/>
    </xf>
    <xf numFmtId="0" fontId="26" fillId="36" borderId="11" xfId="0" applyFont="1" applyFill="1" applyBorder="1" applyAlignment="1">
      <alignment horizontal="center"/>
    </xf>
    <xf numFmtId="0" fontId="26" fillId="36" borderId="12" xfId="0" applyFont="1" applyFill="1" applyBorder="1" applyAlignment="1">
      <alignment horizontal="center"/>
    </xf>
    <xf numFmtId="0" fontId="26" fillId="36" borderId="13" xfId="0" applyFont="1" applyFill="1" applyBorder="1" applyAlignment="1">
      <alignment horizontal="center"/>
    </xf>
    <xf numFmtId="0" fontId="38" fillId="26" borderId="15" xfId="0" applyFont="1" applyFill="1" applyBorder="1" applyAlignment="1">
      <alignment horizontal="center"/>
    </xf>
    <xf numFmtId="0" fontId="38" fillId="26" borderId="16" xfId="0" applyFont="1" applyFill="1" applyBorder="1" applyAlignment="1">
      <alignment horizontal="center"/>
    </xf>
    <xf numFmtId="0" fontId="38" fillId="26" borderId="14" xfId="0" applyFont="1" applyFill="1" applyBorder="1" applyAlignment="1">
      <alignment horizontal="center"/>
    </xf>
    <xf numFmtId="0" fontId="38" fillId="37" borderId="15" xfId="0" applyFont="1" applyFill="1" applyBorder="1" applyAlignment="1">
      <alignment horizontal="center"/>
    </xf>
    <xf numFmtId="0" fontId="38" fillId="37" borderId="16" xfId="0" applyFont="1" applyFill="1" applyBorder="1" applyAlignment="1">
      <alignment horizontal="center"/>
    </xf>
    <xf numFmtId="0" fontId="38" fillId="37" borderId="14" xfId="0" applyFont="1" applyFill="1" applyBorder="1" applyAlignment="1">
      <alignment horizontal="center"/>
    </xf>
    <xf numFmtId="0" fontId="41" fillId="36" borderId="6" xfId="0" applyFont="1" applyFill="1" applyBorder="1" applyAlignment="1">
      <alignment horizontal="center" vertical="center" wrapText="1"/>
    </xf>
    <xf numFmtId="0" fontId="41" fillId="36" borderId="7" xfId="0" applyFont="1" applyFill="1" applyBorder="1" applyAlignment="1">
      <alignment horizontal="center" vertical="center" wrapText="1"/>
    </xf>
    <xf numFmtId="0" fontId="41" fillId="36" borderId="8" xfId="0" applyFont="1" applyFill="1" applyBorder="1" applyAlignment="1">
      <alignment horizontal="center" vertical="center" wrapText="1"/>
    </xf>
    <xf numFmtId="0" fontId="26" fillId="36" borderId="18" xfId="0" applyFont="1" applyFill="1" applyBorder="1" applyAlignment="1">
      <alignment horizontal="center" wrapText="1"/>
    </xf>
    <xf numFmtId="0" fontId="26" fillId="36" borderId="7" xfId="0" applyFont="1" applyFill="1" applyBorder="1" applyAlignment="1">
      <alignment horizontal="center" wrapText="1"/>
    </xf>
    <xf numFmtId="0" fontId="26" fillId="36" borderId="8" xfId="0" applyFont="1" applyFill="1" applyBorder="1" applyAlignment="1">
      <alignment horizontal="center" wrapText="1"/>
    </xf>
    <xf numFmtId="0" fontId="38" fillId="24" borderId="15" xfId="0" applyFont="1" applyFill="1" applyBorder="1" applyAlignment="1">
      <alignment horizontal="center"/>
    </xf>
    <xf numFmtId="0" fontId="38" fillId="24" borderId="16" xfId="0" applyFont="1" applyFill="1" applyBorder="1" applyAlignment="1">
      <alignment horizontal="center"/>
    </xf>
    <xf numFmtId="0" fontId="38" fillId="24" borderId="14" xfId="0" applyFont="1" applyFill="1" applyBorder="1" applyAlignment="1">
      <alignment horizontal="center"/>
    </xf>
    <xf numFmtId="0" fontId="26" fillId="36" borderId="15" xfId="0" applyFont="1" applyFill="1" applyBorder="1" applyAlignment="1">
      <alignment horizontal="center"/>
    </xf>
    <xf numFmtId="0" fontId="26" fillId="36" borderId="16" xfId="0" applyFont="1" applyFill="1" applyBorder="1" applyAlignment="1">
      <alignment horizontal="center"/>
    </xf>
    <xf numFmtId="0" fontId="26" fillId="36" borderId="14" xfId="0" applyFont="1" applyFill="1" applyBorder="1" applyAlignment="1">
      <alignment horizontal="center"/>
    </xf>
    <xf numFmtId="0" fontId="26" fillId="36" borderId="6" xfId="0" applyFont="1" applyFill="1" applyBorder="1" applyAlignment="1">
      <alignment horizontal="center" vertical="center" wrapText="1"/>
    </xf>
    <xf numFmtId="0" fontId="26" fillId="36" borderId="7" xfId="0" applyFont="1" applyFill="1" applyBorder="1" applyAlignment="1">
      <alignment horizontal="center" vertical="center" wrapText="1"/>
    </xf>
    <xf numFmtId="0" fontId="26" fillId="36" borderId="8" xfId="0" applyFont="1" applyFill="1" applyBorder="1" applyAlignment="1">
      <alignment horizontal="center" vertical="center" wrapText="1"/>
    </xf>
    <xf numFmtId="0" fontId="26" fillId="26" borderId="15" xfId="0" applyFont="1" applyFill="1" applyBorder="1" applyAlignment="1">
      <alignment horizontal="center"/>
    </xf>
    <xf numFmtId="0" fontId="26" fillId="26" borderId="16" xfId="0" applyFont="1" applyFill="1" applyBorder="1" applyAlignment="1">
      <alignment horizontal="center"/>
    </xf>
    <xf numFmtId="0" fontId="26" fillId="26" borderId="14" xfId="0" applyFont="1" applyFill="1" applyBorder="1" applyAlignment="1">
      <alignment horizontal="center"/>
    </xf>
    <xf numFmtId="0" fontId="32" fillId="33" borderId="0" xfId="0" applyFont="1" applyFill="1" applyAlignment="1">
      <alignment horizontal="center"/>
    </xf>
    <xf numFmtId="0" fontId="26" fillId="34" borderId="5" xfId="0" applyFont="1" applyFill="1" applyBorder="1" applyAlignment="1">
      <alignment horizontal="center" vertical="center"/>
    </xf>
    <xf numFmtId="0" fontId="0" fillId="33" borderId="25" xfId="0" applyFill="1" applyBorder="1" applyAlignment="1">
      <alignment horizontal="center" vertical="center"/>
    </xf>
    <xf numFmtId="0" fontId="30" fillId="0" borderId="0" xfId="0" applyFont="1" applyAlignment="1">
      <alignment horizontal="center" vertical="top"/>
    </xf>
    <xf numFmtId="0" fontId="31" fillId="33" borderId="0" xfId="0" applyFont="1" applyFill="1" applyAlignment="1">
      <alignment horizontal="center"/>
    </xf>
    <xf numFmtId="0" fontId="0" fillId="34" borderId="28" xfId="0" applyFill="1" applyBorder="1" applyAlignment="1">
      <alignment horizontal="center" vertical="center"/>
    </xf>
    <xf numFmtId="0" fontId="0" fillId="34" borderId="29" xfId="0" applyFill="1" applyBorder="1" applyAlignment="1">
      <alignment horizontal="center" vertical="center"/>
    </xf>
    <xf numFmtId="0" fontId="0" fillId="34" borderId="24" xfId="0" applyFill="1" applyBorder="1" applyAlignment="1">
      <alignment horizontal="center" vertical="center"/>
    </xf>
    <xf numFmtId="0" fontId="0" fillId="0" borderId="0" xfId="0"/>
  </cellXfs>
  <cellStyles count="45">
    <cellStyle name="20% - Accent1 2" xfId="1" xr:uid="{C1D1A0C5-2B73-43B8-BCBF-D6E5945F2EB5}"/>
    <cellStyle name="20% - Accent2 2" xfId="2" xr:uid="{70594161-DDB2-40DA-9DD3-6A4160143FC1}"/>
    <cellStyle name="20% - Accent3 2" xfId="3" xr:uid="{8BCDD12D-566E-4240-998D-16DFF58A255A}"/>
    <cellStyle name="20% - Accent4 2" xfId="4" xr:uid="{902C1EE6-8368-462A-8285-EE818815E3D3}"/>
    <cellStyle name="20% - Accent5 2" xfId="5" xr:uid="{7A1D80CD-DFD1-4E41-975F-F76D21D370E5}"/>
    <cellStyle name="20% - Accent6 2" xfId="6" xr:uid="{CBFCBB56-FEDC-4803-A76B-E863AA318249}"/>
    <cellStyle name="40% - Accent1 2" xfId="7" xr:uid="{9F96C78C-304B-4852-98EE-F297ACD0B407}"/>
    <cellStyle name="40% - Accent2 2" xfId="8" xr:uid="{F17F191C-A108-4042-B8F9-E4A765BDEC65}"/>
    <cellStyle name="40% - Accent3 2" xfId="9" xr:uid="{78A6E476-A9D2-4355-86A7-A1019F38909F}"/>
    <cellStyle name="40% - Accent4 2" xfId="10" xr:uid="{1BA046CA-135B-4A4B-8E28-67D84629D4CD}"/>
    <cellStyle name="40% - Accent5 2" xfId="11" xr:uid="{973F145F-0FA4-4B19-B361-92EA13814B9A}"/>
    <cellStyle name="40% - Accent6 2" xfId="12" xr:uid="{3D198D98-BE42-41C0-8D4D-53DB750E1B57}"/>
    <cellStyle name="60% - Accent1 2" xfId="13" xr:uid="{0FE0017F-9E5F-4E0C-9FD2-3AB22317C96A}"/>
    <cellStyle name="60% - Accent2 2" xfId="14" xr:uid="{E0F690AC-520D-4676-8F01-00C713404C1E}"/>
    <cellStyle name="60% - Accent3 2" xfId="15" xr:uid="{61976121-6491-4684-8F06-02F357B98611}"/>
    <cellStyle name="60% - Accent4 2" xfId="16" xr:uid="{9C0B2AF4-2125-4F8F-BDA4-67692C6D4F0E}"/>
    <cellStyle name="60% - Accent5 2" xfId="17" xr:uid="{A11ADA99-A402-4945-AFA0-6ED9197A5BAB}"/>
    <cellStyle name="60% - Accent6 2" xfId="18" xr:uid="{8FB8AB4A-A6A0-4AB6-8F94-6679ABB0D267}"/>
    <cellStyle name="Accent1 2" xfId="19" xr:uid="{DCE37F28-92D4-457C-9AC5-A837F4611038}"/>
    <cellStyle name="Accent2 2" xfId="20" xr:uid="{AAAC7203-DD70-4AC3-BC10-235D256C147F}"/>
    <cellStyle name="Accent3 2" xfId="21" xr:uid="{F21C51A3-235C-4A77-80E9-FEE3CB988CCC}"/>
    <cellStyle name="Accent4 2" xfId="22" xr:uid="{C25E0737-3AD0-46B2-B38E-2BEE9B589432}"/>
    <cellStyle name="Accent5 2" xfId="23" xr:uid="{A4A26535-2A94-4E6B-B38B-5FAE595E466A}"/>
    <cellStyle name="Accent6 2" xfId="24" xr:uid="{526F6E38-42C9-4858-B319-C79280B4E4EB}"/>
    <cellStyle name="Bad 2" xfId="25" xr:uid="{728900B8-79B2-4D61-A399-AFC527229CC8}"/>
    <cellStyle name="Calculation 2" xfId="26" xr:uid="{6D75C6D1-4C9B-430D-87D9-55E3D87F14E0}"/>
    <cellStyle name="Check Cell 2" xfId="27" xr:uid="{8350948B-4C56-4779-929A-A4165B1A2374}"/>
    <cellStyle name="Currency" xfId="28" builtinId="4"/>
    <cellStyle name="Explanatory Text" xfId="29" builtinId="53" customBuiltin="1"/>
    <cellStyle name="Good 2" xfId="30" xr:uid="{68305085-6F74-4DC8-87BC-23D042E2BC6D}"/>
    <cellStyle name="Heading 1" xfId="31" builtinId="16" customBuiltin="1"/>
    <cellStyle name="Heading 2 2" xfId="32" xr:uid="{3C23913C-EF46-47EA-B07A-2A6D142F5574}"/>
    <cellStyle name="Heading 3" xfId="33" builtinId="18" customBuiltin="1"/>
    <cellStyle name="Heading 4" xfId="34" builtinId="19" customBuiltin="1"/>
    <cellStyle name="Hyperlink" xfId="44" builtinId="8"/>
    <cellStyle name="Input 2" xfId="35" xr:uid="{2D9BDFDF-E5AC-43D9-8266-3442324DEB40}"/>
    <cellStyle name="Linked Cell" xfId="36" builtinId="24" customBuiltin="1"/>
    <cellStyle name="Neutral 2" xfId="37" xr:uid="{FEDDADC4-00DC-4A8F-B941-0D5D061792C6}"/>
    <cellStyle name="Normal" xfId="0" builtinId="0"/>
    <cellStyle name="Normal 2" xfId="38" xr:uid="{D9F6CB63-EE48-42AF-B4A4-55860706B6F9}"/>
    <cellStyle name="Note 2" xfId="39" xr:uid="{D1E93ADA-1022-4470-9A5F-4A30F07DBE5A}"/>
    <cellStyle name="Output 2" xfId="40" xr:uid="{6A4EAB17-1D3D-40C3-9970-4342915898F7}"/>
    <cellStyle name="Title 2" xfId="41" xr:uid="{4E8BB924-4ED9-4F67-9BB8-5FC72454BDDF}"/>
    <cellStyle name="Total 2" xfId="42" xr:uid="{6C1A9404-1462-4699-A5C9-F822BC950CCD}"/>
    <cellStyle name="Warning Text 2" xfId="43" xr:uid="{8C65A703-ED50-4B2C-9F47-CFA6F6F39BC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95249</xdr:rowOff>
    </xdr:from>
    <xdr:to>
      <xdr:col>14</xdr:col>
      <xdr:colOff>12743</xdr:colOff>
      <xdr:row>36</xdr:row>
      <xdr:rowOff>85724</xdr:rowOff>
    </xdr:to>
    <xdr:pic>
      <xdr:nvPicPr>
        <xdr:cNvPr id="6" name="Picture 5">
          <a:extLst>
            <a:ext uri="{FF2B5EF4-FFF2-40B4-BE49-F238E27FC236}">
              <a16:creationId xmlns:a16="http://schemas.microsoft.com/office/drawing/2014/main" id="{09596DA1-13B9-4918-97C0-8C179A226A28}"/>
            </a:ext>
          </a:extLst>
        </xdr:cNvPr>
        <xdr:cNvPicPr>
          <a:picLocks noChangeAspect="1"/>
        </xdr:cNvPicPr>
      </xdr:nvPicPr>
      <xdr:blipFill>
        <a:blip xmlns:r="http://schemas.openxmlformats.org/officeDocument/2006/relationships" r:embed="rId1"/>
        <a:stretch>
          <a:fillRect/>
        </a:stretch>
      </xdr:blipFill>
      <xdr:spPr>
        <a:xfrm>
          <a:off x="0" y="1066799"/>
          <a:ext cx="8547143" cy="4848225"/>
        </a:xfrm>
        <a:prstGeom prst="rect">
          <a:avLst/>
        </a:prstGeom>
      </xdr:spPr>
    </xdr:pic>
    <xdr:clientData/>
  </xdr:twoCellAnchor>
  <xdr:twoCellAnchor editAs="oneCell">
    <xdr:from>
      <xdr:col>0</xdr:col>
      <xdr:colOff>1</xdr:colOff>
      <xdr:row>39</xdr:row>
      <xdr:rowOff>1</xdr:rowOff>
    </xdr:from>
    <xdr:to>
      <xdr:col>14</xdr:col>
      <xdr:colOff>28575</xdr:colOff>
      <xdr:row>68</xdr:row>
      <xdr:rowOff>149890</xdr:rowOff>
    </xdr:to>
    <xdr:pic>
      <xdr:nvPicPr>
        <xdr:cNvPr id="7" name="Picture 6">
          <a:extLst>
            <a:ext uri="{FF2B5EF4-FFF2-40B4-BE49-F238E27FC236}">
              <a16:creationId xmlns:a16="http://schemas.microsoft.com/office/drawing/2014/main" id="{91E1618D-CA36-4B4F-846E-BF8C80857D82}"/>
            </a:ext>
          </a:extLst>
        </xdr:cNvPr>
        <xdr:cNvPicPr>
          <a:picLocks noChangeAspect="1"/>
        </xdr:cNvPicPr>
      </xdr:nvPicPr>
      <xdr:blipFill>
        <a:blip xmlns:r="http://schemas.openxmlformats.org/officeDocument/2006/relationships" r:embed="rId2"/>
        <a:stretch>
          <a:fillRect/>
        </a:stretch>
      </xdr:blipFill>
      <xdr:spPr>
        <a:xfrm>
          <a:off x="1" y="6315076"/>
          <a:ext cx="8562974" cy="484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89</xdr:row>
      <xdr:rowOff>76200</xdr:rowOff>
    </xdr:from>
    <xdr:ext cx="15144750" cy="17297400"/>
    <xdr:sp macro="" textlink="">
      <xdr:nvSpPr>
        <xdr:cNvPr id="2" name="TextBox 1">
          <a:extLst>
            <a:ext uri="{FF2B5EF4-FFF2-40B4-BE49-F238E27FC236}">
              <a16:creationId xmlns:a16="http://schemas.microsoft.com/office/drawing/2014/main" id="{E77B7877-5654-4CB8-9483-4A7ACE3723C1}"/>
            </a:ext>
          </a:extLst>
        </xdr:cNvPr>
        <xdr:cNvSpPr txBox="1"/>
      </xdr:nvSpPr>
      <xdr:spPr>
        <a:xfrm>
          <a:off x="0" y="17907000"/>
          <a:ext cx="15144750" cy="17297400"/>
        </a:xfrm>
        <a:prstGeom prst="rect">
          <a:avLst/>
        </a:prstGeom>
        <a:solidFill>
          <a:srgbClr val="0070C0"/>
        </a:solidFill>
      </xdr:spPr>
      <xdr:style>
        <a:lnRef idx="0">
          <a:srgbClr val="000000"/>
        </a:lnRef>
        <a:fillRef idx="0">
          <a:srgbClr val="000000"/>
        </a:fillRef>
        <a:effectRef idx="0">
          <a:srgbClr val="000000"/>
        </a:effectRef>
        <a:fontRef idx="minor">
          <a:schemeClr val="tx1"/>
        </a:fontRef>
      </xdr:style>
      <xdr:txBody>
        <a:bodyPr vertOverflow="clip" horzOverflow="clip" wrap="square" anchor="t">
          <a:noAutofit/>
        </a:bodyPr>
        <a:lstStyle/>
        <a:p>
          <a:r>
            <a:rPr lang="en-US" sz="1400">
              <a:solidFill>
                <a:schemeClr val="bg1"/>
              </a:solidFill>
            </a:rPr>
            <a:t>Takeaway:</a:t>
          </a:r>
        </a:p>
        <a:p>
          <a:endParaRPr lang="en-US" sz="1400">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u="sng" baseline="0">
              <a:solidFill>
                <a:schemeClr val="bg1"/>
              </a:solidFill>
              <a:latin typeface="+mn-lt"/>
              <a:ea typeface="+mn-ea"/>
              <a:cs typeface="+mn-cs"/>
            </a:rPr>
            <a:t>Status Quo Uplift Credits:</a:t>
          </a:r>
        </a:p>
        <a:p>
          <a:endParaRPr lang="en-US" sz="1400">
            <a:solidFill>
              <a:schemeClr val="bg1"/>
            </a:solidFill>
          </a:endParaRPr>
        </a:p>
        <a:p>
          <a:r>
            <a:rPr lang="en-US" sz="1400">
              <a:solidFill>
                <a:schemeClr val="bg1"/>
              </a:solidFill>
            </a:rPr>
            <a:t>The status quo Reserve</a:t>
          </a:r>
          <a:r>
            <a:rPr lang="en-US" sz="1400" baseline="0">
              <a:solidFill>
                <a:schemeClr val="bg1"/>
              </a:solidFill>
            </a:rPr>
            <a:t> Market uplift credits currently referred to as Lost Opportunity Cost Credits are paid separately by reserve market (Synchronized Reserve, Secondary Reserve, and Non-Synchronized Reserve).   For each reserve market, a single uplift credit accounts for both Day-ahead and Real-time market costs and revenues.  </a:t>
          </a:r>
          <a:r>
            <a:rPr lang="en-US" sz="1400">
              <a:solidFill>
                <a:schemeClr val="bg1"/>
              </a:solidFill>
            </a:rPr>
            <a:t>The uplift credit is paid when revenues do not</a:t>
          </a:r>
          <a:r>
            <a:rPr lang="en-US" sz="1400" baseline="0">
              <a:solidFill>
                <a:schemeClr val="bg1"/>
              </a:solidFill>
            </a:rPr>
            <a:t> exceed costs.</a:t>
          </a:r>
        </a:p>
        <a:p>
          <a:endParaRPr lang="en-US" sz="1400" baseline="0">
            <a:solidFill>
              <a:schemeClr val="bg1"/>
            </a:solidFill>
          </a:endParaRPr>
        </a:p>
        <a:p>
          <a:r>
            <a:rPr lang="en-US" sz="1400" baseline="0">
              <a:solidFill>
                <a:schemeClr val="bg1"/>
              </a:solidFill>
            </a:rPr>
            <a:t>Synchronized Reserve Uplift Credit (Status Quo) = Max { DA SR Offer Amount + RT SR Offer Amount + DA SR Opportunity Cost + Real-time SR Opportunity Cost } - {DA SRMCP Credit + Balancing SRMCP Credit + Market Revenue Neutrality Offset + SR Opportunity Cost Credit Owed - SR Applied Shortfall Charge} , 0</a:t>
          </a:r>
        </a:p>
        <a:p>
          <a:endParaRPr lang="en-US" sz="1400" baseline="0">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Secondary Reserve Uplift Credit (Status Quo) = Max { DA SecR Opportunity Cost + Real-time SecR Opportunity Cost } - {DA SecRMCP Credit + Balancing SecRMCP Credit + Market Revenue Neutrality Offset + SecR Opportunity Cost Credit Owed } , 0</a:t>
          </a:r>
        </a:p>
        <a:p>
          <a:endParaRPr lang="en-US" sz="1400" baseline="0">
            <a:solidFill>
              <a:schemeClr val="bg1"/>
            </a:solidFill>
          </a:endParaRPr>
        </a:p>
        <a:p>
          <a:r>
            <a:rPr lang="en-US" sz="1400" baseline="0">
              <a:solidFill>
                <a:schemeClr val="bg1"/>
              </a:solidFill>
            </a:rPr>
            <a:t>The status quo uplift credit includes a Day-ahead Opportunity Cost and Real-time Opportunity Cost, calculated as the forgone energy profit due to backing down/producing less energy to make room for the reserve assignmnet.  This ensures the resource is indifferent to being assigned reserves or energy.  A non-zero opportunity cost will be calculated when LMP supports the resource operating at a greater output for energy than where it needs to operate in order to provide the reserves assignment.   The status quo DA opportunity cost is calculated for the DA reserve assignment while the RT opportunity cost is a balancing calculation and is calculated for any </a:t>
          </a:r>
          <a:r>
            <a:rPr lang="en-US" sz="1400" u="sng" baseline="0">
              <a:solidFill>
                <a:schemeClr val="bg1"/>
              </a:solidFill>
            </a:rPr>
            <a:t>additional</a:t>
          </a:r>
          <a:r>
            <a:rPr lang="en-US" sz="1400" baseline="0">
              <a:solidFill>
                <a:schemeClr val="bg1"/>
              </a:solidFill>
            </a:rPr>
            <a:t> reserves assigned in the RT market.   Additionally, the DA and RT opportunity costs calculation in both the SR or SecR markets accounts for assignments in the other reserve market to prevent double counting. </a:t>
          </a:r>
        </a:p>
        <a:p>
          <a:r>
            <a:rPr lang="en-US" sz="1400" baseline="0">
              <a:solidFill>
                <a:schemeClr val="bg1"/>
              </a:solidFill>
            </a:rPr>
            <a:t>  </a:t>
          </a:r>
        </a:p>
        <a:p>
          <a:pPr marL="0" marR="0" lvl="0" indent="0" defTabSz="914400" eaLnBrk="1" fontAlgn="auto" latinLnBrk="0" hangingPunct="1">
            <a:lnSpc>
              <a:spcPct val="100000"/>
            </a:lnSpc>
            <a:spcBef>
              <a:spcPts val="0"/>
            </a:spcBef>
            <a:spcAft>
              <a:spcPts val="0"/>
            </a:spcAft>
            <a:buClrTx/>
            <a:buSzTx/>
            <a:buFontTx/>
            <a:buNone/>
          </a:pPr>
          <a:r>
            <a:rPr lang="en-US" sz="1400" u="sng" baseline="0">
              <a:solidFill>
                <a:schemeClr val="bg1"/>
              </a:solidFill>
              <a:latin typeface="+mn-lt"/>
              <a:ea typeface="+mn-ea"/>
              <a:cs typeface="+mn-cs"/>
            </a:rPr>
            <a:t>Example 1 Status Quo Opportunity Costs and Uplift Credits:</a:t>
          </a:r>
        </a:p>
        <a:p>
          <a:r>
            <a:rPr lang="en-US" sz="1400" baseline="0">
              <a:solidFill>
                <a:schemeClr val="bg1"/>
              </a:solidFill>
            </a:rPr>
            <a:t>In the DA Market, the resource has headroom to provide a 10 MW DA SR assignment and a 25 MW DA SecR assignment and is not required to reduce from its DA economically desired output of 60 MW to provide reserves.   As a result the DA SR Opportunity Cost is $0 and the DA SecR Opportunity Cost is $0.  </a:t>
          </a:r>
        </a:p>
        <a:p>
          <a:endParaRPr lang="en-US" sz="1400" baseline="0">
            <a:solidFill>
              <a:schemeClr val="bg1"/>
            </a:solidFill>
          </a:endParaRPr>
        </a:p>
        <a:p>
          <a:r>
            <a:rPr lang="en-US" sz="1400" baseline="0">
              <a:solidFill>
                <a:schemeClr val="bg1"/>
              </a:solidFill>
            </a:rPr>
            <a:t>In the RT Market, LMP has risen and the resource has a Desired MW value of 95 MW.   In order to provide the 10 MW RT SR assignment and the 35 MW RT SecR assignment the resource must back down to 50 MW of energy.   The status quo RT opportunity cost calculation is a balancing equation and is only calculated for reserve products that have an increase in the RT assignment from the DA reserve assignment.  </a:t>
          </a:r>
        </a:p>
        <a:p>
          <a:endParaRPr lang="en-US" sz="1400" baseline="0">
            <a:solidFill>
              <a:schemeClr val="bg1"/>
            </a:solidFill>
          </a:endParaRPr>
        </a:p>
        <a:p>
          <a:r>
            <a:rPr lang="en-US" sz="1400" baseline="0">
              <a:solidFill>
                <a:schemeClr val="bg1"/>
              </a:solidFill>
            </a:rPr>
            <a:t>Because there was no increase in the RT SR assignment (RT SR MW = 10 MW, DA SR MW = 10 MW), RT SR Opportunity Costs = $0</a:t>
          </a:r>
        </a:p>
        <a:p>
          <a:endParaRPr lang="en-US" sz="1400" baseline="0">
            <a:solidFill>
              <a:schemeClr val="bg1"/>
            </a:solidFill>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Because the RT SecR assignment is the only reserve assignment that increased from DA to RT, the area shaded in Blue from 50 MW to 60 MW is calculated as the Balancing SecR opp cost.  The area shaded in grey represent the MWs that were captured by the DA opportunity cost which was $0.  A shortcoming of this approach is that this is not reflective of the actual opportunity cost in RT. </a:t>
          </a: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RT SecR Opportunity Cost = RT LMP Revenues for additional 10 MW backed down in RT - RT Cost for additional 10 MW backed down in RT = $480 - $275 = $205</a:t>
          </a:r>
        </a:p>
        <a:p>
          <a:pPr marL="0" marR="0" lvl="0" indent="0" defTabSz="914400" eaLnBrk="1" fontAlgn="auto" latinLnBrk="0" hangingPunct="1">
            <a:lnSpc>
              <a:spcPct val="100000"/>
            </a:lnSpc>
            <a:spcBef>
              <a:spcPts val="0"/>
            </a:spcBef>
            <a:spcAft>
              <a:spcPts val="0"/>
            </a:spcAft>
            <a:buClrTx/>
            <a:buSzTx/>
            <a:buFontTx/>
            <a:buNone/>
            <a:tabLst/>
            <a:defRPr/>
          </a:pPr>
          <a:endParaRPr lang="en-US" sz="1400" baseline="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Synchronized Reserve Uplift Credit (Status Quo) = Max { DA SR Offer Amount + RT SR Offer Amount + DA SR Opportunity Cost + Real-time SR Opportunity Cost } - {DA SRMCP Credit + Balancing SRMCP Credit + Market Revenue Neutrality Offset + SR Opportunity Cost Credit Owed - SR Applied Shortfall Charge} , 0</a:t>
          </a:r>
        </a:p>
        <a:p>
          <a:r>
            <a:rPr lang="en-US" sz="1400" baseline="0">
              <a:solidFill>
                <a:schemeClr val="bg1"/>
              </a:solidFill>
            </a:rPr>
            <a:t>SR Uplift Credit (Status Quo) = Max {0+0+0+0} - {50+0+0+0} , 0 = $0</a:t>
          </a:r>
        </a:p>
        <a:p>
          <a:endParaRPr lang="en-US" sz="1400" baseline="0">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Secondary Reserve Uplift Credit (Status Quo) = Max { DA SecR Opportunity Cost + Real-time SecR Opportunity Cost } - {DA SecRMCP Credit + Balancing SecRMCP Credit + Market Revenue Neutrality Offset + SecR Opportunity Cost Credit Owed } , 0</a:t>
          </a: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SecR Uplift Credit (Status Quo) = Max {0 + 205} - {50 + 50 + 0 + 0} = $105</a:t>
          </a:r>
        </a:p>
        <a:p>
          <a:endParaRPr lang="en-US" sz="1400" baseline="0">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u="sng" baseline="0">
              <a:solidFill>
                <a:schemeClr val="bg1"/>
              </a:solidFill>
              <a:latin typeface="+mn-lt"/>
              <a:ea typeface="+mn-ea"/>
              <a:cs typeface="+mn-cs"/>
            </a:rPr>
            <a:t>Proposed Uplift Credits:</a:t>
          </a:r>
        </a:p>
        <a:p>
          <a:pPr marL="0" marR="0" lvl="0" indent="0" defTabSz="914400" eaLnBrk="1" fontAlgn="auto" latinLnBrk="0" hangingPunct="1">
            <a:lnSpc>
              <a:spcPct val="100000"/>
            </a:lnSpc>
            <a:spcBef>
              <a:spcPts val="0"/>
            </a:spcBef>
            <a:spcAft>
              <a:spcPts val="0"/>
            </a:spcAft>
            <a:buClrTx/>
            <a:buSzTx/>
            <a:buFontTx/>
            <a:buNone/>
            <a:tabLst/>
            <a:defRPr/>
          </a:pPr>
          <a:endParaRPr lang="en-US" sz="1400" u="sng" baseline="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pPr>
          <a:r>
            <a:rPr lang="en-US" sz="1400" baseline="0">
              <a:solidFill>
                <a:schemeClr val="bg1"/>
              </a:solidFill>
              <a:latin typeface="+mn-lt"/>
              <a:ea typeface="+mn-ea"/>
              <a:cs typeface="+mn-cs"/>
            </a:rPr>
            <a:t>The proposed unified reserve market uplift credit would be calculated across all reserve markets, rather than calculating uplift credits for each individual reserve market.  The uplift credit would be paid when the revenues  do not exceed the costs across all reserve markets.  Like the status quo, the uplift calculation would continue to include any make whole needed due to reserve market buybacks, unless the resource's own actions caused the decreas in reserve market assignments. </a:t>
          </a:r>
        </a:p>
        <a:p>
          <a:pPr marL="0" marR="0" lvl="0" indent="0" defTabSz="914400" eaLnBrk="1" fontAlgn="auto" latinLnBrk="0" hangingPunct="1">
            <a:lnSpc>
              <a:spcPct val="100000"/>
            </a:lnSpc>
            <a:spcBef>
              <a:spcPts val="0"/>
            </a:spcBef>
            <a:spcAft>
              <a:spcPts val="0"/>
            </a:spcAft>
            <a:buClrTx/>
            <a:buSzTx/>
            <a:buFontTx/>
            <a:buNone/>
          </a:pPr>
          <a:endParaRPr lang="en-US" sz="1400" baseline="0">
            <a:solidFill>
              <a:schemeClr val="accent6">
                <a:lumMod val="40000"/>
                <a:lumOff val="60000"/>
              </a:schemeClr>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Unified</a:t>
          </a:r>
          <a:r>
            <a:rPr lang="en-US" sz="1100" baseline="0">
              <a:solidFill>
                <a:schemeClr val="tx1"/>
              </a:solidFill>
              <a:effectLst/>
              <a:latin typeface="+mn-lt"/>
              <a:ea typeface="+mn-ea"/>
              <a:cs typeface="+mn-cs"/>
            </a:rPr>
            <a:t> </a:t>
          </a:r>
          <a:r>
            <a:rPr lang="en-US" sz="1400" baseline="0">
              <a:solidFill>
                <a:schemeClr val="bg1"/>
              </a:solidFill>
              <a:latin typeface="+mn-lt"/>
              <a:ea typeface="+mn-ea"/>
              <a:cs typeface="+mn-cs"/>
            </a:rPr>
            <a:t>Reserve Market Uplift Credit (Proposed) = Max {RT Reserve Market Offer Amounts + Real-time Opportunity Cost - Additional DA Buy Out Cost} - {DA Reserve Market CP Credits + Balancing Reserve Market CP Credits + Market Revenue Neutrality Offset + Opportunity Cost Credit Owed } , 0</a:t>
          </a:r>
        </a:p>
        <a:p>
          <a:pPr marL="0" marR="0" lvl="0" indent="0" defTabSz="914400" eaLnBrk="1" fontAlgn="auto" latinLnBrk="0" hangingPunct="1">
            <a:lnSpc>
              <a:spcPct val="100000"/>
            </a:lnSpc>
            <a:spcBef>
              <a:spcPts val="0"/>
            </a:spcBef>
            <a:spcAft>
              <a:spcPts val="0"/>
            </a:spcAft>
            <a:buClrTx/>
            <a:buSzTx/>
            <a:buFontTx/>
            <a:buNone/>
          </a:pPr>
          <a:endParaRPr lang="en-US" sz="1400" baseline="0">
            <a:solidFill>
              <a:schemeClr val="accent6">
                <a:lumMod val="40000"/>
                <a:lumOff val="60000"/>
              </a:schemeClr>
            </a:solidFill>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400" u="sng" baseline="0">
              <a:solidFill>
                <a:schemeClr val="bg1"/>
              </a:solidFill>
              <a:latin typeface="+mn-lt"/>
              <a:ea typeface="+mn-ea"/>
              <a:cs typeface="+mn-cs"/>
            </a:rPr>
            <a:t>Example 1 Proposed Opportunity Costs and Uplift Credits:</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400" baseline="0">
            <a:solidFill>
              <a:schemeClr val="bg1"/>
            </a:solidFill>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The scenario illustrating the proposed uplift calculation is the same scernario as the status quo except that the SecR assignments were replaced with the 30-minute RUR assignments to better reflect the proposed suite of reserve products. </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400" baseline="0">
            <a:solidFill>
              <a:schemeClr val="bg1"/>
            </a:solidFill>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In the DA Market, the resource has headroom to provide a 10 MW DA SR assignment and a 25 MW DA 30-min RUR assignment and is not required to reduce from its DA economically desired output of 60 MW to provide reserves.   However, the proposed reserve market uplift calculation no longer considers DA reserve market opportunity costs.  The proposed calculation shifts to focus on RT opportunity costs, but still accounts for the financially binding nature of the DA commitment by recognizing the additional cost the resource would incur to buy out of the DA market (in excess of the DA revenues) if the resource was assigned energy instead of the assigned RT reserve MW</a:t>
          </a:r>
          <a:r>
            <a:rPr lang="en-US" sz="1400" baseline="0">
              <a:solidFill>
                <a:schemeClr val="accent6">
                  <a:lumMod val="40000"/>
                  <a:lumOff val="60000"/>
                </a:schemeClr>
              </a:solidFill>
              <a:latin typeface="+mn-lt"/>
              <a:ea typeface="+mn-ea"/>
              <a:cs typeface="+mn-cs"/>
            </a:rPr>
            <a:t>.</a:t>
          </a:r>
        </a:p>
        <a:p>
          <a:endParaRPr lang="en-US" sz="1400" baseline="0">
            <a:solidFill>
              <a:schemeClr val="bg1"/>
            </a:solidFill>
            <a:latin typeface="+mn-lt"/>
            <a:ea typeface="+mn-ea"/>
            <a:cs typeface="+mn-cs"/>
          </a:endParaRPr>
        </a:p>
        <a:p>
          <a:r>
            <a:rPr lang="en-US" sz="1400" baseline="0">
              <a:solidFill>
                <a:schemeClr val="bg1"/>
              </a:solidFill>
              <a:latin typeface="+mn-lt"/>
              <a:ea typeface="+mn-ea"/>
              <a:cs typeface="+mn-cs"/>
            </a:rPr>
            <a:t>In the RT Market, the resource has a Tracking Ramp Limited Desired MW value of 95 MW.   In order to provide the 10 MW RT SR assignment and the 35 MW RT 30-Min RUR assignment, the resource must back down to 50 MW of energy.   Under the proposed RT Opportunity cost calculation, the area shaded in blue from 50 MW to 95 MW is calculated as the Reserve Market opportunity cost.  </a:t>
          </a:r>
        </a:p>
        <a:p>
          <a:endParaRPr lang="en-US" sz="1400" baseline="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RT Reserve Market Opportunity Cost = RT LMP Revenues for 45 MW backed down in RT - RT Cost for 45 MW backed down in RT = $2160 - $1637.50 = $522.50</a:t>
          </a:r>
        </a:p>
        <a:p>
          <a:r>
            <a:rPr lang="en-US" sz="1400" baseline="0">
              <a:solidFill>
                <a:schemeClr val="bg1"/>
              </a:solidFill>
              <a:latin typeface="+mn-lt"/>
              <a:ea typeface="+mn-ea"/>
              <a:cs typeface="+mn-cs"/>
            </a:rPr>
            <a:t>Additional DA SR Buy Out Cost = Min (DA SR Assignment, RT SR Assignment) X (RT SRMCP - DA SRMCP) = Min (10, 10) X (10 - 5) = $50</a:t>
          </a: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Additional DA 30-Min RUR Buy Out Cost = Min (DA 30-Min RUR Assignment, RT 30-Min RUR Assignment) X (RT 30-Min RUR MCP - DA 30-Min RUR MCP) = Min (25, 35) X (5 - 2) = $75</a:t>
          </a:r>
        </a:p>
        <a:p>
          <a:pPr marL="0" marR="0" lvl="0" indent="0" defTabSz="914400" eaLnBrk="1" fontAlgn="auto" latinLnBrk="0" hangingPunct="1">
            <a:lnSpc>
              <a:spcPct val="100000"/>
            </a:lnSpc>
            <a:spcBef>
              <a:spcPts val="0"/>
            </a:spcBef>
            <a:spcAft>
              <a:spcPts val="0"/>
            </a:spcAft>
            <a:buClrTx/>
            <a:buSzTx/>
            <a:buFontTx/>
            <a:buNone/>
            <a:tabLst/>
            <a:defRPr/>
          </a:pPr>
          <a:endParaRPr lang="en-US" sz="1400" baseline="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Note: The Additional DA Buy Out Cost will be implemented as Max(0, Amount backed down in RT - Max(RT Reserve MW - DA Reserve MW,0)).  This ensures that if a resource is partially backed down in RT  the calculation correctly captures only the amount backed down that overlaps with the DA reserve assignment (and no more).</a:t>
          </a:r>
        </a:p>
        <a:p>
          <a:pPr marL="0" indent="0"/>
          <a:endParaRPr lang="en-US" sz="1400" baseline="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Unified Reserve Market Uplift Credit (Proposed) = Max {RT Reserve Market Offer Amounts + Real-time Opportunity Cost - Additional DA Buy Out Cost} - {DA Reserve Market CP Credits + Balancing Reserve Market CP Credits + Market Revenue Neutrality Offset + Opportunity Cost Credit Owed } , 0 = Max {0 + 522.50 - 50 - 75 } - {100 + 50 + 0 + 0 } , 0  = 397.50 - 150 = $247.50</a:t>
          </a:r>
        </a:p>
        <a:p>
          <a:endParaRPr lang="en-US" sz="1400" baseline="0">
            <a:solidFill>
              <a:schemeClr val="accent6">
                <a:lumMod val="40000"/>
                <a:lumOff val="60000"/>
              </a:schemeClr>
            </a:solidFill>
            <a:latin typeface="+mn-lt"/>
            <a:ea typeface="+mn-ea"/>
            <a:cs typeface="+mn-cs"/>
          </a:endParaRPr>
        </a:p>
        <a:p>
          <a:pPr marL="0" indent="0"/>
          <a:r>
            <a:rPr lang="en-US" sz="1400" u="sng" baseline="0">
              <a:solidFill>
                <a:schemeClr val="bg1"/>
              </a:solidFill>
              <a:latin typeface="+mn-lt"/>
              <a:ea typeface="+mn-ea"/>
              <a:cs typeface="+mn-cs"/>
            </a:rPr>
            <a:t>Status Quo vs. Proposed Uplift Comparison:</a:t>
          </a:r>
        </a:p>
        <a:p>
          <a:pPr marL="0" indent="0"/>
          <a:r>
            <a:rPr lang="en-US" sz="1400" b="0" baseline="0">
              <a:solidFill>
                <a:schemeClr val="bg1"/>
              </a:solidFill>
              <a:latin typeface="+mn-lt"/>
              <a:ea typeface="+mn-ea"/>
              <a:cs typeface="+mn-cs"/>
            </a:rPr>
            <a:t>The uplift credit is higher under the proposal than the status quo because the proposal more accurately captures the opportunity cost the resource incurs by accepting the RT reserve assignment and not generating energy MW when it would otherwise be profitable to do so.  The mathematical proof above demonstrates that the new uplift calculation ensures the resource receives, at minimum, the net profit the resource would have received if it was assigned energy instead of reserves.  </a:t>
          </a:r>
        </a:p>
      </xdr:txBody>
    </xdr:sp>
    <xdr:clientData/>
  </xdr:oneCellAnchor>
  <xdr:twoCellAnchor editAs="oneCell">
    <xdr:from>
      <xdr:col>9</xdr:col>
      <xdr:colOff>285750</xdr:colOff>
      <xdr:row>7</xdr:row>
      <xdr:rowOff>47625</xdr:rowOff>
    </xdr:from>
    <xdr:to>
      <xdr:col>17</xdr:col>
      <xdr:colOff>142875</xdr:colOff>
      <xdr:row>25</xdr:row>
      <xdr:rowOff>152400</xdr:rowOff>
    </xdr:to>
    <xdr:pic>
      <xdr:nvPicPr>
        <xdr:cNvPr id="3" name="Picture 2">
          <a:extLst>
            <a:ext uri="{FF2B5EF4-FFF2-40B4-BE49-F238E27FC236}">
              <a16:creationId xmlns:a16="http://schemas.microsoft.com/office/drawing/2014/main" id="{9E0AFB8E-9873-436A-A5EB-239304AD4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409575"/>
          <a:ext cx="7753350" cy="3019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7</xdr:row>
      <xdr:rowOff>66675</xdr:rowOff>
    </xdr:from>
    <xdr:to>
      <xdr:col>7</xdr:col>
      <xdr:colOff>561975</xdr:colOff>
      <xdr:row>27</xdr:row>
      <xdr:rowOff>114300</xdr:rowOff>
    </xdr:to>
    <xdr:pic>
      <xdr:nvPicPr>
        <xdr:cNvPr id="4" name="Picture 3">
          <a:extLst>
            <a:ext uri="{FF2B5EF4-FFF2-40B4-BE49-F238E27FC236}">
              <a16:creationId xmlns:a16="http://schemas.microsoft.com/office/drawing/2014/main" id="{DDC8438E-C2CE-4BE6-8D7C-8B683C2778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 y="2047875"/>
          <a:ext cx="8105775"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466725</xdr:colOff>
      <xdr:row>73</xdr:row>
      <xdr:rowOff>47625</xdr:rowOff>
    </xdr:from>
    <xdr:to>
      <xdr:col>19</xdr:col>
      <xdr:colOff>314325</xdr:colOff>
      <xdr:row>78</xdr:row>
      <xdr:rowOff>95250</xdr:rowOff>
    </xdr:to>
    <xdr:cxnSp macro="">
      <xdr:nvCxnSpPr>
        <xdr:cNvPr id="6" name="Straight Arrow Connector 5">
          <a:extLst>
            <a:ext uri="{FF2B5EF4-FFF2-40B4-BE49-F238E27FC236}">
              <a16:creationId xmlns:a16="http://schemas.microsoft.com/office/drawing/2014/main" id="{54B7E8BA-2C83-7968-3DAA-9DF0BEED8003}"/>
            </a:ext>
          </a:extLst>
        </xdr:cNvPr>
        <xdr:cNvCxnSpPr/>
      </xdr:nvCxnSpPr>
      <xdr:spPr>
        <a:xfrm flipH="1" flipV="1">
          <a:off x="17173575" y="14087475"/>
          <a:ext cx="876300" cy="100012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428625</xdr:colOff>
      <xdr:row>73</xdr:row>
      <xdr:rowOff>38100</xdr:rowOff>
    </xdr:from>
    <xdr:to>
      <xdr:col>19</xdr:col>
      <xdr:colOff>457200</xdr:colOff>
      <xdr:row>78</xdr:row>
      <xdr:rowOff>133350</xdr:rowOff>
    </xdr:to>
    <xdr:cxnSp macro="">
      <xdr:nvCxnSpPr>
        <xdr:cNvPr id="7" name="Straight Arrow Connector 6">
          <a:extLst>
            <a:ext uri="{FF2B5EF4-FFF2-40B4-BE49-F238E27FC236}">
              <a16:creationId xmlns:a16="http://schemas.microsoft.com/office/drawing/2014/main" id="{018B6030-642C-4289-9BE1-CC86217AACE4}"/>
            </a:ext>
          </a:extLst>
        </xdr:cNvPr>
        <xdr:cNvCxnSpPr/>
      </xdr:nvCxnSpPr>
      <xdr:spPr>
        <a:xfrm flipV="1">
          <a:off x="18907125" y="15020925"/>
          <a:ext cx="28575" cy="104775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76200</xdr:colOff>
      <xdr:row>79</xdr:row>
      <xdr:rowOff>114300</xdr:rowOff>
    </xdr:from>
    <xdr:to>
      <xdr:col>14</xdr:col>
      <xdr:colOff>1152525</xdr:colOff>
      <xdr:row>79</xdr:row>
      <xdr:rowOff>114300</xdr:rowOff>
    </xdr:to>
    <xdr:cxnSp macro="">
      <xdr:nvCxnSpPr>
        <xdr:cNvPr id="12" name="Straight Arrow Connector 11">
          <a:extLst>
            <a:ext uri="{FF2B5EF4-FFF2-40B4-BE49-F238E27FC236}">
              <a16:creationId xmlns:a16="http://schemas.microsoft.com/office/drawing/2014/main" id="{074318F3-8CCD-4290-9BF0-8888DA9DDA7A}"/>
            </a:ext>
          </a:extLst>
        </xdr:cNvPr>
        <xdr:cNvCxnSpPr/>
      </xdr:nvCxnSpPr>
      <xdr:spPr>
        <a:xfrm>
          <a:off x="13582650" y="15278100"/>
          <a:ext cx="1076325" cy="0"/>
        </a:xfrm>
        <a:prstGeom prst="straightConnector1">
          <a:avLst/>
        </a:prstGeom>
        <a:ln w="38100">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15</xdr:col>
      <xdr:colOff>9524</xdr:colOff>
      <xdr:row>80</xdr:row>
      <xdr:rowOff>85724</xdr:rowOff>
    </xdr:from>
    <xdr:ext cx="11877675" cy="1419225"/>
    <xdr:sp macro="" textlink="">
      <xdr:nvSpPr>
        <xdr:cNvPr id="15" name="TextBox 14">
          <a:extLst>
            <a:ext uri="{FF2B5EF4-FFF2-40B4-BE49-F238E27FC236}">
              <a16:creationId xmlns:a16="http://schemas.microsoft.com/office/drawing/2014/main" id="{515AACC6-742F-409A-98D4-C8525B61C2D7}"/>
            </a:ext>
          </a:extLst>
        </xdr:cNvPr>
        <xdr:cNvSpPr txBox="1"/>
      </xdr:nvSpPr>
      <xdr:spPr>
        <a:xfrm>
          <a:off x="14697074" y="16402049"/>
          <a:ext cx="11877675" cy="1419225"/>
        </a:xfrm>
        <a:prstGeom prst="rect">
          <a:avLst/>
        </a:prstGeom>
        <a:solidFill>
          <a:srgbClr val="0070C0"/>
        </a:solidFill>
      </xdr:spPr>
      <xdr:style>
        <a:lnRef idx="0">
          <a:srgbClr val="000000"/>
        </a:lnRef>
        <a:fillRef idx="0">
          <a:srgbClr val="000000"/>
        </a:fillRef>
        <a:effectRef idx="0">
          <a:srgbClr val="000000"/>
        </a:effectRef>
        <a:fontRef idx="minor">
          <a:schemeClr val="tx1"/>
        </a:fontRef>
      </xdr:style>
      <xdr:txBody>
        <a:bodyPr vertOverflow="clip" horzOverflow="clip" wrap="square" anchor="t">
          <a:noAutofit/>
        </a:bodyPr>
        <a:lstStyle/>
        <a:p>
          <a:r>
            <a:rPr lang="en-US" sz="1400" baseline="0">
              <a:solidFill>
                <a:schemeClr val="bg1"/>
              </a:solidFill>
              <a:latin typeface="+mn-lt"/>
              <a:ea typeface="+mn-ea"/>
              <a:cs typeface="+mn-cs"/>
            </a:rPr>
            <a:t>The above example is broken out into two MW segments - the RT MW that overlap with the DA assignment and the additional RT assignment in excess of the DA assignment.  The $192.50 is the net profit received if the resource was assigned 35 MW of energy instead of reserves and factors in the cost (or negative revenue) associated with buying out of the DA reserve assignment if not assigned reserves in RT.  The $205.00 is the forgone profit for the additional 10 MW assignment in RT in excess of the DA assignment. There is no DA buy cost for those MW.  Together, this illustrates the </a:t>
          </a:r>
          <a:r>
            <a:rPr lang="en-US" sz="1400" baseline="0">
              <a:solidFill>
                <a:schemeClr val="bg1"/>
              </a:solidFill>
              <a:effectLst/>
              <a:latin typeface="+mn-lt"/>
              <a:ea typeface="+mn-ea"/>
              <a:cs typeface="+mn-cs"/>
            </a:rPr>
            <a:t>net profit the resource would have received if assigned for energy instead of the RT reserve assignment of 45 MW.   This matches the $397.50 in Reserve Market Costs (RT Opportunity Cost minus Additional DA Buy Out Costs) reflected in the proposed calculation.</a:t>
          </a:r>
          <a:endParaRPr lang="en-US" sz="1400" baseline="0">
            <a:solidFill>
              <a:schemeClr val="bg1"/>
            </a:solidFill>
            <a:latin typeface="+mn-lt"/>
            <a:ea typeface="+mn-ea"/>
            <a:cs typeface="+mn-cs"/>
          </a:endParaRPr>
        </a:p>
        <a:p>
          <a:endParaRPr lang="en-US" sz="1400" baseline="0">
            <a:solidFill>
              <a:schemeClr val="bg1"/>
            </a:solidFill>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466725</xdr:colOff>
      <xdr:row>73</xdr:row>
      <xdr:rowOff>47625</xdr:rowOff>
    </xdr:from>
    <xdr:to>
      <xdr:col>19</xdr:col>
      <xdr:colOff>314325</xdr:colOff>
      <xdr:row>78</xdr:row>
      <xdr:rowOff>95250</xdr:rowOff>
    </xdr:to>
    <xdr:cxnSp macro="">
      <xdr:nvCxnSpPr>
        <xdr:cNvPr id="5" name="Straight Arrow Connector 4">
          <a:extLst>
            <a:ext uri="{FF2B5EF4-FFF2-40B4-BE49-F238E27FC236}">
              <a16:creationId xmlns:a16="http://schemas.microsoft.com/office/drawing/2014/main" id="{7105358D-3279-4B21-8A80-173793D86D1D}"/>
            </a:ext>
          </a:extLst>
        </xdr:cNvPr>
        <xdr:cNvCxnSpPr/>
      </xdr:nvCxnSpPr>
      <xdr:spPr>
        <a:xfrm flipH="1" flipV="1">
          <a:off x="17173575" y="14249400"/>
          <a:ext cx="876300" cy="100012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428625</xdr:colOff>
      <xdr:row>73</xdr:row>
      <xdr:rowOff>76200</xdr:rowOff>
    </xdr:from>
    <xdr:to>
      <xdr:col>19</xdr:col>
      <xdr:colOff>447675</xdr:colOff>
      <xdr:row>78</xdr:row>
      <xdr:rowOff>133350</xdr:rowOff>
    </xdr:to>
    <xdr:cxnSp macro="">
      <xdr:nvCxnSpPr>
        <xdr:cNvPr id="6" name="Straight Arrow Connector 5">
          <a:extLst>
            <a:ext uri="{FF2B5EF4-FFF2-40B4-BE49-F238E27FC236}">
              <a16:creationId xmlns:a16="http://schemas.microsoft.com/office/drawing/2014/main" id="{441311C1-0A13-46AA-98A4-20FFC8A170EC}"/>
            </a:ext>
          </a:extLst>
        </xdr:cNvPr>
        <xdr:cNvCxnSpPr/>
      </xdr:nvCxnSpPr>
      <xdr:spPr>
        <a:xfrm flipV="1">
          <a:off x="19392900" y="15001875"/>
          <a:ext cx="19050" cy="100965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76200</xdr:colOff>
      <xdr:row>79</xdr:row>
      <xdr:rowOff>114300</xdr:rowOff>
    </xdr:from>
    <xdr:to>
      <xdr:col>14</xdr:col>
      <xdr:colOff>1152525</xdr:colOff>
      <xdr:row>79</xdr:row>
      <xdr:rowOff>114300</xdr:rowOff>
    </xdr:to>
    <xdr:cxnSp macro="">
      <xdr:nvCxnSpPr>
        <xdr:cNvPr id="7" name="Straight Arrow Connector 6">
          <a:extLst>
            <a:ext uri="{FF2B5EF4-FFF2-40B4-BE49-F238E27FC236}">
              <a16:creationId xmlns:a16="http://schemas.microsoft.com/office/drawing/2014/main" id="{1EDB6160-BAB9-4AFA-ADB4-CA69F75776FA}"/>
            </a:ext>
          </a:extLst>
        </xdr:cNvPr>
        <xdr:cNvCxnSpPr/>
      </xdr:nvCxnSpPr>
      <xdr:spPr>
        <a:xfrm>
          <a:off x="13582650" y="15440025"/>
          <a:ext cx="1076325" cy="0"/>
        </a:xfrm>
        <a:prstGeom prst="straightConnector1">
          <a:avLst/>
        </a:prstGeom>
        <a:ln w="38100">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1</xdr:col>
      <xdr:colOff>0</xdr:colOff>
      <xdr:row>6</xdr:row>
      <xdr:rowOff>0</xdr:rowOff>
    </xdr:from>
    <xdr:to>
      <xdr:col>7</xdr:col>
      <xdr:colOff>619125</xdr:colOff>
      <xdr:row>26</xdr:row>
      <xdr:rowOff>47625</xdr:rowOff>
    </xdr:to>
    <xdr:pic>
      <xdr:nvPicPr>
        <xdr:cNvPr id="9" name="Picture 6">
          <a:extLst>
            <a:ext uri="{FF2B5EF4-FFF2-40B4-BE49-F238E27FC236}">
              <a16:creationId xmlns:a16="http://schemas.microsoft.com/office/drawing/2014/main" id="{885E48C3-1E09-44EA-9E6E-2D4DE2594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066925"/>
          <a:ext cx="8248650"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466725</xdr:colOff>
      <xdr:row>4</xdr:row>
      <xdr:rowOff>57150</xdr:rowOff>
    </xdr:from>
    <xdr:to>
      <xdr:col>17</xdr:col>
      <xdr:colOff>323850</xdr:colOff>
      <xdr:row>25</xdr:row>
      <xdr:rowOff>19050</xdr:rowOff>
    </xdr:to>
    <xdr:pic>
      <xdr:nvPicPr>
        <xdr:cNvPr id="11" name="Picture 5">
          <a:extLst>
            <a:ext uri="{FF2B5EF4-FFF2-40B4-BE49-F238E27FC236}">
              <a16:creationId xmlns:a16="http://schemas.microsoft.com/office/drawing/2014/main" id="{CC31A44B-9520-488C-8DAD-5EB85DD56F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82175" y="1762125"/>
          <a:ext cx="79248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133350</xdr:colOff>
      <xdr:row>88</xdr:row>
      <xdr:rowOff>47624</xdr:rowOff>
    </xdr:from>
    <xdr:ext cx="15401924" cy="19545301"/>
    <xdr:sp macro="" textlink="">
      <xdr:nvSpPr>
        <xdr:cNvPr id="12" name="TextBox 11">
          <a:extLst>
            <a:ext uri="{FF2B5EF4-FFF2-40B4-BE49-F238E27FC236}">
              <a16:creationId xmlns:a16="http://schemas.microsoft.com/office/drawing/2014/main" id="{13A17035-B1A5-4C7D-B427-3B051974650D}"/>
            </a:ext>
          </a:extLst>
        </xdr:cNvPr>
        <xdr:cNvSpPr txBox="1"/>
      </xdr:nvSpPr>
      <xdr:spPr>
        <a:xfrm>
          <a:off x="133350" y="17783174"/>
          <a:ext cx="15401924" cy="19545301"/>
        </a:xfrm>
        <a:prstGeom prst="rect">
          <a:avLst/>
        </a:prstGeom>
        <a:solidFill>
          <a:srgbClr val="0070C0"/>
        </a:solidFill>
      </xdr:spPr>
      <xdr:style>
        <a:lnRef idx="0">
          <a:srgbClr val="000000"/>
        </a:lnRef>
        <a:fillRef idx="0">
          <a:srgbClr val="000000"/>
        </a:fillRef>
        <a:effectRef idx="0">
          <a:srgbClr val="000000"/>
        </a:effectRef>
        <a:fontRef idx="minor">
          <a:schemeClr val="tx1"/>
        </a:fontRef>
      </xdr:style>
      <xdr:txBody>
        <a:bodyPr vertOverflow="clip" horzOverflow="clip" wrap="square" anchor="t">
          <a:noAutofit/>
        </a:bodyPr>
        <a:lstStyle/>
        <a:p>
          <a:r>
            <a:rPr lang="en-US" sz="1400">
              <a:solidFill>
                <a:schemeClr val="bg1"/>
              </a:solidFill>
            </a:rPr>
            <a:t>Takeaway:</a:t>
          </a:r>
        </a:p>
        <a:p>
          <a:endParaRPr lang="en-US" sz="1400">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u="sng" baseline="0">
              <a:solidFill>
                <a:schemeClr val="bg1"/>
              </a:solidFill>
              <a:latin typeface="+mn-lt"/>
              <a:ea typeface="+mn-ea"/>
              <a:cs typeface="+mn-cs"/>
            </a:rPr>
            <a:t>Status Quo Uplift Credits:</a:t>
          </a:r>
        </a:p>
        <a:p>
          <a:endParaRPr lang="en-US" sz="1400">
            <a:solidFill>
              <a:schemeClr val="bg1"/>
            </a:solidFill>
          </a:endParaRPr>
        </a:p>
        <a:p>
          <a:r>
            <a:rPr lang="en-US" sz="1400">
              <a:solidFill>
                <a:schemeClr val="bg1"/>
              </a:solidFill>
            </a:rPr>
            <a:t>The status quo Reserve</a:t>
          </a:r>
          <a:r>
            <a:rPr lang="en-US" sz="1400" baseline="0">
              <a:solidFill>
                <a:schemeClr val="bg1"/>
              </a:solidFill>
            </a:rPr>
            <a:t> Market uplift credits currently referred to as Lost Opportunity Cost Credits are paid separately by reserve market (Synchronized Reserve, Secondary Reserve, and Non-Synchronized Reserve).   For each reserve market a single uplift credit accounts for both Day-ahead and RT market costs and revenues.  </a:t>
          </a:r>
          <a:r>
            <a:rPr lang="en-US" sz="1400">
              <a:solidFill>
                <a:schemeClr val="bg1"/>
              </a:solidFill>
            </a:rPr>
            <a:t>The uplift credit is paid when revenues do not</a:t>
          </a:r>
          <a:r>
            <a:rPr lang="en-US" sz="1400" baseline="0">
              <a:solidFill>
                <a:schemeClr val="bg1"/>
              </a:solidFill>
            </a:rPr>
            <a:t> exceed costs.</a:t>
          </a:r>
        </a:p>
        <a:p>
          <a:endParaRPr lang="en-US" sz="1400" baseline="0">
            <a:solidFill>
              <a:schemeClr val="bg1"/>
            </a:solidFill>
          </a:endParaRPr>
        </a:p>
        <a:p>
          <a:r>
            <a:rPr lang="en-US" sz="1400" baseline="0">
              <a:solidFill>
                <a:schemeClr val="bg1"/>
              </a:solidFill>
            </a:rPr>
            <a:t>Synchronized Reserve Uplift Credit (Status Quo) = Max { DA SR Offer Amount + RT SR Offer Amount + DA SR Opportunity Cost + Real-time SR Opportunity Cost } - {DA SRMCP Credit + Balancing SRMCP Credit + Market Revenue Neutrality Offset + SR Opportunity Cost Credit Owed - SR Applied Shortfall Charge} , 0</a:t>
          </a:r>
        </a:p>
        <a:p>
          <a:endParaRPr lang="en-US" sz="1400" baseline="0">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Secondary Reserve Uplift Credit (Status Quo) = Max { DA SecR Opportunity Cost + Real-time SecR Opportunity Cost } - {DA SecRMCP Credit + Balancing SecRMCP Credit + Market Revenue Neutrality Offset + SecR Opportunity Cost Credit Owed } , 0</a:t>
          </a:r>
        </a:p>
        <a:p>
          <a:endParaRPr lang="en-US" sz="1400" baseline="0">
            <a:solidFill>
              <a:schemeClr val="bg1"/>
            </a:solidFill>
          </a:endParaRPr>
        </a:p>
        <a:p>
          <a:r>
            <a:rPr lang="en-US" sz="1400" baseline="0">
              <a:solidFill>
                <a:schemeClr val="bg1"/>
              </a:solidFill>
            </a:rPr>
            <a:t>The status quo uplift credit includes a Day-ahead Opportunity Cost and Real-time Opportunity Cost, calculated as the forgone energy profit due to backing down/producing less energy to make room for the reserve assignmnet.  This ensures the resource is indifferent to being assigned reserves or energy.  A non-zero opportunity cost will be calculated when LMP supports the resource operating at a greater output for energy than where it needs to operate in order to provide the reserves assignment.   The status quo DA opportunity cost is calculated for the DA reserve assignment while the RT opportunity cost is a balancing calculation and is calculated for any additional reserves assigned in the RT market.   Additionally, the DA and RT opportunity costs in either the SR or SecR markets accounts for assignments in the other reserve market to prevent double counting. </a:t>
          </a:r>
        </a:p>
        <a:p>
          <a:r>
            <a:rPr lang="en-US" sz="1400" baseline="0">
              <a:solidFill>
                <a:schemeClr val="bg1"/>
              </a:solidFill>
            </a:rPr>
            <a:t>  </a:t>
          </a:r>
        </a:p>
        <a:p>
          <a:pPr marL="0" marR="0" lvl="0" indent="0" defTabSz="914400" eaLnBrk="1" fontAlgn="auto" latinLnBrk="0" hangingPunct="1">
            <a:lnSpc>
              <a:spcPct val="100000"/>
            </a:lnSpc>
            <a:spcBef>
              <a:spcPts val="0"/>
            </a:spcBef>
            <a:spcAft>
              <a:spcPts val="0"/>
            </a:spcAft>
            <a:buClrTx/>
            <a:buSzTx/>
            <a:buFontTx/>
            <a:buNone/>
          </a:pPr>
          <a:r>
            <a:rPr lang="en-US" sz="1400" u="sng" baseline="0">
              <a:solidFill>
                <a:schemeClr val="bg1"/>
              </a:solidFill>
              <a:latin typeface="+mn-lt"/>
              <a:ea typeface="+mn-ea"/>
              <a:cs typeface="+mn-cs"/>
            </a:rPr>
            <a:t>Example 2 Status Quo Opportunity Costs and Uplift Credits:</a:t>
          </a:r>
        </a:p>
        <a:p>
          <a:r>
            <a:rPr lang="en-US" sz="1400" baseline="0">
              <a:solidFill>
                <a:schemeClr val="bg1"/>
              </a:solidFill>
            </a:rPr>
            <a:t>In the DA Market, the resource was backed down to provide a 10 MW DA SR assignment and a 25 MW DA SecR assignment and is required to reduce from its DA economically desired output of 95 MW to provide reserves.   </a:t>
          </a: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DA SR Opportunity Cost = DA LMP Revenues for 10 MW backed down DA - RT Cost for 10 MW backed down RT = $480 - $325 = $155</a:t>
          </a: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DA SecR Opportunity Cost = DA LMP Revenues for additional 25 MW backed down DA - DA Cost for additional 25 MW backed down DA = $1200 - $1037.50 = $162.50</a:t>
          </a:r>
        </a:p>
        <a:p>
          <a:endParaRPr lang="en-US" sz="1400" baseline="0">
            <a:solidFill>
              <a:schemeClr val="bg1"/>
            </a:solidFill>
          </a:endParaRPr>
        </a:p>
        <a:p>
          <a:r>
            <a:rPr lang="en-US" sz="1400" baseline="0">
              <a:solidFill>
                <a:schemeClr val="bg1"/>
              </a:solidFill>
            </a:rPr>
            <a:t>In the RT Market, the resource has a Tracking Ramp Limited Desired MW value of 95 MW.   In order to provide the 10 MW RT SR assignment and the 35 MW RT SecR assignment the resource must back down to 50 MW of energy.   The status quo RT opportunity cost calculation is a balancing equation and only calculated for reserve products that have an increase in the RT assignment from the DA reserve assignment.  </a:t>
          </a:r>
        </a:p>
        <a:p>
          <a:endParaRPr lang="en-US" sz="1400" baseline="0">
            <a:solidFill>
              <a:schemeClr val="bg1"/>
            </a:solidFill>
          </a:endParaRPr>
        </a:p>
        <a:p>
          <a:r>
            <a:rPr lang="en-US" sz="1400" baseline="0">
              <a:solidFill>
                <a:schemeClr val="bg1"/>
              </a:solidFill>
            </a:rPr>
            <a:t>Because there was no increase in the RT SR assignment (RT SR MW = 10 MW, DA SR MW = 10 MW), RT SR Opportunity Costs = $0</a:t>
          </a:r>
        </a:p>
        <a:p>
          <a:endParaRPr lang="en-US" sz="1400" baseline="0">
            <a:solidFill>
              <a:schemeClr val="bg1"/>
            </a:solidFill>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Because the RT SecR assignment is the only reserve assignment that increased from DA to RT, the area shaded in Blue from 50 MW to 60 MW is calculated as the Balancing SecR opp cost.  The area shaded in grey represents the MWs that were captured by the DA SR and DA SecR opportunity costs.   This results in a misalignment between the MW that would be deployed as SecR and the MW that are being used to calculate SecR opportunity cost.  MWs 50-60 are the MWs that would be deployed in the first 10 minutes and therefore would be used for any deployment of Synchronized Reserves.  MWs 60 - 95 would be deployed as Secondary Reserve.  However, the current calculations lead to a result where the opportunity cost of MWs 50 - 60 are being captured in the Secondary Reserve market.</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400" baseline="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RT SecR Opportunity Cost = RT LMP Revenues for additional 10 MW backed down in RT - RT Cost for additional 10 MW backed down in RT = $480 - $275 = $205</a:t>
          </a:r>
        </a:p>
        <a:p>
          <a:pPr marL="0" marR="0" lvl="0" indent="0" defTabSz="914400" eaLnBrk="1" fontAlgn="auto" latinLnBrk="0" hangingPunct="1">
            <a:lnSpc>
              <a:spcPct val="100000"/>
            </a:lnSpc>
            <a:spcBef>
              <a:spcPts val="0"/>
            </a:spcBef>
            <a:spcAft>
              <a:spcPts val="0"/>
            </a:spcAft>
            <a:buClrTx/>
            <a:buSzTx/>
            <a:buFontTx/>
            <a:buNone/>
            <a:tabLst/>
            <a:defRPr/>
          </a:pPr>
          <a:endParaRPr lang="en-US" sz="1400" baseline="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Synchronized Reserve Uplift Credit (Status Quo) = Max { DA SR Offer Amount + RT SR Offer Amount + DA SR Opportunity Cost + Real-time SR Opportunity Cost } - {DA SRMCP Credit + Balancing SRMCP Credit + Market Revenue Neutrality Offset + SR Opportunity Cost Credit Owed - SR Applied Shortfall Charge} , 0</a:t>
          </a:r>
        </a:p>
        <a:p>
          <a:r>
            <a:rPr lang="en-US" sz="1400" baseline="0">
              <a:solidFill>
                <a:schemeClr val="bg1"/>
              </a:solidFill>
            </a:rPr>
            <a:t>SR Uplift Credit (Status Quo) = Max {0+0+155+0} - {50+0+0+0} , 0 = $105</a:t>
          </a:r>
        </a:p>
        <a:p>
          <a:endParaRPr lang="en-US" sz="1400" baseline="0">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Secondary Reserve Uplift Credit (Status Quo) = Max { DA SecR Opportunity Cost + Real-time SecR Opportunity Cost } - {DA SecRMCP Credit + Balancing SecRMCP Credit + Market Revenue Neutrality Offset + SecR Opportunity Cost Credit Owed } , 0</a:t>
          </a: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SecR Uplift Credit (Status Quo) = Max {162.50 + 205} - {50 + 50 + 0 + 0} = $267.50</a:t>
          </a:r>
        </a:p>
        <a:p>
          <a:endParaRPr lang="en-US" sz="1400" baseline="0">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u="sng" baseline="0">
              <a:solidFill>
                <a:schemeClr val="bg1"/>
              </a:solidFill>
              <a:latin typeface="+mn-lt"/>
              <a:ea typeface="+mn-ea"/>
              <a:cs typeface="+mn-cs"/>
            </a:rPr>
            <a:t>Proposed Uplift Credits:</a:t>
          </a:r>
        </a:p>
        <a:p>
          <a:pPr marL="0" marR="0" lvl="0" indent="0" defTabSz="914400" eaLnBrk="1" fontAlgn="auto" latinLnBrk="0" hangingPunct="1">
            <a:lnSpc>
              <a:spcPct val="100000"/>
            </a:lnSpc>
            <a:spcBef>
              <a:spcPts val="0"/>
            </a:spcBef>
            <a:spcAft>
              <a:spcPts val="0"/>
            </a:spcAft>
            <a:buClrTx/>
            <a:buSzTx/>
            <a:buFontTx/>
            <a:buNone/>
            <a:tabLst/>
            <a:defRPr/>
          </a:pPr>
          <a:endParaRPr lang="en-US" sz="1400" u="sng" baseline="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pPr>
          <a:r>
            <a:rPr lang="en-US" sz="1400" baseline="0">
              <a:solidFill>
                <a:schemeClr val="bg1"/>
              </a:solidFill>
              <a:latin typeface="+mn-lt"/>
              <a:ea typeface="+mn-ea"/>
              <a:cs typeface="+mn-cs"/>
            </a:rPr>
            <a:t>The proposed unified reserve market uplift credit would be calculated across all reserve markets, rather than calculating uplift credits for each individual reserve market.  The uplift credit would be paid when the revenues  do not exceed the costs across all reserve markets.  Like the status quo, the uplift calculation would continue to include any make whole needed due to reserve market buybacks, unless the resource's own actions caused the decreas in reserve market assignments. </a:t>
          </a:r>
        </a:p>
        <a:p>
          <a:pPr marL="0" marR="0" lvl="0" indent="0" defTabSz="914400" eaLnBrk="1" fontAlgn="auto" latinLnBrk="0" hangingPunct="1">
            <a:lnSpc>
              <a:spcPct val="100000"/>
            </a:lnSpc>
            <a:spcBef>
              <a:spcPts val="0"/>
            </a:spcBef>
            <a:spcAft>
              <a:spcPts val="0"/>
            </a:spcAft>
            <a:buClrTx/>
            <a:buSzTx/>
            <a:buFontTx/>
            <a:buNone/>
          </a:pPr>
          <a:endParaRPr lang="en-US" sz="1400" baseline="0">
            <a:solidFill>
              <a:schemeClr val="accent6">
                <a:lumMod val="40000"/>
                <a:lumOff val="60000"/>
              </a:schemeClr>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Unified</a:t>
          </a:r>
          <a:r>
            <a:rPr lang="en-US" sz="1100" baseline="0">
              <a:solidFill>
                <a:schemeClr val="tx1"/>
              </a:solidFill>
              <a:effectLst/>
              <a:latin typeface="+mn-lt"/>
              <a:ea typeface="+mn-ea"/>
              <a:cs typeface="+mn-cs"/>
            </a:rPr>
            <a:t> </a:t>
          </a:r>
          <a:r>
            <a:rPr lang="en-US" sz="1400" baseline="0">
              <a:solidFill>
                <a:schemeClr val="bg1"/>
              </a:solidFill>
              <a:latin typeface="+mn-lt"/>
              <a:ea typeface="+mn-ea"/>
              <a:cs typeface="+mn-cs"/>
            </a:rPr>
            <a:t>Reserve Market Uplift Credit (Proposed) = Max {RT Reserve Market Offer Amounts + Real-time Opportunity Cost - Additional DA Buy Out Cost} - {DA Reserve Market CP Credits + Balancing Reserve Market CP Credits + Market Revenue Neutrality Offset + Opportunity Cost Credit Owed } , 0</a:t>
          </a:r>
        </a:p>
        <a:p>
          <a:pPr marL="0" marR="0" lvl="0" indent="0" defTabSz="914400" eaLnBrk="1" fontAlgn="auto" latinLnBrk="0" hangingPunct="1">
            <a:lnSpc>
              <a:spcPct val="100000"/>
            </a:lnSpc>
            <a:spcBef>
              <a:spcPts val="0"/>
            </a:spcBef>
            <a:spcAft>
              <a:spcPts val="0"/>
            </a:spcAft>
            <a:buClrTx/>
            <a:buSzTx/>
            <a:buFontTx/>
            <a:buNone/>
          </a:pPr>
          <a:endParaRPr lang="en-US" sz="1400" baseline="0">
            <a:solidFill>
              <a:schemeClr val="accent6">
                <a:lumMod val="40000"/>
                <a:lumOff val="60000"/>
              </a:schemeClr>
            </a:solidFill>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400" u="sng" baseline="0">
              <a:solidFill>
                <a:schemeClr val="bg1"/>
              </a:solidFill>
              <a:latin typeface="+mn-lt"/>
              <a:ea typeface="+mn-ea"/>
              <a:cs typeface="+mn-cs"/>
            </a:rPr>
            <a:t>Example 2 Proposed Opportunity Costs and Uplift Credits:</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400" baseline="0">
            <a:solidFill>
              <a:schemeClr val="bg1"/>
            </a:solidFill>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The scenario illustrating the proposed uplift calculation is the same scernario as the status quo except that the SecR assignments were replaced with the 30-minute RUR </a:t>
          </a:r>
          <a:r>
            <a:rPr lang="en-US" sz="1400" baseline="0">
              <a:solidFill>
                <a:schemeClr val="bg1"/>
              </a:solidFill>
              <a:effectLst/>
              <a:latin typeface="+mn-lt"/>
              <a:ea typeface="+mn-ea"/>
              <a:cs typeface="+mn-cs"/>
            </a:rPr>
            <a:t>assignments to better reflect the proposed suite of reserve products. </a:t>
          </a:r>
          <a:r>
            <a:rPr lang="en-US" sz="1400" baseline="0">
              <a:solidFill>
                <a:schemeClr val="bg1"/>
              </a:solidFill>
              <a:latin typeface="+mn-lt"/>
              <a:ea typeface="+mn-ea"/>
              <a:cs typeface="+mn-cs"/>
            </a:rPr>
            <a:t> </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400" baseline="0">
            <a:solidFill>
              <a:schemeClr val="bg1"/>
            </a:solidFill>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In the DA Market, the resource was backed down to provide a 10 MW DA SR assignment and a 25 MW DA 30-min RUR assignment and is required to reduce from its DA economically desired output of 95 MW to provide reserves.   However, the proposed reserve market uplift calculation no longer considers DA reserve market opportunity costs.  The proposed calculation shifts to accounting for the financially binding nature of the DA commitment by recognizing the additional cost the resource would incur to buy out of the DA market (in excess of the DA revenues) if the resource was assigned energy instead of the assigned RT reserve MW</a:t>
          </a:r>
          <a:r>
            <a:rPr lang="en-US" sz="1400" baseline="0">
              <a:solidFill>
                <a:schemeClr val="accent6">
                  <a:lumMod val="40000"/>
                  <a:lumOff val="60000"/>
                </a:schemeClr>
              </a:solidFill>
              <a:latin typeface="+mn-lt"/>
              <a:ea typeface="+mn-ea"/>
              <a:cs typeface="+mn-cs"/>
            </a:rPr>
            <a:t>.</a:t>
          </a:r>
        </a:p>
        <a:p>
          <a:endParaRPr lang="en-US" sz="1400" baseline="0">
            <a:solidFill>
              <a:schemeClr val="bg1"/>
            </a:solidFill>
            <a:latin typeface="+mn-lt"/>
            <a:ea typeface="+mn-ea"/>
            <a:cs typeface="+mn-cs"/>
          </a:endParaRPr>
        </a:p>
        <a:p>
          <a:r>
            <a:rPr lang="en-US" sz="1400" baseline="0">
              <a:solidFill>
                <a:schemeClr val="bg1"/>
              </a:solidFill>
              <a:latin typeface="+mn-lt"/>
              <a:ea typeface="+mn-ea"/>
              <a:cs typeface="+mn-cs"/>
            </a:rPr>
            <a:t>In the RT Market, the resource has a Tracking Ramp Limited Desired MW value of 95 MW.   In order to provide the 10 MW RT SR assignment and the 35 MW RT 30-Min RUR assignment. the resource must back down to 50 MW of energy.   Under the proposed RT Opportunity cost calcualtion, the area shaded in blue from 50 MW to 95 MW is calculated as the Reserve Market opportunity cost.  </a:t>
          </a:r>
        </a:p>
        <a:p>
          <a:endParaRPr lang="en-US" sz="1400" baseline="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RT Reserve Market Opportunity Cost = RT LMP Revenues for 45 MW backed down in RT - RT Cost for 45 MW backed down in RT = $2160 - $1637.50 = $522.50</a:t>
          </a:r>
        </a:p>
        <a:p>
          <a:r>
            <a:rPr lang="en-US" sz="1400" baseline="0">
              <a:solidFill>
                <a:schemeClr val="bg1"/>
              </a:solidFill>
              <a:latin typeface="+mn-lt"/>
              <a:ea typeface="+mn-ea"/>
              <a:cs typeface="+mn-cs"/>
            </a:rPr>
            <a:t>Additional DA SR Buy Out Cost = Min (DA Reserve Assignment, RT Reserve Assignment) X (RT SRMCP - DA SRMCP) = Min (10, 10) X (10 - 5) = $50</a:t>
          </a: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Additional DA 30-Min RUR Buy Out Cost = Min (DA Reserve Assignment, RT Reserve Assignment) X (RT 30-Min RUR MCP - DA 30-Min RUR MCP) = Min (25, 35) X (5 - 2) = $75</a:t>
          </a:r>
        </a:p>
        <a:p>
          <a:pPr marL="0" marR="0" lvl="0" indent="0" defTabSz="914400" eaLnBrk="1" fontAlgn="auto" latinLnBrk="0" hangingPunct="1">
            <a:lnSpc>
              <a:spcPct val="100000"/>
            </a:lnSpc>
            <a:spcBef>
              <a:spcPts val="0"/>
            </a:spcBef>
            <a:spcAft>
              <a:spcPts val="0"/>
            </a:spcAft>
            <a:buClrTx/>
            <a:buSzTx/>
            <a:buFontTx/>
            <a:buNone/>
            <a:tabLst/>
            <a:defRPr/>
          </a:pPr>
          <a:endParaRPr lang="en-US" sz="1400" baseline="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Note: The additional DA SR Buy Out Cost will be implemented as Max(0, Amount backed down in RT - Max(RT Reserve MW - DA Reserve MW,0)) if a resource a resource is partially backed down in RT such that the resource only buys out of the amount backed down that overlaps with the DA reserve assignment</a:t>
          </a:r>
        </a:p>
        <a:p>
          <a:pPr marL="0" indent="0"/>
          <a:endParaRPr lang="en-US" sz="1400" baseline="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latin typeface="+mn-lt"/>
              <a:ea typeface="+mn-ea"/>
              <a:cs typeface="+mn-cs"/>
            </a:rPr>
            <a:t>Unified Reserve Market Uplift Credit (Proposed) = Max {RT Reserve Market Offer Amounts + Real-time Opportunity Cost - Additional DA Buy Out Cost} - {DA Reserve Market CP Credits + Balancing Reserve Market CP Credits + Market Revenue Neutrality Offset + Opportunity Cost Credit Owed } , 0 = Max {0 + 522.50 - 50 - 75 } - {100 + 50 + 0 + 0 } , 0  = 397.50 - 150 = $247.50</a:t>
          </a:r>
        </a:p>
        <a:p>
          <a:endParaRPr lang="en-US" sz="1400" baseline="0">
            <a:solidFill>
              <a:schemeClr val="accent6">
                <a:lumMod val="40000"/>
                <a:lumOff val="60000"/>
              </a:schemeClr>
            </a:solidFill>
            <a:latin typeface="+mn-lt"/>
            <a:ea typeface="+mn-ea"/>
            <a:cs typeface="+mn-cs"/>
          </a:endParaRPr>
        </a:p>
        <a:p>
          <a:r>
            <a:rPr lang="en-US" sz="1400" u="sng" baseline="0">
              <a:solidFill>
                <a:schemeClr val="bg1"/>
              </a:solidFill>
              <a:latin typeface="+mn-lt"/>
              <a:ea typeface="+mn-ea"/>
              <a:cs typeface="+mn-cs"/>
            </a:rPr>
            <a:t>Status Quo vs. Proposed Uplift Comparison:</a:t>
          </a:r>
        </a:p>
        <a:p>
          <a:r>
            <a:rPr lang="en-US" sz="1400" baseline="0">
              <a:solidFill>
                <a:schemeClr val="bg1"/>
              </a:solidFill>
              <a:latin typeface="+mn-lt"/>
              <a:ea typeface="+mn-ea"/>
              <a:cs typeface="+mn-cs"/>
            </a:rPr>
            <a:t>The opportunity costs captured under the status quo calculations and the proposal are the same: </a:t>
          </a:r>
        </a:p>
        <a:p>
          <a:r>
            <a:rPr lang="en-US" sz="1400" baseline="0">
              <a:solidFill>
                <a:schemeClr val="bg1"/>
              </a:solidFill>
              <a:latin typeface="+mn-lt"/>
              <a:ea typeface="+mn-ea"/>
              <a:cs typeface="+mn-cs"/>
            </a:rPr>
            <a:t>	Under the status quo, the total opportunity cost is $522.50 (DA SR Opportunity Cost + DA SecR Opportunity Cost + RT SR Opportunity Cost + RT SecR Opportunity Cost).</a:t>
          </a:r>
        </a:p>
        <a:p>
          <a:r>
            <a:rPr lang="en-US" sz="1400" baseline="0">
              <a:solidFill>
                <a:schemeClr val="bg1"/>
              </a:solidFill>
              <a:latin typeface="+mn-lt"/>
              <a:ea typeface="+mn-ea"/>
              <a:cs typeface="+mn-cs"/>
            </a:rPr>
            <a:t>	Under the status quo, the total unified opportunity cost is also $522.50.</a:t>
          </a:r>
        </a:p>
        <a:p>
          <a:endParaRPr lang="en-US" sz="1400" baseline="0">
            <a:solidFill>
              <a:schemeClr val="bg1"/>
            </a:solidFill>
            <a:latin typeface="+mn-lt"/>
            <a:ea typeface="+mn-ea"/>
            <a:cs typeface="+mn-cs"/>
          </a:endParaRPr>
        </a:p>
        <a:p>
          <a:r>
            <a:rPr lang="en-US" sz="1400" baseline="0">
              <a:solidFill>
                <a:schemeClr val="bg1"/>
              </a:solidFill>
              <a:latin typeface="+mn-lt"/>
              <a:ea typeface="+mn-ea"/>
              <a:cs typeface="+mn-cs"/>
            </a:rPr>
            <a:t>The proposed uplift credit is lower because the status quo uplift credit calculations do not account for the additional cost the resource would incur to buy out of the DA market if the resource was assigned energy rather than reserves.  This leads to an overestimation of the net revenue the resource would forgo by being assigned for energy instead of reserves (i.e. the value the opportunity cost represents).  The proposed calculation shifts to accounting for the full RT opportunity cost and the financially binding nature of the DA commitment by recognizing the additional cost the resource would incur to buy out of the DA market (in excess of the DA revenues) if the resource was assigned energy instead of the assigned RT reserve MW.  This leads to a more accurate representation of the cost of accepting the reserve assignment. If assigned energy, the resource would incur an additional $125 of cost due to buying out of the day-ahead reserve market if fully assigned for energy instead of reserves, lowering their net profit by that amount.  This proposed calculation recognizes this additional cost and reduction in net profit; therefore the uplift credit under the proposal is less than the uplift credit under the status quo calculations </a:t>
          </a:r>
        </a:p>
        <a:p>
          <a:r>
            <a:rPr lang="en-US" sz="1400" baseline="0">
              <a:solidFill>
                <a:schemeClr val="bg1"/>
              </a:solidFill>
              <a:latin typeface="+mn-lt"/>
              <a:ea typeface="+mn-ea"/>
              <a:cs typeface="+mn-cs"/>
            </a:rPr>
            <a:t>by this same amount.</a:t>
          </a:r>
        </a:p>
      </xdr:txBody>
    </xdr:sp>
    <xdr:clientData/>
  </xdr:oneCellAnchor>
  <xdr:oneCellAnchor>
    <xdr:from>
      <xdr:col>14</xdr:col>
      <xdr:colOff>1152525</xdr:colOff>
      <xdr:row>80</xdr:row>
      <xdr:rowOff>114300</xdr:rowOff>
    </xdr:from>
    <xdr:ext cx="12877800" cy="1209675"/>
    <xdr:sp macro="" textlink="">
      <xdr:nvSpPr>
        <xdr:cNvPr id="3" name="TextBox 2">
          <a:extLst>
            <a:ext uri="{FF2B5EF4-FFF2-40B4-BE49-F238E27FC236}">
              <a16:creationId xmlns:a16="http://schemas.microsoft.com/office/drawing/2014/main" id="{A5611C4E-2E6E-4EA0-9C3E-EBD16008363E}"/>
            </a:ext>
          </a:extLst>
        </xdr:cNvPr>
        <xdr:cNvSpPr txBox="1"/>
      </xdr:nvSpPr>
      <xdr:spPr>
        <a:xfrm>
          <a:off x="14658975" y="16411575"/>
          <a:ext cx="12877800" cy="1209675"/>
        </a:xfrm>
        <a:prstGeom prst="rect">
          <a:avLst/>
        </a:prstGeom>
        <a:solidFill>
          <a:srgbClr val="0070C0"/>
        </a:solidFill>
      </xdr:spPr>
      <xdr:style>
        <a:lnRef idx="0">
          <a:srgbClr val="000000"/>
        </a:lnRef>
        <a:fillRef idx="0">
          <a:srgbClr val="000000"/>
        </a:fillRef>
        <a:effectRef idx="0">
          <a:srgbClr val="000000"/>
        </a:effectRef>
        <a:fontRef idx="minor">
          <a:schemeClr val="tx1"/>
        </a:fontRef>
      </xdr:style>
      <xdr:txBody>
        <a:bodyPr vertOverflow="clip" horzOverflow="clip" wrap="square" anchor="t">
          <a:noAutofit/>
        </a:bodyPr>
        <a:lstStyle/>
        <a:p>
          <a:r>
            <a:rPr lang="en-US" sz="1400" baseline="0">
              <a:solidFill>
                <a:schemeClr val="bg1"/>
              </a:solidFill>
              <a:latin typeface="+mn-lt"/>
              <a:ea typeface="+mn-ea"/>
              <a:cs typeface="+mn-cs"/>
            </a:rPr>
            <a:t>The above example is broken out into two MW segments - the RT MW that overlap with the DA assignment and the additional RT assignment in excess of the DA assignment.  The $192.50 is the net profit received if the resource was assigned 35 MW of energy instead of reserves and factors in the cost (or negative revenue) associated with buying out of the DA reserve assignment if not assigned reserves in RT.  The $205.00 is the forgone profit for the additional 10 MW assignment in RT in excess of the DA assignment. There is no DA buy cost for those MW.  Together, this illustrates the </a:t>
          </a:r>
          <a:r>
            <a:rPr lang="en-US" sz="1400" baseline="0">
              <a:solidFill>
                <a:schemeClr val="bg1"/>
              </a:solidFill>
              <a:effectLst/>
              <a:latin typeface="+mn-lt"/>
              <a:ea typeface="+mn-ea"/>
              <a:cs typeface="+mn-cs"/>
            </a:rPr>
            <a:t>net profit the resource would have received if assigned for energy instead of the RT reserve assignment of 45 MW.   This matches the $397.50 in Reserve Market Costs (RT Opportunity Cost minus Additional DA Buy Out Costs) reflected in the proposed calculation.</a:t>
          </a:r>
          <a:endParaRPr lang="en-US" sz="1400" baseline="0">
            <a:solidFill>
              <a:schemeClr val="bg1"/>
            </a:solidFill>
            <a:latin typeface="+mn-lt"/>
            <a:ea typeface="+mn-ea"/>
            <a:cs typeface="+mn-cs"/>
          </a:endParaRPr>
        </a:p>
        <a:p>
          <a:endParaRPr lang="en-US" sz="1400" baseline="0">
            <a:solidFill>
              <a:schemeClr val="bg1"/>
            </a:solidFill>
            <a:latin typeface="+mn-lt"/>
            <a:ea typeface="+mn-ea"/>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333375</xdr:colOff>
      <xdr:row>0</xdr:row>
      <xdr:rowOff>171450</xdr:rowOff>
    </xdr:from>
    <xdr:to>
      <xdr:col>1</xdr:col>
      <xdr:colOff>857250</xdr:colOff>
      <xdr:row>1</xdr:row>
      <xdr:rowOff>428625</xdr:rowOff>
    </xdr:to>
    <xdr:pic>
      <xdr:nvPicPr>
        <xdr:cNvPr id="45071" name="Picture 1" descr="logo-addison">
          <a:extLst>
            <a:ext uri="{FF2B5EF4-FFF2-40B4-BE49-F238E27FC236}">
              <a16:creationId xmlns:a16="http://schemas.microsoft.com/office/drawing/2014/main" id="{89582EDE-6510-AC93-5398-9152464896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71450"/>
          <a:ext cx="13525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1</xdr:col>
      <xdr:colOff>828675</xdr:colOff>
      <xdr:row>1</xdr:row>
      <xdr:rowOff>428625</xdr:rowOff>
    </xdr:to>
    <xdr:pic>
      <xdr:nvPicPr>
        <xdr:cNvPr id="19424" name="Picture 1" descr="logo-addison">
          <a:extLst>
            <a:ext uri="{FF2B5EF4-FFF2-40B4-BE49-F238E27FC236}">
              <a16:creationId xmlns:a16="http://schemas.microsoft.com/office/drawing/2014/main" id="{50CD01CA-8A8D-9ACD-5BB5-EFEFC2679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71450"/>
          <a:ext cx="19621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276225</xdr:colOff>
      <xdr:row>0</xdr:row>
      <xdr:rowOff>171450</xdr:rowOff>
    </xdr:from>
    <xdr:to>
      <xdr:col>1</xdr:col>
      <xdr:colOff>1819275</xdr:colOff>
      <xdr:row>1</xdr:row>
      <xdr:rowOff>381000</xdr:rowOff>
    </xdr:to>
    <xdr:pic>
      <xdr:nvPicPr>
        <xdr:cNvPr id="10225" name="Picture 1" descr="logo-addison">
          <a:extLst>
            <a:ext uri="{FF2B5EF4-FFF2-40B4-BE49-F238E27FC236}">
              <a16:creationId xmlns:a16="http://schemas.microsoft.com/office/drawing/2014/main" id="{8D77D651-1FC3-1168-3185-307313ED6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71450"/>
          <a:ext cx="18192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161925</xdr:colOff>
      <xdr:row>0</xdr:row>
      <xdr:rowOff>133350</xdr:rowOff>
    </xdr:from>
    <xdr:to>
      <xdr:col>0</xdr:col>
      <xdr:colOff>2190750</xdr:colOff>
      <xdr:row>1</xdr:row>
      <xdr:rowOff>381000</xdr:rowOff>
    </xdr:to>
    <xdr:pic>
      <xdr:nvPicPr>
        <xdr:cNvPr id="16366" name="Picture 1" descr="logo-addison">
          <a:extLst>
            <a:ext uri="{FF2B5EF4-FFF2-40B4-BE49-F238E27FC236}">
              <a16:creationId xmlns:a16="http://schemas.microsoft.com/office/drawing/2014/main" id="{879C62E5-F6F6-0D1F-6115-317B30C4C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33350"/>
          <a:ext cx="20288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0</xdr:row>
      <xdr:rowOff>133350</xdr:rowOff>
    </xdr:from>
    <xdr:to>
      <xdr:col>2</xdr:col>
      <xdr:colOff>180975</xdr:colOff>
      <xdr:row>1</xdr:row>
      <xdr:rowOff>381000</xdr:rowOff>
    </xdr:to>
    <xdr:pic>
      <xdr:nvPicPr>
        <xdr:cNvPr id="18403" name="Picture 1" descr="logo-addison">
          <a:extLst>
            <a:ext uri="{FF2B5EF4-FFF2-40B4-BE49-F238E27FC236}">
              <a16:creationId xmlns:a16="http://schemas.microsoft.com/office/drawing/2014/main" id="{18CC5F56-B3B0-A625-EE09-139B691D9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33350"/>
          <a:ext cx="1304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248069003/PJMDOCS-%23693774-v2-Draft_SRSTF_Proposal_Development_Matrix.xls" TargetMode="External" /><Relationship Id="rId1" Type="http://schemas.openxmlformats.org/officeDocument/2006/relationships/externalLinkPath" Target="https://Cera.pjm.com/otcsdav/nodes/248069003/PJMDOCS-%23693774-v2-Draft_SRSTF_Proposal_Development_Matrix.xls"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pjm.com/-/media/DotCom/committees-groups/task-forces/rcstf/2026/20260413/20260413-item-05---reserve-market-settlements.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E5BBD-B353-4716-85CD-C3F44308F371}">
  <dimension ref="A1:A5"/>
  <sheetViews>
    <sheetView workbookViewId="0">
      <selection activeCell="A6" sqref="A6"/>
    </sheetView>
  </sheetViews>
  <sheetFormatPr defaultRowHeight="12.75" x14ac:dyDescent="0.2"/>
  <cols>
    <col min="1" max="1" width="81.42578125" customWidth="1"/>
  </cols>
  <sheetData>
    <row r="1" spans="1:1" x14ac:dyDescent="0.2">
      <c r="A1" s="20" t="s">
        <v>29</v>
      </c>
    </row>
    <row r="2" spans="1:1" x14ac:dyDescent="0.2">
      <c r="A2" t="s">
        <v>30</v>
      </c>
    </row>
    <row r="4" spans="1:1" x14ac:dyDescent="0.2">
      <c r="A4" s="20" t="s">
        <v>12</v>
      </c>
    </row>
    <row r="5" spans="1:1" x14ac:dyDescent="0.2">
      <c r="A5" t="s">
        <v>31</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DF1ED-109E-4849-87AE-A205F3493E61}">
  <sheetPr>
    <tabColor theme="4"/>
  </sheetPr>
  <dimension ref="A1:A6"/>
  <sheetViews>
    <sheetView tabSelected="1" workbookViewId="0"/>
  </sheetViews>
  <sheetFormatPr defaultRowHeight="12.75" x14ac:dyDescent="0.2"/>
  <sheetData>
    <row r="1" spans="1:1" s="83" customFormat="1" ht="15" x14ac:dyDescent="0.2">
      <c r="A1" s="83" t="s">
        <v>108</v>
      </c>
    </row>
    <row r="2" spans="1:1" s="83" customFormat="1" ht="26.25" customHeight="1" x14ac:dyDescent="0.2">
      <c r="A2" s="83" t="s">
        <v>111</v>
      </c>
    </row>
    <row r="3" spans="1:1" s="83" customFormat="1" ht="27" customHeight="1" x14ac:dyDescent="0.2">
      <c r="A3" s="83" t="s">
        <v>110</v>
      </c>
    </row>
    <row r="4" spans="1:1" s="83" customFormat="1" ht="25.5" customHeight="1" x14ac:dyDescent="0.2">
      <c r="A4" s="84" t="s">
        <v>109</v>
      </c>
    </row>
    <row r="5" spans="1:1" s="83" customFormat="1" ht="15" x14ac:dyDescent="0.2"/>
    <row r="6" spans="1:1" s="83" customFormat="1" ht="31.5" customHeight="1" x14ac:dyDescent="0.2">
      <c r="A6" s="83" t="s">
        <v>112</v>
      </c>
    </row>
  </sheetData>
  <hyperlinks>
    <hyperlink ref="A4" r:id="rId1" display="https://www.pjm.com/-/media/DotCom/committees-groups/task-forces/rcstf/2026/20260413/20260413-item-05---reserve-market-settlements.pdf" xr:uid="{148CD79A-3C44-450F-ACC1-81126796C1C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79BF-1998-4897-B95A-398F04F4E57D}">
  <sheetPr>
    <tabColor theme="9"/>
  </sheetPr>
  <dimension ref="B2:AF844"/>
  <sheetViews>
    <sheetView zoomScaleNormal="100" workbookViewId="0"/>
  </sheetViews>
  <sheetFormatPr defaultRowHeight="12.75" x14ac:dyDescent="0.2"/>
  <cols>
    <col min="1" max="1" width="5.42578125" customWidth="1"/>
    <col min="2" max="2" width="26.5703125" customWidth="1"/>
    <col min="3" max="3" width="22.42578125" customWidth="1"/>
    <col min="4" max="4" width="11" customWidth="1"/>
    <col min="5" max="5" width="12.85546875" bestFit="1" customWidth="1"/>
    <col min="6" max="6" width="29.140625" customWidth="1"/>
    <col min="7" max="7" width="12.42578125" customWidth="1"/>
    <col min="8" max="8" width="10.85546875" customWidth="1"/>
    <col min="9" max="9" width="9" customWidth="1"/>
    <col min="10" max="10" width="7.85546875" customWidth="1"/>
    <col min="11" max="11" width="6.140625" customWidth="1"/>
    <col min="12" max="12" width="12.42578125" customWidth="1"/>
    <col min="13" max="13" width="23.28515625" customWidth="1"/>
    <col min="14" max="14" width="13.140625" customWidth="1"/>
    <col min="15" max="15" width="17.7109375" customWidth="1"/>
    <col min="16" max="16" width="15" customWidth="1"/>
    <col min="17" max="17" width="22.85546875" customWidth="1"/>
    <col min="18" max="18" width="14.42578125" customWidth="1"/>
    <col min="19" max="19" width="4.5703125" customWidth="1"/>
    <col min="20" max="20" width="15.28515625" customWidth="1"/>
    <col min="21" max="21" width="30.5703125" customWidth="1"/>
    <col min="22" max="22" width="12.28515625" customWidth="1"/>
    <col min="24" max="24" width="23.140625" customWidth="1"/>
    <col min="25" max="25" width="21" customWidth="1"/>
    <col min="26" max="26" width="19.140625" customWidth="1"/>
    <col min="27" max="27" width="10.28515625" customWidth="1"/>
  </cols>
  <sheetData>
    <row r="2" spans="2:20" ht="13.5" thickBot="1" x14ac:dyDescent="0.25"/>
    <row r="3" spans="2:20" ht="59.25" customHeight="1" x14ac:dyDescent="0.2">
      <c r="B3" s="20"/>
      <c r="E3" s="114" t="s">
        <v>89</v>
      </c>
      <c r="F3" s="116" t="s">
        <v>90</v>
      </c>
      <c r="G3" s="117"/>
      <c r="H3" s="117"/>
      <c r="I3" s="117"/>
      <c r="J3" s="117"/>
      <c r="K3" s="117"/>
      <c r="L3" s="117"/>
      <c r="M3" s="118"/>
      <c r="N3" s="20"/>
    </row>
    <row r="4" spans="2:20" ht="48.75" customHeight="1" thickBot="1" x14ac:dyDescent="0.25">
      <c r="B4" s="20"/>
      <c r="E4" s="115"/>
      <c r="F4" s="119" t="s">
        <v>91</v>
      </c>
      <c r="G4" s="120"/>
      <c r="H4" s="120"/>
      <c r="I4" s="120"/>
      <c r="J4" s="120"/>
      <c r="K4" s="120"/>
      <c r="L4" s="120"/>
      <c r="M4" s="121"/>
      <c r="N4" s="20"/>
    </row>
    <row r="6" spans="2:20" ht="15.75" x14ac:dyDescent="0.25">
      <c r="B6" s="45"/>
      <c r="G6" s="35"/>
      <c r="I6" s="35"/>
      <c r="P6" s="20"/>
      <c r="Q6" s="20"/>
      <c r="R6" s="20"/>
      <c r="S6" s="20"/>
      <c r="T6" s="20"/>
    </row>
    <row r="7" spans="2:20" x14ac:dyDescent="0.2">
      <c r="B7" s="20"/>
      <c r="G7" s="35"/>
      <c r="I7" s="35"/>
      <c r="O7" s="20"/>
    </row>
    <row r="8" spans="2:20" x14ac:dyDescent="0.2">
      <c r="B8" s="20"/>
      <c r="G8" s="35"/>
      <c r="I8" s="35"/>
      <c r="O8" s="20"/>
    </row>
    <row r="9" spans="2:20" x14ac:dyDescent="0.2">
      <c r="B9" s="20"/>
      <c r="G9" s="35"/>
      <c r="I9" s="35"/>
    </row>
    <row r="10" spans="2:20" x14ac:dyDescent="0.2">
      <c r="B10" s="20"/>
      <c r="G10" s="35"/>
      <c r="I10" s="35"/>
      <c r="N10" s="5"/>
      <c r="O10" s="5"/>
      <c r="P10" s="5"/>
      <c r="Q10" s="5"/>
      <c r="R10" s="5"/>
    </row>
    <row r="11" spans="2:20" x14ac:dyDescent="0.2">
      <c r="B11" s="20"/>
      <c r="G11" s="35"/>
      <c r="I11" s="35"/>
      <c r="Q11" s="44"/>
      <c r="R11" s="44"/>
    </row>
    <row r="12" spans="2:20" x14ac:dyDescent="0.2">
      <c r="B12" s="20"/>
      <c r="G12" s="35"/>
      <c r="I12" s="35"/>
      <c r="Q12" s="44"/>
      <c r="R12" s="44"/>
    </row>
    <row r="13" spans="2:20" x14ac:dyDescent="0.2">
      <c r="B13" s="20"/>
      <c r="G13" s="35"/>
      <c r="I13" s="35"/>
      <c r="Q13" s="44"/>
      <c r="R13" s="44"/>
    </row>
    <row r="14" spans="2:20" x14ac:dyDescent="0.2">
      <c r="B14" s="20"/>
      <c r="G14" s="35"/>
      <c r="I14" s="35"/>
      <c r="Q14" s="44"/>
      <c r="R14" s="44"/>
    </row>
    <row r="15" spans="2:20" x14ac:dyDescent="0.2">
      <c r="B15" s="20"/>
      <c r="G15" s="35"/>
      <c r="I15" s="35"/>
      <c r="Q15" s="44"/>
      <c r="R15" s="44"/>
    </row>
    <row r="16" spans="2:20" x14ac:dyDescent="0.2">
      <c r="B16" s="20"/>
      <c r="G16" s="35"/>
      <c r="I16" s="35"/>
      <c r="O16" s="20"/>
    </row>
    <row r="17" spans="2:32" x14ac:dyDescent="0.2">
      <c r="B17" s="20"/>
      <c r="G17" s="35"/>
      <c r="I17" s="35"/>
      <c r="O17" s="20"/>
    </row>
    <row r="18" spans="2:32" x14ac:dyDescent="0.2">
      <c r="B18" s="20"/>
      <c r="G18" s="35"/>
      <c r="I18" s="35"/>
      <c r="M18" s="32"/>
      <c r="O18" s="20"/>
    </row>
    <row r="19" spans="2:32" x14ac:dyDescent="0.2">
      <c r="B19" s="20"/>
      <c r="G19" s="35"/>
      <c r="I19" s="35"/>
      <c r="O19" s="20"/>
    </row>
    <row r="20" spans="2:32" x14ac:dyDescent="0.2">
      <c r="B20" s="20"/>
      <c r="G20" s="35"/>
      <c r="I20" s="35"/>
      <c r="M20" s="32"/>
      <c r="O20" s="20"/>
    </row>
    <row r="21" spans="2:32" x14ac:dyDescent="0.2">
      <c r="B21" s="20"/>
      <c r="G21" s="35"/>
      <c r="I21" s="35"/>
      <c r="O21" s="20"/>
    </row>
    <row r="22" spans="2:32" x14ac:dyDescent="0.2">
      <c r="B22" s="20"/>
      <c r="G22" s="35"/>
      <c r="I22" s="35"/>
      <c r="O22" s="20"/>
    </row>
    <row r="23" spans="2:32" x14ac:dyDescent="0.2">
      <c r="B23" s="20"/>
      <c r="G23" s="35"/>
      <c r="I23" s="35"/>
      <c r="O23" s="20"/>
    </row>
    <row r="24" spans="2:32" x14ac:dyDescent="0.2">
      <c r="B24" s="20"/>
      <c r="G24" s="35"/>
      <c r="I24" s="35"/>
      <c r="O24" s="20"/>
    </row>
    <row r="25" spans="2:32" x14ac:dyDescent="0.2">
      <c r="B25" s="20"/>
      <c r="G25" s="35"/>
      <c r="I25" s="35"/>
      <c r="O25" s="20"/>
    </row>
    <row r="26" spans="2:32" x14ac:dyDescent="0.2">
      <c r="B26" s="20"/>
      <c r="G26" s="35"/>
      <c r="I26" s="35"/>
      <c r="O26" s="20"/>
    </row>
    <row r="27" spans="2:32" x14ac:dyDescent="0.2">
      <c r="B27" s="20"/>
      <c r="G27" s="35"/>
      <c r="I27" s="35"/>
      <c r="O27" s="20"/>
    </row>
    <row r="28" spans="2:32" x14ac:dyDescent="0.2">
      <c r="B28" s="20"/>
      <c r="G28" s="35"/>
      <c r="I28" s="35"/>
      <c r="O28" s="20"/>
    </row>
    <row r="29" spans="2:32" s="77" customFormat="1" ht="15.75" x14ac:dyDescent="0.25">
      <c r="B29" s="123" t="s">
        <v>102</v>
      </c>
      <c r="C29" s="123"/>
      <c r="D29" s="123"/>
      <c r="E29" s="123"/>
      <c r="F29" s="123"/>
      <c r="G29" s="123"/>
      <c r="H29" s="123"/>
      <c r="I29" s="123"/>
      <c r="J29" s="123"/>
      <c r="K29" s="123"/>
      <c r="L29" s="123"/>
      <c r="M29" s="123"/>
      <c r="N29" s="123"/>
      <c r="O29" s="123"/>
    </row>
    <row r="30" spans="2:32" x14ac:dyDescent="0.2">
      <c r="B30" s="20"/>
      <c r="G30" s="35"/>
      <c r="I30" s="35"/>
      <c r="O30" s="20"/>
    </row>
    <row r="31" spans="2:32" ht="13.5" thickBot="1" x14ac:dyDescent="0.25">
      <c r="B31" s="20" t="s">
        <v>66</v>
      </c>
      <c r="F31" s="20" t="s">
        <v>67</v>
      </c>
      <c r="I31" s="20" t="s">
        <v>32</v>
      </c>
      <c r="W31" s="5"/>
      <c r="X31" s="5"/>
      <c r="Y31" s="5"/>
      <c r="Z31" s="5"/>
    </row>
    <row r="32" spans="2:32" ht="30.75" thickBot="1" x14ac:dyDescent="0.3">
      <c r="B32" s="49" t="s">
        <v>35</v>
      </c>
      <c r="C32" s="51">
        <v>10</v>
      </c>
      <c r="F32" s="49" t="s">
        <v>35</v>
      </c>
      <c r="G32" s="51">
        <v>10</v>
      </c>
      <c r="H32" s="59"/>
      <c r="I32" s="46" t="s">
        <v>33</v>
      </c>
      <c r="J32" s="47" t="s">
        <v>34</v>
      </c>
      <c r="K32" s="47" t="s">
        <v>65</v>
      </c>
      <c r="L32" s="54" t="s">
        <v>64</v>
      </c>
      <c r="M32" s="35"/>
      <c r="O32" s="35"/>
      <c r="AF32" s="44"/>
    </row>
    <row r="33" spans="2:32" ht="15" x14ac:dyDescent="0.25">
      <c r="B33" s="48" t="s">
        <v>36</v>
      </c>
      <c r="C33" s="61">
        <v>5</v>
      </c>
      <c r="F33" s="48" t="s">
        <v>36</v>
      </c>
      <c r="G33" s="61">
        <v>10</v>
      </c>
      <c r="I33" s="36">
        <v>1</v>
      </c>
      <c r="J33">
        <v>20</v>
      </c>
      <c r="K33">
        <v>10</v>
      </c>
      <c r="L33" s="57">
        <f>+J33*K33</f>
        <v>200</v>
      </c>
      <c r="M33" s="35"/>
      <c r="O33" s="35"/>
      <c r="AF33" s="44"/>
    </row>
    <row r="34" spans="2:32" ht="15" x14ac:dyDescent="0.25">
      <c r="B34" s="48" t="s">
        <v>69</v>
      </c>
      <c r="C34" s="62">
        <v>0</v>
      </c>
      <c r="F34" s="48" t="s">
        <v>70</v>
      </c>
      <c r="G34" s="62">
        <v>0</v>
      </c>
      <c r="I34" s="36">
        <v>2</v>
      </c>
      <c r="J34">
        <v>50</v>
      </c>
      <c r="K34">
        <v>25</v>
      </c>
      <c r="L34" s="57">
        <f>(K34+K33)/2 *ABS(J34-J33)</f>
        <v>525</v>
      </c>
      <c r="M34" s="35"/>
      <c r="AF34" s="44"/>
    </row>
    <row r="35" spans="2:32" ht="15" x14ac:dyDescent="0.25">
      <c r="B35" s="48"/>
      <c r="C35" s="60"/>
      <c r="F35" s="48"/>
      <c r="G35" s="60"/>
      <c r="I35" s="36">
        <v>3</v>
      </c>
      <c r="J35">
        <v>60</v>
      </c>
      <c r="K35">
        <v>30</v>
      </c>
      <c r="L35" s="57">
        <f>(K35+K34)/2 *ABS(J35-J34)</f>
        <v>275</v>
      </c>
      <c r="N35" s="32"/>
      <c r="O35" s="32"/>
      <c r="P35" s="32"/>
      <c r="Q35" s="32"/>
      <c r="R35" s="32"/>
      <c r="S35" s="32"/>
      <c r="T35" s="32"/>
      <c r="AF35" s="44"/>
    </row>
    <row r="36" spans="2:32" ht="15" x14ac:dyDescent="0.25">
      <c r="B36" s="48" t="s">
        <v>75</v>
      </c>
      <c r="C36" s="52">
        <v>25</v>
      </c>
      <c r="F36" s="48" t="s">
        <v>75</v>
      </c>
      <c r="G36" s="52">
        <v>35</v>
      </c>
      <c r="I36" s="36">
        <v>4</v>
      </c>
      <c r="J36">
        <v>70</v>
      </c>
      <c r="K36">
        <v>35</v>
      </c>
      <c r="L36" s="57">
        <f>(K36+K35)/2 *ABS(J36-J35)</f>
        <v>325</v>
      </c>
      <c r="O36" s="32"/>
      <c r="Q36" s="32"/>
      <c r="R36" s="32"/>
      <c r="S36" s="32"/>
      <c r="T36" s="32"/>
      <c r="AF36" s="44"/>
    </row>
    <row r="37" spans="2:32" ht="15.75" thickBot="1" x14ac:dyDescent="0.3">
      <c r="B37" s="48" t="s">
        <v>76</v>
      </c>
      <c r="C37" s="61">
        <v>2</v>
      </c>
      <c r="F37" s="48" t="s">
        <v>76</v>
      </c>
      <c r="G37" s="61">
        <v>5</v>
      </c>
      <c r="I37" s="39">
        <v>5</v>
      </c>
      <c r="J37" s="40">
        <v>95</v>
      </c>
      <c r="K37" s="40">
        <v>48</v>
      </c>
      <c r="L37" s="58">
        <f>(K37+K36)/2 *ABS(J37-J36)</f>
        <v>1037.5</v>
      </c>
      <c r="S37" s="42"/>
    </row>
    <row r="38" spans="2:32" ht="15" x14ac:dyDescent="0.25">
      <c r="B38" s="48"/>
      <c r="C38" s="62"/>
      <c r="F38" s="48"/>
      <c r="G38" s="62"/>
      <c r="L38" s="74"/>
      <c r="S38" s="42"/>
    </row>
    <row r="39" spans="2:32" ht="15" x14ac:dyDescent="0.25">
      <c r="B39" s="48"/>
      <c r="C39" s="60"/>
      <c r="F39" s="48"/>
      <c r="G39" s="60"/>
      <c r="M39" s="42"/>
    </row>
    <row r="40" spans="2:32" ht="15" x14ac:dyDescent="0.25">
      <c r="B40" s="48" t="s">
        <v>37</v>
      </c>
      <c r="C40" s="61">
        <v>30</v>
      </c>
      <c r="F40" s="48" t="s">
        <v>37</v>
      </c>
      <c r="G40" s="61">
        <v>48</v>
      </c>
      <c r="M40" s="42"/>
    </row>
    <row r="41" spans="2:32" ht="15.75" thickBot="1" x14ac:dyDescent="0.3">
      <c r="B41" s="50" t="s">
        <v>95</v>
      </c>
      <c r="C41" s="53">
        <v>60</v>
      </c>
      <c r="F41" s="50" t="s">
        <v>96</v>
      </c>
      <c r="G41" s="53">
        <v>95</v>
      </c>
      <c r="M41" s="42"/>
    </row>
    <row r="42" spans="2:32" ht="15" x14ac:dyDescent="0.25">
      <c r="B42" s="55"/>
      <c r="C42" s="55"/>
      <c r="F42" s="55"/>
      <c r="G42" s="55"/>
      <c r="M42" s="42"/>
    </row>
    <row r="43" spans="2:32" s="78" customFormat="1" ht="15.75" x14ac:dyDescent="0.25">
      <c r="B43" s="122" t="s">
        <v>100</v>
      </c>
      <c r="C43" s="122"/>
      <c r="D43" s="122"/>
      <c r="E43" s="122"/>
      <c r="F43" s="122"/>
      <c r="G43" s="122"/>
      <c r="H43" s="122"/>
      <c r="I43" s="122"/>
      <c r="J43" s="122"/>
      <c r="K43" s="122"/>
      <c r="L43" s="122"/>
      <c r="M43" s="122"/>
      <c r="N43" s="122"/>
      <c r="O43" s="122"/>
    </row>
    <row r="44" spans="2:32" ht="13.5" thickBot="1" x14ac:dyDescent="0.25">
      <c r="X44" s="20"/>
      <c r="AC44" s="20"/>
    </row>
    <row r="45" spans="2:32" ht="16.5" thickBot="1" x14ac:dyDescent="0.3">
      <c r="B45" s="145" t="s">
        <v>9</v>
      </c>
      <c r="C45" s="146"/>
      <c r="D45" s="146"/>
      <c r="E45" s="146"/>
      <c r="F45" s="146"/>
      <c r="G45" s="147"/>
      <c r="M45" s="133" t="s">
        <v>42</v>
      </c>
      <c r="N45" s="134" t="s">
        <v>42</v>
      </c>
      <c r="O45" s="135"/>
    </row>
    <row r="46" spans="2:32" ht="27.75" customHeight="1" thickBot="1" x14ac:dyDescent="0.25">
      <c r="B46" s="111" t="s">
        <v>114</v>
      </c>
      <c r="C46" s="112"/>
      <c r="D46" s="112"/>
      <c r="E46" s="112"/>
      <c r="F46" s="112"/>
      <c r="G46" s="113"/>
      <c r="M46" s="124" t="s">
        <v>115</v>
      </c>
      <c r="N46" s="125"/>
      <c r="O46" s="126"/>
    </row>
    <row r="47" spans="2:32" x14ac:dyDescent="0.2">
      <c r="B47" s="105" t="s">
        <v>84</v>
      </c>
      <c r="C47" s="106"/>
      <c r="D47" s="107"/>
      <c r="E47" s="105" t="s">
        <v>71</v>
      </c>
      <c r="F47" s="106"/>
      <c r="G47" s="107"/>
      <c r="M47" s="105" t="s">
        <v>86</v>
      </c>
      <c r="N47" s="106" t="s">
        <v>85</v>
      </c>
      <c r="O47" s="107"/>
    </row>
    <row r="48" spans="2:32" ht="15" x14ac:dyDescent="0.25">
      <c r="B48" s="48"/>
      <c r="C48" s="48" t="s">
        <v>49</v>
      </c>
      <c r="D48" s="61">
        <v>0</v>
      </c>
      <c r="E48" s="48"/>
      <c r="F48" s="65" t="s">
        <v>58</v>
      </c>
      <c r="G48" s="61">
        <v>0</v>
      </c>
      <c r="M48" s="48"/>
      <c r="N48" s="48" t="s">
        <v>72</v>
      </c>
      <c r="O48" s="61">
        <f>+L37+L36+L35</f>
        <v>1637.5</v>
      </c>
    </row>
    <row r="49" spans="2:30" ht="15" x14ac:dyDescent="0.25">
      <c r="B49" s="48"/>
      <c r="C49" s="48" t="s">
        <v>50</v>
      </c>
      <c r="D49" s="61">
        <v>0</v>
      </c>
      <c r="E49" s="48"/>
      <c r="F49" s="48" t="s">
        <v>60</v>
      </c>
      <c r="G49" s="61">
        <v>0</v>
      </c>
      <c r="M49" s="48"/>
      <c r="N49" s="48" t="s">
        <v>73</v>
      </c>
      <c r="O49" s="61">
        <f>+(G36+G32)*G40</f>
        <v>2160</v>
      </c>
    </row>
    <row r="50" spans="2:30" ht="15.75" thickBot="1" x14ac:dyDescent="0.3">
      <c r="B50" s="48"/>
      <c r="C50" s="65" t="s">
        <v>54</v>
      </c>
      <c r="D50" s="61">
        <f>+D49-D48</f>
        <v>0</v>
      </c>
      <c r="E50" s="48"/>
      <c r="F50" s="65" t="s">
        <v>62</v>
      </c>
      <c r="G50" s="61">
        <f>+G49-G48</f>
        <v>0</v>
      </c>
      <c r="M50" s="50"/>
      <c r="N50" s="50" t="s">
        <v>77</v>
      </c>
      <c r="O50" s="67">
        <f>+O49-O48</f>
        <v>522.5</v>
      </c>
    </row>
    <row r="51" spans="2:30" x14ac:dyDescent="0.2">
      <c r="B51" s="64"/>
      <c r="C51" s="33"/>
      <c r="D51" s="37"/>
      <c r="E51" s="36"/>
      <c r="F51" s="33"/>
      <c r="G51" s="37"/>
    </row>
    <row r="52" spans="2:30" ht="15" x14ac:dyDescent="0.25">
      <c r="B52" s="48"/>
      <c r="C52" s="48" t="s">
        <v>51</v>
      </c>
      <c r="D52" s="61">
        <v>0</v>
      </c>
      <c r="E52" s="48"/>
      <c r="F52" s="65" t="s">
        <v>59</v>
      </c>
      <c r="G52" s="61">
        <f>+L35</f>
        <v>275</v>
      </c>
    </row>
    <row r="53" spans="2:30" ht="15" x14ac:dyDescent="0.25">
      <c r="B53" s="48"/>
      <c r="C53" s="48" t="s">
        <v>52</v>
      </c>
      <c r="D53" s="61">
        <v>0</v>
      </c>
      <c r="E53" s="48"/>
      <c r="F53" s="48" t="s">
        <v>61</v>
      </c>
      <c r="G53" s="61">
        <f>+(G36-C36)*G40</f>
        <v>480</v>
      </c>
    </row>
    <row r="54" spans="2:30" ht="15.75" thickBot="1" x14ac:dyDescent="0.3">
      <c r="B54" s="50"/>
      <c r="C54" s="50" t="s">
        <v>55</v>
      </c>
      <c r="D54" s="61">
        <f>+D53-D52</f>
        <v>0</v>
      </c>
      <c r="E54" s="50"/>
      <c r="F54" s="68" t="s">
        <v>63</v>
      </c>
      <c r="G54" s="67">
        <f>+G53-G52</f>
        <v>205</v>
      </c>
    </row>
    <row r="55" spans="2:30" x14ac:dyDescent="0.2">
      <c r="C55" s="33"/>
      <c r="D55" s="43"/>
      <c r="F55" s="33"/>
      <c r="G55" s="43"/>
    </row>
    <row r="58" spans="2:30" s="76" customFormat="1" ht="15.75" x14ac:dyDescent="0.25">
      <c r="B58" s="122" t="s">
        <v>107</v>
      </c>
      <c r="C58" s="122"/>
      <c r="D58" s="122"/>
      <c r="E58" s="122"/>
      <c r="F58" s="122"/>
      <c r="G58" s="122"/>
      <c r="H58" s="122"/>
      <c r="I58" s="122"/>
      <c r="J58" s="122"/>
      <c r="K58" s="122"/>
      <c r="L58" s="122"/>
      <c r="M58" s="122"/>
      <c r="N58" s="122"/>
      <c r="O58" s="122"/>
    </row>
    <row r="59" spans="2:30" x14ac:dyDescent="0.2">
      <c r="B59" t="s">
        <v>106</v>
      </c>
      <c r="Y59" s="32"/>
      <c r="Z59" s="41"/>
      <c r="AA59" s="32"/>
    </row>
    <row r="60" spans="2:30" x14ac:dyDescent="0.2">
      <c r="AC60" s="33"/>
      <c r="AD60" s="32"/>
    </row>
    <row r="61" spans="2:30" ht="13.5" thickBot="1" x14ac:dyDescent="0.25">
      <c r="C61" s="43"/>
      <c r="D61" s="32"/>
      <c r="M61" s="33"/>
      <c r="AC61" s="33"/>
      <c r="AD61" s="32"/>
    </row>
    <row r="62" spans="2:30" ht="16.5" thickBot="1" x14ac:dyDescent="0.3">
      <c r="B62" s="145" t="s">
        <v>9</v>
      </c>
      <c r="C62" s="146"/>
      <c r="D62" s="146"/>
      <c r="E62" s="146"/>
      <c r="F62" s="146"/>
      <c r="G62" s="147"/>
      <c r="L62" s="133" t="s">
        <v>42</v>
      </c>
      <c r="M62" s="134"/>
      <c r="N62" s="135"/>
      <c r="P62" s="136" t="s">
        <v>97</v>
      </c>
      <c r="Q62" s="137"/>
      <c r="R62" s="137"/>
      <c r="S62" s="137"/>
      <c r="T62" s="137"/>
      <c r="U62" s="137"/>
      <c r="V62" s="138"/>
      <c r="AC62" s="33"/>
      <c r="AD62" s="32"/>
    </row>
    <row r="63" spans="2:30" ht="28.5" customHeight="1" thickBot="1" x14ac:dyDescent="0.25">
      <c r="B63" s="108" t="s">
        <v>113</v>
      </c>
      <c r="C63" s="109"/>
      <c r="D63" s="109"/>
      <c r="E63" s="109"/>
      <c r="F63" s="109"/>
      <c r="G63" s="110"/>
      <c r="L63" s="124" t="s">
        <v>116</v>
      </c>
      <c r="M63" s="125"/>
      <c r="N63" s="126"/>
      <c r="P63" s="127" t="s">
        <v>117</v>
      </c>
      <c r="Q63" s="128"/>
      <c r="R63" s="128"/>
      <c r="S63" s="128"/>
      <c r="T63" s="128"/>
      <c r="U63" s="128"/>
      <c r="V63" s="129"/>
      <c r="AC63" s="33"/>
      <c r="AD63" s="32"/>
    </row>
    <row r="64" spans="2:30" ht="46.5" customHeight="1" thickBot="1" x14ac:dyDescent="0.25">
      <c r="B64" s="105" t="s">
        <v>98</v>
      </c>
      <c r="C64" s="106"/>
      <c r="D64" s="107"/>
      <c r="E64" s="105" t="s">
        <v>99</v>
      </c>
      <c r="F64" s="106"/>
      <c r="G64" s="107"/>
      <c r="L64" s="130" t="s">
        <v>92</v>
      </c>
      <c r="M64" s="131"/>
      <c r="N64" s="132"/>
      <c r="P64" s="139" t="s">
        <v>120</v>
      </c>
      <c r="Q64" s="140"/>
      <c r="R64" s="141"/>
      <c r="S64" s="63"/>
      <c r="T64" s="142" t="s">
        <v>121</v>
      </c>
      <c r="U64" s="143"/>
      <c r="V64" s="144"/>
      <c r="X64" s="99"/>
      <c r="Y64" s="99"/>
      <c r="Z64" s="99"/>
      <c r="AB64" s="34"/>
      <c r="AC64" s="33"/>
      <c r="AD64" s="32"/>
    </row>
    <row r="65" spans="2:32" ht="16.5" customHeight="1" x14ac:dyDescent="0.25">
      <c r="B65" s="48"/>
      <c r="C65" s="65" t="s">
        <v>53</v>
      </c>
      <c r="D65" s="61">
        <f>+C34*C32</f>
        <v>0</v>
      </c>
      <c r="E65" s="48"/>
      <c r="F65" s="65"/>
      <c r="G65" s="61"/>
      <c r="L65" s="48"/>
      <c r="M65" s="65" t="s">
        <v>57</v>
      </c>
      <c r="N65" s="66">
        <f>+G32*G34</f>
        <v>0</v>
      </c>
      <c r="P65" s="48"/>
      <c r="Q65" s="65" t="s">
        <v>38</v>
      </c>
      <c r="R65" s="61">
        <f>+N72</f>
        <v>50</v>
      </c>
      <c r="S65" s="63"/>
      <c r="T65" s="85">
        <v>0</v>
      </c>
      <c r="U65" s="87" t="s">
        <v>38</v>
      </c>
      <c r="V65" s="88"/>
      <c r="X65" s="96"/>
      <c r="Y65" s="97"/>
      <c r="Z65" s="55"/>
      <c r="AC65" s="33"/>
      <c r="AD65" s="32"/>
    </row>
    <row r="66" spans="2:32" ht="15" x14ac:dyDescent="0.25">
      <c r="B66" s="48"/>
      <c r="C66" s="65" t="s">
        <v>57</v>
      </c>
      <c r="D66" s="61">
        <f>+(G32-C32)*G34</f>
        <v>0</v>
      </c>
      <c r="E66" s="48"/>
      <c r="F66" s="65"/>
      <c r="G66" s="61"/>
      <c r="L66" s="48"/>
      <c r="M66" s="65" t="s">
        <v>74</v>
      </c>
      <c r="N66" s="61">
        <f>+G38*G36</f>
        <v>0</v>
      </c>
      <c r="P66" s="48"/>
      <c r="Q66" s="65" t="s">
        <v>82</v>
      </c>
      <c r="R66" s="61">
        <f>+N74</f>
        <v>50</v>
      </c>
      <c r="S66" s="63"/>
      <c r="T66" s="85">
        <v>0</v>
      </c>
      <c r="U66" s="89" t="s">
        <v>82</v>
      </c>
      <c r="V66" s="90"/>
      <c r="X66" s="96"/>
      <c r="Y66" s="97"/>
      <c r="Z66" s="55"/>
      <c r="AC66" s="33"/>
      <c r="AD66" s="32"/>
    </row>
    <row r="67" spans="2:32" ht="15" x14ac:dyDescent="0.25">
      <c r="B67" s="56"/>
      <c r="C67" s="33"/>
      <c r="D67" s="38"/>
      <c r="E67" s="56"/>
      <c r="F67" s="33"/>
      <c r="G67" s="38"/>
      <c r="L67" s="56"/>
      <c r="M67" s="33"/>
      <c r="N67" s="38"/>
      <c r="P67" s="48"/>
      <c r="Q67" s="65" t="s">
        <v>47</v>
      </c>
      <c r="R67" s="61">
        <f>+(0-C32)*G33</f>
        <v>-100</v>
      </c>
      <c r="S67" s="32"/>
      <c r="T67" s="85">
        <f>+(G32-C32)*G33</f>
        <v>0</v>
      </c>
      <c r="U67" s="89" t="s">
        <v>47</v>
      </c>
      <c r="V67" s="90"/>
      <c r="X67" s="96"/>
      <c r="Y67" s="97"/>
      <c r="Z67" s="55"/>
      <c r="AC67" s="33"/>
      <c r="AD67" s="32"/>
    </row>
    <row r="68" spans="2:32" ht="15" x14ac:dyDescent="0.25">
      <c r="B68" s="48"/>
      <c r="C68" s="65" t="s">
        <v>54</v>
      </c>
      <c r="D68" s="61">
        <f>+D50</f>
        <v>0</v>
      </c>
      <c r="E68" s="48"/>
      <c r="F68" s="75" t="s">
        <v>55</v>
      </c>
      <c r="G68" s="61">
        <f>+D54</f>
        <v>0</v>
      </c>
      <c r="L68" s="48"/>
      <c r="M68" s="65" t="s">
        <v>78</v>
      </c>
      <c r="N68" s="61">
        <f>+O50</f>
        <v>522.5</v>
      </c>
      <c r="P68" s="48"/>
      <c r="Q68" s="65" t="s">
        <v>81</v>
      </c>
      <c r="R68" s="61">
        <f>+(0-C36)*G37</f>
        <v>-125</v>
      </c>
      <c r="S68" s="32"/>
      <c r="T68" s="85">
        <v>0</v>
      </c>
      <c r="U68" s="89" t="s">
        <v>81</v>
      </c>
      <c r="V68" s="90"/>
      <c r="X68" s="96"/>
      <c r="Y68" s="97"/>
      <c r="Z68" s="55"/>
      <c r="AC68" s="33"/>
      <c r="AD68" s="32"/>
    </row>
    <row r="69" spans="2:32" ht="15" x14ac:dyDescent="0.25">
      <c r="B69" s="48"/>
      <c r="C69" s="65" t="s">
        <v>62</v>
      </c>
      <c r="D69" s="61">
        <f>+G50</f>
        <v>0</v>
      </c>
      <c r="E69" s="48"/>
      <c r="F69" s="65" t="s">
        <v>63</v>
      </c>
      <c r="G69" s="61">
        <f>+G54</f>
        <v>205</v>
      </c>
      <c r="L69" s="48"/>
      <c r="M69" s="65" t="s">
        <v>79</v>
      </c>
      <c r="N69" s="61">
        <f>+MIN(C32,G32)*(G33-C33)</f>
        <v>50</v>
      </c>
      <c r="P69" s="48"/>
      <c r="Q69" s="65" t="s">
        <v>87</v>
      </c>
      <c r="R69" s="61">
        <f>+(C32+C36)*G40</f>
        <v>1680</v>
      </c>
      <c r="S69" s="32"/>
      <c r="T69" s="85">
        <f>+((G32+G36)-(C32+C36))*G40</f>
        <v>480</v>
      </c>
      <c r="U69" s="89" t="s">
        <v>87</v>
      </c>
      <c r="V69" s="90"/>
      <c r="X69" s="96"/>
      <c r="Y69" s="97"/>
      <c r="Z69" s="55"/>
    </row>
    <row r="70" spans="2:32" ht="15" x14ac:dyDescent="0.25">
      <c r="B70" s="36"/>
      <c r="C70" s="33"/>
      <c r="D70" s="37"/>
      <c r="E70" s="36"/>
      <c r="F70" s="33"/>
      <c r="G70" s="37"/>
      <c r="J70" s="20"/>
      <c r="L70" s="48"/>
      <c r="M70" s="65" t="s">
        <v>80</v>
      </c>
      <c r="N70" s="61">
        <f>+MIN(G36,C36)*(G37-C37)</f>
        <v>75</v>
      </c>
      <c r="P70" s="36"/>
      <c r="Q70" s="33"/>
      <c r="R70" s="38"/>
      <c r="S70" s="32"/>
      <c r="T70" s="21"/>
      <c r="U70" s="91"/>
      <c r="V70" s="92"/>
      <c r="Y70" s="33"/>
      <c r="Z70" s="32"/>
      <c r="AA70" s="20"/>
      <c r="AC70" s="20"/>
    </row>
    <row r="71" spans="2:32" ht="15" x14ac:dyDescent="0.25">
      <c r="B71" s="36"/>
      <c r="C71" s="33"/>
      <c r="D71" s="37"/>
      <c r="E71" s="36"/>
      <c r="F71" s="33"/>
      <c r="G71" s="37"/>
      <c r="H71" s="20"/>
      <c r="I71" s="20"/>
      <c r="L71" s="36"/>
      <c r="M71" s="33"/>
      <c r="N71" s="37"/>
      <c r="P71" s="48"/>
      <c r="Q71" s="65" t="s">
        <v>45</v>
      </c>
      <c r="R71" s="61">
        <f>SUM(R65:R69)</f>
        <v>1555</v>
      </c>
      <c r="S71" s="32"/>
      <c r="T71" s="85">
        <f>SUM(T65:T69)</f>
        <v>480</v>
      </c>
      <c r="U71" s="89" t="s">
        <v>45</v>
      </c>
      <c r="V71" s="90"/>
      <c r="X71" s="96"/>
      <c r="Y71" s="97"/>
      <c r="Z71" s="55"/>
      <c r="AD71" s="43"/>
    </row>
    <row r="72" spans="2:32" ht="15" x14ac:dyDescent="0.25">
      <c r="B72" s="48"/>
      <c r="C72" s="65" t="s">
        <v>38</v>
      </c>
      <c r="D72" s="61">
        <f>+C32*C33</f>
        <v>50</v>
      </c>
      <c r="E72" s="48"/>
      <c r="F72" s="65" t="s">
        <v>56</v>
      </c>
      <c r="G72" s="61">
        <f>+C36*C37</f>
        <v>50</v>
      </c>
      <c r="L72" s="48"/>
      <c r="M72" s="65" t="s">
        <v>38</v>
      </c>
      <c r="N72" s="61">
        <f>+C32*C33</f>
        <v>50</v>
      </c>
      <c r="P72" s="48"/>
      <c r="Q72" s="65" t="s">
        <v>43</v>
      </c>
      <c r="R72" s="61">
        <f>+L37+L36</f>
        <v>1362.5</v>
      </c>
      <c r="S72" s="32"/>
      <c r="T72" s="95">
        <f>L35</f>
        <v>275</v>
      </c>
      <c r="U72" s="89" t="s">
        <v>43</v>
      </c>
      <c r="V72" s="90"/>
      <c r="X72" s="98"/>
      <c r="Y72" s="97"/>
      <c r="Z72" s="55"/>
      <c r="AD72" s="43"/>
    </row>
    <row r="73" spans="2:32" ht="15.75" thickBot="1" x14ac:dyDescent="0.3">
      <c r="B73" s="48"/>
      <c r="C73" s="65" t="s">
        <v>39</v>
      </c>
      <c r="D73" s="61">
        <f>+(G32-C32)*G33</f>
        <v>0</v>
      </c>
      <c r="E73" s="48"/>
      <c r="F73" s="65" t="s">
        <v>68</v>
      </c>
      <c r="G73" s="61">
        <f>+(G36-C36)*G37</f>
        <v>50</v>
      </c>
      <c r="L73" s="48"/>
      <c r="M73" s="65" t="s">
        <v>39</v>
      </c>
      <c r="N73" s="61">
        <f>+(G32-C32)*G33</f>
        <v>0</v>
      </c>
      <c r="P73" s="50"/>
      <c r="Q73" s="68" t="s">
        <v>44</v>
      </c>
      <c r="R73" s="81">
        <f>+R71-R72</f>
        <v>192.5</v>
      </c>
      <c r="S73" s="32"/>
      <c r="T73" s="86">
        <f>T71-T72</f>
        <v>205</v>
      </c>
      <c r="U73" s="93" t="s">
        <v>44</v>
      </c>
      <c r="V73" s="94"/>
      <c r="X73" s="96"/>
      <c r="Y73" s="97"/>
      <c r="Z73" s="55"/>
      <c r="AD73" s="43"/>
    </row>
    <row r="74" spans="2:32" ht="15" x14ac:dyDescent="0.25">
      <c r="B74" s="48"/>
      <c r="C74" s="48" t="s">
        <v>46</v>
      </c>
      <c r="D74" s="61">
        <v>0</v>
      </c>
      <c r="E74" s="48"/>
      <c r="F74" s="48" t="s">
        <v>46</v>
      </c>
      <c r="G74" s="61">
        <v>0</v>
      </c>
      <c r="L74" s="48"/>
      <c r="M74" s="65" t="s">
        <v>82</v>
      </c>
      <c r="N74" s="61">
        <f>+C36*C37</f>
        <v>50</v>
      </c>
      <c r="Q74" s="33"/>
      <c r="S74" s="32"/>
      <c r="AD74" s="43"/>
    </row>
    <row r="75" spans="2:32" ht="15" x14ac:dyDescent="0.25">
      <c r="B75" s="48"/>
      <c r="C75" s="48" t="s">
        <v>104</v>
      </c>
      <c r="D75" s="61">
        <v>0</v>
      </c>
      <c r="E75" s="48"/>
      <c r="F75" s="65" t="s">
        <v>105</v>
      </c>
      <c r="G75" s="61">
        <v>0</v>
      </c>
      <c r="L75" s="48"/>
      <c r="M75" s="65" t="s">
        <v>81</v>
      </c>
      <c r="N75" s="61">
        <f>+(G36-C36)*G37</f>
        <v>50</v>
      </c>
      <c r="Q75" s="33"/>
      <c r="R75" s="32"/>
      <c r="AD75" s="43"/>
    </row>
    <row r="76" spans="2:32" ht="15" x14ac:dyDescent="0.25">
      <c r="B76" s="36"/>
      <c r="C76" s="33"/>
      <c r="D76" s="37"/>
      <c r="E76" s="36"/>
      <c r="F76" s="33"/>
      <c r="G76" s="37"/>
      <c r="L76" s="48"/>
      <c r="M76" s="65" t="s">
        <v>46</v>
      </c>
      <c r="N76" s="61">
        <v>0</v>
      </c>
      <c r="AD76" s="43"/>
    </row>
    <row r="77" spans="2:32" ht="15" x14ac:dyDescent="0.25">
      <c r="B77" s="48"/>
      <c r="C77" s="65" t="s">
        <v>40</v>
      </c>
      <c r="D77" s="61">
        <f>SUM(D65:D69)</f>
        <v>0</v>
      </c>
      <c r="E77" s="48"/>
      <c r="F77" s="65" t="s">
        <v>40</v>
      </c>
      <c r="G77" s="61">
        <f>SUM(G65:G69)</f>
        <v>205</v>
      </c>
      <c r="L77" s="48"/>
      <c r="M77" s="65" t="s">
        <v>104</v>
      </c>
      <c r="N77" s="61">
        <v>0</v>
      </c>
      <c r="O77" s="79"/>
      <c r="AE77" s="43"/>
    </row>
    <row r="78" spans="2:32" ht="15" x14ac:dyDescent="0.25">
      <c r="B78" s="48"/>
      <c r="C78" s="48" t="s">
        <v>41</v>
      </c>
      <c r="D78" s="61">
        <f>SUM(D72:D75)</f>
        <v>50</v>
      </c>
      <c r="E78" s="48"/>
      <c r="F78" s="65" t="s">
        <v>41</v>
      </c>
      <c r="G78" s="61">
        <f>SUM(G72:G75)</f>
        <v>100</v>
      </c>
      <c r="L78" s="48"/>
      <c r="M78" s="65" t="s">
        <v>83</v>
      </c>
      <c r="N78" s="61">
        <v>0</v>
      </c>
      <c r="O78" s="79"/>
      <c r="AE78" s="43"/>
    </row>
    <row r="79" spans="2:32" ht="13.5" thickBot="1" x14ac:dyDescent="0.25">
      <c r="B79" s="36"/>
      <c r="C79" s="33"/>
      <c r="D79" s="38"/>
      <c r="E79" s="36"/>
      <c r="F79" s="33"/>
      <c r="G79" s="38"/>
      <c r="L79" s="36"/>
      <c r="M79" s="33"/>
      <c r="N79" s="38"/>
      <c r="O79" s="32"/>
      <c r="AE79" s="43"/>
    </row>
    <row r="80" spans="2:32" ht="15.75" thickBot="1" x14ac:dyDescent="0.3">
      <c r="B80" s="50"/>
      <c r="C80" s="68" t="s">
        <v>92</v>
      </c>
      <c r="D80" s="67">
        <f>MAX(D77-D78,0)</f>
        <v>0</v>
      </c>
      <c r="E80" s="50"/>
      <c r="F80" s="68" t="s">
        <v>92</v>
      </c>
      <c r="G80" s="67">
        <f>MAX(G77-G78,0)</f>
        <v>105</v>
      </c>
      <c r="L80" s="48"/>
      <c r="M80" s="65" t="s">
        <v>40</v>
      </c>
      <c r="N80" s="82">
        <f>+N65+N66+N68-N69-N70</f>
        <v>397.5</v>
      </c>
      <c r="O80" s="79"/>
      <c r="P80" s="80"/>
      <c r="Q80" s="70"/>
      <c r="R80" s="71"/>
      <c r="S80" s="72" t="s">
        <v>88</v>
      </c>
      <c r="T80" s="73">
        <f>+R73+T73</f>
        <v>397.5</v>
      </c>
      <c r="AF80" s="43"/>
    </row>
    <row r="81" spans="3:31" ht="15" x14ac:dyDescent="0.25">
      <c r="C81" s="43"/>
      <c r="D81" s="32"/>
      <c r="L81" s="48"/>
      <c r="M81" s="65" t="s">
        <v>41</v>
      </c>
      <c r="N81" s="61">
        <f>SUM(N72:N77)</f>
        <v>150</v>
      </c>
      <c r="O81" s="79"/>
      <c r="AE81" s="43"/>
    </row>
    <row r="82" spans="3:31" x14ac:dyDescent="0.2">
      <c r="C82" s="43"/>
      <c r="D82" s="32"/>
      <c r="L82" s="36"/>
      <c r="M82" s="33"/>
      <c r="N82" s="38"/>
      <c r="O82" s="32"/>
      <c r="AE82" s="43"/>
    </row>
    <row r="83" spans="3:31" ht="15.75" thickBot="1" x14ac:dyDescent="0.3">
      <c r="C83" s="43"/>
      <c r="D83" s="32"/>
      <c r="L83" s="50"/>
      <c r="M83" s="68" t="s">
        <v>92</v>
      </c>
      <c r="N83" s="67">
        <f>MAX(N80-N81,0)</f>
        <v>247.5</v>
      </c>
      <c r="O83" s="79"/>
      <c r="AE83" s="43"/>
    </row>
    <row r="84" spans="3:31" x14ac:dyDescent="0.2">
      <c r="C84" s="43"/>
      <c r="D84" s="32"/>
      <c r="M84" s="33"/>
      <c r="AD84" s="43"/>
    </row>
    <row r="85" spans="3:31" x14ac:dyDescent="0.2">
      <c r="C85" s="43"/>
      <c r="D85" s="32"/>
      <c r="K85" s="33"/>
      <c r="AD85" s="43"/>
    </row>
    <row r="86" spans="3:31" x14ac:dyDescent="0.2">
      <c r="C86" s="43"/>
      <c r="D86" s="32"/>
      <c r="K86" s="33"/>
      <c r="AB86" s="43"/>
    </row>
    <row r="87" spans="3:31" x14ac:dyDescent="0.2">
      <c r="C87" s="43"/>
      <c r="D87" s="32"/>
      <c r="K87" s="33"/>
      <c r="AB87" s="43"/>
    </row>
    <row r="88" spans="3:31" x14ac:dyDescent="0.2">
      <c r="C88" s="43"/>
      <c r="D88" s="32"/>
      <c r="K88" s="33"/>
      <c r="AB88" s="43"/>
    </row>
    <row r="89" spans="3:31" x14ac:dyDescent="0.2">
      <c r="C89" s="43"/>
      <c r="D89" s="32"/>
      <c r="K89" s="33"/>
      <c r="AB89" s="43"/>
    </row>
    <row r="90" spans="3:31" x14ac:dyDescent="0.2">
      <c r="C90" s="43"/>
      <c r="D90" s="32"/>
      <c r="K90" s="33"/>
      <c r="AB90" s="43"/>
    </row>
    <row r="91" spans="3:31" x14ac:dyDescent="0.2">
      <c r="C91" s="43"/>
      <c r="D91" s="32"/>
      <c r="K91" s="33"/>
      <c r="AB91" s="43"/>
    </row>
    <row r="92" spans="3:31" x14ac:dyDescent="0.2">
      <c r="C92" s="43"/>
      <c r="D92" s="32"/>
      <c r="K92" s="33"/>
      <c r="AB92" s="43"/>
    </row>
    <row r="93" spans="3:31" x14ac:dyDescent="0.2">
      <c r="C93" s="43"/>
      <c r="D93" s="32"/>
      <c r="K93" s="33"/>
      <c r="AB93" s="43"/>
    </row>
    <row r="94" spans="3:31" x14ac:dyDescent="0.2">
      <c r="C94" s="43"/>
      <c r="D94" s="32"/>
      <c r="K94" s="33"/>
      <c r="AB94" s="43"/>
    </row>
    <row r="95" spans="3:31" x14ac:dyDescent="0.2">
      <c r="C95" s="43"/>
      <c r="D95" s="32"/>
      <c r="K95" s="33"/>
      <c r="AB95" s="43"/>
    </row>
    <row r="96" spans="3:31" x14ac:dyDescent="0.2">
      <c r="C96" s="43"/>
      <c r="D96" s="32"/>
      <c r="K96" s="33"/>
      <c r="AB96" s="43"/>
    </row>
    <row r="97" spans="3:28" x14ac:dyDescent="0.2">
      <c r="C97" s="43"/>
      <c r="D97" s="32"/>
      <c r="K97" s="33"/>
      <c r="AB97" s="43"/>
    </row>
    <row r="98" spans="3:28" x14ac:dyDescent="0.2">
      <c r="C98" s="43"/>
      <c r="D98" s="32"/>
      <c r="K98" s="33"/>
      <c r="AB98" s="43"/>
    </row>
    <row r="99" spans="3:28" x14ac:dyDescent="0.2">
      <c r="C99" s="43"/>
      <c r="D99" s="32"/>
      <c r="K99" s="33"/>
      <c r="AB99" s="43"/>
    </row>
    <row r="100" spans="3:28" x14ac:dyDescent="0.2">
      <c r="C100" s="43"/>
      <c r="D100" s="32"/>
      <c r="K100" s="33"/>
      <c r="AB100" s="43"/>
    </row>
    <row r="101" spans="3:28" x14ac:dyDescent="0.2">
      <c r="C101" s="43"/>
      <c r="D101" s="32"/>
      <c r="K101" s="33"/>
      <c r="AB101" s="43"/>
    </row>
    <row r="102" spans="3:28" x14ac:dyDescent="0.2">
      <c r="C102" s="43"/>
      <c r="D102" s="32"/>
      <c r="K102" s="33"/>
      <c r="AB102" s="43"/>
    </row>
    <row r="103" spans="3:28" x14ac:dyDescent="0.2">
      <c r="C103" s="43"/>
      <c r="D103" s="32"/>
      <c r="K103" s="33"/>
      <c r="AB103" s="43"/>
    </row>
    <row r="104" spans="3:28" x14ac:dyDescent="0.2">
      <c r="C104" s="43"/>
      <c r="D104" s="32"/>
      <c r="K104" s="33"/>
      <c r="AB104" s="43"/>
    </row>
    <row r="105" spans="3:28" x14ac:dyDescent="0.2">
      <c r="C105" s="43"/>
      <c r="D105" s="32"/>
      <c r="K105" s="33"/>
      <c r="AB105" s="43"/>
    </row>
    <row r="106" spans="3:28" x14ac:dyDescent="0.2">
      <c r="C106" s="43"/>
      <c r="D106" s="32"/>
      <c r="K106" s="33"/>
      <c r="AB106" s="43"/>
    </row>
    <row r="107" spans="3:28" x14ac:dyDescent="0.2">
      <c r="C107" s="43"/>
      <c r="D107" s="32"/>
      <c r="K107" s="33"/>
      <c r="AB107" s="43"/>
    </row>
    <row r="108" spans="3:28" x14ac:dyDescent="0.2">
      <c r="C108" s="43"/>
      <c r="D108" s="32"/>
      <c r="K108" s="33"/>
      <c r="AB108" s="43"/>
    </row>
    <row r="109" spans="3:28" x14ac:dyDescent="0.2">
      <c r="C109" s="43"/>
      <c r="D109" s="32"/>
      <c r="K109" s="33"/>
      <c r="AB109" s="43"/>
    </row>
    <row r="110" spans="3:28" x14ac:dyDescent="0.2">
      <c r="C110" s="43"/>
      <c r="D110" s="32"/>
      <c r="K110" s="33"/>
      <c r="AB110" s="43"/>
    </row>
    <row r="111" spans="3:28" x14ac:dyDescent="0.2">
      <c r="C111" s="43"/>
      <c r="D111" s="32"/>
      <c r="K111" s="33"/>
      <c r="AB111" s="43"/>
    </row>
    <row r="112" spans="3:28" x14ac:dyDescent="0.2">
      <c r="C112" s="43"/>
      <c r="D112" s="32"/>
      <c r="K112" s="33"/>
      <c r="AB112" s="43"/>
    </row>
    <row r="113" spans="3:28" x14ac:dyDescent="0.2">
      <c r="C113" s="43"/>
      <c r="D113" s="32"/>
      <c r="K113" s="33"/>
      <c r="AB113" s="43"/>
    </row>
    <row r="114" spans="3:28" x14ac:dyDescent="0.2">
      <c r="C114" s="43"/>
      <c r="D114" s="32"/>
      <c r="K114" s="33"/>
      <c r="AB114" s="43"/>
    </row>
    <row r="115" spans="3:28" x14ac:dyDescent="0.2">
      <c r="C115" s="43"/>
      <c r="D115" s="32"/>
      <c r="K115" s="33"/>
      <c r="AB115" s="43"/>
    </row>
    <row r="116" spans="3:28" x14ac:dyDescent="0.2">
      <c r="C116" s="43"/>
      <c r="D116" s="32"/>
      <c r="K116" s="33"/>
      <c r="AB116" s="43"/>
    </row>
    <row r="117" spans="3:28" x14ac:dyDescent="0.2">
      <c r="C117" s="43"/>
      <c r="D117" s="32"/>
      <c r="K117" s="33"/>
      <c r="AB117" s="43"/>
    </row>
    <row r="118" spans="3:28" x14ac:dyDescent="0.2">
      <c r="C118" s="43"/>
      <c r="D118" s="32"/>
      <c r="K118" s="33"/>
      <c r="AB118" s="43"/>
    </row>
    <row r="119" spans="3:28" x14ac:dyDescent="0.2">
      <c r="C119" s="43"/>
      <c r="D119" s="32"/>
      <c r="K119" s="33"/>
      <c r="AB119" s="43"/>
    </row>
    <row r="120" spans="3:28" x14ac:dyDescent="0.2">
      <c r="C120" s="43"/>
      <c r="D120" s="32"/>
      <c r="K120" s="33"/>
      <c r="AB120" s="43"/>
    </row>
    <row r="121" spans="3:28" x14ac:dyDescent="0.2">
      <c r="C121" s="43"/>
      <c r="D121" s="32"/>
      <c r="K121" s="33"/>
      <c r="AB121" s="43"/>
    </row>
    <row r="122" spans="3:28" x14ac:dyDescent="0.2">
      <c r="C122" s="43"/>
      <c r="D122" s="32"/>
      <c r="K122" s="33"/>
      <c r="AB122" s="43"/>
    </row>
    <row r="123" spans="3:28" x14ac:dyDescent="0.2">
      <c r="C123" s="43"/>
      <c r="D123" s="32"/>
      <c r="K123" s="33"/>
      <c r="AB123" s="43"/>
    </row>
    <row r="124" spans="3:28" x14ac:dyDescent="0.2">
      <c r="C124" s="43"/>
      <c r="D124" s="32"/>
      <c r="K124" s="33"/>
      <c r="AB124" s="43"/>
    </row>
    <row r="125" spans="3:28" x14ac:dyDescent="0.2">
      <c r="C125" s="43"/>
      <c r="D125" s="32"/>
      <c r="J125" s="33"/>
      <c r="AB125" s="43"/>
    </row>
    <row r="126" spans="3:28" x14ac:dyDescent="0.2">
      <c r="C126" s="43"/>
      <c r="D126" s="32"/>
      <c r="J126" s="33"/>
      <c r="AB126" s="43"/>
    </row>
    <row r="127" spans="3:28" x14ac:dyDescent="0.2">
      <c r="C127" s="43"/>
      <c r="D127" s="32"/>
      <c r="J127" s="33"/>
      <c r="N127" s="32"/>
    </row>
    <row r="128" spans="3:28" x14ac:dyDescent="0.2">
      <c r="C128" s="43"/>
      <c r="D128" s="32"/>
      <c r="J128" s="33"/>
      <c r="N128" s="32"/>
    </row>
    <row r="129" spans="2:15" x14ac:dyDescent="0.2">
      <c r="C129" s="43"/>
      <c r="D129" s="32"/>
      <c r="J129" s="33"/>
      <c r="N129" s="32"/>
    </row>
    <row r="130" spans="2:15" x14ac:dyDescent="0.2">
      <c r="C130" s="43"/>
      <c r="D130" s="32"/>
      <c r="K130" s="33"/>
      <c r="N130" s="32"/>
    </row>
    <row r="131" spans="2:15" x14ac:dyDescent="0.2">
      <c r="B131" s="33"/>
      <c r="K131" s="33"/>
      <c r="N131" s="32"/>
    </row>
    <row r="132" spans="2:15" x14ac:dyDescent="0.2">
      <c r="B132" s="33"/>
      <c r="K132" s="33"/>
      <c r="N132" s="32"/>
    </row>
    <row r="133" spans="2:15" x14ac:dyDescent="0.2">
      <c r="B133" s="33"/>
      <c r="K133" s="33"/>
      <c r="N133" s="32"/>
    </row>
    <row r="134" spans="2:15" x14ac:dyDescent="0.2">
      <c r="B134" s="33"/>
      <c r="K134" s="33"/>
      <c r="O134" s="32"/>
    </row>
    <row r="135" spans="2:15" x14ac:dyDescent="0.2">
      <c r="B135" s="33"/>
      <c r="K135" s="33"/>
      <c r="O135" s="32"/>
    </row>
    <row r="136" spans="2:15" x14ac:dyDescent="0.2">
      <c r="B136" s="33"/>
      <c r="K136" s="33"/>
      <c r="O136" s="32"/>
    </row>
    <row r="137" spans="2:15" x14ac:dyDescent="0.2">
      <c r="B137" s="33"/>
      <c r="K137" s="33"/>
      <c r="O137" s="32"/>
    </row>
    <row r="138" spans="2:15" x14ac:dyDescent="0.2">
      <c r="B138" s="33"/>
      <c r="K138" s="33"/>
      <c r="O138" s="32"/>
    </row>
    <row r="139" spans="2:15" x14ac:dyDescent="0.2">
      <c r="B139" s="33"/>
      <c r="K139" s="33"/>
      <c r="O139" s="32"/>
    </row>
    <row r="140" spans="2:15" x14ac:dyDescent="0.2">
      <c r="B140" s="33"/>
      <c r="K140" s="33"/>
      <c r="O140" s="32"/>
    </row>
    <row r="141" spans="2:15" x14ac:dyDescent="0.2">
      <c r="B141" s="33"/>
      <c r="K141" s="33"/>
      <c r="O141" s="32"/>
    </row>
    <row r="142" spans="2:15" x14ac:dyDescent="0.2">
      <c r="B142" s="33"/>
      <c r="K142" s="33"/>
      <c r="O142" s="32"/>
    </row>
    <row r="143" spans="2:15" x14ac:dyDescent="0.2">
      <c r="B143" s="33"/>
      <c r="K143" s="33"/>
      <c r="O143" s="32"/>
    </row>
    <row r="144" spans="2:15" x14ac:dyDescent="0.2">
      <c r="B144" s="33"/>
      <c r="K144" s="33"/>
      <c r="O144" s="32"/>
    </row>
    <row r="145" spans="2:15" x14ac:dyDescent="0.2">
      <c r="B145" s="33"/>
      <c r="K145" s="33"/>
      <c r="O145" s="32"/>
    </row>
    <row r="146" spans="2:15" x14ac:dyDescent="0.2">
      <c r="B146" s="33"/>
      <c r="K146" s="33"/>
      <c r="O146" s="32"/>
    </row>
    <row r="147" spans="2:15" x14ac:dyDescent="0.2">
      <c r="B147" s="33"/>
      <c r="K147" s="33"/>
      <c r="O147" s="32"/>
    </row>
    <row r="148" spans="2:15" x14ac:dyDescent="0.2">
      <c r="B148" s="33"/>
      <c r="K148" s="33"/>
      <c r="O148" s="32"/>
    </row>
    <row r="149" spans="2:15" x14ac:dyDescent="0.2">
      <c r="B149" s="33"/>
      <c r="K149" s="33"/>
      <c r="O149" s="32"/>
    </row>
    <row r="150" spans="2:15" x14ac:dyDescent="0.2">
      <c r="B150" s="33"/>
      <c r="K150" s="33"/>
      <c r="O150" s="32"/>
    </row>
    <row r="151" spans="2:15" x14ac:dyDescent="0.2">
      <c r="B151" s="33"/>
      <c r="K151" s="33"/>
      <c r="O151" s="32"/>
    </row>
    <row r="152" spans="2:15" x14ac:dyDescent="0.2">
      <c r="B152" s="33"/>
      <c r="K152" s="33"/>
      <c r="O152" s="32"/>
    </row>
    <row r="153" spans="2:15" x14ac:dyDescent="0.2">
      <c r="B153" s="33"/>
      <c r="K153" s="33"/>
      <c r="O153" s="32"/>
    </row>
    <row r="154" spans="2:15" x14ac:dyDescent="0.2">
      <c r="B154" s="33"/>
      <c r="K154" s="33"/>
      <c r="O154" s="32"/>
    </row>
    <row r="155" spans="2:15" x14ac:dyDescent="0.2">
      <c r="B155" s="33"/>
      <c r="K155" s="33"/>
      <c r="O155" s="32"/>
    </row>
    <row r="156" spans="2:15" x14ac:dyDescent="0.2">
      <c r="B156" s="33"/>
      <c r="K156" s="33"/>
      <c r="O156" s="32"/>
    </row>
    <row r="157" spans="2:15" x14ac:dyDescent="0.2">
      <c r="B157" s="33"/>
      <c r="K157" s="33"/>
      <c r="O157" s="32"/>
    </row>
    <row r="158" spans="2:15" x14ac:dyDescent="0.2">
      <c r="B158" s="33"/>
      <c r="K158" s="33"/>
      <c r="O158" s="32"/>
    </row>
    <row r="159" spans="2:15" x14ac:dyDescent="0.2">
      <c r="B159" s="33"/>
      <c r="K159" s="33"/>
      <c r="O159" s="32"/>
    </row>
    <row r="160" spans="2:15" x14ac:dyDescent="0.2">
      <c r="B160" s="33"/>
      <c r="K160" s="33"/>
      <c r="O160" s="32"/>
    </row>
    <row r="161" spans="2:15" x14ac:dyDescent="0.2">
      <c r="B161" s="33"/>
      <c r="K161" s="33"/>
      <c r="O161" s="32"/>
    </row>
    <row r="162" spans="2:15" x14ac:dyDescent="0.2">
      <c r="B162" s="33"/>
      <c r="K162" s="33"/>
      <c r="O162" s="32"/>
    </row>
    <row r="163" spans="2:15" x14ac:dyDescent="0.2">
      <c r="B163" s="33"/>
      <c r="K163" s="33"/>
      <c r="O163" s="32"/>
    </row>
    <row r="164" spans="2:15" x14ac:dyDescent="0.2">
      <c r="B164" s="33"/>
      <c r="K164" s="33"/>
      <c r="O164" s="32"/>
    </row>
    <row r="165" spans="2:15" x14ac:dyDescent="0.2">
      <c r="B165" s="33"/>
      <c r="K165" s="33"/>
      <c r="O165" s="32"/>
    </row>
    <row r="166" spans="2:15" x14ac:dyDescent="0.2">
      <c r="B166" s="33"/>
      <c r="K166" s="33"/>
      <c r="O166" s="32"/>
    </row>
    <row r="167" spans="2:15" x14ac:dyDescent="0.2">
      <c r="B167" s="33"/>
      <c r="K167" s="33"/>
      <c r="O167" s="32"/>
    </row>
    <row r="168" spans="2:15" x14ac:dyDescent="0.2">
      <c r="B168" s="33"/>
      <c r="K168" s="33"/>
      <c r="O168" s="32"/>
    </row>
    <row r="169" spans="2:15" x14ac:dyDescent="0.2">
      <c r="B169" s="33"/>
      <c r="K169" s="33"/>
      <c r="O169" s="32"/>
    </row>
    <row r="170" spans="2:15" x14ac:dyDescent="0.2">
      <c r="B170" s="33"/>
      <c r="K170" s="33"/>
      <c r="O170" s="32"/>
    </row>
    <row r="171" spans="2:15" x14ac:dyDescent="0.2">
      <c r="B171" s="33"/>
      <c r="K171" s="33"/>
      <c r="O171" s="32"/>
    </row>
    <row r="172" spans="2:15" x14ac:dyDescent="0.2">
      <c r="B172" s="33"/>
      <c r="K172" s="33"/>
      <c r="O172" s="32"/>
    </row>
    <row r="173" spans="2:15" x14ac:dyDescent="0.2">
      <c r="B173" s="33"/>
      <c r="K173" s="33"/>
      <c r="O173" s="32"/>
    </row>
    <row r="174" spans="2:15" x14ac:dyDescent="0.2">
      <c r="B174" s="33"/>
      <c r="K174" s="33"/>
      <c r="O174" s="32"/>
    </row>
    <row r="175" spans="2:15" x14ac:dyDescent="0.2">
      <c r="B175" s="33"/>
      <c r="K175" s="33"/>
      <c r="O175" s="32"/>
    </row>
    <row r="176" spans="2:15" x14ac:dyDescent="0.2">
      <c r="B176" s="33"/>
      <c r="K176" s="33"/>
      <c r="O176" s="32"/>
    </row>
    <row r="177" spans="2:15" x14ac:dyDescent="0.2">
      <c r="B177" s="33"/>
      <c r="K177" s="33"/>
      <c r="O177" s="32"/>
    </row>
    <row r="178" spans="2:15" x14ac:dyDescent="0.2">
      <c r="B178" s="33"/>
      <c r="K178" s="33"/>
      <c r="O178" s="32"/>
    </row>
    <row r="179" spans="2:15" x14ac:dyDescent="0.2">
      <c r="B179" s="33"/>
      <c r="K179" s="33"/>
      <c r="O179" s="32"/>
    </row>
    <row r="180" spans="2:15" x14ac:dyDescent="0.2">
      <c r="B180" s="33"/>
      <c r="K180" s="33"/>
      <c r="O180" s="32"/>
    </row>
    <row r="181" spans="2:15" x14ac:dyDescent="0.2">
      <c r="B181" s="33"/>
      <c r="K181" s="33"/>
      <c r="O181" s="32"/>
    </row>
    <row r="182" spans="2:15" x14ac:dyDescent="0.2">
      <c r="B182" s="33"/>
      <c r="K182" s="33"/>
      <c r="O182" s="32"/>
    </row>
    <row r="183" spans="2:15" x14ac:dyDescent="0.2">
      <c r="B183" s="33"/>
      <c r="K183" s="33"/>
      <c r="O183" s="32"/>
    </row>
    <row r="184" spans="2:15" x14ac:dyDescent="0.2">
      <c r="B184" s="33"/>
      <c r="K184" s="33"/>
      <c r="O184" s="32"/>
    </row>
    <row r="185" spans="2:15" x14ac:dyDescent="0.2">
      <c r="B185" s="33"/>
      <c r="K185" s="33"/>
      <c r="O185" s="32"/>
    </row>
    <row r="186" spans="2:15" x14ac:dyDescent="0.2">
      <c r="B186" s="33"/>
      <c r="K186" s="33"/>
      <c r="O186" s="32"/>
    </row>
    <row r="187" spans="2:15" x14ac:dyDescent="0.2">
      <c r="B187" s="33"/>
      <c r="K187" s="33"/>
      <c r="O187" s="32"/>
    </row>
    <row r="188" spans="2:15" x14ac:dyDescent="0.2">
      <c r="B188" s="33"/>
      <c r="K188" s="33"/>
      <c r="O188" s="32"/>
    </row>
    <row r="189" spans="2:15" x14ac:dyDescent="0.2">
      <c r="B189" s="33"/>
      <c r="K189" s="33"/>
      <c r="O189" s="32"/>
    </row>
    <row r="190" spans="2:15" x14ac:dyDescent="0.2">
      <c r="B190" s="33"/>
      <c r="K190" s="33"/>
      <c r="O190" s="32"/>
    </row>
    <row r="191" spans="2:15" x14ac:dyDescent="0.2">
      <c r="B191" s="33"/>
      <c r="K191" s="33"/>
      <c r="O191" s="32"/>
    </row>
    <row r="192" spans="2:15" x14ac:dyDescent="0.2">
      <c r="B192" s="33"/>
      <c r="K192" s="33"/>
      <c r="O192" s="32"/>
    </row>
    <row r="193" spans="2:15" x14ac:dyDescent="0.2">
      <c r="B193" s="33"/>
      <c r="K193" s="33"/>
      <c r="O193" s="32"/>
    </row>
    <row r="194" spans="2:15" x14ac:dyDescent="0.2">
      <c r="B194" s="33"/>
      <c r="K194" s="33"/>
      <c r="O194" s="32"/>
    </row>
    <row r="195" spans="2:15" x14ac:dyDescent="0.2">
      <c r="B195" s="33"/>
      <c r="K195" s="33"/>
      <c r="O195" s="32"/>
    </row>
    <row r="196" spans="2:15" x14ac:dyDescent="0.2">
      <c r="B196" s="33"/>
      <c r="K196" s="33"/>
      <c r="O196" s="32"/>
    </row>
    <row r="197" spans="2:15" x14ac:dyDescent="0.2">
      <c r="B197" s="33"/>
      <c r="K197" s="33"/>
      <c r="O197" s="32"/>
    </row>
    <row r="198" spans="2:15" x14ac:dyDescent="0.2">
      <c r="B198" s="33"/>
      <c r="K198" s="33"/>
      <c r="O198" s="32"/>
    </row>
    <row r="199" spans="2:15" x14ac:dyDescent="0.2">
      <c r="B199" s="33"/>
      <c r="K199" s="33"/>
      <c r="O199" s="32"/>
    </row>
    <row r="200" spans="2:15" x14ac:dyDescent="0.2">
      <c r="B200" s="33"/>
      <c r="K200" s="33"/>
      <c r="O200" s="32"/>
    </row>
    <row r="201" spans="2:15" x14ac:dyDescent="0.2">
      <c r="B201" s="33"/>
      <c r="K201" s="33"/>
      <c r="O201" s="32"/>
    </row>
    <row r="202" spans="2:15" x14ac:dyDescent="0.2">
      <c r="B202" s="33"/>
      <c r="K202" s="33"/>
      <c r="O202" s="32"/>
    </row>
    <row r="203" spans="2:15" x14ac:dyDescent="0.2">
      <c r="B203" s="33"/>
      <c r="K203" s="33"/>
      <c r="O203" s="32"/>
    </row>
    <row r="204" spans="2:15" x14ac:dyDescent="0.2">
      <c r="B204" s="33"/>
      <c r="K204" s="33"/>
      <c r="O204" s="32"/>
    </row>
    <row r="205" spans="2:15" x14ac:dyDescent="0.2">
      <c r="B205" s="33"/>
      <c r="K205" s="33"/>
      <c r="O205" s="32"/>
    </row>
    <row r="206" spans="2:15" x14ac:dyDescent="0.2">
      <c r="B206" s="33"/>
      <c r="K206" s="33"/>
      <c r="O206" s="32"/>
    </row>
    <row r="207" spans="2:15" x14ac:dyDescent="0.2">
      <c r="B207" s="33"/>
      <c r="K207" s="33"/>
      <c r="O207" s="32"/>
    </row>
    <row r="208" spans="2:15" x14ac:dyDescent="0.2">
      <c r="B208" s="33"/>
      <c r="K208" s="33"/>
      <c r="O208" s="32"/>
    </row>
    <row r="209" spans="2:15" x14ac:dyDescent="0.2">
      <c r="B209" s="33"/>
      <c r="K209" s="33"/>
      <c r="O209" s="32"/>
    </row>
    <row r="210" spans="2:15" x14ac:dyDescent="0.2">
      <c r="B210" s="33"/>
      <c r="K210" s="33"/>
      <c r="O210" s="32"/>
    </row>
    <row r="211" spans="2:15" x14ac:dyDescent="0.2">
      <c r="B211" s="33"/>
      <c r="K211" s="33"/>
      <c r="O211" s="32"/>
    </row>
    <row r="212" spans="2:15" x14ac:dyDescent="0.2">
      <c r="B212" s="33"/>
      <c r="K212" s="33"/>
      <c r="O212" s="32"/>
    </row>
    <row r="213" spans="2:15" x14ac:dyDescent="0.2">
      <c r="B213" s="33"/>
      <c r="K213" s="33"/>
      <c r="O213" s="32"/>
    </row>
    <row r="214" spans="2:15" x14ac:dyDescent="0.2">
      <c r="B214" s="33"/>
      <c r="K214" s="33"/>
      <c r="O214" s="32"/>
    </row>
    <row r="215" spans="2:15" x14ac:dyDescent="0.2">
      <c r="B215" s="33"/>
      <c r="K215" s="33"/>
      <c r="O215" s="32"/>
    </row>
    <row r="216" spans="2:15" x14ac:dyDescent="0.2">
      <c r="B216" s="33"/>
      <c r="K216" s="33"/>
      <c r="O216" s="32"/>
    </row>
    <row r="217" spans="2:15" x14ac:dyDescent="0.2">
      <c r="B217" s="33"/>
      <c r="K217" s="33"/>
      <c r="O217" s="32"/>
    </row>
    <row r="218" spans="2:15" x14ac:dyDescent="0.2">
      <c r="B218" s="33"/>
      <c r="K218" s="33"/>
      <c r="O218" s="32"/>
    </row>
    <row r="219" spans="2:15" x14ac:dyDescent="0.2">
      <c r="B219" s="33"/>
      <c r="K219" s="33"/>
      <c r="O219" s="32"/>
    </row>
    <row r="220" spans="2:15" x14ac:dyDescent="0.2">
      <c r="B220" s="33"/>
      <c r="K220" s="33"/>
      <c r="O220" s="32"/>
    </row>
    <row r="221" spans="2:15" x14ac:dyDescent="0.2">
      <c r="B221" s="33"/>
      <c r="K221" s="33"/>
      <c r="O221" s="32"/>
    </row>
    <row r="222" spans="2:15" x14ac:dyDescent="0.2">
      <c r="B222" s="33"/>
      <c r="K222" s="33"/>
      <c r="O222" s="32"/>
    </row>
    <row r="223" spans="2:15" x14ac:dyDescent="0.2">
      <c r="B223" s="33"/>
      <c r="K223" s="33"/>
      <c r="O223" s="32"/>
    </row>
    <row r="224" spans="2:15" x14ac:dyDescent="0.2">
      <c r="B224" s="33"/>
      <c r="K224" s="33"/>
      <c r="O224" s="32"/>
    </row>
    <row r="225" spans="2:15" x14ac:dyDescent="0.2">
      <c r="B225" s="33"/>
      <c r="K225" s="33"/>
      <c r="O225" s="32"/>
    </row>
    <row r="226" spans="2:15" x14ac:dyDescent="0.2">
      <c r="B226" s="33"/>
      <c r="K226" s="33"/>
      <c r="O226" s="32"/>
    </row>
    <row r="227" spans="2:15" x14ac:dyDescent="0.2">
      <c r="B227" s="33"/>
      <c r="K227" s="33"/>
      <c r="O227" s="32"/>
    </row>
    <row r="228" spans="2:15" x14ac:dyDescent="0.2">
      <c r="B228" s="33"/>
      <c r="K228" s="33"/>
      <c r="O228" s="32"/>
    </row>
    <row r="229" spans="2:15" x14ac:dyDescent="0.2">
      <c r="B229" s="33"/>
      <c r="K229" s="33"/>
      <c r="O229" s="32"/>
    </row>
    <row r="230" spans="2:15" x14ac:dyDescent="0.2">
      <c r="B230" s="33"/>
      <c r="K230" s="33"/>
      <c r="O230" s="32"/>
    </row>
    <row r="231" spans="2:15" x14ac:dyDescent="0.2">
      <c r="B231" s="33"/>
      <c r="K231" s="33"/>
      <c r="O231" s="32"/>
    </row>
    <row r="232" spans="2:15" x14ac:dyDescent="0.2">
      <c r="B232" s="33"/>
      <c r="K232" s="33"/>
      <c r="O232" s="32"/>
    </row>
    <row r="233" spans="2:15" x14ac:dyDescent="0.2">
      <c r="B233" s="33"/>
      <c r="K233" s="33"/>
      <c r="O233" s="32"/>
    </row>
    <row r="234" spans="2:15" x14ac:dyDescent="0.2">
      <c r="B234" s="33"/>
      <c r="K234" s="33"/>
      <c r="O234" s="32"/>
    </row>
    <row r="235" spans="2:15" x14ac:dyDescent="0.2">
      <c r="B235" s="33"/>
      <c r="K235" s="33"/>
      <c r="O235" s="32"/>
    </row>
    <row r="236" spans="2:15" x14ac:dyDescent="0.2">
      <c r="B236" s="33"/>
      <c r="K236" s="33"/>
      <c r="O236" s="32"/>
    </row>
    <row r="237" spans="2:15" x14ac:dyDescent="0.2">
      <c r="B237" s="33"/>
      <c r="K237" s="33"/>
      <c r="O237" s="32"/>
    </row>
    <row r="238" spans="2:15" x14ac:dyDescent="0.2">
      <c r="B238" s="33"/>
      <c r="K238" s="33"/>
      <c r="O238" s="32"/>
    </row>
    <row r="239" spans="2:15" x14ac:dyDescent="0.2">
      <c r="B239" s="33"/>
      <c r="K239" s="33"/>
      <c r="O239" s="32"/>
    </row>
    <row r="240" spans="2:15" x14ac:dyDescent="0.2">
      <c r="B240" s="33"/>
      <c r="K240" s="33"/>
      <c r="O240" s="32"/>
    </row>
    <row r="241" spans="2:15" x14ac:dyDescent="0.2">
      <c r="B241" s="33"/>
      <c r="K241" s="33"/>
      <c r="O241" s="32"/>
    </row>
    <row r="242" spans="2:15" x14ac:dyDescent="0.2">
      <c r="B242" s="33"/>
      <c r="K242" s="33"/>
      <c r="O242" s="32"/>
    </row>
    <row r="243" spans="2:15" x14ac:dyDescent="0.2">
      <c r="B243" s="33"/>
      <c r="K243" s="33"/>
      <c r="O243" s="32"/>
    </row>
    <row r="244" spans="2:15" x14ac:dyDescent="0.2">
      <c r="B244" s="33"/>
      <c r="K244" s="33"/>
      <c r="O244" s="32"/>
    </row>
    <row r="245" spans="2:15" x14ac:dyDescent="0.2">
      <c r="B245" s="33"/>
      <c r="K245" s="33"/>
      <c r="O245" s="32"/>
    </row>
    <row r="246" spans="2:15" x14ac:dyDescent="0.2">
      <c r="B246" s="33"/>
      <c r="K246" s="33"/>
      <c r="O246" s="32"/>
    </row>
    <row r="247" spans="2:15" x14ac:dyDescent="0.2">
      <c r="B247" s="33"/>
      <c r="K247" s="33"/>
      <c r="O247" s="32"/>
    </row>
    <row r="248" spans="2:15" x14ac:dyDescent="0.2">
      <c r="B248" s="33"/>
      <c r="K248" s="33"/>
      <c r="O248" s="32"/>
    </row>
    <row r="249" spans="2:15" x14ac:dyDescent="0.2">
      <c r="B249" s="33"/>
      <c r="K249" s="33"/>
      <c r="O249" s="32"/>
    </row>
    <row r="250" spans="2:15" x14ac:dyDescent="0.2">
      <c r="B250" s="33"/>
      <c r="K250" s="33"/>
      <c r="O250" s="32"/>
    </row>
    <row r="251" spans="2:15" x14ac:dyDescent="0.2">
      <c r="B251" s="33"/>
      <c r="K251" s="33"/>
      <c r="O251" s="32"/>
    </row>
    <row r="252" spans="2:15" x14ac:dyDescent="0.2">
      <c r="B252" s="33"/>
      <c r="K252" s="33"/>
      <c r="O252" s="32"/>
    </row>
    <row r="253" spans="2:15" x14ac:dyDescent="0.2">
      <c r="B253" s="33"/>
      <c r="K253" s="33"/>
      <c r="O253" s="32"/>
    </row>
    <row r="254" spans="2:15" x14ac:dyDescent="0.2">
      <c r="B254" s="33"/>
      <c r="K254" s="33"/>
      <c r="O254" s="32"/>
    </row>
    <row r="255" spans="2:15" x14ac:dyDescent="0.2">
      <c r="B255" s="33"/>
      <c r="K255" s="33"/>
      <c r="O255" s="32"/>
    </row>
    <row r="256" spans="2:15" x14ac:dyDescent="0.2">
      <c r="B256" s="33"/>
      <c r="K256" s="33"/>
      <c r="O256" s="32"/>
    </row>
    <row r="257" spans="2:15" x14ac:dyDescent="0.2">
      <c r="B257" s="33"/>
      <c r="K257" s="33"/>
      <c r="O257" s="32"/>
    </row>
    <row r="258" spans="2:15" x14ac:dyDescent="0.2">
      <c r="B258" s="33"/>
      <c r="K258" s="33"/>
      <c r="O258" s="32"/>
    </row>
    <row r="259" spans="2:15" x14ac:dyDescent="0.2">
      <c r="B259" s="33"/>
      <c r="K259" s="33"/>
      <c r="O259" s="32"/>
    </row>
    <row r="260" spans="2:15" x14ac:dyDescent="0.2">
      <c r="B260" s="33"/>
      <c r="K260" s="33"/>
      <c r="O260" s="32"/>
    </row>
    <row r="261" spans="2:15" x14ac:dyDescent="0.2">
      <c r="B261" s="33"/>
      <c r="K261" s="33"/>
      <c r="O261" s="32"/>
    </row>
    <row r="262" spans="2:15" x14ac:dyDescent="0.2">
      <c r="B262" s="33"/>
      <c r="K262" s="33"/>
      <c r="O262" s="32"/>
    </row>
    <row r="263" spans="2:15" x14ac:dyDescent="0.2">
      <c r="B263" s="33"/>
      <c r="K263" s="33"/>
      <c r="O263" s="32"/>
    </row>
    <row r="264" spans="2:15" x14ac:dyDescent="0.2">
      <c r="B264" s="33"/>
      <c r="K264" s="33"/>
      <c r="O264" s="32"/>
    </row>
    <row r="265" spans="2:15" x14ac:dyDescent="0.2">
      <c r="B265" s="33"/>
      <c r="K265" s="33"/>
      <c r="O265" s="32"/>
    </row>
    <row r="266" spans="2:15" x14ac:dyDescent="0.2">
      <c r="B266" s="33"/>
      <c r="K266" s="33"/>
      <c r="O266" s="32"/>
    </row>
    <row r="267" spans="2:15" x14ac:dyDescent="0.2">
      <c r="B267" s="33"/>
      <c r="K267" s="33"/>
      <c r="O267" s="32"/>
    </row>
    <row r="268" spans="2:15" x14ac:dyDescent="0.2">
      <c r="B268" s="33"/>
      <c r="K268" s="33"/>
      <c r="O268" s="32"/>
    </row>
    <row r="269" spans="2:15" x14ac:dyDescent="0.2">
      <c r="B269" s="33"/>
      <c r="K269" s="33"/>
      <c r="O269" s="32"/>
    </row>
    <row r="270" spans="2:15" x14ac:dyDescent="0.2">
      <c r="B270" s="33"/>
      <c r="K270" s="33"/>
      <c r="O270" s="32"/>
    </row>
    <row r="271" spans="2:15" x14ac:dyDescent="0.2">
      <c r="B271" s="33"/>
      <c r="K271" s="33"/>
      <c r="O271" s="32"/>
    </row>
    <row r="272" spans="2:15" x14ac:dyDescent="0.2">
      <c r="B272" s="33"/>
      <c r="K272" s="33"/>
      <c r="O272" s="32"/>
    </row>
    <row r="273" spans="2:15" x14ac:dyDescent="0.2">
      <c r="B273" s="33"/>
      <c r="K273" s="33"/>
      <c r="O273" s="32"/>
    </row>
    <row r="274" spans="2:15" x14ac:dyDescent="0.2">
      <c r="B274" s="33"/>
      <c r="K274" s="33"/>
      <c r="O274" s="32"/>
    </row>
    <row r="275" spans="2:15" x14ac:dyDescent="0.2">
      <c r="B275" s="33"/>
      <c r="K275" s="33"/>
      <c r="O275" s="32"/>
    </row>
    <row r="276" spans="2:15" x14ac:dyDescent="0.2">
      <c r="B276" s="33"/>
      <c r="K276" s="33"/>
      <c r="O276" s="32"/>
    </row>
    <row r="277" spans="2:15" x14ac:dyDescent="0.2">
      <c r="B277" s="33"/>
      <c r="K277" s="33"/>
      <c r="O277" s="32"/>
    </row>
    <row r="278" spans="2:15" x14ac:dyDescent="0.2">
      <c r="B278" s="33"/>
      <c r="K278" s="33"/>
      <c r="O278" s="32"/>
    </row>
    <row r="279" spans="2:15" x14ac:dyDescent="0.2">
      <c r="B279" s="33"/>
      <c r="K279" s="33"/>
      <c r="O279" s="32"/>
    </row>
    <row r="280" spans="2:15" x14ac:dyDescent="0.2">
      <c r="B280" s="33"/>
      <c r="K280" s="33"/>
      <c r="O280" s="32"/>
    </row>
    <row r="281" spans="2:15" x14ac:dyDescent="0.2">
      <c r="B281" s="33"/>
      <c r="K281" s="33"/>
      <c r="O281" s="32"/>
    </row>
    <row r="282" spans="2:15" x14ac:dyDescent="0.2">
      <c r="B282" s="33"/>
      <c r="K282" s="33"/>
      <c r="O282" s="32"/>
    </row>
    <row r="283" spans="2:15" x14ac:dyDescent="0.2">
      <c r="B283" s="33"/>
      <c r="K283" s="33"/>
      <c r="O283" s="32"/>
    </row>
    <row r="284" spans="2:15" x14ac:dyDescent="0.2">
      <c r="B284" s="33"/>
      <c r="K284" s="33"/>
      <c r="O284" s="32"/>
    </row>
    <row r="285" spans="2:15" x14ac:dyDescent="0.2">
      <c r="B285" s="33"/>
      <c r="K285" s="33"/>
      <c r="O285" s="32"/>
    </row>
    <row r="286" spans="2:15" x14ac:dyDescent="0.2">
      <c r="B286" s="33"/>
      <c r="K286" s="33"/>
      <c r="O286" s="32"/>
    </row>
    <row r="287" spans="2:15" x14ac:dyDescent="0.2">
      <c r="B287" s="33"/>
      <c r="K287" s="33"/>
      <c r="O287" s="32"/>
    </row>
    <row r="288" spans="2:15" x14ac:dyDescent="0.2">
      <c r="B288" s="33"/>
      <c r="K288" s="33"/>
      <c r="O288" s="32"/>
    </row>
    <row r="289" spans="2:15" x14ac:dyDescent="0.2">
      <c r="B289" s="33"/>
      <c r="K289" s="33"/>
      <c r="O289" s="32"/>
    </row>
    <row r="290" spans="2:15" x14ac:dyDescent="0.2">
      <c r="B290" s="33"/>
      <c r="K290" s="33"/>
      <c r="O290" s="32"/>
    </row>
    <row r="291" spans="2:15" x14ac:dyDescent="0.2">
      <c r="B291" s="33"/>
      <c r="K291" s="33"/>
      <c r="O291" s="32"/>
    </row>
    <row r="292" spans="2:15" x14ac:dyDescent="0.2">
      <c r="B292" s="33"/>
      <c r="K292" s="33"/>
      <c r="O292" s="32"/>
    </row>
    <row r="293" spans="2:15" x14ac:dyDescent="0.2">
      <c r="B293" s="33"/>
      <c r="K293" s="33"/>
      <c r="O293" s="32"/>
    </row>
    <row r="294" spans="2:15" x14ac:dyDescent="0.2">
      <c r="B294" s="33"/>
      <c r="K294" s="33"/>
      <c r="O294" s="32"/>
    </row>
    <row r="295" spans="2:15" x14ac:dyDescent="0.2">
      <c r="B295" s="33"/>
      <c r="K295" s="33"/>
      <c r="O295" s="32"/>
    </row>
    <row r="296" spans="2:15" x14ac:dyDescent="0.2">
      <c r="B296" s="33"/>
      <c r="K296" s="33"/>
      <c r="O296" s="32"/>
    </row>
    <row r="297" spans="2:15" x14ac:dyDescent="0.2">
      <c r="B297" s="33"/>
      <c r="K297" s="33"/>
      <c r="O297" s="32"/>
    </row>
    <row r="298" spans="2:15" x14ac:dyDescent="0.2">
      <c r="B298" s="33"/>
      <c r="K298" s="33"/>
      <c r="O298" s="32"/>
    </row>
    <row r="299" spans="2:15" x14ac:dyDescent="0.2">
      <c r="B299" s="33"/>
      <c r="K299" s="33"/>
      <c r="O299" s="32"/>
    </row>
    <row r="300" spans="2:15" x14ac:dyDescent="0.2">
      <c r="B300" s="33"/>
      <c r="K300" s="33"/>
      <c r="O300" s="32"/>
    </row>
    <row r="301" spans="2:15" x14ac:dyDescent="0.2">
      <c r="B301" s="33"/>
      <c r="K301" s="33"/>
      <c r="O301" s="32"/>
    </row>
    <row r="302" spans="2:15" x14ac:dyDescent="0.2">
      <c r="B302" s="33"/>
      <c r="K302" s="33"/>
      <c r="O302" s="32"/>
    </row>
    <row r="303" spans="2:15" x14ac:dyDescent="0.2">
      <c r="B303" s="33"/>
      <c r="K303" s="33"/>
      <c r="O303" s="32"/>
    </row>
    <row r="304" spans="2:15" x14ac:dyDescent="0.2">
      <c r="B304" s="33"/>
      <c r="K304" s="33"/>
      <c r="O304" s="32"/>
    </row>
    <row r="305" spans="2:15" x14ac:dyDescent="0.2">
      <c r="B305" s="33"/>
      <c r="K305" s="33"/>
      <c r="O305" s="32"/>
    </row>
    <row r="306" spans="2:15" x14ac:dyDescent="0.2">
      <c r="B306" s="33"/>
      <c r="K306" s="33"/>
      <c r="O306" s="32"/>
    </row>
    <row r="307" spans="2:15" x14ac:dyDescent="0.2">
      <c r="B307" s="33"/>
      <c r="K307" s="33"/>
      <c r="O307" s="32"/>
    </row>
    <row r="308" spans="2:15" x14ac:dyDescent="0.2">
      <c r="B308" s="33"/>
      <c r="K308" s="33"/>
      <c r="O308" s="32"/>
    </row>
    <row r="309" spans="2:15" x14ac:dyDescent="0.2">
      <c r="B309" s="33"/>
      <c r="K309" s="33"/>
      <c r="O309" s="32"/>
    </row>
    <row r="310" spans="2:15" x14ac:dyDescent="0.2">
      <c r="B310" s="33"/>
      <c r="K310" s="33"/>
      <c r="O310" s="32"/>
    </row>
    <row r="311" spans="2:15" x14ac:dyDescent="0.2">
      <c r="B311" s="33"/>
      <c r="K311" s="33"/>
      <c r="O311" s="32"/>
    </row>
    <row r="312" spans="2:15" x14ac:dyDescent="0.2">
      <c r="B312" s="33"/>
      <c r="K312" s="33"/>
      <c r="O312" s="32"/>
    </row>
    <row r="313" spans="2:15" x14ac:dyDescent="0.2">
      <c r="B313" s="33"/>
      <c r="K313" s="33"/>
      <c r="O313" s="32"/>
    </row>
    <row r="314" spans="2:15" x14ac:dyDescent="0.2">
      <c r="B314" s="33"/>
      <c r="K314" s="33"/>
      <c r="O314" s="32"/>
    </row>
    <row r="315" spans="2:15" x14ac:dyDescent="0.2">
      <c r="B315" s="33"/>
      <c r="K315" s="33"/>
      <c r="O315" s="32"/>
    </row>
    <row r="316" spans="2:15" x14ac:dyDescent="0.2">
      <c r="B316" s="33"/>
      <c r="K316" s="33"/>
      <c r="O316" s="32"/>
    </row>
    <row r="317" spans="2:15" x14ac:dyDescent="0.2">
      <c r="B317" s="33"/>
      <c r="K317" s="33"/>
      <c r="O317" s="32"/>
    </row>
    <row r="318" spans="2:15" x14ac:dyDescent="0.2">
      <c r="B318" s="33"/>
      <c r="K318" s="33"/>
      <c r="O318" s="32"/>
    </row>
    <row r="319" spans="2:15" x14ac:dyDescent="0.2">
      <c r="B319" s="33"/>
      <c r="K319" s="33"/>
      <c r="O319" s="32"/>
    </row>
    <row r="320" spans="2:15" x14ac:dyDescent="0.2">
      <c r="B320" s="33"/>
      <c r="K320" s="33"/>
      <c r="O320" s="32"/>
    </row>
    <row r="321" spans="2:15" x14ac:dyDescent="0.2">
      <c r="B321" s="33"/>
      <c r="K321" s="33"/>
      <c r="O321" s="32"/>
    </row>
    <row r="322" spans="2:15" x14ac:dyDescent="0.2">
      <c r="B322" s="33"/>
      <c r="K322" s="33"/>
      <c r="O322" s="32"/>
    </row>
    <row r="323" spans="2:15" x14ac:dyDescent="0.2">
      <c r="B323" s="33"/>
      <c r="K323" s="33"/>
      <c r="O323" s="32"/>
    </row>
    <row r="324" spans="2:15" x14ac:dyDescent="0.2">
      <c r="B324" s="33"/>
      <c r="K324" s="33"/>
      <c r="O324" s="32"/>
    </row>
    <row r="325" spans="2:15" x14ac:dyDescent="0.2">
      <c r="B325" s="33"/>
      <c r="K325" s="33"/>
      <c r="O325" s="32"/>
    </row>
    <row r="326" spans="2:15" x14ac:dyDescent="0.2">
      <c r="B326" s="33"/>
      <c r="K326" s="33"/>
      <c r="O326" s="32"/>
    </row>
    <row r="327" spans="2:15" x14ac:dyDescent="0.2">
      <c r="B327" s="33"/>
      <c r="K327" s="33"/>
      <c r="O327" s="32"/>
    </row>
    <row r="328" spans="2:15" x14ac:dyDescent="0.2">
      <c r="B328" s="33"/>
      <c r="K328" s="33"/>
      <c r="O328" s="32"/>
    </row>
    <row r="329" spans="2:15" x14ac:dyDescent="0.2">
      <c r="B329" s="33"/>
      <c r="K329" s="33"/>
      <c r="O329" s="32"/>
    </row>
    <row r="330" spans="2:15" x14ac:dyDescent="0.2">
      <c r="B330" s="33"/>
      <c r="K330" s="33"/>
      <c r="O330" s="32"/>
    </row>
    <row r="331" spans="2:15" x14ac:dyDescent="0.2">
      <c r="B331" s="33"/>
      <c r="K331" s="33"/>
      <c r="O331" s="32"/>
    </row>
    <row r="332" spans="2:15" x14ac:dyDescent="0.2">
      <c r="B332" s="33"/>
      <c r="K332" s="33"/>
      <c r="O332" s="32"/>
    </row>
    <row r="333" spans="2:15" x14ac:dyDescent="0.2">
      <c r="B333" s="33"/>
      <c r="K333" s="33"/>
      <c r="O333" s="32"/>
    </row>
    <row r="334" spans="2:15" x14ac:dyDescent="0.2">
      <c r="B334" s="33"/>
      <c r="K334" s="33"/>
      <c r="O334" s="32"/>
    </row>
    <row r="335" spans="2:15" x14ac:dyDescent="0.2">
      <c r="B335" s="33"/>
      <c r="K335" s="33"/>
      <c r="O335" s="32"/>
    </row>
    <row r="336" spans="2:15" x14ac:dyDescent="0.2">
      <c r="B336" s="33"/>
      <c r="K336" s="33"/>
      <c r="O336" s="32"/>
    </row>
    <row r="337" spans="2:15" x14ac:dyDescent="0.2">
      <c r="B337" s="33"/>
      <c r="K337" s="33"/>
      <c r="O337" s="32"/>
    </row>
    <row r="338" spans="2:15" x14ac:dyDescent="0.2">
      <c r="B338" s="33"/>
      <c r="K338" s="33"/>
      <c r="O338" s="32"/>
    </row>
    <row r="339" spans="2:15" x14ac:dyDescent="0.2">
      <c r="B339" s="33"/>
      <c r="K339" s="33"/>
      <c r="O339" s="32"/>
    </row>
    <row r="340" spans="2:15" x14ac:dyDescent="0.2">
      <c r="B340" s="33"/>
      <c r="K340" s="33"/>
      <c r="O340" s="32"/>
    </row>
    <row r="341" spans="2:15" x14ac:dyDescent="0.2">
      <c r="B341" s="33"/>
      <c r="K341" s="33"/>
      <c r="O341" s="32"/>
    </row>
    <row r="342" spans="2:15" x14ac:dyDescent="0.2">
      <c r="B342" s="33"/>
      <c r="K342" s="33"/>
      <c r="O342" s="32"/>
    </row>
    <row r="343" spans="2:15" x14ac:dyDescent="0.2">
      <c r="B343" s="33"/>
      <c r="K343" s="33"/>
      <c r="O343" s="32"/>
    </row>
    <row r="344" spans="2:15" x14ac:dyDescent="0.2">
      <c r="B344" s="33"/>
      <c r="K344" s="33"/>
      <c r="O344" s="32"/>
    </row>
    <row r="345" spans="2:15" x14ac:dyDescent="0.2">
      <c r="B345" s="33"/>
      <c r="K345" s="33"/>
      <c r="O345" s="32"/>
    </row>
    <row r="346" spans="2:15" x14ac:dyDescent="0.2">
      <c r="B346" s="33"/>
      <c r="K346" s="33"/>
      <c r="O346" s="32"/>
    </row>
    <row r="347" spans="2:15" x14ac:dyDescent="0.2">
      <c r="B347" s="33"/>
      <c r="K347" s="33"/>
      <c r="O347" s="32"/>
    </row>
    <row r="348" spans="2:15" x14ac:dyDescent="0.2">
      <c r="B348" s="33"/>
      <c r="K348" s="33"/>
      <c r="O348" s="32"/>
    </row>
    <row r="349" spans="2:15" x14ac:dyDescent="0.2">
      <c r="B349" s="33"/>
      <c r="K349" s="33"/>
      <c r="O349" s="32"/>
    </row>
    <row r="350" spans="2:15" x14ac:dyDescent="0.2">
      <c r="B350" s="33"/>
      <c r="K350" s="33"/>
      <c r="O350" s="32"/>
    </row>
    <row r="351" spans="2:15" x14ac:dyDescent="0.2">
      <c r="B351" s="33"/>
      <c r="K351" s="33"/>
      <c r="O351" s="32"/>
    </row>
    <row r="352" spans="2:15" x14ac:dyDescent="0.2">
      <c r="B352" s="33"/>
      <c r="K352" s="33"/>
      <c r="O352" s="32"/>
    </row>
    <row r="353" spans="2:15" x14ac:dyDescent="0.2">
      <c r="B353" s="33"/>
      <c r="K353" s="33"/>
      <c r="O353" s="32"/>
    </row>
    <row r="354" spans="2:15" x14ac:dyDescent="0.2">
      <c r="B354" s="33"/>
      <c r="K354" s="33"/>
      <c r="O354" s="32"/>
    </row>
    <row r="355" spans="2:15" x14ac:dyDescent="0.2">
      <c r="B355" s="33"/>
      <c r="K355" s="33"/>
      <c r="O355" s="32"/>
    </row>
    <row r="356" spans="2:15" x14ac:dyDescent="0.2">
      <c r="B356" s="33"/>
      <c r="K356" s="33"/>
      <c r="O356" s="32"/>
    </row>
    <row r="357" spans="2:15" x14ac:dyDescent="0.2">
      <c r="B357" s="33"/>
      <c r="K357" s="33"/>
      <c r="O357" s="32"/>
    </row>
    <row r="358" spans="2:15" x14ac:dyDescent="0.2">
      <c r="B358" s="33"/>
      <c r="K358" s="33"/>
      <c r="O358" s="32"/>
    </row>
    <row r="359" spans="2:15" x14ac:dyDescent="0.2">
      <c r="B359" s="33"/>
      <c r="K359" s="33"/>
      <c r="O359" s="32"/>
    </row>
    <row r="360" spans="2:15" x14ac:dyDescent="0.2">
      <c r="B360" s="33"/>
      <c r="K360" s="33"/>
      <c r="O360" s="32"/>
    </row>
    <row r="361" spans="2:15" x14ac:dyDescent="0.2">
      <c r="B361" s="33"/>
      <c r="K361" s="33"/>
      <c r="O361" s="32"/>
    </row>
    <row r="362" spans="2:15" x14ac:dyDescent="0.2">
      <c r="B362" s="33"/>
      <c r="K362" s="33"/>
      <c r="O362" s="32"/>
    </row>
    <row r="363" spans="2:15" x14ac:dyDescent="0.2">
      <c r="B363" s="33"/>
      <c r="K363" s="33"/>
      <c r="O363" s="32"/>
    </row>
    <row r="364" spans="2:15" x14ac:dyDescent="0.2">
      <c r="B364" s="33"/>
      <c r="K364" s="33"/>
      <c r="O364" s="32"/>
    </row>
    <row r="365" spans="2:15" x14ac:dyDescent="0.2">
      <c r="B365" s="33"/>
      <c r="K365" s="33"/>
      <c r="O365" s="32"/>
    </row>
    <row r="366" spans="2:15" x14ac:dyDescent="0.2">
      <c r="B366" s="33"/>
      <c r="K366" s="33"/>
      <c r="O366" s="32"/>
    </row>
    <row r="367" spans="2:15" x14ac:dyDescent="0.2">
      <c r="B367" s="33"/>
      <c r="K367" s="33"/>
      <c r="O367" s="32"/>
    </row>
    <row r="368" spans="2:15" x14ac:dyDescent="0.2">
      <c r="B368" s="33"/>
      <c r="K368" s="33"/>
      <c r="O368" s="32"/>
    </row>
    <row r="369" spans="2:15" x14ac:dyDescent="0.2">
      <c r="B369" s="33"/>
      <c r="K369" s="33"/>
      <c r="O369" s="32"/>
    </row>
    <row r="370" spans="2:15" x14ac:dyDescent="0.2">
      <c r="B370" s="33"/>
      <c r="K370" s="33"/>
      <c r="O370" s="32"/>
    </row>
    <row r="371" spans="2:15" x14ac:dyDescent="0.2">
      <c r="B371" s="33"/>
      <c r="K371" s="33"/>
      <c r="O371" s="32"/>
    </row>
    <row r="372" spans="2:15" x14ac:dyDescent="0.2">
      <c r="B372" s="33"/>
      <c r="K372" s="33"/>
      <c r="O372" s="32"/>
    </row>
    <row r="373" spans="2:15" x14ac:dyDescent="0.2">
      <c r="B373" s="33"/>
      <c r="K373" s="33"/>
      <c r="O373" s="32"/>
    </row>
    <row r="374" spans="2:15" x14ac:dyDescent="0.2">
      <c r="B374" s="33"/>
      <c r="K374" s="33"/>
      <c r="O374" s="32"/>
    </row>
    <row r="375" spans="2:15" x14ac:dyDescent="0.2">
      <c r="B375" s="33"/>
      <c r="K375" s="33"/>
      <c r="O375" s="32"/>
    </row>
    <row r="376" spans="2:15" x14ac:dyDescent="0.2">
      <c r="B376" s="33"/>
      <c r="K376" s="33"/>
      <c r="O376" s="32"/>
    </row>
    <row r="377" spans="2:15" x14ac:dyDescent="0.2">
      <c r="B377" s="33"/>
      <c r="K377" s="33"/>
      <c r="O377" s="32"/>
    </row>
    <row r="378" spans="2:15" x14ac:dyDescent="0.2">
      <c r="B378" s="33"/>
      <c r="K378" s="33"/>
      <c r="O378" s="32"/>
    </row>
    <row r="379" spans="2:15" x14ac:dyDescent="0.2">
      <c r="B379" s="33"/>
      <c r="K379" s="33"/>
      <c r="O379" s="32"/>
    </row>
    <row r="380" spans="2:15" x14ac:dyDescent="0.2">
      <c r="B380" s="33"/>
      <c r="K380" s="33"/>
      <c r="O380" s="32"/>
    </row>
    <row r="381" spans="2:15" x14ac:dyDescent="0.2">
      <c r="B381" s="33"/>
      <c r="K381" s="33"/>
      <c r="O381" s="32"/>
    </row>
    <row r="382" spans="2:15" x14ac:dyDescent="0.2">
      <c r="B382" s="33"/>
      <c r="K382" s="33"/>
      <c r="O382" s="32"/>
    </row>
    <row r="383" spans="2:15" x14ac:dyDescent="0.2">
      <c r="B383" s="33"/>
      <c r="K383" s="33"/>
      <c r="O383" s="32"/>
    </row>
    <row r="384" spans="2:15" x14ac:dyDescent="0.2">
      <c r="B384" s="33"/>
      <c r="K384" s="33"/>
      <c r="O384" s="32"/>
    </row>
    <row r="385" spans="2:15" x14ac:dyDescent="0.2">
      <c r="B385" s="33"/>
      <c r="K385" s="33"/>
      <c r="O385" s="32"/>
    </row>
    <row r="386" spans="2:15" x14ac:dyDescent="0.2">
      <c r="B386" s="33"/>
      <c r="K386" s="33"/>
      <c r="O386" s="32"/>
    </row>
    <row r="387" spans="2:15" x14ac:dyDescent="0.2">
      <c r="B387" s="33"/>
      <c r="K387" s="33"/>
      <c r="O387" s="32"/>
    </row>
    <row r="388" spans="2:15" x14ac:dyDescent="0.2">
      <c r="B388" s="33"/>
      <c r="K388" s="33"/>
      <c r="O388" s="32"/>
    </row>
    <row r="389" spans="2:15" x14ac:dyDescent="0.2">
      <c r="B389" s="33"/>
      <c r="K389" s="33"/>
      <c r="O389" s="32"/>
    </row>
    <row r="390" spans="2:15" x14ac:dyDescent="0.2">
      <c r="B390" s="33"/>
      <c r="K390" s="33"/>
      <c r="O390" s="32"/>
    </row>
    <row r="391" spans="2:15" x14ac:dyDescent="0.2">
      <c r="B391" s="33"/>
      <c r="K391" s="33"/>
      <c r="O391" s="32"/>
    </row>
    <row r="392" spans="2:15" x14ac:dyDescent="0.2">
      <c r="B392" s="33"/>
      <c r="K392" s="33"/>
      <c r="O392" s="32"/>
    </row>
    <row r="393" spans="2:15" x14ac:dyDescent="0.2">
      <c r="B393" s="33"/>
      <c r="K393" s="33"/>
      <c r="O393" s="32"/>
    </row>
    <row r="394" spans="2:15" x14ac:dyDescent="0.2">
      <c r="B394" s="33"/>
      <c r="K394" s="33"/>
      <c r="O394" s="32"/>
    </row>
    <row r="395" spans="2:15" x14ac:dyDescent="0.2">
      <c r="B395" s="33"/>
      <c r="K395" s="33"/>
      <c r="O395" s="32"/>
    </row>
    <row r="396" spans="2:15" x14ac:dyDescent="0.2">
      <c r="B396" s="33"/>
      <c r="K396" s="33"/>
      <c r="O396" s="32"/>
    </row>
    <row r="397" spans="2:15" x14ac:dyDescent="0.2">
      <c r="B397" s="33"/>
      <c r="K397" s="33"/>
      <c r="O397" s="32"/>
    </row>
    <row r="398" spans="2:15" x14ac:dyDescent="0.2">
      <c r="B398" s="33"/>
      <c r="K398" s="33"/>
      <c r="O398" s="32"/>
    </row>
    <row r="399" spans="2:15" x14ac:dyDescent="0.2">
      <c r="B399" s="33"/>
      <c r="K399" s="33"/>
      <c r="O399" s="32"/>
    </row>
    <row r="400" spans="2:15" x14ac:dyDescent="0.2">
      <c r="B400" s="33"/>
      <c r="K400" s="33"/>
      <c r="O400" s="32"/>
    </row>
    <row r="401" spans="2:15" x14ac:dyDescent="0.2">
      <c r="B401" s="33"/>
      <c r="K401" s="33"/>
      <c r="O401" s="32"/>
    </row>
    <row r="402" spans="2:15" x14ac:dyDescent="0.2">
      <c r="B402" s="33"/>
      <c r="K402" s="33"/>
      <c r="O402" s="32"/>
    </row>
    <row r="403" spans="2:15" x14ac:dyDescent="0.2">
      <c r="B403" s="33"/>
      <c r="K403" s="33"/>
      <c r="O403" s="32"/>
    </row>
    <row r="404" spans="2:15" x14ac:dyDescent="0.2">
      <c r="B404" s="33"/>
      <c r="K404" s="33"/>
      <c r="O404" s="32"/>
    </row>
    <row r="405" spans="2:15" x14ac:dyDescent="0.2">
      <c r="B405" s="33"/>
      <c r="K405" s="33"/>
      <c r="O405" s="32"/>
    </row>
    <row r="406" spans="2:15" x14ac:dyDescent="0.2">
      <c r="B406" s="33"/>
      <c r="K406" s="33"/>
      <c r="O406" s="32"/>
    </row>
    <row r="407" spans="2:15" x14ac:dyDescent="0.2">
      <c r="B407" s="33"/>
      <c r="K407" s="33"/>
      <c r="O407" s="32"/>
    </row>
    <row r="408" spans="2:15" x14ac:dyDescent="0.2">
      <c r="B408" s="33"/>
      <c r="K408" s="33"/>
      <c r="O408" s="32"/>
    </row>
    <row r="409" spans="2:15" x14ac:dyDescent="0.2">
      <c r="B409" s="33"/>
      <c r="K409" s="33"/>
      <c r="O409" s="32"/>
    </row>
    <row r="410" spans="2:15" x14ac:dyDescent="0.2">
      <c r="B410" s="33"/>
      <c r="K410" s="33"/>
      <c r="O410" s="32"/>
    </row>
    <row r="411" spans="2:15" x14ac:dyDescent="0.2">
      <c r="B411" s="33"/>
      <c r="K411" s="33"/>
      <c r="O411" s="32"/>
    </row>
    <row r="412" spans="2:15" x14ac:dyDescent="0.2">
      <c r="B412" s="33"/>
      <c r="K412" s="33"/>
      <c r="O412" s="32"/>
    </row>
    <row r="413" spans="2:15" x14ac:dyDescent="0.2">
      <c r="B413" s="33"/>
      <c r="K413" s="33"/>
      <c r="O413" s="32"/>
    </row>
    <row r="414" spans="2:15" x14ac:dyDescent="0.2">
      <c r="B414" s="33"/>
      <c r="K414" s="33"/>
      <c r="O414" s="32"/>
    </row>
    <row r="415" spans="2:15" x14ac:dyDescent="0.2">
      <c r="B415" s="33"/>
      <c r="K415" s="33"/>
      <c r="O415" s="32"/>
    </row>
    <row r="416" spans="2:15" x14ac:dyDescent="0.2">
      <c r="B416" s="33"/>
      <c r="K416" s="33"/>
      <c r="O416" s="32"/>
    </row>
    <row r="417" spans="2:15" x14ac:dyDescent="0.2">
      <c r="B417" s="33"/>
      <c r="K417" s="33"/>
      <c r="O417" s="32"/>
    </row>
    <row r="418" spans="2:15" x14ac:dyDescent="0.2">
      <c r="B418" s="33"/>
      <c r="K418" s="33"/>
      <c r="O418" s="32"/>
    </row>
    <row r="419" spans="2:15" x14ac:dyDescent="0.2">
      <c r="B419" s="33"/>
      <c r="K419" s="33"/>
      <c r="O419" s="32"/>
    </row>
    <row r="420" spans="2:15" x14ac:dyDescent="0.2">
      <c r="B420" s="33"/>
      <c r="K420" s="33"/>
      <c r="O420" s="32"/>
    </row>
    <row r="421" spans="2:15" x14ac:dyDescent="0.2">
      <c r="B421" s="33"/>
      <c r="K421" s="33"/>
      <c r="O421" s="32"/>
    </row>
    <row r="422" spans="2:15" x14ac:dyDescent="0.2">
      <c r="B422" s="33"/>
      <c r="K422" s="33"/>
      <c r="O422" s="32"/>
    </row>
    <row r="423" spans="2:15" x14ac:dyDescent="0.2">
      <c r="B423" s="33"/>
      <c r="K423" s="33"/>
      <c r="O423" s="32"/>
    </row>
    <row r="424" spans="2:15" x14ac:dyDescent="0.2">
      <c r="B424" s="33"/>
      <c r="K424" s="33"/>
      <c r="O424" s="32"/>
    </row>
    <row r="425" spans="2:15" x14ac:dyDescent="0.2">
      <c r="B425" s="33"/>
      <c r="K425" s="33"/>
      <c r="O425" s="32"/>
    </row>
    <row r="426" spans="2:15" x14ac:dyDescent="0.2">
      <c r="B426" s="33"/>
      <c r="K426" s="33"/>
      <c r="O426" s="32"/>
    </row>
    <row r="427" spans="2:15" x14ac:dyDescent="0.2">
      <c r="B427" s="33"/>
      <c r="K427" s="33"/>
      <c r="O427" s="32"/>
    </row>
    <row r="428" spans="2:15" x14ac:dyDescent="0.2">
      <c r="B428" s="33"/>
      <c r="K428" s="33"/>
      <c r="O428" s="32"/>
    </row>
    <row r="429" spans="2:15" x14ac:dyDescent="0.2">
      <c r="B429" s="33"/>
      <c r="K429" s="33"/>
      <c r="O429" s="32"/>
    </row>
    <row r="430" spans="2:15" x14ac:dyDescent="0.2">
      <c r="B430" s="33"/>
      <c r="K430" s="33"/>
      <c r="O430" s="32"/>
    </row>
    <row r="431" spans="2:15" x14ac:dyDescent="0.2">
      <c r="B431" s="33"/>
      <c r="K431" s="33"/>
      <c r="O431" s="32"/>
    </row>
    <row r="432" spans="2:15" x14ac:dyDescent="0.2">
      <c r="B432" s="33"/>
      <c r="K432" s="33"/>
      <c r="O432" s="32"/>
    </row>
    <row r="433" spans="2:15" x14ac:dyDescent="0.2">
      <c r="B433" s="33"/>
      <c r="K433" s="33"/>
      <c r="O433" s="32"/>
    </row>
    <row r="434" spans="2:15" x14ac:dyDescent="0.2">
      <c r="B434" s="33"/>
      <c r="K434" s="33"/>
      <c r="O434" s="32"/>
    </row>
    <row r="435" spans="2:15" x14ac:dyDescent="0.2">
      <c r="B435" s="33"/>
      <c r="K435" s="33"/>
      <c r="O435" s="32"/>
    </row>
    <row r="436" spans="2:15" x14ac:dyDescent="0.2">
      <c r="B436" s="33"/>
      <c r="K436" s="33"/>
      <c r="O436" s="32"/>
    </row>
    <row r="437" spans="2:15" x14ac:dyDescent="0.2">
      <c r="B437" s="33"/>
      <c r="K437" s="33"/>
      <c r="O437" s="32"/>
    </row>
    <row r="438" spans="2:15" x14ac:dyDescent="0.2">
      <c r="B438" s="33"/>
      <c r="K438" s="33"/>
      <c r="O438" s="32"/>
    </row>
    <row r="439" spans="2:15" x14ac:dyDescent="0.2">
      <c r="B439" s="33"/>
      <c r="K439" s="33"/>
      <c r="O439" s="32"/>
    </row>
    <row r="440" spans="2:15" x14ac:dyDescent="0.2">
      <c r="B440" s="33"/>
      <c r="K440" s="33"/>
      <c r="O440" s="32"/>
    </row>
    <row r="441" spans="2:15" x14ac:dyDescent="0.2">
      <c r="B441" s="33"/>
      <c r="K441" s="33"/>
      <c r="O441" s="32"/>
    </row>
    <row r="442" spans="2:15" x14ac:dyDescent="0.2">
      <c r="B442" s="33"/>
      <c r="K442" s="33"/>
      <c r="O442" s="32"/>
    </row>
    <row r="443" spans="2:15" x14ac:dyDescent="0.2">
      <c r="B443" s="33"/>
      <c r="K443" s="33"/>
      <c r="O443" s="32"/>
    </row>
    <row r="444" spans="2:15" x14ac:dyDescent="0.2">
      <c r="B444" s="33"/>
      <c r="K444" s="33"/>
      <c r="O444" s="32"/>
    </row>
    <row r="445" spans="2:15" x14ac:dyDescent="0.2">
      <c r="B445" s="33"/>
      <c r="K445" s="33"/>
      <c r="O445" s="32"/>
    </row>
    <row r="446" spans="2:15" x14ac:dyDescent="0.2">
      <c r="B446" s="33"/>
      <c r="K446" s="33"/>
      <c r="O446" s="32"/>
    </row>
    <row r="447" spans="2:15" x14ac:dyDescent="0.2">
      <c r="B447" s="33"/>
      <c r="K447" s="33"/>
      <c r="O447" s="32"/>
    </row>
    <row r="448" spans="2:15" x14ac:dyDescent="0.2">
      <c r="B448" s="33"/>
      <c r="K448" s="33"/>
      <c r="O448" s="32"/>
    </row>
    <row r="449" spans="2:15" x14ac:dyDescent="0.2">
      <c r="B449" s="33"/>
      <c r="K449" s="33"/>
      <c r="O449" s="32"/>
    </row>
    <row r="450" spans="2:15" x14ac:dyDescent="0.2">
      <c r="B450" s="33"/>
      <c r="K450" s="33"/>
      <c r="O450" s="32"/>
    </row>
    <row r="451" spans="2:15" x14ac:dyDescent="0.2">
      <c r="B451" s="33"/>
      <c r="K451" s="33"/>
      <c r="O451" s="32"/>
    </row>
    <row r="452" spans="2:15" x14ac:dyDescent="0.2">
      <c r="B452" s="33"/>
      <c r="K452" s="33"/>
      <c r="O452" s="32"/>
    </row>
    <row r="453" spans="2:15" x14ac:dyDescent="0.2">
      <c r="B453" s="33"/>
      <c r="K453" s="33"/>
      <c r="O453" s="32"/>
    </row>
    <row r="454" spans="2:15" x14ac:dyDescent="0.2">
      <c r="B454" s="33"/>
      <c r="K454" s="33"/>
      <c r="O454" s="32"/>
    </row>
    <row r="455" spans="2:15" x14ac:dyDescent="0.2">
      <c r="B455" s="33"/>
      <c r="K455" s="33"/>
      <c r="O455" s="32"/>
    </row>
    <row r="456" spans="2:15" x14ac:dyDescent="0.2">
      <c r="B456" s="33"/>
      <c r="K456" s="33"/>
      <c r="O456" s="32"/>
    </row>
    <row r="457" spans="2:15" x14ac:dyDescent="0.2">
      <c r="B457" s="33"/>
      <c r="K457" s="33"/>
      <c r="O457" s="32"/>
    </row>
    <row r="458" spans="2:15" x14ac:dyDescent="0.2">
      <c r="B458" s="33"/>
      <c r="K458" s="33"/>
      <c r="O458" s="32"/>
    </row>
    <row r="459" spans="2:15" x14ac:dyDescent="0.2">
      <c r="B459" s="33"/>
      <c r="K459" s="33"/>
      <c r="O459" s="32"/>
    </row>
    <row r="460" spans="2:15" x14ac:dyDescent="0.2">
      <c r="B460" s="33"/>
      <c r="K460" s="33"/>
      <c r="O460" s="32"/>
    </row>
    <row r="461" spans="2:15" x14ac:dyDescent="0.2">
      <c r="B461" s="33"/>
      <c r="K461" s="33"/>
      <c r="O461" s="32"/>
    </row>
    <row r="462" spans="2:15" x14ac:dyDescent="0.2">
      <c r="B462" s="33"/>
      <c r="K462" s="33"/>
      <c r="O462" s="32"/>
    </row>
    <row r="463" spans="2:15" x14ac:dyDescent="0.2">
      <c r="B463" s="33"/>
      <c r="K463" s="33"/>
      <c r="O463" s="32"/>
    </row>
    <row r="464" spans="2:15" x14ac:dyDescent="0.2">
      <c r="B464" s="33"/>
      <c r="K464" s="33"/>
      <c r="O464" s="32"/>
    </row>
    <row r="465" spans="2:15" x14ac:dyDescent="0.2">
      <c r="B465" s="33"/>
      <c r="K465" s="33"/>
      <c r="O465" s="32"/>
    </row>
    <row r="466" spans="2:15" x14ac:dyDescent="0.2">
      <c r="B466" s="33"/>
      <c r="K466" s="33"/>
      <c r="O466" s="32"/>
    </row>
    <row r="467" spans="2:15" x14ac:dyDescent="0.2">
      <c r="B467" s="33"/>
      <c r="K467" s="33"/>
      <c r="O467" s="32"/>
    </row>
    <row r="468" spans="2:15" x14ac:dyDescent="0.2">
      <c r="B468" s="33"/>
      <c r="K468" s="33"/>
      <c r="O468" s="32"/>
    </row>
    <row r="469" spans="2:15" x14ac:dyDescent="0.2">
      <c r="B469" s="33"/>
      <c r="K469" s="33"/>
      <c r="O469" s="32"/>
    </row>
    <row r="470" spans="2:15" x14ac:dyDescent="0.2">
      <c r="B470" s="33"/>
      <c r="K470" s="33"/>
      <c r="O470" s="32"/>
    </row>
    <row r="471" spans="2:15" x14ac:dyDescent="0.2">
      <c r="B471" s="33"/>
      <c r="K471" s="33"/>
      <c r="O471" s="32"/>
    </row>
    <row r="472" spans="2:15" x14ac:dyDescent="0.2">
      <c r="B472" s="33"/>
      <c r="K472" s="33"/>
      <c r="O472" s="32"/>
    </row>
    <row r="473" spans="2:15" x14ac:dyDescent="0.2">
      <c r="B473" s="33"/>
      <c r="K473" s="33"/>
      <c r="O473" s="32"/>
    </row>
    <row r="474" spans="2:15" x14ac:dyDescent="0.2">
      <c r="B474" s="33"/>
      <c r="K474" s="33"/>
      <c r="O474" s="32"/>
    </row>
    <row r="475" spans="2:15" x14ac:dyDescent="0.2">
      <c r="B475" s="33"/>
      <c r="K475" s="33"/>
      <c r="O475" s="32"/>
    </row>
    <row r="476" spans="2:15" x14ac:dyDescent="0.2">
      <c r="B476" s="33"/>
      <c r="K476" s="33"/>
      <c r="O476" s="32"/>
    </row>
    <row r="477" spans="2:15" x14ac:dyDescent="0.2">
      <c r="B477" s="33"/>
      <c r="K477" s="33"/>
      <c r="O477" s="32"/>
    </row>
    <row r="478" spans="2:15" x14ac:dyDescent="0.2">
      <c r="B478" s="33"/>
      <c r="K478" s="33"/>
      <c r="O478" s="32"/>
    </row>
    <row r="479" spans="2:15" x14ac:dyDescent="0.2">
      <c r="B479" s="33"/>
      <c r="K479" s="33"/>
      <c r="O479" s="32"/>
    </row>
    <row r="480" spans="2:15" x14ac:dyDescent="0.2">
      <c r="B480" s="33"/>
      <c r="K480" s="33"/>
      <c r="O480" s="32"/>
    </row>
    <row r="481" spans="2:15" x14ac:dyDescent="0.2">
      <c r="B481" s="33"/>
      <c r="K481" s="33"/>
      <c r="O481" s="32"/>
    </row>
    <row r="482" spans="2:15" x14ac:dyDescent="0.2">
      <c r="B482" s="33"/>
      <c r="K482" s="33"/>
      <c r="O482" s="32"/>
    </row>
    <row r="483" spans="2:15" x14ac:dyDescent="0.2">
      <c r="B483" s="33"/>
      <c r="K483" s="33"/>
      <c r="O483" s="32"/>
    </row>
    <row r="484" spans="2:15" x14ac:dyDescent="0.2">
      <c r="B484" s="33"/>
      <c r="K484" s="33"/>
      <c r="O484" s="32"/>
    </row>
    <row r="485" spans="2:15" x14ac:dyDescent="0.2">
      <c r="B485" s="33"/>
      <c r="K485" s="33"/>
      <c r="O485" s="32"/>
    </row>
    <row r="486" spans="2:15" x14ac:dyDescent="0.2">
      <c r="B486" s="33"/>
      <c r="K486" s="33"/>
      <c r="O486" s="32"/>
    </row>
    <row r="487" spans="2:15" x14ac:dyDescent="0.2">
      <c r="B487" s="33"/>
      <c r="K487" s="33"/>
      <c r="O487" s="32"/>
    </row>
    <row r="488" spans="2:15" x14ac:dyDescent="0.2">
      <c r="B488" s="33"/>
      <c r="K488" s="33"/>
      <c r="O488" s="32"/>
    </row>
    <row r="489" spans="2:15" x14ac:dyDescent="0.2">
      <c r="B489" s="33"/>
      <c r="K489" s="33"/>
      <c r="O489" s="32"/>
    </row>
    <row r="490" spans="2:15" x14ac:dyDescent="0.2">
      <c r="B490" s="33"/>
      <c r="K490" s="33"/>
      <c r="O490" s="32"/>
    </row>
    <row r="491" spans="2:15" x14ac:dyDescent="0.2">
      <c r="B491" s="33"/>
      <c r="K491" s="33"/>
      <c r="O491" s="32"/>
    </row>
    <row r="492" spans="2:15" x14ac:dyDescent="0.2">
      <c r="B492" s="33"/>
      <c r="K492" s="33"/>
      <c r="O492" s="32"/>
    </row>
    <row r="493" spans="2:15" x14ac:dyDescent="0.2">
      <c r="B493" s="33"/>
      <c r="K493" s="33"/>
      <c r="O493" s="32"/>
    </row>
    <row r="494" spans="2:15" x14ac:dyDescent="0.2">
      <c r="B494" s="33"/>
      <c r="K494" s="33"/>
      <c r="O494" s="32"/>
    </row>
    <row r="495" spans="2:15" x14ac:dyDescent="0.2">
      <c r="B495" s="33"/>
      <c r="K495" s="33"/>
      <c r="O495" s="32"/>
    </row>
    <row r="496" spans="2:15" x14ac:dyDescent="0.2">
      <c r="B496" s="33"/>
      <c r="K496" s="33"/>
      <c r="O496" s="32"/>
    </row>
    <row r="497" spans="2:15" x14ac:dyDescent="0.2">
      <c r="B497" s="33"/>
      <c r="K497" s="33"/>
      <c r="O497" s="32"/>
    </row>
    <row r="498" spans="2:15" x14ac:dyDescent="0.2">
      <c r="B498" s="33"/>
      <c r="K498" s="33"/>
      <c r="O498" s="32"/>
    </row>
    <row r="499" spans="2:15" x14ac:dyDescent="0.2">
      <c r="B499" s="33"/>
      <c r="K499" s="33"/>
      <c r="O499" s="32"/>
    </row>
    <row r="500" spans="2:15" x14ac:dyDescent="0.2">
      <c r="B500" s="33"/>
      <c r="K500" s="33"/>
      <c r="O500" s="32"/>
    </row>
    <row r="501" spans="2:15" x14ac:dyDescent="0.2">
      <c r="B501" s="33"/>
      <c r="K501" s="33"/>
      <c r="O501" s="32"/>
    </row>
    <row r="502" spans="2:15" x14ac:dyDescent="0.2">
      <c r="B502" s="33"/>
      <c r="K502" s="33"/>
      <c r="O502" s="32"/>
    </row>
    <row r="503" spans="2:15" x14ac:dyDescent="0.2">
      <c r="B503" s="33"/>
      <c r="K503" s="33"/>
      <c r="O503" s="32"/>
    </row>
    <row r="504" spans="2:15" x14ac:dyDescent="0.2">
      <c r="B504" s="33"/>
      <c r="K504" s="33"/>
      <c r="O504" s="32"/>
    </row>
    <row r="505" spans="2:15" x14ac:dyDescent="0.2">
      <c r="B505" s="33"/>
      <c r="K505" s="33"/>
      <c r="O505" s="32"/>
    </row>
    <row r="506" spans="2:15" x14ac:dyDescent="0.2">
      <c r="B506" s="33"/>
      <c r="K506" s="33"/>
      <c r="O506" s="32"/>
    </row>
    <row r="507" spans="2:15" x14ac:dyDescent="0.2">
      <c r="B507" s="33"/>
      <c r="K507" s="33"/>
      <c r="O507" s="32"/>
    </row>
    <row r="508" spans="2:15" x14ac:dyDescent="0.2">
      <c r="B508" s="33"/>
      <c r="K508" s="33"/>
      <c r="O508" s="32"/>
    </row>
    <row r="509" spans="2:15" x14ac:dyDescent="0.2">
      <c r="B509" s="33"/>
      <c r="K509" s="33"/>
      <c r="O509" s="32"/>
    </row>
    <row r="510" spans="2:15" x14ac:dyDescent="0.2">
      <c r="B510" s="33"/>
      <c r="K510" s="33"/>
      <c r="O510" s="32"/>
    </row>
    <row r="511" spans="2:15" x14ac:dyDescent="0.2">
      <c r="B511" s="33"/>
      <c r="K511" s="33"/>
      <c r="O511" s="32"/>
    </row>
    <row r="512" spans="2:15" x14ac:dyDescent="0.2">
      <c r="B512" s="33"/>
      <c r="K512" s="33"/>
      <c r="O512" s="32"/>
    </row>
    <row r="513" spans="2:15" x14ac:dyDescent="0.2">
      <c r="B513" s="33"/>
      <c r="K513" s="33"/>
      <c r="O513" s="32"/>
    </row>
    <row r="514" spans="2:15" x14ac:dyDescent="0.2">
      <c r="B514" s="33"/>
      <c r="K514" s="33"/>
      <c r="O514" s="32"/>
    </row>
    <row r="515" spans="2:15" x14ac:dyDescent="0.2">
      <c r="B515" s="33"/>
      <c r="K515" s="33"/>
      <c r="O515" s="32"/>
    </row>
    <row r="516" spans="2:15" x14ac:dyDescent="0.2">
      <c r="B516" s="33"/>
      <c r="K516" s="33"/>
      <c r="O516" s="32"/>
    </row>
    <row r="517" spans="2:15" x14ac:dyDescent="0.2">
      <c r="B517" s="33"/>
      <c r="K517" s="33"/>
      <c r="O517" s="32"/>
    </row>
    <row r="518" spans="2:15" x14ac:dyDescent="0.2">
      <c r="B518" s="33"/>
      <c r="K518" s="33"/>
      <c r="O518" s="32"/>
    </row>
    <row r="519" spans="2:15" x14ac:dyDescent="0.2">
      <c r="B519" s="33"/>
      <c r="K519" s="33"/>
      <c r="O519" s="32"/>
    </row>
    <row r="520" spans="2:15" x14ac:dyDescent="0.2">
      <c r="B520" s="33"/>
      <c r="K520" s="33"/>
      <c r="O520" s="32"/>
    </row>
    <row r="521" spans="2:15" x14ac:dyDescent="0.2">
      <c r="B521" s="33"/>
      <c r="K521" s="33"/>
      <c r="O521" s="32"/>
    </row>
    <row r="522" spans="2:15" x14ac:dyDescent="0.2">
      <c r="B522" s="33"/>
      <c r="K522" s="33"/>
      <c r="O522" s="32"/>
    </row>
    <row r="523" spans="2:15" x14ac:dyDescent="0.2">
      <c r="B523" s="33"/>
      <c r="K523" s="33"/>
      <c r="O523" s="32"/>
    </row>
    <row r="524" spans="2:15" x14ac:dyDescent="0.2">
      <c r="B524" s="33"/>
      <c r="K524" s="33"/>
      <c r="O524" s="32"/>
    </row>
    <row r="525" spans="2:15" x14ac:dyDescent="0.2">
      <c r="B525" s="33"/>
      <c r="K525" s="33"/>
      <c r="O525" s="32"/>
    </row>
    <row r="526" spans="2:15" x14ac:dyDescent="0.2">
      <c r="B526" s="33"/>
      <c r="K526" s="33"/>
      <c r="O526" s="32"/>
    </row>
    <row r="527" spans="2:15" x14ac:dyDescent="0.2">
      <c r="B527" s="33"/>
      <c r="K527" s="33"/>
      <c r="O527" s="32"/>
    </row>
    <row r="528" spans="2:15" x14ac:dyDescent="0.2">
      <c r="B528" s="33"/>
      <c r="K528" s="33"/>
      <c r="O528" s="32"/>
    </row>
    <row r="529" spans="2:15" x14ac:dyDescent="0.2">
      <c r="B529" s="33"/>
      <c r="K529" s="33"/>
      <c r="O529" s="32"/>
    </row>
    <row r="530" spans="2:15" x14ac:dyDescent="0.2">
      <c r="B530" s="33"/>
      <c r="K530" s="33"/>
      <c r="O530" s="32"/>
    </row>
    <row r="531" spans="2:15" x14ac:dyDescent="0.2">
      <c r="B531" s="33"/>
      <c r="K531" s="33"/>
      <c r="O531" s="32"/>
    </row>
    <row r="532" spans="2:15" x14ac:dyDescent="0.2">
      <c r="B532" s="33"/>
      <c r="K532" s="33"/>
      <c r="O532" s="32"/>
    </row>
    <row r="533" spans="2:15" x14ac:dyDescent="0.2">
      <c r="B533" s="33"/>
      <c r="K533" s="33"/>
      <c r="O533" s="32"/>
    </row>
    <row r="534" spans="2:15" x14ac:dyDescent="0.2">
      <c r="B534" s="33"/>
      <c r="K534" s="33"/>
      <c r="O534" s="32"/>
    </row>
    <row r="535" spans="2:15" x14ac:dyDescent="0.2">
      <c r="B535" s="33"/>
      <c r="K535" s="33"/>
      <c r="O535" s="32"/>
    </row>
    <row r="536" spans="2:15" x14ac:dyDescent="0.2">
      <c r="B536" s="33"/>
      <c r="K536" s="33"/>
      <c r="O536" s="32"/>
    </row>
    <row r="537" spans="2:15" x14ac:dyDescent="0.2">
      <c r="B537" s="33"/>
      <c r="K537" s="33"/>
      <c r="O537" s="32"/>
    </row>
    <row r="538" spans="2:15" x14ac:dyDescent="0.2">
      <c r="B538" s="33"/>
      <c r="K538" s="33"/>
      <c r="O538" s="32"/>
    </row>
    <row r="539" spans="2:15" x14ac:dyDescent="0.2">
      <c r="B539" s="33"/>
      <c r="K539" s="33"/>
      <c r="O539" s="32"/>
    </row>
    <row r="540" spans="2:15" x14ac:dyDescent="0.2">
      <c r="B540" s="33"/>
      <c r="K540" s="33"/>
      <c r="O540" s="32"/>
    </row>
    <row r="541" spans="2:15" x14ac:dyDescent="0.2">
      <c r="B541" s="33"/>
      <c r="K541" s="33"/>
      <c r="O541" s="32"/>
    </row>
    <row r="542" spans="2:15" x14ac:dyDescent="0.2">
      <c r="B542" s="33"/>
      <c r="K542" s="33"/>
      <c r="O542" s="32"/>
    </row>
    <row r="543" spans="2:15" x14ac:dyDescent="0.2">
      <c r="B543" s="33"/>
      <c r="K543" s="33"/>
      <c r="O543" s="32"/>
    </row>
    <row r="544" spans="2:15" x14ac:dyDescent="0.2">
      <c r="B544" s="33"/>
      <c r="K544" s="33"/>
      <c r="O544" s="32"/>
    </row>
    <row r="545" spans="2:15" x14ac:dyDescent="0.2">
      <c r="B545" s="33"/>
      <c r="K545" s="33"/>
      <c r="O545" s="32"/>
    </row>
    <row r="546" spans="2:15" x14ac:dyDescent="0.2">
      <c r="B546" s="33"/>
      <c r="K546" s="33"/>
      <c r="O546" s="32"/>
    </row>
    <row r="547" spans="2:15" x14ac:dyDescent="0.2">
      <c r="B547" s="33"/>
      <c r="K547" s="33"/>
      <c r="O547" s="32"/>
    </row>
    <row r="548" spans="2:15" x14ac:dyDescent="0.2">
      <c r="B548" s="33"/>
      <c r="K548" s="33"/>
      <c r="O548" s="32"/>
    </row>
    <row r="549" spans="2:15" x14ac:dyDescent="0.2">
      <c r="B549" s="33"/>
      <c r="K549" s="33"/>
      <c r="O549" s="32"/>
    </row>
    <row r="550" spans="2:15" x14ac:dyDescent="0.2">
      <c r="B550" s="33"/>
      <c r="K550" s="33"/>
      <c r="O550" s="32"/>
    </row>
    <row r="551" spans="2:15" x14ac:dyDescent="0.2">
      <c r="B551" s="33"/>
      <c r="K551" s="33"/>
      <c r="O551" s="32"/>
    </row>
    <row r="552" spans="2:15" x14ac:dyDescent="0.2">
      <c r="B552" s="33"/>
      <c r="K552" s="33"/>
      <c r="O552" s="32"/>
    </row>
    <row r="553" spans="2:15" x14ac:dyDescent="0.2">
      <c r="B553" s="33"/>
      <c r="K553" s="33"/>
      <c r="O553" s="32"/>
    </row>
    <row r="554" spans="2:15" x14ac:dyDescent="0.2">
      <c r="B554" s="33"/>
      <c r="K554" s="33"/>
      <c r="O554" s="32"/>
    </row>
    <row r="555" spans="2:15" x14ac:dyDescent="0.2">
      <c r="B555" s="33"/>
      <c r="K555" s="33"/>
      <c r="O555" s="32"/>
    </row>
    <row r="556" spans="2:15" x14ac:dyDescent="0.2">
      <c r="B556" s="33"/>
      <c r="K556" s="33"/>
      <c r="O556" s="32"/>
    </row>
    <row r="557" spans="2:15" x14ac:dyDescent="0.2">
      <c r="B557" s="33"/>
      <c r="K557" s="33"/>
      <c r="O557" s="32"/>
    </row>
    <row r="558" spans="2:15" x14ac:dyDescent="0.2">
      <c r="B558" s="33"/>
      <c r="K558" s="33"/>
      <c r="O558" s="32"/>
    </row>
    <row r="559" spans="2:15" x14ac:dyDescent="0.2">
      <c r="B559" s="33"/>
      <c r="K559" s="33"/>
      <c r="O559" s="32"/>
    </row>
    <row r="560" spans="2:15" x14ac:dyDescent="0.2">
      <c r="B560" s="33"/>
      <c r="K560" s="33"/>
      <c r="O560" s="32"/>
    </row>
    <row r="561" spans="2:15" x14ac:dyDescent="0.2">
      <c r="B561" s="33"/>
      <c r="K561" s="33"/>
      <c r="O561" s="32"/>
    </row>
    <row r="562" spans="2:15" x14ac:dyDescent="0.2">
      <c r="B562" s="33"/>
      <c r="K562" s="33"/>
      <c r="O562" s="32"/>
    </row>
    <row r="563" spans="2:15" x14ac:dyDescent="0.2">
      <c r="B563" s="33"/>
      <c r="K563" s="33"/>
      <c r="O563" s="32"/>
    </row>
    <row r="564" spans="2:15" x14ac:dyDescent="0.2">
      <c r="B564" s="33"/>
      <c r="K564" s="33"/>
      <c r="O564" s="32"/>
    </row>
    <row r="565" spans="2:15" x14ac:dyDescent="0.2">
      <c r="B565" s="33"/>
      <c r="K565" s="33"/>
      <c r="O565" s="32"/>
    </row>
    <row r="566" spans="2:15" x14ac:dyDescent="0.2">
      <c r="B566" s="33"/>
      <c r="K566" s="33"/>
      <c r="O566" s="32"/>
    </row>
    <row r="567" spans="2:15" x14ac:dyDescent="0.2">
      <c r="B567" s="33"/>
      <c r="K567" s="33"/>
      <c r="O567" s="32"/>
    </row>
    <row r="568" spans="2:15" x14ac:dyDescent="0.2">
      <c r="B568" s="33"/>
      <c r="K568" s="33"/>
      <c r="O568" s="32"/>
    </row>
    <row r="569" spans="2:15" x14ac:dyDescent="0.2">
      <c r="B569" s="33"/>
      <c r="K569" s="33"/>
      <c r="O569" s="32"/>
    </row>
    <row r="570" spans="2:15" x14ac:dyDescent="0.2">
      <c r="B570" s="33"/>
      <c r="K570" s="33"/>
      <c r="O570" s="32"/>
    </row>
    <row r="571" spans="2:15" x14ac:dyDescent="0.2">
      <c r="B571" s="33"/>
      <c r="K571" s="33"/>
      <c r="O571" s="32"/>
    </row>
    <row r="572" spans="2:15" x14ac:dyDescent="0.2">
      <c r="B572" s="33"/>
      <c r="K572" s="33"/>
      <c r="O572" s="32"/>
    </row>
    <row r="573" spans="2:15" x14ac:dyDescent="0.2">
      <c r="B573" s="33"/>
      <c r="K573" s="33"/>
      <c r="O573" s="32"/>
    </row>
    <row r="574" spans="2:15" x14ac:dyDescent="0.2">
      <c r="B574" s="33"/>
      <c r="K574" s="33"/>
      <c r="O574" s="32"/>
    </row>
    <row r="575" spans="2:15" x14ac:dyDescent="0.2">
      <c r="B575" s="33"/>
      <c r="K575" s="33"/>
      <c r="O575" s="32"/>
    </row>
    <row r="576" spans="2:15" x14ac:dyDescent="0.2">
      <c r="B576" s="33"/>
      <c r="K576" s="33"/>
      <c r="O576" s="32"/>
    </row>
    <row r="577" spans="2:15" x14ac:dyDescent="0.2">
      <c r="B577" s="33"/>
      <c r="K577" s="33"/>
      <c r="O577" s="32"/>
    </row>
    <row r="578" spans="2:15" x14ac:dyDescent="0.2">
      <c r="B578" s="33"/>
      <c r="K578" s="33"/>
      <c r="O578" s="32"/>
    </row>
    <row r="579" spans="2:15" x14ac:dyDescent="0.2">
      <c r="B579" s="33"/>
      <c r="K579" s="33"/>
      <c r="O579" s="32"/>
    </row>
    <row r="580" spans="2:15" x14ac:dyDescent="0.2">
      <c r="B580" s="33"/>
      <c r="K580" s="33"/>
      <c r="O580" s="32"/>
    </row>
    <row r="581" spans="2:15" x14ac:dyDescent="0.2">
      <c r="B581" s="33"/>
      <c r="K581" s="33"/>
      <c r="O581" s="32"/>
    </row>
    <row r="582" spans="2:15" x14ac:dyDescent="0.2">
      <c r="B582" s="33"/>
      <c r="K582" s="33"/>
      <c r="O582" s="32"/>
    </row>
    <row r="583" spans="2:15" x14ac:dyDescent="0.2">
      <c r="B583" s="33"/>
      <c r="K583" s="33"/>
      <c r="O583" s="32"/>
    </row>
    <row r="584" spans="2:15" x14ac:dyDescent="0.2">
      <c r="B584" s="33"/>
      <c r="K584" s="33"/>
      <c r="O584" s="32"/>
    </row>
    <row r="585" spans="2:15" x14ac:dyDescent="0.2">
      <c r="B585" s="33"/>
      <c r="K585" s="33"/>
      <c r="O585" s="32"/>
    </row>
    <row r="586" spans="2:15" x14ac:dyDescent="0.2">
      <c r="B586" s="33"/>
      <c r="K586" s="33"/>
      <c r="O586" s="32"/>
    </row>
    <row r="587" spans="2:15" x14ac:dyDescent="0.2">
      <c r="B587" s="33"/>
      <c r="K587" s="33"/>
      <c r="O587" s="32"/>
    </row>
    <row r="588" spans="2:15" x14ac:dyDescent="0.2">
      <c r="B588" s="33"/>
      <c r="K588" s="33"/>
      <c r="O588" s="32"/>
    </row>
    <row r="589" spans="2:15" x14ac:dyDescent="0.2">
      <c r="B589" s="33"/>
      <c r="K589" s="33"/>
      <c r="O589" s="32"/>
    </row>
    <row r="590" spans="2:15" x14ac:dyDescent="0.2">
      <c r="B590" s="33"/>
      <c r="K590" s="33"/>
      <c r="O590" s="32"/>
    </row>
    <row r="591" spans="2:15" x14ac:dyDescent="0.2">
      <c r="B591" s="33"/>
      <c r="K591" s="33"/>
      <c r="O591" s="32"/>
    </row>
    <row r="592" spans="2:15" x14ac:dyDescent="0.2">
      <c r="B592" s="33"/>
      <c r="K592" s="33"/>
      <c r="O592" s="32"/>
    </row>
    <row r="593" spans="2:15" x14ac:dyDescent="0.2">
      <c r="B593" s="33"/>
      <c r="K593" s="33"/>
      <c r="O593" s="32"/>
    </row>
    <row r="594" spans="2:15" x14ac:dyDescent="0.2">
      <c r="B594" s="33"/>
      <c r="K594" s="33"/>
      <c r="O594" s="32"/>
    </row>
    <row r="595" spans="2:15" x14ac:dyDescent="0.2">
      <c r="B595" s="33"/>
      <c r="K595" s="33"/>
      <c r="O595" s="32"/>
    </row>
    <row r="596" spans="2:15" x14ac:dyDescent="0.2">
      <c r="B596" s="33"/>
      <c r="K596" s="33"/>
      <c r="O596" s="32"/>
    </row>
    <row r="597" spans="2:15" x14ac:dyDescent="0.2">
      <c r="B597" s="33"/>
      <c r="K597" s="33"/>
      <c r="O597" s="32"/>
    </row>
    <row r="598" spans="2:15" x14ac:dyDescent="0.2">
      <c r="B598" s="33"/>
      <c r="K598" s="33"/>
      <c r="O598" s="32"/>
    </row>
    <row r="599" spans="2:15" x14ac:dyDescent="0.2">
      <c r="B599" s="33"/>
      <c r="K599" s="33"/>
      <c r="O599" s="32"/>
    </row>
    <row r="600" spans="2:15" x14ac:dyDescent="0.2">
      <c r="B600" s="33"/>
      <c r="K600" s="33"/>
      <c r="O600" s="32"/>
    </row>
    <row r="601" spans="2:15" x14ac:dyDescent="0.2">
      <c r="B601" s="33"/>
      <c r="K601" s="33"/>
      <c r="O601" s="32"/>
    </row>
    <row r="602" spans="2:15" x14ac:dyDescent="0.2">
      <c r="B602" s="33"/>
      <c r="K602" s="33"/>
      <c r="O602" s="32"/>
    </row>
    <row r="603" spans="2:15" x14ac:dyDescent="0.2">
      <c r="B603" s="33"/>
      <c r="K603" s="33"/>
      <c r="O603" s="32"/>
    </row>
    <row r="604" spans="2:15" x14ac:dyDescent="0.2">
      <c r="B604" s="33"/>
      <c r="K604" s="33"/>
      <c r="O604" s="32"/>
    </row>
    <row r="605" spans="2:15" x14ac:dyDescent="0.2">
      <c r="B605" s="33"/>
      <c r="K605" s="33"/>
      <c r="O605" s="32"/>
    </row>
    <row r="606" spans="2:15" x14ac:dyDescent="0.2">
      <c r="B606" s="33"/>
      <c r="K606" s="33"/>
      <c r="O606" s="32"/>
    </row>
    <row r="607" spans="2:15" x14ac:dyDescent="0.2">
      <c r="B607" s="33"/>
      <c r="K607" s="33"/>
      <c r="O607" s="32"/>
    </row>
    <row r="608" spans="2:15" x14ac:dyDescent="0.2">
      <c r="B608" s="33"/>
      <c r="K608" s="33"/>
      <c r="O608" s="32"/>
    </row>
    <row r="609" spans="2:15" x14ac:dyDescent="0.2">
      <c r="B609" s="33"/>
      <c r="K609" s="33"/>
      <c r="O609" s="32"/>
    </row>
    <row r="610" spans="2:15" x14ac:dyDescent="0.2">
      <c r="B610" s="33"/>
      <c r="K610" s="33"/>
      <c r="O610" s="32"/>
    </row>
    <row r="611" spans="2:15" x14ac:dyDescent="0.2">
      <c r="B611" s="33"/>
      <c r="K611" s="33"/>
      <c r="O611" s="32"/>
    </row>
    <row r="612" spans="2:15" x14ac:dyDescent="0.2">
      <c r="B612" s="33"/>
      <c r="K612" s="33"/>
      <c r="O612" s="32"/>
    </row>
    <row r="613" spans="2:15" x14ac:dyDescent="0.2">
      <c r="B613" s="33"/>
      <c r="K613" s="33"/>
      <c r="O613" s="32"/>
    </row>
    <row r="614" spans="2:15" x14ac:dyDescent="0.2">
      <c r="B614" s="33"/>
      <c r="K614" s="33"/>
      <c r="O614" s="32"/>
    </row>
    <row r="615" spans="2:15" x14ac:dyDescent="0.2">
      <c r="B615" s="33"/>
      <c r="K615" s="33"/>
      <c r="O615" s="32"/>
    </row>
    <row r="616" spans="2:15" x14ac:dyDescent="0.2">
      <c r="B616" s="33"/>
      <c r="K616" s="33"/>
      <c r="O616" s="32"/>
    </row>
    <row r="617" spans="2:15" x14ac:dyDescent="0.2">
      <c r="B617" s="33"/>
      <c r="K617" s="33"/>
      <c r="O617" s="32"/>
    </row>
    <row r="618" spans="2:15" x14ac:dyDescent="0.2">
      <c r="B618" s="33"/>
      <c r="K618" s="33"/>
      <c r="O618" s="32"/>
    </row>
    <row r="619" spans="2:15" x14ac:dyDescent="0.2">
      <c r="B619" s="33"/>
      <c r="K619" s="33"/>
      <c r="O619" s="32"/>
    </row>
    <row r="620" spans="2:15" x14ac:dyDescent="0.2">
      <c r="B620" s="33"/>
      <c r="K620" s="33"/>
      <c r="O620" s="32"/>
    </row>
    <row r="621" spans="2:15" x14ac:dyDescent="0.2">
      <c r="B621" s="33"/>
      <c r="K621" s="33"/>
      <c r="O621" s="32"/>
    </row>
    <row r="622" spans="2:15" x14ac:dyDescent="0.2">
      <c r="B622" s="33"/>
      <c r="K622" s="33"/>
      <c r="O622" s="32"/>
    </row>
    <row r="623" spans="2:15" x14ac:dyDescent="0.2">
      <c r="B623" s="33"/>
      <c r="K623" s="33"/>
      <c r="O623" s="32"/>
    </row>
    <row r="624" spans="2:15" x14ac:dyDescent="0.2">
      <c r="B624" s="33"/>
      <c r="K624" s="33"/>
      <c r="O624" s="32"/>
    </row>
    <row r="625" spans="2:15" x14ac:dyDescent="0.2">
      <c r="B625" s="33"/>
      <c r="K625" s="33"/>
      <c r="O625" s="32"/>
    </row>
    <row r="626" spans="2:15" x14ac:dyDescent="0.2">
      <c r="B626" s="33"/>
      <c r="K626" s="33"/>
      <c r="O626" s="32"/>
    </row>
    <row r="627" spans="2:15" x14ac:dyDescent="0.2">
      <c r="B627" s="33"/>
      <c r="K627" s="33"/>
      <c r="O627" s="32"/>
    </row>
    <row r="628" spans="2:15" x14ac:dyDescent="0.2">
      <c r="B628" s="33"/>
      <c r="K628" s="33"/>
      <c r="O628" s="32"/>
    </row>
    <row r="629" spans="2:15" x14ac:dyDescent="0.2">
      <c r="B629" s="33"/>
      <c r="K629" s="33"/>
      <c r="O629" s="32"/>
    </row>
    <row r="630" spans="2:15" x14ac:dyDescent="0.2">
      <c r="B630" s="33"/>
      <c r="K630" s="33"/>
      <c r="O630" s="32"/>
    </row>
    <row r="631" spans="2:15" x14ac:dyDescent="0.2">
      <c r="B631" s="33"/>
      <c r="K631" s="33"/>
      <c r="O631" s="32"/>
    </row>
    <row r="632" spans="2:15" x14ac:dyDescent="0.2">
      <c r="B632" s="33"/>
      <c r="K632" s="33"/>
      <c r="O632" s="32"/>
    </row>
    <row r="633" spans="2:15" x14ac:dyDescent="0.2">
      <c r="B633" s="33"/>
      <c r="K633" s="33"/>
      <c r="O633" s="32"/>
    </row>
    <row r="634" spans="2:15" x14ac:dyDescent="0.2">
      <c r="B634" s="33"/>
      <c r="K634" s="33"/>
      <c r="O634" s="32"/>
    </row>
    <row r="635" spans="2:15" x14ac:dyDescent="0.2">
      <c r="B635" s="33"/>
      <c r="K635" s="33"/>
      <c r="O635" s="32"/>
    </row>
    <row r="636" spans="2:15" x14ac:dyDescent="0.2">
      <c r="B636" s="33"/>
      <c r="K636" s="33"/>
      <c r="O636" s="32"/>
    </row>
    <row r="637" spans="2:15" x14ac:dyDescent="0.2">
      <c r="B637" s="33"/>
      <c r="K637" s="33"/>
      <c r="O637" s="32"/>
    </row>
    <row r="638" spans="2:15" x14ac:dyDescent="0.2">
      <c r="B638" s="33"/>
      <c r="K638" s="33"/>
      <c r="O638" s="32"/>
    </row>
    <row r="639" spans="2:15" x14ac:dyDescent="0.2">
      <c r="B639" s="33"/>
      <c r="K639" s="33"/>
      <c r="O639" s="32"/>
    </row>
    <row r="640" spans="2:15" x14ac:dyDescent="0.2">
      <c r="B640" s="33"/>
      <c r="K640" s="33"/>
      <c r="O640" s="32"/>
    </row>
    <row r="641" spans="2:15" x14ac:dyDescent="0.2">
      <c r="B641" s="33"/>
      <c r="K641" s="33"/>
      <c r="O641" s="32"/>
    </row>
    <row r="642" spans="2:15" x14ac:dyDescent="0.2">
      <c r="B642" s="33"/>
      <c r="K642" s="33"/>
      <c r="O642" s="32"/>
    </row>
    <row r="643" spans="2:15" x14ac:dyDescent="0.2">
      <c r="B643" s="33"/>
      <c r="K643" s="33"/>
      <c r="O643" s="32"/>
    </row>
    <row r="644" spans="2:15" x14ac:dyDescent="0.2">
      <c r="B644" s="33"/>
      <c r="K644" s="33"/>
      <c r="O644" s="32"/>
    </row>
    <row r="645" spans="2:15" x14ac:dyDescent="0.2">
      <c r="B645" s="33"/>
      <c r="K645" s="33"/>
      <c r="O645" s="32"/>
    </row>
    <row r="646" spans="2:15" x14ac:dyDescent="0.2">
      <c r="B646" s="33"/>
      <c r="K646" s="33"/>
      <c r="O646" s="32"/>
    </row>
    <row r="647" spans="2:15" x14ac:dyDescent="0.2">
      <c r="B647" s="33"/>
      <c r="K647" s="33"/>
      <c r="O647" s="32"/>
    </row>
    <row r="648" spans="2:15" x14ac:dyDescent="0.2">
      <c r="B648" s="33"/>
      <c r="K648" s="33"/>
      <c r="O648" s="32"/>
    </row>
    <row r="649" spans="2:15" x14ac:dyDescent="0.2">
      <c r="B649" s="33"/>
      <c r="K649" s="33"/>
      <c r="O649" s="32"/>
    </row>
    <row r="650" spans="2:15" x14ac:dyDescent="0.2">
      <c r="B650" s="33"/>
      <c r="K650" s="33"/>
      <c r="O650" s="32"/>
    </row>
    <row r="651" spans="2:15" x14ac:dyDescent="0.2">
      <c r="B651" s="33"/>
      <c r="K651" s="33"/>
      <c r="O651" s="32"/>
    </row>
    <row r="652" spans="2:15" x14ac:dyDescent="0.2">
      <c r="B652" s="33"/>
      <c r="K652" s="33"/>
      <c r="O652" s="32"/>
    </row>
    <row r="653" spans="2:15" x14ac:dyDescent="0.2">
      <c r="B653" s="33"/>
      <c r="K653" s="33"/>
      <c r="O653" s="32"/>
    </row>
    <row r="654" spans="2:15" x14ac:dyDescent="0.2">
      <c r="B654" s="33"/>
      <c r="K654" s="33"/>
      <c r="O654" s="32"/>
    </row>
    <row r="655" spans="2:15" x14ac:dyDescent="0.2">
      <c r="B655" s="33"/>
      <c r="K655" s="33"/>
      <c r="O655" s="32"/>
    </row>
    <row r="656" spans="2:15" x14ac:dyDescent="0.2">
      <c r="B656" s="33"/>
      <c r="K656" s="33"/>
      <c r="O656" s="32"/>
    </row>
    <row r="657" spans="2:15" x14ac:dyDescent="0.2">
      <c r="B657" s="33"/>
      <c r="K657" s="33"/>
      <c r="O657" s="32"/>
    </row>
    <row r="658" spans="2:15" x14ac:dyDescent="0.2">
      <c r="B658" s="33"/>
      <c r="K658" s="33"/>
      <c r="O658" s="32"/>
    </row>
    <row r="659" spans="2:15" x14ac:dyDescent="0.2">
      <c r="B659" s="33"/>
      <c r="K659" s="33"/>
      <c r="O659" s="32"/>
    </row>
    <row r="660" spans="2:15" x14ac:dyDescent="0.2">
      <c r="B660" s="33"/>
      <c r="K660" s="33"/>
      <c r="O660" s="32"/>
    </row>
    <row r="661" spans="2:15" x14ac:dyDescent="0.2">
      <c r="B661" s="33"/>
      <c r="K661" s="33"/>
      <c r="O661" s="32"/>
    </row>
    <row r="662" spans="2:15" x14ac:dyDescent="0.2">
      <c r="B662" s="33"/>
      <c r="K662" s="33"/>
      <c r="O662" s="32"/>
    </row>
    <row r="663" spans="2:15" x14ac:dyDescent="0.2">
      <c r="B663" s="33"/>
      <c r="K663" s="33"/>
      <c r="O663" s="32"/>
    </row>
    <row r="664" spans="2:15" x14ac:dyDescent="0.2">
      <c r="B664" s="33"/>
      <c r="K664" s="33"/>
      <c r="O664" s="32"/>
    </row>
    <row r="665" spans="2:15" x14ac:dyDescent="0.2">
      <c r="B665" s="33"/>
      <c r="K665" s="33"/>
      <c r="O665" s="32"/>
    </row>
    <row r="666" spans="2:15" x14ac:dyDescent="0.2">
      <c r="B666" s="33"/>
      <c r="K666" s="33"/>
      <c r="O666" s="32"/>
    </row>
    <row r="667" spans="2:15" x14ac:dyDescent="0.2">
      <c r="B667" s="33"/>
      <c r="K667" s="33"/>
      <c r="O667" s="32"/>
    </row>
    <row r="668" spans="2:15" x14ac:dyDescent="0.2">
      <c r="B668" s="33"/>
      <c r="K668" s="33"/>
      <c r="O668" s="32"/>
    </row>
    <row r="669" spans="2:15" x14ac:dyDescent="0.2">
      <c r="B669" s="33"/>
      <c r="K669" s="33"/>
      <c r="O669" s="32"/>
    </row>
    <row r="670" spans="2:15" x14ac:dyDescent="0.2">
      <c r="B670" s="33"/>
      <c r="K670" s="33"/>
      <c r="O670" s="32"/>
    </row>
    <row r="671" spans="2:15" x14ac:dyDescent="0.2">
      <c r="B671" s="33"/>
      <c r="K671" s="33"/>
      <c r="O671" s="32"/>
    </row>
    <row r="672" spans="2:15" x14ac:dyDescent="0.2">
      <c r="B672" s="33"/>
      <c r="K672" s="33"/>
      <c r="O672" s="32"/>
    </row>
    <row r="673" spans="2:15" x14ac:dyDescent="0.2">
      <c r="B673" s="33"/>
      <c r="K673" s="33"/>
      <c r="O673" s="32"/>
    </row>
    <row r="674" spans="2:15" x14ac:dyDescent="0.2">
      <c r="B674" s="33"/>
      <c r="K674" s="33"/>
      <c r="O674" s="32"/>
    </row>
    <row r="675" spans="2:15" x14ac:dyDescent="0.2">
      <c r="B675" s="33"/>
      <c r="K675" s="33"/>
      <c r="O675" s="32"/>
    </row>
    <row r="676" spans="2:15" x14ac:dyDescent="0.2">
      <c r="B676" s="33"/>
      <c r="K676" s="33"/>
      <c r="O676" s="32"/>
    </row>
    <row r="677" spans="2:15" x14ac:dyDescent="0.2">
      <c r="B677" s="33"/>
      <c r="K677" s="33"/>
      <c r="O677" s="32"/>
    </row>
    <row r="678" spans="2:15" x14ac:dyDescent="0.2">
      <c r="B678" s="33"/>
      <c r="K678" s="33"/>
      <c r="O678" s="32"/>
    </row>
    <row r="679" spans="2:15" x14ac:dyDescent="0.2">
      <c r="B679" s="33"/>
      <c r="K679" s="33"/>
      <c r="O679" s="32"/>
    </row>
    <row r="680" spans="2:15" x14ac:dyDescent="0.2">
      <c r="B680" s="33"/>
      <c r="K680" s="33"/>
      <c r="O680" s="32"/>
    </row>
    <row r="681" spans="2:15" x14ac:dyDescent="0.2">
      <c r="B681" s="33"/>
      <c r="K681" s="33"/>
      <c r="O681" s="32"/>
    </row>
    <row r="682" spans="2:15" x14ac:dyDescent="0.2">
      <c r="B682" s="33"/>
      <c r="K682" s="33"/>
      <c r="O682" s="32"/>
    </row>
    <row r="683" spans="2:15" x14ac:dyDescent="0.2">
      <c r="B683" s="33"/>
      <c r="K683" s="33"/>
      <c r="O683" s="32"/>
    </row>
    <row r="684" spans="2:15" x14ac:dyDescent="0.2">
      <c r="B684" s="33"/>
      <c r="K684" s="33"/>
      <c r="O684" s="32"/>
    </row>
    <row r="685" spans="2:15" x14ac:dyDescent="0.2">
      <c r="B685" s="33"/>
      <c r="K685" s="33"/>
      <c r="O685" s="32"/>
    </row>
    <row r="686" spans="2:15" x14ac:dyDescent="0.2">
      <c r="B686" s="33"/>
      <c r="K686" s="33"/>
      <c r="O686" s="32"/>
    </row>
    <row r="687" spans="2:15" x14ac:dyDescent="0.2">
      <c r="B687" s="33"/>
      <c r="K687" s="33"/>
      <c r="O687" s="32"/>
    </row>
    <row r="688" spans="2:15" x14ac:dyDescent="0.2">
      <c r="B688" s="33"/>
      <c r="K688" s="33"/>
      <c r="O688" s="32"/>
    </row>
    <row r="689" spans="2:15" x14ac:dyDescent="0.2">
      <c r="B689" s="33"/>
      <c r="K689" s="33"/>
      <c r="O689" s="32"/>
    </row>
    <row r="690" spans="2:15" x14ac:dyDescent="0.2">
      <c r="B690" s="33"/>
      <c r="K690" s="33"/>
      <c r="O690" s="32"/>
    </row>
    <row r="691" spans="2:15" x14ac:dyDescent="0.2">
      <c r="B691" s="33"/>
      <c r="K691" s="33"/>
      <c r="O691" s="32"/>
    </row>
    <row r="692" spans="2:15" x14ac:dyDescent="0.2">
      <c r="B692" s="33"/>
      <c r="K692" s="33"/>
      <c r="O692" s="32"/>
    </row>
    <row r="693" spans="2:15" x14ac:dyDescent="0.2">
      <c r="B693" s="33"/>
      <c r="K693" s="33"/>
      <c r="O693" s="32"/>
    </row>
    <row r="694" spans="2:15" x14ac:dyDescent="0.2">
      <c r="B694" s="33"/>
      <c r="K694" s="33"/>
      <c r="O694" s="32"/>
    </row>
    <row r="695" spans="2:15" x14ac:dyDescent="0.2">
      <c r="B695" s="33"/>
      <c r="K695" s="33"/>
      <c r="O695" s="32"/>
    </row>
    <row r="696" spans="2:15" x14ac:dyDescent="0.2">
      <c r="B696" s="33"/>
      <c r="K696" s="33"/>
      <c r="O696" s="32"/>
    </row>
    <row r="697" spans="2:15" x14ac:dyDescent="0.2">
      <c r="B697" s="33"/>
      <c r="K697" s="33"/>
      <c r="O697" s="32"/>
    </row>
    <row r="698" spans="2:15" x14ac:dyDescent="0.2">
      <c r="B698" s="33"/>
      <c r="K698" s="33"/>
      <c r="O698" s="32"/>
    </row>
    <row r="699" spans="2:15" x14ac:dyDescent="0.2">
      <c r="B699" s="33"/>
      <c r="K699" s="33"/>
      <c r="O699" s="32"/>
    </row>
    <row r="700" spans="2:15" x14ac:dyDescent="0.2">
      <c r="B700" s="33"/>
      <c r="K700" s="33"/>
      <c r="O700" s="32"/>
    </row>
    <row r="701" spans="2:15" x14ac:dyDescent="0.2">
      <c r="B701" s="33"/>
      <c r="K701" s="33"/>
      <c r="O701" s="32"/>
    </row>
    <row r="702" spans="2:15" x14ac:dyDescent="0.2">
      <c r="B702" s="33"/>
      <c r="K702" s="33"/>
      <c r="O702" s="32"/>
    </row>
    <row r="703" spans="2:15" x14ac:dyDescent="0.2">
      <c r="B703" s="33"/>
      <c r="K703" s="33"/>
      <c r="O703" s="32"/>
    </row>
    <row r="704" spans="2:15" x14ac:dyDescent="0.2">
      <c r="B704" s="33"/>
      <c r="K704" s="33"/>
      <c r="O704" s="32"/>
    </row>
    <row r="705" spans="2:15" x14ac:dyDescent="0.2">
      <c r="B705" s="33"/>
      <c r="K705" s="33"/>
      <c r="O705" s="32"/>
    </row>
    <row r="706" spans="2:15" x14ac:dyDescent="0.2">
      <c r="B706" s="33"/>
      <c r="K706" s="33"/>
      <c r="O706" s="32"/>
    </row>
    <row r="707" spans="2:15" x14ac:dyDescent="0.2">
      <c r="B707" s="33"/>
      <c r="K707" s="33"/>
      <c r="O707" s="32"/>
    </row>
    <row r="708" spans="2:15" x14ac:dyDescent="0.2">
      <c r="B708" s="33"/>
      <c r="K708" s="33"/>
      <c r="O708" s="32"/>
    </row>
    <row r="709" spans="2:15" x14ac:dyDescent="0.2">
      <c r="B709" s="33"/>
      <c r="K709" s="33"/>
      <c r="O709" s="32"/>
    </row>
    <row r="710" spans="2:15" x14ac:dyDescent="0.2">
      <c r="B710" s="33"/>
      <c r="K710" s="33"/>
      <c r="O710" s="32"/>
    </row>
    <row r="711" spans="2:15" x14ac:dyDescent="0.2">
      <c r="B711" s="33"/>
      <c r="K711" s="33"/>
      <c r="O711" s="32"/>
    </row>
    <row r="712" spans="2:15" x14ac:dyDescent="0.2">
      <c r="B712" s="33"/>
      <c r="K712" s="33"/>
      <c r="O712" s="32"/>
    </row>
    <row r="713" spans="2:15" x14ac:dyDescent="0.2">
      <c r="B713" s="33"/>
      <c r="K713" s="33"/>
      <c r="O713" s="32"/>
    </row>
    <row r="714" spans="2:15" x14ac:dyDescent="0.2">
      <c r="B714" s="33"/>
      <c r="K714" s="33"/>
      <c r="O714" s="32"/>
    </row>
    <row r="715" spans="2:15" x14ac:dyDescent="0.2">
      <c r="B715" s="33"/>
      <c r="K715" s="33"/>
      <c r="O715" s="32"/>
    </row>
    <row r="716" spans="2:15" x14ac:dyDescent="0.2">
      <c r="B716" s="33"/>
      <c r="K716" s="33"/>
      <c r="O716" s="32"/>
    </row>
    <row r="717" spans="2:15" x14ac:dyDescent="0.2">
      <c r="B717" s="33"/>
      <c r="K717" s="33"/>
      <c r="O717" s="32"/>
    </row>
    <row r="718" spans="2:15" x14ac:dyDescent="0.2">
      <c r="B718" s="33"/>
      <c r="K718" s="33"/>
      <c r="O718" s="32"/>
    </row>
    <row r="719" spans="2:15" x14ac:dyDescent="0.2">
      <c r="B719" s="33"/>
      <c r="K719" s="33"/>
      <c r="O719" s="32"/>
    </row>
    <row r="720" spans="2:15" x14ac:dyDescent="0.2">
      <c r="B720" s="33"/>
      <c r="K720" s="33"/>
      <c r="O720" s="32"/>
    </row>
    <row r="721" spans="2:15" x14ac:dyDescent="0.2">
      <c r="B721" s="33"/>
      <c r="K721" s="33"/>
      <c r="O721" s="32"/>
    </row>
    <row r="722" spans="2:15" x14ac:dyDescent="0.2">
      <c r="B722" s="33"/>
      <c r="K722" s="33"/>
      <c r="O722" s="32"/>
    </row>
    <row r="723" spans="2:15" x14ac:dyDescent="0.2">
      <c r="B723" s="33"/>
      <c r="K723" s="33"/>
      <c r="O723" s="32"/>
    </row>
    <row r="724" spans="2:15" x14ac:dyDescent="0.2">
      <c r="B724" s="33"/>
      <c r="K724" s="33"/>
      <c r="O724" s="32"/>
    </row>
    <row r="725" spans="2:15" x14ac:dyDescent="0.2">
      <c r="B725" s="33"/>
      <c r="K725" s="33"/>
      <c r="O725" s="32"/>
    </row>
    <row r="726" spans="2:15" x14ac:dyDescent="0.2">
      <c r="B726" s="33"/>
      <c r="K726" s="33"/>
      <c r="O726" s="32"/>
    </row>
    <row r="727" spans="2:15" x14ac:dyDescent="0.2">
      <c r="B727" s="33"/>
      <c r="K727" s="33"/>
      <c r="O727" s="32"/>
    </row>
    <row r="728" spans="2:15" x14ac:dyDescent="0.2">
      <c r="B728" s="33"/>
      <c r="K728" s="33"/>
      <c r="O728" s="32"/>
    </row>
    <row r="729" spans="2:15" x14ac:dyDescent="0.2">
      <c r="B729" s="33"/>
      <c r="K729" s="33"/>
      <c r="O729" s="32"/>
    </row>
    <row r="730" spans="2:15" x14ac:dyDescent="0.2">
      <c r="B730" s="33"/>
      <c r="K730" s="33"/>
      <c r="O730" s="32"/>
    </row>
    <row r="731" spans="2:15" x14ac:dyDescent="0.2">
      <c r="B731" s="33"/>
      <c r="K731" s="33"/>
      <c r="O731" s="32"/>
    </row>
    <row r="732" spans="2:15" x14ac:dyDescent="0.2">
      <c r="B732" s="33"/>
      <c r="K732" s="33"/>
      <c r="O732" s="32"/>
    </row>
    <row r="733" spans="2:15" x14ac:dyDescent="0.2">
      <c r="B733" s="33"/>
      <c r="K733" s="33"/>
      <c r="O733" s="32"/>
    </row>
    <row r="734" spans="2:15" x14ac:dyDescent="0.2">
      <c r="B734" s="33"/>
      <c r="K734" s="33"/>
      <c r="O734" s="32"/>
    </row>
    <row r="735" spans="2:15" x14ac:dyDescent="0.2">
      <c r="B735" s="33"/>
      <c r="K735" s="33"/>
      <c r="O735" s="32"/>
    </row>
    <row r="736" spans="2:15" x14ac:dyDescent="0.2">
      <c r="B736" s="33"/>
      <c r="K736" s="33"/>
      <c r="O736" s="32"/>
    </row>
    <row r="737" spans="2:15" x14ac:dyDescent="0.2">
      <c r="B737" s="33"/>
      <c r="K737" s="33"/>
      <c r="O737" s="32"/>
    </row>
    <row r="738" spans="2:15" x14ac:dyDescent="0.2">
      <c r="B738" s="33"/>
      <c r="K738" s="33"/>
      <c r="O738" s="32"/>
    </row>
    <row r="739" spans="2:15" x14ac:dyDescent="0.2">
      <c r="B739" s="33"/>
      <c r="K739" s="33"/>
      <c r="O739" s="32"/>
    </row>
    <row r="740" spans="2:15" x14ac:dyDescent="0.2">
      <c r="B740" s="33"/>
      <c r="K740" s="33"/>
      <c r="O740" s="32"/>
    </row>
    <row r="741" spans="2:15" x14ac:dyDescent="0.2">
      <c r="B741" s="33"/>
      <c r="K741" s="33"/>
      <c r="O741" s="32"/>
    </row>
    <row r="742" spans="2:15" x14ac:dyDescent="0.2">
      <c r="B742" s="33"/>
      <c r="K742" s="33"/>
      <c r="O742" s="32"/>
    </row>
    <row r="743" spans="2:15" x14ac:dyDescent="0.2">
      <c r="B743" s="33"/>
      <c r="K743" s="33"/>
      <c r="O743" s="32"/>
    </row>
    <row r="744" spans="2:15" x14ac:dyDescent="0.2">
      <c r="B744" s="33"/>
      <c r="K744" s="33"/>
      <c r="O744" s="32"/>
    </row>
    <row r="745" spans="2:15" x14ac:dyDescent="0.2">
      <c r="B745" s="33"/>
      <c r="K745" s="33"/>
      <c r="O745" s="32"/>
    </row>
    <row r="746" spans="2:15" x14ac:dyDescent="0.2">
      <c r="B746" s="33"/>
      <c r="K746" s="33"/>
      <c r="O746" s="32"/>
    </row>
    <row r="747" spans="2:15" x14ac:dyDescent="0.2">
      <c r="B747" s="33"/>
      <c r="K747" s="33"/>
      <c r="O747" s="32"/>
    </row>
    <row r="748" spans="2:15" x14ac:dyDescent="0.2">
      <c r="B748" s="33"/>
      <c r="K748" s="33"/>
      <c r="O748" s="32"/>
    </row>
    <row r="749" spans="2:15" x14ac:dyDescent="0.2">
      <c r="B749" s="33"/>
      <c r="K749" s="33"/>
      <c r="O749" s="32"/>
    </row>
    <row r="750" spans="2:15" x14ac:dyDescent="0.2">
      <c r="B750" s="33"/>
      <c r="K750" s="33"/>
      <c r="O750" s="32"/>
    </row>
    <row r="751" spans="2:15" x14ac:dyDescent="0.2">
      <c r="B751" s="33"/>
      <c r="K751" s="33"/>
      <c r="O751" s="32"/>
    </row>
    <row r="752" spans="2:15" x14ac:dyDescent="0.2">
      <c r="B752" s="33"/>
      <c r="K752" s="33"/>
      <c r="O752" s="32"/>
    </row>
    <row r="753" spans="2:15" x14ac:dyDescent="0.2">
      <c r="B753" s="33"/>
      <c r="K753" s="33"/>
      <c r="O753" s="32"/>
    </row>
    <row r="754" spans="2:15" x14ac:dyDescent="0.2">
      <c r="B754" s="33"/>
      <c r="K754" s="33"/>
      <c r="O754" s="32"/>
    </row>
    <row r="755" spans="2:15" x14ac:dyDescent="0.2">
      <c r="B755" s="33"/>
      <c r="K755" s="33"/>
      <c r="O755" s="32"/>
    </row>
    <row r="756" spans="2:15" x14ac:dyDescent="0.2">
      <c r="B756" s="33"/>
      <c r="K756" s="33"/>
      <c r="O756" s="32"/>
    </row>
    <row r="757" spans="2:15" x14ac:dyDescent="0.2">
      <c r="B757" s="33"/>
      <c r="K757" s="33"/>
      <c r="O757" s="32"/>
    </row>
    <row r="758" spans="2:15" x14ac:dyDescent="0.2">
      <c r="B758" s="33"/>
      <c r="K758" s="33"/>
      <c r="O758" s="32"/>
    </row>
    <row r="759" spans="2:15" x14ac:dyDescent="0.2">
      <c r="B759" s="33"/>
      <c r="K759" s="33"/>
      <c r="O759" s="32"/>
    </row>
    <row r="760" spans="2:15" x14ac:dyDescent="0.2">
      <c r="B760" s="33"/>
      <c r="K760" s="33"/>
      <c r="O760" s="32"/>
    </row>
    <row r="761" spans="2:15" x14ac:dyDescent="0.2">
      <c r="B761" s="33"/>
      <c r="K761" s="33"/>
      <c r="O761" s="32"/>
    </row>
    <row r="762" spans="2:15" x14ac:dyDescent="0.2">
      <c r="B762" s="33"/>
      <c r="K762" s="33"/>
      <c r="O762" s="32"/>
    </row>
    <row r="763" spans="2:15" x14ac:dyDescent="0.2">
      <c r="B763" s="33"/>
      <c r="K763" s="33"/>
      <c r="O763" s="32"/>
    </row>
    <row r="764" spans="2:15" x14ac:dyDescent="0.2">
      <c r="B764" s="33"/>
      <c r="K764" s="33"/>
      <c r="O764" s="32"/>
    </row>
    <row r="765" spans="2:15" x14ac:dyDescent="0.2">
      <c r="B765" s="33"/>
      <c r="K765" s="33"/>
      <c r="O765" s="32"/>
    </row>
    <row r="766" spans="2:15" x14ac:dyDescent="0.2">
      <c r="B766" s="33"/>
      <c r="K766" s="33"/>
      <c r="O766" s="32"/>
    </row>
    <row r="767" spans="2:15" x14ac:dyDescent="0.2">
      <c r="B767" s="33"/>
      <c r="K767" s="33"/>
      <c r="O767" s="32"/>
    </row>
    <row r="768" spans="2:15" x14ac:dyDescent="0.2">
      <c r="B768" s="33"/>
      <c r="K768" s="33"/>
      <c r="O768" s="32"/>
    </row>
    <row r="769" spans="2:15" x14ac:dyDescent="0.2">
      <c r="B769" s="33"/>
      <c r="K769" s="33"/>
      <c r="O769" s="32"/>
    </row>
    <row r="770" spans="2:15" x14ac:dyDescent="0.2">
      <c r="B770" s="33"/>
      <c r="K770" s="33"/>
      <c r="O770" s="32"/>
    </row>
    <row r="771" spans="2:15" x14ac:dyDescent="0.2">
      <c r="B771" s="33"/>
      <c r="K771" s="33"/>
      <c r="O771" s="32"/>
    </row>
    <row r="772" spans="2:15" x14ac:dyDescent="0.2">
      <c r="B772" s="33"/>
      <c r="K772" s="33"/>
      <c r="O772" s="32"/>
    </row>
    <row r="773" spans="2:15" x14ac:dyDescent="0.2">
      <c r="B773" s="33"/>
      <c r="K773" s="33"/>
      <c r="O773" s="32"/>
    </row>
    <row r="774" spans="2:15" x14ac:dyDescent="0.2">
      <c r="B774" s="33"/>
      <c r="K774" s="33"/>
      <c r="O774" s="32"/>
    </row>
    <row r="775" spans="2:15" x14ac:dyDescent="0.2">
      <c r="B775" s="33"/>
      <c r="K775" s="33"/>
      <c r="O775" s="32"/>
    </row>
    <row r="776" spans="2:15" x14ac:dyDescent="0.2">
      <c r="B776" s="33"/>
      <c r="K776" s="33"/>
      <c r="O776" s="32"/>
    </row>
    <row r="777" spans="2:15" x14ac:dyDescent="0.2">
      <c r="B777" s="33"/>
      <c r="K777" s="33"/>
      <c r="O777" s="32"/>
    </row>
    <row r="778" spans="2:15" x14ac:dyDescent="0.2">
      <c r="B778" s="33"/>
      <c r="K778" s="33"/>
      <c r="O778" s="32"/>
    </row>
    <row r="779" spans="2:15" x14ac:dyDescent="0.2">
      <c r="B779" s="33"/>
      <c r="K779" s="33"/>
      <c r="O779" s="32"/>
    </row>
    <row r="780" spans="2:15" x14ac:dyDescent="0.2">
      <c r="B780" s="33"/>
      <c r="K780" s="33"/>
      <c r="O780" s="32"/>
    </row>
    <row r="781" spans="2:15" x14ac:dyDescent="0.2">
      <c r="B781" s="33"/>
      <c r="K781" s="33"/>
      <c r="O781" s="32"/>
    </row>
    <row r="782" spans="2:15" x14ac:dyDescent="0.2">
      <c r="B782" s="33"/>
      <c r="K782" s="33"/>
      <c r="O782" s="32"/>
    </row>
    <row r="783" spans="2:15" x14ac:dyDescent="0.2">
      <c r="B783" s="33"/>
      <c r="K783" s="33"/>
      <c r="O783" s="32"/>
    </row>
    <row r="784" spans="2:15" x14ac:dyDescent="0.2">
      <c r="B784" s="33"/>
      <c r="K784" s="33"/>
      <c r="O784" s="32"/>
    </row>
    <row r="785" spans="2:15" x14ac:dyDescent="0.2">
      <c r="B785" s="33"/>
      <c r="K785" s="33"/>
      <c r="O785" s="32"/>
    </row>
    <row r="786" spans="2:15" x14ac:dyDescent="0.2">
      <c r="B786" s="33"/>
      <c r="K786" s="33"/>
      <c r="O786" s="32"/>
    </row>
    <row r="787" spans="2:15" x14ac:dyDescent="0.2">
      <c r="B787" s="33"/>
      <c r="K787" s="33"/>
      <c r="O787" s="32"/>
    </row>
    <row r="788" spans="2:15" x14ac:dyDescent="0.2">
      <c r="B788" s="33"/>
      <c r="K788" s="33"/>
      <c r="O788" s="32"/>
    </row>
    <row r="789" spans="2:15" x14ac:dyDescent="0.2">
      <c r="B789" s="33"/>
      <c r="K789" s="33"/>
      <c r="O789" s="32"/>
    </row>
    <row r="790" spans="2:15" x14ac:dyDescent="0.2">
      <c r="B790" s="33"/>
      <c r="K790" s="33"/>
      <c r="O790" s="32"/>
    </row>
    <row r="791" spans="2:15" x14ac:dyDescent="0.2">
      <c r="B791" s="33"/>
      <c r="K791" s="33"/>
      <c r="O791" s="32"/>
    </row>
    <row r="792" spans="2:15" x14ac:dyDescent="0.2">
      <c r="B792" s="33"/>
      <c r="K792" s="33"/>
      <c r="O792" s="32"/>
    </row>
    <row r="793" spans="2:15" x14ac:dyDescent="0.2">
      <c r="B793" s="33"/>
      <c r="K793" s="33"/>
      <c r="O793" s="32"/>
    </row>
    <row r="794" spans="2:15" x14ac:dyDescent="0.2">
      <c r="B794" s="33"/>
      <c r="K794" s="33"/>
      <c r="O794" s="32"/>
    </row>
    <row r="795" spans="2:15" x14ac:dyDescent="0.2">
      <c r="B795" s="33"/>
      <c r="K795" s="33"/>
      <c r="O795" s="32"/>
    </row>
    <row r="796" spans="2:15" x14ac:dyDescent="0.2">
      <c r="B796" s="33"/>
      <c r="K796" s="33"/>
      <c r="O796" s="32"/>
    </row>
    <row r="797" spans="2:15" x14ac:dyDescent="0.2">
      <c r="B797" s="33"/>
      <c r="K797" s="33"/>
      <c r="O797" s="32"/>
    </row>
    <row r="798" spans="2:15" x14ac:dyDescent="0.2">
      <c r="B798" s="33"/>
      <c r="K798" s="33"/>
      <c r="O798" s="32"/>
    </row>
    <row r="799" spans="2:15" x14ac:dyDescent="0.2">
      <c r="B799" s="33"/>
      <c r="K799" s="33"/>
      <c r="O799" s="32"/>
    </row>
    <row r="800" spans="2:15" x14ac:dyDescent="0.2">
      <c r="B800" s="33"/>
      <c r="K800" s="33"/>
      <c r="O800" s="32"/>
    </row>
    <row r="801" spans="2:15" x14ac:dyDescent="0.2">
      <c r="B801" s="33"/>
      <c r="K801" s="33"/>
      <c r="O801" s="32"/>
    </row>
    <row r="802" spans="2:15" x14ac:dyDescent="0.2">
      <c r="B802" s="33"/>
      <c r="K802" s="33"/>
      <c r="O802" s="32"/>
    </row>
    <row r="803" spans="2:15" x14ac:dyDescent="0.2">
      <c r="B803" s="33"/>
      <c r="K803" s="33"/>
      <c r="O803" s="32"/>
    </row>
    <row r="804" spans="2:15" x14ac:dyDescent="0.2">
      <c r="B804" s="33"/>
      <c r="K804" s="33"/>
      <c r="O804" s="32"/>
    </row>
    <row r="805" spans="2:15" x14ac:dyDescent="0.2">
      <c r="B805" s="33"/>
      <c r="K805" s="33"/>
      <c r="O805" s="32"/>
    </row>
    <row r="806" spans="2:15" x14ac:dyDescent="0.2">
      <c r="B806" s="33"/>
      <c r="K806" s="33"/>
      <c r="O806" s="32"/>
    </row>
    <row r="807" spans="2:15" x14ac:dyDescent="0.2">
      <c r="B807" s="33"/>
      <c r="K807" s="33"/>
      <c r="O807" s="32"/>
    </row>
    <row r="808" spans="2:15" x14ac:dyDescent="0.2">
      <c r="B808" s="33"/>
      <c r="K808" s="33"/>
      <c r="O808" s="32"/>
    </row>
    <row r="809" spans="2:15" x14ac:dyDescent="0.2">
      <c r="B809" s="33"/>
      <c r="K809" s="33"/>
      <c r="O809" s="32"/>
    </row>
    <row r="810" spans="2:15" x14ac:dyDescent="0.2">
      <c r="B810" s="33"/>
      <c r="K810" s="33"/>
      <c r="O810" s="32"/>
    </row>
    <row r="811" spans="2:15" x14ac:dyDescent="0.2">
      <c r="B811" s="33"/>
      <c r="K811" s="33"/>
      <c r="O811" s="32"/>
    </row>
    <row r="812" spans="2:15" x14ac:dyDescent="0.2">
      <c r="B812" s="33"/>
      <c r="K812" s="33"/>
      <c r="O812" s="32"/>
    </row>
    <row r="813" spans="2:15" x14ac:dyDescent="0.2">
      <c r="B813" s="33"/>
      <c r="K813" s="33"/>
      <c r="O813" s="32"/>
    </row>
    <row r="814" spans="2:15" x14ac:dyDescent="0.2">
      <c r="B814" s="33"/>
      <c r="K814" s="33"/>
      <c r="O814" s="32"/>
    </row>
    <row r="815" spans="2:15" x14ac:dyDescent="0.2">
      <c r="B815" s="33"/>
      <c r="K815" s="33"/>
      <c r="O815" s="32"/>
    </row>
    <row r="816" spans="2:15" x14ac:dyDescent="0.2">
      <c r="B816" s="33"/>
      <c r="K816" s="33"/>
      <c r="O816" s="32"/>
    </row>
    <row r="817" spans="2:15" x14ac:dyDescent="0.2">
      <c r="B817" s="33"/>
      <c r="K817" s="33"/>
      <c r="O817" s="32"/>
    </row>
    <row r="818" spans="2:15" x14ac:dyDescent="0.2">
      <c r="B818" s="33"/>
      <c r="K818" s="33"/>
      <c r="O818" s="32"/>
    </row>
    <row r="819" spans="2:15" x14ac:dyDescent="0.2">
      <c r="B819" s="33"/>
      <c r="K819" s="33"/>
      <c r="O819" s="32"/>
    </row>
    <row r="820" spans="2:15" x14ac:dyDescent="0.2">
      <c r="B820" s="33"/>
      <c r="K820" s="33"/>
      <c r="O820" s="32"/>
    </row>
    <row r="821" spans="2:15" x14ac:dyDescent="0.2">
      <c r="B821" s="33"/>
      <c r="K821" s="33"/>
      <c r="O821" s="32"/>
    </row>
    <row r="822" spans="2:15" x14ac:dyDescent="0.2">
      <c r="B822" s="33"/>
      <c r="K822" s="33"/>
      <c r="O822" s="32"/>
    </row>
    <row r="823" spans="2:15" x14ac:dyDescent="0.2">
      <c r="B823" s="33"/>
      <c r="K823" s="33"/>
      <c r="O823" s="32"/>
    </row>
    <row r="824" spans="2:15" x14ac:dyDescent="0.2">
      <c r="B824" s="33"/>
      <c r="K824" s="33"/>
      <c r="O824" s="32"/>
    </row>
    <row r="825" spans="2:15" x14ac:dyDescent="0.2">
      <c r="B825" s="33"/>
      <c r="K825" s="33"/>
      <c r="O825" s="32"/>
    </row>
    <row r="826" spans="2:15" x14ac:dyDescent="0.2">
      <c r="B826" s="33"/>
      <c r="K826" s="33"/>
      <c r="O826" s="32"/>
    </row>
    <row r="827" spans="2:15" x14ac:dyDescent="0.2">
      <c r="B827" s="33"/>
      <c r="K827" s="33"/>
      <c r="O827" s="32"/>
    </row>
    <row r="828" spans="2:15" x14ac:dyDescent="0.2">
      <c r="B828" s="33"/>
      <c r="K828" s="33"/>
      <c r="O828" s="32"/>
    </row>
    <row r="829" spans="2:15" x14ac:dyDescent="0.2">
      <c r="B829" s="33"/>
      <c r="K829" s="33"/>
      <c r="O829" s="32"/>
    </row>
    <row r="830" spans="2:15" x14ac:dyDescent="0.2">
      <c r="B830" s="33"/>
      <c r="K830" s="33"/>
      <c r="O830" s="32"/>
    </row>
    <row r="831" spans="2:15" x14ac:dyDescent="0.2">
      <c r="B831" s="33"/>
      <c r="K831" s="33"/>
      <c r="O831" s="32"/>
    </row>
    <row r="832" spans="2:15" x14ac:dyDescent="0.2">
      <c r="B832" s="33"/>
      <c r="K832" s="33"/>
      <c r="O832" s="32"/>
    </row>
    <row r="833" spans="2:15" x14ac:dyDescent="0.2">
      <c r="B833" s="33"/>
      <c r="K833" s="33"/>
      <c r="O833" s="32"/>
    </row>
    <row r="834" spans="2:15" x14ac:dyDescent="0.2">
      <c r="B834" s="33"/>
      <c r="K834" s="33"/>
      <c r="O834" s="32"/>
    </row>
    <row r="835" spans="2:15" x14ac:dyDescent="0.2">
      <c r="B835" s="33"/>
      <c r="K835" s="33"/>
      <c r="O835" s="32"/>
    </row>
    <row r="836" spans="2:15" x14ac:dyDescent="0.2">
      <c r="B836" s="33"/>
      <c r="K836" s="33"/>
      <c r="O836" s="32"/>
    </row>
    <row r="837" spans="2:15" x14ac:dyDescent="0.2">
      <c r="B837" s="33"/>
      <c r="K837" s="33"/>
      <c r="O837" s="32"/>
    </row>
    <row r="838" spans="2:15" x14ac:dyDescent="0.2">
      <c r="B838" s="33"/>
      <c r="K838" s="33"/>
      <c r="O838" s="32"/>
    </row>
    <row r="839" spans="2:15" x14ac:dyDescent="0.2">
      <c r="B839" s="33"/>
      <c r="O839" s="32"/>
    </row>
    <row r="840" spans="2:15" x14ac:dyDescent="0.2">
      <c r="B840" s="33"/>
      <c r="O840" s="32"/>
    </row>
    <row r="841" spans="2:15" x14ac:dyDescent="0.2">
      <c r="B841" s="33"/>
    </row>
    <row r="842" spans="2:15" x14ac:dyDescent="0.2">
      <c r="B842" s="33"/>
    </row>
    <row r="843" spans="2:15" x14ac:dyDescent="0.2">
      <c r="B843" s="33"/>
    </row>
    <row r="844" spans="2:15" x14ac:dyDescent="0.2">
      <c r="B844" s="33"/>
    </row>
  </sheetData>
  <mergeCells count="24">
    <mergeCell ref="P63:V63"/>
    <mergeCell ref="L64:N64"/>
    <mergeCell ref="M45:O45"/>
    <mergeCell ref="M47:O47"/>
    <mergeCell ref="B58:O58"/>
    <mergeCell ref="P62:V62"/>
    <mergeCell ref="P64:R64"/>
    <mergeCell ref="T64:V64"/>
    <mergeCell ref="B45:G45"/>
    <mergeCell ref="B47:D47"/>
    <mergeCell ref="E47:G47"/>
    <mergeCell ref="L62:N62"/>
    <mergeCell ref="B62:G62"/>
    <mergeCell ref="B64:D64"/>
    <mergeCell ref="E64:G64"/>
    <mergeCell ref="B63:G63"/>
    <mergeCell ref="B46:G46"/>
    <mergeCell ref="E3:E4"/>
    <mergeCell ref="F3:M3"/>
    <mergeCell ref="F4:M4"/>
    <mergeCell ref="B43:O43"/>
    <mergeCell ref="B29:O29"/>
    <mergeCell ref="M46:O46"/>
    <mergeCell ref="L63:N6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5665-09DF-41EB-8785-91218BDD7270}">
  <sheetPr>
    <tabColor theme="9"/>
  </sheetPr>
  <dimension ref="B2:AF844"/>
  <sheetViews>
    <sheetView zoomScaleNormal="100" workbookViewId="0"/>
  </sheetViews>
  <sheetFormatPr defaultRowHeight="12.75" x14ac:dyDescent="0.2"/>
  <cols>
    <col min="1" max="1" width="5.42578125" customWidth="1"/>
    <col min="2" max="2" width="26.5703125" customWidth="1"/>
    <col min="3" max="3" width="22.42578125" customWidth="1"/>
    <col min="4" max="4" width="11" customWidth="1"/>
    <col min="5" max="5" width="12.85546875" bestFit="1" customWidth="1"/>
    <col min="6" max="6" width="29.140625" customWidth="1"/>
    <col min="7" max="7" width="12.42578125" customWidth="1"/>
    <col min="8" max="8" width="10.85546875" customWidth="1"/>
    <col min="9" max="9" width="9" customWidth="1"/>
    <col min="10" max="10" width="7.85546875" customWidth="1"/>
    <col min="11" max="11" width="6.140625" customWidth="1"/>
    <col min="12" max="12" width="12.42578125" customWidth="1"/>
    <col min="13" max="13" width="23.28515625" customWidth="1"/>
    <col min="14" max="14" width="13.140625" customWidth="1"/>
    <col min="15" max="15" width="17.7109375" customWidth="1"/>
    <col min="16" max="16" width="15" customWidth="1"/>
    <col min="17" max="17" width="25.42578125" customWidth="1"/>
    <col min="18" max="18" width="19.140625" customWidth="1"/>
    <col min="19" max="19" width="4.5703125" customWidth="1"/>
    <col min="20" max="20" width="18.85546875" customWidth="1"/>
    <col min="21" max="21" width="26.28515625" customWidth="1"/>
    <col min="22" max="22" width="21.85546875" customWidth="1"/>
    <col min="24" max="24" width="13.140625" customWidth="1"/>
    <col min="25" max="25" width="11.42578125" customWidth="1"/>
    <col min="26" max="26" width="10.7109375" customWidth="1"/>
    <col min="27" max="27" width="10.28515625" customWidth="1"/>
  </cols>
  <sheetData>
    <row r="2" spans="2:20" ht="13.5" thickBot="1" x14ac:dyDescent="0.25"/>
    <row r="3" spans="2:20" ht="59.25" customHeight="1" x14ac:dyDescent="0.2">
      <c r="B3" s="20"/>
      <c r="E3" s="114" t="s">
        <v>89</v>
      </c>
      <c r="F3" s="116" t="s">
        <v>93</v>
      </c>
      <c r="G3" s="117"/>
      <c r="H3" s="117"/>
      <c r="I3" s="117"/>
      <c r="J3" s="117"/>
      <c r="K3" s="117"/>
      <c r="L3" s="117"/>
      <c r="M3" s="118"/>
      <c r="N3" s="20"/>
    </row>
    <row r="4" spans="2:20" ht="48.75" customHeight="1" thickBot="1" x14ac:dyDescent="0.25">
      <c r="B4" s="20"/>
      <c r="E4" s="115"/>
      <c r="F4" s="119" t="s">
        <v>94</v>
      </c>
      <c r="G4" s="120"/>
      <c r="H4" s="120"/>
      <c r="I4" s="120"/>
      <c r="J4" s="120"/>
      <c r="K4" s="120"/>
      <c r="L4" s="120"/>
      <c r="M4" s="121"/>
      <c r="N4" s="20"/>
    </row>
    <row r="6" spans="2:20" ht="15.75" x14ac:dyDescent="0.25">
      <c r="B6" s="45"/>
      <c r="G6" s="35"/>
      <c r="I6" s="35"/>
      <c r="P6" s="20"/>
      <c r="Q6" s="20"/>
      <c r="R6" s="20"/>
      <c r="S6" s="20"/>
      <c r="T6" s="20"/>
    </row>
    <row r="7" spans="2:20" x14ac:dyDescent="0.2">
      <c r="B7" s="20"/>
      <c r="G7" s="35"/>
      <c r="I7" s="35"/>
      <c r="O7" s="20"/>
    </row>
    <row r="8" spans="2:20" x14ac:dyDescent="0.2">
      <c r="B8" s="20"/>
      <c r="G8" s="35"/>
      <c r="I8" s="35"/>
      <c r="O8" s="20"/>
    </row>
    <row r="9" spans="2:20" x14ac:dyDescent="0.2">
      <c r="B9" s="20"/>
      <c r="G9" s="35"/>
      <c r="I9" s="35"/>
    </row>
    <row r="10" spans="2:20" x14ac:dyDescent="0.2">
      <c r="B10" s="20"/>
      <c r="G10" s="35"/>
      <c r="I10" s="35"/>
      <c r="N10" s="5"/>
      <c r="O10" s="5"/>
      <c r="P10" s="5"/>
      <c r="Q10" s="5"/>
      <c r="R10" s="5"/>
    </row>
    <row r="11" spans="2:20" x14ac:dyDescent="0.2">
      <c r="B11" s="20"/>
      <c r="G11" s="35"/>
      <c r="I11" s="35"/>
      <c r="Q11" s="44"/>
      <c r="R11" s="44"/>
    </row>
    <row r="12" spans="2:20" x14ac:dyDescent="0.2">
      <c r="B12" s="20"/>
      <c r="G12" s="35"/>
      <c r="I12" s="35"/>
      <c r="Q12" s="44"/>
      <c r="R12" s="44"/>
    </row>
    <row r="13" spans="2:20" x14ac:dyDescent="0.2">
      <c r="B13" s="20"/>
      <c r="G13" s="35"/>
      <c r="I13" s="35"/>
      <c r="Q13" s="44"/>
      <c r="R13" s="44"/>
    </row>
    <row r="14" spans="2:20" x14ac:dyDescent="0.2">
      <c r="B14" s="20"/>
      <c r="G14" s="35"/>
      <c r="I14" s="35"/>
      <c r="Q14" s="44"/>
      <c r="R14" s="44"/>
    </row>
    <row r="15" spans="2:20" x14ac:dyDescent="0.2">
      <c r="B15" s="20"/>
      <c r="G15" s="35"/>
      <c r="I15" s="35"/>
      <c r="Q15" s="44"/>
      <c r="R15" s="44"/>
    </row>
    <row r="16" spans="2:20" x14ac:dyDescent="0.2">
      <c r="B16" s="20"/>
      <c r="G16" s="35"/>
      <c r="I16" s="35"/>
      <c r="O16" s="20"/>
    </row>
    <row r="17" spans="2:32" x14ac:dyDescent="0.2">
      <c r="B17" s="20"/>
      <c r="G17" s="35"/>
      <c r="I17" s="35"/>
      <c r="O17" s="20"/>
    </row>
    <row r="18" spans="2:32" x14ac:dyDescent="0.2">
      <c r="B18" s="20"/>
      <c r="G18" s="35"/>
      <c r="I18" s="35"/>
      <c r="M18" s="32"/>
      <c r="O18" s="20"/>
    </row>
    <row r="19" spans="2:32" x14ac:dyDescent="0.2">
      <c r="B19" s="20"/>
      <c r="G19" s="35"/>
      <c r="I19" s="35"/>
      <c r="O19" s="20"/>
    </row>
    <row r="20" spans="2:32" x14ac:dyDescent="0.2">
      <c r="B20" s="20"/>
      <c r="G20" s="35"/>
      <c r="I20" s="35"/>
      <c r="M20" s="32"/>
      <c r="O20" s="20"/>
    </row>
    <row r="21" spans="2:32" x14ac:dyDescent="0.2">
      <c r="B21" s="20"/>
      <c r="G21" s="35"/>
      <c r="I21" s="35"/>
      <c r="O21" s="20"/>
    </row>
    <row r="22" spans="2:32" x14ac:dyDescent="0.2">
      <c r="B22" s="20"/>
      <c r="G22" s="35"/>
      <c r="I22" s="35"/>
      <c r="O22" s="20"/>
    </row>
    <row r="23" spans="2:32" x14ac:dyDescent="0.2">
      <c r="B23" s="20"/>
      <c r="G23" s="35"/>
      <c r="I23" s="35"/>
      <c r="O23" s="20"/>
    </row>
    <row r="24" spans="2:32" x14ac:dyDescent="0.2">
      <c r="B24" s="20"/>
      <c r="G24" s="35"/>
      <c r="I24" s="35"/>
      <c r="O24" s="20"/>
    </row>
    <row r="25" spans="2:32" x14ac:dyDescent="0.2">
      <c r="B25" s="20"/>
      <c r="G25" s="35"/>
      <c r="I25" s="35"/>
      <c r="O25" s="20"/>
    </row>
    <row r="26" spans="2:32" x14ac:dyDescent="0.2">
      <c r="B26" s="20"/>
      <c r="G26" s="35"/>
      <c r="I26" s="35"/>
      <c r="O26" s="20"/>
    </row>
    <row r="27" spans="2:32" x14ac:dyDescent="0.2">
      <c r="B27" s="20"/>
      <c r="G27" s="35"/>
      <c r="I27" s="35"/>
      <c r="O27" s="20"/>
    </row>
    <row r="28" spans="2:32" x14ac:dyDescent="0.2">
      <c r="B28" s="20"/>
      <c r="G28" s="35"/>
      <c r="I28" s="35"/>
      <c r="O28" s="20"/>
    </row>
    <row r="29" spans="2:32" s="77" customFormat="1" ht="15.75" x14ac:dyDescent="0.25">
      <c r="B29" s="123" t="s">
        <v>102</v>
      </c>
      <c r="C29" s="123"/>
      <c r="D29" s="123"/>
      <c r="E29" s="123"/>
      <c r="F29" s="123"/>
      <c r="G29" s="123"/>
      <c r="H29" s="123"/>
      <c r="I29" s="123"/>
      <c r="J29" s="123"/>
      <c r="K29" s="123"/>
      <c r="L29" s="123"/>
      <c r="M29" s="123"/>
      <c r="N29" s="123"/>
      <c r="O29" s="123"/>
    </row>
    <row r="30" spans="2:32" x14ac:dyDescent="0.2">
      <c r="B30" s="20"/>
      <c r="G30" s="35"/>
      <c r="I30" s="35"/>
      <c r="O30" s="20"/>
    </row>
    <row r="31" spans="2:32" ht="13.5" thickBot="1" x14ac:dyDescent="0.25">
      <c r="B31" s="20" t="s">
        <v>66</v>
      </c>
      <c r="F31" s="20" t="s">
        <v>67</v>
      </c>
      <c r="I31" s="20" t="s">
        <v>32</v>
      </c>
      <c r="W31" s="5"/>
      <c r="X31" s="5"/>
      <c r="Y31" s="5"/>
      <c r="Z31" s="5"/>
    </row>
    <row r="32" spans="2:32" ht="30.75" thickBot="1" x14ac:dyDescent="0.3">
      <c r="B32" s="49" t="s">
        <v>35</v>
      </c>
      <c r="C32" s="51">
        <v>10</v>
      </c>
      <c r="F32" s="49" t="s">
        <v>35</v>
      </c>
      <c r="G32" s="51">
        <v>10</v>
      </c>
      <c r="H32" s="59"/>
      <c r="I32" s="46" t="s">
        <v>33</v>
      </c>
      <c r="J32" s="47" t="s">
        <v>34</v>
      </c>
      <c r="K32" s="47" t="s">
        <v>65</v>
      </c>
      <c r="L32" s="54" t="s">
        <v>64</v>
      </c>
      <c r="M32" s="35"/>
      <c r="O32" s="35"/>
      <c r="AF32" s="44"/>
    </row>
    <row r="33" spans="2:32" ht="15" x14ac:dyDescent="0.25">
      <c r="B33" s="48" t="s">
        <v>36</v>
      </c>
      <c r="C33" s="61">
        <v>5</v>
      </c>
      <c r="F33" s="48" t="s">
        <v>36</v>
      </c>
      <c r="G33" s="61">
        <v>10</v>
      </c>
      <c r="I33" s="36">
        <v>1</v>
      </c>
      <c r="J33">
        <v>20</v>
      </c>
      <c r="K33">
        <v>10</v>
      </c>
      <c r="L33" s="57">
        <f>+J33*K33</f>
        <v>200</v>
      </c>
      <c r="M33" s="35"/>
      <c r="O33" s="35"/>
      <c r="AF33" s="44"/>
    </row>
    <row r="34" spans="2:32" ht="15" x14ac:dyDescent="0.25">
      <c r="B34" s="48" t="s">
        <v>69</v>
      </c>
      <c r="C34" s="62">
        <v>0</v>
      </c>
      <c r="F34" s="48" t="s">
        <v>70</v>
      </c>
      <c r="G34" s="62">
        <v>0</v>
      </c>
      <c r="I34" s="36">
        <v>2</v>
      </c>
      <c r="J34">
        <v>50</v>
      </c>
      <c r="K34">
        <v>25</v>
      </c>
      <c r="L34" s="57">
        <f>(K34+K33)/2 *ABS(J34-J33)</f>
        <v>525</v>
      </c>
      <c r="M34" s="35"/>
      <c r="AF34" s="44"/>
    </row>
    <row r="35" spans="2:32" ht="15" x14ac:dyDescent="0.25">
      <c r="B35" s="48"/>
      <c r="C35" s="60"/>
      <c r="F35" s="48"/>
      <c r="G35" s="60"/>
      <c r="I35" s="36">
        <v>3</v>
      </c>
      <c r="J35">
        <v>60</v>
      </c>
      <c r="K35">
        <v>30</v>
      </c>
      <c r="L35" s="57">
        <f>(K35+K34)/2 *ABS(J35-J34)</f>
        <v>275</v>
      </c>
      <c r="N35" s="32"/>
      <c r="O35" s="32"/>
      <c r="P35" s="32"/>
      <c r="Q35" s="32"/>
      <c r="R35" s="32"/>
      <c r="S35" s="32"/>
      <c r="T35" s="32"/>
      <c r="AF35" s="44"/>
    </row>
    <row r="36" spans="2:32" ht="15" x14ac:dyDescent="0.25">
      <c r="B36" s="48" t="s">
        <v>75</v>
      </c>
      <c r="C36" s="52">
        <v>25</v>
      </c>
      <c r="F36" s="48" t="s">
        <v>75</v>
      </c>
      <c r="G36" s="52">
        <v>35</v>
      </c>
      <c r="I36" s="36">
        <v>4</v>
      </c>
      <c r="J36">
        <v>70</v>
      </c>
      <c r="K36">
        <v>35</v>
      </c>
      <c r="L36" s="57">
        <f>(K36+K35)/2 *ABS(J36-J35)</f>
        <v>325</v>
      </c>
      <c r="O36" s="32"/>
      <c r="Q36" s="32"/>
      <c r="R36" s="32"/>
      <c r="S36" s="32"/>
      <c r="T36" s="32"/>
      <c r="AF36" s="44"/>
    </row>
    <row r="37" spans="2:32" ht="15.75" thickBot="1" x14ac:dyDescent="0.3">
      <c r="B37" s="48" t="s">
        <v>76</v>
      </c>
      <c r="C37" s="61">
        <v>2</v>
      </c>
      <c r="F37" s="48" t="s">
        <v>76</v>
      </c>
      <c r="G37" s="61">
        <v>5</v>
      </c>
      <c r="I37" s="39">
        <v>5</v>
      </c>
      <c r="J37" s="40">
        <v>95</v>
      </c>
      <c r="K37" s="40">
        <v>48</v>
      </c>
      <c r="L37" s="58">
        <f>(K37+K36)/2 *ABS(J37-J36)</f>
        <v>1037.5</v>
      </c>
      <c r="S37" s="42"/>
    </row>
    <row r="38" spans="2:32" ht="15" x14ac:dyDescent="0.25">
      <c r="B38" s="48"/>
      <c r="C38" s="62"/>
      <c r="F38" s="48"/>
      <c r="G38" s="62"/>
      <c r="L38" s="74"/>
      <c r="S38" s="42"/>
    </row>
    <row r="39" spans="2:32" ht="15" x14ac:dyDescent="0.25">
      <c r="B39" s="48"/>
      <c r="C39" s="60"/>
      <c r="F39" s="48"/>
      <c r="G39" s="60"/>
      <c r="M39" s="42"/>
    </row>
    <row r="40" spans="2:32" ht="15" x14ac:dyDescent="0.25">
      <c r="B40" s="48" t="s">
        <v>37</v>
      </c>
      <c r="C40" s="61">
        <v>48</v>
      </c>
      <c r="F40" s="48" t="s">
        <v>37</v>
      </c>
      <c r="G40" s="61">
        <v>48</v>
      </c>
      <c r="M40" s="42"/>
    </row>
    <row r="41" spans="2:32" ht="15.75" thickBot="1" x14ac:dyDescent="0.3">
      <c r="B41" s="50" t="s">
        <v>48</v>
      </c>
      <c r="C41" s="53">
        <v>95</v>
      </c>
      <c r="F41" s="50" t="s">
        <v>48</v>
      </c>
      <c r="G41" s="53">
        <v>95</v>
      </c>
      <c r="M41" s="42"/>
    </row>
    <row r="42" spans="2:32" ht="15" x14ac:dyDescent="0.25">
      <c r="B42" s="55"/>
      <c r="C42" s="55"/>
      <c r="F42" s="55"/>
      <c r="G42" s="55"/>
      <c r="M42" s="42"/>
    </row>
    <row r="43" spans="2:32" s="78" customFormat="1" ht="15.75" x14ac:dyDescent="0.25">
      <c r="B43" s="122" t="s">
        <v>100</v>
      </c>
      <c r="C43" s="122"/>
      <c r="D43" s="122"/>
      <c r="E43" s="122"/>
      <c r="F43" s="122"/>
      <c r="G43" s="122"/>
      <c r="H43" s="122"/>
      <c r="I43" s="122"/>
      <c r="J43" s="122"/>
      <c r="K43" s="122"/>
      <c r="L43" s="122"/>
      <c r="M43" s="122"/>
      <c r="N43" s="122"/>
      <c r="O43" s="122"/>
    </row>
    <row r="44" spans="2:32" ht="13.5" thickBot="1" x14ac:dyDescent="0.25">
      <c r="X44" s="20"/>
      <c r="AC44" s="20"/>
    </row>
    <row r="45" spans="2:32" ht="13.5" thickBot="1" x14ac:dyDescent="0.25">
      <c r="B45" s="108" t="s">
        <v>9</v>
      </c>
      <c r="C45" s="109"/>
      <c r="D45" s="109"/>
      <c r="E45" s="109"/>
      <c r="F45" s="109"/>
      <c r="G45" s="110"/>
      <c r="M45" s="154" t="s">
        <v>42</v>
      </c>
      <c r="N45" s="155" t="s">
        <v>42</v>
      </c>
      <c r="O45" s="156"/>
    </row>
    <row r="46" spans="2:32" ht="27.75" customHeight="1" thickBot="1" x14ac:dyDescent="0.25">
      <c r="B46" s="111" t="s">
        <v>114</v>
      </c>
      <c r="C46" s="112"/>
      <c r="D46" s="112"/>
      <c r="E46" s="112"/>
      <c r="F46" s="112"/>
      <c r="G46" s="113"/>
      <c r="M46" s="124" t="s">
        <v>115</v>
      </c>
      <c r="N46" s="125"/>
      <c r="O46" s="126"/>
    </row>
    <row r="47" spans="2:32" x14ac:dyDescent="0.2">
      <c r="B47" s="105" t="s">
        <v>84</v>
      </c>
      <c r="C47" s="106"/>
      <c r="D47" s="107"/>
      <c r="E47" s="105" t="s">
        <v>71</v>
      </c>
      <c r="F47" s="106"/>
      <c r="G47" s="107"/>
      <c r="M47" s="105" t="s">
        <v>86</v>
      </c>
      <c r="N47" s="106" t="s">
        <v>85</v>
      </c>
      <c r="O47" s="107"/>
    </row>
    <row r="48" spans="2:32" ht="15" x14ac:dyDescent="0.25">
      <c r="B48" s="48"/>
      <c r="C48" s="48" t="s">
        <v>49</v>
      </c>
      <c r="D48" s="61">
        <f>+L36</f>
        <v>325</v>
      </c>
      <c r="E48" s="48"/>
      <c r="F48" s="65" t="s">
        <v>58</v>
      </c>
      <c r="G48" s="61">
        <v>0</v>
      </c>
      <c r="M48" s="48"/>
      <c r="N48" s="48" t="s">
        <v>72</v>
      </c>
      <c r="O48" s="61">
        <f>+L37+L36+L35</f>
        <v>1637.5</v>
      </c>
    </row>
    <row r="49" spans="2:30" ht="15" x14ac:dyDescent="0.25">
      <c r="B49" s="48"/>
      <c r="C49" s="48" t="s">
        <v>50</v>
      </c>
      <c r="D49" s="61">
        <f>+C32*C40</f>
        <v>480</v>
      </c>
      <c r="E49" s="48"/>
      <c r="F49" s="48" t="s">
        <v>60</v>
      </c>
      <c r="G49" s="61">
        <v>0</v>
      </c>
      <c r="H49" s="20"/>
      <c r="M49" s="48"/>
      <c r="N49" s="48" t="s">
        <v>73</v>
      </c>
      <c r="O49" s="61">
        <f>+(G36+G32)*G40</f>
        <v>2160</v>
      </c>
    </row>
    <row r="50" spans="2:30" ht="15.75" thickBot="1" x14ac:dyDescent="0.3">
      <c r="B50" s="48"/>
      <c r="C50" s="65" t="s">
        <v>54</v>
      </c>
      <c r="D50" s="61">
        <f>+D49-D48</f>
        <v>155</v>
      </c>
      <c r="E50" s="48"/>
      <c r="F50" s="65" t="s">
        <v>62</v>
      </c>
      <c r="G50" s="61">
        <f>+G49-G48</f>
        <v>0</v>
      </c>
      <c r="M50" s="50"/>
      <c r="N50" s="50" t="s">
        <v>77</v>
      </c>
      <c r="O50" s="67">
        <f>+O49-O48</f>
        <v>522.5</v>
      </c>
    </row>
    <row r="51" spans="2:30" x14ac:dyDescent="0.2">
      <c r="B51" s="64"/>
      <c r="C51" s="33"/>
      <c r="D51" s="37"/>
      <c r="E51" s="36"/>
      <c r="F51" s="33"/>
      <c r="G51" s="37"/>
    </row>
    <row r="52" spans="2:30" ht="15" x14ac:dyDescent="0.25">
      <c r="B52" s="48"/>
      <c r="C52" s="48" t="s">
        <v>51</v>
      </c>
      <c r="D52" s="61">
        <f>+L37</f>
        <v>1037.5</v>
      </c>
      <c r="E52" s="48"/>
      <c r="F52" s="65" t="s">
        <v>59</v>
      </c>
      <c r="G52" s="61">
        <f>+L35</f>
        <v>275</v>
      </c>
    </row>
    <row r="53" spans="2:30" ht="15" x14ac:dyDescent="0.25">
      <c r="B53" s="48"/>
      <c r="C53" s="48" t="s">
        <v>52</v>
      </c>
      <c r="D53" s="61">
        <f>+C36*C40</f>
        <v>1200</v>
      </c>
      <c r="E53" s="48"/>
      <c r="F53" s="48" t="s">
        <v>61</v>
      </c>
      <c r="G53" s="61">
        <f>+(G36-C36)*G40</f>
        <v>480</v>
      </c>
    </row>
    <row r="54" spans="2:30" ht="15.75" thickBot="1" x14ac:dyDescent="0.3">
      <c r="B54" s="50"/>
      <c r="C54" s="50" t="s">
        <v>55</v>
      </c>
      <c r="D54" s="67">
        <f>+D53-D52</f>
        <v>162.5</v>
      </c>
      <c r="E54" s="50"/>
      <c r="F54" s="68" t="s">
        <v>63</v>
      </c>
      <c r="G54" s="67">
        <f>+G53-G52</f>
        <v>205</v>
      </c>
    </row>
    <row r="55" spans="2:30" ht="13.5" thickBot="1" x14ac:dyDescent="0.25">
      <c r="C55" s="33"/>
      <c r="D55" s="43"/>
      <c r="F55" s="33"/>
      <c r="G55" s="43"/>
    </row>
    <row r="56" spans="2:30" ht="13.5" thickBot="1" x14ac:dyDescent="0.25">
      <c r="F56" s="34" t="s">
        <v>122</v>
      </c>
      <c r="G56" s="100">
        <f>D50+D54+G50+G54</f>
        <v>522.5</v>
      </c>
    </row>
    <row r="58" spans="2:30" s="76" customFormat="1" ht="15.75" x14ac:dyDescent="0.25">
      <c r="B58" s="122" t="s">
        <v>101</v>
      </c>
      <c r="C58" s="122"/>
      <c r="D58" s="122"/>
      <c r="E58" s="122"/>
      <c r="F58" s="122"/>
      <c r="G58" s="122"/>
      <c r="H58" s="122"/>
      <c r="I58" s="122"/>
      <c r="J58" s="122"/>
      <c r="K58" s="122"/>
      <c r="L58" s="122"/>
      <c r="M58" s="122"/>
      <c r="N58" s="122"/>
      <c r="O58" s="122"/>
    </row>
    <row r="59" spans="2:30" x14ac:dyDescent="0.2">
      <c r="Y59" s="32"/>
      <c r="Z59" s="41"/>
      <c r="AA59" s="32"/>
    </row>
    <row r="60" spans="2:30" x14ac:dyDescent="0.2">
      <c r="AC60" s="33"/>
      <c r="AD60" s="32"/>
    </row>
    <row r="61" spans="2:30" ht="13.5" thickBot="1" x14ac:dyDescent="0.25">
      <c r="C61" s="43"/>
      <c r="D61" s="32"/>
      <c r="M61" s="33"/>
      <c r="AC61" s="33"/>
      <c r="AD61" s="32"/>
    </row>
    <row r="62" spans="2:30" ht="13.5" thickBot="1" x14ac:dyDescent="0.25">
      <c r="B62" s="108" t="s">
        <v>9</v>
      </c>
      <c r="C62" s="109"/>
      <c r="D62" s="109"/>
      <c r="E62" s="109"/>
      <c r="F62" s="109"/>
      <c r="G62" s="110"/>
      <c r="L62" s="154" t="s">
        <v>42</v>
      </c>
      <c r="M62" s="155"/>
      <c r="N62" s="156"/>
      <c r="P62" s="148" t="s">
        <v>97</v>
      </c>
      <c r="Q62" s="149"/>
      <c r="R62" s="149"/>
      <c r="S62" s="149"/>
      <c r="T62" s="149"/>
      <c r="U62" s="149"/>
      <c r="V62" s="150"/>
      <c r="AC62" s="33"/>
      <c r="AD62" s="32"/>
    </row>
    <row r="63" spans="2:30" ht="28.5" customHeight="1" thickBot="1" x14ac:dyDescent="0.25">
      <c r="B63" s="108" t="s">
        <v>113</v>
      </c>
      <c r="C63" s="109"/>
      <c r="D63" s="109"/>
      <c r="E63" s="109"/>
      <c r="F63" s="109"/>
      <c r="G63" s="110"/>
      <c r="L63" s="124" t="s">
        <v>116</v>
      </c>
      <c r="M63" s="125"/>
      <c r="N63" s="126"/>
      <c r="P63" s="127" t="s">
        <v>117</v>
      </c>
      <c r="Q63" s="128"/>
      <c r="R63" s="128"/>
      <c r="S63" s="128"/>
      <c r="T63" s="128"/>
      <c r="U63" s="128"/>
      <c r="V63" s="129"/>
      <c r="AC63" s="33"/>
      <c r="AD63" s="32"/>
    </row>
    <row r="64" spans="2:30" ht="46.5" customHeight="1" thickBot="1" x14ac:dyDescent="0.25">
      <c r="B64" s="105" t="s">
        <v>98</v>
      </c>
      <c r="C64" s="106"/>
      <c r="D64" s="107"/>
      <c r="E64" s="105" t="s">
        <v>99</v>
      </c>
      <c r="F64" s="106"/>
      <c r="G64" s="107"/>
      <c r="L64" s="130" t="s">
        <v>92</v>
      </c>
      <c r="M64" s="131"/>
      <c r="N64" s="132"/>
      <c r="P64" s="151" t="s">
        <v>118</v>
      </c>
      <c r="Q64" s="152"/>
      <c r="R64" s="153"/>
      <c r="S64" s="63"/>
      <c r="T64" s="142" t="s">
        <v>119</v>
      </c>
      <c r="U64" s="143"/>
      <c r="V64" s="144"/>
      <c r="AB64" s="34"/>
      <c r="AC64" s="33"/>
      <c r="AD64" s="32"/>
    </row>
    <row r="65" spans="2:32" ht="16.5" customHeight="1" x14ac:dyDescent="0.25">
      <c r="B65" s="48"/>
      <c r="C65" s="65" t="s">
        <v>53</v>
      </c>
      <c r="D65" s="61">
        <f>+C34*C32</f>
        <v>0</v>
      </c>
      <c r="E65" s="48"/>
      <c r="F65" s="65"/>
      <c r="G65" s="61"/>
      <c r="L65" s="48"/>
      <c r="M65" s="65" t="s">
        <v>57</v>
      </c>
      <c r="N65" s="66">
        <f>+G32*G34</f>
        <v>0</v>
      </c>
      <c r="P65" s="48"/>
      <c r="Q65" s="65" t="s">
        <v>38</v>
      </c>
      <c r="R65" s="61">
        <f>+N72</f>
        <v>50</v>
      </c>
      <c r="S65" s="63"/>
      <c r="T65" s="85">
        <v>0</v>
      </c>
      <c r="U65" s="101" t="s">
        <v>38</v>
      </c>
      <c r="V65" s="60"/>
      <c r="AC65" s="33"/>
      <c r="AD65" s="32"/>
    </row>
    <row r="66" spans="2:32" ht="15" x14ac:dyDescent="0.25">
      <c r="B66" s="48"/>
      <c r="C66" s="65" t="s">
        <v>57</v>
      </c>
      <c r="D66" s="61">
        <f>+(G32-C32)*G34</f>
        <v>0</v>
      </c>
      <c r="E66" s="48"/>
      <c r="F66" s="65"/>
      <c r="G66" s="61"/>
      <c r="L66" s="48"/>
      <c r="M66" s="65" t="s">
        <v>74</v>
      </c>
      <c r="N66" s="61">
        <f>+G38*G36</f>
        <v>0</v>
      </c>
      <c r="P66" s="48"/>
      <c r="Q66" s="65" t="s">
        <v>82</v>
      </c>
      <c r="R66" s="61">
        <f>+N74</f>
        <v>50</v>
      </c>
      <c r="S66" s="63"/>
      <c r="T66" s="85">
        <v>0</v>
      </c>
      <c r="U66" s="101" t="s">
        <v>82</v>
      </c>
      <c r="V66" s="60"/>
      <c r="AC66" s="33"/>
      <c r="AD66" s="32"/>
    </row>
    <row r="67" spans="2:32" ht="15" x14ac:dyDescent="0.25">
      <c r="B67" s="56"/>
      <c r="C67" s="33"/>
      <c r="D67" s="38"/>
      <c r="E67" s="56"/>
      <c r="F67" s="33"/>
      <c r="G67" s="38"/>
      <c r="L67" s="56"/>
      <c r="M67" s="33"/>
      <c r="N67" s="38"/>
      <c r="P67" s="48"/>
      <c r="Q67" s="65" t="s">
        <v>47</v>
      </c>
      <c r="R67" s="61">
        <f>+(0-C32)*G33</f>
        <v>-100</v>
      </c>
      <c r="S67" s="32"/>
      <c r="T67" s="85">
        <f>+(G32-C32)*G33</f>
        <v>0</v>
      </c>
      <c r="U67" s="101" t="s">
        <v>47</v>
      </c>
      <c r="V67" s="60"/>
      <c r="AC67" s="33"/>
      <c r="AD67" s="32"/>
    </row>
    <row r="68" spans="2:32" ht="15" x14ac:dyDescent="0.25">
      <c r="B68" s="48"/>
      <c r="C68" s="65" t="s">
        <v>54</v>
      </c>
      <c r="D68" s="61">
        <f>+D50</f>
        <v>155</v>
      </c>
      <c r="E68" s="48"/>
      <c r="F68" s="75" t="s">
        <v>55</v>
      </c>
      <c r="G68" s="61">
        <f>+D54</f>
        <v>162.5</v>
      </c>
      <c r="L68" s="48"/>
      <c r="M68" s="65" t="s">
        <v>78</v>
      </c>
      <c r="N68" s="61">
        <f>+O50</f>
        <v>522.5</v>
      </c>
      <c r="P68" s="48"/>
      <c r="Q68" s="65" t="s">
        <v>81</v>
      </c>
      <c r="R68" s="61">
        <f>+(0-C36)*G37</f>
        <v>-125</v>
      </c>
      <c r="S68" s="32"/>
      <c r="T68" s="85">
        <v>0</v>
      </c>
      <c r="U68" s="101" t="s">
        <v>81</v>
      </c>
      <c r="V68" s="60"/>
      <c r="AC68" s="33"/>
      <c r="AD68" s="32"/>
    </row>
    <row r="69" spans="2:32" ht="15" x14ac:dyDescent="0.25">
      <c r="B69" s="48"/>
      <c r="C69" s="65" t="s">
        <v>62</v>
      </c>
      <c r="D69" s="61">
        <f>+G50</f>
        <v>0</v>
      </c>
      <c r="E69" s="48"/>
      <c r="F69" s="65" t="s">
        <v>63</v>
      </c>
      <c r="G69" s="61">
        <f>+G54</f>
        <v>205</v>
      </c>
      <c r="L69" s="48"/>
      <c r="M69" s="65" t="s">
        <v>79</v>
      </c>
      <c r="N69" s="61">
        <f>+MIN(C32,G32)*(G33-C33)</f>
        <v>50</v>
      </c>
      <c r="P69" s="48"/>
      <c r="Q69" s="65" t="s">
        <v>87</v>
      </c>
      <c r="R69" s="61">
        <f>+(C32+C36)*G40</f>
        <v>1680</v>
      </c>
      <c r="S69" s="32"/>
      <c r="T69" s="85">
        <f>+((G32+G36)-(C32+C36))*G40</f>
        <v>480</v>
      </c>
      <c r="U69" s="101" t="s">
        <v>87</v>
      </c>
      <c r="V69" s="60"/>
    </row>
    <row r="70" spans="2:32" ht="15" x14ac:dyDescent="0.25">
      <c r="B70" s="36"/>
      <c r="C70" s="33"/>
      <c r="D70" s="37"/>
      <c r="E70" s="36"/>
      <c r="F70" s="33"/>
      <c r="G70" s="37"/>
      <c r="J70" s="20"/>
      <c r="L70" s="48"/>
      <c r="M70" s="65" t="s">
        <v>80</v>
      </c>
      <c r="N70" s="61">
        <f>+MIN(G36,C36)*(G37-C37)</f>
        <v>75</v>
      </c>
      <c r="P70" s="36"/>
      <c r="Q70" s="33"/>
      <c r="R70" s="38"/>
      <c r="S70" s="32"/>
      <c r="T70" s="21"/>
      <c r="U70" s="101"/>
      <c r="V70" s="60"/>
      <c r="AA70" s="20"/>
      <c r="AC70" s="20"/>
    </row>
    <row r="71" spans="2:32" ht="15" x14ac:dyDescent="0.25">
      <c r="B71" s="36"/>
      <c r="C71" s="33"/>
      <c r="D71" s="37"/>
      <c r="E71" s="36"/>
      <c r="F71" s="33"/>
      <c r="G71" s="37"/>
      <c r="H71" s="20"/>
      <c r="I71" s="20"/>
      <c r="L71" s="36"/>
      <c r="M71" s="33"/>
      <c r="N71" s="37"/>
      <c r="P71" s="48"/>
      <c r="Q71" s="65" t="s">
        <v>45</v>
      </c>
      <c r="R71" s="61">
        <f>SUM(R65:R69)</f>
        <v>1555</v>
      </c>
      <c r="S71" s="32"/>
      <c r="T71" s="85">
        <f>SUM(T65:T69)</f>
        <v>480</v>
      </c>
      <c r="U71" s="101" t="s">
        <v>45</v>
      </c>
      <c r="V71" s="60"/>
      <c r="AD71" s="43"/>
    </row>
    <row r="72" spans="2:32" ht="15" x14ac:dyDescent="0.25">
      <c r="B72" s="48"/>
      <c r="C72" s="65" t="s">
        <v>38</v>
      </c>
      <c r="D72" s="61">
        <f>+C32*C33</f>
        <v>50</v>
      </c>
      <c r="E72" s="48"/>
      <c r="F72" s="65" t="s">
        <v>56</v>
      </c>
      <c r="G72" s="61">
        <f>+C36*C37</f>
        <v>50</v>
      </c>
      <c r="L72" s="48"/>
      <c r="M72" s="65" t="s">
        <v>38</v>
      </c>
      <c r="N72" s="61">
        <f>+C32*C33</f>
        <v>50</v>
      </c>
      <c r="P72" s="48"/>
      <c r="Q72" s="65" t="s">
        <v>43</v>
      </c>
      <c r="R72" s="61">
        <f>+L37+L36</f>
        <v>1362.5</v>
      </c>
      <c r="S72" s="32"/>
      <c r="T72" s="95">
        <f>L35</f>
        <v>275</v>
      </c>
      <c r="U72" s="101" t="s">
        <v>43</v>
      </c>
      <c r="V72" s="60"/>
      <c r="AD72" s="43"/>
    </row>
    <row r="73" spans="2:32" ht="15.75" thickBot="1" x14ac:dyDescent="0.3">
      <c r="B73" s="48"/>
      <c r="C73" s="65" t="s">
        <v>39</v>
      </c>
      <c r="D73" s="61">
        <f>+(G32-C32)*G33</f>
        <v>0</v>
      </c>
      <c r="E73" s="48"/>
      <c r="F73" s="65" t="s">
        <v>68</v>
      </c>
      <c r="G73" s="61">
        <f>+(G36-C36)*G37</f>
        <v>50</v>
      </c>
      <c r="L73" s="48"/>
      <c r="M73" s="65" t="s">
        <v>39</v>
      </c>
      <c r="N73" s="61">
        <f>+(G32-C32)*G33</f>
        <v>0</v>
      </c>
      <c r="P73" s="50"/>
      <c r="Q73" s="68" t="s">
        <v>44</v>
      </c>
      <c r="R73" s="81">
        <f>+R71-R72</f>
        <v>192.5</v>
      </c>
      <c r="S73" s="32"/>
      <c r="T73" s="86">
        <f>T71-T72</f>
        <v>205</v>
      </c>
      <c r="U73" s="102" t="s">
        <v>44</v>
      </c>
      <c r="V73" s="69"/>
      <c r="AD73" s="43"/>
    </row>
    <row r="74" spans="2:32" ht="15" x14ac:dyDescent="0.25">
      <c r="B74" s="48"/>
      <c r="C74" s="48" t="s">
        <v>46</v>
      </c>
      <c r="D74" s="61">
        <v>0</v>
      </c>
      <c r="E74" s="48"/>
      <c r="F74" s="48" t="s">
        <v>46</v>
      </c>
      <c r="G74" s="61">
        <v>0</v>
      </c>
      <c r="L74" s="48"/>
      <c r="M74" s="65" t="s">
        <v>82</v>
      </c>
      <c r="N74" s="61">
        <f>+C36*C37</f>
        <v>50</v>
      </c>
      <c r="Q74" s="33"/>
      <c r="S74" s="32"/>
      <c r="AD74" s="43"/>
    </row>
    <row r="75" spans="2:32" ht="18.75" x14ac:dyDescent="0.3">
      <c r="B75" s="48"/>
      <c r="C75" s="48" t="s">
        <v>104</v>
      </c>
      <c r="D75" s="61">
        <v>0</v>
      </c>
      <c r="E75" s="48"/>
      <c r="F75" s="65" t="s">
        <v>105</v>
      </c>
      <c r="G75" s="61">
        <v>0</v>
      </c>
      <c r="L75" s="48"/>
      <c r="M75" s="65" t="s">
        <v>81</v>
      </c>
      <c r="N75" s="61">
        <f>+(G36-C36)*G37</f>
        <v>50</v>
      </c>
      <c r="Q75" s="33"/>
      <c r="R75" s="32"/>
      <c r="U75" s="103"/>
      <c r="AD75" s="43"/>
    </row>
    <row r="76" spans="2:32" ht="15" x14ac:dyDescent="0.25">
      <c r="B76" s="36"/>
      <c r="C76" s="33"/>
      <c r="D76" s="37"/>
      <c r="E76" s="36"/>
      <c r="F76" s="33"/>
      <c r="G76" s="37"/>
      <c r="L76" s="48"/>
      <c r="M76" s="65" t="s">
        <v>46</v>
      </c>
      <c r="N76" s="61">
        <v>0</v>
      </c>
      <c r="AD76" s="43"/>
    </row>
    <row r="77" spans="2:32" ht="15" x14ac:dyDescent="0.25">
      <c r="B77" s="48"/>
      <c r="C77" s="65" t="s">
        <v>40</v>
      </c>
      <c r="D77" s="61">
        <f>SUM(D65:D69)</f>
        <v>155</v>
      </c>
      <c r="E77" s="48"/>
      <c r="F77" s="65" t="s">
        <v>40</v>
      </c>
      <c r="G77" s="61">
        <f>SUM(G65:G69)</f>
        <v>367.5</v>
      </c>
      <c r="L77" s="48"/>
      <c r="M77" s="65" t="s">
        <v>104</v>
      </c>
      <c r="N77" s="61">
        <v>0</v>
      </c>
      <c r="O77" s="79"/>
      <c r="AE77" s="43"/>
    </row>
    <row r="78" spans="2:32" ht="15" x14ac:dyDescent="0.25">
      <c r="B78" s="48"/>
      <c r="C78" s="48" t="s">
        <v>41</v>
      </c>
      <c r="D78" s="61">
        <f>SUM(D72:D75)</f>
        <v>50</v>
      </c>
      <c r="E78" s="48"/>
      <c r="F78" s="65" t="s">
        <v>41</v>
      </c>
      <c r="G78" s="61">
        <f>SUM(G72:G75)</f>
        <v>100</v>
      </c>
      <c r="L78" s="48"/>
      <c r="M78" s="65" t="s">
        <v>103</v>
      </c>
      <c r="N78" s="61">
        <v>0</v>
      </c>
      <c r="O78" s="79"/>
      <c r="AE78" s="43"/>
    </row>
    <row r="79" spans="2:32" ht="13.5" thickBot="1" x14ac:dyDescent="0.25">
      <c r="B79" s="36"/>
      <c r="C79" s="33"/>
      <c r="D79" s="38"/>
      <c r="E79" s="36"/>
      <c r="F79" s="33"/>
      <c r="G79" s="38"/>
      <c r="L79" s="36"/>
      <c r="M79" s="33"/>
      <c r="N79" s="38"/>
      <c r="O79" s="32"/>
      <c r="AE79" s="43"/>
    </row>
    <row r="80" spans="2:32" ht="15.75" thickBot="1" x14ac:dyDescent="0.3">
      <c r="B80" s="50"/>
      <c r="C80" s="68" t="s">
        <v>92</v>
      </c>
      <c r="D80" s="67">
        <f>MAX(D77-D78,0)</f>
        <v>105</v>
      </c>
      <c r="E80" s="50"/>
      <c r="F80" s="68" t="s">
        <v>92</v>
      </c>
      <c r="G80" s="67">
        <f>MAX(G77-G78,0)</f>
        <v>267.5</v>
      </c>
      <c r="L80" s="48"/>
      <c r="M80" s="65" t="s">
        <v>40</v>
      </c>
      <c r="N80" s="82">
        <f>+N65+N66+N68-N69-N70</f>
        <v>397.5</v>
      </c>
      <c r="O80" s="79"/>
      <c r="P80" s="80"/>
      <c r="Q80" s="70"/>
      <c r="R80" s="71"/>
      <c r="S80" s="72" t="s">
        <v>88</v>
      </c>
      <c r="T80" s="73">
        <f>+R73+T73</f>
        <v>397.5</v>
      </c>
      <c r="AF80" s="43"/>
    </row>
    <row r="81" spans="3:31" ht="15.75" thickBot="1" x14ac:dyDescent="0.3">
      <c r="C81" s="43"/>
      <c r="D81" s="32"/>
      <c r="L81" s="48"/>
      <c r="M81" s="65" t="s">
        <v>41</v>
      </c>
      <c r="N81" s="61">
        <f>SUM(N72:N77)</f>
        <v>150</v>
      </c>
      <c r="O81" s="79"/>
      <c r="AE81" s="43"/>
    </row>
    <row r="82" spans="3:31" ht="15.75" thickBot="1" x14ac:dyDescent="0.3">
      <c r="C82" s="43"/>
      <c r="D82" s="32"/>
      <c r="F82" s="55" t="s">
        <v>123</v>
      </c>
      <c r="G82" s="100">
        <f>D80+G80</f>
        <v>372.5</v>
      </c>
      <c r="L82" s="36"/>
      <c r="M82" s="33"/>
      <c r="N82" s="38"/>
      <c r="O82" s="32"/>
      <c r="AE82" s="43"/>
    </row>
    <row r="83" spans="3:31" ht="15.75" thickBot="1" x14ac:dyDescent="0.3">
      <c r="C83" s="43"/>
      <c r="D83" s="32"/>
      <c r="L83" s="50"/>
      <c r="M83" s="68" t="s">
        <v>92</v>
      </c>
      <c r="N83" s="67">
        <f>MAX(N80-N81,0)</f>
        <v>247.5</v>
      </c>
      <c r="O83" s="79"/>
      <c r="AE83" s="43"/>
    </row>
    <row r="84" spans="3:31" x14ac:dyDescent="0.2">
      <c r="C84" s="43"/>
      <c r="D84" s="32"/>
      <c r="M84" s="33"/>
      <c r="AD84" s="43"/>
    </row>
    <row r="85" spans="3:31" ht="15" x14ac:dyDescent="0.25">
      <c r="C85" s="43"/>
      <c r="D85" s="32"/>
      <c r="K85" s="33"/>
      <c r="M85" s="55" t="s">
        <v>124</v>
      </c>
      <c r="N85" s="32">
        <f>N83-G82</f>
        <v>-125</v>
      </c>
      <c r="AD85" s="43"/>
    </row>
    <row r="86" spans="3:31" x14ac:dyDescent="0.2">
      <c r="C86" s="43"/>
      <c r="D86" s="32"/>
      <c r="K86" s="33"/>
      <c r="N86" s="104" t="s">
        <v>125</v>
      </c>
      <c r="AB86" s="43"/>
    </row>
    <row r="87" spans="3:31" x14ac:dyDescent="0.2">
      <c r="C87" s="43"/>
      <c r="D87" s="32"/>
      <c r="K87" s="33"/>
      <c r="AB87" s="43"/>
    </row>
    <row r="88" spans="3:31" x14ac:dyDescent="0.2">
      <c r="C88" s="43"/>
      <c r="D88" s="32"/>
      <c r="K88" s="33"/>
      <c r="AB88" s="43"/>
    </row>
    <row r="89" spans="3:31" x14ac:dyDescent="0.2">
      <c r="C89" s="43"/>
      <c r="D89" s="32"/>
      <c r="K89" s="33"/>
      <c r="AB89" s="43"/>
    </row>
    <row r="90" spans="3:31" x14ac:dyDescent="0.2">
      <c r="C90" s="43"/>
      <c r="D90" s="32"/>
      <c r="K90" s="33"/>
      <c r="AB90" s="43"/>
    </row>
    <row r="91" spans="3:31" x14ac:dyDescent="0.2">
      <c r="C91" s="43"/>
      <c r="D91" s="32"/>
      <c r="K91" s="33"/>
      <c r="AB91" s="43"/>
    </row>
    <row r="92" spans="3:31" x14ac:dyDescent="0.2">
      <c r="C92" s="43"/>
      <c r="D92" s="32"/>
      <c r="K92" s="33"/>
      <c r="AB92" s="43"/>
    </row>
    <row r="93" spans="3:31" x14ac:dyDescent="0.2">
      <c r="C93" s="43"/>
      <c r="D93" s="32"/>
      <c r="K93" s="33"/>
      <c r="AB93" s="43"/>
    </row>
    <row r="94" spans="3:31" x14ac:dyDescent="0.2">
      <c r="C94" s="43"/>
      <c r="D94" s="32"/>
      <c r="K94" s="33"/>
      <c r="AB94" s="43"/>
    </row>
    <row r="95" spans="3:31" x14ac:dyDescent="0.2">
      <c r="C95" s="43"/>
      <c r="D95" s="32"/>
      <c r="K95" s="33"/>
      <c r="AB95" s="43"/>
    </row>
    <row r="96" spans="3:31" x14ac:dyDescent="0.2">
      <c r="C96" s="43"/>
      <c r="D96" s="32"/>
      <c r="K96" s="33"/>
      <c r="AB96" s="43"/>
    </row>
    <row r="97" spans="3:28" x14ac:dyDescent="0.2">
      <c r="C97" s="43"/>
      <c r="D97" s="32"/>
      <c r="K97" s="33"/>
      <c r="AB97" s="43"/>
    </row>
    <row r="98" spans="3:28" x14ac:dyDescent="0.2">
      <c r="C98" s="43"/>
      <c r="D98" s="32"/>
      <c r="K98" s="33"/>
      <c r="AB98" s="43"/>
    </row>
    <row r="99" spans="3:28" x14ac:dyDescent="0.2">
      <c r="C99" s="43"/>
      <c r="D99" s="32"/>
      <c r="K99" s="33"/>
      <c r="AB99" s="43"/>
    </row>
    <row r="100" spans="3:28" x14ac:dyDescent="0.2">
      <c r="C100" s="43"/>
      <c r="D100" s="32"/>
      <c r="K100" s="33"/>
      <c r="AB100" s="43"/>
    </row>
    <row r="101" spans="3:28" x14ac:dyDescent="0.2">
      <c r="C101" s="43"/>
      <c r="D101" s="32"/>
      <c r="K101" s="33"/>
      <c r="AB101" s="43"/>
    </row>
    <row r="102" spans="3:28" x14ac:dyDescent="0.2">
      <c r="C102" s="43"/>
      <c r="D102" s="32"/>
      <c r="K102" s="33"/>
      <c r="AB102" s="43"/>
    </row>
    <row r="103" spans="3:28" x14ac:dyDescent="0.2">
      <c r="C103" s="43"/>
      <c r="D103" s="32"/>
      <c r="K103" s="33"/>
      <c r="AB103" s="43"/>
    </row>
    <row r="104" spans="3:28" x14ac:dyDescent="0.2">
      <c r="C104" s="43"/>
      <c r="D104" s="32"/>
      <c r="K104" s="33"/>
      <c r="AB104" s="43"/>
    </row>
    <row r="105" spans="3:28" x14ac:dyDescent="0.2">
      <c r="C105" s="43"/>
      <c r="D105" s="32"/>
      <c r="K105" s="33"/>
      <c r="AB105" s="43"/>
    </row>
    <row r="106" spans="3:28" x14ac:dyDescent="0.2">
      <c r="C106" s="43"/>
      <c r="D106" s="32"/>
      <c r="K106" s="33"/>
      <c r="AB106" s="43"/>
    </row>
    <row r="107" spans="3:28" x14ac:dyDescent="0.2">
      <c r="C107" s="43"/>
      <c r="D107" s="32"/>
      <c r="K107" s="33"/>
      <c r="AB107" s="43"/>
    </row>
    <row r="108" spans="3:28" x14ac:dyDescent="0.2">
      <c r="C108" s="43"/>
      <c r="D108" s="32"/>
      <c r="K108" s="33"/>
      <c r="AB108" s="43"/>
    </row>
    <row r="109" spans="3:28" x14ac:dyDescent="0.2">
      <c r="C109" s="43"/>
      <c r="D109" s="32"/>
      <c r="K109" s="33"/>
      <c r="AB109" s="43"/>
    </row>
    <row r="110" spans="3:28" x14ac:dyDescent="0.2">
      <c r="C110" s="43"/>
      <c r="D110" s="32"/>
      <c r="K110" s="33"/>
      <c r="AB110" s="43"/>
    </row>
    <row r="111" spans="3:28" x14ac:dyDescent="0.2">
      <c r="C111" s="43"/>
      <c r="D111" s="32"/>
      <c r="K111" s="33"/>
      <c r="AB111" s="43"/>
    </row>
    <row r="112" spans="3:28" x14ac:dyDescent="0.2">
      <c r="C112" s="43"/>
      <c r="D112" s="32"/>
      <c r="K112" s="33"/>
      <c r="AB112" s="43"/>
    </row>
    <row r="113" spans="3:28" x14ac:dyDescent="0.2">
      <c r="C113" s="43"/>
      <c r="D113" s="32"/>
      <c r="K113" s="33"/>
      <c r="AB113" s="43"/>
    </row>
    <row r="114" spans="3:28" x14ac:dyDescent="0.2">
      <c r="C114" s="43"/>
      <c r="D114" s="32"/>
      <c r="K114" s="33"/>
      <c r="AB114" s="43"/>
    </row>
    <row r="115" spans="3:28" x14ac:dyDescent="0.2">
      <c r="C115" s="43"/>
      <c r="D115" s="32"/>
      <c r="K115" s="33"/>
      <c r="AB115" s="43"/>
    </row>
    <row r="116" spans="3:28" x14ac:dyDescent="0.2">
      <c r="C116" s="43"/>
      <c r="D116" s="32"/>
      <c r="K116" s="33"/>
      <c r="AB116" s="43"/>
    </row>
    <row r="117" spans="3:28" x14ac:dyDescent="0.2">
      <c r="C117" s="43"/>
      <c r="D117" s="32"/>
      <c r="K117" s="33"/>
      <c r="AB117" s="43"/>
    </row>
    <row r="118" spans="3:28" x14ac:dyDescent="0.2">
      <c r="C118" s="43"/>
      <c r="D118" s="32"/>
      <c r="K118" s="33"/>
      <c r="AB118" s="43"/>
    </row>
    <row r="119" spans="3:28" x14ac:dyDescent="0.2">
      <c r="C119" s="43"/>
      <c r="D119" s="32"/>
      <c r="K119" s="33"/>
      <c r="AB119" s="43"/>
    </row>
    <row r="120" spans="3:28" x14ac:dyDescent="0.2">
      <c r="C120" s="43"/>
      <c r="D120" s="32"/>
      <c r="K120" s="33"/>
      <c r="AB120" s="43"/>
    </row>
    <row r="121" spans="3:28" x14ac:dyDescent="0.2">
      <c r="C121" s="43"/>
      <c r="D121" s="32"/>
      <c r="K121" s="33"/>
      <c r="AB121" s="43"/>
    </row>
    <row r="122" spans="3:28" x14ac:dyDescent="0.2">
      <c r="C122" s="43"/>
      <c r="D122" s="32"/>
      <c r="K122" s="33"/>
      <c r="AB122" s="43"/>
    </row>
    <row r="123" spans="3:28" x14ac:dyDescent="0.2">
      <c r="C123" s="43"/>
      <c r="D123" s="32"/>
      <c r="K123" s="33"/>
      <c r="AB123" s="43"/>
    </row>
    <row r="124" spans="3:28" x14ac:dyDescent="0.2">
      <c r="C124" s="43"/>
      <c r="D124" s="32"/>
      <c r="K124" s="33"/>
      <c r="AB124" s="43"/>
    </row>
    <row r="125" spans="3:28" x14ac:dyDescent="0.2">
      <c r="C125" s="43"/>
      <c r="D125" s="32"/>
      <c r="J125" s="33"/>
      <c r="AB125" s="43"/>
    </row>
    <row r="126" spans="3:28" x14ac:dyDescent="0.2">
      <c r="C126" s="43"/>
      <c r="D126" s="32"/>
      <c r="J126" s="33"/>
      <c r="AB126" s="43"/>
    </row>
    <row r="127" spans="3:28" x14ac:dyDescent="0.2">
      <c r="C127" s="43"/>
      <c r="D127" s="32"/>
      <c r="J127" s="33"/>
      <c r="N127" s="32"/>
    </row>
    <row r="128" spans="3:28" x14ac:dyDescent="0.2">
      <c r="C128" s="43"/>
      <c r="D128" s="32"/>
      <c r="J128" s="33"/>
      <c r="N128" s="32"/>
    </row>
    <row r="129" spans="2:15" x14ac:dyDescent="0.2">
      <c r="C129" s="43"/>
      <c r="D129" s="32"/>
      <c r="J129" s="33"/>
      <c r="N129" s="32"/>
    </row>
    <row r="130" spans="2:15" x14ac:dyDescent="0.2">
      <c r="C130" s="43"/>
      <c r="D130" s="32"/>
      <c r="K130" s="33"/>
      <c r="N130" s="32"/>
    </row>
    <row r="131" spans="2:15" x14ac:dyDescent="0.2">
      <c r="B131" s="33"/>
      <c r="K131" s="33"/>
      <c r="N131" s="32"/>
    </row>
    <row r="132" spans="2:15" x14ac:dyDescent="0.2">
      <c r="B132" s="33"/>
      <c r="K132" s="33"/>
      <c r="N132" s="32"/>
    </row>
    <row r="133" spans="2:15" x14ac:dyDescent="0.2">
      <c r="B133" s="33"/>
      <c r="K133" s="33"/>
      <c r="N133" s="32"/>
    </row>
    <row r="134" spans="2:15" x14ac:dyDescent="0.2">
      <c r="B134" s="33"/>
      <c r="K134" s="33"/>
      <c r="O134" s="32"/>
    </row>
    <row r="135" spans="2:15" x14ac:dyDescent="0.2">
      <c r="B135" s="33"/>
      <c r="K135" s="33"/>
      <c r="O135" s="32"/>
    </row>
    <row r="136" spans="2:15" x14ac:dyDescent="0.2">
      <c r="B136" s="33"/>
      <c r="K136" s="33"/>
      <c r="O136" s="32"/>
    </row>
    <row r="137" spans="2:15" x14ac:dyDescent="0.2">
      <c r="B137" s="33"/>
      <c r="K137" s="33"/>
      <c r="O137" s="32"/>
    </row>
    <row r="138" spans="2:15" x14ac:dyDescent="0.2">
      <c r="B138" s="33"/>
      <c r="K138" s="33"/>
      <c r="O138" s="32"/>
    </row>
    <row r="139" spans="2:15" x14ac:dyDescent="0.2">
      <c r="B139" s="33"/>
      <c r="K139" s="33"/>
      <c r="O139" s="32"/>
    </row>
    <row r="140" spans="2:15" x14ac:dyDescent="0.2">
      <c r="B140" s="33"/>
      <c r="K140" s="33"/>
      <c r="O140" s="32"/>
    </row>
    <row r="141" spans="2:15" x14ac:dyDescent="0.2">
      <c r="B141" s="33"/>
      <c r="K141" s="33"/>
      <c r="O141" s="32"/>
    </row>
    <row r="142" spans="2:15" x14ac:dyDescent="0.2">
      <c r="B142" s="33"/>
      <c r="K142" s="33"/>
      <c r="O142" s="32"/>
    </row>
    <row r="143" spans="2:15" x14ac:dyDescent="0.2">
      <c r="B143" s="33"/>
      <c r="K143" s="33"/>
      <c r="O143" s="32"/>
    </row>
    <row r="144" spans="2:15" x14ac:dyDescent="0.2">
      <c r="B144" s="33"/>
      <c r="K144" s="33"/>
      <c r="O144" s="32"/>
    </row>
    <row r="145" spans="2:15" x14ac:dyDescent="0.2">
      <c r="B145" s="33"/>
      <c r="K145" s="33"/>
      <c r="O145" s="32"/>
    </row>
    <row r="146" spans="2:15" x14ac:dyDescent="0.2">
      <c r="B146" s="33"/>
      <c r="K146" s="33"/>
      <c r="O146" s="32"/>
    </row>
    <row r="147" spans="2:15" x14ac:dyDescent="0.2">
      <c r="B147" s="33"/>
      <c r="K147" s="33"/>
      <c r="O147" s="32"/>
    </row>
    <row r="148" spans="2:15" x14ac:dyDescent="0.2">
      <c r="B148" s="33"/>
      <c r="K148" s="33"/>
      <c r="O148" s="32"/>
    </row>
    <row r="149" spans="2:15" x14ac:dyDescent="0.2">
      <c r="B149" s="33"/>
      <c r="K149" s="33"/>
      <c r="O149" s="32"/>
    </row>
    <row r="150" spans="2:15" x14ac:dyDescent="0.2">
      <c r="B150" s="33"/>
      <c r="K150" s="33"/>
      <c r="O150" s="32"/>
    </row>
    <row r="151" spans="2:15" x14ac:dyDescent="0.2">
      <c r="B151" s="33"/>
      <c r="K151" s="33"/>
      <c r="O151" s="32"/>
    </row>
    <row r="152" spans="2:15" x14ac:dyDescent="0.2">
      <c r="B152" s="33"/>
      <c r="K152" s="33"/>
      <c r="O152" s="32"/>
    </row>
    <row r="153" spans="2:15" x14ac:dyDescent="0.2">
      <c r="B153" s="33"/>
      <c r="K153" s="33"/>
      <c r="O153" s="32"/>
    </row>
    <row r="154" spans="2:15" x14ac:dyDescent="0.2">
      <c r="B154" s="33"/>
      <c r="K154" s="33"/>
      <c r="O154" s="32"/>
    </row>
    <row r="155" spans="2:15" x14ac:dyDescent="0.2">
      <c r="B155" s="33"/>
      <c r="K155" s="33"/>
      <c r="O155" s="32"/>
    </row>
    <row r="156" spans="2:15" x14ac:dyDescent="0.2">
      <c r="B156" s="33"/>
      <c r="K156" s="33"/>
      <c r="O156" s="32"/>
    </row>
    <row r="157" spans="2:15" x14ac:dyDescent="0.2">
      <c r="B157" s="33"/>
      <c r="K157" s="33"/>
      <c r="O157" s="32"/>
    </row>
    <row r="158" spans="2:15" x14ac:dyDescent="0.2">
      <c r="B158" s="33"/>
      <c r="K158" s="33"/>
      <c r="O158" s="32"/>
    </row>
    <row r="159" spans="2:15" x14ac:dyDescent="0.2">
      <c r="B159" s="33"/>
      <c r="K159" s="33"/>
      <c r="O159" s="32"/>
    </row>
    <row r="160" spans="2:15" x14ac:dyDescent="0.2">
      <c r="B160" s="33"/>
      <c r="K160" s="33"/>
      <c r="O160" s="32"/>
    </row>
    <row r="161" spans="2:15" x14ac:dyDescent="0.2">
      <c r="B161" s="33"/>
      <c r="K161" s="33"/>
      <c r="O161" s="32"/>
    </row>
    <row r="162" spans="2:15" x14ac:dyDescent="0.2">
      <c r="B162" s="33"/>
      <c r="K162" s="33"/>
      <c r="O162" s="32"/>
    </row>
    <row r="163" spans="2:15" x14ac:dyDescent="0.2">
      <c r="B163" s="33"/>
      <c r="K163" s="33"/>
      <c r="O163" s="32"/>
    </row>
    <row r="164" spans="2:15" x14ac:dyDescent="0.2">
      <c r="B164" s="33"/>
      <c r="K164" s="33"/>
      <c r="O164" s="32"/>
    </row>
    <row r="165" spans="2:15" x14ac:dyDescent="0.2">
      <c r="B165" s="33"/>
      <c r="K165" s="33"/>
      <c r="O165" s="32"/>
    </row>
    <row r="166" spans="2:15" x14ac:dyDescent="0.2">
      <c r="B166" s="33"/>
      <c r="K166" s="33"/>
      <c r="O166" s="32"/>
    </row>
    <row r="167" spans="2:15" x14ac:dyDescent="0.2">
      <c r="B167" s="33"/>
      <c r="K167" s="33"/>
      <c r="O167" s="32"/>
    </row>
    <row r="168" spans="2:15" x14ac:dyDescent="0.2">
      <c r="B168" s="33"/>
      <c r="K168" s="33"/>
      <c r="O168" s="32"/>
    </row>
    <row r="169" spans="2:15" x14ac:dyDescent="0.2">
      <c r="B169" s="33"/>
      <c r="K169" s="33"/>
      <c r="O169" s="32"/>
    </row>
    <row r="170" spans="2:15" x14ac:dyDescent="0.2">
      <c r="B170" s="33"/>
      <c r="K170" s="33"/>
      <c r="O170" s="32"/>
    </row>
    <row r="171" spans="2:15" x14ac:dyDescent="0.2">
      <c r="B171" s="33"/>
      <c r="K171" s="33"/>
      <c r="O171" s="32"/>
    </row>
    <row r="172" spans="2:15" x14ac:dyDescent="0.2">
      <c r="B172" s="33"/>
      <c r="K172" s="33"/>
      <c r="O172" s="32"/>
    </row>
    <row r="173" spans="2:15" x14ac:dyDescent="0.2">
      <c r="B173" s="33"/>
      <c r="K173" s="33"/>
      <c r="O173" s="32"/>
    </row>
    <row r="174" spans="2:15" x14ac:dyDescent="0.2">
      <c r="B174" s="33"/>
      <c r="K174" s="33"/>
      <c r="O174" s="32"/>
    </row>
    <row r="175" spans="2:15" x14ac:dyDescent="0.2">
      <c r="B175" s="33"/>
      <c r="K175" s="33"/>
      <c r="O175" s="32"/>
    </row>
    <row r="176" spans="2:15" x14ac:dyDescent="0.2">
      <c r="B176" s="33"/>
      <c r="K176" s="33"/>
      <c r="O176" s="32"/>
    </row>
    <row r="177" spans="2:15" x14ac:dyDescent="0.2">
      <c r="B177" s="33"/>
      <c r="K177" s="33"/>
      <c r="O177" s="32"/>
    </row>
    <row r="178" spans="2:15" x14ac:dyDescent="0.2">
      <c r="B178" s="33"/>
      <c r="K178" s="33"/>
      <c r="O178" s="32"/>
    </row>
    <row r="179" spans="2:15" x14ac:dyDescent="0.2">
      <c r="B179" s="33"/>
      <c r="K179" s="33"/>
      <c r="O179" s="32"/>
    </row>
    <row r="180" spans="2:15" x14ac:dyDescent="0.2">
      <c r="B180" s="33"/>
      <c r="K180" s="33"/>
      <c r="O180" s="32"/>
    </row>
    <row r="181" spans="2:15" x14ac:dyDescent="0.2">
      <c r="B181" s="33"/>
      <c r="K181" s="33"/>
      <c r="O181" s="32"/>
    </row>
    <row r="182" spans="2:15" x14ac:dyDescent="0.2">
      <c r="B182" s="33"/>
      <c r="K182" s="33"/>
      <c r="O182" s="32"/>
    </row>
    <row r="183" spans="2:15" x14ac:dyDescent="0.2">
      <c r="B183" s="33"/>
      <c r="K183" s="33"/>
      <c r="O183" s="32"/>
    </row>
    <row r="184" spans="2:15" x14ac:dyDescent="0.2">
      <c r="B184" s="33"/>
      <c r="K184" s="33"/>
      <c r="O184" s="32"/>
    </row>
    <row r="185" spans="2:15" x14ac:dyDescent="0.2">
      <c r="B185" s="33"/>
      <c r="K185" s="33"/>
      <c r="O185" s="32"/>
    </row>
    <row r="186" spans="2:15" x14ac:dyDescent="0.2">
      <c r="B186" s="33"/>
      <c r="K186" s="33"/>
      <c r="O186" s="32"/>
    </row>
    <row r="187" spans="2:15" x14ac:dyDescent="0.2">
      <c r="B187" s="33"/>
      <c r="K187" s="33"/>
      <c r="O187" s="32"/>
    </row>
    <row r="188" spans="2:15" x14ac:dyDescent="0.2">
      <c r="B188" s="33"/>
      <c r="K188" s="33"/>
      <c r="O188" s="32"/>
    </row>
    <row r="189" spans="2:15" x14ac:dyDescent="0.2">
      <c r="B189" s="33"/>
      <c r="K189" s="33"/>
      <c r="O189" s="32"/>
    </row>
    <row r="190" spans="2:15" x14ac:dyDescent="0.2">
      <c r="B190" s="33"/>
      <c r="K190" s="33"/>
      <c r="O190" s="32"/>
    </row>
    <row r="191" spans="2:15" x14ac:dyDescent="0.2">
      <c r="B191" s="33"/>
      <c r="K191" s="33"/>
      <c r="O191" s="32"/>
    </row>
    <row r="192" spans="2:15" x14ac:dyDescent="0.2">
      <c r="B192" s="33"/>
      <c r="K192" s="33"/>
      <c r="O192" s="32"/>
    </row>
    <row r="193" spans="2:15" x14ac:dyDescent="0.2">
      <c r="B193" s="33"/>
      <c r="K193" s="33"/>
      <c r="O193" s="32"/>
    </row>
    <row r="194" spans="2:15" x14ac:dyDescent="0.2">
      <c r="B194" s="33"/>
      <c r="K194" s="33"/>
      <c r="O194" s="32"/>
    </row>
    <row r="195" spans="2:15" x14ac:dyDescent="0.2">
      <c r="B195" s="33"/>
      <c r="K195" s="33"/>
      <c r="O195" s="32"/>
    </row>
    <row r="196" spans="2:15" x14ac:dyDescent="0.2">
      <c r="B196" s="33"/>
      <c r="K196" s="33"/>
      <c r="O196" s="32"/>
    </row>
    <row r="197" spans="2:15" x14ac:dyDescent="0.2">
      <c r="B197" s="33"/>
      <c r="K197" s="33"/>
      <c r="O197" s="32"/>
    </row>
    <row r="198" spans="2:15" x14ac:dyDescent="0.2">
      <c r="B198" s="33"/>
      <c r="K198" s="33"/>
      <c r="O198" s="32"/>
    </row>
    <row r="199" spans="2:15" x14ac:dyDescent="0.2">
      <c r="B199" s="33"/>
      <c r="K199" s="33"/>
      <c r="O199" s="32"/>
    </row>
    <row r="200" spans="2:15" x14ac:dyDescent="0.2">
      <c r="B200" s="33"/>
      <c r="K200" s="33"/>
      <c r="O200" s="32"/>
    </row>
    <row r="201" spans="2:15" x14ac:dyDescent="0.2">
      <c r="B201" s="33"/>
      <c r="K201" s="33"/>
      <c r="O201" s="32"/>
    </row>
    <row r="202" spans="2:15" x14ac:dyDescent="0.2">
      <c r="B202" s="33"/>
      <c r="K202" s="33"/>
      <c r="O202" s="32"/>
    </row>
    <row r="203" spans="2:15" x14ac:dyDescent="0.2">
      <c r="B203" s="33"/>
      <c r="K203" s="33"/>
      <c r="O203" s="32"/>
    </row>
    <row r="204" spans="2:15" x14ac:dyDescent="0.2">
      <c r="B204" s="33"/>
      <c r="K204" s="33"/>
      <c r="O204" s="32"/>
    </row>
    <row r="205" spans="2:15" x14ac:dyDescent="0.2">
      <c r="B205" s="33"/>
      <c r="K205" s="33"/>
      <c r="O205" s="32"/>
    </row>
    <row r="206" spans="2:15" x14ac:dyDescent="0.2">
      <c r="B206" s="33"/>
      <c r="K206" s="33"/>
      <c r="O206" s="32"/>
    </row>
    <row r="207" spans="2:15" x14ac:dyDescent="0.2">
      <c r="B207" s="33"/>
      <c r="K207" s="33"/>
      <c r="O207" s="32"/>
    </row>
    <row r="208" spans="2:15" x14ac:dyDescent="0.2">
      <c r="B208" s="33"/>
      <c r="K208" s="33"/>
      <c r="O208" s="32"/>
    </row>
    <row r="209" spans="2:15" x14ac:dyDescent="0.2">
      <c r="B209" s="33"/>
      <c r="K209" s="33"/>
      <c r="O209" s="32"/>
    </row>
    <row r="210" spans="2:15" x14ac:dyDescent="0.2">
      <c r="B210" s="33"/>
      <c r="K210" s="33"/>
      <c r="O210" s="32"/>
    </row>
    <row r="211" spans="2:15" x14ac:dyDescent="0.2">
      <c r="B211" s="33"/>
      <c r="K211" s="33"/>
      <c r="O211" s="32"/>
    </row>
    <row r="212" spans="2:15" x14ac:dyDescent="0.2">
      <c r="B212" s="33"/>
      <c r="K212" s="33"/>
      <c r="O212" s="32"/>
    </row>
    <row r="213" spans="2:15" x14ac:dyDescent="0.2">
      <c r="B213" s="33"/>
      <c r="K213" s="33"/>
      <c r="O213" s="32"/>
    </row>
    <row r="214" spans="2:15" x14ac:dyDescent="0.2">
      <c r="B214" s="33"/>
      <c r="K214" s="33"/>
      <c r="O214" s="32"/>
    </row>
    <row r="215" spans="2:15" x14ac:dyDescent="0.2">
      <c r="B215" s="33"/>
      <c r="K215" s="33"/>
      <c r="O215" s="32"/>
    </row>
    <row r="216" spans="2:15" x14ac:dyDescent="0.2">
      <c r="B216" s="33"/>
      <c r="K216" s="33"/>
      <c r="O216" s="32"/>
    </row>
    <row r="217" spans="2:15" x14ac:dyDescent="0.2">
      <c r="B217" s="33"/>
      <c r="K217" s="33"/>
      <c r="O217" s="32"/>
    </row>
    <row r="218" spans="2:15" x14ac:dyDescent="0.2">
      <c r="B218" s="33"/>
      <c r="K218" s="33"/>
      <c r="O218" s="32"/>
    </row>
    <row r="219" spans="2:15" x14ac:dyDescent="0.2">
      <c r="B219" s="33"/>
      <c r="K219" s="33"/>
      <c r="O219" s="32"/>
    </row>
    <row r="220" spans="2:15" x14ac:dyDescent="0.2">
      <c r="B220" s="33"/>
      <c r="K220" s="33"/>
      <c r="O220" s="32"/>
    </row>
    <row r="221" spans="2:15" x14ac:dyDescent="0.2">
      <c r="B221" s="33"/>
      <c r="K221" s="33"/>
      <c r="O221" s="32"/>
    </row>
    <row r="222" spans="2:15" x14ac:dyDescent="0.2">
      <c r="B222" s="33"/>
      <c r="K222" s="33"/>
      <c r="O222" s="32"/>
    </row>
    <row r="223" spans="2:15" x14ac:dyDescent="0.2">
      <c r="B223" s="33"/>
      <c r="K223" s="33"/>
      <c r="O223" s="32"/>
    </row>
    <row r="224" spans="2:15" x14ac:dyDescent="0.2">
      <c r="B224" s="33"/>
      <c r="K224" s="33"/>
      <c r="O224" s="32"/>
    </row>
    <row r="225" spans="2:15" x14ac:dyDescent="0.2">
      <c r="B225" s="33"/>
      <c r="K225" s="33"/>
      <c r="O225" s="32"/>
    </row>
    <row r="226" spans="2:15" x14ac:dyDescent="0.2">
      <c r="B226" s="33"/>
      <c r="K226" s="33"/>
      <c r="O226" s="32"/>
    </row>
    <row r="227" spans="2:15" x14ac:dyDescent="0.2">
      <c r="B227" s="33"/>
      <c r="K227" s="33"/>
      <c r="O227" s="32"/>
    </row>
    <row r="228" spans="2:15" x14ac:dyDescent="0.2">
      <c r="B228" s="33"/>
      <c r="K228" s="33"/>
      <c r="O228" s="32"/>
    </row>
    <row r="229" spans="2:15" x14ac:dyDescent="0.2">
      <c r="B229" s="33"/>
      <c r="K229" s="33"/>
      <c r="O229" s="32"/>
    </row>
    <row r="230" spans="2:15" x14ac:dyDescent="0.2">
      <c r="B230" s="33"/>
      <c r="K230" s="33"/>
      <c r="O230" s="32"/>
    </row>
    <row r="231" spans="2:15" x14ac:dyDescent="0.2">
      <c r="B231" s="33"/>
      <c r="K231" s="33"/>
      <c r="O231" s="32"/>
    </row>
    <row r="232" spans="2:15" x14ac:dyDescent="0.2">
      <c r="B232" s="33"/>
      <c r="K232" s="33"/>
      <c r="O232" s="32"/>
    </row>
    <row r="233" spans="2:15" x14ac:dyDescent="0.2">
      <c r="B233" s="33"/>
      <c r="K233" s="33"/>
      <c r="O233" s="32"/>
    </row>
    <row r="234" spans="2:15" x14ac:dyDescent="0.2">
      <c r="B234" s="33"/>
      <c r="K234" s="33"/>
      <c r="O234" s="32"/>
    </row>
    <row r="235" spans="2:15" x14ac:dyDescent="0.2">
      <c r="B235" s="33"/>
      <c r="K235" s="33"/>
      <c r="O235" s="32"/>
    </row>
    <row r="236" spans="2:15" x14ac:dyDescent="0.2">
      <c r="B236" s="33"/>
      <c r="K236" s="33"/>
      <c r="O236" s="32"/>
    </row>
    <row r="237" spans="2:15" x14ac:dyDescent="0.2">
      <c r="B237" s="33"/>
      <c r="K237" s="33"/>
      <c r="O237" s="32"/>
    </row>
    <row r="238" spans="2:15" x14ac:dyDescent="0.2">
      <c r="B238" s="33"/>
      <c r="K238" s="33"/>
      <c r="O238" s="32"/>
    </row>
    <row r="239" spans="2:15" x14ac:dyDescent="0.2">
      <c r="B239" s="33"/>
      <c r="K239" s="33"/>
      <c r="O239" s="32"/>
    </row>
    <row r="240" spans="2:15" x14ac:dyDescent="0.2">
      <c r="B240" s="33"/>
      <c r="K240" s="33"/>
      <c r="O240" s="32"/>
    </row>
    <row r="241" spans="2:15" x14ac:dyDescent="0.2">
      <c r="B241" s="33"/>
      <c r="K241" s="33"/>
      <c r="O241" s="32"/>
    </row>
    <row r="242" spans="2:15" x14ac:dyDescent="0.2">
      <c r="B242" s="33"/>
      <c r="K242" s="33"/>
      <c r="O242" s="32"/>
    </row>
    <row r="243" spans="2:15" x14ac:dyDescent="0.2">
      <c r="B243" s="33"/>
      <c r="K243" s="33"/>
      <c r="O243" s="32"/>
    </row>
    <row r="244" spans="2:15" x14ac:dyDescent="0.2">
      <c r="B244" s="33"/>
      <c r="K244" s="33"/>
      <c r="O244" s="32"/>
    </row>
    <row r="245" spans="2:15" x14ac:dyDescent="0.2">
      <c r="B245" s="33"/>
      <c r="K245" s="33"/>
      <c r="O245" s="32"/>
    </row>
    <row r="246" spans="2:15" x14ac:dyDescent="0.2">
      <c r="B246" s="33"/>
      <c r="K246" s="33"/>
      <c r="O246" s="32"/>
    </row>
    <row r="247" spans="2:15" x14ac:dyDescent="0.2">
      <c r="B247" s="33"/>
      <c r="K247" s="33"/>
      <c r="O247" s="32"/>
    </row>
    <row r="248" spans="2:15" x14ac:dyDescent="0.2">
      <c r="B248" s="33"/>
      <c r="K248" s="33"/>
      <c r="O248" s="32"/>
    </row>
    <row r="249" spans="2:15" x14ac:dyDescent="0.2">
      <c r="B249" s="33"/>
      <c r="K249" s="33"/>
      <c r="O249" s="32"/>
    </row>
    <row r="250" spans="2:15" x14ac:dyDescent="0.2">
      <c r="B250" s="33"/>
      <c r="K250" s="33"/>
      <c r="O250" s="32"/>
    </row>
    <row r="251" spans="2:15" x14ac:dyDescent="0.2">
      <c r="B251" s="33"/>
      <c r="K251" s="33"/>
      <c r="O251" s="32"/>
    </row>
    <row r="252" spans="2:15" x14ac:dyDescent="0.2">
      <c r="B252" s="33"/>
      <c r="K252" s="33"/>
      <c r="O252" s="32"/>
    </row>
    <row r="253" spans="2:15" x14ac:dyDescent="0.2">
      <c r="B253" s="33"/>
      <c r="K253" s="33"/>
      <c r="O253" s="32"/>
    </row>
    <row r="254" spans="2:15" x14ac:dyDescent="0.2">
      <c r="B254" s="33"/>
      <c r="K254" s="33"/>
      <c r="O254" s="32"/>
    </row>
    <row r="255" spans="2:15" x14ac:dyDescent="0.2">
      <c r="B255" s="33"/>
      <c r="K255" s="33"/>
      <c r="O255" s="32"/>
    </row>
    <row r="256" spans="2:15" x14ac:dyDescent="0.2">
      <c r="B256" s="33"/>
      <c r="K256" s="33"/>
      <c r="O256" s="32"/>
    </row>
    <row r="257" spans="2:15" x14ac:dyDescent="0.2">
      <c r="B257" s="33"/>
      <c r="K257" s="33"/>
      <c r="O257" s="32"/>
    </row>
    <row r="258" spans="2:15" x14ac:dyDescent="0.2">
      <c r="B258" s="33"/>
      <c r="K258" s="33"/>
      <c r="O258" s="32"/>
    </row>
    <row r="259" spans="2:15" x14ac:dyDescent="0.2">
      <c r="B259" s="33"/>
      <c r="K259" s="33"/>
      <c r="O259" s="32"/>
    </row>
    <row r="260" spans="2:15" x14ac:dyDescent="0.2">
      <c r="B260" s="33"/>
      <c r="K260" s="33"/>
      <c r="O260" s="32"/>
    </row>
    <row r="261" spans="2:15" x14ac:dyDescent="0.2">
      <c r="B261" s="33"/>
      <c r="K261" s="33"/>
      <c r="O261" s="32"/>
    </row>
    <row r="262" spans="2:15" x14ac:dyDescent="0.2">
      <c r="B262" s="33"/>
      <c r="K262" s="33"/>
      <c r="O262" s="32"/>
    </row>
    <row r="263" spans="2:15" x14ac:dyDescent="0.2">
      <c r="B263" s="33"/>
      <c r="K263" s="33"/>
      <c r="O263" s="32"/>
    </row>
    <row r="264" spans="2:15" x14ac:dyDescent="0.2">
      <c r="B264" s="33"/>
      <c r="K264" s="33"/>
      <c r="O264" s="32"/>
    </row>
    <row r="265" spans="2:15" x14ac:dyDescent="0.2">
      <c r="B265" s="33"/>
      <c r="K265" s="33"/>
      <c r="O265" s="32"/>
    </row>
    <row r="266" spans="2:15" x14ac:dyDescent="0.2">
      <c r="B266" s="33"/>
      <c r="K266" s="33"/>
      <c r="O266" s="32"/>
    </row>
    <row r="267" spans="2:15" x14ac:dyDescent="0.2">
      <c r="B267" s="33"/>
      <c r="K267" s="33"/>
      <c r="O267" s="32"/>
    </row>
    <row r="268" spans="2:15" x14ac:dyDescent="0.2">
      <c r="B268" s="33"/>
      <c r="K268" s="33"/>
      <c r="O268" s="32"/>
    </row>
    <row r="269" spans="2:15" x14ac:dyDescent="0.2">
      <c r="B269" s="33"/>
      <c r="K269" s="33"/>
      <c r="O269" s="32"/>
    </row>
    <row r="270" spans="2:15" x14ac:dyDescent="0.2">
      <c r="B270" s="33"/>
      <c r="K270" s="33"/>
      <c r="O270" s="32"/>
    </row>
    <row r="271" spans="2:15" x14ac:dyDescent="0.2">
      <c r="B271" s="33"/>
      <c r="K271" s="33"/>
      <c r="O271" s="32"/>
    </row>
    <row r="272" spans="2:15" x14ac:dyDescent="0.2">
      <c r="B272" s="33"/>
      <c r="K272" s="33"/>
      <c r="O272" s="32"/>
    </row>
    <row r="273" spans="2:15" x14ac:dyDescent="0.2">
      <c r="B273" s="33"/>
      <c r="K273" s="33"/>
      <c r="O273" s="32"/>
    </row>
    <row r="274" spans="2:15" x14ac:dyDescent="0.2">
      <c r="B274" s="33"/>
      <c r="K274" s="33"/>
      <c r="O274" s="32"/>
    </row>
    <row r="275" spans="2:15" x14ac:dyDescent="0.2">
      <c r="B275" s="33"/>
      <c r="K275" s="33"/>
      <c r="O275" s="32"/>
    </row>
    <row r="276" spans="2:15" x14ac:dyDescent="0.2">
      <c r="B276" s="33"/>
      <c r="K276" s="33"/>
      <c r="O276" s="32"/>
    </row>
    <row r="277" spans="2:15" x14ac:dyDescent="0.2">
      <c r="B277" s="33"/>
      <c r="K277" s="33"/>
      <c r="O277" s="32"/>
    </row>
    <row r="278" spans="2:15" x14ac:dyDescent="0.2">
      <c r="B278" s="33"/>
      <c r="K278" s="33"/>
      <c r="O278" s="32"/>
    </row>
    <row r="279" spans="2:15" x14ac:dyDescent="0.2">
      <c r="B279" s="33"/>
      <c r="K279" s="33"/>
      <c r="O279" s="32"/>
    </row>
    <row r="280" spans="2:15" x14ac:dyDescent="0.2">
      <c r="B280" s="33"/>
      <c r="K280" s="33"/>
      <c r="O280" s="32"/>
    </row>
    <row r="281" spans="2:15" x14ac:dyDescent="0.2">
      <c r="B281" s="33"/>
      <c r="K281" s="33"/>
      <c r="O281" s="32"/>
    </row>
    <row r="282" spans="2:15" x14ac:dyDescent="0.2">
      <c r="B282" s="33"/>
      <c r="K282" s="33"/>
      <c r="O282" s="32"/>
    </row>
    <row r="283" spans="2:15" x14ac:dyDescent="0.2">
      <c r="B283" s="33"/>
      <c r="K283" s="33"/>
      <c r="O283" s="32"/>
    </row>
    <row r="284" spans="2:15" x14ac:dyDescent="0.2">
      <c r="B284" s="33"/>
      <c r="K284" s="33"/>
      <c r="O284" s="32"/>
    </row>
    <row r="285" spans="2:15" x14ac:dyDescent="0.2">
      <c r="B285" s="33"/>
      <c r="K285" s="33"/>
      <c r="O285" s="32"/>
    </row>
    <row r="286" spans="2:15" x14ac:dyDescent="0.2">
      <c r="B286" s="33"/>
      <c r="K286" s="33"/>
      <c r="O286" s="32"/>
    </row>
    <row r="287" spans="2:15" x14ac:dyDescent="0.2">
      <c r="B287" s="33"/>
      <c r="K287" s="33"/>
      <c r="O287" s="32"/>
    </row>
    <row r="288" spans="2:15" x14ac:dyDescent="0.2">
      <c r="B288" s="33"/>
      <c r="K288" s="33"/>
      <c r="O288" s="32"/>
    </row>
    <row r="289" spans="2:15" x14ac:dyDescent="0.2">
      <c r="B289" s="33"/>
      <c r="K289" s="33"/>
      <c r="O289" s="32"/>
    </row>
    <row r="290" spans="2:15" x14ac:dyDescent="0.2">
      <c r="B290" s="33"/>
      <c r="K290" s="33"/>
      <c r="O290" s="32"/>
    </row>
    <row r="291" spans="2:15" x14ac:dyDescent="0.2">
      <c r="B291" s="33"/>
      <c r="K291" s="33"/>
      <c r="O291" s="32"/>
    </row>
    <row r="292" spans="2:15" x14ac:dyDescent="0.2">
      <c r="B292" s="33"/>
      <c r="K292" s="33"/>
      <c r="O292" s="32"/>
    </row>
    <row r="293" spans="2:15" x14ac:dyDescent="0.2">
      <c r="B293" s="33"/>
      <c r="K293" s="33"/>
      <c r="O293" s="32"/>
    </row>
    <row r="294" spans="2:15" x14ac:dyDescent="0.2">
      <c r="B294" s="33"/>
      <c r="K294" s="33"/>
      <c r="O294" s="32"/>
    </row>
    <row r="295" spans="2:15" x14ac:dyDescent="0.2">
      <c r="B295" s="33"/>
      <c r="K295" s="33"/>
      <c r="O295" s="32"/>
    </row>
    <row r="296" spans="2:15" x14ac:dyDescent="0.2">
      <c r="B296" s="33"/>
      <c r="K296" s="33"/>
      <c r="O296" s="32"/>
    </row>
    <row r="297" spans="2:15" x14ac:dyDescent="0.2">
      <c r="B297" s="33"/>
      <c r="K297" s="33"/>
      <c r="O297" s="32"/>
    </row>
    <row r="298" spans="2:15" x14ac:dyDescent="0.2">
      <c r="B298" s="33"/>
      <c r="K298" s="33"/>
      <c r="O298" s="32"/>
    </row>
    <row r="299" spans="2:15" x14ac:dyDescent="0.2">
      <c r="B299" s="33"/>
      <c r="K299" s="33"/>
      <c r="O299" s="32"/>
    </row>
    <row r="300" spans="2:15" x14ac:dyDescent="0.2">
      <c r="B300" s="33"/>
      <c r="K300" s="33"/>
      <c r="O300" s="32"/>
    </row>
    <row r="301" spans="2:15" x14ac:dyDescent="0.2">
      <c r="B301" s="33"/>
      <c r="K301" s="33"/>
      <c r="O301" s="32"/>
    </row>
    <row r="302" spans="2:15" x14ac:dyDescent="0.2">
      <c r="B302" s="33"/>
      <c r="K302" s="33"/>
      <c r="O302" s="32"/>
    </row>
    <row r="303" spans="2:15" x14ac:dyDescent="0.2">
      <c r="B303" s="33"/>
      <c r="K303" s="33"/>
      <c r="O303" s="32"/>
    </row>
    <row r="304" spans="2:15" x14ac:dyDescent="0.2">
      <c r="B304" s="33"/>
      <c r="K304" s="33"/>
      <c r="O304" s="32"/>
    </row>
    <row r="305" spans="2:15" x14ac:dyDescent="0.2">
      <c r="B305" s="33"/>
      <c r="K305" s="33"/>
      <c r="O305" s="32"/>
    </row>
    <row r="306" spans="2:15" x14ac:dyDescent="0.2">
      <c r="B306" s="33"/>
      <c r="K306" s="33"/>
      <c r="O306" s="32"/>
    </row>
    <row r="307" spans="2:15" x14ac:dyDescent="0.2">
      <c r="B307" s="33"/>
      <c r="K307" s="33"/>
      <c r="O307" s="32"/>
    </row>
    <row r="308" spans="2:15" x14ac:dyDescent="0.2">
      <c r="B308" s="33"/>
      <c r="K308" s="33"/>
      <c r="O308" s="32"/>
    </row>
    <row r="309" spans="2:15" x14ac:dyDescent="0.2">
      <c r="B309" s="33"/>
      <c r="K309" s="33"/>
      <c r="O309" s="32"/>
    </row>
    <row r="310" spans="2:15" x14ac:dyDescent="0.2">
      <c r="B310" s="33"/>
      <c r="K310" s="33"/>
      <c r="O310" s="32"/>
    </row>
    <row r="311" spans="2:15" x14ac:dyDescent="0.2">
      <c r="B311" s="33"/>
      <c r="K311" s="33"/>
      <c r="O311" s="32"/>
    </row>
    <row r="312" spans="2:15" x14ac:dyDescent="0.2">
      <c r="B312" s="33"/>
      <c r="K312" s="33"/>
      <c r="O312" s="32"/>
    </row>
    <row r="313" spans="2:15" x14ac:dyDescent="0.2">
      <c r="B313" s="33"/>
      <c r="K313" s="33"/>
      <c r="O313" s="32"/>
    </row>
    <row r="314" spans="2:15" x14ac:dyDescent="0.2">
      <c r="B314" s="33"/>
      <c r="K314" s="33"/>
      <c r="O314" s="32"/>
    </row>
    <row r="315" spans="2:15" x14ac:dyDescent="0.2">
      <c r="B315" s="33"/>
      <c r="K315" s="33"/>
      <c r="O315" s="32"/>
    </row>
    <row r="316" spans="2:15" x14ac:dyDescent="0.2">
      <c r="B316" s="33"/>
      <c r="K316" s="33"/>
      <c r="O316" s="32"/>
    </row>
    <row r="317" spans="2:15" x14ac:dyDescent="0.2">
      <c r="B317" s="33"/>
      <c r="K317" s="33"/>
      <c r="O317" s="32"/>
    </row>
    <row r="318" spans="2:15" x14ac:dyDescent="0.2">
      <c r="B318" s="33"/>
      <c r="K318" s="33"/>
      <c r="O318" s="32"/>
    </row>
    <row r="319" spans="2:15" x14ac:dyDescent="0.2">
      <c r="B319" s="33"/>
      <c r="K319" s="33"/>
      <c r="O319" s="32"/>
    </row>
    <row r="320" spans="2:15" x14ac:dyDescent="0.2">
      <c r="B320" s="33"/>
      <c r="K320" s="33"/>
      <c r="O320" s="32"/>
    </row>
    <row r="321" spans="2:15" x14ac:dyDescent="0.2">
      <c r="B321" s="33"/>
      <c r="K321" s="33"/>
      <c r="O321" s="32"/>
    </row>
    <row r="322" spans="2:15" x14ac:dyDescent="0.2">
      <c r="B322" s="33"/>
      <c r="K322" s="33"/>
      <c r="O322" s="32"/>
    </row>
    <row r="323" spans="2:15" x14ac:dyDescent="0.2">
      <c r="B323" s="33"/>
      <c r="K323" s="33"/>
      <c r="O323" s="32"/>
    </row>
    <row r="324" spans="2:15" x14ac:dyDescent="0.2">
      <c r="B324" s="33"/>
      <c r="K324" s="33"/>
      <c r="O324" s="32"/>
    </row>
    <row r="325" spans="2:15" x14ac:dyDescent="0.2">
      <c r="B325" s="33"/>
      <c r="K325" s="33"/>
      <c r="O325" s="32"/>
    </row>
    <row r="326" spans="2:15" x14ac:dyDescent="0.2">
      <c r="B326" s="33"/>
      <c r="K326" s="33"/>
      <c r="O326" s="32"/>
    </row>
    <row r="327" spans="2:15" x14ac:dyDescent="0.2">
      <c r="B327" s="33"/>
      <c r="K327" s="33"/>
      <c r="O327" s="32"/>
    </row>
    <row r="328" spans="2:15" x14ac:dyDescent="0.2">
      <c r="B328" s="33"/>
      <c r="K328" s="33"/>
      <c r="O328" s="32"/>
    </row>
    <row r="329" spans="2:15" x14ac:dyDescent="0.2">
      <c r="B329" s="33"/>
      <c r="K329" s="33"/>
      <c r="O329" s="32"/>
    </row>
    <row r="330" spans="2:15" x14ac:dyDescent="0.2">
      <c r="B330" s="33"/>
      <c r="K330" s="33"/>
      <c r="O330" s="32"/>
    </row>
    <row r="331" spans="2:15" x14ac:dyDescent="0.2">
      <c r="B331" s="33"/>
      <c r="K331" s="33"/>
      <c r="O331" s="32"/>
    </row>
    <row r="332" spans="2:15" x14ac:dyDescent="0.2">
      <c r="B332" s="33"/>
      <c r="K332" s="33"/>
      <c r="O332" s="32"/>
    </row>
    <row r="333" spans="2:15" x14ac:dyDescent="0.2">
      <c r="B333" s="33"/>
      <c r="K333" s="33"/>
      <c r="O333" s="32"/>
    </row>
    <row r="334" spans="2:15" x14ac:dyDescent="0.2">
      <c r="B334" s="33"/>
      <c r="K334" s="33"/>
      <c r="O334" s="32"/>
    </row>
    <row r="335" spans="2:15" x14ac:dyDescent="0.2">
      <c r="B335" s="33"/>
      <c r="K335" s="33"/>
      <c r="O335" s="32"/>
    </row>
    <row r="336" spans="2:15" x14ac:dyDescent="0.2">
      <c r="B336" s="33"/>
      <c r="K336" s="33"/>
      <c r="O336" s="32"/>
    </row>
    <row r="337" spans="2:15" x14ac:dyDescent="0.2">
      <c r="B337" s="33"/>
      <c r="K337" s="33"/>
      <c r="O337" s="32"/>
    </row>
    <row r="338" spans="2:15" x14ac:dyDescent="0.2">
      <c r="B338" s="33"/>
      <c r="K338" s="33"/>
      <c r="O338" s="32"/>
    </row>
    <row r="339" spans="2:15" x14ac:dyDescent="0.2">
      <c r="B339" s="33"/>
      <c r="K339" s="33"/>
      <c r="O339" s="32"/>
    </row>
    <row r="340" spans="2:15" x14ac:dyDescent="0.2">
      <c r="B340" s="33"/>
      <c r="K340" s="33"/>
      <c r="O340" s="32"/>
    </row>
    <row r="341" spans="2:15" x14ac:dyDescent="0.2">
      <c r="B341" s="33"/>
      <c r="K341" s="33"/>
      <c r="O341" s="32"/>
    </row>
    <row r="342" spans="2:15" x14ac:dyDescent="0.2">
      <c r="B342" s="33"/>
      <c r="K342" s="33"/>
      <c r="O342" s="32"/>
    </row>
    <row r="343" spans="2:15" x14ac:dyDescent="0.2">
      <c r="B343" s="33"/>
      <c r="K343" s="33"/>
      <c r="O343" s="32"/>
    </row>
    <row r="344" spans="2:15" x14ac:dyDescent="0.2">
      <c r="B344" s="33"/>
      <c r="K344" s="33"/>
      <c r="O344" s="32"/>
    </row>
    <row r="345" spans="2:15" x14ac:dyDescent="0.2">
      <c r="B345" s="33"/>
      <c r="K345" s="33"/>
      <c r="O345" s="32"/>
    </row>
    <row r="346" spans="2:15" x14ac:dyDescent="0.2">
      <c r="B346" s="33"/>
      <c r="K346" s="33"/>
      <c r="O346" s="32"/>
    </row>
    <row r="347" spans="2:15" x14ac:dyDescent="0.2">
      <c r="B347" s="33"/>
      <c r="K347" s="33"/>
      <c r="O347" s="32"/>
    </row>
    <row r="348" spans="2:15" x14ac:dyDescent="0.2">
      <c r="B348" s="33"/>
      <c r="K348" s="33"/>
      <c r="O348" s="32"/>
    </row>
    <row r="349" spans="2:15" x14ac:dyDescent="0.2">
      <c r="B349" s="33"/>
      <c r="K349" s="33"/>
      <c r="O349" s="32"/>
    </row>
    <row r="350" spans="2:15" x14ac:dyDescent="0.2">
      <c r="B350" s="33"/>
      <c r="K350" s="33"/>
      <c r="O350" s="32"/>
    </row>
    <row r="351" spans="2:15" x14ac:dyDescent="0.2">
      <c r="B351" s="33"/>
      <c r="K351" s="33"/>
      <c r="O351" s="32"/>
    </row>
    <row r="352" spans="2:15" x14ac:dyDescent="0.2">
      <c r="B352" s="33"/>
      <c r="K352" s="33"/>
      <c r="O352" s="32"/>
    </row>
    <row r="353" spans="2:15" x14ac:dyDescent="0.2">
      <c r="B353" s="33"/>
      <c r="K353" s="33"/>
      <c r="O353" s="32"/>
    </row>
    <row r="354" spans="2:15" x14ac:dyDescent="0.2">
      <c r="B354" s="33"/>
      <c r="K354" s="33"/>
      <c r="O354" s="32"/>
    </row>
    <row r="355" spans="2:15" x14ac:dyDescent="0.2">
      <c r="B355" s="33"/>
      <c r="K355" s="33"/>
      <c r="O355" s="32"/>
    </row>
    <row r="356" spans="2:15" x14ac:dyDescent="0.2">
      <c r="B356" s="33"/>
      <c r="K356" s="33"/>
      <c r="O356" s="32"/>
    </row>
    <row r="357" spans="2:15" x14ac:dyDescent="0.2">
      <c r="B357" s="33"/>
      <c r="K357" s="33"/>
      <c r="O357" s="32"/>
    </row>
    <row r="358" spans="2:15" x14ac:dyDescent="0.2">
      <c r="B358" s="33"/>
      <c r="K358" s="33"/>
      <c r="O358" s="32"/>
    </row>
    <row r="359" spans="2:15" x14ac:dyDescent="0.2">
      <c r="B359" s="33"/>
      <c r="K359" s="33"/>
      <c r="O359" s="32"/>
    </row>
    <row r="360" spans="2:15" x14ac:dyDescent="0.2">
      <c r="B360" s="33"/>
      <c r="K360" s="33"/>
      <c r="O360" s="32"/>
    </row>
    <row r="361" spans="2:15" x14ac:dyDescent="0.2">
      <c r="B361" s="33"/>
      <c r="K361" s="33"/>
      <c r="O361" s="32"/>
    </row>
    <row r="362" spans="2:15" x14ac:dyDescent="0.2">
      <c r="B362" s="33"/>
      <c r="K362" s="33"/>
      <c r="O362" s="32"/>
    </row>
    <row r="363" spans="2:15" x14ac:dyDescent="0.2">
      <c r="B363" s="33"/>
      <c r="K363" s="33"/>
      <c r="O363" s="32"/>
    </row>
    <row r="364" spans="2:15" x14ac:dyDescent="0.2">
      <c r="B364" s="33"/>
      <c r="K364" s="33"/>
      <c r="O364" s="32"/>
    </row>
    <row r="365" spans="2:15" x14ac:dyDescent="0.2">
      <c r="B365" s="33"/>
      <c r="K365" s="33"/>
      <c r="O365" s="32"/>
    </row>
    <row r="366" spans="2:15" x14ac:dyDescent="0.2">
      <c r="B366" s="33"/>
      <c r="K366" s="33"/>
      <c r="O366" s="32"/>
    </row>
    <row r="367" spans="2:15" x14ac:dyDescent="0.2">
      <c r="B367" s="33"/>
      <c r="K367" s="33"/>
      <c r="O367" s="32"/>
    </row>
    <row r="368" spans="2:15" x14ac:dyDescent="0.2">
      <c r="B368" s="33"/>
      <c r="K368" s="33"/>
      <c r="O368" s="32"/>
    </row>
    <row r="369" spans="2:15" x14ac:dyDescent="0.2">
      <c r="B369" s="33"/>
      <c r="K369" s="33"/>
      <c r="O369" s="32"/>
    </row>
    <row r="370" spans="2:15" x14ac:dyDescent="0.2">
      <c r="B370" s="33"/>
      <c r="K370" s="33"/>
      <c r="O370" s="32"/>
    </row>
    <row r="371" spans="2:15" x14ac:dyDescent="0.2">
      <c r="B371" s="33"/>
      <c r="K371" s="33"/>
      <c r="O371" s="32"/>
    </row>
    <row r="372" spans="2:15" x14ac:dyDescent="0.2">
      <c r="B372" s="33"/>
      <c r="K372" s="33"/>
      <c r="O372" s="32"/>
    </row>
    <row r="373" spans="2:15" x14ac:dyDescent="0.2">
      <c r="B373" s="33"/>
      <c r="K373" s="33"/>
      <c r="O373" s="32"/>
    </row>
    <row r="374" spans="2:15" x14ac:dyDescent="0.2">
      <c r="B374" s="33"/>
      <c r="K374" s="33"/>
      <c r="O374" s="32"/>
    </row>
    <row r="375" spans="2:15" x14ac:dyDescent="0.2">
      <c r="B375" s="33"/>
      <c r="K375" s="33"/>
      <c r="O375" s="32"/>
    </row>
    <row r="376" spans="2:15" x14ac:dyDescent="0.2">
      <c r="B376" s="33"/>
      <c r="K376" s="33"/>
      <c r="O376" s="32"/>
    </row>
    <row r="377" spans="2:15" x14ac:dyDescent="0.2">
      <c r="B377" s="33"/>
      <c r="K377" s="33"/>
      <c r="O377" s="32"/>
    </row>
    <row r="378" spans="2:15" x14ac:dyDescent="0.2">
      <c r="B378" s="33"/>
      <c r="K378" s="33"/>
      <c r="O378" s="32"/>
    </row>
    <row r="379" spans="2:15" x14ac:dyDescent="0.2">
      <c r="B379" s="33"/>
      <c r="K379" s="33"/>
      <c r="O379" s="32"/>
    </row>
    <row r="380" spans="2:15" x14ac:dyDescent="0.2">
      <c r="B380" s="33"/>
      <c r="K380" s="33"/>
      <c r="O380" s="32"/>
    </row>
    <row r="381" spans="2:15" x14ac:dyDescent="0.2">
      <c r="B381" s="33"/>
      <c r="K381" s="33"/>
      <c r="O381" s="32"/>
    </row>
    <row r="382" spans="2:15" x14ac:dyDescent="0.2">
      <c r="B382" s="33"/>
      <c r="K382" s="33"/>
      <c r="O382" s="32"/>
    </row>
    <row r="383" spans="2:15" x14ac:dyDescent="0.2">
      <c r="B383" s="33"/>
      <c r="K383" s="33"/>
      <c r="O383" s="32"/>
    </row>
    <row r="384" spans="2:15" x14ac:dyDescent="0.2">
      <c r="B384" s="33"/>
      <c r="K384" s="33"/>
      <c r="O384" s="32"/>
    </row>
    <row r="385" spans="2:15" x14ac:dyDescent="0.2">
      <c r="B385" s="33"/>
      <c r="K385" s="33"/>
      <c r="O385" s="32"/>
    </row>
    <row r="386" spans="2:15" x14ac:dyDescent="0.2">
      <c r="B386" s="33"/>
      <c r="K386" s="33"/>
      <c r="O386" s="32"/>
    </row>
    <row r="387" spans="2:15" x14ac:dyDescent="0.2">
      <c r="B387" s="33"/>
      <c r="K387" s="33"/>
      <c r="O387" s="32"/>
    </row>
    <row r="388" spans="2:15" x14ac:dyDescent="0.2">
      <c r="B388" s="33"/>
      <c r="K388" s="33"/>
      <c r="O388" s="32"/>
    </row>
    <row r="389" spans="2:15" x14ac:dyDescent="0.2">
      <c r="B389" s="33"/>
      <c r="K389" s="33"/>
      <c r="O389" s="32"/>
    </row>
    <row r="390" spans="2:15" x14ac:dyDescent="0.2">
      <c r="B390" s="33"/>
      <c r="K390" s="33"/>
      <c r="O390" s="32"/>
    </row>
    <row r="391" spans="2:15" x14ac:dyDescent="0.2">
      <c r="B391" s="33"/>
      <c r="K391" s="33"/>
      <c r="O391" s="32"/>
    </row>
    <row r="392" spans="2:15" x14ac:dyDescent="0.2">
      <c r="B392" s="33"/>
      <c r="K392" s="33"/>
      <c r="O392" s="32"/>
    </row>
    <row r="393" spans="2:15" x14ac:dyDescent="0.2">
      <c r="B393" s="33"/>
      <c r="K393" s="33"/>
      <c r="O393" s="32"/>
    </row>
    <row r="394" spans="2:15" x14ac:dyDescent="0.2">
      <c r="B394" s="33"/>
      <c r="K394" s="33"/>
      <c r="O394" s="32"/>
    </row>
    <row r="395" spans="2:15" x14ac:dyDescent="0.2">
      <c r="B395" s="33"/>
      <c r="K395" s="33"/>
      <c r="O395" s="32"/>
    </row>
    <row r="396" spans="2:15" x14ac:dyDescent="0.2">
      <c r="B396" s="33"/>
      <c r="K396" s="33"/>
      <c r="O396" s="32"/>
    </row>
    <row r="397" spans="2:15" x14ac:dyDescent="0.2">
      <c r="B397" s="33"/>
      <c r="K397" s="33"/>
      <c r="O397" s="32"/>
    </row>
    <row r="398" spans="2:15" x14ac:dyDescent="0.2">
      <c r="B398" s="33"/>
      <c r="K398" s="33"/>
      <c r="O398" s="32"/>
    </row>
    <row r="399" spans="2:15" x14ac:dyDescent="0.2">
      <c r="B399" s="33"/>
      <c r="K399" s="33"/>
      <c r="O399" s="32"/>
    </row>
    <row r="400" spans="2:15" x14ac:dyDescent="0.2">
      <c r="B400" s="33"/>
      <c r="K400" s="33"/>
      <c r="O400" s="32"/>
    </row>
    <row r="401" spans="2:15" x14ac:dyDescent="0.2">
      <c r="B401" s="33"/>
      <c r="K401" s="33"/>
      <c r="O401" s="32"/>
    </row>
    <row r="402" spans="2:15" x14ac:dyDescent="0.2">
      <c r="B402" s="33"/>
      <c r="K402" s="33"/>
      <c r="O402" s="32"/>
    </row>
    <row r="403" spans="2:15" x14ac:dyDescent="0.2">
      <c r="B403" s="33"/>
      <c r="K403" s="33"/>
      <c r="O403" s="32"/>
    </row>
    <row r="404" spans="2:15" x14ac:dyDescent="0.2">
      <c r="B404" s="33"/>
      <c r="K404" s="33"/>
      <c r="O404" s="32"/>
    </row>
    <row r="405" spans="2:15" x14ac:dyDescent="0.2">
      <c r="B405" s="33"/>
      <c r="K405" s="33"/>
      <c r="O405" s="32"/>
    </row>
    <row r="406" spans="2:15" x14ac:dyDescent="0.2">
      <c r="B406" s="33"/>
      <c r="K406" s="33"/>
      <c r="O406" s="32"/>
    </row>
    <row r="407" spans="2:15" x14ac:dyDescent="0.2">
      <c r="B407" s="33"/>
      <c r="K407" s="33"/>
      <c r="O407" s="32"/>
    </row>
    <row r="408" spans="2:15" x14ac:dyDescent="0.2">
      <c r="B408" s="33"/>
      <c r="K408" s="33"/>
      <c r="O408" s="32"/>
    </row>
    <row r="409" spans="2:15" x14ac:dyDescent="0.2">
      <c r="B409" s="33"/>
      <c r="K409" s="33"/>
      <c r="O409" s="32"/>
    </row>
    <row r="410" spans="2:15" x14ac:dyDescent="0.2">
      <c r="B410" s="33"/>
      <c r="K410" s="33"/>
      <c r="O410" s="32"/>
    </row>
    <row r="411" spans="2:15" x14ac:dyDescent="0.2">
      <c r="B411" s="33"/>
      <c r="K411" s="33"/>
      <c r="O411" s="32"/>
    </row>
    <row r="412" spans="2:15" x14ac:dyDescent="0.2">
      <c r="B412" s="33"/>
      <c r="K412" s="33"/>
      <c r="O412" s="32"/>
    </row>
    <row r="413" spans="2:15" x14ac:dyDescent="0.2">
      <c r="B413" s="33"/>
      <c r="K413" s="33"/>
      <c r="O413" s="32"/>
    </row>
    <row r="414" spans="2:15" x14ac:dyDescent="0.2">
      <c r="B414" s="33"/>
      <c r="K414" s="33"/>
      <c r="O414" s="32"/>
    </row>
    <row r="415" spans="2:15" x14ac:dyDescent="0.2">
      <c r="B415" s="33"/>
      <c r="K415" s="33"/>
      <c r="O415" s="32"/>
    </row>
    <row r="416" spans="2:15" x14ac:dyDescent="0.2">
      <c r="B416" s="33"/>
      <c r="K416" s="33"/>
      <c r="O416" s="32"/>
    </row>
    <row r="417" spans="2:15" x14ac:dyDescent="0.2">
      <c r="B417" s="33"/>
      <c r="K417" s="33"/>
      <c r="O417" s="32"/>
    </row>
    <row r="418" spans="2:15" x14ac:dyDescent="0.2">
      <c r="B418" s="33"/>
      <c r="K418" s="33"/>
      <c r="O418" s="32"/>
    </row>
    <row r="419" spans="2:15" x14ac:dyDescent="0.2">
      <c r="B419" s="33"/>
      <c r="K419" s="33"/>
      <c r="O419" s="32"/>
    </row>
    <row r="420" spans="2:15" x14ac:dyDescent="0.2">
      <c r="B420" s="33"/>
      <c r="K420" s="33"/>
      <c r="O420" s="32"/>
    </row>
    <row r="421" spans="2:15" x14ac:dyDescent="0.2">
      <c r="B421" s="33"/>
      <c r="K421" s="33"/>
      <c r="O421" s="32"/>
    </row>
    <row r="422" spans="2:15" x14ac:dyDescent="0.2">
      <c r="B422" s="33"/>
      <c r="K422" s="33"/>
      <c r="O422" s="32"/>
    </row>
    <row r="423" spans="2:15" x14ac:dyDescent="0.2">
      <c r="B423" s="33"/>
      <c r="K423" s="33"/>
      <c r="O423" s="32"/>
    </row>
    <row r="424" spans="2:15" x14ac:dyDescent="0.2">
      <c r="B424" s="33"/>
      <c r="K424" s="33"/>
      <c r="O424" s="32"/>
    </row>
    <row r="425" spans="2:15" x14ac:dyDescent="0.2">
      <c r="B425" s="33"/>
      <c r="K425" s="33"/>
      <c r="O425" s="32"/>
    </row>
    <row r="426" spans="2:15" x14ac:dyDescent="0.2">
      <c r="B426" s="33"/>
      <c r="K426" s="33"/>
      <c r="O426" s="32"/>
    </row>
    <row r="427" spans="2:15" x14ac:dyDescent="0.2">
      <c r="B427" s="33"/>
      <c r="K427" s="33"/>
      <c r="O427" s="32"/>
    </row>
    <row r="428" spans="2:15" x14ac:dyDescent="0.2">
      <c r="B428" s="33"/>
      <c r="K428" s="33"/>
      <c r="O428" s="32"/>
    </row>
    <row r="429" spans="2:15" x14ac:dyDescent="0.2">
      <c r="B429" s="33"/>
      <c r="K429" s="33"/>
      <c r="O429" s="32"/>
    </row>
    <row r="430" spans="2:15" x14ac:dyDescent="0.2">
      <c r="B430" s="33"/>
      <c r="K430" s="33"/>
      <c r="O430" s="32"/>
    </row>
    <row r="431" spans="2:15" x14ac:dyDescent="0.2">
      <c r="B431" s="33"/>
      <c r="K431" s="33"/>
      <c r="O431" s="32"/>
    </row>
    <row r="432" spans="2:15" x14ac:dyDescent="0.2">
      <c r="B432" s="33"/>
      <c r="K432" s="33"/>
      <c r="O432" s="32"/>
    </row>
    <row r="433" spans="2:15" x14ac:dyDescent="0.2">
      <c r="B433" s="33"/>
      <c r="K433" s="33"/>
      <c r="O433" s="32"/>
    </row>
    <row r="434" spans="2:15" x14ac:dyDescent="0.2">
      <c r="B434" s="33"/>
      <c r="K434" s="33"/>
      <c r="O434" s="32"/>
    </row>
    <row r="435" spans="2:15" x14ac:dyDescent="0.2">
      <c r="B435" s="33"/>
      <c r="K435" s="33"/>
      <c r="O435" s="32"/>
    </row>
    <row r="436" spans="2:15" x14ac:dyDescent="0.2">
      <c r="B436" s="33"/>
      <c r="K436" s="33"/>
      <c r="O436" s="32"/>
    </row>
    <row r="437" spans="2:15" x14ac:dyDescent="0.2">
      <c r="B437" s="33"/>
      <c r="K437" s="33"/>
      <c r="O437" s="32"/>
    </row>
    <row r="438" spans="2:15" x14ac:dyDescent="0.2">
      <c r="B438" s="33"/>
      <c r="K438" s="33"/>
      <c r="O438" s="32"/>
    </row>
    <row r="439" spans="2:15" x14ac:dyDescent="0.2">
      <c r="B439" s="33"/>
      <c r="K439" s="33"/>
      <c r="O439" s="32"/>
    </row>
    <row r="440" spans="2:15" x14ac:dyDescent="0.2">
      <c r="B440" s="33"/>
      <c r="K440" s="33"/>
      <c r="O440" s="32"/>
    </row>
    <row r="441" spans="2:15" x14ac:dyDescent="0.2">
      <c r="B441" s="33"/>
      <c r="K441" s="33"/>
      <c r="O441" s="32"/>
    </row>
    <row r="442" spans="2:15" x14ac:dyDescent="0.2">
      <c r="B442" s="33"/>
      <c r="K442" s="33"/>
      <c r="O442" s="32"/>
    </row>
    <row r="443" spans="2:15" x14ac:dyDescent="0.2">
      <c r="B443" s="33"/>
      <c r="K443" s="33"/>
      <c r="O443" s="32"/>
    </row>
    <row r="444" spans="2:15" x14ac:dyDescent="0.2">
      <c r="B444" s="33"/>
      <c r="K444" s="33"/>
      <c r="O444" s="32"/>
    </row>
    <row r="445" spans="2:15" x14ac:dyDescent="0.2">
      <c r="B445" s="33"/>
      <c r="K445" s="33"/>
      <c r="O445" s="32"/>
    </row>
    <row r="446" spans="2:15" x14ac:dyDescent="0.2">
      <c r="B446" s="33"/>
      <c r="K446" s="33"/>
      <c r="O446" s="32"/>
    </row>
    <row r="447" spans="2:15" x14ac:dyDescent="0.2">
      <c r="B447" s="33"/>
      <c r="K447" s="33"/>
      <c r="O447" s="32"/>
    </row>
    <row r="448" spans="2:15" x14ac:dyDescent="0.2">
      <c r="B448" s="33"/>
      <c r="K448" s="33"/>
      <c r="O448" s="32"/>
    </row>
    <row r="449" spans="2:15" x14ac:dyDescent="0.2">
      <c r="B449" s="33"/>
      <c r="K449" s="33"/>
      <c r="O449" s="32"/>
    </row>
    <row r="450" spans="2:15" x14ac:dyDescent="0.2">
      <c r="B450" s="33"/>
      <c r="K450" s="33"/>
      <c r="O450" s="32"/>
    </row>
    <row r="451" spans="2:15" x14ac:dyDescent="0.2">
      <c r="B451" s="33"/>
      <c r="K451" s="33"/>
      <c r="O451" s="32"/>
    </row>
    <row r="452" spans="2:15" x14ac:dyDescent="0.2">
      <c r="B452" s="33"/>
      <c r="K452" s="33"/>
      <c r="O452" s="32"/>
    </row>
    <row r="453" spans="2:15" x14ac:dyDescent="0.2">
      <c r="B453" s="33"/>
      <c r="K453" s="33"/>
      <c r="O453" s="32"/>
    </row>
    <row r="454" spans="2:15" x14ac:dyDescent="0.2">
      <c r="B454" s="33"/>
      <c r="K454" s="33"/>
      <c r="O454" s="32"/>
    </row>
    <row r="455" spans="2:15" x14ac:dyDescent="0.2">
      <c r="B455" s="33"/>
      <c r="K455" s="33"/>
      <c r="O455" s="32"/>
    </row>
    <row r="456" spans="2:15" x14ac:dyDescent="0.2">
      <c r="B456" s="33"/>
      <c r="K456" s="33"/>
      <c r="O456" s="32"/>
    </row>
    <row r="457" spans="2:15" x14ac:dyDescent="0.2">
      <c r="B457" s="33"/>
      <c r="K457" s="33"/>
      <c r="O457" s="32"/>
    </row>
    <row r="458" spans="2:15" x14ac:dyDescent="0.2">
      <c r="B458" s="33"/>
      <c r="K458" s="33"/>
      <c r="O458" s="32"/>
    </row>
    <row r="459" spans="2:15" x14ac:dyDescent="0.2">
      <c r="B459" s="33"/>
      <c r="K459" s="33"/>
      <c r="O459" s="32"/>
    </row>
    <row r="460" spans="2:15" x14ac:dyDescent="0.2">
      <c r="B460" s="33"/>
      <c r="K460" s="33"/>
      <c r="O460" s="32"/>
    </row>
    <row r="461" spans="2:15" x14ac:dyDescent="0.2">
      <c r="B461" s="33"/>
      <c r="K461" s="33"/>
      <c r="O461" s="32"/>
    </row>
    <row r="462" spans="2:15" x14ac:dyDescent="0.2">
      <c r="B462" s="33"/>
      <c r="K462" s="33"/>
      <c r="O462" s="32"/>
    </row>
    <row r="463" spans="2:15" x14ac:dyDescent="0.2">
      <c r="B463" s="33"/>
      <c r="K463" s="33"/>
      <c r="O463" s="32"/>
    </row>
    <row r="464" spans="2:15" x14ac:dyDescent="0.2">
      <c r="B464" s="33"/>
      <c r="K464" s="33"/>
      <c r="O464" s="32"/>
    </row>
    <row r="465" spans="2:15" x14ac:dyDescent="0.2">
      <c r="B465" s="33"/>
      <c r="K465" s="33"/>
      <c r="O465" s="32"/>
    </row>
    <row r="466" spans="2:15" x14ac:dyDescent="0.2">
      <c r="B466" s="33"/>
      <c r="K466" s="33"/>
      <c r="O466" s="32"/>
    </row>
    <row r="467" spans="2:15" x14ac:dyDescent="0.2">
      <c r="B467" s="33"/>
      <c r="K467" s="33"/>
      <c r="O467" s="32"/>
    </row>
    <row r="468" spans="2:15" x14ac:dyDescent="0.2">
      <c r="B468" s="33"/>
      <c r="K468" s="33"/>
      <c r="O468" s="32"/>
    </row>
    <row r="469" spans="2:15" x14ac:dyDescent="0.2">
      <c r="B469" s="33"/>
      <c r="K469" s="33"/>
      <c r="O469" s="32"/>
    </row>
    <row r="470" spans="2:15" x14ac:dyDescent="0.2">
      <c r="B470" s="33"/>
      <c r="K470" s="33"/>
      <c r="O470" s="32"/>
    </row>
    <row r="471" spans="2:15" x14ac:dyDescent="0.2">
      <c r="B471" s="33"/>
      <c r="K471" s="33"/>
      <c r="O471" s="32"/>
    </row>
    <row r="472" spans="2:15" x14ac:dyDescent="0.2">
      <c r="B472" s="33"/>
      <c r="K472" s="33"/>
      <c r="O472" s="32"/>
    </row>
    <row r="473" spans="2:15" x14ac:dyDescent="0.2">
      <c r="B473" s="33"/>
      <c r="K473" s="33"/>
      <c r="O473" s="32"/>
    </row>
    <row r="474" spans="2:15" x14ac:dyDescent="0.2">
      <c r="B474" s="33"/>
      <c r="K474" s="33"/>
      <c r="O474" s="32"/>
    </row>
    <row r="475" spans="2:15" x14ac:dyDescent="0.2">
      <c r="B475" s="33"/>
      <c r="K475" s="33"/>
      <c r="O475" s="32"/>
    </row>
    <row r="476" spans="2:15" x14ac:dyDescent="0.2">
      <c r="B476" s="33"/>
      <c r="K476" s="33"/>
      <c r="O476" s="32"/>
    </row>
    <row r="477" spans="2:15" x14ac:dyDescent="0.2">
      <c r="B477" s="33"/>
      <c r="K477" s="33"/>
      <c r="O477" s="32"/>
    </row>
    <row r="478" spans="2:15" x14ac:dyDescent="0.2">
      <c r="B478" s="33"/>
      <c r="K478" s="33"/>
      <c r="O478" s="32"/>
    </row>
    <row r="479" spans="2:15" x14ac:dyDescent="0.2">
      <c r="B479" s="33"/>
      <c r="K479" s="33"/>
      <c r="O479" s="32"/>
    </row>
    <row r="480" spans="2:15" x14ac:dyDescent="0.2">
      <c r="B480" s="33"/>
      <c r="K480" s="33"/>
      <c r="O480" s="32"/>
    </row>
    <row r="481" spans="2:15" x14ac:dyDescent="0.2">
      <c r="B481" s="33"/>
      <c r="K481" s="33"/>
      <c r="O481" s="32"/>
    </row>
    <row r="482" spans="2:15" x14ac:dyDescent="0.2">
      <c r="B482" s="33"/>
      <c r="K482" s="33"/>
      <c r="O482" s="32"/>
    </row>
    <row r="483" spans="2:15" x14ac:dyDescent="0.2">
      <c r="B483" s="33"/>
      <c r="K483" s="33"/>
      <c r="O483" s="32"/>
    </row>
    <row r="484" spans="2:15" x14ac:dyDescent="0.2">
      <c r="B484" s="33"/>
      <c r="K484" s="33"/>
      <c r="O484" s="32"/>
    </row>
    <row r="485" spans="2:15" x14ac:dyDescent="0.2">
      <c r="B485" s="33"/>
      <c r="K485" s="33"/>
      <c r="O485" s="32"/>
    </row>
    <row r="486" spans="2:15" x14ac:dyDescent="0.2">
      <c r="B486" s="33"/>
      <c r="K486" s="33"/>
      <c r="O486" s="32"/>
    </row>
    <row r="487" spans="2:15" x14ac:dyDescent="0.2">
      <c r="B487" s="33"/>
      <c r="K487" s="33"/>
      <c r="O487" s="32"/>
    </row>
    <row r="488" spans="2:15" x14ac:dyDescent="0.2">
      <c r="B488" s="33"/>
      <c r="K488" s="33"/>
      <c r="O488" s="32"/>
    </row>
    <row r="489" spans="2:15" x14ac:dyDescent="0.2">
      <c r="B489" s="33"/>
      <c r="K489" s="33"/>
      <c r="O489" s="32"/>
    </row>
    <row r="490" spans="2:15" x14ac:dyDescent="0.2">
      <c r="B490" s="33"/>
      <c r="K490" s="33"/>
      <c r="O490" s="32"/>
    </row>
    <row r="491" spans="2:15" x14ac:dyDescent="0.2">
      <c r="B491" s="33"/>
      <c r="K491" s="33"/>
      <c r="O491" s="32"/>
    </row>
    <row r="492" spans="2:15" x14ac:dyDescent="0.2">
      <c r="B492" s="33"/>
      <c r="K492" s="33"/>
      <c r="O492" s="32"/>
    </row>
    <row r="493" spans="2:15" x14ac:dyDescent="0.2">
      <c r="B493" s="33"/>
      <c r="K493" s="33"/>
      <c r="O493" s="32"/>
    </row>
    <row r="494" spans="2:15" x14ac:dyDescent="0.2">
      <c r="B494" s="33"/>
      <c r="K494" s="33"/>
      <c r="O494" s="32"/>
    </row>
    <row r="495" spans="2:15" x14ac:dyDescent="0.2">
      <c r="B495" s="33"/>
      <c r="K495" s="33"/>
      <c r="O495" s="32"/>
    </row>
    <row r="496" spans="2:15" x14ac:dyDescent="0.2">
      <c r="B496" s="33"/>
      <c r="K496" s="33"/>
      <c r="O496" s="32"/>
    </row>
    <row r="497" spans="2:15" x14ac:dyDescent="0.2">
      <c r="B497" s="33"/>
      <c r="K497" s="33"/>
      <c r="O497" s="32"/>
    </row>
    <row r="498" spans="2:15" x14ac:dyDescent="0.2">
      <c r="B498" s="33"/>
      <c r="K498" s="33"/>
      <c r="O498" s="32"/>
    </row>
    <row r="499" spans="2:15" x14ac:dyDescent="0.2">
      <c r="B499" s="33"/>
      <c r="K499" s="33"/>
      <c r="O499" s="32"/>
    </row>
    <row r="500" spans="2:15" x14ac:dyDescent="0.2">
      <c r="B500" s="33"/>
      <c r="K500" s="33"/>
      <c r="O500" s="32"/>
    </row>
    <row r="501" spans="2:15" x14ac:dyDescent="0.2">
      <c r="B501" s="33"/>
      <c r="K501" s="33"/>
      <c r="O501" s="32"/>
    </row>
    <row r="502" spans="2:15" x14ac:dyDescent="0.2">
      <c r="B502" s="33"/>
      <c r="K502" s="33"/>
      <c r="O502" s="32"/>
    </row>
    <row r="503" spans="2:15" x14ac:dyDescent="0.2">
      <c r="B503" s="33"/>
      <c r="K503" s="33"/>
      <c r="O503" s="32"/>
    </row>
    <row r="504" spans="2:15" x14ac:dyDescent="0.2">
      <c r="B504" s="33"/>
      <c r="K504" s="33"/>
      <c r="O504" s="32"/>
    </row>
    <row r="505" spans="2:15" x14ac:dyDescent="0.2">
      <c r="B505" s="33"/>
      <c r="K505" s="33"/>
      <c r="O505" s="32"/>
    </row>
    <row r="506" spans="2:15" x14ac:dyDescent="0.2">
      <c r="B506" s="33"/>
      <c r="K506" s="33"/>
      <c r="O506" s="32"/>
    </row>
    <row r="507" spans="2:15" x14ac:dyDescent="0.2">
      <c r="B507" s="33"/>
      <c r="K507" s="33"/>
      <c r="O507" s="32"/>
    </row>
    <row r="508" spans="2:15" x14ac:dyDescent="0.2">
      <c r="B508" s="33"/>
      <c r="K508" s="33"/>
      <c r="O508" s="32"/>
    </row>
    <row r="509" spans="2:15" x14ac:dyDescent="0.2">
      <c r="B509" s="33"/>
      <c r="K509" s="33"/>
      <c r="O509" s="32"/>
    </row>
    <row r="510" spans="2:15" x14ac:dyDescent="0.2">
      <c r="B510" s="33"/>
      <c r="K510" s="33"/>
      <c r="O510" s="32"/>
    </row>
    <row r="511" spans="2:15" x14ac:dyDescent="0.2">
      <c r="B511" s="33"/>
      <c r="K511" s="33"/>
      <c r="O511" s="32"/>
    </row>
    <row r="512" spans="2:15" x14ac:dyDescent="0.2">
      <c r="B512" s="33"/>
      <c r="K512" s="33"/>
      <c r="O512" s="32"/>
    </row>
    <row r="513" spans="2:15" x14ac:dyDescent="0.2">
      <c r="B513" s="33"/>
      <c r="K513" s="33"/>
      <c r="O513" s="32"/>
    </row>
    <row r="514" spans="2:15" x14ac:dyDescent="0.2">
      <c r="B514" s="33"/>
      <c r="K514" s="33"/>
      <c r="O514" s="32"/>
    </row>
    <row r="515" spans="2:15" x14ac:dyDescent="0.2">
      <c r="B515" s="33"/>
      <c r="K515" s="33"/>
      <c r="O515" s="32"/>
    </row>
    <row r="516" spans="2:15" x14ac:dyDescent="0.2">
      <c r="B516" s="33"/>
      <c r="K516" s="33"/>
      <c r="O516" s="32"/>
    </row>
    <row r="517" spans="2:15" x14ac:dyDescent="0.2">
      <c r="B517" s="33"/>
      <c r="K517" s="33"/>
      <c r="O517" s="32"/>
    </row>
    <row r="518" spans="2:15" x14ac:dyDescent="0.2">
      <c r="B518" s="33"/>
      <c r="K518" s="33"/>
      <c r="O518" s="32"/>
    </row>
    <row r="519" spans="2:15" x14ac:dyDescent="0.2">
      <c r="B519" s="33"/>
      <c r="K519" s="33"/>
      <c r="O519" s="32"/>
    </row>
    <row r="520" spans="2:15" x14ac:dyDescent="0.2">
      <c r="B520" s="33"/>
      <c r="K520" s="33"/>
      <c r="O520" s="32"/>
    </row>
    <row r="521" spans="2:15" x14ac:dyDescent="0.2">
      <c r="B521" s="33"/>
      <c r="K521" s="33"/>
      <c r="O521" s="32"/>
    </row>
    <row r="522" spans="2:15" x14ac:dyDescent="0.2">
      <c r="B522" s="33"/>
      <c r="K522" s="33"/>
      <c r="O522" s="32"/>
    </row>
    <row r="523" spans="2:15" x14ac:dyDescent="0.2">
      <c r="B523" s="33"/>
      <c r="K523" s="33"/>
      <c r="O523" s="32"/>
    </row>
    <row r="524" spans="2:15" x14ac:dyDescent="0.2">
      <c r="B524" s="33"/>
      <c r="K524" s="33"/>
      <c r="O524" s="32"/>
    </row>
    <row r="525" spans="2:15" x14ac:dyDescent="0.2">
      <c r="B525" s="33"/>
      <c r="K525" s="33"/>
      <c r="O525" s="32"/>
    </row>
    <row r="526" spans="2:15" x14ac:dyDescent="0.2">
      <c r="B526" s="33"/>
      <c r="K526" s="33"/>
      <c r="O526" s="32"/>
    </row>
    <row r="527" spans="2:15" x14ac:dyDescent="0.2">
      <c r="B527" s="33"/>
      <c r="K527" s="33"/>
      <c r="O527" s="32"/>
    </row>
    <row r="528" spans="2:15" x14ac:dyDescent="0.2">
      <c r="B528" s="33"/>
      <c r="K528" s="33"/>
      <c r="O528" s="32"/>
    </row>
    <row r="529" spans="2:15" x14ac:dyDescent="0.2">
      <c r="B529" s="33"/>
      <c r="K529" s="33"/>
      <c r="O529" s="32"/>
    </row>
    <row r="530" spans="2:15" x14ac:dyDescent="0.2">
      <c r="B530" s="33"/>
      <c r="K530" s="33"/>
      <c r="O530" s="32"/>
    </row>
    <row r="531" spans="2:15" x14ac:dyDescent="0.2">
      <c r="B531" s="33"/>
      <c r="K531" s="33"/>
      <c r="O531" s="32"/>
    </row>
    <row r="532" spans="2:15" x14ac:dyDescent="0.2">
      <c r="B532" s="33"/>
      <c r="K532" s="33"/>
      <c r="O532" s="32"/>
    </row>
    <row r="533" spans="2:15" x14ac:dyDescent="0.2">
      <c r="B533" s="33"/>
      <c r="K533" s="33"/>
      <c r="O533" s="32"/>
    </row>
    <row r="534" spans="2:15" x14ac:dyDescent="0.2">
      <c r="B534" s="33"/>
      <c r="K534" s="33"/>
      <c r="O534" s="32"/>
    </row>
    <row r="535" spans="2:15" x14ac:dyDescent="0.2">
      <c r="B535" s="33"/>
      <c r="K535" s="33"/>
      <c r="O535" s="32"/>
    </row>
    <row r="536" spans="2:15" x14ac:dyDescent="0.2">
      <c r="B536" s="33"/>
      <c r="K536" s="33"/>
      <c r="O536" s="32"/>
    </row>
    <row r="537" spans="2:15" x14ac:dyDescent="0.2">
      <c r="B537" s="33"/>
      <c r="K537" s="33"/>
      <c r="O537" s="32"/>
    </row>
    <row r="538" spans="2:15" x14ac:dyDescent="0.2">
      <c r="B538" s="33"/>
      <c r="K538" s="33"/>
      <c r="O538" s="32"/>
    </row>
    <row r="539" spans="2:15" x14ac:dyDescent="0.2">
      <c r="B539" s="33"/>
      <c r="K539" s="33"/>
      <c r="O539" s="32"/>
    </row>
    <row r="540" spans="2:15" x14ac:dyDescent="0.2">
      <c r="B540" s="33"/>
      <c r="K540" s="33"/>
      <c r="O540" s="32"/>
    </row>
    <row r="541" spans="2:15" x14ac:dyDescent="0.2">
      <c r="B541" s="33"/>
      <c r="K541" s="33"/>
      <c r="O541" s="32"/>
    </row>
    <row r="542" spans="2:15" x14ac:dyDescent="0.2">
      <c r="B542" s="33"/>
      <c r="K542" s="33"/>
      <c r="O542" s="32"/>
    </row>
    <row r="543" spans="2:15" x14ac:dyDescent="0.2">
      <c r="B543" s="33"/>
      <c r="K543" s="33"/>
      <c r="O543" s="32"/>
    </row>
    <row r="544" spans="2:15" x14ac:dyDescent="0.2">
      <c r="B544" s="33"/>
      <c r="K544" s="33"/>
      <c r="O544" s="32"/>
    </row>
    <row r="545" spans="2:15" x14ac:dyDescent="0.2">
      <c r="B545" s="33"/>
      <c r="K545" s="33"/>
      <c r="O545" s="32"/>
    </row>
    <row r="546" spans="2:15" x14ac:dyDescent="0.2">
      <c r="B546" s="33"/>
      <c r="K546" s="33"/>
      <c r="O546" s="32"/>
    </row>
    <row r="547" spans="2:15" x14ac:dyDescent="0.2">
      <c r="B547" s="33"/>
      <c r="K547" s="33"/>
      <c r="O547" s="32"/>
    </row>
    <row r="548" spans="2:15" x14ac:dyDescent="0.2">
      <c r="B548" s="33"/>
      <c r="K548" s="33"/>
      <c r="O548" s="32"/>
    </row>
    <row r="549" spans="2:15" x14ac:dyDescent="0.2">
      <c r="B549" s="33"/>
      <c r="K549" s="33"/>
      <c r="O549" s="32"/>
    </row>
    <row r="550" spans="2:15" x14ac:dyDescent="0.2">
      <c r="B550" s="33"/>
      <c r="K550" s="33"/>
      <c r="O550" s="32"/>
    </row>
    <row r="551" spans="2:15" x14ac:dyDescent="0.2">
      <c r="B551" s="33"/>
      <c r="K551" s="33"/>
      <c r="O551" s="32"/>
    </row>
    <row r="552" spans="2:15" x14ac:dyDescent="0.2">
      <c r="B552" s="33"/>
      <c r="K552" s="33"/>
      <c r="O552" s="32"/>
    </row>
    <row r="553" spans="2:15" x14ac:dyDescent="0.2">
      <c r="B553" s="33"/>
      <c r="K553" s="33"/>
      <c r="O553" s="32"/>
    </row>
    <row r="554" spans="2:15" x14ac:dyDescent="0.2">
      <c r="B554" s="33"/>
      <c r="K554" s="33"/>
      <c r="O554" s="32"/>
    </row>
    <row r="555" spans="2:15" x14ac:dyDescent="0.2">
      <c r="B555" s="33"/>
      <c r="K555" s="33"/>
      <c r="O555" s="32"/>
    </row>
    <row r="556" spans="2:15" x14ac:dyDescent="0.2">
      <c r="B556" s="33"/>
      <c r="K556" s="33"/>
      <c r="O556" s="32"/>
    </row>
    <row r="557" spans="2:15" x14ac:dyDescent="0.2">
      <c r="B557" s="33"/>
      <c r="K557" s="33"/>
      <c r="O557" s="32"/>
    </row>
    <row r="558" spans="2:15" x14ac:dyDescent="0.2">
      <c r="B558" s="33"/>
      <c r="K558" s="33"/>
      <c r="O558" s="32"/>
    </row>
    <row r="559" spans="2:15" x14ac:dyDescent="0.2">
      <c r="B559" s="33"/>
      <c r="K559" s="33"/>
      <c r="O559" s="32"/>
    </row>
    <row r="560" spans="2:15" x14ac:dyDescent="0.2">
      <c r="B560" s="33"/>
      <c r="K560" s="33"/>
      <c r="O560" s="32"/>
    </row>
    <row r="561" spans="2:15" x14ac:dyDescent="0.2">
      <c r="B561" s="33"/>
      <c r="K561" s="33"/>
      <c r="O561" s="32"/>
    </row>
    <row r="562" spans="2:15" x14ac:dyDescent="0.2">
      <c r="B562" s="33"/>
      <c r="K562" s="33"/>
      <c r="O562" s="32"/>
    </row>
    <row r="563" spans="2:15" x14ac:dyDescent="0.2">
      <c r="B563" s="33"/>
      <c r="K563" s="33"/>
      <c r="O563" s="32"/>
    </row>
    <row r="564" spans="2:15" x14ac:dyDescent="0.2">
      <c r="B564" s="33"/>
      <c r="K564" s="33"/>
      <c r="O564" s="32"/>
    </row>
    <row r="565" spans="2:15" x14ac:dyDescent="0.2">
      <c r="B565" s="33"/>
      <c r="K565" s="33"/>
      <c r="O565" s="32"/>
    </row>
    <row r="566" spans="2:15" x14ac:dyDescent="0.2">
      <c r="B566" s="33"/>
      <c r="K566" s="33"/>
      <c r="O566" s="32"/>
    </row>
    <row r="567" spans="2:15" x14ac:dyDescent="0.2">
      <c r="B567" s="33"/>
      <c r="K567" s="33"/>
      <c r="O567" s="32"/>
    </row>
    <row r="568" spans="2:15" x14ac:dyDescent="0.2">
      <c r="B568" s="33"/>
      <c r="K568" s="33"/>
      <c r="O568" s="32"/>
    </row>
    <row r="569" spans="2:15" x14ac:dyDescent="0.2">
      <c r="B569" s="33"/>
      <c r="K569" s="33"/>
      <c r="O569" s="32"/>
    </row>
    <row r="570" spans="2:15" x14ac:dyDescent="0.2">
      <c r="B570" s="33"/>
      <c r="K570" s="33"/>
      <c r="O570" s="32"/>
    </row>
    <row r="571" spans="2:15" x14ac:dyDescent="0.2">
      <c r="B571" s="33"/>
      <c r="K571" s="33"/>
      <c r="O571" s="32"/>
    </row>
    <row r="572" spans="2:15" x14ac:dyDescent="0.2">
      <c r="B572" s="33"/>
      <c r="K572" s="33"/>
      <c r="O572" s="32"/>
    </row>
    <row r="573" spans="2:15" x14ac:dyDescent="0.2">
      <c r="B573" s="33"/>
      <c r="K573" s="33"/>
      <c r="O573" s="32"/>
    </row>
    <row r="574" spans="2:15" x14ac:dyDescent="0.2">
      <c r="B574" s="33"/>
      <c r="K574" s="33"/>
      <c r="O574" s="32"/>
    </row>
    <row r="575" spans="2:15" x14ac:dyDescent="0.2">
      <c r="B575" s="33"/>
      <c r="K575" s="33"/>
      <c r="O575" s="32"/>
    </row>
    <row r="576" spans="2:15" x14ac:dyDescent="0.2">
      <c r="B576" s="33"/>
      <c r="K576" s="33"/>
      <c r="O576" s="32"/>
    </row>
    <row r="577" spans="2:15" x14ac:dyDescent="0.2">
      <c r="B577" s="33"/>
      <c r="K577" s="33"/>
      <c r="O577" s="32"/>
    </row>
    <row r="578" spans="2:15" x14ac:dyDescent="0.2">
      <c r="B578" s="33"/>
      <c r="K578" s="33"/>
      <c r="O578" s="32"/>
    </row>
    <row r="579" spans="2:15" x14ac:dyDescent="0.2">
      <c r="B579" s="33"/>
      <c r="K579" s="33"/>
      <c r="O579" s="32"/>
    </row>
    <row r="580" spans="2:15" x14ac:dyDescent="0.2">
      <c r="B580" s="33"/>
      <c r="K580" s="33"/>
      <c r="O580" s="32"/>
    </row>
    <row r="581" spans="2:15" x14ac:dyDescent="0.2">
      <c r="B581" s="33"/>
      <c r="K581" s="33"/>
      <c r="O581" s="32"/>
    </row>
    <row r="582" spans="2:15" x14ac:dyDescent="0.2">
      <c r="B582" s="33"/>
      <c r="K582" s="33"/>
      <c r="O582" s="32"/>
    </row>
    <row r="583" spans="2:15" x14ac:dyDescent="0.2">
      <c r="B583" s="33"/>
      <c r="K583" s="33"/>
      <c r="O583" s="32"/>
    </row>
    <row r="584" spans="2:15" x14ac:dyDescent="0.2">
      <c r="B584" s="33"/>
      <c r="K584" s="33"/>
      <c r="O584" s="32"/>
    </row>
    <row r="585" spans="2:15" x14ac:dyDescent="0.2">
      <c r="B585" s="33"/>
      <c r="K585" s="33"/>
      <c r="O585" s="32"/>
    </row>
    <row r="586" spans="2:15" x14ac:dyDescent="0.2">
      <c r="B586" s="33"/>
      <c r="K586" s="33"/>
      <c r="O586" s="32"/>
    </row>
    <row r="587" spans="2:15" x14ac:dyDescent="0.2">
      <c r="B587" s="33"/>
      <c r="K587" s="33"/>
      <c r="O587" s="32"/>
    </row>
    <row r="588" spans="2:15" x14ac:dyDescent="0.2">
      <c r="B588" s="33"/>
      <c r="K588" s="33"/>
      <c r="O588" s="32"/>
    </row>
    <row r="589" spans="2:15" x14ac:dyDescent="0.2">
      <c r="B589" s="33"/>
      <c r="K589" s="33"/>
      <c r="O589" s="32"/>
    </row>
    <row r="590" spans="2:15" x14ac:dyDescent="0.2">
      <c r="B590" s="33"/>
      <c r="K590" s="33"/>
      <c r="O590" s="32"/>
    </row>
    <row r="591" spans="2:15" x14ac:dyDescent="0.2">
      <c r="B591" s="33"/>
      <c r="K591" s="33"/>
      <c r="O591" s="32"/>
    </row>
    <row r="592" spans="2:15" x14ac:dyDescent="0.2">
      <c r="B592" s="33"/>
      <c r="K592" s="33"/>
      <c r="O592" s="32"/>
    </row>
    <row r="593" spans="2:15" x14ac:dyDescent="0.2">
      <c r="B593" s="33"/>
      <c r="K593" s="33"/>
      <c r="O593" s="32"/>
    </row>
    <row r="594" spans="2:15" x14ac:dyDescent="0.2">
      <c r="B594" s="33"/>
      <c r="K594" s="33"/>
      <c r="O594" s="32"/>
    </row>
    <row r="595" spans="2:15" x14ac:dyDescent="0.2">
      <c r="B595" s="33"/>
      <c r="K595" s="33"/>
      <c r="O595" s="32"/>
    </row>
    <row r="596" spans="2:15" x14ac:dyDescent="0.2">
      <c r="B596" s="33"/>
      <c r="K596" s="33"/>
      <c r="O596" s="32"/>
    </row>
    <row r="597" spans="2:15" x14ac:dyDescent="0.2">
      <c r="B597" s="33"/>
      <c r="K597" s="33"/>
      <c r="O597" s="32"/>
    </row>
    <row r="598" spans="2:15" x14ac:dyDescent="0.2">
      <c r="B598" s="33"/>
      <c r="K598" s="33"/>
      <c r="O598" s="32"/>
    </row>
    <row r="599" spans="2:15" x14ac:dyDescent="0.2">
      <c r="B599" s="33"/>
      <c r="K599" s="33"/>
      <c r="O599" s="32"/>
    </row>
    <row r="600" spans="2:15" x14ac:dyDescent="0.2">
      <c r="B600" s="33"/>
      <c r="K600" s="33"/>
      <c r="O600" s="32"/>
    </row>
    <row r="601" spans="2:15" x14ac:dyDescent="0.2">
      <c r="B601" s="33"/>
      <c r="K601" s="33"/>
      <c r="O601" s="32"/>
    </row>
    <row r="602" spans="2:15" x14ac:dyDescent="0.2">
      <c r="B602" s="33"/>
      <c r="K602" s="33"/>
      <c r="O602" s="32"/>
    </row>
    <row r="603" spans="2:15" x14ac:dyDescent="0.2">
      <c r="B603" s="33"/>
      <c r="K603" s="33"/>
      <c r="O603" s="32"/>
    </row>
    <row r="604" spans="2:15" x14ac:dyDescent="0.2">
      <c r="B604" s="33"/>
      <c r="K604" s="33"/>
      <c r="O604" s="32"/>
    </row>
    <row r="605" spans="2:15" x14ac:dyDescent="0.2">
      <c r="B605" s="33"/>
      <c r="K605" s="33"/>
      <c r="O605" s="32"/>
    </row>
    <row r="606" spans="2:15" x14ac:dyDescent="0.2">
      <c r="B606" s="33"/>
      <c r="K606" s="33"/>
      <c r="O606" s="32"/>
    </row>
    <row r="607" spans="2:15" x14ac:dyDescent="0.2">
      <c r="B607" s="33"/>
      <c r="K607" s="33"/>
      <c r="O607" s="32"/>
    </row>
    <row r="608" spans="2:15" x14ac:dyDescent="0.2">
      <c r="B608" s="33"/>
      <c r="K608" s="33"/>
      <c r="O608" s="32"/>
    </row>
    <row r="609" spans="2:15" x14ac:dyDescent="0.2">
      <c r="B609" s="33"/>
      <c r="K609" s="33"/>
      <c r="O609" s="32"/>
    </row>
    <row r="610" spans="2:15" x14ac:dyDescent="0.2">
      <c r="B610" s="33"/>
      <c r="K610" s="33"/>
      <c r="O610" s="32"/>
    </row>
    <row r="611" spans="2:15" x14ac:dyDescent="0.2">
      <c r="B611" s="33"/>
      <c r="K611" s="33"/>
      <c r="O611" s="32"/>
    </row>
    <row r="612" spans="2:15" x14ac:dyDescent="0.2">
      <c r="B612" s="33"/>
      <c r="K612" s="33"/>
      <c r="O612" s="32"/>
    </row>
    <row r="613" spans="2:15" x14ac:dyDescent="0.2">
      <c r="B613" s="33"/>
      <c r="K613" s="33"/>
      <c r="O613" s="32"/>
    </row>
    <row r="614" spans="2:15" x14ac:dyDescent="0.2">
      <c r="B614" s="33"/>
      <c r="K614" s="33"/>
      <c r="O614" s="32"/>
    </row>
    <row r="615" spans="2:15" x14ac:dyDescent="0.2">
      <c r="B615" s="33"/>
      <c r="K615" s="33"/>
      <c r="O615" s="32"/>
    </row>
    <row r="616" spans="2:15" x14ac:dyDescent="0.2">
      <c r="B616" s="33"/>
      <c r="K616" s="33"/>
      <c r="O616" s="32"/>
    </row>
    <row r="617" spans="2:15" x14ac:dyDescent="0.2">
      <c r="B617" s="33"/>
      <c r="K617" s="33"/>
      <c r="O617" s="32"/>
    </row>
    <row r="618" spans="2:15" x14ac:dyDescent="0.2">
      <c r="B618" s="33"/>
      <c r="K618" s="33"/>
      <c r="O618" s="32"/>
    </row>
    <row r="619" spans="2:15" x14ac:dyDescent="0.2">
      <c r="B619" s="33"/>
      <c r="K619" s="33"/>
      <c r="O619" s="32"/>
    </row>
    <row r="620" spans="2:15" x14ac:dyDescent="0.2">
      <c r="B620" s="33"/>
      <c r="K620" s="33"/>
      <c r="O620" s="32"/>
    </row>
    <row r="621" spans="2:15" x14ac:dyDescent="0.2">
      <c r="B621" s="33"/>
      <c r="K621" s="33"/>
      <c r="O621" s="32"/>
    </row>
    <row r="622" spans="2:15" x14ac:dyDescent="0.2">
      <c r="B622" s="33"/>
      <c r="K622" s="33"/>
      <c r="O622" s="32"/>
    </row>
    <row r="623" spans="2:15" x14ac:dyDescent="0.2">
      <c r="B623" s="33"/>
      <c r="K623" s="33"/>
      <c r="O623" s="32"/>
    </row>
    <row r="624" spans="2:15" x14ac:dyDescent="0.2">
      <c r="B624" s="33"/>
      <c r="K624" s="33"/>
      <c r="O624" s="32"/>
    </row>
    <row r="625" spans="2:15" x14ac:dyDescent="0.2">
      <c r="B625" s="33"/>
      <c r="K625" s="33"/>
      <c r="O625" s="32"/>
    </row>
    <row r="626" spans="2:15" x14ac:dyDescent="0.2">
      <c r="B626" s="33"/>
      <c r="K626" s="33"/>
      <c r="O626" s="32"/>
    </row>
    <row r="627" spans="2:15" x14ac:dyDescent="0.2">
      <c r="B627" s="33"/>
      <c r="K627" s="33"/>
      <c r="O627" s="32"/>
    </row>
    <row r="628" spans="2:15" x14ac:dyDescent="0.2">
      <c r="B628" s="33"/>
      <c r="K628" s="33"/>
      <c r="O628" s="32"/>
    </row>
    <row r="629" spans="2:15" x14ac:dyDescent="0.2">
      <c r="B629" s="33"/>
      <c r="K629" s="33"/>
      <c r="O629" s="32"/>
    </row>
    <row r="630" spans="2:15" x14ac:dyDescent="0.2">
      <c r="B630" s="33"/>
      <c r="K630" s="33"/>
      <c r="O630" s="32"/>
    </row>
    <row r="631" spans="2:15" x14ac:dyDescent="0.2">
      <c r="B631" s="33"/>
      <c r="K631" s="33"/>
      <c r="O631" s="32"/>
    </row>
    <row r="632" spans="2:15" x14ac:dyDescent="0.2">
      <c r="B632" s="33"/>
      <c r="K632" s="33"/>
      <c r="O632" s="32"/>
    </row>
    <row r="633" spans="2:15" x14ac:dyDescent="0.2">
      <c r="B633" s="33"/>
      <c r="K633" s="33"/>
      <c r="O633" s="32"/>
    </row>
    <row r="634" spans="2:15" x14ac:dyDescent="0.2">
      <c r="B634" s="33"/>
      <c r="K634" s="33"/>
      <c r="O634" s="32"/>
    </row>
    <row r="635" spans="2:15" x14ac:dyDescent="0.2">
      <c r="B635" s="33"/>
      <c r="K635" s="33"/>
      <c r="O635" s="32"/>
    </row>
    <row r="636" spans="2:15" x14ac:dyDescent="0.2">
      <c r="B636" s="33"/>
      <c r="K636" s="33"/>
      <c r="O636" s="32"/>
    </row>
    <row r="637" spans="2:15" x14ac:dyDescent="0.2">
      <c r="B637" s="33"/>
      <c r="K637" s="33"/>
      <c r="O637" s="32"/>
    </row>
    <row r="638" spans="2:15" x14ac:dyDescent="0.2">
      <c r="B638" s="33"/>
      <c r="K638" s="33"/>
      <c r="O638" s="32"/>
    </row>
    <row r="639" spans="2:15" x14ac:dyDescent="0.2">
      <c r="B639" s="33"/>
      <c r="K639" s="33"/>
      <c r="O639" s="32"/>
    </row>
    <row r="640" spans="2:15" x14ac:dyDescent="0.2">
      <c r="B640" s="33"/>
      <c r="K640" s="33"/>
      <c r="O640" s="32"/>
    </row>
    <row r="641" spans="2:15" x14ac:dyDescent="0.2">
      <c r="B641" s="33"/>
      <c r="K641" s="33"/>
      <c r="O641" s="32"/>
    </row>
    <row r="642" spans="2:15" x14ac:dyDescent="0.2">
      <c r="B642" s="33"/>
      <c r="K642" s="33"/>
      <c r="O642" s="32"/>
    </row>
    <row r="643" spans="2:15" x14ac:dyDescent="0.2">
      <c r="B643" s="33"/>
      <c r="K643" s="33"/>
      <c r="O643" s="32"/>
    </row>
    <row r="644" spans="2:15" x14ac:dyDescent="0.2">
      <c r="B644" s="33"/>
      <c r="K644" s="33"/>
      <c r="O644" s="32"/>
    </row>
    <row r="645" spans="2:15" x14ac:dyDescent="0.2">
      <c r="B645" s="33"/>
      <c r="K645" s="33"/>
      <c r="O645" s="32"/>
    </row>
    <row r="646" spans="2:15" x14ac:dyDescent="0.2">
      <c r="B646" s="33"/>
      <c r="K646" s="33"/>
      <c r="O646" s="32"/>
    </row>
    <row r="647" spans="2:15" x14ac:dyDescent="0.2">
      <c r="B647" s="33"/>
      <c r="K647" s="33"/>
      <c r="O647" s="32"/>
    </row>
    <row r="648" spans="2:15" x14ac:dyDescent="0.2">
      <c r="B648" s="33"/>
      <c r="K648" s="33"/>
      <c r="O648" s="32"/>
    </row>
    <row r="649" spans="2:15" x14ac:dyDescent="0.2">
      <c r="B649" s="33"/>
      <c r="K649" s="33"/>
      <c r="O649" s="32"/>
    </row>
    <row r="650" spans="2:15" x14ac:dyDescent="0.2">
      <c r="B650" s="33"/>
      <c r="K650" s="33"/>
      <c r="O650" s="32"/>
    </row>
    <row r="651" spans="2:15" x14ac:dyDescent="0.2">
      <c r="B651" s="33"/>
      <c r="K651" s="33"/>
      <c r="O651" s="32"/>
    </row>
    <row r="652" spans="2:15" x14ac:dyDescent="0.2">
      <c r="B652" s="33"/>
      <c r="K652" s="33"/>
      <c r="O652" s="32"/>
    </row>
    <row r="653" spans="2:15" x14ac:dyDescent="0.2">
      <c r="B653" s="33"/>
      <c r="K653" s="33"/>
      <c r="O653" s="32"/>
    </row>
    <row r="654" spans="2:15" x14ac:dyDescent="0.2">
      <c r="B654" s="33"/>
      <c r="K654" s="33"/>
      <c r="O654" s="32"/>
    </row>
    <row r="655" spans="2:15" x14ac:dyDescent="0.2">
      <c r="B655" s="33"/>
      <c r="K655" s="33"/>
      <c r="O655" s="32"/>
    </row>
    <row r="656" spans="2:15" x14ac:dyDescent="0.2">
      <c r="B656" s="33"/>
      <c r="K656" s="33"/>
      <c r="O656" s="32"/>
    </row>
    <row r="657" spans="2:15" x14ac:dyDescent="0.2">
      <c r="B657" s="33"/>
      <c r="K657" s="33"/>
      <c r="O657" s="32"/>
    </row>
    <row r="658" spans="2:15" x14ac:dyDescent="0.2">
      <c r="B658" s="33"/>
      <c r="K658" s="33"/>
      <c r="O658" s="32"/>
    </row>
    <row r="659" spans="2:15" x14ac:dyDescent="0.2">
      <c r="B659" s="33"/>
      <c r="K659" s="33"/>
      <c r="O659" s="32"/>
    </row>
    <row r="660" spans="2:15" x14ac:dyDescent="0.2">
      <c r="B660" s="33"/>
      <c r="K660" s="33"/>
      <c r="O660" s="32"/>
    </row>
    <row r="661" spans="2:15" x14ac:dyDescent="0.2">
      <c r="B661" s="33"/>
      <c r="K661" s="33"/>
      <c r="O661" s="32"/>
    </row>
    <row r="662" spans="2:15" x14ac:dyDescent="0.2">
      <c r="B662" s="33"/>
      <c r="K662" s="33"/>
      <c r="O662" s="32"/>
    </row>
    <row r="663" spans="2:15" x14ac:dyDescent="0.2">
      <c r="B663" s="33"/>
      <c r="K663" s="33"/>
      <c r="O663" s="32"/>
    </row>
    <row r="664" spans="2:15" x14ac:dyDescent="0.2">
      <c r="B664" s="33"/>
      <c r="K664" s="33"/>
      <c r="O664" s="32"/>
    </row>
    <row r="665" spans="2:15" x14ac:dyDescent="0.2">
      <c r="B665" s="33"/>
      <c r="K665" s="33"/>
      <c r="O665" s="32"/>
    </row>
    <row r="666" spans="2:15" x14ac:dyDescent="0.2">
      <c r="B666" s="33"/>
      <c r="K666" s="33"/>
      <c r="O666" s="32"/>
    </row>
    <row r="667" spans="2:15" x14ac:dyDescent="0.2">
      <c r="B667" s="33"/>
      <c r="K667" s="33"/>
      <c r="O667" s="32"/>
    </row>
    <row r="668" spans="2:15" x14ac:dyDescent="0.2">
      <c r="B668" s="33"/>
      <c r="K668" s="33"/>
      <c r="O668" s="32"/>
    </row>
    <row r="669" spans="2:15" x14ac:dyDescent="0.2">
      <c r="B669" s="33"/>
      <c r="K669" s="33"/>
      <c r="O669" s="32"/>
    </row>
    <row r="670" spans="2:15" x14ac:dyDescent="0.2">
      <c r="B670" s="33"/>
      <c r="K670" s="33"/>
      <c r="O670" s="32"/>
    </row>
    <row r="671" spans="2:15" x14ac:dyDescent="0.2">
      <c r="B671" s="33"/>
      <c r="K671" s="33"/>
      <c r="O671" s="32"/>
    </row>
    <row r="672" spans="2:15" x14ac:dyDescent="0.2">
      <c r="B672" s="33"/>
      <c r="K672" s="33"/>
      <c r="O672" s="32"/>
    </row>
    <row r="673" spans="2:15" x14ac:dyDescent="0.2">
      <c r="B673" s="33"/>
      <c r="K673" s="33"/>
      <c r="O673" s="32"/>
    </row>
    <row r="674" spans="2:15" x14ac:dyDescent="0.2">
      <c r="B674" s="33"/>
      <c r="K674" s="33"/>
      <c r="O674" s="32"/>
    </row>
    <row r="675" spans="2:15" x14ac:dyDescent="0.2">
      <c r="B675" s="33"/>
      <c r="K675" s="33"/>
      <c r="O675" s="32"/>
    </row>
    <row r="676" spans="2:15" x14ac:dyDescent="0.2">
      <c r="B676" s="33"/>
      <c r="K676" s="33"/>
      <c r="O676" s="32"/>
    </row>
    <row r="677" spans="2:15" x14ac:dyDescent="0.2">
      <c r="B677" s="33"/>
      <c r="K677" s="33"/>
      <c r="O677" s="32"/>
    </row>
    <row r="678" spans="2:15" x14ac:dyDescent="0.2">
      <c r="B678" s="33"/>
      <c r="K678" s="33"/>
      <c r="O678" s="32"/>
    </row>
    <row r="679" spans="2:15" x14ac:dyDescent="0.2">
      <c r="B679" s="33"/>
      <c r="K679" s="33"/>
      <c r="O679" s="32"/>
    </row>
    <row r="680" spans="2:15" x14ac:dyDescent="0.2">
      <c r="B680" s="33"/>
      <c r="K680" s="33"/>
      <c r="O680" s="32"/>
    </row>
    <row r="681" spans="2:15" x14ac:dyDescent="0.2">
      <c r="B681" s="33"/>
      <c r="K681" s="33"/>
      <c r="O681" s="32"/>
    </row>
    <row r="682" spans="2:15" x14ac:dyDescent="0.2">
      <c r="B682" s="33"/>
      <c r="K682" s="33"/>
      <c r="O682" s="32"/>
    </row>
    <row r="683" spans="2:15" x14ac:dyDescent="0.2">
      <c r="B683" s="33"/>
      <c r="K683" s="33"/>
      <c r="O683" s="32"/>
    </row>
    <row r="684" spans="2:15" x14ac:dyDescent="0.2">
      <c r="B684" s="33"/>
      <c r="K684" s="33"/>
      <c r="O684" s="32"/>
    </row>
    <row r="685" spans="2:15" x14ac:dyDescent="0.2">
      <c r="B685" s="33"/>
      <c r="K685" s="33"/>
      <c r="O685" s="32"/>
    </row>
    <row r="686" spans="2:15" x14ac:dyDescent="0.2">
      <c r="B686" s="33"/>
      <c r="K686" s="33"/>
      <c r="O686" s="32"/>
    </row>
    <row r="687" spans="2:15" x14ac:dyDescent="0.2">
      <c r="B687" s="33"/>
      <c r="K687" s="33"/>
      <c r="O687" s="32"/>
    </row>
    <row r="688" spans="2:15" x14ac:dyDescent="0.2">
      <c r="B688" s="33"/>
      <c r="K688" s="33"/>
      <c r="O688" s="32"/>
    </row>
    <row r="689" spans="2:15" x14ac:dyDescent="0.2">
      <c r="B689" s="33"/>
      <c r="K689" s="33"/>
      <c r="O689" s="32"/>
    </row>
    <row r="690" spans="2:15" x14ac:dyDescent="0.2">
      <c r="B690" s="33"/>
      <c r="K690" s="33"/>
      <c r="O690" s="32"/>
    </row>
    <row r="691" spans="2:15" x14ac:dyDescent="0.2">
      <c r="B691" s="33"/>
      <c r="K691" s="33"/>
      <c r="O691" s="32"/>
    </row>
    <row r="692" spans="2:15" x14ac:dyDescent="0.2">
      <c r="B692" s="33"/>
      <c r="K692" s="33"/>
      <c r="O692" s="32"/>
    </row>
    <row r="693" spans="2:15" x14ac:dyDescent="0.2">
      <c r="B693" s="33"/>
      <c r="K693" s="33"/>
      <c r="O693" s="32"/>
    </row>
    <row r="694" spans="2:15" x14ac:dyDescent="0.2">
      <c r="B694" s="33"/>
      <c r="K694" s="33"/>
      <c r="O694" s="32"/>
    </row>
    <row r="695" spans="2:15" x14ac:dyDescent="0.2">
      <c r="B695" s="33"/>
      <c r="K695" s="33"/>
      <c r="O695" s="32"/>
    </row>
    <row r="696" spans="2:15" x14ac:dyDescent="0.2">
      <c r="B696" s="33"/>
      <c r="K696" s="33"/>
      <c r="O696" s="32"/>
    </row>
    <row r="697" spans="2:15" x14ac:dyDescent="0.2">
      <c r="B697" s="33"/>
      <c r="K697" s="33"/>
      <c r="O697" s="32"/>
    </row>
    <row r="698" spans="2:15" x14ac:dyDescent="0.2">
      <c r="B698" s="33"/>
      <c r="K698" s="33"/>
      <c r="O698" s="32"/>
    </row>
    <row r="699" spans="2:15" x14ac:dyDescent="0.2">
      <c r="B699" s="33"/>
      <c r="K699" s="33"/>
      <c r="O699" s="32"/>
    </row>
    <row r="700" spans="2:15" x14ac:dyDescent="0.2">
      <c r="B700" s="33"/>
      <c r="K700" s="33"/>
      <c r="O700" s="32"/>
    </row>
    <row r="701" spans="2:15" x14ac:dyDescent="0.2">
      <c r="B701" s="33"/>
      <c r="K701" s="33"/>
      <c r="O701" s="32"/>
    </row>
    <row r="702" spans="2:15" x14ac:dyDescent="0.2">
      <c r="B702" s="33"/>
      <c r="K702" s="33"/>
      <c r="O702" s="32"/>
    </row>
    <row r="703" spans="2:15" x14ac:dyDescent="0.2">
      <c r="B703" s="33"/>
      <c r="K703" s="33"/>
      <c r="O703" s="32"/>
    </row>
    <row r="704" spans="2:15" x14ac:dyDescent="0.2">
      <c r="B704" s="33"/>
      <c r="K704" s="33"/>
      <c r="O704" s="32"/>
    </row>
    <row r="705" spans="2:15" x14ac:dyDescent="0.2">
      <c r="B705" s="33"/>
      <c r="K705" s="33"/>
      <c r="O705" s="32"/>
    </row>
    <row r="706" spans="2:15" x14ac:dyDescent="0.2">
      <c r="B706" s="33"/>
      <c r="K706" s="33"/>
      <c r="O706" s="32"/>
    </row>
    <row r="707" spans="2:15" x14ac:dyDescent="0.2">
      <c r="B707" s="33"/>
      <c r="K707" s="33"/>
      <c r="O707" s="32"/>
    </row>
    <row r="708" spans="2:15" x14ac:dyDescent="0.2">
      <c r="B708" s="33"/>
      <c r="K708" s="33"/>
      <c r="O708" s="32"/>
    </row>
    <row r="709" spans="2:15" x14ac:dyDescent="0.2">
      <c r="B709" s="33"/>
      <c r="K709" s="33"/>
      <c r="O709" s="32"/>
    </row>
    <row r="710" spans="2:15" x14ac:dyDescent="0.2">
      <c r="B710" s="33"/>
      <c r="K710" s="33"/>
      <c r="O710" s="32"/>
    </row>
    <row r="711" spans="2:15" x14ac:dyDescent="0.2">
      <c r="B711" s="33"/>
      <c r="K711" s="33"/>
      <c r="O711" s="32"/>
    </row>
    <row r="712" spans="2:15" x14ac:dyDescent="0.2">
      <c r="B712" s="33"/>
      <c r="K712" s="33"/>
      <c r="O712" s="32"/>
    </row>
    <row r="713" spans="2:15" x14ac:dyDescent="0.2">
      <c r="B713" s="33"/>
      <c r="K713" s="33"/>
      <c r="O713" s="32"/>
    </row>
    <row r="714" spans="2:15" x14ac:dyDescent="0.2">
      <c r="B714" s="33"/>
      <c r="K714" s="33"/>
      <c r="O714" s="32"/>
    </row>
    <row r="715" spans="2:15" x14ac:dyDescent="0.2">
      <c r="B715" s="33"/>
      <c r="K715" s="33"/>
      <c r="O715" s="32"/>
    </row>
    <row r="716" spans="2:15" x14ac:dyDescent="0.2">
      <c r="B716" s="33"/>
      <c r="K716" s="33"/>
      <c r="O716" s="32"/>
    </row>
    <row r="717" spans="2:15" x14ac:dyDescent="0.2">
      <c r="B717" s="33"/>
      <c r="K717" s="33"/>
      <c r="O717" s="32"/>
    </row>
    <row r="718" spans="2:15" x14ac:dyDescent="0.2">
      <c r="B718" s="33"/>
      <c r="K718" s="33"/>
      <c r="O718" s="32"/>
    </row>
    <row r="719" spans="2:15" x14ac:dyDescent="0.2">
      <c r="B719" s="33"/>
      <c r="K719" s="33"/>
      <c r="O719" s="32"/>
    </row>
    <row r="720" spans="2:15" x14ac:dyDescent="0.2">
      <c r="B720" s="33"/>
      <c r="K720" s="33"/>
      <c r="O720" s="32"/>
    </row>
    <row r="721" spans="2:15" x14ac:dyDescent="0.2">
      <c r="B721" s="33"/>
      <c r="K721" s="33"/>
      <c r="O721" s="32"/>
    </row>
    <row r="722" spans="2:15" x14ac:dyDescent="0.2">
      <c r="B722" s="33"/>
      <c r="K722" s="33"/>
      <c r="O722" s="32"/>
    </row>
    <row r="723" spans="2:15" x14ac:dyDescent="0.2">
      <c r="B723" s="33"/>
      <c r="K723" s="33"/>
      <c r="O723" s="32"/>
    </row>
    <row r="724" spans="2:15" x14ac:dyDescent="0.2">
      <c r="B724" s="33"/>
      <c r="K724" s="33"/>
      <c r="O724" s="32"/>
    </row>
    <row r="725" spans="2:15" x14ac:dyDescent="0.2">
      <c r="B725" s="33"/>
      <c r="K725" s="33"/>
      <c r="O725" s="32"/>
    </row>
    <row r="726" spans="2:15" x14ac:dyDescent="0.2">
      <c r="B726" s="33"/>
      <c r="K726" s="33"/>
      <c r="O726" s="32"/>
    </row>
    <row r="727" spans="2:15" x14ac:dyDescent="0.2">
      <c r="B727" s="33"/>
      <c r="K727" s="33"/>
      <c r="O727" s="32"/>
    </row>
    <row r="728" spans="2:15" x14ac:dyDescent="0.2">
      <c r="B728" s="33"/>
      <c r="K728" s="33"/>
      <c r="O728" s="32"/>
    </row>
    <row r="729" spans="2:15" x14ac:dyDescent="0.2">
      <c r="B729" s="33"/>
      <c r="K729" s="33"/>
      <c r="O729" s="32"/>
    </row>
    <row r="730" spans="2:15" x14ac:dyDescent="0.2">
      <c r="B730" s="33"/>
      <c r="K730" s="33"/>
      <c r="O730" s="32"/>
    </row>
    <row r="731" spans="2:15" x14ac:dyDescent="0.2">
      <c r="B731" s="33"/>
      <c r="K731" s="33"/>
      <c r="O731" s="32"/>
    </row>
    <row r="732" spans="2:15" x14ac:dyDescent="0.2">
      <c r="B732" s="33"/>
      <c r="K732" s="33"/>
      <c r="O732" s="32"/>
    </row>
    <row r="733" spans="2:15" x14ac:dyDescent="0.2">
      <c r="B733" s="33"/>
      <c r="K733" s="33"/>
      <c r="O733" s="32"/>
    </row>
    <row r="734" spans="2:15" x14ac:dyDescent="0.2">
      <c r="B734" s="33"/>
      <c r="K734" s="33"/>
      <c r="O734" s="32"/>
    </row>
    <row r="735" spans="2:15" x14ac:dyDescent="0.2">
      <c r="B735" s="33"/>
      <c r="K735" s="33"/>
      <c r="O735" s="32"/>
    </row>
    <row r="736" spans="2:15" x14ac:dyDescent="0.2">
      <c r="B736" s="33"/>
      <c r="K736" s="33"/>
      <c r="O736" s="32"/>
    </row>
    <row r="737" spans="2:15" x14ac:dyDescent="0.2">
      <c r="B737" s="33"/>
      <c r="K737" s="33"/>
      <c r="O737" s="32"/>
    </row>
    <row r="738" spans="2:15" x14ac:dyDescent="0.2">
      <c r="B738" s="33"/>
      <c r="K738" s="33"/>
      <c r="O738" s="32"/>
    </row>
    <row r="739" spans="2:15" x14ac:dyDescent="0.2">
      <c r="B739" s="33"/>
      <c r="K739" s="33"/>
      <c r="O739" s="32"/>
    </row>
    <row r="740" spans="2:15" x14ac:dyDescent="0.2">
      <c r="B740" s="33"/>
      <c r="K740" s="33"/>
      <c r="O740" s="32"/>
    </row>
    <row r="741" spans="2:15" x14ac:dyDescent="0.2">
      <c r="B741" s="33"/>
      <c r="K741" s="33"/>
      <c r="O741" s="32"/>
    </row>
    <row r="742" spans="2:15" x14ac:dyDescent="0.2">
      <c r="B742" s="33"/>
      <c r="K742" s="33"/>
      <c r="O742" s="32"/>
    </row>
    <row r="743" spans="2:15" x14ac:dyDescent="0.2">
      <c r="B743" s="33"/>
      <c r="K743" s="33"/>
      <c r="O743" s="32"/>
    </row>
    <row r="744" spans="2:15" x14ac:dyDescent="0.2">
      <c r="B744" s="33"/>
      <c r="K744" s="33"/>
      <c r="O744" s="32"/>
    </row>
    <row r="745" spans="2:15" x14ac:dyDescent="0.2">
      <c r="B745" s="33"/>
      <c r="K745" s="33"/>
      <c r="O745" s="32"/>
    </row>
    <row r="746" spans="2:15" x14ac:dyDescent="0.2">
      <c r="B746" s="33"/>
      <c r="K746" s="33"/>
      <c r="O746" s="32"/>
    </row>
    <row r="747" spans="2:15" x14ac:dyDescent="0.2">
      <c r="B747" s="33"/>
      <c r="K747" s="33"/>
      <c r="O747" s="32"/>
    </row>
    <row r="748" spans="2:15" x14ac:dyDescent="0.2">
      <c r="B748" s="33"/>
      <c r="K748" s="33"/>
      <c r="O748" s="32"/>
    </row>
    <row r="749" spans="2:15" x14ac:dyDescent="0.2">
      <c r="B749" s="33"/>
      <c r="K749" s="33"/>
      <c r="O749" s="32"/>
    </row>
    <row r="750" spans="2:15" x14ac:dyDescent="0.2">
      <c r="B750" s="33"/>
      <c r="K750" s="33"/>
      <c r="O750" s="32"/>
    </row>
    <row r="751" spans="2:15" x14ac:dyDescent="0.2">
      <c r="B751" s="33"/>
      <c r="K751" s="33"/>
      <c r="O751" s="32"/>
    </row>
    <row r="752" spans="2:15" x14ac:dyDescent="0.2">
      <c r="B752" s="33"/>
      <c r="K752" s="33"/>
      <c r="O752" s="32"/>
    </row>
    <row r="753" spans="2:15" x14ac:dyDescent="0.2">
      <c r="B753" s="33"/>
      <c r="K753" s="33"/>
      <c r="O753" s="32"/>
    </row>
    <row r="754" spans="2:15" x14ac:dyDescent="0.2">
      <c r="B754" s="33"/>
      <c r="K754" s="33"/>
      <c r="O754" s="32"/>
    </row>
    <row r="755" spans="2:15" x14ac:dyDescent="0.2">
      <c r="B755" s="33"/>
      <c r="K755" s="33"/>
      <c r="O755" s="32"/>
    </row>
    <row r="756" spans="2:15" x14ac:dyDescent="0.2">
      <c r="B756" s="33"/>
      <c r="K756" s="33"/>
      <c r="O756" s="32"/>
    </row>
    <row r="757" spans="2:15" x14ac:dyDescent="0.2">
      <c r="B757" s="33"/>
      <c r="K757" s="33"/>
      <c r="O757" s="32"/>
    </row>
    <row r="758" spans="2:15" x14ac:dyDescent="0.2">
      <c r="B758" s="33"/>
      <c r="K758" s="33"/>
      <c r="O758" s="32"/>
    </row>
    <row r="759" spans="2:15" x14ac:dyDescent="0.2">
      <c r="B759" s="33"/>
      <c r="K759" s="33"/>
      <c r="O759" s="32"/>
    </row>
    <row r="760" spans="2:15" x14ac:dyDescent="0.2">
      <c r="B760" s="33"/>
      <c r="K760" s="33"/>
      <c r="O760" s="32"/>
    </row>
    <row r="761" spans="2:15" x14ac:dyDescent="0.2">
      <c r="B761" s="33"/>
      <c r="K761" s="33"/>
      <c r="O761" s="32"/>
    </row>
    <row r="762" spans="2:15" x14ac:dyDescent="0.2">
      <c r="B762" s="33"/>
      <c r="K762" s="33"/>
      <c r="O762" s="32"/>
    </row>
    <row r="763" spans="2:15" x14ac:dyDescent="0.2">
      <c r="B763" s="33"/>
      <c r="K763" s="33"/>
      <c r="O763" s="32"/>
    </row>
    <row r="764" spans="2:15" x14ac:dyDescent="0.2">
      <c r="B764" s="33"/>
      <c r="K764" s="33"/>
      <c r="O764" s="32"/>
    </row>
    <row r="765" spans="2:15" x14ac:dyDescent="0.2">
      <c r="B765" s="33"/>
      <c r="K765" s="33"/>
      <c r="O765" s="32"/>
    </row>
    <row r="766" spans="2:15" x14ac:dyDescent="0.2">
      <c r="B766" s="33"/>
      <c r="K766" s="33"/>
      <c r="O766" s="32"/>
    </row>
    <row r="767" spans="2:15" x14ac:dyDescent="0.2">
      <c r="B767" s="33"/>
      <c r="K767" s="33"/>
      <c r="O767" s="32"/>
    </row>
    <row r="768" spans="2:15" x14ac:dyDescent="0.2">
      <c r="B768" s="33"/>
      <c r="K768" s="33"/>
      <c r="O768" s="32"/>
    </row>
    <row r="769" spans="2:15" x14ac:dyDescent="0.2">
      <c r="B769" s="33"/>
      <c r="K769" s="33"/>
      <c r="O769" s="32"/>
    </row>
    <row r="770" spans="2:15" x14ac:dyDescent="0.2">
      <c r="B770" s="33"/>
      <c r="K770" s="33"/>
      <c r="O770" s="32"/>
    </row>
    <row r="771" spans="2:15" x14ac:dyDescent="0.2">
      <c r="B771" s="33"/>
      <c r="K771" s="33"/>
      <c r="O771" s="32"/>
    </row>
    <row r="772" spans="2:15" x14ac:dyDescent="0.2">
      <c r="B772" s="33"/>
      <c r="K772" s="33"/>
      <c r="O772" s="32"/>
    </row>
    <row r="773" spans="2:15" x14ac:dyDescent="0.2">
      <c r="B773" s="33"/>
      <c r="K773" s="33"/>
      <c r="O773" s="32"/>
    </row>
    <row r="774" spans="2:15" x14ac:dyDescent="0.2">
      <c r="B774" s="33"/>
      <c r="K774" s="33"/>
      <c r="O774" s="32"/>
    </row>
    <row r="775" spans="2:15" x14ac:dyDescent="0.2">
      <c r="B775" s="33"/>
      <c r="K775" s="33"/>
      <c r="O775" s="32"/>
    </row>
    <row r="776" spans="2:15" x14ac:dyDescent="0.2">
      <c r="B776" s="33"/>
      <c r="K776" s="33"/>
      <c r="O776" s="32"/>
    </row>
    <row r="777" spans="2:15" x14ac:dyDescent="0.2">
      <c r="B777" s="33"/>
      <c r="K777" s="33"/>
      <c r="O777" s="32"/>
    </row>
    <row r="778" spans="2:15" x14ac:dyDescent="0.2">
      <c r="B778" s="33"/>
      <c r="K778" s="33"/>
      <c r="O778" s="32"/>
    </row>
    <row r="779" spans="2:15" x14ac:dyDescent="0.2">
      <c r="B779" s="33"/>
      <c r="K779" s="33"/>
      <c r="O779" s="32"/>
    </row>
    <row r="780" spans="2:15" x14ac:dyDescent="0.2">
      <c r="B780" s="33"/>
      <c r="K780" s="33"/>
      <c r="O780" s="32"/>
    </row>
    <row r="781" spans="2:15" x14ac:dyDescent="0.2">
      <c r="B781" s="33"/>
      <c r="K781" s="33"/>
      <c r="O781" s="32"/>
    </row>
    <row r="782" spans="2:15" x14ac:dyDescent="0.2">
      <c r="B782" s="33"/>
      <c r="K782" s="33"/>
      <c r="O782" s="32"/>
    </row>
    <row r="783" spans="2:15" x14ac:dyDescent="0.2">
      <c r="B783" s="33"/>
      <c r="K783" s="33"/>
      <c r="O783" s="32"/>
    </row>
    <row r="784" spans="2:15" x14ac:dyDescent="0.2">
      <c r="B784" s="33"/>
      <c r="K784" s="33"/>
      <c r="O784" s="32"/>
    </row>
    <row r="785" spans="2:15" x14ac:dyDescent="0.2">
      <c r="B785" s="33"/>
      <c r="K785" s="33"/>
      <c r="O785" s="32"/>
    </row>
    <row r="786" spans="2:15" x14ac:dyDescent="0.2">
      <c r="B786" s="33"/>
      <c r="K786" s="33"/>
      <c r="O786" s="32"/>
    </row>
    <row r="787" spans="2:15" x14ac:dyDescent="0.2">
      <c r="B787" s="33"/>
      <c r="K787" s="33"/>
      <c r="O787" s="32"/>
    </row>
    <row r="788" spans="2:15" x14ac:dyDescent="0.2">
      <c r="B788" s="33"/>
      <c r="K788" s="33"/>
      <c r="O788" s="32"/>
    </row>
    <row r="789" spans="2:15" x14ac:dyDescent="0.2">
      <c r="B789" s="33"/>
      <c r="K789" s="33"/>
      <c r="O789" s="32"/>
    </row>
    <row r="790" spans="2:15" x14ac:dyDescent="0.2">
      <c r="B790" s="33"/>
      <c r="K790" s="33"/>
      <c r="O790" s="32"/>
    </row>
    <row r="791" spans="2:15" x14ac:dyDescent="0.2">
      <c r="B791" s="33"/>
      <c r="K791" s="33"/>
      <c r="O791" s="32"/>
    </row>
    <row r="792" spans="2:15" x14ac:dyDescent="0.2">
      <c r="B792" s="33"/>
      <c r="K792" s="33"/>
      <c r="O792" s="32"/>
    </row>
    <row r="793" spans="2:15" x14ac:dyDescent="0.2">
      <c r="B793" s="33"/>
      <c r="K793" s="33"/>
      <c r="O793" s="32"/>
    </row>
    <row r="794" spans="2:15" x14ac:dyDescent="0.2">
      <c r="B794" s="33"/>
      <c r="K794" s="33"/>
      <c r="O794" s="32"/>
    </row>
    <row r="795" spans="2:15" x14ac:dyDescent="0.2">
      <c r="B795" s="33"/>
      <c r="K795" s="33"/>
      <c r="O795" s="32"/>
    </row>
    <row r="796" spans="2:15" x14ac:dyDescent="0.2">
      <c r="B796" s="33"/>
      <c r="K796" s="33"/>
      <c r="O796" s="32"/>
    </row>
    <row r="797" spans="2:15" x14ac:dyDescent="0.2">
      <c r="B797" s="33"/>
      <c r="K797" s="33"/>
      <c r="O797" s="32"/>
    </row>
    <row r="798" spans="2:15" x14ac:dyDescent="0.2">
      <c r="B798" s="33"/>
      <c r="K798" s="33"/>
      <c r="O798" s="32"/>
    </row>
    <row r="799" spans="2:15" x14ac:dyDescent="0.2">
      <c r="B799" s="33"/>
      <c r="K799" s="33"/>
      <c r="O799" s="32"/>
    </row>
    <row r="800" spans="2:15" x14ac:dyDescent="0.2">
      <c r="B800" s="33"/>
      <c r="K800" s="33"/>
      <c r="O800" s="32"/>
    </row>
    <row r="801" spans="2:15" x14ac:dyDescent="0.2">
      <c r="B801" s="33"/>
      <c r="K801" s="33"/>
      <c r="O801" s="32"/>
    </row>
    <row r="802" spans="2:15" x14ac:dyDescent="0.2">
      <c r="B802" s="33"/>
      <c r="K802" s="33"/>
      <c r="O802" s="32"/>
    </row>
    <row r="803" spans="2:15" x14ac:dyDescent="0.2">
      <c r="B803" s="33"/>
      <c r="K803" s="33"/>
      <c r="O803" s="32"/>
    </row>
    <row r="804" spans="2:15" x14ac:dyDescent="0.2">
      <c r="B804" s="33"/>
      <c r="K804" s="33"/>
      <c r="O804" s="32"/>
    </row>
    <row r="805" spans="2:15" x14ac:dyDescent="0.2">
      <c r="B805" s="33"/>
      <c r="K805" s="33"/>
      <c r="O805" s="32"/>
    </row>
    <row r="806" spans="2:15" x14ac:dyDescent="0.2">
      <c r="B806" s="33"/>
      <c r="K806" s="33"/>
      <c r="O806" s="32"/>
    </row>
    <row r="807" spans="2:15" x14ac:dyDescent="0.2">
      <c r="B807" s="33"/>
      <c r="K807" s="33"/>
      <c r="O807" s="32"/>
    </row>
    <row r="808" spans="2:15" x14ac:dyDescent="0.2">
      <c r="B808" s="33"/>
      <c r="K808" s="33"/>
      <c r="O808" s="32"/>
    </row>
    <row r="809" spans="2:15" x14ac:dyDescent="0.2">
      <c r="B809" s="33"/>
      <c r="K809" s="33"/>
      <c r="O809" s="32"/>
    </row>
    <row r="810" spans="2:15" x14ac:dyDescent="0.2">
      <c r="B810" s="33"/>
      <c r="K810" s="33"/>
      <c r="O810" s="32"/>
    </row>
    <row r="811" spans="2:15" x14ac:dyDescent="0.2">
      <c r="B811" s="33"/>
      <c r="K811" s="33"/>
      <c r="O811" s="32"/>
    </row>
    <row r="812" spans="2:15" x14ac:dyDescent="0.2">
      <c r="B812" s="33"/>
      <c r="K812" s="33"/>
      <c r="O812" s="32"/>
    </row>
    <row r="813" spans="2:15" x14ac:dyDescent="0.2">
      <c r="B813" s="33"/>
      <c r="K813" s="33"/>
      <c r="O813" s="32"/>
    </row>
    <row r="814" spans="2:15" x14ac:dyDescent="0.2">
      <c r="B814" s="33"/>
      <c r="K814" s="33"/>
      <c r="O814" s="32"/>
    </row>
    <row r="815" spans="2:15" x14ac:dyDescent="0.2">
      <c r="B815" s="33"/>
      <c r="K815" s="33"/>
      <c r="O815" s="32"/>
    </row>
    <row r="816" spans="2:15" x14ac:dyDescent="0.2">
      <c r="B816" s="33"/>
      <c r="K816" s="33"/>
      <c r="O816" s="32"/>
    </row>
    <row r="817" spans="2:15" x14ac:dyDescent="0.2">
      <c r="B817" s="33"/>
      <c r="K817" s="33"/>
      <c r="O817" s="32"/>
    </row>
    <row r="818" spans="2:15" x14ac:dyDescent="0.2">
      <c r="B818" s="33"/>
      <c r="K818" s="33"/>
      <c r="O818" s="32"/>
    </row>
    <row r="819" spans="2:15" x14ac:dyDescent="0.2">
      <c r="B819" s="33"/>
      <c r="K819" s="33"/>
      <c r="O819" s="32"/>
    </row>
    <row r="820" spans="2:15" x14ac:dyDescent="0.2">
      <c r="B820" s="33"/>
      <c r="K820" s="33"/>
      <c r="O820" s="32"/>
    </row>
    <row r="821" spans="2:15" x14ac:dyDescent="0.2">
      <c r="B821" s="33"/>
      <c r="K821" s="33"/>
      <c r="O821" s="32"/>
    </row>
    <row r="822" spans="2:15" x14ac:dyDescent="0.2">
      <c r="B822" s="33"/>
      <c r="K822" s="33"/>
      <c r="O822" s="32"/>
    </row>
    <row r="823" spans="2:15" x14ac:dyDescent="0.2">
      <c r="B823" s="33"/>
      <c r="K823" s="33"/>
      <c r="O823" s="32"/>
    </row>
    <row r="824" spans="2:15" x14ac:dyDescent="0.2">
      <c r="B824" s="33"/>
      <c r="K824" s="33"/>
      <c r="O824" s="32"/>
    </row>
    <row r="825" spans="2:15" x14ac:dyDescent="0.2">
      <c r="B825" s="33"/>
      <c r="K825" s="33"/>
      <c r="O825" s="32"/>
    </row>
    <row r="826" spans="2:15" x14ac:dyDescent="0.2">
      <c r="B826" s="33"/>
      <c r="K826" s="33"/>
      <c r="O826" s="32"/>
    </row>
    <row r="827" spans="2:15" x14ac:dyDescent="0.2">
      <c r="B827" s="33"/>
      <c r="K827" s="33"/>
      <c r="O827" s="32"/>
    </row>
    <row r="828" spans="2:15" x14ac:dyDescent="0.2">
      <c r="B828" s="33"/>
      <c r="K828" s="33"/>
      <c r="O828" s="32"/>
    </row>
    <row r="829" spans="2:15" x14ac:dyDescent="0.2">
      <c r="B829" s="33"/>
      <c r="K829" s="33"/>
      <c r="O829" s="32"/>
    </row>
    <row r="830" spans="2:15" x14ac:dyDescent="0.2">
      <c r="B830" s="33"/>
      <c r="K830" s="33"/>
      <c r="O830" s="32"/>
    </row>
    <row r="831" spans="2:15" x14ac:dyDescent="0.2">
      <c r="B831" s="33"/>
      <c r="K831" s="33"/>
      <c r="O831" s="32"/>
    </row>
    <row r="832" spans="2:15" x14ac:dyDescent="0.2">
      <c r="B832" s="33"/>
      <c r="K832" s="33"/>
      <c r="O832" s="32"/>
    </row>
    <row r="833" spans="2:15" x14ac:dyDescent="0.2">
      <c r="B833" s="33"/>
      <c r="K833" s="33"/>
      <c r="O833" s="32"/>
    </row>
    <row r="834" spans="2:15" x14ac:dyDescent="0.2">
      <c r="B834" s="33"/>
      <c r="K834" s="33"/>
      <c r="O834" s="32"/>
    </row>
    <row r="835" spans="2:15" x14ac:dyDescent="0.2">
      <c r="B835" s="33"/>
      <c r="K835" s="33"/>
      <c r="O835" s="32"/>
    </row>
    <row r="836" spans="2:15" x14ac:dyDescent="0.2">
      <c r="B836" s="33"/>
      <c r="K836" s="33"/>
      <c r="O836" s="32"/>
    </row>
    <row r="837" spans="2:15" x14ac:dyDescent="0.2">
      <c r="B837" s="33"/>
      <c r="K837" s="33"/>
      <c r="O837" s="32"/>
    </row>
    <row r="838" spans="2:15" x14ac:dyDescent="0.2">
      <c r="B838" s="33"/>
      <c r="K838" s="33"/>
      <c r="O838" s="32"/>
    </row>
    <row r="839" spans="2:15" x14ac:dyDescent="0.2">
      <c r="B839" s="33"/>
      <c r="O839" s="32"/>
    </row>
    <row r="840" spans="2:15" x14ac:dyDescent="0.2">
      <c r="B840" s="33"/>
      <c r="O840" s="32"/>
    </row>
    <row r="841" spans="2:15" x14ac:dyDescent="0.2">
      <c r="B841" s="33"/>
    </row>
    <row r="842" spans="2:15" x14ac:dyDescent="0.2">
      <c r="B842" s="33"/>
    </row>
    <row r="843" spans="2:15" x14ac:dyDescent="0.2">
      <c r="B843" s="33"/>
    </row>
    <row r="844" spans="2:15" x14ac:dyDescent="0.2">
      <c r="B844" s="33"/>
    </row>
  </sheetData>
  <mergeCells count="24">
    <mergeCell ref="B45:G45"/>
    <mergeCell ref="M45:O45"/>
    <mergeCell ref="B46:G46"/>
    <mergeCell ref="M46:O46"/>
    <mergeCell ref="B63:G63"/>
    <mergeCell ref="L63:N63"/>
    <mergeCell ref="B47:D47"/>
    <mergeCell ref="E47:G47"/>
    <mergeCell ref="M47:O47"/>
    <mergeCell ref="B58:O58"/>
    <mergeCell ref="B62:G62"/>
    <mergeCell ref="L62:N62"/>
    <mergeCell ref="E3:E4"/>
    <mergeCell ref="F3:M3"/>
    <mergeCell ref="F4:M4"/>
    <mergeCell ref="B29:O29"/>
    <mergeCell ref="B43:O43"/>
    <mergeCell ref="P62:V62"/>
    <mergeCell ref="B64:D64"/>
    <mergeCell ref="E64:G64"/>
    <mergeCell ref="L64:N64"/>
    <mergeCell ref="P64:R64"/>
    <mergeCell ref="T64:V64"/>
    <mergeCell ref="P63:V6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B1BB3-4309-42ED-BC84-1C720CE50FC7}">
  <sheetPr>
    <pageSetUpPr fitToPage="1"/>
  </sheetPr>
  <dimension ref="A1:H11"/>
  <sheetViews>
    <sheetView zoomScaleNormal="100" workbookViewId="0">
      <selection activeCell="A5" sqref="A5"/>
    </sheetView>
  </sheetViews>
  <sheetFormatPr defaultRowHeight="12.75" x14ac:dyDescent="0.2"/>
  <cols>
    <col min="1" max="1" width="12.42578125" style="2" customWidth="1"/>
    <col min="2" max="2" width="29" style="2" customWidth="1"/>
    <col min="3" max="3" width="86" style="2" customWidth="1"/>
    <col min="4" max="16384" width="9.140625" style="2"/>
  </cols>
  <sheetData>
    <row r="1" spans="1:8" customFormat="1" ht="20.25" x14ac:dyDescent="0.2">
      <c r="A1" s="160" t="str">
        <f>Setup!A2</f>
        <v>Reserve Certainty Senior Task Force</v>
      </c>
      <c r="B1" s="160"/>
      <c r="C1" s="160"/>
    </row>
    <row r="2" spans="1:8" customFormat="1" ht="18" x14ac:dyDescent="0.25">
      <c r="A2" s="161" t="str">
        <f>Setup!A5</f>
        <v>Reserve Certainty and Resource Flexibility Incentives</v>
      </c>
      <c r="B2" s="161"/>
      <c r="C2" s="161"/>
    </row>
    <row r="3" spans="1:8" s="1" customFormat="1" ht="18" x14ac:dyDescent="0.25">
      <c r="A3" s="157" t="s">
        <v>5</v>
      </c>
      <c r="B3" s="157"/>
      <c r="C3" s="157"/>
      <c r="D3" s="2"/>
      <c r="E3" s="2"/>
      <c r="F3" s="2"/>
      <c r="G3" s="2"/>
      <c r="H3" s="2"/>
    </row>
    <row r="5" spans="1:8" x14ac:dyDescent="0.2">
      <c r="A5" s="2" t="s">
        <v>10</v>
      </c>
      <c r="C5" s="6"/>
    </row>
    <row r="6" spans="1:8" s="4" customFormat="1" ht="17.25" customHeight="1" thickBot="1" x14ac:dyDescent="0.25">
      <c r="A6" s="158" t="s">
        <v>6</v>
      </c>
      <c r="B6" s="159"/>
      <c r="C6" s="8" t="s">
        <v>7</v>
      </c>
    </row>
    <row r="7" spans="1:8" ht="52.5" customHeight="1" x14ac:dyDescent="0.2">
      <c r="A7" s="9">
        <v>1</v>
      </c>
      <c r="B7" s="10"/>
      <c r="C7" s="11" t="s">
        <v>8</v>
      </c>
    </row>
    <row r="8" spans="1:8" ht="52.5" customHeight="1" x14ac:dyDescent="0.2">
      <c r="A8" s="12">
        <v>2</v>
      </c>
      <c r="B8" s="13"/>
      <c r="C8" s="11" t="s">
        <v>8</v>
      </c>
    </row>
    <row r="9" spans="1:8" ht="52.5" customHeight="1" x14ac:dyDescent="0.2">
      <c r="A9" s="12">
        <v>3</v>
      </c>
      <c r="B9" s="13"/>
      <c r="C9" s="11" t="s">
        <v>8</v>
      </c>
    </row>
    <row r="10" spans="1:8" ht="52.5" customHeight="1" x14ac:dyDescent="0.2">
      <c r="A10" s="12">
        <v>4</v>
      </c>
      <c r="B10" s="13"/>
      <c r="C10" s="11" t="s">
        <v>8</v>
      </c>
    </row>
    <row r="11" spans="1:8" ht="52.5" customHeight="1" x14ac:dyDescent="0.2">
      <c r="A11" s="12">
        <v>5</v>
      </c>
      <c r="B11" s="13"/>
      <c r="C11" s="11" t="s">
        <v>8</v>
      </c>
    </row>
  </sheetData>
  <mergeCells count="4">
    <mergeCell ref="A3:C3"/>
    <mergeCell ref="A6:B6"/>
    <mergeCell ref="A1:C1"/>
    <mergeCell ref="A2:C2"/>
  </mergeCells>
  <printOptions horizontalCentered="1"/>
  <pageMargins left="0.7" right="0.7" top="0.75" bottom="0.75" header="0.3" footer="0.3"/>
  <pageSetup scale="78" orientation="landscape"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3D41F-9BF1-40F6-8B88-15F6197E8EB8}">
  <sheetPr>
    <pageSetUpPr fitToPage="1"/>
  </sheetPr>
  <dimension ref="A1:B14"/>
  <sheetViews>
    <sheetView zoomScaleNormal="100" workbookViewId="0">
      <selection activeCell="A5" sqref="A5"/>
    </sheetView>
  </sheetViews>
  <sheetFormatPr defaultRowHeight="12.75" x14ac:dyDescent="0.2"/>
  <cols>
    <col min="1" max="1" width="21.5703125" style="2" customWidth="1"/>
    <col min="2" max="2" width="90.42578125" style="2" customWidth="1"/>
    <col min="3" max="16384" width="9.140625" style="2"/>
  </cols>
  <sheetData>
    <row r="1" spans="1:2" customFormat="1" ht="20.25" x14ac:dyDescent="0.2">
      <c r="A1" s="160" t="str">
        <f>Setup!A2</f>
        <v>Reserve Certainty Senior Task Force</v>
      </c>
      <c r="B1" s="160"/>
    </row>
    <row r="2" spans="1:2" customFormat="1" ht="18" x14ac:dyDescent="0.25">
      <c r="A2" s="161" t="str">
        <f>Setup!A5</f>
        <v>Reserve Certainty and Resource Flexibility Incentives</v>
      </c>
      <c r="B2" s="161"/>
    </row>
    <row r="3" spans="1:2" s="1" customFormat="1" ht="18" x14ac:dyDescent="0.25">
      <c r="A3" s="157" t="s">
        <v>22</v>
      </c>
      <c r="B3" s="157"/>
    </row>
    <row r="5" spans="1:2" x14ac:dyDescent="0.2">
      <c r="A5" s="3" t="s">
        <v>25</v>
      </c>
      <c r="B5" s="7"/>
    </row>
    <row r="6" spans="1:2" s="4" customFormat="1" ht="17.25" customHeight="1" thickBot="1" x14ac:dyDescent="0.25">
      <c r="A6" s="23" t="s">
        <v>23</v>
      </c>
      <c r="B6" s="31" t="s">
        <v>7</v>
      </c>
    </row>
    <row r="7" spans="1:2" ht="52.5" customHeight="1" x14ac:dyDescent="0.2">
      <c r="A7" s="30" t="s">
        <v>24</v>
      </c>
      <c r="B7" s="29" t="s">
        <v>19</v>
      </c>
    </row>
    <row r="8" spans="1:2" ht="52.5" customHeight="1" x14ac:dyDescent="0.2">
      <c r="A8" s="12"/>
      <c r="B8" s="13"/>
    </row>
    <row r="9" spans="1:2" ht="52.5" customHeight="1" x14ac:dyDescent="0.2">
      <c r="A9" s="12"/>
      <c r="B9" s="13"/>
    </row>
    <row r="10" spans="1:2" ht="52.5" customHeight="1" x14ac:dyDescent="0.2">
      <c r="A10" s="12"/>
      <c r="B10" s="13"/>
    </row>
    <row r="11" spans="1:2" ht="52.5" customHeight="1" x14ac:dyDescent="0.2">
      <c r="A11" s="12"/>
      <c r="B11" s="13"/>
    </row>
    <row r="14" spans="1:2" ht="17.850000000000001" customHeight="1" x14ac:dyDescent="0.2"/>
  </sheetData>
  <mergeCells count="3">
    <mergeCell ref="A1:B1"/>
    <mergeCell ref="A2:B2"/>
    <mergeCell ref="A3:B3"/>
  </mergeCells>
  <printOptions horizontalCentered="1"/>
  <pageMargins left="0.7" right="0.7" top="0.75" bottom="0.75" header="0.3" footer="0.3"/>
  <pageSetup scale="78" orientation="landscape"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E8811-27CE-4061-AA1F-EAE24EA71162}">
  <dimension ref="A1:I268"/>
  <sheetViews>
    <sheetView zoomScaleNormal="100" workbookViewId="0">
      <selection activeCell="B4" sqref="B4"/>
    </sheetView>
  </sheetViews>
  <sheetFormatPr defaultRowHeight="12.75" x14ac:dyDescent="0.2"/>
  <cols>
    <col min="1" max="1" width="3.42578125" style="1" customWidth="1"/>
    <col min="2" max="2" width="35.42578125" style="2" customWidth="1"/>
    <col min="3" max="3" width="32.5703125" style="2" customWidth="1"/>
    <col min="4" max="4" width="38" style="2" customWidth="1"/>
    <col min="5" max="5" width="30.5703125" style="2" customWidth="1"/>
    <col min="6" max="6" width="27.42578125" style="2" customWidth="1"/>
    <col min="7" max="16384" width="9.140625" style="2"/>
  </cols>
  <sheetData>
    <row r="1" spans="1:9" customFormat="1" ht="20.25" x14ac:dyDescent="0.2">
      <c r="A1" s="160" t="str">
        <f>Setup!A2</f>
        <v>Reserve Certainty Senior Task Force</v>
      </c>
      <c r="B1" s="160"/>
      <c r="C1" s="160"/>
      <c r="D1" s="160"/>
      <c r="E1" s="160"/>
      <c r="F1" s="160"/>
      <c r="G1" s="160"/>
    </row>
    <row r="2" spans="1:9" customFormat="1" ht="18" x14ac:dyDescent="0.25">
      <c r="A2" s="161" t="str">
        <f>Setup!A5</f>
        <v>Reserve Certainty and Resource Flexibility Incentives</v>
      </c>
      <c r="B2" s="161"/>
      <c r="C2" s="161"/>
      <c r="D2" s="161"/>
      <c r="E2" s="161"/>
      <c r="F2" s="161"/>
      <c r="G2" s="161"/>
    </row>
    <row r="3" spans="1:9" ht="18" x14ac:dyDescent="0.25">
      <c r="A3" s="157" t="s">
        <v>20</v>
      </c>
      <c r="B3" s="157"/>
      <c r="C3" s="157"/>
      <c r="D3" s="157"/>
      <c r="E3" s="157"/>
      <c r="F3" s="157"/>
      <c r="G3" s="157"/>
      <c r="H3" s="157"/>
      <c r="I3" s="157"/>
    </row>
    <row r="4" spans="1:9" ht="38.25" customHeight="1" x14ac:dyDescent="0.2">
      <c r="A4" s="2"/>
      <c r="B4" s="7" t="s">
        <v>26</v>
      </c>
    </row>
    <row r="5" spans="1:9" ht="41.25" customHeight="1" x14ac:dyDescent="0.2">
      <c r="A5" s="7"/>
      <c r="B5" s="162" t="s">
        <v>11</v>
      </c>
      <c r="C5" s="163"/>
      <c r="D5" s="163"/>
      <c r="E5" s="163"/>
      <c r="F5" s="164"/>
    </row>
    <row r="6" spans="1:9" ht="43.5" customHeight="1" x14ac:dyDescent="0.2">
      <c r="A6" s="7"/>
      <c r="B6" s="14" t="s">
        <v>0</v>
      </c>
      <c r="C6" s="28" t="s">
        <v>1</v>
      </c>
      <c r="D6" s="14" t="s">
        <v>2</v>
      </c>
      <c r="E6" s="28" t="s">
        <v>3</v>
      </c>
      <c r="F6" s="14" t="s">
        <v>4</v>
      </c>
    </row>
    <row r="7" spans="1:9" x14ac:dyDescent="0.2">
      <c r="A7" s="15">
        <v>1</v>
      </c>
      <c r="B7" s="27" t="s">
        <v>8</v>
      </c>
      <c r="C7" s="26" t="s">
        <v>8</v>
      </c>
      <c r="D7" s="27" t="s">
        <v>8</v>
      </c>
      <c r="E7" s="26" t="s">
        <v>8</v>
      </c>
      <c r="F7" s="27" t="s">
        <v>8</v>
      </c>
    </row>
    <row r="8" spans="1:9" x14ac:dyDescent="0.2">
      <c r="A8" s="15">
        <v>2</v>
      </c>
      <c r="B8" s="27" t="s">
        <v>8</v>
      </c>
      <c r="C8" s="26" t="s">
        <v>8</v>
      </c>
      <c r="D8" s="27" t="s">
        <v>8</v>
      </c>
      <c r="E8" s="26" t="s">
        <v>8</v>
      </c>
      <c r="F8" s="27" t="s">
        <v>8</v>
      </c>
    </row>
    <row r="9" spans="1:9" x14ac:dyDescent="0.2">
      <c r="A9" s="15">
        <v>3</v>
      </c>
      <c r="B9" s="27" t="s">
        <v>8</v>
      </c>
      <c r="C9" s="26" t="s">
        <v>8</v>
      </c>
      <c r="D9" s="27" t="s">
        <v>8</v>
      </c>
      <c r="E9" s="26" t="s">
        <v>8</v>
      </c>
      <c r="F9" s="27" t="s">
        <v>8</v>
      </c>
    </row>
    <row r="10" spans="1:9" x14ac:dyDescent="0.2">
      <c r="A10" s="15">
        <v>4</v>
      </c>
      <c r="B10" s="27" t="s">
        <v>8</v>
      </c>
      <c r="C10" s="26" t="s">
        <v>8</v>
      </c>
      <c r="D10" s="27" t="s">
        <v>8</v>
      </c>
      <c r="E10" s="26" t="s">
        <v>8</v>
      </c>
      <c r="F10" s="27" t="s">
        <v>8</v>
      </c>
    </row>
    <row r="11" spans="1:9" x14ac:dyDescent="0.2">
      <c r="A11" s="15">
        <v>5</v>
      </c>
      <c r="B11" s="27" t="s">
        <v>8</v>
      </c>
      <c r="C11" s="26" t="s">
        <v>8</v>
      </c>
      <c r="D11" s="27" t="s">
        <v>8</v>
      </c>
      <c r="E11" s="26" t="s">
        <v>8</v>
      </c>
      <c r="F11" s="27" t="s">
        <v>8</v>
      </c>
    </row>
    <row r="13" spans="1:9" x14ac:dyDescent="0.2">
      <c r="A13" s="2"/>
    </row>
    <row r="14" spans="1:9" x14ac:dyDescent="0.2">
      <c r="A14" s="2"/>
    </row>
    <row r="15" spans="1:9" x14ac:dyDescent="0.2">
      <c r="A15" s="2"/>
    </row>
    <row r="16" spans="1:9" x14ac:dyDescent="0.2">
      <c r="A16" s="2"/>
    </row>
    <row r="17" spans="1:1" x14ac:dyDescent="0.2">
      <c r="A17" s="2"/>
    </row>
    <row r="18" spans="1:1" x14ac:dyDescent="0.2">
      <c r="A18" s="2"/>
    </row>
    <row r="19" spans="1:1" x14ac:dyDescent="0.2">
      <c r="A19" s="2"/>
    </row>
    <row r="20" spans="1:1" x14ac:dyDescent="0.2">
      <c r="A20" s="2"/>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sheetData>
  <mergeCells count="4">
    <mergeCell ref="B5:F5"/>
    <mergeCell ref="A3:I3"/>
    <mergeCell ref="A1:G1"/>
    <mergeCell ref="A2:G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2C2DF-3A6F-4D96-8378-DFB2797D6E86}">
  <dimension ref="A1:A15"/>
  <sheetViews>
    <sheetView workbookViewId="0">
      <selection activeCell="E15" sqref="E15"/>
    </sheetView>
  </sheetViews>
  <sheetFormatPr defaultRowHeight="12.75" x14ac:dyDescent="0.2"/>
  <cols>
    <col min="1" max="1" width="95.42578125" customWidth="1"/>
  </cols>
  <sheetData>
    <row r="1" spans="1:1" ht="20.25" x14ac:dyDescent="0.2">
      <c r="A1" s="18" t="str">
        <f>Setup!A2</f>
        <v>Reserve Certainty Senior Task Force</v>
      </c>
    </row>
    <row r="2" spans="1:1" ht="18" x14ac:dyDescent="0.25">
      <c r="A2" s="19" t="str">
        <f>Setup!A5</f>
        <v>Reserve Certainty and Resource Flexibility Incentives</v>
      </c>
    </row>
    <row r="3" spans="1:1" ht="18" x14ac:dyDescent="0.25">
      <c r="A3" s="22" t="s">
        <v>21</v>
      </c>
    </row>
    <row r="5" spans="1:1" s="1" customFormat="1" x14ac:dyDescent="0.2">
      <c r="A5" s="1" t="s">
        <v>27</v>
      </c>
    </row>
    <row r="7" spans="1:1" x14ac:dyDescent="0.2">
      <c r="A7" s="20" t="s">
        <v>13</v>
      </c>
    </row>
    <row r="8" spans="1:1" ht="30" customHeight="1" x14ac:dyDescent="0.2">
      <c r="A8" s="21"/>
    </row>
    <row r="9" spans="1:1" ht="30" customHeight="1" x14ac:dyDescent="0.2">
      <c r="A9" s="21"/>
    </row>
    <row r="10" spans="1:1" ht="30" customHeight="1" x14ac:dyDescent="0.2">
      <c r="A10" s="21"/>
    </row>
    <row r="11" spans="1:1" ht="30" customHeight="1" x14ac:dyDescent="0.2">
      <c r="A11" s="21"/>
    </row>
    <row r="12" spans="1:1" ht="30" customHeight="1" x14ac:dyDescent="0.2">
      <c r="A12" s="21"/>
    </row>
    <row r="13" spans="1:1" ht="30" customHeight="1" x14ac:dyDescent="0.2">
      <c r="A13" s="21"/>
    </row>
    <row r="14" spans="1:1" ht="30" customHeight="1" x14ac:dyDescent="0.2">
      <c r="A14" s="21"/>
    </row>
    <row r="15" spans="1:1" ht="30" customHeight="1" x14ac:dyDescent="0.2">
      <c r="A15" s="21"/>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23237-B342-45CA-93ED-48134764B5BE}">
  <dimension ref="A1:W19"/>
  <sheetViews>
    <sheetView workbookViewId="0">
      <selection activeCell="A12" sqref="A12"/>
    </sheetView>
  </sheetViews>
  <sheetFormatPr defaultRowHeight="12.75" x14ac:dyDescent="0.2"/>
  <cols>
    <col min="1" max="2" width="9.5703125" customWidth="1"/>
    <col min="3" max="3" width="68.85546875" customWidth="1"/>
  </cols>
  <sheetData>
    <row r="1" spans="1:23" ht="20.25" x14ac:dyDescent="0.2">
      <c r="A1" s="160" t="str">
        <f>Setup!A2</f>
        <v>Reserve Certainty Senior Task Force</v>
      </c>
      <c r="B1" s="160"/>
      <c r="C1" s="165"/>
      <c r="D1" s="165"/>
      <c r="E1" s="165"/>
      <c r="F1" s="165"/>
      <c r="G1" s="165"/>
      <c r="H1" s="165"/>
      <c r="I1" s="165"/>
      <c r="J1" s="165"/>
    </row>
    <row r="2" spans="1:23" ht="18" x14ac:dyDescent="0.25">
      <c r="A2" s="161" t="str">
        <f>Setup!A5</f>
        <v>Reserve Certainty and Resource Flexibility Incentives</v>
      </c>
      <c r="B2" s="161"/>
      <c r="C2" s="165"/>
      <c r="D2" s="165"/>
      <c r="E2" s="165"/>
      <c r="F2" s="165"/>
      <c r="G2" s="165"/>
      <c r="H2" s="165"/>
      <c r="I2" s="165"/>
      <c r="J2" s="165"/>
    </row>
    <row r="3" spans="1:23" ht="18" x14ac:dyDescent="0.25">
      <c r="A3" s="157" t="s">
        <v>14</v>
      </c>
      <c r="B3" s="157"/>
      <c r="C3" s="157"/>
      <c r="D3" s="157"/>
      <c r="E3" s="157"/>
      <c r="F3" s="157"/>
      <c r="G3" s="157"/>
      <c r="H3" s="157"/>
      <c r="I3" s="157"/>
      <c r="J3" s="157"/>
    </row>
    <row r="4" spans="1:23" ht="18" x14ac:dyDescent="0.25">
      <c r="A4" t="s">
        <v>18</v>
      </c>
      <c r="C4" s="16"/>
      <c r="D4" s="16"/>
      <c r="E4" s="16"/>
      <c r="F4" s="16"/>
      <c r="G4" s="16"/>
      <c r="H4" s="22"/>
      <c r="I4" s="22"/>
      <c r="J4" s="22"/>
      <c r="L4" s="17"/>
      <c r="M4" s="17"/>
      <c r="N4" s="17"/>
      <c r="O4" s="17"/>
      <c r="P4" s="17"/>
      <c r="Q4" s="17"/>
      <c r="R4" s="17"/>
      <c r="S4" s="17"/>
      <c r="T4" s="17"/>
      <c r="U4" s="17"/>
      <c r="V4" s="17"/>
      <c r="W4" s="17"/>
    </row>
    <row r="5" spans="1:23" ht="18" x14ac:dyDescent="0.25">
      <c r="A5" t="s">
        <v>28</v>
      </c>
      <c r="C5" s="16"/>
      <c r="D5" s="16"/>
      <c r="E5" s="16"/>
      <c r="F5" s="16"/>
      <c r="G5" s="16"/>
      <c r="H5" s="22"/>
      <c r="I5" s="22"/>
      <c r="J5" s="22"/>
      <c r="L5" s="17"/>
      <c r="M5" s="17"/>
      <c r="N5" s="17"/>
      <c r="O5" s="17"/>
      <c r="P5" s="17"/>
      <c r="Q5" s="17"/>
      <c r="R5" s="17"/>
      <c r="S5" s="17"/>
      <c r="T5" s="17"/>
      <c r="U5" s="17"/>
      <c r="V5" s="17"/>
      <c r="W5" s="17"/>
    </row>
    <row r="6" spans="1:23" ht="25.5" x14ac:dyDescent="0.2">
      <c r="A6" s="24" t="s">
        <v>15</v>
      </c>
      <c r="B6" s="25" t="s">
        <v>17</v>
      </c>
      <c r="C6" s="24" t="s">
        <v>16</v>
      </c>
      <c r="L6" s="17"/>
      <c r="M6" s="17"/>
      <c r="N6" s="17"/>
      <c r="O6" s="17"/>
      <c r="P6" s="17"/>
      <c r="Q6" s="17"/>
      <c r="R6" s="17"/>
      <c r="S6" s="17"/>
      <c r="T6" s="17"/>
      <c r="U6" s="17"/>
      <c r="V6" s="17"/>
      <c r="W6" s="17"/>
    </row>
    <row r="7" spans="1:23" x14ac:dyDescent="0.2">
      <c r="A7" s="21">
        <v>1</v>
      </c>
      <c r="B7" s="21"/>
      <c r="C7" s="21"/>
    </row>
    <row r="8" spans="1:23" x14ac:dyDescent="0.2">
      <c r="A8" s="21">
        <v>2</v>
      </c>
      <c r="B8" s="21"/>
      <c r="C8" s="21"/>
    </row>
    <row r="9" spans="1:23" x14ac:dyDescent="0.2">
      <c r="A9" s="21">
        <v>3</v>
      </c>
      <c r="B9" s="21"/>
      <c r="C9" s="21"/>
    </row>
    <row r="10" spans="1:23" x14ac:dyDescent="0.2">
      <c r="A10" s="21"/>
      <c r="B10" s="21"/>
      <c r="C10" s="21"/>
    </row>
    <row r="11" spans="1:23" x14ac:dyDescent="0.2">
      <c r="A11" s="21"/>
      <c r="B11" s="21"/>
      <c r="C11" s="21"/>
    </row>
    <row r="12" spans="1:23" x14ac:dyDescent="0.2">
      <c r="A12" s="21"/>
      <c r="B12" s="21"/>
      <c r="C12" s="21"/>
    </row>
    <row r="13" spans="1:23" x14ac:dyDescent="0.2">
      <c r="A13" s="21"/>
      <c r="B13" s="21"/>
      <c r="C13" s="21"/>
    </row>
    <row r="14" spans="1:23" x14ac:dyDescent="0.2">
      <c r="A14" s="21"/>
      <c r="B14" s="21"/>
      <c r="C14" s="21"/>
    </row>
    <row r="15" spans="1:23" x14ac:dyDescent="0.2">
      <c r="A15" s="21"/>
      <c r="B15" s="21"/>
      <c r="C15" s="21"/>
    </row>
    <row r="16" spans="1:23" x14ac:dyDescent="0.2">
      <c r="A16" s="21"/>
      <c r="B16" s="21"/>
      <c r="C16" s="21"/>
    </row>
    <row r="17" spans="1:3" x14ac:dyDescent="0.2">
      <c r="A17" s="21"/>
      <c r="B17" s="21"/>
      <c r="C17" s="21"/>
    </row>
    <row r="18" spans="1:3" x14ac:dyDescent="0.2">
      <c r="A18" s="21"/>
      <c r="B18" s="21"/>
      <c r="C18" s="21"/>
    </row>
    <row r="19" spans="1:3" x14ac:dyDescent="0.2">
      <c r="A19" s="21"/>
      <c r="B19" s="21"/>
      <c r="C19" s="21"/>
    </row>
  </sheetData>
  <mergeCells count="3">
    <mergeCell ref="A1:J1"/>
    <mergeCell ref="A2:J2"/>
    <mergeCell ref="A3:J3"/>
  </mergeCells>
  <pageMargins left="0.7" right="0.7" top="0.75" bottom="0.75" header="0.3" footer="0.3"/>
  <pageSetup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Setup</vt:lpstr>
      <vt:lpstr>Proposal Reminder</vt:lpstr>
      <vt:lpstr>Example 1</vt:lpstr>
      <vt:lpstr>Example 2</vt:lpstr>
      <vt:lpstr>2a. Design Component Details</vt:lpstr>
      <vt:lpstr>2b. Option Details</vt:lpstr>
      <vt:lpstr>3a. Package Details</vt:lpstr>
      <vt:lpstr>Parking Lot</vt:lpstr>
      <vt:lpstr>Revision History</vt:lpstr>
      <vt:lpstr>'2a. Design Component Details'!Print_Area</vt:lpstr>
      <vt:lpstr>'2b. Option Details'!Print_Area</vt:lpstr>
      <vt:lpstr>'2a. Design Component Details'!Print_Titles</vt:lpstr>
      <vt:lpstr>'2b. Option Details'!Print_Titles</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Morelli, Lisa K.</cp:lastModifiedBy>
  <cp:lastPrinted>2011-04-07T14:17:43Z</cp:lastPrinted>
  <dcterms:created xsi:type="dcterms:W3CDTF">2011-02-18T21:50:35Z</dcterms:created>
  <dcterms:modified xsi:type="dcterms:W3CDTF">2026-05-18T18:11:08Z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2026-05-18T14:03:46Z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296c185b-8e7a-4e64-9a2d-41023f83c6a2</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