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ECAA8DC5-0B1C-47D4-BA7C-25135EDA38AF}" xr6:coauthVersionLast="47" xr6:coauthVersionMax="47" xr10:uidLastSave="{00000000-0000-0000-0000-000000000000}"/>
  <bookViews>
    <workbookView xWindow="-110" yWindow="-110" windowWidth="38620" windowHeight="21100" tabRatio="893" xr2:uid="{00000000-000D-0000-FFFF-FFFF00000000}"/>
  </bookViews>
  <sheets>
    <sheet name="Capital Cost Data" sheetId="5" r:id="rId1"/>
    <sheet name="MTSL Information" sheetId="10" r:id="rId2"/>
  </sheets>
  <definedNames>
    <definedName name="_xlnm.Print_Area" localSheetId="0">'Capital Cost Data'!$A$1:$K$146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9" i="5" l="1"/>
  <c r="I78" i="5" s="1"/>
  <c r="I84" i="5" s="1"/>
  <c r="O79" i="5"/>
  <c r="N103" i="5" l="1"/>
  <c r="H103" i="5" s="1"/>
  <c r="O34" i="5" l="1"/>
  <c r="N59" i="5" l="1"/>
  <c r="N46" i="5"/>
  <c r="N55" i="5" l="1"/>
  <c r="N53" i="5"/>
  <c r="N51" i="5"/>
  <c r="N57" i="5" s="1"/>
  <c r="H57" i="5" s="1"/>
  <c r="N70" i="5" s="1"/>
  <c r="B70" i="5" l="1"/>
  <c r="I125" i="5"/>
  <c r="I70" i="5" l="1"/>
  <c r="I123" i="5" l="1"/>
  <c r="I93" i="5" l="1"/>
  <c r="N42" i="5"/>
  <c r="N40" i="5"/>
  <c r="N38" i="5"/>
  <c r="N44" i="5" l="1"/>
  <c r="H44" i="5" s="1"/>
  <c r="N68" i="5" s="1"/>
  <c r="B68" i="5" l="1"/>
  <c r="I68" i="5" l="1"/>
  <c r="I127" i="5" l="1"/>
  <c r="I72" i="5"/>
</calcChain>
</file>

<file path=xl/sharedStrings.xml><?xml version="1.0" encoding="utf-8"?>
<sst xmlns="http://schemas.openxmlformats.org/spreadsheetml/2006/main" count="144" uniqueCount="118">
  <si>
    <t>INSTALLED CAPACITY</t>
  </si>
  <si>
    <t>MW</t>
  </si>
  <si>
    <t>GAL/HR</t>
  </si>
  <si>
    <t>$/GAL</t>
  </si>
  <si>
    <t>$</t>
  </si>
  <si>
    <t>BLACK START GENERATING UNIT NAME</t>
  </si>
  <si>
    <t xml:space="preserve">      For Oil Fired Units</t>
  </si>
  <si>
    <t xml:space="preserve">      As defined in Schedule 6A</t>
  </si>
  <si>
    <t xml:space="preserve">      If Necessary</t>
  </si>
  <si>
    <t>COST DATA SUBMITTED BY</t>
  </si>
  <si>
    <t>COST DATA SUBMITTED ON</t>
  </si>
  <si>
    <t>NAME:</t>
  </si>
  <si>
    <t>DATE:</t>
  </si>
  <si>
    <r>
      <t>Note:</t>
    </r>
    <r>
      <rPr>
        <sz val="12"/>
        <rFont val="Arial"/>
        <family val="2"/>
      </rPr>
      <t xml:space="preserve"> All data must be submitted on a unit by unit basis</t>
    </r>
  </si>
  <si>
    <t>PJM Open Access Transmission Tariff</t>
  </si>
  <si>
    <r>
      <t xml:space="preserve">Details of Black Start Revenue Requirements can be found in </t>
    </r>
    <r>
      <rPr>
        <b/>
        <sz val="12"/>
        <rFont val="Arial"/>
        <family val="2"/>
      </rPr>
      <t>Schedule 6A</t>
    </r>
    <r>
      <rPr>
        <sz val="12"/>
        <rFont val="Arial"/>
        <family val="2"/>
      </rPr>
      <t xml:space="preserve"> of the </t>
    </r>
  </si>
  <si>
    <t>SUBMISSION PROCEDURE</t>
  </si>
  <si>
    <t>FOR AUDITING PURPOSES, SUBMIT THIS EXCEL FILE USING THE BLACKSTART XLS UPLOAD PROCESS*</t>
  </si>
  <si>
    <r>
      <t xml:space="preserve">*Submit .xls files only.  If you are concerned that your file did not transfer properly, please contact </t>
    </r>
    <r>
      <rPr>
        <b/>
        <sz val="12"/>
        <rFont val="Arial"/>
        <family val="2"/>
      </rPr>
      <t xml:space="preserve">blackstart@pjm.com </t>
    </r>
  </si>
  <si>
    <t>Engineering</t>
  </si>
  <si>
    <t>Construction</t>
  </si>
  <si>
    <t>Miscellaneous Expenses</t>
  </si>
  <si>
    <t>SECTION 2: VARIABLE COST COMPONENTS</t>
  </si>
  <si>
    <t>YR(S)</t>
  </si>
  <si>
    <t>TOTAL</t>
  </si>
  <si>
    <t xml:space="preserve">      As defined in Cost Development Guidelines (VOM does not include the 10% adder for Cost Capped Operations)</t>
  </si>
  <si>
    <t>GAL</t>
  </si>
  <si>
    <t>FUEL HANDLING (BASIS)</t>
  </si>
  <si>
    <t>FUEL COST (COMMODITY FWD STRIP)</t>
  </si>
  <si>
    <t>SECTION 2: VARIABLE BLACK START SERVICE COST COMPONENT</t>
  </si>
  <si>
    <t>VARIABLE BSSCC =</t>
  </si>
  <si>
    <t>ANNUAL TRAINING COST PER PLANT</t>
  </si>
  <si>
    <t>CRITICAL RESOURCES PER PLANT</t>
  </si>
  <si>
    <t xml:space="preserve">TRAINING BSSCC (PER RESOURCE) = </t>
  </si>
  <si>
    <t>SECTION 3: TRAINING BLACK START SERVICE COST COMPONENT</t>
  </si>
  <si>
    <t>SECTION 4: FUEL STORAGE BLACK START SERVICE COST COMPONENT</t>
  </si>
  <si>
    <t>FUEL BURN RATE</t>
  </si>
  <si>
    <t>BOND RATE (BAA1)</t>
  </si>
  <si>
    <t xml:space="preserve">FUEL STORAGE BSSCC (PER RESOURCE) = </t>
  </si>
  <si>
    <t>RUN HOURS</t>
  </si>
  <si>
    <t>HR</t>
  </si>
  <si>
    <t xml:space="preserve">      From Resources's Restoration Plan, 16 unless specified</t>
  </si>
  <si>
    <t>ESTIMATED TOTAL ANNUAL BLACK START SERVICE COST =</t>
  </si>
  <si>
    <t>UNIT AGE</t>
  </si>
  <si>
    <t>and be submitted to PJM and the MMU before approval. Additional costs that are exceptions to Schedule 6A</t>
  </si>
  <si>
    <t>may be submitted as attachments to this form.</t>
  </si>
  <si>
    <t>FORECASTED REMAINING LIFE</t>
  </si>
  <si>
    <t xml:space="preserve">     PJM BLACK START CAPITAL COST DATA FORM</t>
  </si>
  <si>
    <r>
      <t>NOTE</t>
    </r>
    <r>
      <rPr>
        <sz val="12"/>
        <rFont val="Arial"/>
        <family val="2"/>
      </rPr>
      <t>: All detailed calculations and documentation of actual cost components must accompany this capital cost filing form</t>
    </r>
  </si>
  <si>
    <t>https://www.pjm.com/-/media/etools/edart/edart-user-guide.ashx?la=en</t>
  </si>
  <si>
    <t xml:space="preserve">Guidance for MTSL (minimum tank suction level) </t>
  </si>
  <si>
    <t>Per PJM OATT Schedule 6A Black Start Service ["MTSL" is the "minimum tank suction level" and shall apply where no direct current pumps are available for the Black Start Unit.  In the case where more than one Black Start Unit shares a common fuel tank, only one Black Start Unit will be eligible for the recovery of this volume in its fuel storage cost calculation.  The MTSL for the other Black Start Unit(s) sharing the common fuel tank shall be zero.]</t>
  </si>
  <si>
    <t xml:space="preserve">MTSL is the amount of fuel at the bottom of a tank which cannot be recovered for use.  </t>
  </si>
  <si>
    <t>The MMU recommends that for oil tanks which are shared with other resources that only a proportionate share of the MTSL be allocated for black start units.  Using the following formula:  (Unit Fuel Burn Rate X Minimum Run Hours) / (Tank Capacity - MTSL) = %; then multiple the product of % X MTSL to receive the MMU's Black Start MTSL</t>
  </si>
  <si>
    <t>Example for tank capacity of 4,000,000 gallons; Minimum Tank Suction Level of 800,000 gallons; and Black Start Fuel Burn of 192,000 gallons</t>
  </si>
  <si>
    <t>MMU MTSL Example:</t>
  </si>
  <si>
    <t xml:space="preserve">(to be used to enter MTSL in MIRA) </t>
  </si>
  <si>
    <r>
      <rPr>
        <b/>
        <sz val="12"/>
        <rFont val="Arial"/>
        <family val="2"/>
      </rPr>
      <t xml:space="preserve">Tank Capacity </t>
    </r>
    <r>
      <rPr>
        <sz val="12"/>
        <rFont val="Arial"/>
        <family val="2"/>
      </rPr>
      <t>= 4,000,000 gals</t>
    </r>
  </si>
  <si>
    <r>
      <rPr>
        <b/>
        <sz val="12"/>
        <rFont val="Arial"/>
        <family val="2"/>
      </rPr>
      <t>MTSL</t>
    </r>
    <r>
      <rPr>
        <sz val="12"/>
        <rFont val="Arial"/>
        <family val="2"/>
      </rPr>
      <t xml:space="preserve"> = 800,000 gals</t>
    </r>
  </si>
  <si>
    <r>
      <rPr>
        <b/>
        <sz val="12"/>
        <rFont val="Arial"/>
        <family val="2"/>
      </rPr>
      <t>Unit Fuel Burn Rate =</t>
    </r>
    <r>
      <rPr>
        <sz val="12"/>
        <rFont val="Arial"/>
        <family val="2"/>
      </rPr>
      <t xml:space="preserve"> 12,000 gals per hour</t>
    </r>
  </si>
  <si>
    <r>
      <rPr>
        <b/>
        <sz val="12"/>
        <rFont val="Arial"/>
        <family val="2"/>
      </rPr>
      <t xml:space="preserve">Minimum Run Hours </t>
    </r>
    <r>
      <rPr>
        <sz val="12"/>
        <rFont val="Arial"/>
        <family val="2"/>
      </rPr>
      <t>= 16 hours</t>
    </r>
  </si>
  <si>
    <r>
      <rPr>
        <b/>
        <sz val="12"/>
        <rFont val="Arial"/>
        <family val="2"/>
      </rPr>
      <t>Total Black Start Fuel Burn</t>
    </r>
    <r>
      <rPr>
        <sz val="12"/>
        <rFont val="Arial"/>
        <family val="2"/>
      </rPr>
      <t xml:space="preserve"> = 192,000 gals</t>
    </r>
  </si>
  <si>
    <r>
      <rPr>
        <b/>
        <sz val="12"/>
        <rFont val="Arial"/>
        <family val="2"/>
      </rPr>
      <t xml:space="preserve">Black Start Tank Ratio </t>
    </r>
    <r>
      <rPr>
        <sz val="12"/>
        <rFont val="Arial"/>
        <family val="2"/>
      </rPr>
      <t>= (Unit Fuel Burn Rate X 16) / (Tank Capacity  - MTSL) =  (12,000 gals/hr X 16 hrs)/(4,000,000 gals - 800,000 gls) = 6%</t>
    </r>
  </si>
  <si>
    <r>
      <rPr>
        <b/>
        <sz val="12"/>
        <rFont val="Arial"/>
        <family val="2"/>
      </rPr>
      <t>MMU</t>
    </r>
    <r>
      <rPr>
        <sz val="12"/>
        <rFont val="Arial"/>
        <family val="2"/>
      </rPr>
      <t xml:space="preserve"> </t>
    </r>
    <r>
      <rPr>
        <b/>
        <sz val="12"/>
        <rFont val="Arial"/>
        <family val="2"/>
      </rPr>
      <t>Black Start MTSL</t>
    </r>
    <r>
      <rPr>
        <sz val="12"/>
        <rFont val="Arial"/>
        <family val="2"/>
      </rPr>
      <t xml:space="preserve"> = Black Start Tank Ratio X MTSL = 6.0% X 800,000 gals = 48,000 gals</t>
    </r>
  </si>
  <si>
    <t xml:space="preserve">(to be used to enter MTSL in this workbook and submit to PJM) </t>
  </si>
  <si>
    <t xml:space="preserve">ACTUAL MTSL Example:  </t>
  </si>
  <si>
    <r>
      <rPr>
        <b/>
        <sz val="12"/>
        <rFont val="Arial"/>
        <family val="2"/>
      </rPr>
      <t>ACTUAL MTSL</t>
    </r>
    <r>
      <rPr>
        <sz val="12"/>
        <rFont val="Arial"/>
        <family val="2"/>
      </rPr>
      <t xml:space="preserve"> = 800,000 gals</t>
    </r>
  </si>
  <si>
    <t>EMAIL:</t>
  </si>
  <si>
    <t>PHONE #:</t>
  </si>
  <si>
    <t>BLACK START GENERATING UNIT ID</t>
  </si>
  <si>
    <t xml:space="preserve">      For Oil Fired Units, please enter Black Start/Energy Tank Ratio MTSL submitted in the MIRA Black Start Module</t>
  </si>
  <si>
    <t xml:space="preserve">      For Oil Fired Units, please enter fuel tank's MTSL</t>
  </si>
  <si>
    <t>TOTAL TANK VOLUME</t>
  </si>
  <si>
    <t>DATE UNIT ENTERED BLACK START SERVICE</t>
  </si>
  <si>
    <t>FUEL ASSURANCE</t>
  </si>
  <si>
    <t>Fuel Assurance</t>
  </si>
  <si>
    <t>Non-Fuel Assured</t>
  </si>
  <si>
    <t>Fuel Assured</t>
  </si>
  <si>
    <t>INCENTIVE FACTOR (Z) =</t>
  </si>
  <si>
    <t>FUEL ASSURANCE TYPE</t>
  </si>
  <si>
    <t>Fuel Assurance Type</t>
  </si>
  <si>
    <t>Fuel Storage</t>
  </si>
  <si>
    <t>Multiple Pipelines</t>
  </si>
  <si>
    <t>90% Confidence</t>
  </si>
  <si>
    <t>N/A</t>
  </si>
  <si>
    <t>Black Start RFP and Fuel Assurance FAQ</t>
  </si>
  <si>
    <t>B:  FUEL ASSURANCE CAPITAL EXPENSE CATEGORIES (if applicable)</t>
  </si>
  <si>
    <t>CAPITAL RECOVERY TYPE</t>
  </si>
  <si>
    <t>Capital Recovery Type</t>
  </si>
  <si>
    <t>Black Start and Fuel Assurance</t>
  </si>
  <si>
    <t>Black Start Only</t>
  </si>
  <si>
    <t>Fuel Assurance Only</t>
  </si>
  <si>
    <t>BS CRF RATE</t>
  </si>
  <si>
    <t>FA CRF RATE</t>
  </si>
  <si>
    <t>Posted CRF Rates</t>
  </si>
  <si>
    <t>(CONTACT INFORMATION)</t>
  </si>
  <si>
    <r>
      <t>REVENUE EFFECTIVE DATE</t>
    </r>
    <r>
      <rPr>
        <b/>
        <vertAlign val="superscript"/>
        <sz val="12"/>
        <rFont val="Arial"/>
        <family val="2"/>
      </rPr>
      <t>1</t>
    </r>
  </si>
  <si>
    <t>Notes:</t>
  </si>
  <si>
    <t>For units submitting annual revenues, default value is June 1 of the delivery year.  If entering black start service, contact PJM for effective date,</t>
  </si>
  <si>
    <t>Please refernce the worksheet named "MTSL Information" that is located as a separate worksheet in this workbook.</t>
  </si>
  <si>
    <t>VOM ALLOCATION</t>
  </si>
  <si>
    <t>VOM Allocation</t>
  </si>
  <si>
    <t>1% Energy VOM</t>
  </si>
  <si>
    <t>ENERGY VOM / BLACK START O&amp;M</t>
  </si>
  <si>
    <t>Black Start O&amp;M Costs</t>
  </si>
  <si>
    <r>
      <t xml:space="preserve">If custom allocation is required, please contact PJM at </t>
    </r>
    <r>
      <rPr>
        <b/>
        <sz val="12"/>
        <rFont val="Arial"/>
        <family val="2"/>
      </rPr>
      <t>blackstart@pjm.com</t>
    </r>
    <r>
      <rPr>
        <sz val="12"/>
        <rFont val="Arial"/>
        <family val="2"/>
      </rPr>
      <t xml:space="preserve"> </t>
    </r>
  </si>
  <si>
    <r>
      <t>ACTUAL MINIMUM TANK SUCTION LEVEL (MTSL)</t>
    </r>
    <r>
      <rPr>
        <b/>
        <vertAlign val="superscript"/>
        <sz val="12"/>
        <rFont val="Arial"/>
        <family val="2"/>
      </rPr>
      <t>3</t>
    </r>
  </si>
  <si>
    <r>
      <t>MMU MINIMUM TANK SUCTION LEVEL (MTSL)</t>
    </r>
    <r>
      <rPr>
        <b/>
        <vertAlign val="superscript"/>
        <sz val="12"/>
        <rFont val="Arial"/>
        <family val="2"/>
      </rPr>
      <t>3</t>
    </r>
  </si>
  <si>
    <r>
      <t>ALLOCATION FACTOR (Y)</t>
    </r>
    <r>
      <rPr>
        <b/>
        <vertAlign val="superscript"/>
        <sz val="12"/>
        <rFont val="Arial"/>
        <family val="2"/>
      </rPr>
      <t>2</t>
    </r>
  </si>
  <si>
    <t>1.</t>
  </si>
  <si>
    <t>2.</t>
  </si>
  <si>
    <t>3.</t>
  </si>
  <si>
    <t>John Doe</t>
  </si>
  <si>
    <t>joe.doe@abc.com</t>
  </si>
  <si>
    <t>(xxx) xxx-xxxx</t>
  </si>
  <si>
    <t>Unit Name 1</t>
  </si>
  <si>
    <t>A:  BLACK START CAPITAL EXPENSE CATEGORIES (if applicable)</t>
  </si>
  <si>
    <t>CAPITAL COST RECOVERY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</si>
</sst>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 /\ dd\ /\ yyyy"/>
    <numFmt numFmtId="165" formatCode="_(* #,##0.00_);_(* \(#,##0.00\)"/>
    <numFmt numFmtId="166" formatCode="0.000"/>
    <numFmt numFmtId="167" formatCode="0.0000"/>
  </numFmts>
  <fonts count="23" x14ac:knownFonts="1">
    <font>
      <sz val="10"/>
      <name val="Arial"/>
    </font>
    <font>
      <sz val="10"/>
      <name val="Arial"/>
      <family val="2"/>
    </font>
    <font>
      <b/>
      <sz val="18"/>
      <name val="Arial"/>
      <family val="2"/>
    </font>
    <font>
      <sz val="12"/>
      <name val="Arial"/>
      <family val="2"/>
    </font>
    <font>
      <b/>
      <i/>
      <sz val="12"/>
      <name val="Arial"/>
      <family val="2"/>
    </font>
    <font>
      <i/>
      <sz val="12"/>
      <name val="Arial"/>
      <family val="2"/>
    </font>
    <font>
      <sz val="10"/>
      <name val="Arial"/>
      <family val="2"/>
    </font>
    <font>
      <b/>
      <sz val="12"/>
      <name val="Arial"/>
      <family val="2"/>
    </font>
    <font>
      <sz val="8"/>
      <name val="Arial"/>
      <family val="2"/>
    </font>
    <font>
      <u/>
      <sz val="10"/>
      <color indexed="12"/>
      <name val="Arial"/>
      <family val="2"/>
    </font>
    <font>
      <b/>
      <u/>
      <sz val="12"/>
      <name val="Arial"/>
      <family val="2"/>
    </font>
    <font>
      <sz val="12"/>
      <name val="Arial"/>
      <family val="2"/>
    </font>
    <font>
      <u/>
      <sz val="12"/>
      <color indexed="12"/>
      <name val="Arial"/>
      <family val="2"/>
    </font>
    <font>
      <sz val="12"/>
      <name val="Symbol"/>
      <family val="1"/>
      <charset val="2"/>
    </font>
    <font>
      <sz val="12"/>
      <name val="Courier New"/>
      <family val="3"/>
    </font>
    <font>
      <u/>
      <sz val="12"/>
      <name val="Arial"/>
      <family val="2"/>
    </font>
    <font>
      <b/>
      <u/>
      <sz val="10"/>
      <name val="Arial"/>
      <family val="2"/>
    </font>
    <font>
      <sz val="11"/>
      <name val="Arial"/>
      <family val="2"/>
    </font>
    <font>
      <i/>
      <sz val="10"/>
      <name val="Arial"/>
      <family val="2"/>
    </font>
    <font>
      <b/>
      <u/>
      <sz val="10"/>
      <color theme="1"/>
      <name val="Arial"/>
      <family val="2"/>
    </font>
    <font>
      <b/>
      <sz val="11"/>
      <name val="Arial"/>
      <family val="2"/>
    </font>
    <font>
      <b/>
      <sz val="12"/>
      <color rgb="FFFF0000"/>
      <name val="Arial"/>
      <family val="2"/>
    </font>
    <font>
      <b/>
      <vertAlign val="superscript"/>
      <sz val="12"/>
      <name val="Arial"/>
      <family val="2"/>
    </font>
  </fonts>
  <fills count="5">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5">
    <xf numFmtId="0" fontId="0" fillId="0" borderId="0" xfId="0"/>
    <xf numFmtId="0" fontId="0" fillId="2" borderId="0" xfId="0" applyFill="1"/>
    <xf numFmtId="0" fontId="0" fillId="0" borderId="1" xfId="0" applyBorder="1"/>
    <xf numFmtId="0" fontId="3" fillId="0" borderId="0" xfId="0" applyFont="1"/>
    <xf numFmtId="0" fontId="4" fillId="0" borderId="0" xfId="0" applyFont="1"/>
    <xf numFmtId="164" fontId="3" fillId="0" borderId="0" xfId="0" applyNumberFormat="1" applyFont="1" applyAlignment="1">
      <alignment horizontal="center"/>
    </xf>
    <xf numFmtId="0" fontId="5" fillId="0" borderId="0" xfId="0" applyFont="1"/>
    <xf numFmtId="0" fontId="3" fillId="0" borderId="1" xfId="0" applyFont="1" applyBorder="1"/>
    <xf numFmtId="0" fontId="3" fillId="0" borderId="0" xfId="0" applyFont="1" applyAlignment="1">
      <alignment horizontal="center"/>
    </xf>
    <xf numFmtId="0" fontId="7" fillId="0" borderId="0" xfId="0" applyFont="1"/>
    <xf numFmtId="0" fontId="10" fillId="0" borderId="0" xfId="0" applyFont="1"/>
    <xf numFmtId="0" fontId="11" fillId="0" borderId="0" xfId="0" applyFont="1"/>
    <xf numFmtId="0" fontId="12" fillId="0" borderId="0" xfId="2" applyFont="1" applyAlignment="1" applyProtection="1"/>
    <xf numFmtId="0" fontId="3" fillId="0" borderId="0" xfId="0" applyFont="1" applyAlignment="1">
      <alignment horizontal="right"/>
    </xf>
    <xf numFmtId="164" fontId="3" fillId="0" borderId="0" xfId="0" applyNumberFormat="1" applyFont="1" applyAlignment="1">
      <alignment horizontal="right"/>
    </xf>
    <xf numFmtId="0" fontId="3" fillId="0" borderId="2" xfId="0" applyFont="1" applyBorder="1" applyAlignment="1">
      <alignment horizontal="right"/>
    </xf>
    <xf numFmtId="0" fontId="13" fillId="0" borderId="0" xfId="0" applyFont="1" applyAlignment="1">
      <alignment horizontal="justify"/>
    </xf>
    <xf numFmtId="0" fontId="3" fillId="0" borderId="0" xfId="0" applyFont="1" applyAlignment="1">
      <alignment horizontal="justify"/>
    </xf>
    <xf numFmtId="0" fontId="14" fillId="0" borderId="0" xfId="0" applyFont="1" applyAlignment="1">
      <alignment horizontal="justify"/>
    </xf>
    <xf numFmtId="0" fontId="11" fillId="2" borderId="0" xfId="0" applyFont="1" applyFill="1"/>
    <xf numFmtId="0" fontId="15" fillId="0" borderId="0" xfId="0" applyFont="1"/>
    <xf numFmtId="0" fontId="6" fillId="0" borderId="0" xfId="0" applyFont="1"/>
    <xf numFmtId="0" fontId="19" fillId="3" borderId="0" xfId="0" applyFont="1" applyFill="1" applyProtection="1">
      <protection hidden="1"/>
    </xf>
    <xf numFmtId="0" fontId="16" fillId="0" borderId="0" xfId="0" applyFont="1"/>
    <xf numFmtId="0" fontId="17" fillId="0" borderId="0" xfId="0" applyFont="1"/>
    <xf numFmtId="0" fontId="17" fillId="0" borderId="0" xfId="0" applyFont="1" applyAlignment="1">
      <alignment horizontal="center"/>
    </xf>
    <xf numFmtId="165" fontId="3" fillId="0" borderId="0" xfId="1" applyNumberFormat="1" applyFont="1" applyBorder="1" applyAlignment="1">
      <alignment horizontal="right"/>
    </xf>
    <xf numFmtId="0" fontId="0" fillId="0" borderId="0" xfId="0" applyProtection="1">
      <protection locked="0"/>
    </xf>
    <xf numFmtId="4" fontId="3" fillId="0" borderId="0" xfId="0" applyNumberFormat="1" applyFont="1" applyAlignment="1">
      <alignment horizontal="right"/>
    </xf>
    <xf numFmtId="2" fontId="3" fillId="0" borderId="0" xfId="0" applyNumberFormat="1" applyFont="1" applyAlignment="1">
      <alignment horizontal="right"/>
    </xf>
    <xf numFmtId="0" fontId="0" fillId="0" borderId="0" xfId="0" applyAlignment="1">
      <alignment wrapText="1"/>
    </xf>
    <xf numFmtId="0" fontId="4" fillId="4" borderId="0" xfId="0" applyFont="1" applyFill="1"/>
    <xf numFmtId="0" fontId="18" fillId="0" borderId="0" xfId="0" applyFont="1"/>
    <xf numFmtId="164" fontId="3" fillId="0" borderId="0" xfId="0" applyNumberFormat="1" applyFont="1" applyAlignment="1" applyProtection="1">
      <alignment horizontal="left"/>
      <protection locked="0"/>
    </xf>
    <xf numFmtId="0" fontId="3" fillId="0" borderId="0" xfId="0" quotePrefix="1" applyFont="1"/>
    <xf numFmtId="0" fontId="3" fillId="0" borderId="0" xfId="0" applyFont="1" applyAlignment="1" applyProtection="1">
      <alignment horizontal="center"/>
      <protection locked="0"/>
    </xf>
    <xf numFmtId="43" fontId="3" fillId="0" borderId="0" xfId="0" applyNumberFormat="1" applyFont="1" applyAlignment="1">
      <alignment horizontal="center"/>
    </xf>
    <xf numFmtId="0" fontId="20" fillId="0" borderId="0" xfId="0" applyFont="1"/>
    <xf numFmtId="165" fontId="7" fillId="0" borderId="0" xfId="1" applyNumberFormat="1" applyFont="1" applyBorder="1" applyAlignment="1">
      <alignment horizontal="right"/>
    </xf>
    <xf numFmtId="166" fontId="3" fillId="0" borderId="0" xfId="0" applyNumberFormat="1" applyFont="1" applyAlignment="1" applyProtection="1">
      <alignment horizontal="center"/>
      <protection locked="0"/>
    </xf>
    <xf numFmtId="3" fontId="3" fillId="0" borderId="0" xfId="0" applyNumberFormat="1" applyFont="1"/>
    <xf numFmtId="3" fontId="3" fillId="0" borderId="0" xfId="0" applyNumberFormat="1" applyFont="1" applyAlignment="1">
      <alignment horizontal="center"/>
    </xf>
    <xf numFmtId="0" fontId="9" fillId="0" borderId="0" xfId="2" applyAlignment="1" applyProtection="1"/>
    <xf numFmtId="0" fontId="11" fillId="2" borderId="0" xfId="0" applyFont="1" applyFill="1" applyProtection="1">
      <protection locked="0"/>
    </xf>
    <xf numFmtId="0" fontId="7" fillId="0" borderId="0" xfId="0" quotePrefix="1" applyFont="1"/>
    <xf numFmtId="0" fontId="3" fillId="0" borderId="0" xfId="0" quotePrefix="1" applyFont="1" applyAlignment="1">
      <alignment horizontal="center" vertical="center"/>
    </xf>
    <xf numFmtId="164" fontId="3" fillId="0" borderId="0" xfId="0" applyNumberFormat="1" applyFont="1" applyAlignment="1">
      <alignment horizontal="left"/>
    </xf>
    <xf numFmtId="0" fontId="7" fillId="4" borderId="0" xfId="0" applyFont="1" applyFill="1"/>
    <xf numFmtId="0" fontId="3" fillId="4" borderId="0" xfId="0" applyFont="1" applyFill="1"/>
    <xf numFmtId="0" fontId="0" fillId="4" borderId="0" xfId="0" applyFill="1"/>
    <xf numFmtId="4" fontId="7" fillId="0" borderId="0" xfId="0" applyNumberFormat="1" applyFont="1" applyAlignment="1">
      <alignment horizontal="right"/>
    </xf>
    <xf numFmtId="0" fontId="7" fillId="0" borderId="0" xfId="0" applyFont="1" applyAlignment="1">
      <alignment horizontal="right"/>
    </xf>
    <xf numFmtId="0" fontId="3" fillId="0" borderId="2" xfId="0" applyFont="1" applyBorder="1" applyAlignment="1">
      <alignment horizontal="center"/>
    </xf>
    <xf numFmtId="0" fontId="12" fillId="0" borderId="0" xfId="2" applyFont="1" applyAlignment="1" applyProtection="1">
      <alignment horizontal="left"/>
    </xf>
    <xf numFmtId="164" fontId="3" fillId="4" borderId="2" xfId="0" applyNumberFormat="1" applyFont="1" applyFill="1" applyBorder="1" applyAlignment="1" applyProtection="1">
      <alignment horizontal="left"/>
      <protection locked="0"/>
    </xf>
    <xf numFmtId="0" fontId="2" fillId="0" borderId="0" xfId="0" applyFont="1" applyAlignment="1">
      <alignment horizontal="center" vertical="center"/>
    </xf>
    <xf numFmtId="164" fontId="3" fillId="4" borderId="2" xfId="0" applyNumberFormat="1" applyFont="1" applyFill="1" applyBorder="1" applyAlignment="1" applyProtection="1">
      <alignment horizontal="center"/>
      <protection locked="0"/>
    </xf>
    <xf numFmtId="164" fontId="3" fillId="0" borderId="6" xfId="0" applyNumberFormat="1" applyFont="1" applyBorder="1" applyAlignment="1">
      <alignment horizontal="left"/>
    </xf>
    <xf numFmtId="0" fontId="3" fillId="4" borderId="2" xfId="0" applyFont="1" applyFill="1" applyBorder="1" applyAlignment="1" applyProtection="1">
      <alignment horizontal="left"/>
      <protection locked="0"/>
    </xf>
    <xf numFmtId="4"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4" fontId="3" fillId="0" borderId="2" xfId="0" applyNumberFormat="1" applyFont="1" applyBorder="1" applyAlignment="1">
      <alignment horizontal="right"/>
    </xf>
    <xf numFmtId="0" fontId="8" fillId="0" borderId="0" xfId="0" applyFont="1" applyAlignment="1">
      <alignment horizontal="left" vertical="center"/>
    </xf>
    <xf numFmtId="0" fontId="21" fillId="0" borderId="2" xfId="0" applyFont="1" applyBorder="1" applyAlignment="1">
      <alignment horizontal="center"/>
    </xf>
    <xf numFmtId="10" fontId="21" fillId="0" borderId="2" xfId="0" applyNumberFormat="1" applyFont="1" applyBorder="1" applyAlignment="1">
      <alignment horizontal="center"/>
    </xf>
    <xf numFmtId="3" fontId="3" fillId="4" borderId="2" xfId="0" applyNumberFormat="1"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3" fontId="3" fillId="0" borderId="2" xfId="0" applyNumberFormat="1" applyFont="1" applyBorder="1" applyAlignment="1">
      <alignment horizontal="center"/>
    </xf>
    <xf numFmtId="0" fontId="3" fillId="0" borderId="0" xfId="0" applyFont="1" applyAlignment="1">
      <alignment wrapText="1"/>
    </xf>
    <xf numFmtId="0" fontId="0" fillId="0" borderId="0" xfId="0"/>
    <xf numFmtId="167" fontId="3" fillId="4" borderId="2" xfId="0" applyNumberFormat="1" applyFont="1" applyFill="1" applyBorder="1" applyAlignment="1" applyProtection="1">
      <alignment horizontal="center"/>
      <protection locked="0"/>
    </xf>
    <xf numFmtId="0" fontId="0" fillId="0" borderId="0" xfId="0" applyAlignment="1">
      <alignment wrapText="1"/>
    </xf>
    <xf numFmtId="0" fontId="3" fillId="4" borderId="3" xfId="0" applyFont="1" applyFill="1" applyBorder="1"/>
    <xf numFmtId="0" fontId="0" fillId="4" borderId="4" xfId="0" applyFill="1" applyBorder="1"/>
    <xf numFmtId="0" fontId="0" fillId="4" borderId="5" xfId="0" applyFill="1" applyBorder="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Range="$N$2:$N$3" noThreeD="1" sel="1" val="0"/>
</file>

<file path=xl/ctrlProps/ctrlProp2.xml><?xml version="1.0" encoding="utf-8"?>
<formControlPr xmlns="http://schemas.microsoft.com/office/spreadsheetml/2009/9/main" objectType="Drop" dropStyle="combo" dx="22" fmlaRange="$P$2:$P$5" noThreeD="1" sel="4" val="0"/>
</file>

<file path=xl/ctrlProps/ctrlProp3.xml><?xml version="1.0" encoding="utf-8"?>
<formControlPr xmlns="http://schemas.microsoft.com/office/spreadsheetml/2009/9/main" objectType="Drop" dropStyle="combo" dx="22" fmlaLink="$N$34" fmlaRange="$S$2:$S$4" noThreeD="1" sel="1" val="0"/>
</file>

<file path=xl/ctrlProps/ctrlProp4.xml><?xml version="1.0" encoding="utf-8"?>
<formControlPr xmlns="http://schemas.microsoft.com/office/spreadsheetml/2009/9/main" objectType="Drop" dropStyle="combo" dx="22" fmlaLink="$N$79" fmlaRange="$V$2:$V$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57150</xdr:colOff>
      <xdr:row>2</xdr:row>
      <xdr:rowOff>55245</xdr:rowOff>
    </xdr:to>
    <xdr:pic>
      <xdr:nvPicPr>
        <xdr:cNvPr id="5397" name="Picture 1" descr="pjmlogo">
          <a:extLst>
            <a:ext uri="{FF2B5EF4-FFF2-40B4-BE49-F238E27FC236}">
              <a16:creationId xmlns:a16="http://schemas.microsoft.com/office/drawing/2014/main" id="{00000000-0008-0000-0100-000015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0</xdr:row>
      <xdr:rowOff>104775</xdr:rowOff>
    </xdr:from>
    <xdr:to>
      <xdr:col>3</xdr:col>
      <xdr:colOff>57150</xdr:colOff>
      <xdr:row>2</xdr:row>
      <xdr:rowOff>55245</xdr:rowOff>
    </xdr:to>
    <xdr:pic>
      <xdr:nvPicPr>
        <xdr:cNvPr id="5398" name="Picture 2" descr="pjmlogo">
          <a:extLst>
            <a:ext uri="{FF2B5EF4-FFF2-40B4-BE49-F238E27FC236}">
              <a16:creationId xmlns:a16="http://schemas.microsoft.com/office/drawing/2014/main" id="{00000000-0008-0000-0100-000016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222250</xdr:colOff>
          <xdr:row>30</xdr:row>
          <xdr:rowOff>31750</xdr:rowOff>
        </xdr:from>
        <xdr:to>
          <xdr:col>4</xdr:col>
          <xdr:colOff>260350</xdr:colOff>
          <xdr:row>31</xdr:row>
          <xdr:rowOff>25400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30</xdr:row>
          <xdr:rowOff>31750</xdr:rowOff>
        </xdr:from>
        <xdr:to>
          <xdr:col>8</xdr:col>
          <xdr:colOff>69850</xdr:colOff>
          <xdr:row>31</xdr:row>
          <xdr:rowOff>25400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33</xdr:row>
          <xdr:rowOff>31750</xdr:rowOff>
        </xdr:from>
        <xdr:to>
          <xdr:col>4</xdr:col>
          <xdr:colOff>260350</xdr:colOff>
          <xdr:row>34</xdr:row>
          <xdr:rowOff>25400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78</xdr:row>
          <xdr:rowOff>0</xdr:rowOff>
        </xdr:from>
        <xdr:to>
          <xdr:col>4</xdr:col>
          <xdr:colOff>292100</xdr:colOff>
          <xdr:row>79</xdr:row>
          <xdr:rowOff>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2</xdr:row>
      <xdr:rowOff>180975</xdr:rowOff>
    </xdr:from>
    <xdr:to>
      <xdr:col>8</xdr:col>
      <xdr:colOff>238125</xdr:colOff>
      <xdr:row>18</xdr:row>
      <xdr:rowOff>57150</xdr:rowOff>
    </xdr:to>
    <xdr:pic>
      <xdr:nvPicPr>
        <xdr:cNvPr id="10248" name="Picture 1">
          <a:extLst>
            <a:ext uri="{FF2B5EF4-FFF2-40B4-BE49-F238E27FC236}">
              <a16:creationId xmlns:a16="http://schemas.microsoft.com/office/drawing/2014/main" id="{00000000-0008-0000-0300-000008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61975"/>
          <a:ext cx="6905625"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3" Type="http://schemas.openxmlformats.org/officeDocument/2006/relationships/hyperlink" Target="https://www.pjm.com/directory/merged-tariffs/oatt.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2" Type="http://schemas.openxmlformats.org/officeDocument/2006/relationships/hyperlink" Target="https://www.pjm.com/-/media/etools/edart/edart-user-guide.ashx?la=en" TargetMode="External"/><Relationship Id="rId1" Type="http://schemas.openxmlformats.org/officeDocument/2006/relationships/hyperlink" Target="http://www.pjm.com/documents/downloads/agreements/tariff.pdf" TargetMode="External"/><Relationship Id="rId6" Type="http://schemas.openxmlformats.org/officeDocument/2006/relationships/hyperlink" Target="https://www.pjm.com/-/media/markets-ops/ancillary/black-start-service/2024-pjm-calculated-annual-capital-recovery-factor.ashx" TargetMode="External"/><Relationship Id="rId11" Type="http://schemas.openxmlformats.org/officeDocument/2006/relationships/ctrlProp" Target="../ctrlProps/ctrlProp2.xml"/><Relationship Id="rId5" Type="http://schemas.openxmlformats.org/officeDocument/2006/relationships/hyperlink" Target="https://www.pjm.com/-/media/markets-ops/ancillary/black-start-service/2024-pjm-calculated-annual-capital-recovery-factor.ashx" TargetMode="External"/><Relationship Id="rId10" Type="http://schemas.openxmlformats.org/officeDocument/2006/relationships/ctrlProp" Target="../ctrlProps/ctrlProp1.xml"/><Relationship Id="rId4" Type="http://schemas.openxmlformats.org/officeDocument/2006/relationships/hyperlink" Target="https://www.pjm.com/-/media/markets-ops/ancillary/black-start-service/rto-wide-rfp-for-black-start-service-and-black-start-fuel-assurance-faqs.ashx"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M147"/>
  <sheetViews>
    <sheetView showGridLines="0" tabSelected="1" zoomScaleNormal="100" zoomScaleSheetLayoutView="90" workbookViewId="0">
      <selection activeCell="H12" sqref="H12:J12"/>
    </sheetView>
  </sheetViews>
  <sheetFormatPr defaultColWidth="0" defaultRowHeight="12.5" zeroHeight="1" x14ac:dyDescent="0.25"/>
  <cols>
    <col min="1" max="1" width="4.6328125" customWidth="1"/>
    <col min="2" max="5" width="8.6328125" customWidth="1"/>
    <col min="6" max="6" width="13" customWidth="1"/>
    <col min="7" max="7" width="15.6328125" customWidth="1"/>
    <col min="8" max="8" width="28.81640625" customWidth="1"/>
    <col min="9" max="9" width="31" customWidth="1"/>
    <col min="10" max="10" width="10.54296875" customWidth="1"/>
    <col min="11" max="11" width="10" customWidth="1"/>
    <col min="12" max="12" width="6.36328125" hidden="1" customWidth="1"/>
    <col min="13" max="13" width="9.08984375" hidden="1" customWidth="1"/>
    <col min="14" max="14" width="9.81640625" hidden="1" customWidth="1"/>
    <col min="15" max="21" width="9.08984375" hidden="1" customWidth="1"/>
    <col min="22" max="22" width="20.453125" hidden="1" customWidth="1"/>
    <col min="23" max="39" width="0" hidden="1" customWidth="1"/>
    <col min="40" max="16384" width="9.08984375" hidden="1"/>
  </cols>
  <sheetData>
    <row r="1" spans="1:23" ht="16.5" customHeight="1" x14ac:dyDescent="0.3">
      <c r="L1" s="1"/>
      <c r="M1" s="1"/>
      <c r="N1" s="22" t="s">
        <v>75</v>
      </c>
      <c r="P1" s="22" t="s">
        <v>80</v>
      </c>
      <c r="S1" s="22" t="s">
        <v>88</v>
      </c>
      <c r="V1" s="23" t="s">
        <v>101</v>
      </c>
    </row>
    <row r="2" spans="1:23" ht="16.5" customHeight="1" x14ac:dyDescent="0.25">
      <c r="A2" s="55" t="s">
        <v>47</v>
      </c>
      <c r="B2" s="55"/>
      <c r="C2" s="55"/>
      <c r="D2" s="55"/>
      <c r="E2" s="55"/>
      <c r="F2" s="55"/>
      <c r="G2" s="55"/>
      <c r="H2" s="55"/>
      <c r="I2" s="55"/>
      <c r="J2" s="55"/>
      <c r="K2" s="55"/>
      <c r="L2" s="1"/>
      <c r="M2" s="1"/>
      <c r="N2" s="21" t="s">
        <v>76</v>
      </c>
      <c r="P2" s="21" t="s">
        <v>81</v>
      </c>
      <c r="S2" t="s">
        <v>90</v>
      </c>
      <c r="V2" s="21" t="s">
        <v>104</v>
      </c>
      <c r="W2">
        <v>1</v>
      </c>
    </row>
    <row r="3" spans="1:23" ht="16.5" customHeight="1" x14ac:dyDescent="0.25">
      <c r="A3" s="55"/>
      <c r="B3" s="55"/>
      <c r="C3" s="55"/>
      <c r="D3" s="55"/>
      <c r="E3" s="55"/>
      <c r="F3" s="55"/>
      <c r="G3" s="55"/>
      <c r="H3" s="55"/>
      <c r="I3" s="55"/>
      <c r="J3" s="55"/>
      <c r="K3" s="55"/>
      <c r="L3" s="1"/>
      <c r="M3" s="1"/>
      <c r="N3" s="21" t="s">
        <v>77</v>
      </c>
      <c r="P3" s="21" t="s">
        <v>82</v>
      </c>
      <c r="S3" t="s">
        <v>89</v>
      </c>
      <c r="V3" s="21" t="s">
        <v>102</v>
      </c>
      <c r="W3">
        <v>0.01</v>
      </c>
    </row>
    <row r="4" spans="1:23" ht="16.5" customHeight="1" thickBot="1" x14ac:dyDescent="0.3">
      <c r="B4" s="2"/>
      <c r="C4" s="2"/>
      <c r="D4" s="2"/>
      <c r="E4" s="2"/>
      <c r="F4" s="2"/>
      <c r="G4" s="2"/>
      <c r="H4" s="2"/>
      <c r="I4" s="2"/>
      <c r="J4" s="2"/>
      <c r="L4" s="1"/>
      <c r="M4" s="1"/>
      <c r="P4" s="21" t="s">
        <v>83</v>
      </c>
      <c r="S4" t="s">
        <v>91</v>
      </c>
    </row>
    <row r="5" spans="1:23" ht="16.5" customHeight="1" x14ac:dyDescent="0.25">
      <c r="L5" s="1"/>
      <c r="M5" s="1"/>
      <c r="P5" s="21" t="s">
        <v>84</v>
      </c>
    </row>
    <row r="6" spans="1:23" ht="16.5" customHeight="1" x14ac:dyDescent="0.35">
      <c r="A6" s="3"/>
      <c r="B6" s="11" t="s">
        <v>15</v>
      </c>
      <c r="C6" s="3"/>
      <c r="D6" s="3"/>
      <c r="E6" s="3"/>
      <c r="F6" s="3"/>
      <c r="G6" s="3"/>
      <c r="H6" s="3"/>
      <c r="I6" s="53" t="s">
        <v>14</v>
      </c>
      <c r="J6" s="53"/>
      <c r="K6" s="12"/>
      <c r="L6" s="1"/>
      <c r="M6" s="1"/>
    </row>
    <row r="7" spans="1:23" ht="16.5" customHeight="1" x14ac:dyDescent="0.35">
      <c r="A7" s="3"/>
      <c r="B7" s="3"/>
      <c r="C7" s="3"/>
      <c r="D7" s="3"/>
      <c r="E7" s="3"/>
      <c r="F7" s="3"/>
      <c r="G7" s="3"/>
      <c r="H7" s="3"/>
      <c r="I7" s="3"/>
      <c r="J7" s="3"/>
      <c r="K7" s="3"/>
      <c r="L7" s="1"/>
      <c r="M7" s="1"/>
    </row>
    <row r="8" spans="1:23" ht="16.5" customHeight="1" x14ac:dyDescent="0.35">
      <c r="A8" s="3"/>
      <c r="B8" s="10" t="s">
        <v>13</v>
      </c>
      <c r="D8" s="3"/>
      <c r="E8" s="3"/>
      <c r="F8" s="3"/>
      <c r="G8" s="3"/>
      <c r="H8" s="3"/>
      <c r="I8" s="3"/>
      <c r="J8" s="3"/>
      <c r="K8" s="3"/>
      <c r="L8" s="1"/>
      <c r="M8" s="1"/>
    </row>
    <row r="9" spans="1:23" ht="16.5" customHeight="1" x14ac:dyDescent="0.35">
      <c r="A9" s="3"/>
      <c r="B9" s="10"/>
      <c r="D9" s="3"/>
      <c r="E9" s="3"/>
      <c r="F9" s="3"/>
      <c r="G9" s="3"/>
      <c r="H9" s="3"/>
      <c r="I9" s="3"/>
      <c r="J9" s="3"/>
      <c r="K9" s="3"/>
      <c r="L9" s="1"/>
      <c r="M9" s="1"/>
    </row>
    <row r="10" spans="1:23" ht="16.5" customHeight="1" x14ac:dyDescent="0.35">
      <c r="A10" s="3"/>
      <c r="B10" s="10"/>
      <c r="D10" s="3"/>
      <c r="E10" s="3"/>
      <c r="F10" s="3"/>
      <c r="G10" s="3"/>
      <c r="H10" s="3"/>
      <c r="I10" s="3"/>
      <c r="J10" s="13"/>
      <c r="K10" s="13"/>
      <c r="L10" s="1"/>
      <c r="M10" s="1"/>
    </row>
    <row r="11" spans="1:23" ht="16.5" customHeight="1" x14ac:dyDescent="0.35">
      <c r="A11" s="3"/>
      <c r="C11" s="3"/>
      <c r="D11" s="3"/>
      <c r="E11" s="3"/>
      <c r="F11" s="3"/>
      <c r="G11" s="3"/>
      <c r="H11" s="3"/>
      <c r="I11" s="3"/>
      <c r="J11" s="13"/>
      <c r="K11" s="13"/>
      <c r="L11" s="1"/>
      <c r="M11" s="1"/>
    </row>
    <row r="12" spans="1:23" ht="16.5" customHeight="1" x14ac:dyDescent="0.35">
      <c r="A12" s="3"/>
      <c r="B12" s="9" t="s">
        <v>10</v>
      </c>
      <c r="C12" s="3"/>
      <c r="D12" s="3"/>
      <c r="E12" s="3"/>
      <c r="F12" s="3"/>
      <c r="G12" s="6" t="s">
        <v>12</v>
      </c>
      <c r="H12" s="56"/>
      <c r="I12" s="56"/>
      <c r="J12" s="56"/>
      <c r="K12" s="14"/>
      <c r="L12" s="1"/>
      <c r="M12" s="1"/>
    </row>
    <row r="13" spans="1:23" ht="16.5" customHeight="1" x14ac:dyDescent="0.35">
      <c r="A13" s="3"/>
      <c r="B13" s="9"/>
      <c r="C13" s="3"/>
      <c r="D13" s="3"/>
      <c r="E13" s="3"/>
      <c r="F13" s="3"/>
      <c r="G13" s="6"/>
      <c r="H13" s="5"/>
      <c r="I13" s="5"/>
      <c r="J13" s="5"/>
      <c r="K13" s="14"/>
      <c r="L13" s="1"/>
      <c r="M13" s="1"/>
    </row>
    <row r="14" spans="1:23" ht="16.5" customHeight="1" x14ac:dyDescent="0.35">
      <c r="A14" s="3"/>
      <c r="B14" s="9" t="s">
        <v>96</v>
      </c>
      <c r="C14" s="3"/>
      <c r="D14" s="3"/>
      <c r="E14" s="3"/>
      <c r="F14" s="3"/>
      <c r="G14" s="6" t="s">
        <v>12</v>
      </c>
      <c r="H14" s="54">
        <v>46174</v>
      </c>
      <c r="I14" s="54"/>
      <c r="J14" s="54"/>
      <c r="K14" s="14"/>
      <c r="L14" s="1"/>
      <c r="M14" s="1"/>
    </row>
    <row r="15" spans="1:23" ht="16.5" customHeight="1" x14ac:dyDescent="0.35">
      <c r="A15" s="3"/>
      <c r="B15" s="9"/>
      <c r="C15" s="3"/>
      <c r="D15" s="3"/>
      <c r="E15" s="3"/>
      <c r="F15" s="3"/>
      <c r="G15" s="3"/>
      <c r="H15" s="5"/>
      <c r="I15" s="5"/>
      <c r="J15" s="14"/>
      <c r="K15" s="14"/>
      <c r="L15" s="1"/>
      <c r="M15" s="1"/>
    </row>
    <row r="16" spans="1:23" ht="16.5" customHeight="1" x14ac:dyDescent="0.35">
      <c r="A16" s="3"/>
      <c r="B16" s="3"/>
      <c r="D16" s="3"/>
      <c r="E16" s="3"/>
      <c r="F16" s="3"/>
      <c r="G16" s="3"/>
      <c r="H16" s="3"/>
      <c r="I16" s="3"/>
      <c r="J16" s="13"/>
      <c r="K16" s="14"/>
      <c r="L16" s="1"/>
      <c r="M16" s="1"/>
    </row>
    <row r="17" spans="1:16" ht="16.5" customHeight="1" x14ac:dyDescent="0.35">
      <c r="A17" s="3"/>
      <c r="B17" s="9" t="s">
        <v>9</v>
      </c>
      <c r="C17" s="3"/>
      <c r="D17" s="3"/>
      <c r="E17" s="3"/>
      <c r="F17" s="3"/>
      <c r="G17" s="6" t="s">
        <v>11</v>
      </c>
      <c r="H17" s="54" t="s">
        <v>112</v>
      </c>
      <c r="I17" s="54"/>
      <c r="J17" s="54"/>
      <c r="K17" s="14"/>
      <c r="L17" s="1"/>
      <c r="M17" s="1"/>
    </row>
    <row r="18" spans="1:16" ht="16.5" customHeight="1" x14ac:dyDescent="0.35">
      <c r="A18" s="3"/>
      <c r="B18" s="9" t="s">
        <v>95</v>
      </c>
      <c r="C18" s="3"/>
      <c r="D18" s="3"/>
      <c r="E18" s="3"/>
      <c r="F18" s="3"/>
      <c r="G18" s="6"/>
      <c r="H18" s="46"/>
      <c r="I18" s="46"/>
      <c r="J18" s="46"/>
      <c r="K18" s="14"/>
      <c r="L18" s="1"/>
      <c r="M18" s="1"/>
    </row>
    <row r="19" spans="1:16" ht="16.5" customHeight="1" x14ac:dyDescent="0.35">
      <c r="A19" s="3"/>
      <c r="C19" s="3"/>
      <c r="D19" s="3"/>
      <c r="E19" s="3"/>
      <c r="F19" s="3"/>
      <c r="G19" s="6" t="s">
        <v>67</v>
      </c>
      <c r="H19" s="54" t="s">
        <v>113</v>
      </c>
      <c r="I19" s="54"/>
      <c r="J19" s="54"/>
      <c r="K19" s="14"/>
      <c r="L19" s="1"/>
      <c r="M19" s="1"/>
    </row>
    <row r="20" spans="1:16" ht="16.5" customHeight="1" x14ac:dyDescent="0.35">
      <c r="A20" s="3"/>
      <c r="B20" s="9"/>
      <c r="C20" s="3"/>
      <c r="D20" s="3"/>
      <c r="E20" s="3"/>
      <c r="F20" s="3"/>
      <c r="G20" s="6"/>
      <c r="H20" s="57"/>
      <c r="I20" s="57"/>
      <c r="J20" s="57"/>
      <c r="K20" s="14"/>
      <c r="L20" s="1"/>
      <c r="M20" s="1"/>
    </row>
    <row r="21" spans="1:16" ht="16.5" customHeight="1" x14ac:dyDescent="0.35">
      <c r="A21" s="3"/>
      <c r="B21" s="9"/>
      <c r="C21" s="3"/>
      <c r="D21" s="3"/>
      <c r="E21" s="3"/>
      <c r="F21" s="3"/>
      <c r="G21" s="6" t="s">
        <v>68</v>
      </c>
      <c r="H21" s="54" t="s">
        <v>114</v>
      </c>
      <c r="I21" s="54"/>
      <c r="J21" s="54"/>
      <c r="K21" s="14"/>
      <c r="L21" s="1"/>
      <c r="M21" s="1"/>
    </row>
    <row r="22" spans="1:16" ht="16.5" customHeight="1" x14ac:dyDescent="0.35">
      <c r="A22" s="3"/>
      <c r="B22" s="9"/>
      <c r="C22" s="3"/>
      <c r="D22" s="3"/>
      <c r="E22" s="3"/>
      <c r="F22" s="3"/>
      <c r="G22" s="6"/>
      <c r="H22" s="33"/>
      <c r="I22" s="33"/>
      <c r="J22" s="33"/>
      <c r="K22" s="14"/>
      <c r="L22" s="1"/>
      <c r="M22" s="1"/>
    </row>
    <row r="23" spans="1:16" ht="16.5" customHeight="1" x14ac:dyDescent="0.35">
      <c r="A23" s="3"/>
      <c r="B23" s="9"/>
      <c r="C23" s="3"/>
      <c r="D23" s="3"/>
      <c r="E23" s="3"/>
      <c r="F23" s="3"/>
      <c r="G23" s="6"/>
      <c r="H23" s="5"/>
      <c r="I23" s="5"/>
      <c r="J23" s="14"/>
      <c r="K23" s="14"/>
      <c r="L23" s="1"/>
      <c r="M23" s="1"/>
    </row>
    <row r="24" spans="1:16" ht="16.5" customHeight="1" x14ac:dyDescent="0.35">
      <c r="A24" s="3"/>
      <c r="B24" s="9" t="s">
        <v>5</v>
      </c>
      <c r="C24" s="3"/>
      <c r="D24" s="3"/>
      <c r="E24" s="3"/>
      <c r="F24" s="3"/>
      <c r="G24" s="3"/>
      <c r="H24" s="58" t="s">
        <v>115</v>
      </c>
      <c r="I24" s="58"/>
      <c r="J24" s="58"/>
      <c r="K24" s="13"/>
      <c r="L24" s="1"/>
      <c r="M24" s="1"/>
      <c r="P24" s="17"/>
    </row>
    <row r="25" spans="1:16" ht="16.5" customHeight="1" x14ac:dyDescent="0.35">
      <c r="A25" s="3"/>
      <c r="B25" s="9"/>
      <c r="C25" s="3"/>
      <c r="D25" s="3"/>
      <c r="E25" s="3"/>
      <c r="F25" s="3"/>
      <c r="G25" s="3"/>
      <c r="H25" s="3"/>
      <c r="I25" s="3"/>
      <c r="J25" s="13"/>
      <c r="K25" s="13"/>
      <c r="L25" s="1"/>
      <c r="M25" s="1"/>
      <c r="P25" s="17"/>
    </row>
    <row r="26" spans="1:16" ht="16.5" customHeight="1" x14ac:dyDescent="0.35">
      <c r="A26" s="3"/>
      <c r="B26" s="9" t="s">
        <v>69</v>
      </c>
      <c r="C26" s="3"/>
      <c r="D26" s="3"/>
      <c r="E26" s="3"/>
      <c r="F26" s="3"/>
      <c r="G26" s="3"/>
      <c r="H26" s="58">
        <v>123456789</v>
      </c>
      <c r="I26" s="58"/>
      <c r="J26" s="58"/>
      <c r="K26" s="13"/>
      <c r="L26" s="1"/>
      <c r="M26" s="1"/>
      <c r="P26" s="17"/>
    </row>
    <row r="27" spans="1:16" ht="16.5" customHeight="1" x14ac:dyDescent="0.4">
      <c r="A27" s="3"/>
      <c r="B27" s="9"/>
      <c r="C27" s="3"/>
      <c r="D27" s="3"/>
      <c r="E27" s="3"/>
      <c r="F27" s="3"/>
      <c r="G27" s="3"/>
      <c r="H27" s="8"/>
      <c r="I27" s="8"/>
      <c r="J27" s="13"/>
      <c r="K27" s="13"/>
      <c r="L27" s="1"/>
      <c r="M27" s="1"/>
      <c r="P27" s="18"/>
    </row>
    <row r="28" spans="1:16" ht="16.5" customHeight="1" x14ac:dyDescent="0.4">
      <c r="A28" s="3"/>
      <c r="B28" s="9" t="s">
        <v>0</v>
      </c>
      <c r="C28" s="3"/>
      <c r="D28" s="3"/>
      <c r="E28" s="3"/>
      <c r="F28" s="3"/>
      <c r="G28" s="3"/>
      <c r="H28" s="60"/>
      <c r="I28" s="60"/>
      <c r="J28" s="15" t="s">
        <v>1</v>
      </c>
      <c r="K28" s="13"/>
      <c r="L28" s="1"/>
      <c r="M28" s="1"/>
      <c r="P28" s="18"/>
    </row>
    <row r="29" spans="1:16" ht="16.5" customHeight="1" x14ac:dyDescent="0.4">
      <c r="A29" s="3"/>
      <c r="B29" s="9"/>
      <c r="C29" s="3"/>
      <c r="D29" s="3"/>
      <c r="E29" s="3"/>
      <c r="F29" s="3"/>
      <c r="G29" s="3"/>
      <c r="H29" s="8"/>
      <c r="I29" s="8"/>
      <c r="J29" s="13"/>
      <c r="K29" s="13"/>
      <c r="L29" s="1"/>
      <c r="M29" s="1"/>
      <c r="P29" s="18"/>
    </row>
    <row r="30" spans="1:16" ht="16.5" customHeight="1" x14ac:dyDescent="0.4">
      <c r="A30" s="3"/>
      <c r="B30" s="47" t="s">
        <v>74</v>
      </c>
      <c r="C30" s="49"/>
      <c r="D30" s="49"/>
      <c r="E30" s="3"/>
      <c r="F30" s="3"/>
      <c r="G30" s="3"/>
      <c r="H30" s="47" t="s">
        <v>79</v>
      </c>
      <c r="I30" s="8"/>
      <c r="J30" s="13"/>
      <c r="K30" s="13"/>
      <c r="L30" s="1"/>
      <c r="M30" s="1"/>
      <c r="P30" s="18"/>
    </row>
    <row r="31" spans="1:16" ht="16.5" customHeight="1" x14ac:dyDescent="0.4">
      <c r="A31" s="3"/>
      <c r="B31" s="9"/>
      <c r="C31" s="3"/>
      <c r="D31" s="3"/>
      <c r="F31" s="3"/>
      <c r="G31" s="3"/>
      <c r="H31" s="8"/>
      <c r="I31" s="8"/>
      <c r="J31" s="13"/>
      <c r="K31" s="13"/>
      <c r="L31" s="1"/>
      <c r="M31" s="1"/>
      <c r="P31" s="18"/>
    </row>
    <row r="32" spans="1:16" ht="16.5" customHeight="1" x14ac:dyDescent="0.4">
      <c r="A32" s="3"/>
      <c r="B32" s="9"/>
      <c r="C32" s="3"/>
      <c r="D32" s="3"/>
      <c r="E32" s="3"/>
      <c r="F32" s="3"/>
      <c r="G32" s="3"/>
      <c r="H32" s="8"/>
      <c r="I32" s="8"/>
      <c r="J32" s="8"/>
      <c r="K32" s="8"/>
      <c r="L32" s="1"/>
      <c r="M32" s="1"/>
      <c r="P32" s="18"/>
    </row>
    <row r="33" spans="1:16" ht="16.5" customHeight="1" x14ac:dyDescent="0.4">
      <c r="A33" s="3"/>
      <c r="B33" s="47" t="s">
        <v>87</v>
      </c>
      <c r="C33" s="49"/>
      <c r="D33" s="49"/>
      <c r="E33" s="48"/>
      <c r="F33" s="3"/>
      <c r="G33" s="3"/>
      <c r="H33" s="8"/>
      <c r="I33" s="8"/>
      <c r="J33" s="8"/>
      <c r="K33" s="8"/>
      <c r="L33" s="1"/>
      <c r="M33" s="1"/>
      <c r="P33" s="18"/>
    </row>
    <row r="34" spans="1:16" ht="16.5" customHeight="1" x14ac:dyDescent="0.35">
      <c r="A34" s="3"/>
      <c r="B34" s="9"/>
      <c r="C34" s="3"/>
      <c r="D34" s="3"/>
      <c r="F34" s="3"/>
      <c r="G34" s="3"/>
      <c r="H34" s="8"/>
      <c r="I34" s="8"/>
      <c r="J34" s="8"/>
      <c r="K34" s="8"/>
      <c r="L34" s="1"/>
      <c r="M34" s="1"/>
      <c r="N34" s="43">
        <v>1</v>
      </c>
      <c r="O34" t="str">
        <f ca="1">OFFSET($S$1, N34, 0)</f>
        <v>Black Start Only</v>
      </c>
      <c r="P34" s="16"/>
    </row>
    <row r="35" spans="1:16" ht="16.5" customHeight="1" x14ac:dyDescent="0.35">
      <c r="A35" s="3"/>
      <c r="B35" s="9"/>
      <c r="C35" s="3"/>
      <c r="D35" s="3"/>
      <c r="E35" s="3"/>
      <c r="F35" s="3"/>
      <c r="G35" s="3"/>
      <c r="H35" s="3"/>
      <c r="I35" s="3"/>
      <c r="J35" s="13"/>
      <c r="K35" s="13"/>
      <c r="L35" s="1"/>
      <c r="M35" s="1"/>
      <c r="P35" s="16"/>
    </row>
    <row r="36" spans="1:16" s="11" customFormat="1" ht="16.5" customHeight="1" x14ac:dyDescent="0.35">
      <c r="A36" s="3"/>
      <c r="B36" s="9" t="s">
        <v>116</v>
      </c>
      <c r="C36" s="3"/>
      <c r="D36" s="3"/>
      <c r="E36" s="3"/>
      <c r="F36" s="3"/>
      <c r="G36" s="3"/>
      <c r="H36" s="8"/>
      <c r="I36" s="8"/>
      <c r="J36" s="13"/>
      <c r="K36" s="13"/>
      <c r="L36" s="1"/>
      <c r="M36" s="19"/>
    </row>
    <row r="37" spans="1:16" ht="16.5" customHeight="1" x14ac:dyDescent="0.35">
      <c r="A37" s="3"/>
      <c r="C37" s="3"/>
      <c r="D37" s="3"/>
      <c r="E37" s="3"/>
      <c r="F37" s="3"/>
      <c r="G37" s="3"/>
      <c r="H37" s="3"/>
      <c r="I37" s="3"/>
      <c r="J37" s="13"/>
      <c r="K37" s="13"/>
      <c r="L37" s="1"/>
      <c r="M37" s="1"/>
      <c r="P37" s="16"/>
    </row>
    <row r="38" spans="1:16" s="11" customFormat="1" ht="16.5" customHeight="1" x14ac:dyDescent="0.35">
      <c r="A38" s="3"/>
      <c r="C38" s="3"/>
      <c r="D38" s="11" t="s">
        <v>19</v>
      </c>
      <c r="F38" s="3"/>
      <c r="G38" s="3"/>
      <c r="H38" s="59">
        <v>0</v>
      </c>
      <c r="I38" s="59"/>
      <c r="J38" s="15" t="s">
        <v>4</v>
      </c>
      <c r="K38" s="13"/>
      <c r="L38" s="1"/>
      <c r="N38" s="19">
        <f>H38</f>
        <v>0</v>
      </c>
      <c r="P38" s="16"/>
    </row>
    <row r="39" spans="1:16" ht="16.5" customHeight="1" x14ac:dyDescent="0.35">
      <c r="A39" s="3"/>
      <c r="C39" s="3"/>
      <c r="D39" s="3"/>
      <c r="E39" s="3"/>
      <c r="F39" s="3"/>
      <c r="G39" s="3"/>
      <c r="H39" s="3"/>
      <c r="I39" s="3"/>
      <c r="J39" s="13"/>
      <c r="K39" s="13"/>
      <c r="L39" s="1"/>
      <c r="N39" s="1"/>
      <c r="P39" s="16"/>
    </row>
    <row r="40" spans="1:16" s="11" customFormat="1" ht="16.5" customHeight="1" x14ac:dyDescent="0.35">
      <c r="A40" s="3"/>
      <c r="C40" s="3"/>
      <c r="D40" s="11" t="s">
        <v>20</v>
      </c>
      <c r="F40" s="3"/>
      <c r="G40" s="3"/>
      <c r="H40" s="59">
        <v>0</v>
      </c>
      <c r="I40" s="59"/>
      <c r="J40" s="15" t="s">
        <v>4</v>
      </c>
      <c r="K40" s="13"/>
      <c r="L40" s="1"/>
      <c r="N40" s="19">
        <f>H40</f>
        <v>0</v>
      </c>
      <c r="P40" s="16"/>
    </row>
    <row r="41" spans="1:16" ht="16.5" customHeight="1" x14ac:dyDescent="0.35">
      <c r="A41" s="3"/>
      <c r="C41" s="3"/>
      <c r="D41" s="3"/>
      <c r="E41" s="3"/>
      <c r="F41" s="3"/>
      <c r="G41" s="3"/>
      <c r="H41" s="40"/>
      <c r="I41" s="40"/>
      <c r="J41" s="13"/>
      <c r="K41" s="13"/>
      <c r="L41" s="1"/>
      <c r="N41" s="1"/>
      <c r="P41" s="16"/>
    </row>
    <row r="42" spans="1:16" s="11" customFormat="1" ht="16.5" customHeight="1" x14ac:dyDescent="0.35">
      <c r="A42" s="3"/>
      <c r="C42" s="3"/>
      <c r="D42" s="11" t="s">
        <v>21</v>
      </c>
      <c r="F42" s="3"/>
      <c r="G42" s="3"/>
      <c r="H42" s="59">
        <v>0</v>
      </c>
      <c r="I42" s="59"/>
      <c r="J42" s="15" t="s">
        <v>4</v>
      </c>
      <c r="K42" s="13"/>
      <c r="L42" s="1"/>
      <c r="N42" s="19">
        <f>H42</f>
        <v>0</v>
      </c>
    </row>
    <row r="43" spans="1:16" s="11" customFormat="1" ht="16.5" customHeight="1" x14ac:dyDescent="0.35">
      <c r="A43" s="3"/>
      <c r="C43" s="3"/>
      <c r="F43" s="3"/>
      <c r="G43" s="3"/>
      <c r="H43" s="41"/>
      <c r="I43" s="41"/>
      <c r="J43" s="13"/>
      <c r="K43" s="13"/>
      <c r="L43" s="1"/>
      <c r="N43" s="19"/>
    </row>
    <row r="44" spans="1:16" s="11" customFormat="1" ht="16.5" customHeight="1" x14ac:dyDescent="0.35">
      <c r="A44" s="3"/>
      <c r="C44" s="3"/>
      <c r="D44" s="3" t="s">
        <v>24</v>
      </c>
      <c r="F44" s="3"/>
      <c r="G44" s="3"/>
      <c r="H44" s="61">
        <f>N44</f>
        <v>0</v>
      </c>
      <c r="I44" s="61"/>
      <c r="J44" s="15" t="s">
        <v>4</v>
      </c>
      <c r="K44" s="13"/>
      <c r="L44" s="1"/>
      <c r="N44" s="19">
        <f>IF(N34=3,0,SUM(N38,N40,N42))</f>
        <v>0</v>
      </c>
    </row>
    <row r="45" spans="1:16" s="11" customFormat="1" ht="16.5" customHeight="1" x14ac:dyDescent="0.35">
      <c r="A45" s="3"/>
      <c r="C45" s="3"/>
      <c r="D45" s="3"/>
      <c r="F45" s="3"/>
      <c r="G45" s="3"/>
      <c r="H45" s="29"/>
      <c r="I45" s="29"/>
      <c r="J45" s="13"/>
      <c r="K45" s="13"/>
      <c r="L45" s="1"/>
      <c r="N45" s="19"/>
    </row>
    <row r="46" spans="1:16" s="11" customFormat="1" ht="16.5" customHeight="1" x14ac:dyDescent="0.35">
      <c r="A46" s="3"/>
      <c r="C46" s="9" t="s">
        <v>92</v>
      </c>
      <c r="D46" s="3"/>
      <c r="F46" s="3"/>
      <c r="G46" s="3"/>
      <c r="H46" s="70"/>
      <c r="I46" s="70"/>
      <c r="J46" s="70"/>
      <c r="K46" s="13"/>
      <c r="L46" s="1"/>
      <c r="N46" s="19">
        <f t="shared" ref="N46" si="0">H46</f>
        <v>0</v>
      </c>
    </row>
    <row r="47" spans="1:16" s="11" customFormat="1" ht="16.5" customHeight="1" x14ac:dyDescent="0.35">
      <c r="A47" s="3"/>
      <c r="C47" s="42" t="s">
        <v>94</v>
      </c>
      <c r="D47" s="3"/>
      <c r="F47" s="3"/>
      <c r="G47" s="3"/>
      <c r="H47" s="39"/>
      <c r="I47" s="39"/>
      <c r="J47" s="39"/>
      <c r="K47" s="13"/>
      <c r="L47" s="1"/>
      <c r="N47" s="19"/>
    </row>
    <row r="48" spans="1:16" s="11" customFormat="1" ht="16.5" customHeight="1" x14ac:dyDescent="0.35">
      <c r="A48" s="3"/>
      <c r="C48" s="9"/>
      <c r="D48" s="3"/>
      <c r="F48" s="3"/>
      <c r="G48" s="3"/>
      <c r="H48" s="29"/>
      <c r="I48" s="29"/>
      <c r="J48" s="13"/>
      <c r="K48" s="13"/>
      <c r="L48" s="1"/>
      <c r="N48" s="19"/>
    </row>
    <row r="49" spans="1:14" s="11" customFormat="1" ht="16.5" customHeight="1" x14ac:dyDescent="0.35">
      <c r="A49" s="3"/>
      <c r="B49" s="9" t="s">
        <v>86</v>
      </c>
      <c r="C49" s="3"/>
      <c r="D49" s="3"/>
      <c r="E49" s="3"/>
      <c r="F49" s="3"/>
      <c r="G49" s="3"/>
      <c r="H49" s="8"/>
      <c r="I49" s="8"/>
      <c r="J49" s="13"/>
      <c r="K49" s="13"/>
      <c r="L49" s="1"/>
      <c r="N49" s="19">
        <v>1</v>
      </c>
    </row>
    <row r="50" spans="1:14" s="11" customFormat="1" ht="16.5" customHeight="1" x14ac:dyDescent="0.35">
      <c r="A50" s="3"/>
      <c r="B50"/>
      <c r="C50" s="3"/>
      <c r="D50" s="3"/>
      <c r="E50" s="3"/>
      <c r="F50" s="3"/>
      <c r="G50" s="3"/>
      <c r="H50" s="3"/>
      <c r="I50" s="3"/>
      <c r="J50" s="13"/>
      <c r="K50" s="13"/>
      <c r="L50" s="1"/>
      <c r="N50" s="19"/>
    </row>
    <row r="51" spans="1:14" s="11" customFormat="1" ht="16.5" customHeight="1" x14ac:dyDescent="0.35">
      <c r="A51" s="3"/>
      <c r="C51" s="3"/>
      <c r="D51" s="11" t="s">
        <v>19</v>
      </c>
      <c r="F51" s="3"/>
      <c r="G51" s="3"/>
      <c r="H51" s="59">
        <v>0</v>
      </c>
      <c r="I51" s="59"/>
      <c r="J51" s="15" t="s">
        <v>4</v>
      </c>
      <c r="K51" s="13"/>
      <c r="L51" s="1"/>
      <c r="N51" s="19">
        <f>H51</f>
        <v>0</v>
      </c>
    </row>
    <row r="52" spans="1:14" s="11" customFormat="1" ht="16.5" customHeight="1" x14ac:dyDescent="0.35">
      <c r="A52" s="3"/>
      <c r="B52"/>
      <c r="C52" s="3"/>
      <c r="D52" s="3"/>
      <c r="E52" s="3"/>
      <c r="F52" s="3"/>
      <c r="G52" s="3"/>
      <c r="H52" s="40"/>
      <c r="I52" s="40"/>
      <c r="J52" s="13"/>
      <c r="K52" s="13"/>
      <c r="L52" s="1"/>
      <c r="N52" s="1"/>
    </row>
    <row r="53" spans="1:14" s="11" customFormat="1" ht="16.5" customHeight="1" x14ac:dyDescent="0.35">
      <c r="A53" s="3"/>
      <c r="C53" s="3"/>
      <c r="D53" s="11" t="s">
        <v>20</v>
      </c>
      <c r="F53" s="3"/>
      <c r="G53" s="3"/>
      <c r="H53" s="59">
        <v>0</v>
      </c>
      <c r="I53" s="59"/>
      <c r="J53" s="15" t="s">
        <v>4</v>
      </c>
      <c r="K53" s="13"/>
      <c r="L53" s="1"/>
      <c r="N53" s="19">
        <f>H53</f>
        <v>0</v>
      </c>
    </row>
    <row r="54" spans="1:14" s="11" customFormat="1" ht="16.5" customHeight="1" x14ac:dyDescent="0.35">
      <c r="A54" s="3"/>
      <c r="B54"/>
      <c r="C54" s="3"/>
      <c r="D54" s="3"/>
      <c r="E54" s="3"/>
      <c r="F54" s="3"/>
      <c r="G54" s="3"/>
      <c r="H54" s="40"/>
      <c r="I54" s="40"/>
      <c r="J54" s="13"/>
      <c r="K54" s="13"/>
      <c r="L54" s="1"/>
      <c r="N54" s="1"/>
    </row>
    <row r="55" spans="1:14" s="11" customFormat="1" ht="16.5" customHeight="1" x14ac:dyDescent="0.35">
      <c r="A55" s="3"/>
      <c r="C55" s="3"/>
      <c r="D55" s="11" t="s">
        <v>21</v>
      </c>
      <c r="F55" s="3"/>
      <c r="G55" s="3"/>
      <c r="H55" s="59">
        <v>0</v>
      </c>
      <c r="I55" s="59"/>
      <c r="J55" s="15" t="s">
        <v>4</v>
      </c>
      <c r="K55" s="13"/>
      <c r="L55" s="1"/>
      <c r="N55" s="19">
        <f>H55</f>
        <v>0</v>
      </c>
    </row>
    <row r="56" spans="1:14" s="11" customFormat="1" ht="16.5" customHeight="1" x14ac:dyDescent="0.35">
      <c r="A56" s="3"/>
      <c r="C56" s="3"/>
      <c r="F56" s="3"/>
      <c r="G56" s="3"/>
      <c r="H56" s="41"/>
      <c r="I56" s="41"/>
      <c r="J56" s="13"/>
      <c r="K56" s="13"/>
      <c r="L56" s="1"/>
      <c r="N56" s="19"/>
    </row>
    <row r="57" spans="1:14" s="11" customFormat="1" ht="16.5" customHeight="1" x14ac:dyDescent="0.35">
      <c r="A57" s="3"/>
      <c r="C57" s="3"/>
      <c r="D57" s="3" t="s">
        <v>24</v>
      </c>
      <c r="F57" s="3"/>
      <c r="G57" s="3"/>
      <c r="H57" s="61">
        <f>N57</f>
        <v>0</v>
      </c>
      <c r="I57" s="61"/>
      <c r="J57" s="15" t="s">
        <v>4</v>
      </c>
      <c r="K57" s="13"/>
      <c r="L57" s="1"/>
      <c r="N57" s="19">
        <f>IF(N34=1,0,SUM(N51,N53,N55))</f>
        <v>0</v>
      </c>
    </row>
    <row r="58" spans="1:14" s="11" customFormat="1" ht="16.5" customHeight="1" x14ac:dyDescent="0.35">
      <c r="A58" s="3"/>
      <c r="C58" s="3"/>
      <c r="D58" s="3"/>
      <c r="F58" s="3"/>
      <c r="G58" s="3"/>
      <c r="H58" s="29"/>
      <c r="I58" s="29"/>
      <c r="J58" s="13"/>
      <c r="K58" s="13"/>
      <c r="L58" s="1"/>
      <c r="N58" s="19"/>
    </row>
    <row r="59" spans="1:14" s="11" customFormat="1" ht="16.5" customHeight="1" x14ac:dyDescent="0.35">
      <c r="A59" s="3"/>
      <c r="C59" s="9" t="s">
        <v>93</v>
      </c>
      <c r="D59" s="3"/>
      <c r="F59" s="3"/>
      <c r="G59" s="3"/>
      <c r="H59" s="70"/>
      <c r="I59" s="70"/>
      <c r="J59" s="70"/>
      <c r="K59" s="13"/>
      <c r="L59" s="1"/>
      <c r="N59" s="19">
        <f>H59</f>
        <v>0</v>
      </c>
    </row>
    <row r="60" spans="1:14" s="11" customFormat="1" ht="16.5" customHeight="1" x14ac:dyDescent="0.35">
      <c r="A60" s="3"/>
      <c r="C60" s="42" t="s">
        <v>94</v>
      </c>
      <c r="D60" s="3"/>
      <c r="F60" s="3"/>
      <c r="G60" s="3"/>
      <c r="H60" s="29"/>
      <c r="I60" s="29"/>
      <c r="J60" s="13"/>
      <c r="K60" s="13"/>
      <c r="L60" s="1"/>
      <c r="N60" s="19"/>
    </row>
    <row r="61" spans="1:14" s="11" customFormat="1" ht="16.5" customHeight="1" x14ac:dyDescent="0.35">
      <c r="A61" s="3"/>
      <c r="B61" s="9"/>
      <c r="C61" s="3"/>
      <c r="D61" s="3"/>
      <c r="E61" s="3"/>
      <c r="F61" s="3"/>
      <c r="G61" s="3"/>
      <c r="H61" s="8"/>
      <c r="I61" s="8"/>
      <c r="J61" s="13"/>
      <c r="K61" s="13"/>
      <c r="L61" s="1"/>
      <c r="M61" s="19"/>
    </row>
    <row r="62" spans="1:14" s="11" customFormat="1" ht="16.5" customHeight="1" x14ac:dyDescent="0.35">
      <c r="A62" s="3"/>
      <c r="B62" s="9" t="s">
        <v>43</v>
      </c>
      <c r="C62" s="3"/>
      <c r="D62" s="3"/>
      <c r="E62" s="3"/>
      <c r="F62" s="3"/>
      <c r="G62" s="3"/>
      <c r="H62" s="60"/>
      <c r="I62" s="60"/>
      <c r="J62" s="15" t="s">
        <v>23</v>
      </c>
      <c r="K62" s="13"/>
      <c r="L62" s="1"/>
      <c r="M62" s="19"/>
    </row>
    <row r="63" spans="1:14" s="11" customFormat="1" ht="16.5" customHeight="1" x14ac:dyDescent="0.35">
      <c r="A63" s="3"/>
      <c r="B63" s="9"/>
      <c r="C63" s="3"/>
      <c r="D63" s="3"/>
      <c r="E63" s="3"/>
      <c r="F63" s="3"/>
      <c r="G63" s="3"/>
      <c r="H63" s="35"/>
      <c r="I63" s="35"/>
      <c r="J63" s="13"/>
      <c r="K63" s="13"/>
      <c r="L63" s="1"/>
      <c r="M63" s="19"/>
    </row>
    <row r="64" spans="1:14" s="11" customFormat="1" ht="16.5" customHeight="1" x14ac:dyDescent="0.35">
      <c r="A64" s="3"/>
      <c r="B64" s="9" t="s">
        <v>73</v>
      </c>
      <c r="C64" s="3"/>
      <c r="D64" s="3"/>
      <c r="E64" s="3"/>
      <c r="F64" s="3"/>
      <c r="G64" s="3"/>
      <c r="H64" s="54"/>
      <c r="I64" s="54"/>
      <c r="J64" s="13"/>
      <c r="K64" s="13"/>
      <c r="L64" s="1"/>
      <c r="M64" s="19"/>
    </row>
    <row r="65" spans="1:18" s="11" customFormat="1" ht="16.5" customHeight="1" x14ac:dyDescent="0.35">
      <c r="A65" s="3"/>
      <c r="B65" s="9"/>
      <c r="C65" s="3"/>
      <c r="D65" s="3"/>
      <c r="E65" s="3"/>
      <c r="F65" s="3"/>
      <c r="G65" s="3"/>
      <c r="H65" s="8"/>
      <c r="I65" s="8"/>
      <c r="J65" s="13"/>
      <c r="K65" s="13"/>
      <c r="L65" s="1"/>
      <c r="M65" s="19"/>
    </row>
    <row r="66" spans="1:18" s="11" customFormat="1" ht="16.5" customHeight="1" x14ac:dyDescent="0.35">
      <c r="A66" s="3"/>
      <c r="B66" s="9" t="s">
        <v>46</v>
      </c>
      <c r="C66" s="3"/>
      <c r="D66" s="3"/>
      <c r="E66" s="3"/>
      <c r="F66" s="3"/>
      <c r="G66" s="3"/>
      <c r="H66" s="60"/>
      <c r="I66" s="60"/>
      <c r="J66" s="15" t="s">
        <v>23</v>
      </c>
      <c r="K66" s="13"/>
      <c r="L66" s="1"/>
      <c r="M66" s="19"/>
    </row>
    <row r="67" spans="1:18" s="11" customFormat="1" ht="16.5" customHeight="1" x14ac:dyDescent="0.35">
      <c r="A67" s="3"/>
      <c r="B67" s="9"/>
      <c r="C67" s="3"/>
      <c r="D67" s="3"/>
      <c r="E67" s="3"/>
      <c r="F67" s="3"/>
      <c r="G67" s="3"/>
      <c r="H67" s="8"/>
      <c r="I67" s="8"/>
      <c r="J67" s="13"/>
      <c r="K67" s="13"/>
      <c r="L67" s="1"/>
      <c r="M67" s="19"/>
    </row>
    <row r="68" spans="1:18" s="11" customFormat="1" ht="16.5" customHeight="1" x14ac:dyDescent="0.35">
      <c r="A68" s="3"/>
      <c r="B68" s="3" t="str">
        <f>"BS CAPITAL COST RECOVERY = ( " &amp;N46 &amp;") x ( " &amp; TEXT(N44, "$#,##0.00") &amp; "  ) = "</f>
        <v xml:space="preserve">BS CAPITAL COST RECOVERY = ( 0) x ( $0.00  ) = </v>
      </c>
      <c r="C68" s="3"/>
      <c r="D68" s="3"/>
      <c r="E68" s="3"/>
      <c r="F68" s="3"/>
      <c r="G68" s="3"/>
      <c r="H68" s="8"/>
      <c r="I68" s="28">
        <f>N68</f>
        <v>0</v>
      </c>
      <c r="J68" s="13" t="s">
        <v>4</v>
      </c>
      <c r="K68" s="13"/>
      <c r="L68" s="1"/>
      <c r="M68" s="19"/>
      <c r="N68" s="11">
        <f>IF(N34=3,0,(H44*H46))</f>
        <v>0</v>
      </c>
    </row>
    <row r="69" spans="1:18" s="11" customFormat="1" ht="16.5" customHeight="1" x14ac:dyDescent="0.35">
      <c r="A69" s="3"/>
      <c r="B69" s="3"/>
      <c r="C69" s="3"/>
      <c r="D69" s="3"/>
      <c r="E69" s="3"/>
      <c r="F69" s="3"/>
      <c r="G69" s="3"/>
      <c r="H69" s="8"/>
      <c r="I69" s="29"/>
      <c r="J69" s="13"/>
      <c r="K69" s="13"/>
      <c r="L69" s="1"/>
      <c r="M69" s="19"/>
    </row>
    <row r="70" spans="1:18" s="11" customFormat="1" ht="16.5" customHeight="1" x14ac:dyDescent="0.35">
      <c r="A70" s="3"/>
      <c r="B70" s="3" t="str">
        <f>"FA CAPITAL COST RECOVERY = (" &amp;N59 &amp;") x ( " &amp; TEXT(N57, "$#,##0.00") &amp; "  ) = "</f>
        <v xml:space="preserve">FA CAPITAL COST RECOVERY = (0) x ( $0.00  ) = </v>
      </c>
      <c r="C70" s="3"/>
      <c r="D70" s="3"/>
      <c r="E70" s="3"/>
      <c r="F70" s="3"/>
      <c r="G70" s="3"/>
      <c r="H70" s="8"/>
      <c r="I70" s="28">
        <f>N70</f>
        <v>0</v>
      </c>
      <c r="J70" s="13" t="s">
        <v>4</v>
      </c>
      <c r="K70" s="13"/>
      <c r="L70" s="1"/>
      <c r="M70" s="19"/>
      <c r="N70" s="11">
        <f>IF(N34=1,0,(H57*H59))</f>
        <v>0</v>
      </c>
    </row>
    <row r="71" spans="1:18" s="11" customFormat="1" ht="16.5" customHeight="1" x14ac:dyDescent="0.35">
      <c r="A71" s="3"/>
      <c r="B71" s="3"/>
      <c r="C71" s="3"/>
      <c r="D71" s="3"/>
      <c r="E71" s="3"/>
      <c r="F71" s="3"/>
      <c r="G71" s="3"/>
      <c r="H71" s="8"/>
      <c r="I71" s="28"/>
      <c r="J71" s="13"/>
      <c r="K71" s="13"/>
      <c r="L71" s="1"/>
      <c r="M71" s="19"/>
    </row>
    <row r="72" spans="1:18" s="11" customFormat="1" ht="16.5" customHeight="1" x14ac:dyDescent="0.35">
      <c r="A72" s="3"/>
      <c r="B72" s="9" t="s">
        <v>117</v>
      </c>
      <c r="C72" s="3"/>
      <c r="D72" s="3"/>
      <c r="E72" s="3"/>
      <c r="F72" s="3"/>
      <c r="G72" s="3"/>
      <c r="H72" s="8"/>
      <c r="I72" s="50">
        <f>I68+I70</f>
        <v>0</v>
      </c>
      <c r="J72" s="51" t="s">
        <v>4</v>
      </c>
      <c r="K72" s="13"/>
      <c r="L72" s="1"/>
      <c r="M72" s="19"/>
    </row>
    <row r="73" spans="1:18" s="11" customFormat="1" ht="16.5" customHeight="1" x14ac:dyDescent="0.35">
      <c r="A73" s="3"/>
      <c r="B73" s="3"/>
      <c r="C73" s="3"/>
      <c r="D73" s="3"/>
      <c r="E73" s="3"/>
      <c r="F73" s="3"/>
      <c r="G73" s="3"/>
      <c r="H73" s="8"/>
      <c r="I73" s="28"/>
      <c r="J73" s="13"/>
      <c r="K73" s="13"/>
      <c r="L73" s="1"/>
      <c r="M73" s="19"/>
    </row>
    <row r="74" spans="1:18" x14ac:dyDescent="0.25"/>
    <row r="75" spans="1:18" s="11" customFormat="1" ht="16.5" customHeight="1" x14ac:dyDescent="0.35">
      <c r="A75" s="3"/>
      <c r="B75" s="3"/>
      <c r="C75" s="3"/>
      <c r="D75" s="3"/>
      <c r="E75" s="3"/>
      <c r="F75" s="3"/>
      <c r="G75" s="3"/>
      <c r="H75" s="8"/>
      <c r="I75" s="8"/>
      <c r="J75" s="13"/>
      <c r="K75" s="13"/>
      <c r="L75" s="1"/>
      <c r="M75" s="19"/>
    </row>
    <row r="76" spans="1:18" ht="16.5" customHeight="1" x14ac:dyDescent="0.35">
      <c r="A76" s="3"/>
      <c r="B76" s="10" t="s">
        <v>29</v>
      </c>
      <c r="C76" s="3"/>
      <c r="D76" s="3"/>
      <c r="E76" s="3"/>
      <c r="F76" s="3"/>
      <c r="G76" s="3"/>
      <c r="H76" s="8"/>
      <c r="I76" s="8"/>
      <c r="J76" s="13"/>
      <c r="K76" s="3"/>
      <c r="L76" s="1"/>
      <c r="N76" s="27"/>
    </row>
    <row r="77" spans="1:18" ht="16.5" customHeight="1" x14ac:dyDescent="0.35">
      <c r="A77" s="3"/>
      <c r="B77" s="6"/>
      <c r="C77" s="3"/>
      <c r="D77" s="3"/>
      <c r="E77" s="3"/>
      <c r="F77" s="3"/>
      <c r="G77" s="3"/>
      <c r="H77" s="8"/>
      <c r="I77" s="8"/>
      <c r="J77" s="13"/>
      <c r="K77" s="3"/>
      <c r="L77" s="1"/>
      <c r="N77" s="27"/>
    </row>
    <row r="78" spans="1:18" ht="16.5" customHeight="1" x14ac:dyDescent="0.35">
      <c r="A78" s="3"/>
      <c r="B78" s="47" t="s">
        <v>100</v>
      </c>
      <c r="C78" s="48"/>
      <c r="D78" s="48"/>
      <c r="E78" s="3"/>
      <c r="F78" s="3"/>
      <c r="G78" s="9" t="s">
        <v>108</v>
      </c>
      <c r="H78" s="8"/>
      <c r="I78" s="52">
        <f ca="1">R79</f>
        <v>1</v>
      </c>
      <c r="J78" s="52"/>
      <c r="K78" s="3"/>
      <c r="L78" s="1"/>
      <c r="N78" s="27"/>
    </row>
    <row r="79" spans="1:18" ht="16.5" customHeight="1" x14ac:dyDescent="0.35">
      <c r="A79" s="3"/>
      <c r="B79" s="6"/>
      <c r="C79" s="3"/>
      <c r="D79" s="3"/>
      <c r="E79" s="3"/>
      <c r="F79" s="3"/>
      <c r="G79" s="3"/>
      <c r="H79" s="8"/>
      <c r="I79" s="8"/>
      <c r="J79" s="13"/>
      <c r="K79" s="3"/>
      <c r="L79" s="1"/>
      <c r="N79" s="27">
        <v>1</v>
      </c>
      <c r="O79" t="str">
        <f ca="1">OFFSET($V$1, N79, 0)</f>
        <v>Black Start O&amp;M Costs</v>
      </c>
      <c r="R79">
        <f ca="1">OFFSET($V$1, N79, 1)</f>
        <v>1</v>
      </c>
    </row>
    <row r="80" spans="1:18" ht="16.5" customHeight="1" x14ac:dyDescent="0.35">
      <c r="A80" s="3"/>
      <c r="B80" s="6"/>
      <c r="C80" s="3"/>
      <c r="D80" s="3"/>
      <c r="E80" s="3"/>
      <c r="F80" s="3"/>
      <c r="G80" s="3"/>
      <c r="H80" s="8"/>
      <c r="I80" s="8"/>
      <c r="J80" s="13"/>
      <c r="K80" s="3"/>
      <c r="L80" s="1"/>
      <c r="N80" s="27"/>
    </row>
    <row r="81" spans="1:39" ht="16.5" customHeight="1" x14ac:dyDescent="0.35">
      <c r="A81" s="3"/>
      <c r="B81" s="9" t="s">
        <v>103</v>
      </c>
      <c r="C81" s="3"/>
      <c r="D81" s="3"/>
      <c r="E81" s="3"/>
      <c r="F81" s="3"/>
      <c r="G81" s="3"/>
      <c r="H81" s="65"/>
      <c r="I81" s="60"/>
      <c r="J81" s="15" t="s">
        <v>4</v>
      </c>
      <c r="K81" s="3"/>
      <c r="L81" s="1"/>
      <c r="N81" s="27"/>
    </row>
    <row r="82" spans="1:39" ht="16.5" customHeight="1" x14ac:dyDescent="0.35">
      <c r="A82" s="3"/>
      <c r="B82" s="6" t="s">
        <v>25</v>
      </c>
      <c r="C82" s="3"/>
      <c r="D82" s="3"/>
      <c r="E82" s="3"/>
      <c r="F82" s="3"/>
      <c r="G82" s="3"/>
      <c r="H82" s="8"/>
      <c r="I82" s="8"/>
      <c r="J82" s="13"/>
      <c r="K82" s="3"/>
      <c r="L82" s="1"/>
      <c r="N82" s="27"/>
    </row>
    <row r="83" spans="1:39" ht="15.5" x14ac:dyDescent="0.35">
      <c r="A83" s="3"/>
      <c r="B83" s="3"/>
      <c r="C83" s="3"/>
      <c r="D83" s="3"/>
      <c r="E83" s="3"/>
      <c r="F83" s="3"/>
      <c r="G83" s="3"/>
      <c r="H83" s="8"/>
      <c r="I83" s="8"/>
      <c r="J83" s="13"/>
      <c r="K83" s="3"/>
      <c r="N83" s="27"/>
    </row>
    <row r="84" spans="1:39" ht="16.5" customHeight="1" x14ac:dyDescent="0.35">
      <c r="A84" s="3"/>
      <c r="B84" s="24" t="s">
        <v>30</v>
      </c>
      <c r="C84" s="24"/>
      <c r="D84" s="24"/>
      <c r="E84" s="24"/>
      <c r="F84" s="24"/>
      <c r="G84" s="24"/>
      <c r="H84" s="25"/>
      <c r="I84" s="26">
        <f ca="1">H81*I78</f>
        <v>0</v>
      </c>
      <c r="J84" s="13" t="s">
        <v>4</v>
      </c>
      <c r="K84" s="3"/>
      <c r="L84" s="1"/>
      <c r="N84" s="27"/>
    </row>
    <row r="85" spans="1:39" ht="16.5" customHeight="1" x14ac:dyDescent="0.35">
      <c r="A85" s="3"/>
      <c r="C85" s="3"/>
      <c r="D85" s="3"/>
      <c r="E85" s="3"/>
      <c r="F85" s="3"/>
      <c r="G85" s="3"/>
      <c r="H85" s="8"/>
      <c r="J85" s="13"/>
      <c r="K85" s="3"/>
      <c r="L85" s="1"/>
      <c r="N85" s="27"/>
    </row>
    <row r="86" spans="1:39" ht="16.5" customHeight="1" x14ac:dyDescent="0.35">
      <c r="A86" s="3"/>
      <c r="C86" s="3"/>
      <c r="D86" s="3"/>
      <c r="E86" s="3"/>
      <c r="F86" s="3"/>
      <c r="G86" s="3"/>
      <c r="H86" s="8"/>
      <c r="J86" s="13"/>
      <c r="K86" s="3"/>
      <c r="L86" s="1"/>
      <c r="N86" s="27"/>
    </row>
    <row r="87" spans="1:39" ht="16.5" customHeight="1" x14ac:dyDescent="0.35">
      <c r="A87" s="3"/>
      <c r="B87" s="10" t="s">
        <v>34</v>
      </c>
      <c r="C87" s="3"/>
      <c r="D87" s="3"/>
      <c r="E87" s="3"/>
      <c r="F87" s="3"/>
      <c r="G87" s="3"/>
      <c r="H87" s="8"/>
      <c r="I87" s="8"/>
      <c r="J87" s="13"/>
      <c r="K87" s="3"/>
      <c r="L87" s="1"/>
      <c r="N87" s="27"/>
    </row>
    <row r="88" spans="1:39" ht="16.5" customHeight="1" x14ac:dyDescent="0.35">
      <c r="A88" s="3"/>
      <c r="C88" s="3"/>
      <c r="D88" s="3"/>
      <c r="E88" s="3"/>
      <c r="F88" s="3"/>
      <c r="G88" s="3"/>
      <c r="H88" s="8"/>
      <c r="I88" s="8"/>
      <c r="J88" s="13"/>
      <c r="K88" s="3"/>
      <c r="L88" s="1"/>
      <c r="N88" s="27"/>
    </row>
    <row r="89" spans="1:39" ht="16.5" customHeight="1" x14ac:dyDescent="0.35">
      <c r="A89" s="3"/>
      <c r="B89" s="24" t="s">
        <v>31</v>
      </c>
      <c r="C89" s="3"/>
      <c r="D89" s="3"/>
      <c r="E89" s="3"/>
      <c r="F89" s="3"/>
      <c r="G89" s="3"/>
      <c r="H89" s="8"/>
      <c r="I89" s="26">
        <v>3750</v>
      </c>
      <c r="J89" s="13" t="s">
        <v>4</v>
      </c>
      <c r="K89" s="3"/>
      <c r="L89" s="1"/>
      <c r="N89" s="27"/>
    </row>
    <row r="90" spans="1:39" ht="15.5" x14ac:dyDescent="0.35">
      <c r="A90" s="3"/>
      <c r="C90" s="3"/>
      <c r="D90" s="3"/>
      <c r="E90" s="3"/>
      <c r="F90" s="3"/>
      <c r="G90" s="3"/>
      <c r="H90" s="8"/>
      <c r="I90" s="8"/>
      <c r="J90" s="13"/>
      <c r="K90" s="3"/>
      <c r="L90" s="1"/>
      <c r="N90" s="27"/>
    </row>
    <row r="91" spans="1:39" ht="16.5" customHeight="1" x14ac:dyDescent="0.35">
      <c r="A91" s="3"/>
      <c r="B91" s="9" t="s">
        <v>32</v>
      </c>
      <c r="C91" s="3"/>
      <c r="D91" s="3"/>
      <c r="E91" s="3"/>
      <c r="F91" s="3"/>
      <c r="G91" s="3"/>
      <c r="H91" s="60">
        <v>1</v>
      </c>
      <c r="I91" s="60"/>
      <c r="J91" s="13"/>
      <c r="K91" s="3"/>
      <c r="L91" s="1"/>
      <c r="N91" s="27"/>
    </row>
    <row r="92" spans="1:39" ht="16.5" customHeight="1" x14ac:dyDescent="0.35">
      <c r="A92" s="3"/>
      <c r="C92" s="3"/>
      <c r="D92" s="3"/>
      <c r="E92" s="3"/>
      <c r="F92" s="3"/>
      <c r="G92" s="3"/>
      <c r="H92" s="8"/>
      <c r="I92" s="8"/>
      <c r="J92" s="13"/>
      <c r="K92" s="3"/>
      <c r="L92" s="1"/>
      <c r="N92" s="27"/>
    </row>
    <row r="93" spans="1:39" s="27" customFormat="1" ht="16.5" customHeight="1" x14ac:dyDescent="0.35">
      <c r="A93" s="3"/>
      <c r="B93" s="24" t="s">
        <v>33</v>
      </c>
      <c r="C93" s="3"/>
      <c r="D93" s="3"/>
      <c r="E93" s="3"/>
      <c r="F93" s="3"/>
      <c r="G93" s="3"/>
      <c r="H93" s="8"/>
      <c r="I93" s="26">
        <f>I89 / H91</f>
        <v>3750</v>
      </c>
      <c r="J93" s="13" t="s">
        <v>4</v>
      </c>
      <c r="K93" s="3"/>
      <c r="L93" s="1"/>
      <c r="M93" s="3"/>
      <c r="O93"/>
      <c r="P93"/>
      <c r="Q93"/>
      <c r="R93"/>
      <c r="S93"/>
      <c r="T93"/>
      <c r="U93"/>
      <c r="V93"/>
      <c r="W93"/>
      <c r="X93"/>
      <c r="Y93"/>
      <c r="Z93"/>
      <c r="AA93"/>
      <c r="AB93"/>
      <c r="AC93"/>
      <c r="AD93"/>
      <c r="AE93"/>
      <c r="AF93"/>
      <c r="AG93"/>
      <c r="AH93"/>
      <c r="AI93"/>
      <c r="AJ93"/>
      <c r="AK93"/>
      <c r="AL93"/>
      <c r="AM93"/>
    </row>
    <row r="94" spans="1:39" s="27" customFormat="1" ht="16.5" customHeight="1" x14ac:dyDescent="0.35">
      <c r="A94" s="3"/>
      <c r="B94"/>
      <c r="C94" s="3"/>
      <c r="D94" s="3"/>
      <c r="E94" s="3"/>
      <c r="F94" s="3"/>
      <c r="G94" s="3"/>
      <c r="H94" s="8"/>
      <c r="I94" s="8"/>
      <c r="J94" s="13"/>
      <c r="K94" s="3"/>
      <c r="L94" s="1"/>
      <c r="M94" s="3"/>
      <c r="O94"/>
      <c r="P94"/>
      <c r="Q94"/>
      <c r="R94"/>
      <c r="S94"/>
      <c r="T94"/>
      <c r="U94"/>
      <c r="V94"/>
      <c r="W94"/>
      <c r="X94"/>
      <c r="Y94"/>
      <c r="Z94"/>
      <c r="AA94"/>
      <c r="AB94"/>
      <c r="AC94"/>
      <c r="AD94"/>
      <c r="AE94"/>
      <c r="AF94"/>
      <c r="AG94"/>
      <c r="AH94"/>
      <c r="AI94"/>
      <c r="AJ94"/>
      <c r="AK94"/>
      <c r="AL94"/>
      <c r="AM94"/>
    </row>
    <row r="95" spans="1:39" s="27" customFormat="1" ht="16.5" customHeight="1" x14ac:dyDescent="0.35">
      <c r="A95" s="3"/>
      <c r="B95"/>
      <c r="C95" s="3"/>
      <c r="D95" s="3"/>
      <c r="E95" s="3"/>
      <c r="F95" s="3"/>
      <c r="G95" s="3"/>
      <c r="H95" s="8"/>
      <c r="I95" s="8"/>
      <c r="J95" s="13"/>
      <c r="K95" s="3"/>
      <c r="L95" s="1"/>
      <c r="M95" s="3"/>
      <c r="O95"/>
      <c r="P95"/>
      <c r="Q95"/>
      <c r="R95"/>
      <c r="S95"/>
      <c r="T95"/>
      <c r="U95"/>
      <c r="V95"/>
      <c r="W95"/>
      <c r="X95"/>
      <c r="Y95"/>
      <c r="Z95"/>
      <c r="AA95"/>
      <c r="AB95"/>
      <c r="AC95"/>
      <c r="AD95"/>
      <c r="AE95"/>
      <c r="AF95"/>
      <c r="AG95"/>
      <c r="AH95"/>
      <c r="AI95"/>
      <c r="AJ95"/>
      <c r="AK95"/>
      <c r="AL95"/>
      <c r="AM95"/>
    </row>
    <row r="96" spans="1:39" s="27" customFormat="1" ht="16.5" customHeight="1" x14ac:dyDescent="0.35">
      <c r="A96" s="3"/>
      <c r="B96" s="10" t="s">
        <v>35</v>
      </c>
      <c r="C96" s="3"/>
      <c r="D96" s="3"/>
      <c r="E96" s="3"/>
      <c r="F96" s="3"/>
      <c r="G96" s="3"/>
      <c r="H96" s="8"/>
      <c r="I96" s="8"/>
      <c r="J96" s="13"/>
      <c r="K96" s="3"/>
      <c r="L96" s="1"/>
      <c r="M96" s="3"/>
      <c r="O96"/>
      <c r="P96"/>
      <c r="Q96"/>
      <c r="R96"/>
      <c r="S96"/>
      <c r="T96"/>
      <c r="U96"/>
      <c r="V96"/>
      <c r="W96"/>
      <c r="X96"/>
      <c r="Y96"/>
      <c r="Z96"/>
      <c r="AA96"/>
      <c r="AB96"/>
      <c r="AC96"/>
      <c r="AD96"/>
      <c r="AE96"/>
      <c r="AF96"/>
      <c r="AG96"/>
      <c r="AH96"/>
      <c r="AI96"/>
      <c r="AJ96"/>
      <c r="AK96"/>
      <c r="AL96"/>
      <c r="AM96"/>
    </row>
    <row r="97" spans="1:14" s="11" customFormat="1" ht="16.5" customHeight="1" x14ac:dyDescent="0.35">
      <c r="A97" s="3"/>
      <c r="B97" s="8"/>
      <c r="C97" s="8"/>
      <c r="D97" s="8"/>
      <c r="E97" s="8"/>
      <c r="F97" s="8"/>
      <c r="G97" s="8"/>
      <c r="H97" s="8"/>
      <c r="I97" s="8"/>
      <c r="J97" s="8"/>
      <c r="K97" s="8"/>
      <c r="L97" s="1"/>
      <c r="M97" s="19"/>
    </row>
    <row r="98" spans="1:14" ht="16.5" customHeight="1" x14ac:dyDescent="0.35">
      <c r="A98" s="3"/>
      <c r="C98" s="3"/>
      <c r="D98" s="3"/>
      <c r="E98" s="3"/>
      <c r="F98" s="3"/>
      <c r="G98" s="3"/>
      <c r="H98" s="3"/>
      <c r="I98" s="3"/>
      <c r="J98" s="13"/>
      <c r="K98" s="13"/>
      <c r="L98" s="1"/>
      <c r="M98" s="1"/>
    </row>
    <row r="99" spans="1:14" ht="16.5" customHeight="1" x14ac:dyDescent="0.35">
      <c r="A99" s="3"/>
      <c r="B99" s="4" t="s">
        <v>22</v>
      </c>
      <c r="C99" s="3"/>
      <c r="D99" s="3"/>
      <c r="E99" s="3"/>
      <c r="F99" s="3"/>
      <c r="G99" s="3"/>
      <c r="H99" s="3"/>
      <c r="I99" s="3"/>
      <c r="J99" s="13"/>
      <c r="K99" s="13"/>
      <c r="L99" s="1"/>
      <c r="M99" s="1"/>
    </row>
    <row r="100" spans="1:14" ht="16.5" customHeight="1" x14ac:dyDescent="0.35">
      <c r="A100" s="3"/>
      <c r="B100" s="3"/>
      <c r="C100" s="3"/>
      <c r="D100" s="3"/>
      <c r="E100" s="3"/>
      <c r="F100" s="3"/>
      <c r="G100" s="3"/>
      <c r="H100" s="8"/>
      <c r="I100" s="8"/>
      <c r="J100" s="13"/>
      <c r="K100" s="13"/>
      <c r="L100" s="1"/>
      <c r="M100" s="1"/>
    </row>
    <row r="101" spans="1:14" ht="16.5" customHeight="1" x14ac:dyDescent="0.35">
      <c r="A101" s="3"/>
      <c r="B101" s="9" t="s">
        <v>72</v>
      </c>
      <c r="C101" s="3"/>
      <c r="D101" s="3"/>
      <c r="E101" s="3"/>
      <c r="F101" s="3"/>
      <c r="G101" s="3"/>
      <c r="H101" s="65"/>
      <c r="I101" s="65"/>
      <c r="J101" s="15" t="s">
        <v>26</v>
      </c>
      <c r="K101" s="13"/>
      <c r="L101" s="1"/>
      <c r="M101" s="1"/>
    </row>
    <row r="102" spans="1:14" ht="16.5" customHeight="1" x14ac:dyDescent="0.35">
      <c r="A102" s="3"/>
      <c r="B102" s="3"/>
      <c r="C102" s="3"/>
      <c r="D102" s="3"/>
      <c r="E102" s="3"/>
      <c r="F102" s="3"/>
      <c r="G102" s="3"/>
      <c r="H102" s="8"/>
      <c r="I102" s="8"/>
      <c r="J102" s="13"/>
      <c r="K102" s="13"/>
      <c r="L102" s="1"/>
      <c r="M102" s="1"/>
    </row>
    <row r="103" spans="1:14" ht="16.5" customHeight="1" x14ac:dyDescent="0.35">
      <c r="A103" s="3"/>
      <c r="B103" s="9" t="s">
        <v>107</v>
      </c>
      <c r="C103" s="3"/>
      <c r="D103" s="3"/>
      <c r="E103" s="3"/>
      <c r="F103" s="3"/>
      <c r="G103" s="3"/>
      <c r="H103" s="67">
        <f>N103</f>
        <v>0</v>
      </c>
      <c r="I103" s="67"/>
      <c r="J103" s="15" t="s">
        <v>26</v>
      </c>
      <c r="K103" s="3"/>
      <c r="L103" s="1"/>
      <c r="N103">
        <f>IFERROR(ROUND(H106*((H110*H112)/(H101-H106)), 0), 0)</f>
        <v>0</v>
      </c>
    </row>
    <row r="104" spans="1:14" ht="16.5" customHeight="1" x14ac:dyDescent="0.35">
      <c r="A104" s="3"/>
      <c r="B104" s="6" t="s">
        <v>70</v>
      </c>
      <c r="C104" s="3"/>
      <c r="D104" s="3"/>
      <c r="E104" s="3"/>
      <c r="F104" s="3"/>
      <c r="G104" s="3"/>
      <c r="H104" s="8"/>
      <c r="I104" s="8"/>
      <c r="J104" s="13"/>
      <c r="K104" s="3"/>
      <c r="L104" s="1"/>
      <c r="N104" s="27"/>
    </row>
    <row r="105" spans="1:14" ht="16.5" customHeight="1" x14ac:dyDescent="0.35">
      <c r="A105" s="3"/>
      <c r="B105" s="6"/>
      <c r="C105" s="3"/>
      <c r="D105" s="3"/>
      <c r="E105" s="3"/>
      <c r="F105" s="3"/>
      <c r="G105" s="3"/>
      <c r="H105" s="8"/>
      <c r="I105" s="8"/>
      <c r="J105" s="13"/>
      <c r="K105" s="3"/>
      <c r="L105" s="1"/>
      <c r="N105" s="27"/>
    </row>
    <row r="106" spans="1:14" ht="16.5" customHeight="1" x14ac:dyDescent="0.35">
      <c r="A106" s="3"/>
      <c r="B106" s="9" t="s">
        <v>106</v>
      </c>
      <c r="C106" s="3"/>
      <c r="D106" s="3"/>
      <c r="E106" s="3"/>
      <c r="F106" s="3"/>
      <c r="G106" s="3"/>
      <c r="H106" s="65"/>
      <c r="I106" s="65"/>
      <c r="J106" s="15" t="s">
        <v>26</v>
      </c>
      <c r="K106" s="3"/>
      <c r="L106" s="1"/>
      <c r="N106" s="27"/>
    </row>
    <row r="107" spans="1:14" ht="16.5" customHeight="1" x14ac:dyDescent="0.35">
      <c r="A107" s="3"/>
      <c r="B107" s="6" t="s">
        <v>71</v>
      </c>
      <c r="C107" s="3"/>
      <c r="D107" s="3"/>
      <c r="E107" s="3"/>
      <c r="F107" s="3"/>
      <c r="G107" s="3"/>
      <c r="K107" s="3"/>
      <c r="L107" s="1"/>
      <c r="N107" s="27"/>
    </row>
    <row r="108" spans="1:14" ht="16.5" customHeight="1" x14ac:dyDescent="0.35">
      <c r="A108" s="3"/>
      <c r="B108" s="6"/>
      <c r="C108" s="3"/>
      <c r="D108" s="3"/>
      <c r="E108" s="3"/>
      <c r="F108" s="3"/>
      <c r="G108" s="3"/>
      <c r="K108" s="3"/>
      <c r="L108" s="1"/>
      <c r="N108" s="27"/>
    </row>
    <row r="109" spans="1:14" ht="16.5" customHeight="1" x14ac:dyDescent="0.35">
      <c r="A109" s="3"/>
      <c r="B109" s="9" t="s">
        <v>36</v>
      </c>
      <c r="C109" s="3"/>
      <c r="D109" s="3"/>
      <c r="E109" s="3"/>
      <c r="F109" s="3"/>
      <c r="G109" s="3"/>
      <c r="K109" s="3"/>
      <c r="L109" s="1"/>
      <c r="N109" s="27"/>
    </row>
    <row r="110" spans="1:14" ht="16.5" customHeight="1" x14ac:dyDescent="0.35">
      <c r="A110" s="3"/>
      <c r="B110" s="6" t="s">
        <v>6</v>
      </c>
      <c r="C110" s="3"/>
      <c r="D110" s="3"/>
      <c r="E110" s="3"/>
      <c r="F110" s="3"/>
      <c r="G110" s="3"/>
      <c r="H110" s="65"/>
      <c r="I110" s="65"/>
      <c r="J110" s="15" t="s">
        <v>2</v>
      </c>
      <c r="K110" s="3"/>
      <c r="L110" s="1"/>
      <c r="N110" s="27"/>
    </row>
    <row r="111" spans="1:14" ht="16.5" customHeight="1" x14ac:dyDescent="0.35">
      <c r="A111" s="3"/>
      <c r="B111" s="3"/>
      <c r="C111" s="3"/>
      <c r="D111" s="3"/>
      <c r="E111" s="3"/>
      <c r="F111" s="3"/>
      <c r="G111" s="3"/>
      <c r="H111" s="8"/>
      <c r="I111" s="8"/>
      <c r="J111" s="13"/>
      <c r="K111" s="13"/>
      <c r="L111" s="1"/>
      <c r="M111" s="1"/>
    </row>
    <row r="112" spans="1:14" ht="15.5" x14ac:dyDescent="0.35">
      <c r="A112" s="3"/>
      <c r="B112" s="9" t="s">
        <v>39</v>
      </c>
      <c r="C112" s="3"/>
      <c r="D112" s="3"/>
      <c r="E112" s="3"/>
      <c r="F112" s="3"/>
      <c r="G112" s="3"/>
      <c r="H112" s="66"/>
      <c r="I112" s="66"/>
      <c r="J112" s="15" t="s">
        <v>40</v>
      </c>
      <c r="K112" s="3"/>
      <c r="N112" s="27"/>
    </row>
    <row r="113" spans="1:14" ht="15.5" x14ac:dyDescent="0.35">
      <c r="A113" s="3"/>
      <c r="B113" s="6" t="s">
        <v>41</v>
      </c>
      <c r="C113" s="3"/>
      <c r="D113" s="3"/>
      <c r="E113" s="3"/>
      <c r="F113" s="3"/>
      <c r="G113" s="3"/>
      <c r="H113" s="8"/>
      <c r="I113" s="8"/>
      <c r="J113" s="13"/>
      <c r="K113" s="3"/>
      <c r="N113" s="27"/>
    </row>
    <row r="114" spans="1:14" ht="15.5" x14ac:dyDescent="0.35">
      <c r="A114" s="3"/>
      <c r="B114" s="3"/>
      <c r="C114" s="3"/>
      <c r="D114" s="3"/>
      <c r="E114" s="3"/>
      <c r="F114" s="3"/>
      <c r="G114" s="3"/>
      <c r="H114" s="8"/>
      <c r="I114" s="8"/>
      <c r="J114" s="13"/>
      <c r="K114" s="3"/>
      <c r="N114" s="27"/>
    </row>
    <row r="115" spans="1:14" ht="16.5" customHeight="1" x14ac:dyDescent="0.35">
      <c r="A115" s="3"/>
      <c r="B115" s="9" t="s">
        <v>28</v>
      </c>
      <c r="C115" s="3"/>
      <c r="D115" s="3"/>
      <c r="E115" s="3"/>
      <c r="F115" s="3"/>
      <c r="G115" s="3"/>
      <c r="H115" s="63">
        <v>3.0049999999999999</v>
      </c>
      <c r="I115" s="63"/>
      <c r="J115" s="15" t="s">
        <v>3</v>
      </c>
      <c r="K115" s="13"/>
      <c r="L115" s="1"/>
      <c r="M115" s="1"/>
    </row>
    <row r="116" spans="1:14" ht="16.5" customHeight="1" x14ac:dyDescent="0.35">
      <c r="A116" s="3"/>
      <c r="B116" s="6" t="s">
        <v>7</v>
      </c>
      <c r="C116" s="3"/>
      <c r="D116" s="3"/>
      <c r="E116" s="3"/>
      <c r="F116" s="3"/>
      <c r="G116" s="3"/>
      <c r="H116" s="8"/>
      <c r="I116" s="8"/>
      <c r="J116" s="13"/>
      <c r="K116" s="13"/>
      <c r="L116" s="1"/>
      <c r="M116" s="1"/>
    </row>
    <row r="117" spans="1:14" ht="16.5" customHeight="1" x14ac:dyDescent="0.35">
      <c r="A117" s="3"/>
      <c r="B117" s="3"/>
      <c r="C117" s="3"/>
      <c r="D117" s="3"/>
      <c r="E117" s="3"/>
      <c r="F117" s="3"/>
      <c r="G117" s="3"/>
      <c r="H117" s="8"/>
      <c r="I117" s="8"/>
      <c r="J117" s="13"/>
      <c r="K117" s="13"/>
      <c r="L117" s="1"/>
      <c r="M117" s="1"/>
    </row>
    <row r="118" spans="1:14" ht="16.5" customHeight="1" x14ac:dyDescent="0.35">
      <c r="A118" s="3"/>
      <c r="B118" s="9" t="s">
        <v>27</v>
      </c>
      <c r="C118" s="3"/>
      <c r="D118" s="3"/>
      <c r="E118" s="3"/>
      <c r="F118" s="3"/>
      <c r="G118" s="3"/>
      <c r="H118" s="60"/>
      <c r="I118" s="60"/>
      <c r="J118" s="15" t="s">
        <v>3</v>
      </c>
      <c r="K118" s="13"/>
      <c r="L118" s="1"/>
      <c r="M118" s="1"/>
    </row>
    <row r="119" spans="1:14" ht="16.5" customHeight="1" x14ac:dyDescent="0.35">
      <c r="A119" s="3"/>
      <c r="B119" s="6" t="s">
        <v>8</v>
      </c>
      <c r="C119" s="3"/>
      <c r="D119" s="3"/>
      <c r="E119" s="3"/>
      <c r="F119" s="3"/>
      <c r="G119" s="3"/>
      <c r="H119" s="8"/>
      <c r="I119" s="8"/>
      <c r="J119" s="13"/>
      <c r="K119" s="13"/>
      <c r="L119" s="1"/>
      <c r="M119" s="1"/>
    </row>
    <row r="120" spans="1:14" ht="16.5" customHeight="1" x14ac:dyDescent="0.35">
      <c r="A120" s="3"/>
      <c r="B120" s="3"/>
      <c r="C120" s="3"/>
      <c r="D120" s="3"/>
      <c r="E120" s="3"/>
      <c r="F120" s="3"/>
      <c r="G120" s="3"/>
      <c r="H120" s="8"/>
      <c r="I120" s="8"/>
      <c r="J120" s="13"/>
      <c r="K120" s="13"/>
      <c r="L120" s="1"/>
      <c r="M120" s="1"/>
    </row>
    <row r="121" spans="1:14" ht="16.5" customHeight="1" x14ac:dyDescent="0.35">
      <c r="A121" s="3"/>
      <c r="B121" s="9" t="s">
        <v>37</v>
      </c>
      <c r="C121" s="3"/>
      <c r="D121" s="3"/>
      <c r="E121" s="3"/>
      <c r="F121" s="3"/>
      <c r="G121" s="3"/>
      <c r="H121" s="64">
        <v>6.0400000000000002E-2</v>
      </c>
      <c r="I121" s="64"/>
      <c r="J121" s="15"/>
      <c r="K121" s="13"/>
      <c r="L121" s="1"/>
      <c r="M121" s="1"/>
    </row>
    <row r="122" spans="1:14" ht="16.5" customHeight="1" x14ac:dyDescent="0.35">
      <c r="A122" s="3"/>
      <c r="B122" s="6"/>
      <c r="C122" s="3"/>
      <c r="D122" s="3"/>
      <c r="E122" s="3"/>
      <c r="F122" s="3"/>
      <c r="G122" s="3"/>
      <c r="H122" s="8"/>
      <c r="I122" s="8"/>
      <c r="J122" s="13"/>
      <c r="K122" s="13"/>
      <c r="L122" s="1"/>
      <c r="M122" s="1"/>
    </row>
    <row r="123" spans="1:14" ht="16.5" customHeight="1" x14ac:dyDescent="0.35">
      <c r="A123" s="3"/>
      <c r="B123" s="24" t="s">
        <v>38</v>
      </c>
      <c r="C123" s="3"/>
      <c r="D123" s="3"/>
      <c r="E123" s="3"/>
      <c r="F123" s="3"/>
      <c r="G123" s="3"/>
      <c r="H123" s="8"/>
      <c r="I123" s="29">
        <f>(H103+(H110*H112))*(H115+H118)*H121</f>
        <v>0</v>
      </c>
      <c r="J123" s="13" t="s">
        <v>4</v>
      </c>
      <c r="K123" s="13"/>
      <c r="L123" s="1"/>
      <c r="M123" s="1"/>
    </row>
    <row r="124" spans="1:14" ht="16.5" customHeight="1" x14ac:dyDescent="0.35">
      <c r="A124" s="3"/>
      <c r="B124" s="24"/>
      <c r="C124" s="3"/>
      <c r="D124" s="3"/>
      <c r="E124" s="3"/>
      <c r="F124" s="3"/>
      <c r="G124" s="3"/>
      <c r="H124" s="8"/>
      <c r="I124" s="29"/>
      <c r="J124" s="13"/>
      <c r="K124" s="13"/>
      <c r="L124" s="1"/>
      <c r="M124" s="1"/>
    </row>
    <row r="125" spans="1:14" ht="16.5" customHeight="1" x14ac:dyDescent="0.35">
      <c r="A125" s="3"/>
      <c r="B125" s="37" t="s">
        <v>78</v>
      </c>
      <c r="I125" s="38">
        <f>0</f>
        <v>0</v>
      </c>
      <c r="J125" s="13"/>
      <c r="K125" s="13"/>
      <c r="L125" s="1"/>
      <c r="M125" s="1"/>
    </row>
    <row r="126" spans="1:14" s="11" customFormat="1" ht="16.5" customHeight="1" x14ac:dyDescent="0.35">
      <c r="A126" s="3"/>
      <c r="B126" s="8"/>
      <c r="C126" s="8"/>
      <c r="D126" s="8"/>
      <c r="E126" s="8"/>
      <c r="F126" s="8"/>
      <c r="G126" s="8"/>
      <c r="H126" s="8"/>
      <c r="I126" s="8"/>
      <c r="J126" s="8"/>
      <c r="K126" s="8"/>
      <c r="L126" s="1"/>
      <c r="M126" s="19"/>
    </row>
    <row r="127" spans="1:14" s="11" customFormat="1" ht="16.5" customHeight="1" x14ac:dyDescent="0.35">
      <c r="A127" s="3"/>
      <c r="B127" s="24" t="s">
        <v>42</v>
      </c>
      <c r="C127" s="8"/>
      <c r="D127" s="8"/>
      <c r="E127" s="8"/>
      <c r="F127" s="8"/>
      <c r="G127" s="8"/>
      <c r="H127" s="8"/>
      <c r="I127" s="36">
        <f ca="1">I68+I70+I84+I93+I123</f>
        <v>3750</v>
      </c>
      <c r="J127" s="13" t="s">
        <v>4</v>
      </c>
      <c r="K127" s="8"/>
      <c r="L127" s="1"/>
      <c r="M127" s="19"/>
    </row>
    <row r="128" spans="1:14" s="11" customFormat="1" ht="16.5" customHeight="1" x14ac:dyDescent="0.35">
      <c r="A128" s="3"/>
      <c r="B128" s="8"/>
      <c r="C128" s="8"/>
      <c r="D128" s="8"/>
      <c r="E128" s="8"/>
      <c r="F128" s="8"/>
      <c r="G128" s="8"/>
      <c r="H128" s="8"/>
      <c r="I128" s="8"/>
      <c r="J128" s="8"/>
      <c r="K128" s="8"/>
      <c r="L128" s="1"/>
      <c r="M128" s="19"/>
    </row>
    <row r="129" spans="1:14" ht="15.5" x14ac:dyDescent="0.35">
      <c r="B129" s="20" t="s">
        <v>48</v>
      </c>
      <c r="L129" s="1"/>
      <c r="M129" s="1"/>
    </row>
    <row r="130" spans="1:14" ht="15.5" x14ac:dyDescent="0.35">
      <c r="B130" s="20"/>
      <c r="C130" s="3" t="s">
        <v>44</v>
      </c>
      <c r="L130" s="1"/>
      <c r="M130" s="1"/>
    </row>
    <row r="131" spans="1:14" ht="15.5" x14ac:dyDescent="0.35">
      <c r="B131" s="20"/>
      <c r="C131" s="3" t="s">
        <v>45</v>
      </c>
      <c r="L131" s="1"/>
      <c r="M131" s="1"/>
    </row>
    <row r="132" spans="1:14" ht="15.5" x14ac:dyDescent="0.35">
      <c r="B132" s="20"/>
      <c r="C132" s="3"/>
      <c r="L132" s="1"/>
      <c r="M132" s="1"/>
    </row>
    <row r="133" spans="1:14" ht="15.5" x14ac:dyDescent="0.35">
      <c r="B133" s="12" t="s">
        <v>85</v>
      </c>
      <c r="C133" s="3"/>
      <c r="L133" s="1"/>
      <c r="M133" s="1"/>
    </row>
    <row r="134" spans="1:14" ht="16.5" customHeight="1" thickBot="1" x14ac:dyDescent="0.4">
      <c r="A134" s="3"/>
      <c r="B134" s="7"/>
      <c r="C134" s="7"/>
      <c r="D134" s="7"/>
      <c r="E134" s="7"/>
      <c r="F134" s="7"/>
      <c r="G134" s="7"/>
      <c r="H134" s="7"/>
      <c r="I134" s="7"/>
      <c r="J134" s="7"/>
      <c r="K134" s="3"/>
      <c r="L134" s="1"/>
      <c r="M134" s="1"/>
    </row>
    <row r="135" spans="1:14" ht="16.5" customHeight="1" x14ac:dyDescent="0.35">
      <c r="A135" s="3"/>
      <c r="C135" s="3"/>
      <c r="D135" s="3"/>
      <c r="E135" s="3"/>
      <c r="F135" s="3"/>
      <c r="G135" s="3"/>
      <c r="H135" s="8"/>
      <c r="I135" s="8"/>
      <c r="J135" s="8"/>
      <c r="K135" s="8"/>
      <c r="L135" s="1"/>
      <c r="M135" s="1"/>
    </row>
    <row r="136" spans="1:14" ht="16.5" customHeight="1" x14ac:dyDescent="0.35">
      <c r="A136" s="3"/>
      <c r="B136" s="9" t="s">
        <v>16</v>
      </c>
      <c r="C136" s="3"/>
      <c r="D136" s="3"/>
      <c r="E136" s="3"/>
      <c r="F136" s="3"/>
      <c r="G136" s="3"/>
      <c r="H136" s="3"/>
      <c r="I136" s="3"/>
      <c r="J136" s="3"/>
      <c r="K136" s="3"/>
      <c r="L136" s="1"/>
      <c r="M136" s="1"/>
      <c r="N136" s="3"/>
    </row>
    <row r="137" spans="1:14" ht="16.5" customHeight="1" x14ac:dyDescent="0.35">
      <c r="A137" s="3"/>
      <c r="B137" s="3"/>
      <c r="C137" s="3"/>
      <c r="D137" s="3"/>
      <c r="E137" s="3"/>
      <c r="F137" s="3"/>
      <c r="G137" s="3"/>
      <c r="H137" s="3"/>
      <c r="I137" s="3"/>
      <c r="J137" s="3"/>
      <c r="K137" s="3"/>
      <c r="L137" s="1"/>
      <c r="M137" s="1"/>
      <c r="N137" s="3"/>
    </row>
    <row r="138" spans="1:14" ht="16.5" customHeight="1" x14ac:dyDescent="0.35">
      <c r="A138" s="3"/>
      <c r="B138" s="3" t="s">
        <v>17</v>
      </c>
      <c r="D138" s="3"/>
      <c r="E138" s="3"/>
      <c r="F138" s="3"/>
      <c r="G138" s="3"/>
      <c r="H138" s="3"/>
      <c r="I138" s="3"/>
      <c r="J138" s="3"/>
      <c r="K138" s="3"/>
      <c r="L138" s="1"/>
      <c r="M138" s="1"/>
      <c r="N138" s="3"/>
    </row>
    <row r="139" spans="1:14" ht="16.5" customHeight="1" x14ac:dyDescent="0.35">
      <c r="A139" s="3"/>
      <c r="B139" s="3" t="s">
        <v>18</v>
      </c>
      <c r="C139" s="3"/>
      <c r="E139" s="3"/>
      <c r="F139" s="3"/>
      <c r="H139" s="3"/>
      <c r="I139" s="3"/>
      <c r="J139" s="3"/>
      <c r="K139" s="3"/>
      <c r="L139" s="1"/>
      <c r="M139" s="1"/>
      <c r="N139" s="3"/>
    </row>
    <row r="140" spans="1:14" ht="16.5" customHeight="1" x14ac:dyDescent="0.35">
      <c r="A140" s="3"/>
      <c r="B140" s="12" t="s">
        <v>49</v>
      </c>
      <c r="C140" s="3"/>
      <c r="D140" s="3"/>
      <c r="E140" s="3"/>
      <c r="G140" s="3"/>
      <c r="H140" s="5"/>
      <c r="I140" s="5"/>
      <c r="J140" s="5"/>
      <c r="K140" s="5"/>
      <c r="L140" s="1"/>
      <c r="M140" s="1"/>
    </row>
    <row r="141" spans="1:14" ht="16.5" customHeight="1" x14ac:dyDescent="0.35">
      <c r="A141" s="3"/>
      <c r="B141" s="3"/>
      <c r="C141" s="3"/>
      <c r="D141" s="3"/>
      <c r="E141" s="3"/>
      <c r="F141" s="3"/>
      <c r="G141" s="3"/>
      <c r="H141" s="3"/>
      <c r="I141" s="3"/>
      <c r="J141" s="3"/>
      <c r="K141" s="3"/>
      <c r="L141" s="1"/>
      <c r="M141" s="1"/>
    </row>
    <row r="142" spans="1:14" ht="16.25" customHeight="1" x14ac:dyDescent="0.35">
      <c r="A142" s="3"/>
      <c r="B142" s="44" t="s">
        <v>97</v>
      </c>
      <c r="C142" s="3"/>
      <c r="D142" s="3"/>
      <c r="E142" s="3"/>
      <c r="G142" s="3"/>
      <c r="H142" s="5"/>
      <c r="I142" s="5"/>
      <c r="J142" s="5"/>
      <c r="K142" s="3"/>
      <c r="L142" s="1"/>
      <c r="N142" s="27"/>
    </row>
    <row r="143" spans="1:14" ht="29.4" customHeight="1" x14ac:dyDescent="0.35">
      <c r="A143" s="3"/>
      <c r="B143" s="45" t="s">
        <v>109</v>
      </c>
      <c r="C143" s="68" t="s">
        <v>98</v>
      </c>
      <c r="D143" s="69"/>
      <c r="E143" s="69"/>
      <c r="F143" s="69"/>
      <c r="G143" s="69"/>
      <c r="H143" s="69"/>
      <c r="I143" s="69"/>
      <c r="J143" s="69"/>
      <c r="K143" s="3"/>
      <c r="L143" s="1"/>
      <c r="N143" s="27"/>
    </row>
    <row r="144" spans="1:14" ht="16.5" customHeight="1" x14ac:dyDescent="0.35">
      <c r="A144" s="3"/>
      <c r="B144" s="45" t="s">
        <v>110</v>
      </c>
      <c r="C144" s="34" t="s">
        <v>105</v>
      </c>
      <c r="K144" s="3"/>
      <c r="L144" s="1"/>
      <c r="N144" s="27"/>
    </row>
    <row r="145" spans="1:14" ht="16.5" customHeight="1" x14ac:dyDescent="0.35">
      <c r="A145" s="3"/>
      <c r="B145" s="45" t="s">
        <v>111</v>
      </c>
      <c r="C145" s="34" t="s">
        <v>99</v>
      </c>
      <c r="K145" s="3"/>
      <c r="L145" s="1"/>
      <c r="N145" s="27"/>
    </row>
    <row r="146" spans="1:14" ht="16.5" customHeight="1" x14ac:dyDescent="0.35">
      <c r="A146" s="62"/>
      <c r="B146" s="62"/>
      <c r="C146" s="3"/>
      <c r="D146" s="3"/>
      <c r="E146" s="3"/>
      <c r="F146" s="3"/>
      <c r="G146" s="3"/>
      <c r="H146" s="3"/>
      <c r="I146" s="3"/>
      <c r="J146" s="3"/>
      <c r="K146" s="3"/>
      <c r="L146" s="1"/>
      <c r="M146" s="1"/>
    </row>
    <row r="147" spans="1:14" hidden="1" x14ac:dyDescent="0.25">
      <c r="A147" s="1"/>
      <c r="B147" s="1"/>
      <c r="C147" s="1"/>
      <c r="D147" s="1"/>
      <c r="E147" s="1"/>
      <c r="F147" s="1"/>
      <c r="G147" s="1"/>
      <c r="H147" s="1"/>
      <c r="I147" s="1"/>
      <c r="J147" s="1"/>
      <c r="K147" s="1"/>
      <c r="L147" s="1"/>
      <c r="M147" s="1"/>
    </row>
  </sheetData>
  <sheetProtection algorithmName="SHA-512" hashValue="+wXBOGv4nA3w5ShMWtqfUIbl9gshMszUBIIeyxDw7gUlUBmiygW/81K46Znkz7hqiXapnsZcuK7A1piYLXuTyA==" saltValue="gtFH9TKFsgp8hy3mT1fang==" spinCount="100000" sheet="1" objects="1" scenarios="1"/>
  <mergeCells count="37">
    <mergeCell ref="H40:I40"/>
    <mergeCell ref="H28:I28"/>
    <mergeCell ref="H64:I64"/>
    <mergeCell ref="H51:I51"/>
    <mergeCell ref="H53:I53"/>
    <mergeCell ref="H55:I55"/>
    <mergeCell ref="H57:I57"/>
    <mergeCell ref="H46:J46"/>
    <mergeCell ref="H59:J59"/>
    <mergeCell ref="A146:B146"/>
    <mergeCell ref="H115:I115"/>
    <mergeCell ref="H118:I118"/>
    <mergeCell ref="H121:I121"/>
    <mergeCell ref="H81:I81"/>
    <mergeCell ref="H91:I91"/>
    <mergeCell ref="H112:I112"/>
    <mergeCell ref="H110:I110"/>
    <mergeCell ref="H103:I103"/>
    <mergeCell ref="H106:I106"/>
    <mergeCell ref="H101:I101"/>
    <mergeCell ref="C143:J143"/>
    <mergeCell ref="I78:J78"/>
    <mergeCell ref="I6:J6"/>
    <mergeCell ref="H21:J21"/>
    <mergeCell ref="A2:K3"/>
    <mergeCell ref="H12:J12"/>
    <mergeCell ref="H14:J14"/>
    <mergeCell ref="H17:J17"/>
    <mergeCell ref="H19:J19"/>
    <mergeCell ref="H20:J20"/>
    <mergeCell ref="H24:J24"/>
    <mergeCell ref="H38:I38"/>
    <mergeCell ref="H62:I62"/>
    <mergeCell ref="H66:I66"/>
    <mergeCell ref="H42:I42"/>
    <mergeCell ref="H44:I44"/>
    <mergeCell ref="H26:J26"/>
  </mergeCells>
  <phoneticPr fontId="8" type="noConversion"/>
  <dataValidations count="12">
    <dataValidation type="decimal" operator="greaterThanOrEqual" allowBlank="1" showInputMessage="1" showErrorMessage="1" errorTitle="Numeric" error="Please enter a numeric value (0.000)!" sqref="H112:I112 H110:I110 H106:I106 H115:I115 H121:I121" xr:uid="{00000000-0002-0000-0100-000000000000}">
      <formula1>0</formula1>
    </dataValidation>
    <dataValidation type="decimal" operator="notEqual" allowBlank="1" showInputMessage="1" showErrorMessage="1" errorTitle="Numeric" error="Please enter a numeric value (0.000)!" sqref="H91:I91 H81:I81 I78:J78" xr:uid="{00000000-0002-0000-0100-000001000000}">
      <formula1>0</formula1>
    </dataValidation>
    <dataValidation type="date" allowBlank="1" showInputMessage="1" showErrorMessage="1" errorTitle="Invalid Date" error="Please enter a valid Date!" sqref="H12:J12 H64:J64" xr:uid="{00000000-0002-0000-0100-000002000000}">
      <formula1>36678</formula1>
      <formula2>829254</formula2>
    </dataValidation>
    <dataValidation type="decimal" operator="greaterThan" allowBlank="1" showInputMessage="1" showErrorMessage="1" errorTitle="Numeric" error="Please enter a Numeric Value (0.000)!" sqref="H28:I28" xr:uid="{00000000-0002-0000-0100-000003000000}">
      <formula1>0</formula1>
    </dataValidation>
    <dataValidation type="decimal" operator="greaterThanOrEqual" allowBlank="1" showInputMessage="1" showErrorMessage="1" errorTitle="Numeric" error="Please enter a Numeric Value (0.000)!" sqref="H38:I38 H40:I40 H42:I42 H55:I55 H53:I53 H51:I51" xr:uid="{00000000-0002-0000-0100-000004000000}">
      <formula1>0</formula1>
    </dataValidation>
    <dataValidation type="decimal" operator="greaterThan" allowBlank="1" showInputMessage="1" showErrorMessage="1" errorTitle="Number" error="Please enter a Positive Number!" sqref="H66:I66" xr:uid="{00000000-0002-0000-0100-000005000000}">
      <formula1>0</formula1>
    </dataValidation>
    <dataValidation type="decimal" operator="greaterThanOrEqual" allowBlank="1" showInputMessage="1" showErrorMessage="1" errorTitle="Numeric" error="Please enter a Numeric Value (0.00)!" sqref="H118:I118" xr:uid="{00000000-0002-0000-0100-000006000000}">
      <formula1>0</formula1>
    </dataValidation>
    <dataValidation type="decimal" operator="greaterThanOrEqual" allowBlank="1" showInputMessage="1" showErrorMessage="1" errorTitle="Number" error="Please enter a Positive Number!" sqref="H62:I63" xr:uid="{00000000-0002-0000-0100-000008000000}">
      <formula1>0</formula1>
    </dataValidation>
    <dataValidation type="decimal" operator="greaterThan" allowBlank="1" showInputMessage="1" showErrorMessage="1" sqref="H46:J47 H59:J59" xr:uid="{00000000-0002-0000-0100-000009000000}">
      <formula1>0</formula1>
    </dataValidation>
    <dataValidation type="date" allowBlank="1" showInputMessage="1" showErrorMessage="1" error="Please enter a valid date!" promptTitle="Date" sqref="H14:J14" xr:uid="{2A7C8352-ADAA-41F3-9BBF-04EC7D3BACB4}">
      <formula1>36526</formula1>
      <formula2>1027063</formula2>
    </dataValidation>
    <dataValidation type="decimal" operator="greaterThanOrEqual" allowBlank="1" showInputMessage="1" showErrorMessage="1" errorTitle="numerical" error="Please enter a numeric value (0.000)!" sqref="H101:I101" xr:uid="{3B4F05CB-BFAB-407F-B06D-73F3DE06FCA4}">
      <formula1>0</formula1>
    </dataValidation>
    <dataValidation operator="greaterThanOrEqual" allowBlank="1" showInputMessage="1" showErrorMessage="1" errorTitle="Numeric" error="Please enter a numeric value (0.000)!" sqref="H103:I103" xr:uid="{E89FC6CB-813E-4BC6-B60E-36B0798A65CA}"/>
  </dataValidations>
  <hyperlinks>
    <hyperlink ref="I6" r:id="rId1" xr:uid="{00000000-0004-0000-0100-000000000000}"/>
    <hyperlink ref="B140" r:id="rId2" xr:uid="{00000000-0004-0000-0100-000001000000}"/>
    <hyperlink ref="I6:J6" r:id="rId3" display="PJM Open Access Transmission Tariff" xr:uid="{00000000-0004-0000-0100-000002000000}"/>
    <hyperlink ref="B133" r:id="rId4" xr:uid="{00000000-0004-0000-0100-000003000000}"/>
    <hyperlink ref="C60" r:id="rId5" xr:uid="{00000000-0004-0000-0100-000004000000}"/>
    <hyperlink ref="C47" r:id="rId6" xr:uid="{00000000-0004-0000-0100-000005000000}"/>
  </hyperlinks>
  <pageMargins left="0.75" right="0.75" top="1" bottom="1" header="0.5" footer="0.5"/>
  <pageSetup scale="56" fitToHeight="2" orientation="portrait" r:id="rId7"/>
  <headerFooter alignWithMargins="0"/>
  <rowBreaks count="2" manualBreakCount="2">
    <brk id="74" max="16383" man="1"/>
    <brk id="110"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3073" r:id="rId10" name="Drop Down 1">
              <controlPr locked="0" defaultSize="0" autoLine="0" autoPict="0">
                <anchor moveWithCells="1">
                  <from>
                    <xdr:col>1</xdr:col>
                    <xdr:colOff>222250</xdr:colOff>
                    <xdr:row>30</xdr:row>
                    <xdr:rowOff>31750</xdr:rowOff>
                  </from>
                  <to>
                    <xdr:col>4</xdr:col>
                    <xdr:colOff>260350</xdr:colOff>
                    <xdr:row>31</xdr:row>
                    <xdr:rowOff>25400</xdr:rowOff>
                  </to>
                </anchor>
              </controlPr>
            </control>
          </mc:Choice>
        </mc:AlternateContent>
        <mc:AlternateContent xmlns:mc="http://schemas.openxmlformats.org/markup-compatibility/2006">
          <mc:Choice Requires="x14">
            <control shapeId="3074" r:id="rId11" name="Drop Down 2">
              <controlPr locked="0" defaultSize="0" autoLine="0" autoPict="0">
                <anchor moveWithCells="1">
                  <from>
                    <xdr:col>7</xdr:col>
                    <xdr:colOff>222250</xdr:colOff>
                    <xdr:row>30</xdr:row>
                    <xdr:rowOff>31750</xdr:rowOff>
                  </from>
                  <to>
                    <xdr:col>8</xdr:col>
                    <xdr:colOff>69850</xdr:colOff>
                    <xdr:row>31</xdr:row>
                    <xdr:rowOff>25400</xdr:rowOff>
                  </to>
                </anchor>
              </controlPr>
            </control>
          </mc:Choice>
        </mc:AlternateContent>
        <mc:AlternateContent xmlns:mc="http://schemas.openxmlformats.org/markup-compatibility/2006">
          <mc:Choice Requires="x14">
            <control shapeId="3075" r:id="rId12" name="Drop Down 3">
              <controlPr locked="0" defaultSize="0" autoLine="0" autoPict="0">
                <anchor moveWithCells="1">
                  <from>
                    <xdr:col>1</xdr:col>
                    <xdr:colOff>222250</xdr:colOff>
                    <xdr:row>33</xdr:row>
                    <xdr:rowOff>31750</xdr:rowOff>
                  </from>
                  <to>
                    <xdr:col>4</xdr:col>
                    <xdr:colOff>260350</xdr:colOff>
                    <xdr:row>34</xdr:row>
                    <xdr:rowOff>25400</xdr:rowOff>
                  </to>
                </anchor>
              </controlPr>
            </control>
          </mc:Choice>
        </mc:AlternateContent>
        <mc:AlternateContent xmlns:mc="http://schemas.openxmlformats.org/markup-compatibility/2006">
          <mc:Choice Requires="x14">
            <control shapeId="3076" r:id="rId13" name="Drop Down 4">
              <controlPr locked="0" defaultSize="0" autoLine="0" autoPict="0">
                <anchor moveWithCells="1">
                  <from>
                    <xdr:col>1</xdr:col>
                    <xdr:colOff>234950</xdr:colOff>
                    <xdr:row>78</xdr:row>
                    <xdr:rowOff>0</xdr:rowOff>
                  </from>
                  <to>
                    <xdr:col>4</xdr:col>
                    <xdr:colOff>292100</xdr:colOff>
                    <xdr:row>79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L45"/>
  <sheetViews>
    <sheetView topLeftCell="A16" workbookViewId="0"/>
  </sheetViews>
  <sheetFormatPr defaultColWidth="0" defaultRowHeight="15.5" x14ac:dyDescent="0.35"/>
  <cols>
    <col min="1" max="1" width="40.453125" style="3" customWidth="1"/>
    <col min="2" max="13" width="9.08984375" style="3" customWidth="1"/>
    <col min="14" max="16384" width="0" style="3" hidden="1"/>
  </cols>
  <sheetData>
    <row r="2" spans="1:1" x14ac:dyDescent="0.35">
      <c r="A2" s="3" t="s">
        <v>50</v>
      </c>
    </row>
    <row r="21" spans="1:11" x14ac:dyDescent="0.35">
      <c r="A21" s="68" t="s">
        <v>51</v>
      </c>
      <c r="B21" s="71"/>
      <c r="C21" s="71"/>
      <c r="D21" s="71"/>
      <c r="E21" s="71"/>
      <c r="F21" s="71"/>
      <c r="G21" s="71"/>
      <c r="H21" s="71"/>
      <c r="I21" s="71"/>
      <c r="J21" s="71"/>
      <c r="K21" s="71"/>
    </row>
    <row r="22" spans="1:11" x14ac:dyDescent="0.35">
      <c r="A22" s="71"/>
      <c r="B22" s="71"/>
      <c r="C22" s="71"/>
      <c r="D22" s="71"/>
      <c r="E22" s="71"/>
      <c r="F22" s="71"/>
      <c r="G22" s="71"/>
      <c r="H22" s="71"/>
      <c r="I22" s="71"/>
      <c r="J22" s="71"/>
      <c r="K22" s="71"/>
    </row>
    <row r="23" spans="1:11" x14ac:dyDescent="0.35">
      <c r="A23" s="71"/>
      <c r="B23" s="71"/>
      <c r="C23" s="71"/>
      <c r="D23" s="71"/>
      <c r="E23" s="71"/>
      <c r="F23" s="71"/>
      <c r="G23" s="71"/>
      <c r="H23" s="71"/>
      <c r="I23" s="71"/>
      <c r="J23" s="71"/>
      <c r="K23" s="71"/>
    </row>
    <row r="24" spans="1:11" x14ac:dyDescent="0.35">
      <c r="A24" s="71"/>
      <c r="B24" s="71"/>
      <c r="C24" s="71"/>
      <c r="D24" s="71"/>
      <c r="E24" s="71"/>
      <c r="F24" s="71"/>
      <c r="G24" s="71"/>
      <c r="H24" s="71"/>
      <c r="I24" s="71"/>
      <c r="J24" s="71"/>
      <c r="K24" s="71"/>
    </row>
    <row r="26" spans="1:11" x14ac:dyDescent="0.35">
      <c r="A26" s="3" t="s">
        <v>52</v>
      </c>
    </row>
    <row r="28" spans="1:11" x14ac:dyDescent="0.35">
      <c r="A28" s="68" t="s">
        <v>53</v>
      </c>
      <c r="B28" s="71"/>
      <c r="C28" s="71"/>
      <c r="D28" s="71"/>
      <c r="E28" s="71"/>
      <c r="F28" s="71"/>
      <c r="G28" s="71"/>
      <c r="H28" s="71"/>
      <c r="I28" s="71"/>
      <c r="J28" s="71"/>
      <c r="K28" s="71"/>
    </row>
    <row r="29" spans="1:11" x14ac:dyDescent="0.35">
      <c r="A29" s="71"/>
      <c r="B29" s="71"/>
      <c r="C29" s="71"/>
      <c r="D29" s="71"/>
      <c r="E29" s="71"/>
      <c r="F29" s="71"/>
      <c r="G29" s="71"/>
      <c r="H29" s="71"/>
      <c r="I29" s="71"/>
      <c r="J29" s="71"/>
      <c r="K29" s="71"/>
    </row>
    <row r="30" spans="1:11" x14ac:dyDescent="0.35">
      <c r="A30" s="71"/>
      <c r="B30" s="71"/>
      <c r="C30" s="71"/>
      <c r="D30" s="71"/>
      <c r="E30" s="71"/>
      <c r="F30" s="71"/>
      <c r="G30" s="71"/>
      <c r="H30" s="71"/>
      <c r="I30" s="71"/>
      <c r="J30" s="71"/>
      <c r="K30" s="71"/>
    </row>
    <row r="31" spans="1:11" x14ac:dyDescent="0.35">
      <c r="A31" s="30"/>
      <c r="B31" s="30"/>
      <c r="C31" s="30"/>
      <c r="D31" s="30"/>
      <c r="E31" s="30"/>
      <c r="F31" s="30"/>
      <c r="G31" s="30"/>
      <c r="H31" s="30"/>
      <c r="I31" s="30"/>
      <c r="J31" s="30"/>
      <c r="K31" s="30"/>
    </row>
    <row r="32" spans="1:11" ht="16" thickBot="1" x14ac:dyDescent="0.4"/>
    <row r="33" spans="1:12" ht="16" thickBot="1" x14ac:dyDescent="0.4">
      <c r="A33" s="72" t="s">
        <v>54</v>
      </c>
      <c r="B33" s="73"/>
      <c r="C33" s="73"/>
      <c r="D33" s="73"/>
      <c r="E33" s="73"/>
      <c r="F33" s="73"/>
      <c r="G33" s="73"/>
      <c r="H33" s="73"/>
      <c r="I33" s="73"/>
      <c r="J33" s="73"/>
      <c r="K33" s="73"/>
      <c r="L33" s="74"/>
    </row>
    <row r="34" spans="1:12" ht="11.25" customHeight="1" x14ac:dyDescent="0.35"/>
    <row r="35" spans="1:12" x14ac:dyDescent="0.35">
      <c r="A35" s="31" t="s">
        <v>55</v>
      </c>
      <c r="B35" s="32" t="s">
        <v>56</v>
      </c>
    </row>
    <row r="36" spans="1:12" x14ac:dyDescent="0.35">
      <c r="A36" s="3" t="s">
        <v>57</v>
      </c>
    </row>
    <row r="37" spans="1:12" x14ac:dyDescent="0.35">
      <c r="A37" s="3" t="s">
        <v>58</v>
      </c>
    </row>
    <row r="38" spans="1:12" x14ac:dyDescent="0.35">
      <c r="A38" s="3" t="s">
        <v>59</v>
      </c>
    </row>
    <row r="39" spans="1:12" x14ac:dyDescent="0.35">
      <c r="A39" s="3" t="s">
        <v>60</v>
      </c>
    </row>
    <row r="40" spans="1:12" x14ac:dyDescent="0.35">
      <c r="A40" s="3" t="s">
        <v>61</v>
      </c>
    </row>
    <row r="41" spans="1:12" x14ac:dyDescent="0.35">
      <c r="A41" s="3" t="s">
        <v>62</v>
      </c>
    </row>
    <row r="42" spans="1:12" x14ac:dyDescent="0.35">
      <c r="A42" s="3" t="s">
        <v>63</v>
      </c>
    </row>
    <row r="44" spans="1:12" x14ac:dyDescent="0.35">
      <c r="A44" s="31" t="s">
        <v>65</v>
      </c>
      <c r="B44" s="32" t="s">
        <v>64</v>
      </c>
    </row>
    <row r="45" spans="1:12" x14ac:dyDescent="0.35">
      <c r="A45" s="3" t="s">
        <v>66</v>
      </c>
    </row>
  </sheetData>
  <sheetProtection password="B4AF" sheet="1" objects="1" scenarios="1"/>
  <mergeCells count="3">
    <mergeCell ref="A21:K24"/>
    <mergeCell ref="A28:K30"/>
    <mergeCell ref="A33:L33"/>
  </mergeCell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Capital Cost Data</vt:lpstr>
      <vt:lpstr>MTSL Information</vt:lpstr>
      <vt:lpstr>'Capital Cost Data'!Print_Area</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1970-01-01T04:00:00Z</cp:lastPrinted>
  <dcterms:created xsi:type="dcterms:W3CDTF">1970-01-01T04:00:00Z</dcterms:created>
  <dcterms:modified xsi:type="dcterms:W3CDTF">2026-04-02T15:01:10Z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2026-02-19T16:06:03Z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5ad51692-773d-40c7-b31a-b078e380193c</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