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corp\shares\home\olalem\My Documents\A_OLALEM\2025\MISC\"/>
    </mc:Choice>
  </mc:AlternateContent>
  <bookViews>
    <workbookView xWindow="0" yWindow="0" windowWidth="25605" windowHeight="10215"/>
  </bookViews>
  <sheets>
    <sheet name="Energy &amp; Regulation Resources" sheetId="1" r:id="rId1"/>
    <sheet name="Regulation Only Resources" sheetId="2" r:id="rId2"/>
  </sheets>
  <calcPr calcId="162913"/>
</workbook>
</file>

<file path=xl/calcChain.xml><?xml version="1.0" encoding="utf-8"?>
<calcChain xmlns="http://schemas.openxmlformats.org/spreadsheetml/2006/main">
  <c r="B18" i="2" l="1"/>
  <c r="B21" i="2"/>
  <c r="B22" i="2"/>
  <c r="B23" i="2"/>
  <c r="B26" i="2"/>
  <c r="B28" i="2"/>
  <c r="B40" i="2" s="1"/>
  <c r="B49" i="2" s="1"/>
  <c r="B53" i="2" s="1"/>
  <c r="B31" i="2"/>
  <c r="B37" i="2" s="1"/>
  <c r="B34" i="2"/>
  <c r="B43" i="2"/>
  <c r="B46" i="2"/>
  <c r="B46" i="1"/>
  <c r="B42" i="1"/>
  <c r="B33" i="1"/>
  <c r="B16" i="1"/>
  <c r="B20" i="1"/>
  <c r="B21" i="1"/>
  <c r="B19" i="1"/>
  <c r="B24" i="1"/>
  <c r="B26" i="1"/>
  <c r="B30" i="1"/>
  <c r="B36" i="1"/>
  <c r="B39" i="1"/>
</calcChain>
</file>

<file path=xl/sharedStrings.xml><?xml version="1.0" encoding="utf-8"?>
<sst xmlns="http://schemas.openxmlformats.org/spreadsheetml/2006/main" count="133" uniqueCount="72">
  <si>
    <t>Fuel</t>
  </si>
  <si>
    <t>Heat Rate @ EcoMax</t>
  </si>
  <si>
    <t>Margin Adder</t>
  </si>
  <si>
    <t>Base Price</t>
  </si>
  <si>
    <t>$/MBTU</t>
  </si>
  <si>
    <t>Heat Rate Adjustment (Operating Range)</t>
  </si>
  <si>
    <t>Unit Base Load Heat Rate Fuel Input</t>
  </si>
  <si>
    <t>MBTU/Hr</t>
  </si>
  <si>
    <t>Unit Reduced Load Heat Rate Fuel Input</t>
  </si>
  <si>
    <t>Difference</t>
  </si>
  <si>
    <t>Heat Rate Adjustment (Non-Steady State Operation)</t>
  </si>
  <si>
    <t>Top Operating Point Heat Rate</t>
  </si>
  <si>
    <t>BTU/kWh</t>
  </si>
  <si>
    <t>Heat Rate Loss</t>
  </si>
  <si>
    <t>Fuel Cost Adder - Operating Range</t>
  </si>
  <si>
    <t>$/Hr/MW of Regulation</t>
  </si>
  <si>
    <t>Fuel Cost Adder - Non Steady-State Operation</t>
  </si>
  <si>
    <t>Margin/Risk Adder</t>
  </si>
  <si>
    <t>(a) Heat Rate Adjusment (Operating Range)</t>
  </si>
  <si>
    <t>Btu/KWh</t>
  </si>
  <si>
    <t>$/MW of Regulation</t>
  </si>
  <si>
    <t>Heat Rate @ RegMin</t>
  </si>
  <si>
    <t>MW</t>
  </si>
  <si>
    <t>EcoMax</t>
  </si>
  <si>
    <t>RegMin</t>
  </si>
  <si>
    <t>Units</t>
  </si>
  <si>
    <t xml:space="preserve">Cost-Based Regulation Offer Calculation </t>
  </si>
  <si>
    <t>Heat Rate at Eco Max * Reg Min</t>
  </si>
  <si>
    <t>Heat Rate at Reg Min * Reg Min</t>
  </si>
  <si>
    <t xml:space="preserve">Difference </t>
  </si>
  <si>
    <t>EcoMax Heat Rate*.35%* EcoMax/1000</t>
  </si>
  <si>
    <t>(Difference* Fuel Cost)/(Eco Max - Reg Min)</t>
  </si>
  <si>
    <t>(Heat Rate Loss* Fuel Cost)/Reg Band MW</t>
  </si>
  <si>
    <t>Margin Risk Adder</t>
  </si>
  <si>
    <t>MAXIMUM CAPABILITY OFFER</t>
  </si>
  <si>
    <t>Data Submitted by Participant in Yellow</t>
  </si>
  <si>
    <t>Unit Reg Band</t>
  </si>
  <si>
    <t>Fuel Cost (Total Fuel Related Cost: Manual 15)</t>
  </si>
  <si>
    <t>Heat Rate Loss Factor (Max per M15)</t>
  </si>
  <si>
    <t>(b) Margin/Risk Adder</t>
  </si>
  <si>
    <t>(c) Heat Rate Adjustment (Non Steady-State Operation)</t>
  </si>
  <si>
    <t>$/MW</t>
  </si>
  <si>
    <t>$/∆MW</t>
  </si>
  <si>
    <t>a+b</t>
  </si>
  <si>
    <t>This is 2X the Offer MW</t>
  </si>
  <si>
    <t>Historic Mileage</t>
  </si>
  <si>
    <t>(c+d)/Historic Mileage</t>
  </si>
  <si>
    <t>Use EcoMax before the Duct Burner (if applicable)</t>
  </si>
  <si>
    <r>
      <rPr>
        <sz val="10"/>
        <color indexed="10"/>
        <rFont val="Arial"/>
        <family val="2"/>
      </rPr>
      <t>Reg.</t>
    </r>
    <r>
      <rPr>
        <sz val="10"/>
        <rFont val="Arial"/>
        <family val="2"/>
      </rPr>
      <t xml:space="preserve"> Mileage</t>
    </r>
  </si>
  <si>
    <r>
      <rPr>
        <sz val="10"/>
        <rFont val="Arial"/>
        <family val="2"/>
      </rPr>
      <t xml:space="preserve">** This will be posted on a eMKT--&gt; Public Button--&gt; Market Results A/S --&gt;Regulation Results </t>
    </r>
    <r>
      <rPr>
        <strike/>
        <sz val="10"/>
        <rFont val="Arial"/>
        <family val="2"/>
      </rPr>
      <t xml:space="preserve"> </t>
    </r>
  </si>
  <si>
    <r>
      <t xml:space="preserve">MAXIMUM </t>
    </r>
    <r>
      <rPr>
        <b/>
        <i/>
        <sz val="12"/>
        <color indexed="10"/>
        <rFont val="Arial"/>
        <family val="2"/>
      </rPr>
      <t>MILEAGE</t>
    </r>
    <r>
      <rPr>
        <b/>
        <i/>
        <sz val="12"/>
        <rFont val="Arial"/>
        <family val="2"/>
      </rPr>
      <t xml:space="preserve"> OFFER</t>
    </r>
  </si>
  <si>
    <r>
      <rPr>
        <b/>
        <i/>
        <sz val="10"/>
        <color indexed="10"/>
        <rFont val="Arial"/>
        <family val="2"/>
      </rPr>
      <t xml:space="preserve">Mileage Offer </t>
    </r>
    <r>
      <rPr>
        <b/>
        <i/>
        <sz val="10"/>
        <rFont val="Arial"/>
        <family val="2"/>
      </rPr>
      <t xml:space="preserve">* </t>
    </r>
    <r>
      <rPr>
        <b/>
        <i/>
        <sz val="10"/>
        <color indexed="10"/>
        <rFont val="Arial"/>
        <family val="2"/>
      </rPr>
      <t>Reg. Mileage</t>
    </r>
    <r>
      <rPr>
        <b/>
        <i/>
        <sz val="10"/>
        <rFont val="Arial"/>
        <family val="2"/>
      </rPr>
      <t xml:space="preserve"> + Capability Offer</t>
    </r>
  </si>
  <si>
    <r>
      <rPr>
        <b/>
        <i/>
        <sz val="10"/>
        <color indexed="10"/>
        <rFont val="Arial"/>
        <family val="2"/>
      </rPr>
      <t>Mileage Offer</t>
    </r>
    <r>
      <rPr>
        <b/>
        <i/>
        <sz val="10"/>
        <rFont val="Arial"/>
        <family val="2"/>
      </rPr>
      <t xml:space="preserve"> * </t>
    </r>
    <r>
      <rPr>
        <b/>
        <i/>
        <sz val="10"/>
        <color indexed="10"/>
        <rFont val="Arial"/>
        <family val="2"/>
      </rPr>
      <t>Reg. Mileage</t>
    </r>
    <r>
      <rPr>
        <b/>
        <i/>
        <sz val="10"/>
        <rFont val="Arial"/>
        <family val="2"/>
      </rPr>
      <t xml:space="preserve"> + Capability Offer</t>
    </r>
  </si>
  <si>
    <t xml:space="preserve">(c+d+e)/Historic Mileage </t>
  </si>
  <si>
    <t>VOM adder</t>
  </si>
  <si>
    <t>Energy Storage Unit Losses</t>
  </si>
  <si>
    <t>(e) Energy Storage Unit Losses</t>
  </si>
  <si>
    <t>Regulation VOM Adder</t>
  </si>
  <si>
    <t>(d) VOM Adder</t>
  </si>
  <si>
    <t>Heat Rate Adjustment (Non Steady-State Operation) for Battery and Flywheel Units is zero.</t>
  </si>
  <si>
    <t>Heat Rate Adjustment (Operating Range) for Battery and Flywheel Units is zero.</t>
  </si>
  <si>
    <t xml:space="preserve">** This will be posted on a eMKT--&gt; Public Button--&gt; Market Results A/S --&gt;Regulation Results </t>
  </si>
  <si>
    <r>
      <rPr>
        <sz val="10"/>
        <color indexed="10"/>
        <rFont val="Arial"/>
        <family val="2"/>
      </rPr>
      <t xml:space="preserve">Reg. </t>
    </r>
    <r>
      <rPr>
        <sz val="10"/>
        <color indexed="10"/>
        <rFont val="Arial"/>
        <family val="2"/>
      </rPr>
      <t>Mileage</t>
    </r>
  </si>
  <si>
    <t>Calculated in accordance with Manual 15, Section 11.8</t>
  </si>
  <si>
    <t>Battery and Flywheel Units enter RegMin as zero.</t>
  </si>
  <si>
    <t>Battery and Flywheel Units enter EcoMax as zero.</t>
  </si>
  <si>
    <r>
      <rPr>
        <strike/>
        <sz val="10"/>
        <rFont val="Arial"/>
        <family val="2"/>
      </rPr>
      <t>Based on OEM Recommendations Initially or Actuals when Available.</t>
    </r>
    <r>
      <rPr>
        <sz val="10"/>
        <rFont val="Arial"/>
        <family val="2"/>
      </rPr>
      <t xml:space="preserve"> </t>
    </r>
    <r>
      <rPr>
        <sz val="10"/>
        <color indexed="10"/>
        <rFont val="Arial"/>
        <family val="2"/>
      </rPr>
      <t>VOM greater than zero restricted to regulation only resources</t>
    </r>
  </si>
  <si>
    <t>VOM</t>
  </si>
  <si>
    <t>Battery and Flywheel Units enter Heat Rates as zero.</t>
  </si>
  <si>
    <t>Battery and Flywheel Units' fuel cost are equal to zero.</t>
  </si>
  <si>
    <t>Data Submitted by Participant in Yellow, Grey are invalid fields</t>
  </si>
  <si>
    <t>Cost-Based Regulation Offer Calculation - Regulation-Only Resources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</si>
</sst>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#,##0.0"/>
  </numFmts>
  <fonts count="20" x14ac:knownFonts="1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strike/>
      <sz val="10"/>
      <name val="Arial"/>
      <family val="2"/>
    </font>
    <font>
      <sz val="10"/>
      <color indexed="10"/>
      <name val="Arial"/>
      <family val="2"/>
    </font>
    <font>
      <b/>
      <i/>
      <sz val="10"/>
      <color indexed="10"/>
      <name val="Arial"/>
      <family val="2"/>
    </font>
    <font>
      <b/>
      <i/>
      <sz val="12"/>
      <color indexed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1" tint="0.499984740745262"/>
      <name val="Arial"/>
      <family val="2"/>
    </font>
    <font>
      <i/>
      <sz val="10"/>
      <color theme="1" tint="0.49998474074526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8" fillId="2" borderId="1" xfId="0" applyFont="1" applyFill="1" applyBorder="1"/>
    <xf numFmtId="0" fontId="0" fillId="3" borderId="0" xfId="0" applyFill="1"/>
    <xf numFmtId="0" fontId="0" fillId="4" borderId="0" xfId="0" applyFill="1"/>
    <xf numFmtId="0" fontId="8" fillId="4" borderId="0" xfId="0" applyFont="1" applyFill="1" applyBorder="1"/>
    <xf numFmtId="164" fontId="0" fillId="4" borderId="0" xfId="0" applyNumberFormat="1" applyFill="1"/>
    <xf numFmtId="164" fontId="0" fillId="2" borderId="1" xfId="0" applyNumberFormat="1" applyFill="1" applyBorder="1"/>
    <xf numFmtId="165" fontId="0" fillId="2" borderId="1" xfId="0" applyNumberFormat="1" applyFill="1" applyBorder="1"/>
    <xf numFmtId="0" fontId="3" fillId="4" borderId="0" xfId="0" applyFont="1" applyFill="1"/>
    <xf numFmtId="0" fontId="1" fillId="4" borderId="0" xfId="0" applyFont="1" applyFill="1"/>
    <xf numFmtId="0" fontId="8" fillId="4" borderId="1" xfId="0" applyFont="1" applyFill="1" applyBorder="1"/>
    <xf numFmtId="164" fontId="0" fillId="4" borderId="1" xfId="0" applyNumberFormat="1" applyFill="1" applyBorder="1"/>
    <xf numFmtId="165" fontId="0" fillId="4" borderId="1" xfId="0" applyNumberFormat="1" applyFill="1" applyBorder="1"/>
    <xf numFmtId="0" fontId="0" fillId="4" borderId="1" xfId="0" applyFill="1" applyBorder="1"/>
    <xf numFmtId="0" fontId="5" fillId="4" borderId="0" xfId="0" applyFont="1" applyFill="1"/>
    <xf numFmtId="164" fontId="5" fillId="4" borderId="0" xfId="0" applyNumberFormat="1" applyFont="1" applyFill="1"/>
    <xf numFmtId="10" fontId="0" fillId="4" borderId="1" xfId="0" applyNumberFormat="1" applyFill="1" applyBorder="1"/>
    <xf numFmtId="4" fontId="0" fillId="4" borderId="1" xfId="0" applyNumberFormat="1" applyFill="1" applyBorder="1"/>
    <xf numFmtId="0" fontId="2" fillId="3" borderId="1" xfId="0" applyFont="1" applyFill="1" applyBorder="1"/>
    <xf numFmtId="164" fontId="0" fillId="3" borderId="1" xfId="0" applyNumberFormat="1" applyFill="1" applyBorder="1"/>
    <xf numFmtId="0" fontId="0" fillId="5" borderId="0" xfId="0" applyFill="1"/>
    <xf numFmtId="0" fontId="2" fillId="5" borderId="1" xfId="0" applyFont="1" applyFill="1" applyBorder="1"/>
    <xf numFmtId="164" fontId="0" fillId="5" borderId="1" xfId="0" applyNumberFormat="1" applyFill="1" applyBorder="1"/>
    <xf numFmtId="0" fontId="10" fillId="6" borderId="0" xfId="0" applyFont="1" applyFill="1"/>
    <xf numFmtId="0" fontId="10" fillId="6" borderId="1" xfId="0" applyFont="1" applyFill="1" applyBorder="1"/>
    <xf numFmtId="164" fontId="10" fillId="6" borderId="1" xfId="0" applyNumberFormat="1" applyFont="1" applyFill="1" applyBorder="1"/>
    <xf numFmtId="164" fontId="11" fillId="4" borderId="0" xfId="0" applyNumberFormat="1" applyFont="1" applyFill="1"/>
    <xf numFmtId="0" fontId="10" fillId="7" borderId="0" xfId="0" applyFont="1" applyFill="1"/>
    <xf numFmtId="0" fontId="10" fillId="7" borderId="1" xfId="0" applyFont="1" applyFill="1" applyBorder="1"/>
    <xf numFmtId="164" fontId="10" fillId="7" borderId="1" xfId="0" applyNumberFormat="1" applyFont="1" applyFill="1" applyBorder="1"/>
    <xf numFmtId="0" fontId="11" fillId="4" borderId="0" xfId="0" applyFont="1" applyFill="1"/>
    <xf numFmtId="0" fontId="2" fillId="4" borderId="0" xfId="0" applyFont="1" applyFill="1" applyBorder="1"/>
    <xf numFmtId="164" fontId="0" fillId="4" borderId="0" xfId="0" applyNumberFormat="1" applyFill="1" applyBorder="1"/>
    <xf numFmtId="0" fontId="8" fillId="3" borderId="0" xfId="0" applyFont="1" applyFill="1"/>
    <xf numFmtId="0" fontId="8" fillId="5" borderId="0" xfId="0" applyFont="1" applyFill="1"/>
    <xf numFmtId="0" fontId="10" fillId="4" borderId="0" xfId="0" applyFont="1" applyFill="1" applyBorder="1"/>
    <xf numFmtId="164" fontId="10" fillId="4" borderId="0" xfId="0" applyNumberFormat="1" applyFont="1" applyFill="1" applyBorder="1"/>
    <xf numFmtId="0" fontId="0" fillId="4" borderId="0" xfId="0" applyFill="1" applyBorder="1"/>
    <xf numFmtId="0" fontId="1" fillId="4" borderId="0" xfId="0" applyFont="1" applyFill="1" applyBorder="1"/>
    <xf numFmtId="0" fontId="5" fillId="4" borderId="0" xfId="0" applyFont="1" applyFill="1" applyBorder="1"/>
    <xf numFmtId="164" fontId="5" fillId="4" borderId="0" xfId="0" applyNumberFormat="1" applyFont="1" applyFill="1" applyBorder="1"/>
    <xf numFmtId="0" fontId="6" fillId="4" borderId="0" xfId="0" applyFont="1" applyFill="1" applyBorder="1"/>
    <xf numFmtId="164" fontId="6" fillId="4" borderId="0" xfId="0" applyNumberFormat="1" applyFont="1" applyFill="1" applyBorder="1"/>
    <xf numFmtId="0" fontId="7" fillId="4" borderId="0" xfId="0" applyFont="1" applyFill="1" applyBorder="1"/>
    <xf numFmtId="0" fontId="9" fillId="2" borderId="0" xfId="0" applyFont="1" applyFill="1" applyBorder="1"/>
    <xf numFmtId="164" fontId="9" fillId="2" borderId="0" xfId="0" applyNumberFormat="1" applyFont="1" applyFill="1" applyBorder="1"/>
    <xf numFmtId="0" fontId="17" fillId="4" borderId="1" xfId="0" applyFont="1" applyFill="1" applyBorder="1"/>
    <xf numFmtId="165" fontId="0" fillId="4" borderId="0" xfId="0" applyNumberFormat="1" applyFill="1"/>
    <xf numFmtId="0" fontId="9" fillId="0" borderId="0" xfId="0" applyFont="1" applyFill="1" applyBorder="1"/>
    <xf numFmtId="0" fontId="12" fillId="4" borderId="0" xfId="0" applyFont="1" applyFill="1"/>
    <xf numFmtId="164" fontId="16" fillId="3" borderId="1" xfId="0" applyNumberFormat="1" applyFont="1" applyFill="1" applyBorder="1"/>
    <xf numFmtId="164" fontId="18" fillId="8" borderId="1" xfId="0" applyNumberFormat="1" applyFont="1" applyFill="1" applyBorder="1"/>
    <xf numFmtId="0" fontId="19" fillId="8" borderId="1" xfId="0" applyFont="1" applyFill="1" applyBorder="1"/>
    <xf numFmtId="0" fontId="18" fillId="8" borderId="0" xfId="0" applyFont="1" applyFill="1"/>
    <xf numFmtId="164" fontId="10" fillId="9" borderId="1" xfId="0" applyNumberFormat="1" applyFont="1" applyFill="1" applyBorder="1"/>
    <xf numFmtId="0" fontId="10" fillId="9" borderId="1" xfId="0" applyFont="1" applyFill="1" applyBorder="1"/>
    <xf numFmtId="0" fontId="10" fillId="9" borderId="0" xfId="0" applyFont="1" applyFill="1"/>
    <xf numFmtId="164" fontId="0" fillId="10" borderId="1" xfId="0" applyNumberFormat="1" applyFill="1" applyBorder="1"/>
    <xf numFmtId="0" fontId="2" fillId="10" borderId="1" xfId="0" applyFont="1" applyFill="1" applyBorder="1"/>
    <xf numFmtId="0" fontId="0" fillId="10" borderId="0" xfId="0" applyFill="1"/>
    <xf numFmtId="0" fontId="8" fillId="10" borderId="0" xfId="0" applyFont="1" applyFill="1"/>
    <xf numFmtId="0" fontId="8" fillId="4" borderId="0" xfId="0" applyFont="1" applyFill="1"/>
    <xf numFmtId="165" fontId="18" fillId="8" borderId="1" xfId="0" applyNumberFormat="1" applyFont="1" applyFill="1" applyBorder="1"/>
    <xf numFmtId="0" fontId="18" fillId="8" borderId="1" xfId="0" applyFont="1" applyFill="1" applyBorder="1"/>
    <xf numFmtId="164" fontId="16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zoomScaleNormal="100" workbookViewId="0"/>
  </sheetViews>
  <sheetFormatPr defaultRowHeight="12.75" x14ac:dyDescent="0.2"/>
  <cols>
    <col min="1" max="1" width="59" style="3" customWidth="1"/>
    <col min="2" max="2" width="10.42578125" style="3" bestFit="1" customWidth="1"/>
    <col min="3" max="3" width="21.140625" style="3" customWidth="1"/>
    <col min="4" max="4" width="34.42578125" style="3" bestFit="1" customWidth="1"/>
    <col min="5" max="16384" width="9.140625" style="3"/>
  </cols>
  <sheetData>
    <row r="1" spans="1:4" ht="20.25" x14ac:dyDescent="0.3">
      <c r="A1" s="8" t="s">
        <v>26</v>
      </c>
    </row>
    <row r="3" spans="1:4" x14ac:dyDescent="0.2">
      <c r="A3" s="9" t="s">
        <v>35</v>
      </c>
      <c r="C3" s="9" t="s">
        <v>25</v>
      </c>
    </row>
    <row r="4" spans="1:4" x14ac:dyDescent="0.2">
      <c r="A4" s="1" t="s">
        <v>0</v>
      </c>
      <c r="B4" s="6">
        <v>0.01</v>
      </c>
      <c r="C4" s="3" t="s">
        <v>4</v>
      </c>
    </row>
    <row r="5" spans="1:4" x14ac:dyDescent="0.2">
      <c r="A5" s="1" t="s">
        <v>1</v>
      </c>
      <c r="B5" s="7">
        <v>10000</v>
      </c>
      <c r="C5" s="3" t="s">
        <v>19</v>
      </c>
      <c r="D5" s="3" t="s">
        <v>47</v>
      </c>
    </row>
    <row r="6" spans="1:4" x14ac:dyDescent="0.2">
      <c r="A6" s="1" t="s">
        <v>21</v>
      </c>
      <c r="B6" s="7">
        <v>12000</v>
      </c>
      <c r="C6" s="3" t="s">
        <v>19</v>
      </c>
    </row>
    <row r="7" spans="1:4" x14ac:dyDescent="0.2">
      <c r="A7" s="1" t="s">
        <v>23</v>
      </c>
      <c r="B7" s="7">
        <v>51</v>
      </c>
      <c r="C7" s="3" t="s">
        <v>22</v>
      </c>
      <c r="D7" s="47"/>
    </row>
    <row r="8" spans="1:4" x14ac:dyDescent="0.2">
      <c r="A8" s="1" t="s">
        <v>24</v>
      </c>
      <c r="B8" s="7">
        <v>50</v>
      </c>
      <c r="C8" s="3" t="s">
        <v>22</v>
      </c>
    </row>
    <row r="9" spans="1:4" x14ac:dyDescent="0.2">
      <c r="A9" s="1" t="s">
        <v>36</v>
      </c>
      <c r="B9" s="7">
        <v>10</v>
      </c>
      <c r="C9" s="3" t="s">
        <v>22</v>
      </c>
      <c r="D9" s="3" t="s">
        <v>44</v>
      </c>
    </row>
    <row r="10" spans="1:4" x14ac:dyDescent="0.2">
      <c r="A10" s="1" t="s">
        <v>2</v>
      </c>
      <c r="B10" s="6">
        <v>12</v>
      </c>
      <c r="C10" s="3" t="s">
        <v>20</v>
      </c>
    </row>
    <row r="11" spans="1:4" x14ac:dyDescent="0.2">
      <c r="A11" s="4"/>
      <c r="B11" s="5"/>
    </row>
    <row r="12" spans="1:4" x14ac:dyDescent="0.2">
      <c r="A12" s="9" t="s">
        <v>45</v>
      </c>
    </row>
    <row r="13" spans="1:4" x14ac:dyDescent="0.2">
      <c r="A13" s="10" t="s">
        <v>48</v>
      </c>
      <c r="B13" s="46">
        <v>5.9</v>
      </c>
      <c r="C13" s="49" t="s">
        <v>49</v>
      </c>
    </row>
    <row r="15" spans="1:4" x14ac:dyDescent="0.2">
      <c r="A15" s="9" t="s">
        <v>3</v>
      </c>
    </row>
    <row r="16" spans="1:4" x14ac:dyDescent="0.2">
      <c r="A16" s="10" t="s">
        <v>37</v>
      </c>
      <c r="B16" s="11">
        <f>B4</f>
        <v>0.01</v>
      </c>
      <c r="C16" s="3" t="s">
        <v>4</v>
      </c>
    </row>
    <row r="18" spans="1:4" x14ac:dyDescent="0.2">
      <c r="A18" s="9" t="s">
        <v>5</v>
      </c>
    </row>
    <row r="19" spans="1:4" x14ac:dyDescent="0.2">
      <c r="A19" s="13" t="s">
        <v>6</v>
      </c>
      <c r="B19" s="12">
        <f>B5*(B8/1000)</f>
        <v>500</v>
      </c>
      <c r="C19" s="3" t="s">
        <v>7</v>
      </c>
      <c r="D19" s="3" t="s">
        <v>27</v>
      </c>
    </row>
    <row r="20" spans="1:4" x14ac:dyDescent="0.2">
      <c r="A20" s="13" t="s">
        <v>8</v>
      </c>
      <c r="B20" s="12">
        <f>B6*(B8/1000)</f>
        <v>600</v>
      </c>
      <c r="C20" s="3" t="s">
        <v>7</v>
      </c>
      <c r="D20" s="3" t="s">
        <v>28</v>
      </c>
    </row>
    <row r="21" spans="1:4" x14ac:dyDescent="0.2">
      <c r="A21" s="13" t="s">
        <v>9</v>
      </c>
      <c r="B21" s="12">
        <f>B20-B19</f>
        <v>100</v>
      </c>
      <c r="C21" s="3" t="s">
        <v>7</v>
      </c>
      <c r="D21" s="3" t="s">
        <v>29</v>
      </c>
    </row>
    <row r="23" spans="1:4" x14ac:dyDescent="0.2">
      <c r="A23" s="9" t="s">
        <v>10</v>
      </c>
    </row>
    <row r="24" spans="1:4" x14ac:dyDescent="0.2">
      <c r="A24" s="13" t="s">
        <v>11</v>
      </c>
      <c r="B24" s="12">
        <f>B5</f>
        <v>10000</v>
      </c>
      <c r="C24" s="3" t="s">
        <v>12</v>
      </c>
    </row>
    <row r="25" spans="1:4" x14ac:dyDescent="0.2">
      <c r="A25" s="10" t="s">
        <v>38</v>
      </c>
      <c r="B25" s="16">
        <v>3.5000000000000001E-3</v>
      </c>
    </row>
    <row r="26" spans="1:4" x14ac:dyDescent="0.2">
      <c r="A26" s="13" t="s">
        <v>13</v>
      </c>
      <c r="B26" s="17">
        <f>(B24*B25)*B7/1000</f>
        <v>1.7849999999999999</v>
      </c>
      <c r="C26" s="3" t="s">
        <v>7</v>
      </c>
      <c r="D26" s="3" t="s">
        <v>30</v>
      </c>
    </row>
    <row r="28" spans="1:4" x14ac:dyDescent="0.2">
      <c r="A28" s="9"/>
    </row>
    <row r="29" spans="1:4" x14ac:dyDescent="0.2">
      <c r="A29" s="2" t="s">
        <v>18</v>
      </c>
      <c r="B29" s="2"/>
    </row>
    <row r="30" spans="1:4" x14ac:dyDescent="0.2">
      <c r="A30" s="18" t="s">
        <v>14</v>
      </c>
      <c r="B30" s="19">
        <f>ROUND(B21*B16/(B7-B8),2)</f>
        <v>1</v>
      </c>
      <c r="C30" s="3" t="s">
        <v>15</v>
      </c>
      <c r="D30" s="3" t="s">
        <v>31</v>
      </c>
    </row>
    <row r="32" spans="1:4" x14ac:dyDescent="0.2">
      <c r="A32" s="33" t="s">
        <v>39</v>
      </c>
      <c r="B32" s="2"/>
    </row>
    <row r="33" spans="1:4" x14ac:dyDescent="0.2">
      <c r="A33" s="18" t="s">
        <v>17</v>
      </c>
      <c r="B33" s="19">
        <f>ROUND(B10,2)</f>
        <v>12</v>
      </c>
      <c r="C33" s="3" t="s">
        <v>15</v>
      </c>
      <c r="D33" s="3" t="s">
        <v>33</v>
      </c>
    </row>
    <row r="34" spans="1:4" x14ac:dyDescent="0.2">
      <c r="A34" s="31"/>
      <c r="B34" s="32"/>
    </row>
    <row r="35" spans="1:4" ht="15" x14ac:dyDescent="0.2">
      <c r="A35" s="27" t="s">
        <v>34</v>
      </c>
      <c r="B35" s="27"/>
      <c r="C35" s="14"/>
      <c r="D35" s="14"/>
    </row>
    <row r="36" spans="1:4" ht="15.75" x14ac:dyDescent="0.25">
      <c r="A36" s="28" t="s">
        <v>43</v>
      </c>
      <c r="B36" s="29">
        <f>B30+B33</f>
        <v>13</v>
      </c>
      <c r="C36" s="30" t="s">
        <v>41</v>
      </c>
      <c r="D36" s="30"/>
    </row>
    <row r="37" spans="1:4" ht="15.75" x14ac:dyDescent="0.25">
      <c r="A37" s="35"/>
      <c r="B37" s="36"/>
      <c r="C37" s="26"/>
      <c r="D37" s="15"/>
    </row>
    <row r="38" spans="1:4" ht="12" customHeight="1" x14ac:dyDescent="0.2">
      <c r="A38" s="34" t="s">
        <v>40</v>
      </c>
      <c r="B38" s="20"/>
    </row>
    <row r="39" spans="1:4" x14ac:dyDescent="0.2">
      <c r="A39" s="21" t="s">
        <v>16</v>
      </c>
      <c r="B39" s="22">
        <f>ROUND(B26*B16/B9,2)</f>
        <v>0</v>
      </c>
      <c r="C39" s="3" t="s">
        <v>15</v>
      </c>
      <c r="D39" s="3" t="s">
        <v>32</v>
      </c>
    </row>
    <row r="41" spans="1:4" ht="15" x14ac:dyDescent="0.2">
      <c r="A41" s="23" t="s">
        <v>50</v>
      </c>
      <c r="B41" s="23"/>
      <c r="C41" s="14"/>
      <c r="D41" s="14"/>
    </row>
    <row r="42" spans="1:4" ht="15.75" x14ac:dyDescent="0.25">
      <c r="A42" s="24" t="s">
        <v>46</v>
      </c>
      <c r="B42" s="25">
        <f>ROUND((B39)/ROUND(B13,1),2)</f>
        <v>0</v>
      </c>
      <c r="C42" s="26" t="s">
        <v>42</v>
      </c>
      <c r="D42" s="26"/>
    </row>
    <row r="46" spans="1:4" s="37" customFormat="1" x14ac:dyDescent="0.2">
      <c r="A46" s="44" t="s">
        <v>51</v>
      </c>
      <c r="B46" s="45">
        <f>IF((B42*B13 + B36)&lt;100, (B42*B13+B36), "ERROR!")</f>
        <v>13</v>
      </c>
      <c r="C46" s="48"/>
      <c r="D46" s="48"/>
    </row>
    <row r="47" spans="1:4" s="37" customFormat="1" x14ac:dyDescent="0.2">
      <c r="A47" s="38"/>
    </row>
    <row r="48" spans="1:4" s="37" customFormat="1" ht="15" x14ac:dyDescent="0.2">
      <c r="A48" s="39"/>
      <c r="B48" s="40"/>
      <c r="C48" s="39"/>
    </row>
    <row r="49" spans="1:4" s="37" customFormat="1" ht="15" x14ac:dyDescent="0.2">
      <c r="A49" s="39"/>
      <c r="B49" s="40"/>
      <c r="C49" s="39"/>
    </row>
    <row r="50" spans="1:4" s="37" customFormat="1" ht="15" x14ac:dyDescent="0.2">
      <c r="A50" s="41"/>
      <c r="B50" s="42"/>
      <c r="C50" s="41"/>
      <c r="D50" s="43"/>
    </row>
    <row r="51" spans="1:4" s="37" customFormat="1" x14ac:dyDescent="0.2"/>
    <row r="52" spans="1:4" s="37" customFormat="1" x14ac:dyDescent="0.2"/>
    <row r="53" spans="1:4" s="37" customFormat="1" x14ac:dyDescent="0.2"/>
    <row r="54" spans="1:4" s="37" customFormat="1" x14ac:dyDescent="0.2"/>
    <row r="55" spans="1:4" s="37" customFormat="1" x14ac:dyDescent="0.2"/>
    <row r="56" spans="1:4" s="37" customFormat="1" x14ac:dyDescent="0.2"/>
  </sheetData>
  <phoneticPr fontId="4" type="noConversion"/>
  <pageMargins left="0.75" right="0.75" top="1" bottom="1" header="0.5" footer="0.5"/>
  <pageSetup orientation="portrait" r:id="rId1"/>
  <headerFooter alignWithMargins="0">
    <oddFooter>&amp;L506038 v1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"/>
  <sheetViews>
    <sheetView workbookViewId="0"/>
  </sheetViews>
  <sheetFormatPr defaultRowHeight="12.75" x14ac:dyDescent="0.2"/>
  <cols>
    <col min="1" max="1" width="59" style="3" customWidth="1"/>
    <col min="2" max="2" width="10.42578125" style="3" bestFit="1" customWidth="1"/>
    <col min="3" max="3" width="21.140625" style="3" customWidth="1"/>
    <col min="4" max="4" width="34.42578125" style="3" bestFit="1" customWidth="1"/>
    <col min="5" max="16384" width="9.140625" style="3"/>
  </cols>
  <sheetData>
    <row r="1" spans="1:4" ht="20.25" x14ac:dyDescent="0.3">
      <c r="A1" s="8" t="s">
        <v>71</v>
      </c>
    </row>
    <row r="3" spans="1:4" x14ac:dyDescent="0.2">
      <c r="A3" s="9" t="s">
        <v>70</v>
      </c>
      <c r="C3" s="9" t="s">
        <v>25</v>
      </c>
    </row>
    <row r="4" spans="1:4" x14ac:dyDescent="0.2">
      <c r="A4" s="63" t="s">
        <v>0</v>
      </c>
      <c r="B4" s="51">
        <v>0</v>
      </c>
      <c r="D4" s="61" t="s">
        <v>69</v>
      </c>
    </row>
    <row r="5" spans="1:4" x14ac:dyDescent="0.2">
      <c r="A5" s="63" t="s">
        <v>1</v>
      </c>
      <c r="B5" s="62">
        <v>0</v>
      </c>
      <c r="D5" s="61" t="s">
        <v>68</v>
      </c>
    </row>
    <row r="6" spans="1:4" x14ac:dyDescent="0.2">
      <c r="A6" s="63" t="s">
        <v>21</v>
      </c>
      <c r="B6" s="62">
        <v>0</v>
      </c>
      <c r="D6" s="61" t="s">
        <v>68</v>
      </c>
    </row>
    <row r="7" spans="1:4" x14ac:dyDescent="0.2">
      <c r="A7" s="1" t="s">
        <v>67</v>
      </c>
      <c r="B7" s="64">
        <v>0</v>
      </c>
      <c r="C7" s="3" t="s">
        <v>20</v>
      </c>
      <c r="D7" s="61" t="s">
        <v>66</v>
      </c>
    </row>
    <row r="8" spans="1:4" x14ac:dyDescent="0.2">
      <c r="A8" s="63" t="s">
        <v>23</v>
      </c>
      <c r="B8" s="62">
        <v>0</v>
      </c>
      <c r="D8" s="61" t="s">
        <v>65</v>
      </c>
    </row>
    <row r="9" spans="1:4" x14ac:dyDescent="0.2">
      <c r="A9" s="63" t="s">
        <v>24</v>
      </c>
      <c r="B9" s="62">
        <v>0</v>
      </c>
      <c r="D9" s="61" t="s">
        <v>64</v>
      </c>
    </row>
    <row r="10" spans="1:4" x14ac:dyDescent="0.2">
      <c r="A10" s="1" t="s">
        <v>36</v>
      </c>
      <c r="B10" s="7">
        <v>10</v>
      </c>
      <c r="C10" s="3" t="s">
        <v>22</v>
      </c>
      <c r="D10" s="3" t="s">
        <v>44</v>
      </c>
    </row>
    <row r="11" spans="1:4" x14ac:dyDescent="0.2">
      <c r="A11" s="1" t="s">
        <v>2</v>
      </c>
      <c r="B11" s="6">
        <v>12</v>
      </c>
      <c r="C11" s="3" t="s">
        <v>20</v>
      </c>
    </row>
    <row r="12" spans="1:4" x14ac:dyDescent="0.2">
      <c r="A12" s="1" t="s">
        <v>55</v>
      </c>
      <c r="B12" s="6">
        <v>1.32</v>
      </c>
      <c r="C12" s="61" t="s">
        <v>20</v>
      </c>
      <c r="D12" s="61" t="s">
        <v>63</v>
      </c>
    </row>
    <row r="13" spans="1:4" x14ac:dyDescent="0.2">
      <c r="A13" s="4"/>
      <c r="B13" s="5"/>
    </row>
    <row r="14" spans="1:4" x14ac:dyDescent="0.2">
      <c r="A14" s="9" t="s">
        <v>45</v>
      </c>
    </row>
    <row r="15" spans="1:4" x14ac:dyDescent="0.2">
      <c r="A15" s="10" t="s">
        <v>62</v>
      </c>
      <c r="B15" s="46">
        <v>4</v>
      </c>
      <c r="C15" s="61" t="s">
        <v>61</v>
      </c>
    </row>
    <row r="17" spans="1:4" hidden="1" x14ac:dyDescent="0.2">
      <c r="A17" s="9" t="s">
        <v>3</v>
      </c>
    </row>
    <row r="18" spans="1:4" hidden="1" x14ac:dyDescent="0.2">
      <c r="A18" s="10" t="s">
        <v>37</v>
      </c>
      <c r="B18" s="11">
        <f>B4</f>
        <v>0</v>
      </c>
      <c r="C18" s="3" t="s">
        <v>4</v>
      </c>
    </row>
    <row r="19" spans="1:4" hidden="1" x14ac:dyDescent="0.2"/>
    <row r="20" spans="1:4" hidden="1" x14ac:dyDescent="0.2">
      <c r="A20" s="9" t="s">
        <v>5</v>
      </c>
    </row>
    <row r="21" spans="1:4" hidden="1" x14ac:dyDescent="0.2">
      <c r="A21" s="13" t="s">
        <v>6</v>
      </c>
      <c r="B21" s="12">
        <f>B5*(B9/1000)</f>
        <v>0</v>
      </c>
      <c r="C21" s="3" t="s">
        <v>7</v>
      </c>
      <c r="D21" s="3" t="s">
        <v>27</v>
      </c>
    </row>
    <row r="22" spans="1:4" hidden="1" x14ac:dyDescent="0.2">
      <c r="A22" s="13" t="s">
        <v>8</v>
      </c>
      <c r="B22" s="12">
        <f>B6*(B9/1000)</f>
        <v>0</v>
      </c>
      <c r="C22" s="3" t="s">
        <v>7</v>
      </c>
      <c r="D22" s="3" t="s">
        <v>28</v>
      </c>
    </row>
    <row r="23" spans="1:4" hidden="1" x14ac:dyDescent="0.2">
      <c r="A23" s="13" t="s">
        <v>9</v>
      </c>
      <c r="B23" s="12">
        <f>B22-B21</f>
        <v>0</v>
      </c>
      <c r="C23" s="3" t="s">
        <v>7</v>
      </c>
      <c r="D23" s="3" t="s">
        <v>29</v>
      </c>
    </row>
    <row r="24" spans="1:4" hidden="1" x14ac:dyDescent="0.2"/>
    <row r="25" spans="1:4" hidden="1" x14ac:dyDescent="0.2">
      <c r="A25" s="9" t="s">
        <v>10</v>
      </c>
    </row>
    <row r="26" spans="1:4" hidden="1" x14ac:dyDescent="0.2">
      <c r="A26" s="13" t="s">
        <v>11</v>
      </c>
      <c r="B26" s="12">
        <f>B5</f>
        <v>0</v>
      </c>
      <c r="C26" s="3" t="s">
        <v>12</v>
      </c>
    </row>
    <row r="27" spans="1:4" hidden="1" x14ac:dyDescent="0.2">
      <c r="A27" s="10" t="s">
        <v>38</v>
      </c>
      <c r="B27" s="16">
        <v>3.5000000000000001E-3</v>
      </c>
    </row>
    <row r="28" spans="1:4" hidden="1" x14ac:dyDescent="0.2">
      <c r="A28" s="13" t="s">
        <v>13</v>
      </c>
      <c r="B28" s="17">
        <f>(B26*B27)*B8/1000</f>
        <v>0</v>
      </c>
      <c r="C28" s="3" t="s">
        <v>7</v>
      </c>
      <c r="D28" s="3" t="s">
        <v>30</v>
      </c>
    </row>
    <row r="30" spans="1:4" x14ac:dyDescent="0.2">
      <c r="A30" s="53" t="s">
        <v>18</v>
      </c>
      <c r="B30" s="53"/>
      <c r="D30" s="3" t="s">
        <v>60</v>
      </c>
    </row>
    <row r="31" spans="1:4" x14ac:dyDescent="0.2">
      <c r="A31" s="52" t="s">
        <v>14</v>
      </c>
      <c r="B31" s="51">
        <f>IF(B12=0,B23*B18/(B8-B9),0)</f>
        <v>0</v>
      </c>
    </row>
    <row r="33" spans="1:4" x14ac:dyDescent="0.2">
      <c r="A33" s="60" t="s">
        <v>39</v>
      </c>
      <c r="B33" s="59"/>
    </row>
    <row r="34" spans="1:4" x14ac:dyDescent="0.2">
      <c r="A34" s="58" t="s">
        <v>17</v>
      </c>
      <c r="B34" s="57">
        <f>B11</f>
        <v>12</v>
      </c>
      <c r="C34" s="3" t="s">
        <v>15</v>
      </c>
      <c r="D34" s="3" t="s">
        <v>33</v>
      </c>
    </row>
    <row r="35" spans="1:4" x14ac:dyDescent="0.2">
      <c r="A35" s="31"/>
      <c r="B35" s="32"/>
    </row>
    <row r="36" spans="1:4" ht="15" x14ac:dyDescent="0.2">
      <c r="A36" s="56" t="s">
        <v>34</v>
      </c>
      <c r="B36" s="56"/>
      <c r="C36" s="14"/>
      <c r="D36" s="14"/>
    </row>
    <row r="37" spans="1:4" ht="15.75" x14ac:dyDescent="0.25">
      <c r="A37" s="55" t="s">
        <v>43</v>
      </c>
      <c r="B37" s="54">
        <f>B31+B34</f>
        <v>12</v>
      </c>
      <c r="C37" s="30" t="s">
        <v>41</v>
      </c>
      <c r="D37" s="30"/>
    </row>
    <row r="38" spans="1:4" ht="15.75" x14ac:dyDescent="0.25">
      <c r="A38" s="35"/>
      <c r="B38" s="36"/>
      <c r="C38" s="26"/>
      <c r="D38" s="15"/>
    </row>
    <row r="39" spans="1:4" ht="12" customHeight="1" x14ac:dyDescent="0.2">
      <c r="A39" s="53" t="s">
        <v>40</v>
      </c>
      <c r="B39" s="53"/>
      <c r="D39" s="3" t="s">
        <v>59</v>
      </c>
    </row>
    <row r="40" spans="1:4" x14ac:dyDescent="0.2">
      <c r="A40" s="52" t="s">
        <v>16</v>
      </c>
      <c r="B40" s="51">
        <f>ROUND(B28*B18/B10,1)</f>
        <v>0</v>
      </c>
    </row>
    <row r="42" spans="1:4" x14ac:dyDescent="0.2">
      <c r="A42" s="33" t="s">
        <v>58</v>
      </c>
      <c r="B42" s="2"/>
    </row>
    <row r="43" spans="1:4" x14ac:dyDescent="0.2">
      <c r="A43" s="18" t="s">
        <v>57</v>
      </c>
      <c r="B43" s="50">
        <f>B7</f>
        <v>0</v>
      </c>
      <c r="C43" s="3" t="s">
        <v>15</v>
      </c>
      <c r="D43" s="3" t="s">
        <v>54</v>
      </c>
    </row>
    <row r="45" spans="1:4" x14ac:dyDescent="0.2">
      <c r="A45" s="33" t="s">
        <v>56</v>
      </c>
      <c r="B45" s="2"/>
    </row>
    <row r="46" spans="1:4" x14ac:dyDescent="0.2">
      <c r="A46" s="18" t="s">
        <v>55</v>
      </c>
      <c r="B46" s="19">
        <f>B12</f>
        <v>1.32</v>
      </c>
      <c r="C46" s="3" t="s">
        <v>15</v>
      </c>
      <c r="D46" s="3" t="s">
        <v>54</v>
      </c>
    </row>
    <row r="48" spans="1:4" ht="15" x14ac:dyDescent="0.2">
      <c r="A48" s="23" t="s">
        <v>50</v>
      </c>
      <c r="B48" s="23"/>
      <c r="C48" s="14"/>
      <c r="D48" s="14"/>
    </row>
    <row r="49" spans="1:4" ht="15.75" x14ac:dyDescent="0.25">
      <c r="A49" s="24" t="s">
        <v>53</v>
      </c>
      <c r="B49" s="25">
        <f>(B40+B43+ B46)/B15</f>
        <v>0.33</v>
      </c>
      <c r="C49" s="26" t="s">
        <v>42</v>
      </c>
      <c r="D49" s="26"/>
    </row>
    <row r="53" spans="1:4" s="37" customFormat="1" x14ac:dyDescent="0.2">
      <c r="A53" s="44" t="s">
        <v>52</v>
      </c>
      <c r="B53" s="45">
        <f>IF((B49*B15 + B37)&lt;100, (B49*B15+B37), "ERROR!")</f>
        <v>13.32</v>
      </c>
      <c r="C53" s="48"/>
      <c r="D53" s="48"/>
    </row>
    <row r="54" spans="1:4" s="37" customFormat="1" x14ac:dyDescent="0.2">
      <c r="A54" s="38"/>
    </row>
    <row r="55" spans="1:4" s="37" customFormat="1" ht="15" x14ac:dyDescent="0.2">
      <c r="A55" s="39"/>
      <c r="B55" s="40"/>
      <c r="C55" s="39"/>
    </row>
    <row r="56" spans="1:4" s="37" customFormat="1" ht="15" x14ac:dyDescent="0.2">
      <c r="A56" s="39"/>
      <c r="B56" s="40"/>
      <c r="C56" s="39"/>
    </row>
    <row r="57" spans="1:4" s="37" customFormat="1" ht="15" x14ac:dyDescent="0.2">
      <c r="A57" s="41"/>
      <c r="B57" s="42"/>
      <c r="C57" s="41"/>
      <c r="D57" s="43"/>
    </row>
    <row r="58" spans="1:4" s="37" customFormat="1" x14ac:dyDescent="0.2"/>
    <row r="59" spans="1:4" s="37" customFormat="1" x14ac:dyDescent="0.2"/>
    <row r="60" spans="1:4" s="37" customFormat="1" x14ac:dyDescent="0.2"/>
    <row r="61" spans="1:4" s="37" customFormat="1" x14ac:dyDescent="0.2"/>
    <row r="62" spans="1:4" s="37" customFormat="1" x14ac:dyDescent="0.2"/>
    <row r="63" spans="1:4" s="37" customFormat="1" x14ac:dyDescent="0.2"/>
  </sheetData>
  <pageMargins left="0.75" right="0.75" top="1" bottom="1" header="0.5" footer="0.5"/>
  <pageSetup orientation="portrait" r:id="rId1"/>
  <headerFooter alignWithMargins="0">
    <oddFooter>&amp;L506038 v1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Energy &amp; Regulation Resources</vt:lpstr>
      <vt:lpstr>Regulation Only Resources</vt:lpstr>
    </vt:vector>
  </TitlesOfParts>
  <Company>PJM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Keech</dc:creator>
  <cp:lastModifiedBy>Olaleye, Michael</cp:lastModifiedBy>
  <dcterms:created xsi:type="dcterms:W3CDTF">2008-10-13T11:31:49Z</dcterms:created>
  <dcterms:modified xsi:type="dcterms:W3CDTF">2025-04-30T12:22:54Z</dcterms:modified>
</cp:coreProperties>
</file>