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hidePivotFieldList="1" defaultThemeVersion="124226"/>
  <mc:AlternateContent xmlns:mc="http://schemas.openxmlformats.org/markup-compatibility/2006">
    <mc:Choice Requires="x15">
      <x15ac:absPath xmlns:x15ac="http://schemas.microsoft.com/office/spreadsheetml/2010/11/ac" url="\\corp\shares\home\Klicko\My Documents\DR\"/>
    </mc:Choice>
  </mc:AlternateContent>
  <xr:revisionPtr revIDLastSave="0" documentId="8_{7952B2A0-E9BD-41F6-AAEB-2DD730C20827}" xr6:coauthVersionLast="47" xr6:coauthVersionMax="47" xr10:uidLastSave="{00000000-0000-0000-0000-000000000000}"/>
  <bookViews>
    <workbookView xWindow="2325" yWindow="-15870" windowWidth="25440" windowHeight="15270" tabRatio="813" xr2:uid="{00000000-000D-0000-FFFF-FFFF00000000}"/>
  </bookViews>
  <sheets>
    <sheet name="DR Sell Offer Plan Summary" sheetId="15" r:id="rId1"/>
    <sheet name="Planned DR Details" sheetId="22" r:id="rId2"/>
    <sheet name="Schedule" sheetId="23" r:id="rId3"/>
    <sheet name="DDLB" sheetId="24" state="hidden" r:id="rId4"/>
  </sheets>
  <definedNames>
    <definedName name="_AMO_UniqueIdentifier" hidden="1">"'532ae53a-e38a-46f8-9ab3-a0a64bddb84a'"</definedName>
    <definedName name="CUSTOMER_SEGMENT">DDLB!$E$2:$E$15</definedName>
    <definedName name="DELIVERYYEAR">DDLB!#REF!</definedName>
    <definedName name="_xlnm.Print_Area" localSheetId="0">'DR Sell Offer Plan Summary'!$A$1:$L$44</definedName>
    <definedName name="_xlnm.Print_Area" localSheetId="1">'Planned DR Details'!$A$1:$O$55</definedName>
    <definedName name="_xlnm.Print_Area" localSheetId="2">Schedule!$A$1:$L$26</definedName>
    <definedName name="RPMAUCTION">DDLB!$A$2:$A$6</definedName>
    <definedName name="ZONE">DDLB!$D$2:$D$24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5" l="1"/>
  <c r="E3" i="22" l="1"/>
  <c r="E3" i="23"/>
  <c r="C7" i="23" s="1"/>
  <c r="D7" i="23" l="1"/>
  <c r="E7" i="23" s="1"/>
  <c r="F7" i="23"/>
  <c r="G7" i="23" s="1"/>
  <c r="H7" i="23" s="1"/>
  <c r="F37" i="15"/>
  <c r="D27" i="15" l="1"/>
  <c r="D36" i="15"/>
  <c r="D29" i="15"/>
  <c r="K29" i="15" s="1"/>
  <c r="D15" i="15"/>
  <c r="D16" i="15"/>
  <c r="D17" i="15"/>
  <c r="D18" i="15"/>
  <c r="D19" i="15"/>
  <c r="D20" i="15"/>
  <c r="D21" i="15"/>
  <c r="D22" i="15"/>
  <c r="D23" i="15"/>
  <c r="D24" i="15"/>
  <c r="D25" i="15"/>
  <c r="D26" i="15"/>
  <c r="D28" i="15"/>
  <c r="D30" i="15"/>
  <c r="K30" i="15" s="1"/>
  <c r="D31" i="15"/>
  <c r="D32" i="15"/>
  <c r="D33" i="15"/>
  <c r="D34" i="15"/>
  <c r="D35" i="15"/>
  <c r="C37" i="15"/>
  <c r="D14" i="15"/>
  <c r="D37" i="15" l="1"/>
  <c r="D3" i="23"/>
  <c r="D3" i="22"/>
  <c r="K31" i="15" l="1"/>
  <c r="B3" i="22"/>
  <c r="B3" i="23"/>
  <c r="G37" i="15"/>
  <c r="E37" i="15"/>
  <c r="I37" i="15" l="1"/>
  <c r="H37" i="15"/>
  <c r="J37" i="15"/>
  <c r="K36" i="15"/>
  <c r="K35" i="15"/>
  <c r="K34" i="15"/>
  <c r="K33" i="15"/>
  <c r="K32" i="15"/>
  <c r="K28" i="15"/>
  <c r="K27" i="15"/>
  <c r="K26" i="15"/>
  <c r="K25" i="15"/>
  <c r="K24" i="15"/>
  <c r="K23" i="15"/>
  <c r="K22" i="15"/>
  <c r="K21" i="15"/>
  <c r="K20" i="15"/>
  <c r="K19" i="15"/>
  <c r="K18" i="15"/>
  <c r="K17" i="15"/>
  <c r="K16" i="15"/>
  <c r="K15" i="15"/>
  <c r="K14" i="15"/>
  <c r="K6" i="23"/>
  <c r="F38" i="22"/>
  <c r="F39" i="22"/>
  <c r="F40" i="22"/>
  <c r="F41" i="22"/>
  <c r="F37" i="22"/>
  <c r="L47" i="22"/>
  <c r="L48" i="22"/>
  <c r="L49" i="22"/>
  <c r="L50" i="22"/>
  <c r="L46" i="22"/>
  <c r="I38" i="22"/>
  <c r="B37" i="15"/>
  <c r="I37" i="22" l="1"/>
  <c r="I39" i="22" s="1"/>
  <c r="F7" i="15" s="1"/>
  <c r="K7" i="23"/>
  <c r="K8" i="23" s="1"/>
  <c r="F8" i="15" s="1"/>
  <c r="K37" i="15"/>
</calcChain>
</file>

<file path=xl/sharedStrings.xml><?xml version="1.0" encoding="utf-8"?>
<sst xmlns="http://schemas.openxmlformats.org/spreadsheetml/2006/main" count="163" uniqueCount="117">
  <si>
    <t>AEP</t>
  </si>
  <si>
    <t>APS</t>
  </si>
  <si>
    <t>BGE</t>
  </si>
  <si>
    <t>COMED</t>
  </si>
  <si>
    <t>DAYTON</t>
  </si>
  <si>
    <t>JCPL</t>
  </si>
  <si>
    <t>METED</t>
  </si>
  <si>
    <t>PECO</t>
  </si>
  <si>
    <t>PEPCO</t>
  </si>
  <si>
    <t>RECO</t>
  </si>
  <si>
    <t>Submission Date:</t>
  </si>
  <si>
    <t>RPM Auction</t>
  </si>
  <si>
    <t>Delivery Year</t>
  </si>
  <si>
    <t>Company Name:</t>
  </si>
  <si>
    <t>Name of Company Contact:</t>
  </si>
  <si>
    <t>Phone Number:</t>
  </si>
  <si>
    <t>Email Address:</t>
  </si>
  <si>
    <t>AECO</t>
  </si>
  <si>
    <t>DOM</t>
  </si>
  <si>
    <t>DUQ</t>
  </si>
  <si>
    <t>PENELEC</t>
  </si>
  <si>
    <t>PPL</t>
  </si>
  <si>
    <t>Zone or Sub-Zone</t>
  </si>
  <si>
    <t>Cleveland LDA</t>
  </si>
  <si>
    <t>ATSI (excluding Cleveland LDA)</t>
  </si>
  <si>
    <t>DPL SOUTH LDA</t>
  </si>
  <si>
    <t>DPL (excluding DPL SOUTH LDA)</t>
  </si>
  <si>
    <t>PSEG (excluding PS NORTH LDA)</t>
  </si>
  <si>
    <t>PS NORTH LDA</t>
  </si>
  <si>
    <t>TOTAL</t>
  </si>
  <si>
    <t>DR Plan Submittal for:</t>
  </si>
  <si>
    <t>EKPC</t>
  </si>
  <si>
    <t>Base Residual Auction</t>
  </si>
  <si>
    <t>1st Incremental Auction</t>
  </si>
  <si>
    <t>2nd Incremental Auction</t>
  </si>
  <si>
    <t>3rd Incremental Auction</t>
  </si>
  <si>
    <t>Conditional Auction</t>
  </si>
  <si>
    <t>Residential</t>
  </si>
  <si>
    <t>Zone</t>
  </si>
  <si>
    <t>Customer Name</t>
  </si>
  <si>
    <t>Site Street Address</t>
  </si>
  <si>
    <t>Site City</t>
  </si>
  <si>
    <t>Site Zip Code</t>
  </si>
  <si>
    <t>Zone/Sub-zone</t>
  </si>
  <si>
    <t>Company Short Name:</t>
  </si>
  <si>
    <t>Office Building</t>
  </si>
  <si>
    <t>Site State</t>
  </si>
  <si>
    <t># of End-Use Customers in DY</t>
  </si>
  <si>
    <t>Equipment details(s):</t>
  </si>
  <si>
    <t>Description of program(s):</t>
  </si>
  <si>
    <t>Description of customer acquisition strategy:</t>
  </si>
  <si>
    <t>Planned DR Details</t>
  </si>
  <si>
    <t>Hospitals</t>
  </si>
  <si>
    <t>Retail Service</t>
  </si>
  <si>
    <t>Correctional Facilities</t>
  </si>
  <si>
    <t>Schools</t>
  </si>
  <si>
    <t>Agriculture, Forestry &amp; Fishing</t>
  </si>
  <si>
    <t>Mining</t>
  </si>
  <si>
    <t>Transportation, Communications, Electric, Gas &amp; Sanitary Services</t>
  </si>
  <si>
    <t>Services</t>
  </si>
  <si>
    <t>Key Assumptions:</t>
  </si>
  <si>
    <t>Commercial/General</t>
  </si>
  <si>
    <t>Expected total # of End- Use Customers under contract by June 1:</t>
  </si>
  <si>
    <t>Expected total MWs by June 1:</t>
  </si>
  <si>
    <t>Schedule</t>
  </si>
  <si>
    <t>Small Industrial (&lt; 3 MW)</t>
  </si>
  <si>
    <t>Large Industrial (&gt; 10 MW)</t>
  </si>
  <si>
    <t>Medium Industrial (3 - 10 MW)</t>
  </si>
  <si>
    <t>Planned Nominated DR Value
 (ICAP MWs)</t>
  </si>
  <si>
    <t>Total Nominated DR Value
(ICAP MWs)</t>
  </si>
  <si>
    <t>Customer Segment</t>
  </si>
  <si>
    <t>Planned Nominated DR Value by Customer Segment:</t>
  </si>
  <si>
    <t>Discuss any additional key assumptions  (that have not already been captured above) that impact  your total planned Nominated DR Values and your ability to physically deliver the total planned Nominated DR values in the Delivery Year (e.g., assumptions regarding regulatory approval of program(s))</t>
  </si>
  <si>
    <t>Total Estimated Nominated DR Value (MW)</t>
  </si>
  <si>
    <t>Estimated Nominated DR Value (MWs)</t>
  </si>
  <si>
    <t>Average PLC per customer (kW)</t>
  </si>
  <si>
    <t>Average Nominated DR Value (kW) per customer</t>
  </si>
  <si>
    <t>Estimated Nominated DR Value (kW)</t>
  </si>
  <si>
    <t>Planned Nominated DR Value by End-Use Customer Site:</t>
  </si>
  <si>
    <t xml:space="preserve">Describe the program(s) that you plan to employ to achieve load reduction at end-use customer site(s).
</t>
  </si>
  <si>
    <t xml:space="preserve">Describe your customer acquisition strategy, including any strategic partnerships and third party mechanism.
List all key assumptions used in the development of Estimated Nominated DR Value for a customer segment (such as size of the market for customer segment and considerations made for other CSPs targeting this customer segment).  If further key assumptions within a customer segment are used (such as dwelling type targeted for residential segment or county/zip codes targeted for a customer segment), please provide such assumptions. 
Provide current size of sales force and expected size of sales force needed to achieve planned DR.
 </t>
  </si>
  <si>
    <t>Actual (if known) or estimate of current PLC (kW)</t>
  </si>
  <si>
    <t>Estimate of auction DY PLC (kW)</t>
  </si>
  <si>
    <t>EDC Account Number*</t>
  </si>
  <si>
    <t>Notes:</t>
  </si>
  <si>
    <t>The sum of the Expected total MWs by June 1 of auction delivery year for a zone/sub-zone must equal the Total Nominated DR Value for the zone/sub-zone on the DR Sell Offer Plan Summary tab.</t>
  </si>
  <si>
    <t>DEOK</t>
  </si>
  <si>
    <t>* Successful validations do not provide a guarantee of template completeness or plan approval</t>
  </si>
  <si>
    <t>* Validations in template are intended only to aid template completion</t>
  </si>
  <si>
    <t>Planned DR Details Validation</t>
  </si>
  <si>
    <t>Schedule Validation</t>
  </si>
  <si>
    <t>Total of Nominated DR Values by Customer Segment &amp; End-Use Customer Site</t>
  </si>
  <si>
    <t>Planned Summary Total</t>
  </si>
  <si>
    <t>Validation</t>
  </si>
  <si>
    <t>Summary Total</t>
  </si>
  <si>
    <t>List equipment that you plan to control at end-use customer site(s).   If applicable, provide description of cycling control strategy.
List equipment that you plan to install at end-use customer sites(s).
Provide assumptions regarding whether or not interval meters will need to be installed at end-use customer site(s).</t>
  </si>
  <si>
    <t>*EDC Account Number is optional, all other data fields are required.</t>
  </si>
  <si>
    <t>The sum of the Estimated Nominated DR Values for a zone/sub-zone in the above two tables must equal the Planned Nominated DR Value for the zone/sub-zone in the DR Sell Offer Summary tab.</t>
  </si>
  <si>
    <t>If you report an Estimated Nominated DR Value for an end-use customer site in the “Planned Nominated DR Value by End-Use Customer Site” table, please do not include the Estimated Nominated DR Value for such end-use customer site in the “Planned Nominated DR Value by Customer Segment” table</t>
  </si>
  <si>
    <t xml:space="preserve">If there are Planned MWs that Require Additional Documentation in a Zone of Concern, such Planned MWs must be supported by end-use customer specific data reported in “Planned Nominated DR Value by End-Use Customer Site” table. </t>
  </si>
  <si>
    <t>Schedule should only reflect progress toward meeting MW amounts applicable to this auction.</t>
  </si>
  <si>
    <t>Existing Nominated DR Value (ICAP MWs) *</t>
  </si>
  <si>
    <t>Total Nominated DR Value to be Offered as Annual CP     (ICAP MWs) **</t>
  </si>
  <si>
    <t>Total Nominated DR Value to be Offered as Summer CP (ICAP MWs) **</t>
  </si>
  <si>
    <t>Historical Zonal Max Registered 
(ICAP MWs) ***</t>
  </si>
  <si>
    <t>Zonal Max Cleared from past three Base Residual Auctions
(ICAP MWs) ***</t>
  </si>
  <si>
    <t>Higher of Zonal Max Registered MW, Zonal Max Cleared, or 10 MW
(ICAP MWs) ***</t>
  </si>
  <si>
    <t>Planned MWs Requiring Additional Documentation
(ICAP MWs) ***</t>
  </si>
  <si>
    <t>Total Nominated DR Value to be included in an Aggregate Resource
 (ICAP MWs) **</t>
  </si>
  <si>
    <t xml:space="preserve"> </t>
  </si>
  <si>
    <t xml:space="preserve">   ** The CSP must apportion the "Total Nominated DR Value" of each zone/sub-zone into the quantity that it intends to offer into the auction as Annual CP, the quantity that it intends to offer into the auction as Summer-Period CP, and the quantity that it intends to use in an Aggregate Resource. For each zone/sub-zone, the sum of the “Total Nominated DR Value to be Offered as Annual CP” + “Total Nominated DR Value to be Offered as Summer CP” + "Total Nominated DR Value to be included in an Aggregate Resource" must equal the “Total Nominated DR Value”. The applicable cells will be displayed in red if this requirement is violated. </t>
  </si>
  <si>
    <t xml:space="preserve">     * This value cannot exceed the total MW quantity that was pre-registered for the zone/sub-zone (as shown in Capacity Exchange on the Demand Resource Setup "Resource Setup" tab after a CSP has completed the pre-registration confirmation process).  </t>
  </si>
  <si>
    <t>2027/2028</t>
  </si>
  <si>
    <t>2028/2029</t>
  </si>
  <si>
    <t>Total MWs expected by June 1</t>
  </si>
  <si>
    <t>***Zone of concern</t>
  </si>
  <si>
    <t xml:space="preserve"> *** These fields are applicable only for DR Sell Offer Plans that include Planned Nominated DR in excess of 10 MW. For such plans, the CSP must fill in the appropriate information to determine the quantity of Planned MWs for the EKPC Zone that require additional information. Historical Zonal Max Registered represents the CSP's maximum DR quantity registered in DR Hub (in ICAP MWs) for zone/sub-zone over past three Delivery Years. Zonal Max Cleared represents the CSP's maximum cleared DR quantity (in ICAP MWs) for the past three BRAs. A CSP's Historical Zonal Max Registered and Zonal Max Cleared values for the Zones of Concern are found in the DR Historical Data screen in the Capacity Exchange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</si>
</sst>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17" x14ac:knownFonts="1">
    <font>
      <sz val="10"/>
      <color theme="1"/>
      <name val="Arial"/>
      <family val="2"/>
    </font>
    <font>
      <sz val="10"/>
      <color indexed="8"/>
      <name val="Arial"/>
      <family val="2"/>
    </font>
    <font>
      <sz val="10"/>
      <name val="MS Sans Serif"/>
      <family val="2"/>
    </font>
    <font>
      <u/>
      <sz val="10"/>
      <color theme="10"/>
      <name val="Arial"/>
      <family val="2"/>
    </font>
    <font>
      <sz val="10"/>
      <color theme="1"/>
      <name val="Calibri"/>
      <family val="2"/>
      <scheme val="minor"/>
    </font>
    <font>
      <b/>
      <u/>
      <sz val="10"/>
      <color theme="1"/>
      <name val="Calibri"/>
      <family val="2"/>
      <scheme val="minor"/>
    </font>
    <font>
      <b/>
      <sz val="10"/>
      <color theme="1"/>
      <name val="Calibri"/>
      <family val="2"/>
      <scheme val="minor"/>
    </font>
    <font>
      <b/>
      <sz val="12"/>
      <color theme="1"/>
      <name val="Calibri"/>
      <family val="2"/>
      <scheme val="minor"/>
    </font>
    <font>
      <u/>
      <sz val="10"/>
      <color theme="10"/>
      <name val="Calibri"/>
      <family val="2"/>
      <scheme val="minor"/>
    </font>
    <font>
      <sz val="10"/>
      <name val="Calibri"/>
      <family val="2"/>
      <scheme val="minor"/>
    </font>
    <font>
      <sz val="10"/>
      <color theme="5" tint="0.59999389629810485"/>
      <name val="Calibri"/>
      <family val="2"/>
      <scheme val="minor"/>
    </font>
    <font>
      <b/>
      <sz val="10"/>
      <name val="Calibri"/>
      <family val="2"/>
      <scheme val="minor"/>
    </font>
    <font>
      <i/>
      <sz val="10"/>
      <color theme="1"/>
      <name val="Calibri"/>
      <family val="2"/>
      <scheme val="minor"/>
    </font>
    <font>
      <b/>
      <sz val="10"/>
      <name val="Calibri"/>
      <family val="2"/>
    </font>
    <font>
      <sz val="12"/>
      <color theme="1"/>
      <name val="Calibri"/>
      <family val="2"/>
      <scheme val="minor"/>
    </font>
    <font>
      <i/>
      <sz val="12"/>
      <color theme="1"/>
      <name val="Calibri"/>
      <family val="2"/>
      <scheme val="minor"/>
    </font>
    <font>
      <sz val="12"/>
      <color theme="1"/>
      <name val="Arial"/>
      <family val="2"/>
    </font>
  </fonts>
  <fills count="10">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s>
  <cellStyleXfs count="26">
    <xf numFmtId="0" fontId="0" fillId="0" borderId="0"/>
    <xf numFmtId="43" fontId="2"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2" fillId="0" borderId="0"/>
    <xf numFmtId="9" fontId="2" fillId="0" borderId="0" applyFont="0" applyFill="0" applyBorder="0" applyAlignment="0" applyProtection="0"/>
  </cellStyleXfs>
  <cellXfs count="154">
    <xf numFmtId="0" fontId="0" fillId="0" borderId="0" xfId="0"/>
    <xf numFmtId="0" fontId="4" fillId="0" borderId="0" xfId="0" applyFont="1" applyAlignment="1">
      <alignment horizontal="left" indent="1"/>
    </xf>
    <xf numFmtId="0" fontId="5" fillId="0" borderId="0" xfId="0" applyFont="1"/>
    <xf numFmtId="0" fontId="4" fillId="0" borderId="0" xfId="0" applyFont="1"/>
    <xf numFmtId="0" fontId="6" fillId="0" borderId="0" xfId="0" applyFont="1"/>
    <xf numFmtId="0" fontId="6" fillId="2" borderId="1" xfId="0" applyFont="1" applyFill="1" applyBorder="1"/>
    <xf numFmtId="0" fontId="6" fillId="0" borderId="0" xfId="0" applyFont="1" applyAlignment="1">
      <alignment horizontal="right"/>
    </xf>
    <xf numFmtId="0" fontId="7" fillId="0" borderId="0" xfId="0" applyFont="1"/>
    <xf numFmtId="0" fontId="0" fillId="0" borderId="0" xfId="0" applyAlignment="1">
      <alignment wrapText="1"/>
    </xf>
    <xf numFmtId="14" fontId="4" fillId="0" borderId="0" xfId="0" applyNumberFormat="1" applyFont="1" applyAlignment="1">
      <alignment horizontal="left"/>
    </xf>
    <xf numFmtId="0" fontId="4" fillId="3" borderId="3" xfId="0" applyFont="1" applyFill="1" applyBorder="1"/>
    <xf numFmtId="0" fontId="6" fillId="2" borderId="1" xfId="0" applyFont="1" applyFill="1" applyBorder="1" applyAlignment="1">
      <alignment horizontal="left" indent="1"/>
    </xf>
    <xf numFmtId="0" fontId="6" fillId="2" borderId="5" xfId="0" applyFont="1" applyFill="1" applyBorder="1" applyAlignment="1">
      <alignment horizontal="right"/>
    </xf>
    <xf numFmtId="0" fontId="6" fillId="2" borderId="10" xfId="0" applyFont="1" applyFill="1" applyBorder="1" applyAlignment="1">
      <alignment horizontal="right"/>
    </xf>
    <xf numFmtId="0" fontId="6" fillId="2" borderId="11" xfId="0" applyFont="1" applyFill="1" applyBorder="1" applyAlignment="1">
      <alignment wrapText="1"/>
    </xf>
    <xf numFmtId="0" fontId="6" fillId="2" borderId="12" xfId="0" applyFont="1" applyFill="1" applyBorder="1" applyAlignment="1">
      <alignment wrapText="1"/>
    </xf>
    <xf numFmtId="0" fontId="6" fillId="2" borderId="11" xfId="0" applyFont="1" applyFill="1" applyBorder="1"/>
    <xf numFmtId="0" fontId="6" fillId="0" borderId="0" xfId="0" applyFont="1" applyAlignment="1">
      <alignment wrapText="1"/>
    </xf>
    <xf numFmtId="0" fontId="10" fillId="0" borderId="0" xfId="0" applyFont="1" applyAlignment="1">
      <alignment horizontal="center"/>
    </xf>
    <xf numFmtId="0" fontId="6" fillId="2" borderId="1" xfId="0" applyFont="1" applyFill="1" applyBorder="1" applyAlignment="1">
      <alignment horizontal="left"/>
    </xf>
    <xf numFmtId="0" fontId="9" fillId="0" borderId="0" xfId="0" applyFont="1" applyAlignment="1">
      <alignment horizontal="left"/>
    </xf>
    <xf numFmtId="0" fontId="9" fillId="0" borderId="0" xfId="0" applyFont="1" applyAlignment="1">
      <alignment horizontal="center"/>
    </xf>
    <xf numFmtId="0" fontId="11" fillId="0" borderId="0" xfId="0" applyFont="1" applyAlignment="1">
      <alignment horizontal="left"/>
    </xf>
    <xf numFmtId="0" fontId="9"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right"/>
    </xf>
    <xf numFmtId="0" fontId="6" fillId="2" borderId="15" xfId="0" applyFont="1" applyFill="1" applyBorder="1"/>
    <xf numFmtId="0" fontId="4" fillId="0" borderId="0" xfId="0" applyFont="1" applyAlignment="1">
      <alignment horizontal="left" vertical="top" wrapText="1"/>
    </xf>
    <xf numFmtId="0" fontId="6" fillId="0" borderId="0" xfId="0" applyFont="1" applyAlignment="1">
      <alignment horizontal="left" vertical="top" wrapText="1"/>
    </xf>
    <xf numFmtId="0" fontId="6" fillId="2" borderId="16" xfId="0" applyFont="1" applyFill="1" applyBorder="1" applyAlignment="1">
      <alignment horizontal="centerContinuous" wrapText="1"/>
    </xf>
    <xf numFmtId="0" fontId="6" fillId="2" borderId="17" xfId="0" applyFont="1" applyFill="1" applyBorder="1" applyAlignment="1">
      <alignment horizontal="centerContinuous" wrapText="1"/>
    </xf>
    <xf numFmtId="0" fontId="4" fillId="5" borderId="18" xfId="0" applyFont="1" applyFill="1" applyBorder="1"/>
    <xf numFmtId="0" fontId="4" fillId="5" borderId="19" xfId="0" applyFont="1" applyFill="1" applyBorder="1"/>
    <xf numFmtId="0" fontId="4" fillId="5" borderId="20" xfId="0" applyFont="1" applyFill="1" applyBorder="1"/>
    <xf numFmtId="0" fontId="4" fillId="2" borderId="5" xfId="0" applyFont="1" applyFill="1" applyBorder="1" applyAlignment="1">
      <alignment horizontal="right"/>
    </xf>
    <xf numFmtId="0" fontId="4" fillId="2" borderId="21" xfId="0" applyFont="1" applyFill="1" applyBorder="1" applyAlignment="1">
      <alignment horizontal="right"/>
    </xf>
    <xf numFmtId="0" fontId="4" fillId="2" borderId="22" xfId="0" applyFont="1" applyFill="1" applyBorder="1" applyAlignment="1">
      <alignment horizontal="right"/>
    </xf>
    <xf numFmtId="0" fontId="4" fillId="4" borderId="1" xfId="0" applyFont="1" applyFill="1" applyBorder="1" applyAlignment="1">
      <alignment horizontal="center"/>
    </xf>
    <xf numFmtId="164" fontId="4" fillId="3" borderId="3" xfId="0" applyNumberFormat="1" applyFont="1" applyFill="1" applyBorder="1"/>
    <xf numFmtId="0" fontId="6" fillId="0" borderId="0" xfId="0" applyFont="1" applyAlignment="1">
      <alignment horizontal="left" vertical="top" indent="4"/>
    </xf>
    <xf numFmtId="0" fontId="6" fillId="0" borderId="0" xfId="0" applyFont="1" applyAlignment="1">
      <alignment vertical="top"/>
    </xf>
    <xf numFmtId="0" fontId="6" fillId="2" borderId="1" xfId="0" applyFont="1" applyFill="1" applyBorder="1" applyAlignment="1">
      <alignment wrapText="1"/>
    </xf>
    <xf numFmtId="164" fontId="4" fillId="3" borderId="1" xfId="0" applyNumberFormat="1" applyFont="1" applyFill="1"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4" fillId="6" borderId="13" xfId="0" applyFont="1" applyFill="1" applyBorder="1"/>
    <xf numFmtId="0" fontId="4" fillId="6" borderId="1" xfId="0" applyFont="1" applyFill="1" applyBorder="1"/>
    <xf numFmtId="0" fontId="4" fillId="6" borderId="3" xfId="0" applyFont="1" applyFill="1" applyBorder="1"/>
    <xf numFmtId="0" fontId="4" fillId="3" borderId="1" xfId="0" applyFont="1" applyFill="1" applyBorder="1"/>
    <xf numFmtId="0" fontId="4" fillId="6" borderId="14" xfId="0" applyFont="1" applyFill="1" applyBorder="1"/>
    <xf numFmtId="0" fontId="4" fillId="6" borderId="4" xfId="0" applyFont="1" applyFill="1" applyBorder="1"/>
    <xf numFmtId="0" fontId="4" fillId="8" borderId="1" xfId="0" applyFont="1" applyFill="1" applyBorder="1" applyAlignment="1">
      <alignment horizontal="center"/>
    </xf>
    <xf numFmtId="0" fontId="4" fillId="8" borderId="14" xfId="0" applyFont="1" applyFill="1" applyBorder="1" applyAlignment="1">
      <alignment horizontal="right"/>
    </xf>
    <xf numFmtId="0" fontId="4" fillId="8" borderId="7" xfId="0" applyFont="1" applyFill="1" applyBorder="1"/>
    <xf numFmtId="0" fontId="4" fillId="8" borderId="1" xfId="0" applyFont="1" applyFill="1" applyBorder="1" applyAlignment="1">
      <alignment horizontal="right"/>
    </xf>
    <xf numFmtId="0" fontId="4" fillId="8" borderId="6" xfId="0" applyFont="1" applyFill="1" applyBorder="1"/>
    <xf numFmtId="0" fontId="4" fillId="8" borderId="13" xfId="0" applyFont="1" applyFill="1" applyBorder="1" applyAlignment="1">
      <alignment horizontal="right"/>
    </xf>
    <xf numFmtId="0" fontId="4" fillId="8" borderId="9" xfId="0" applyFont="1" applyFill="1" applyBorder="1"/>
    <xf numFmtId="0" fontId="8" fillId="8" borderId="1" xfId="2" applyFont="1" applyFill="1" applyBorder="1" applyAlignment="1" applyProtection="1"/>
    <xf numFmtId="0" fontId="4" fillId="8" borderId="1" xfId="0" applyFont="1" applyFill="1" applyBorder="1"/>
    <xf numFmtId="14" fontId="4" fillId="8" borderId="1" xfId="0" applyNumberFormat="1" applyFont="1" applyFill="1" applyBorder="1" applyAlignment="1">
      <alignment horizontal="left"/>
    </xf>
    <xf numFmtId="0" fontId="12" fillId="0" borderId="0" xfId="0" applyFont="1" applyAlignment="1">
      <alignment horizontal="left" wrapText="1"/>
    </xf>
    <xf numFmtId="0" fontId="4" fillId="8" borderId="8" xfId="0" applyFont="1" applyFill="1" applyBorder="1"/>
    <xf numFmtId="0" fontId="4" fillId="8" borderId="8" xfId="0" quotePrefix="1" applyFont="1" applyFill="1" applyBorder="1"/>
    <xf numFmtId="0" fontId="0" fillId="8" borderId="1" xfId="0" applyFill="1" applyBorder="1"/>
    <xf numFmtId="0" fontId="4" fillId="0" borderId="0" xfId="0" applyFont="1" applyAlignment="1">
      <alignment horizontal="left"/>
    </xf>
    <xf numFmtId="0" fontId="6" fillId="0" borderId="0" xfId="0" applyFont="1" applyAlignment="1">
      <alignment horizontal="left" vertical="top"/>
    </xf>
    <xf numFmtId="0" fontId="0" fillId="0" borderId="26" xfId="0" applyBorder="1"/>
    <xf numFmtId="0" fontId="4" fillId="8" borderId="2" xfId="0" applyFont="1" applyFill="1" applyBorder="1"/>
    <xf numFmtId="0" fontId="4" fillId="8" borderId="3" xfId="0" applyFont="1" applyFill="1" applyBorder="1"/>
    <xf numFmtId="0" fontId="4" fillId="8" borderId="4" xfId="0" applyFont="1" applyFill="1" applyBorder="1"/>
    <xf numFmtId="0" fontId="4" fillId="6" borderId="32" xfId="0" applyFont="1" applyFill="1" applyBorder="1"/>
    <xf numFmtId="0" fontId="4" fillId="6" borderId="33" xfId="0" applyFont="1" applyFill="1" applyBorder="1"/>
    <xf numFmtId="0" fontId="4" fillId="8" borderId="33" xfId="0" applyFont="1" applyFill="1" applyBorder="1"/>
    <xf numFmtId="0" fontId="4" fillId="6" borderId="34" xfId="0" applyFont="1" applyFill="1" applyBorder="1"/>
    <xf numFmtId="14" fontId="4" fillId="8" borderId="1" xfId="0" applyNumberFormat="1" applyFont="1" applyFill="1" applyBorder="1" applyAlignment="1">
      <alignment horizontal="center"/>
    </xf>
    <xf numFmtId="0" fontId="4" fillId="7" borderId="0" xfId="0" applyFont="1" applyFill="1"/>
    <xf numFmtId="0" fontId="14" fillId="0" borderId="0" xfId="0" applyFont="1"/>
    <xf numFmtId="0" fontId="15" fillId="0" borderId="0" xfId="0" applyFont="1" applyAlignment="1">
      <alignment horizontal="left" wrapText="1"/>
    </xf>
    <xf numFmtId="0" fontId="16" fillId="0" borderId="0" xfId="0" applyFont="1"/>
    <xf numFmtId="0" fontId="4" fillId="5" borderId="35" xfId="0" applyFont="1" applyFill="1" applyBorder="1"/>
    <xf numFmtId="0" fontId="4" fillId="5" borderId="12" xfId="0" applyFont="1" applyFill="1" applyBorder="1"/>
    <xf numFmtId="0" fontId="4" fillId="9" borderId="13" xfId="0" applyFont="1" applyFill="1" applyBorder="1"/>
    <xf numFmtId="0" fontId="4" fillId="9" borderId="1" xfId="0" applyFont="1" applyFill="1" applyBorder="1"/>
    <xf numFmtId="0" fontId="4" fillId="3" borderId="10" xfId="0" applyFont="1" applyFill="1" applyBorder="1"/>
    <xf numFmtId="0" fontId="4" fillId="9" borderId="9" xfId="0" applyFont="1" applyFill="1" applyBorder="1"/>
    <xf numFmtId="0" fontId="4" fillId="9" borderId="6" xfId="0" applyFont="1" applyFill="1" applyBorder="1"/>
    <xf numFmtId="0" fontId="4" fillId="9" borderId="7" xfId="0" applyFont="1" applyFill="1" applyBorder="1"/>
    <xf numFmtId="0" fontId="4" fillId="9" borderId="14" xfId="0" applyFont="1" applyFill="1" applyBorder="1"/>
    <xf numFmtId="0" fontId="4" fillId="3" borderId="36" xfId="0" applyFont="1" applyFill="1" applyBorder="1"/>
    <xf numFmtId="0" fontId="4" fillId="3" borderId="37" xfId="0" applyFont="1" applyFill="1" applyBorder="1"/>
    <xf numFmtId="0" fontId="6" fillId="2" borderId="38" xfId="0" applyFont="1" applyFill="1" applyBorder="1" applyAlignment="1">
      <alignment wrapText="1"/>
    </xf>
    <xf numFmtId="0" fontId="4" fillId="8" borderId="39" xfId="0" applyFont="1" applyFill="1" applyBorder="1"/>
    <xf numFmtId="164" fontId="4" fillId="3" borderId="40" xfId="0" applyNumberFormat="1" applyFont="1" applyFill="1" applyBorder="1"/>
    <xf numFmtId="0" fontId="4" fillId="8" borderId="18" xfId="0" applyFont="1" applyFill="1" applyBorder="1"/>
    <xf numFmtId="0" fontId="4" fillId="8" borderId="14" xfId="0" applyFont="1" applyFill="1" applyBorder="1"/>
    <xf numFmtId="0" fontId="4" fillId="8" borderId="19" xfId="0" applyFont="1" applyFill="1" applyBorder="1"/>
    <xf numFmtId="164" fontId="4" fillId="3" borderId="20" xfId="0" applyNumberFormat="1" applyFont="1" applyFill="1" applyBorder="1"/>
    <xf numFmtId="0" fontId="4" fillId="8" borderId="13" xfId="0" applyFont="1" applyFill="1" applyBorder="1"/>
    <xf numFmtId="0" fontId="0" fillId="8" borderId="3" xfId="0" applyFill="1" applyBorder="1"/>
    <xf numFmtId="0" fontId="0" fillId="8" borderId="14" xfId="0" applyFill="1" applyBorder="1"/>
    <xf numFmtId="0" fontId="0" fillId="8" borderId="4" xfId="0" applyFill="1" applyBorder="1"/>
    <xf numFmtId="0" fontId="6" fillId="2" borderId="10" xfId="0" applyFont="1" applyFill="1" applyBorder="1" applyAlignment="1">
      <alignment horizontal="left"/>
    </xf>
    <xf numFmtId="0" fontId="6" fillId="2" borderId="41" xfId="0" applyFont="1" applyFill="1" applyBorder="1" applyAlignment="1">
      <alignment horizontal="right"/>
    </xf>
    <xf numFmtId="0" fontId="9" fillId="8" borderId="1" xfId="0" applyFont="1" applyFill="1" applyBorder="1"/>
    <xf numFmtId="0" fontId="6" fillId="2" borderId="8" xfId="0" applyFont="1" applyFill="1" applyBorder="1"/>
    <xf numFmtId="0" fontId="9" fillId="2" borderId="12" xfId="0" applyFont="1" applyFill="1" applyBorder="1" applyAlignment="1">
      <alignment horizontal="center"/>
    </xf>
    <xf numFmtId="0" fontId="6" fillId="2" borderId="42" xfId="0" applyFont="1" applyFill="1" applyBorder="1" applyAlignment="1">
      <alignment horizontal="centerContinuous" wrapText="1"/>
    </xf>
    <xf numFmtId="0" fontId="4" fillId="6" borderId="40" xfId="0" applyFont="1" applyFill="1" applyBorder="1"/>
    <xf numFmtId="0" fontId="6" fillId="0" borderId="0" xfId="0" applyFont="1" applyAlignment="1">
      <alignment horizontal="centerContinuous" wrapText="1"/>
    </xf>
    <xf numFmtId="0" fontId="6" fillId="2" borderId="38" xfId="0" applyFont="1" applyFill="1" applyBorder="1" applyAlignment="1">
      <alignment horizontal="center" wrapText="1"/>
    </xf>
    <xf numFmtId="0" fontId="6" fillId="0" borderId="0" xfId="0" applyFont="1" applyAlignment="1">
      <alignment horizontal="left" vertical="top" wrapText="1"/>
    </xf>
    <xf numFmtId="0" fontId="6" fillId="2" borderId="0" xfId="0" applyFont="1" applyFill="1" applyAlignment="1">
      <alignment horizontal="left"/>
    </xf>
    <xf numFmtId="0" fontId="6" fillId="2" borderId="31" xfId="0" applyFont="1" applyFill="1" applyBorder="1" applyAlignment="1">
      <alignment horizontal="left"/>
    </xf>
    <xf numFmtId="0" fontId="6" fillId="0" borderId="0" xfId="0" applyFont="1" applyAlignment="1">
      <alignment wrapText="1"/>
    </xf>
    <xf numFmtId="0" fontId="13" fillId="0" borderId="0" xfId="0" applyFont="1" applyAlignment="1">
      <alignment wrapText="1"/>
    </xf>
    <xf numFmtId="0" fontId="6" fillId="0" borderId="0" xfId="0" applyFont="1" applyAlignment="1">
      <alignment horizontal="center"/>
    </xf>
    <xf numFmtId="0" fontId="9" fillId="8" borderId="5" xfId="0" applyFont="1" applyFill="1" applyBorder="1" applyAlignment="1">
      <alignment horizontal="left" vertical="top" wrapText="1"/>
    </xf>
    <xf numFmtId="0" fontId="9" fillId="8" borderId="23" xfId="0" applyFont="1" applyFill="1" applyBorder="1" applyAlignment="1">
      <alignment horizontal="left" vertical="top"/>
    </xf>
    <xf numFmtId="0" fontId="9" fillId="8" borderId="24" xfId="0" applyFont="1" applyFill="1" applyBorder="1" applyAlignment="1">
      <alignment horizontal="left" vertical="top"/>
    </xf>
    <xf numFmtId="0" fontId="9" fillId="8" borderId="21" xfId="0" applyFont="1" applyFill="1" applyBorder="1" applyAlignment="1">
      <alignment horizontal="left" vertical="top"/>
    </xf>
    <xf numFmtId="0" fontId="9" fillId="8" borderId="0" xfId="0" applyFont="1" applyFill="1" applyAlignment="1">
      <alignment horizontal="left" vertical="top"/>
    </xf>
    <xf numFmtId="0" fontId="9" fillId="8" borderId="25" xfId="0" applyFont="1" applyFill="1" applyBorder="1" applyAlignment="1">
      <alignment horizontal="left" vertical="top"/>
    </xf>
    <xf numFmtId="0" fontId="9" fillId="8" borderId="22" xfId="0" applyFont="1" applyFill="1" applyBorder="1" applyAlignment="1">
      <alignment horizontal="left" vertical="top"/>
    </xf>
    <xf numFmtId="0" fontId="9" fillId="8" borderId="26" xfId="0" applyFont="1" applyFill="1" applyBorder="1" applyAlignment="1">
      <alignment horizontal="left" vertical="top"/>
    </xf>
    <xf numFmtId="0" fontId="9" fillId="8" borderId="27" xfId="0" applyFont="1" applyFill="1" applyBorder="1" applyAlignment="1">
      <alignment horizontal="left" vertical="top"/>
    </xf>
    <xf numFmtId="0" fontId="4" fillId="8" borderId="5" xfId="0" applyFont="1" applyFill="1" applyBorder="1" applyAlignment="1">
      <alignment horizontal="left" vertical="top" wrapText="1"/>
    </xf>
    <xf numFmtId="0" fontId="4" fillId="8" borderId="23" xfId="0" applyFont="1" applyFill="1" applyBorder="1" applyAlignment="1">
      <alignment horizontal="left" vertical="top"/>
    </xf>
    <xf numFmtId="0" fontId="4" fillId="8" borderId="24" xfId="0" applyFont="1" applyFill="1" applyBorder="1" applyAlignment="1">
      <alignment horizontal="left" vertical="top"/>
    </xf>
    <xf numFmtId="0" fontId="4" fillId="8" borderId="21" xfId="0" applyFont="1" applyFill="1" applyBorder="1" applyAlignment="1">
      <alignment horizontal="left" vertical="top"/>
    </xf>
    <xf numFmtId="0" fontId="4" fillId="8" borderId="0" xfId="0" applyFont="1" applyFill="1" applyAlignment="1">
      <alignment horizontal="left" vertical="top"/>
    </xf>
    <xf numFmtId="0" fontId="4" fillId="8" borderId="25" xfId="0" applyFont="1" applyFill="1" applyBorder="1" applyAlignment="1">
      <alignment horizontal="left" vertical="top"/>
    </xf>
    <xf numFmtId="0" fontId="4" fillId="8" borderId="22" xfId="0" applyFont="1" applyFill="1" applyBorder="1" applyAlignment="1">
      <alignment horizontal="left" vertical="top"/>
    </xf>
    <xf numFmtId="0" fontId="4" fillId="8" borderId="26" xfId="0" applyFont="1" applyFill="1" applyBorder="1" applyAlignment="1">
      <alignment horizontal="left" vertical="top"/>
    </xf>
    <xf numFmtId="0" fontId="4" fillId="8" borderId="27" xfId="0" applyFont="1" applyFill="1" applyBorder="1" applyAlignment="1">
      <alignment horizontal="left" vertical="top"/>
    </xf>
    <xf numFmtId="0" fontId="4" fillId="8" borderId="23"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1" xfId="0" applyFont="1" applyFill="1" applyBorder="1" applyAlignment="1">
      <alignment horizontal="left" vertical="top" wrapText="1"/>
    </xf>
    <xf numFmtId="0" fontId="4" fillId="8" borderId="0" xfId="0" applyFont="1" applyFill="1" applyAlignment="1">
      <alignment horizontal="left" vertical="top" wrapText="1"/>
    </xf>
    <xf numFmtId="0" fontId="4" fillId="8" borderId="25" xfId="0" applyFont="1" applyFill="1" applyBorder="1" applyAlignment="1">
      <alignment horizontal="left" vertical="top" wrapText="1"/>
    </xf>
    <xf numFmtId="0" fontId="4" fillId="8" borderId="22" xfId="0" applyFont="1" applyFill="1" applyBorder="1" applyAlignment="1">
      <alignment horizontal="left" vertical="top" wrapText="1"/>
    </xf>
    <xf numFmtId="0" fontId="4" fillId="8" borderId="26" xfId="0" applyFont="1" applyFill="1" applyBorder="1" applyAlignment="1">
      <alignment horizontal="left" vertical="top" wrapText="1"/>
    </xf>
    <xf numFmtId="0" fontId="4" fillId="8" borderId="27" xfId="0" applyFont="1" applyFill="1" applyBorder="1" applyAlignment="1">
      <alignment horizontal="left" vertical="top" wrapText="1"/>
    </xf>
    <xf numFmtId="0" fontId="6" fillId="0" borderId="0" xfId="0" applyFont="1" applyAlignment="1">
      <alignment horizontal="left" wrapText="1"/>
    </xf>
    <xf numFmtId="0" fontId="6" fillId="0" borderId="0" xfId="0" applyFont="1" applyAlignment="1">
      <alignment horizontal="left"/>
    </xf>
    <xf numFmtId="0" fontId="6" fillId="2" borderId="28"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xf>
    <xf numFmtId="0" fontId="6" fillId="2" borderId="5" xfId="0" applyFont="1" applyFill="1" applyBorder="1" applyAlignment="1">
      <alignment horizontal="center"/>
    </xf>
    <xf numFmtId="0" fontId="6" fillId="2" borderId="23" xfId="0" applyFont="1" applyFill="1" applyBorder="1" applyAlignment="1">
      <alignment horizontal="center"/>
    </xf>
    <xf numFmtId="0" fontId="6" fillId="2" borderId="24" xfId="0" applyFont="1" applyFill="1" applyBorder="1" applyAlignment="1">
      <alignment horizontal="center"/>
    </xf>
    <xf numFmtId="0" fontId="4" fillId="5" borderId="0" xfId="0" applyFont="1" applyFill="1"/>
    <xf numFmtId="0" fontId="0" fillId="5" borderId="0" xfId="0" applyFill="1"/>
    <xf numFmtId="0" fontId="4" fillId="8" borderId="0" xfId="0" applyFont="1" applyFill="1" applyAlignment="1">
      <alignment horizontal="left"/>
    </xf>
  </cellXfs>
  <cellStyles count="26">
    <cellStyle name="Comma 3" xfId="1" xr:uid="{00000000-0005-0000-0000-000000000000}"/>
    <cellStyle name="Hyperlink" xfId="2" builtinId="8"/>
    <cellStyle name="Normal" xfId="0" builtinId="0"/>
    <cellStyle name="Normal 10 2" xfId="3" xr:uid="{00000000-0005-0000-0000-000003000000}"/>
    <cellStyle name="Normal 11 2" xfId="4" xr:uid="{00000000-0005-0000-0000-000004000000}"/>
    <cellStyle name="Normal 12 2" xfId="5" xr:uid="{00000000-0005-0000-0000-000005000000}"/>
    <cellStyle name="Normal 13 2" xfId="6" xr:uid="{00000000-0005-0000-0000-000006000000}"/>
    <cellStyle name="Normal 14 2" xfId="7" xr:uid="{00000000-0005-0000-0000-000007000000}"/>
    <cellStyle name="Normal 2 10" xfId="8" xr:uid="{00000000-0005-0000-0000-000008000000}"/>
    <cellStyle name="Normal 2 11" xfId="9" xr:uid="{00000000-0005-0000-0000-000009000000}"/>
    <cellStyle name="Normal 2 2" xfId="10" xr:uid="{00000000-0005-0000-0000-00000A000000}"/>
    <cellStyle name="Normal 2 3" xfId="11" xr:uid="{00000000-0005-0000-0000-00000B000000}"/>
    <cellStyle name="Normal 2 4" xfId="12" xr:uid="{00000000-0005-0000-0000-00000C000000}"/>
    <cellStyle name="Normal 2 5" xfId="13" xr:uid="{00000000-0005-0000-0000-00000D000000}"/>
    <cellStyle name="Normal 2 6" xfId="14" xr:uid="{00000000-0005-0000-0000-00000E000000}"/>
    <cellStyle name="Normal 2 7" xfId="15" xr:uid="{00000000-0005-0000-0000-00000F000000}"/>
    <cellStyle name="Normal 2 8" xfId="16" xr:uid="{00000000-0005-0000-0000-000010000000}"/>
    <cellStyle name="Normal 2 9" xfId="17" xr:uid="{00000000-0005-0000-0000-000011000000}"/>
    <cellStyle name="Normal 3 2" xfId="18" xr:uid="{00000000-0005-0000-0000-000012000000}"/>
    <cellStyle name="Normal 4 2" xfId="19" xr:uid="{00000000-0005-0000-0000-000013000000}"/>
    <cellStyle name="Normal 5 2" xfId="20" xr:uid="{00000000-0005-0000-0000-000014000000}"/>
    <cellStyle name="Normal 6 2" xfId="21" xr:uid="{00000000-0005-0000-0000-000015000000}"/>
    <cellStyle name="Normal 7 2" xfId="22" xr:uid="{00000000-0005-0000-0000-000016000000}"/>
    <cellStyle name="Normal 8 2" xfId="23" xr:uid="{00000000-0005-0000-0000-000017000000}"/>
    <cellStyle name="Normal 9 2" xfId="24" xr:uid="{00000000-0005-0000-0000-000018000000}"/>
    <cellStyle name="Percent 2" xfId="25" xr:uid="{00000000-0005-0000-0000-000019000000}"/>
  </cellStyles>
  <dxfs count="22">
    <dxf>
      <fill>
        <patternFill>
          <bgColor rgb="FF92D050"/>
        </patternFill>
      </fill>
    </dxf>
    <dxf>
      <fill>
        <patternFill>
          <bgColor rgb="FFFF4343"/>
        </patternFill>
      </fill>
    </dxf>
    <dxf>
      <fill>
        <patternFill>
          <bgColor rgb="FF92D050"/>
        </patternFill>
      </fill>
    </dxf>
    <dxf>
      <fill>
        <patternFill>
          <bgColor rgb="FFFF4343"/>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4343"/>
        </patternFill>
      </fill>
    </dxf>
    <dxf>
      <fill>
        <patternFill>
          <bgColor rgb="FF92D050"/>
        </patternFill>
      </fill>
    </dxf>
    <dxf>
      <fill>
        <patternFill>
          <bgColor rgb="FF92D050"/>
        </patternFill>
      </fill>
    </dxf>
    <dxf>
      <fill>
        <patternFill>
          <bgColor rgb="FF92D050"/>
        </patternFill>
      </fill>
    </dxf>
    <dxf>
      <fill>
        <patternFill>
          <bgColor rgb="FFFF4343"/>
        </patternFill>
      </fill>
    </dxf>
    <dxf>
      <font>
        <color auto="1"/>
      </font>
      <fill>
        <patternFill>
          <bgColor theme="9"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border>
        <left style="thin">
          <color indexed="64"/>
        </left>
        <right style="thin">
          <color indexed="64"/>
        </right>
        <top style="thin">
          <color indexed="64"/>
        </top>
        <bottom style="thin">
          <color indexed="64"/>
        </bottom>
      </border>
    </dxf>
    <dxf>
      <border>
        <left style="thin">
          <color rgb="FFFF0000"/>
        </left>
        <right style="thin">
          <color rgb="FFFF0000"/>
        </right>
        <top style="thin">
          <color rgb="FFFF0000"/>
        </top>
        <bottom style="thin">
          <color rgb="FFFF0000"/>
        </bottom>
      </border>
    </dxf>
    <dxf>
      <fill>
        <patternFill>
          <bgColor theme="5" tint="0.39994506668294322"/>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FFFFCC"/>
      <color rgb="FF0000FF"/>
      <color rgb="FFE4E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1"/>
  <sheetViews>
    <sheetView tabSelected="1" topLeftCell="A2" zoomScaleNormal="100" workbookViewId="0">
      <selection activeCell="D11" sqref="D11"/>
    </sheetView>
  </sheetViews>
  <sheetFormatPr defaultRowHeight="12.5" x14ac:dyDescent="0.25"/>
  <cols>
    <col min="1" max="1" width="30.7265625" bestFit="1" customWidth="1"/>
    <col min="2" max="2" width="20.81640625" customWidth="1"/>
    <col min="3" max="3" width="14.7265625" customWidth="1"/>
    <col min="4" max="4" width="12.1796875" customWidth="1"/>
    <col min="5" max="6" width="13.453125" customWidth="1"/>
    <col min="7" max="7" width="14.453125" customWidth="1"/>
    <col min="8" max="8" width="16.54296875" customWidth="1"/>
    <col min="9" max="9" width="15.26953125" customWidth="1"/>
    <col min="10" max="10" width="15.1796875" customWidth="1"/>
    <col min="11" max="11" width="13.1796875" customWidth="1"/>
    <col min="12" max="13" width="13.81640625" customWidth="1"/>
    <col min="14" max="14" width="20.54296875" bestFit="1" customWidth="1"/>
    <col min="15" max="15" width="13.7265625" customWidth="1"/>
    <col min="16" max="16" width="11.81640625" customWidth="1"/>
    <col min="17" max="17" width="12.26953125" customWidth="1"/>
  </cols>
  <sheetData>
    <row r="1" spans="1:13" ht="15.5" x14ac:dyDescent="0.35">
      <c r="A1" s="7" t="s">
        <v>109</v>
      </c>
    </row>
    <row r="2" spans="1:13" ht="13" x14ac:dyDescent="0.3">
      <c r="A2" s="1"/>
      <c r="B2" s="2" t="s">
        <v>11</v>
      </c>
      <c r="C2" s="2" t="s">
        <v>12</v>
      </c>
      <c r="D2" s="3"/>
      <c r="E2" s="3"/>
      <c r="F2" s="3"/>
      <c r="G2" s="3"/>
      <c r="H2" s="3"/>
    </row>
    <row r="3" spans="1:13" ht="13" x14ac:dyDescent="0.3">
      <c r="A3" s="5" t="s">
        <v>30</v>
      </c>
      <c r="B3" s="60" t="s">
        <v>32</v>
      </c>
      <c r="C3" s="51" t="s">
        <v>113</v>
      </c>
      <c r="D3" s="3"/>
      <c r="E3" s="3"/>
      <c r="F3" s="3"/>
      <c r="G3" s="3"/>
      <c r="H3" s="3"/>
    </row>
    <row r="4" spans="1:13" ht="13" x14ac:dyDescent="0.3">
      <c r="A4" s="5" t="s">
        <v>10</v>
      </c>
      <c r="B4" s="60"/>
      <c r="C4" s="3"/>
      <c r="D4" s="3"/>
      <c r="E4" s="3"/>
      <c r="F4" s="3"/>
      <c r="G4" s="3"/>
      <c r="H4" s="3"/>
    </row>
    <row r="5" spans="1:13" ht="13" x14ac:dyDescent="0.3">
      <c r="A5" s="3"/>
      <c r="B5" s="3"/>
      <c r="C5" s="3"/>
      <c r="D5" s="40" t="s">
        <v>87</v>
      </c>
      <c r="F5" s="3"/>
      <c r="G5" s="3"/>
      <c r="H5" s="3"/>
    </row>
    <row r="6" spans="1:13" ht="15" customHeight="1" x14ac:dyDescent="0.3">
      <c r="A6" s="5" t="s">
        <v>13</v>
      </c>
      <c r="B6" s="59"/>
      <c r="C6" s="3"/>
      <c r="D6" s="40" t="s">
        <v>88</v>
      </c>
      <c r="F6" s="3"/>
      <c r="G6" s="3"/>
      <c r="H6" s="3"/>
    </row>
    <row r="7" spans="1:13" ht="13" x14ac:dyDescent="0.3">
      <c r="A7" s="11" t="s">
        <v>44</v>
      </c>
      <c r="B7" s="59"/>
      <c r="C7" s="3"/>
      <c r="D7" s="112" t="s">
        <v>89</v>
      </c>
      <c r="E7" s="113"/>
      <c r="F7" s="37" t="str">
        <f>'Planned DR Details'!I39</f>
        <v>Pass</v>
      </c>
      <c r="G7" s="3"/>
      <c r="H7" s="3"/>
    </row>
    <row r="8" spans="1:13" ht="13" x14ac:dyDescent="0.3">
      <c r="A8" s="105" t="s">
        <v>14</v>
      </c>
      <c r="B8" s="62"/>
      <c r="C8" s="3"/>
      <c r="D8" s="112" t="s">
        <v>90</v>
      </c>
      <c r="E8" s="113"/>
      <c r="F8" s="37" t="str">
        <f>Schedule!K8</f>
        <v>Pass</v>
      </c>
      <c r="G8" s="3"/>
      <c r="H8" s="3"/>
    </row>
    <row r="9" spans="1:13" ht="13" x14ac:dyDescent="0.3">
      <c r="A9" s="11" t="s">
        <v>15</v>
      </c>
      <c r="B9" s="59"/>
      <c r="C9" s="3"/>
      <c r="G9" s="3"/>
      <c r="H9" s="3"/>
    </row>
    <row r="10" spans="1:13" ht="13" x14ac:dyDescent="0.3">
      <c r="A10" s="11" t="s">
        <v>16</v>
      </c>
      <c r="B10" s="58"/>
      <c r="C10" s="3"/>
      <c r="D10" s="3"/>
      <c r="E10" s="3"/>
      <c r="F10" s="3"/>
      <c r="G10" s="3"/>
      <c r="H10" s="3"/>
    </row>
    <row r="11" spans="1:13" ht="13" x14ac:dyDescent="0.3">
      <c r="A11" s="3"/>
      <c r="B11" s="3"/>
      <c r="C11" s="3"/>
      <c r="D11" s="3"/>
      <c r="E11" s="3"/>
      <c r="F11" s="3"/>
      <c r="G11" s="3"/>
      <c r="H11" s="3"/>
    </row>
    <row r="12" spans="1:13" ht="22.5" customHeight="1" thickBot="1" x14ac:dyDescent="0.3">
      <c r="B12" s="67"/>
      <c r="C12" s="67"/>
      <c r="D12" s="67"/>
      <c r="E12" s="67"/>
      <c r="F12" s="67"/>
      <c r="G12" s="67"/>
      <c r="H12" s="67"/>
    </row>
    <row r="13" spans="1:13" ht="87.75" customHeight="1" thickBot="1" x14ac:dyDescent="0.35">
      <c r="A13" s="12" t="s">
        <v>22</v>
      </c>
      <c r="B13" s="29" t="s">
        <v>101</v>
      </c>
      <c r="C13" s="30" t="s">
        <v>68</v>
      </c>
      <c r="D13" s="30" t="s">
        <v>69</v>
      </c>
      <c r="E13" s="30" t="s">
        <v>102</v>
      </c>
      <c r="F13" s="30" t="s">
        <v>103</v>
      </c>
      <c r="G13" s="30" t="s">
        <v>108</v>
      </c>
      <c r="H13" s="29" t="s">
        <v>104</v>
      </c>
      <c r="I13" s="30" t="s">
        <v>105</v>
      </c>
      <c r="J13" s="107" t="s">
        <v>106</v>
      </c>
      <c r="K13" s="110" t="s">
        <v>107</v>
      </c>
      <c r="L13" s="109"/>
      <c r="M13" s="109"/>
    </row>
    <row r="14" spans="1:13" ht="13" x14ac:dyDescent="0.3">
      <c r="A14" s="34" t="s">
        <v>17</v>
      </c>
      <c r="B14" s="57">
        <v>0</v>
      </c>
      <c r="C14" s="56">
        <v>0</v>
      </c>
      <c r="D14" s="89">
        <f>MAX(B14,0)+C14</f>
        <v>0</v>
      </c>
      <c r="E14" s="85">
        <v>0</v>
      </c>
      <c r="F14" s="82">
        <v>0</v>
      </c>
      <c r="G14" s="68">
        <v>0</v>
      </c>
      <c r="H14" s="71">
        <v>0</v>
      </c>
      <c r="I14" s="45">
        <v>0</v>
      </c>
      <c r="J14" s="45">
        <v>0</v>
      </c>
      <c r="K14" s="108">
        <f t="shared" ref="K14:K36" si="0">MIN(C14,IF(D14-J14&lt;0,0,D14-J14))</f>
        <v>0</v>
      </c>
    </row>
    <row r="15" spans="1:13" ht="13" x14ac:dyDescent="0.3">
      <c r="A15" s="35" t="s">
        <v>0</v>
      </c>
      <c r="B15" s="55">
        <v>0</v>
      </c>
      <c r="C15" s="54">
        <v>0</v>
      </c>
      <c r="D15" s="84">
        <f t="shared" ref="D15:D36" si="1">MAX(B15,0)+C15</f>
        <v>0</v>
      </c>
      <c r="E15" s="86">
        <v>0</v>
      </c>
      <c r="F15" s="83">
        <v>0</v>
      </c>
      <c r="G15" s="69">
        <v>0</v>
      </c>
      <c r="H15" s="72">
        <v>0</v>
      </c>
      <c r="I15" s="46">
        <v>0</v>
      </c>
      <c r="J15" s="46">
        <v>0</v>
      </c>
      <c r="K15" s="47">
        <f t="shared" si="0"/>
        <v>0</v>
      </c>
    </row>
    <row r="16" spans="1:13" ht="13" x14ac:dyDescent="0.3">
      <c r="A16" s="35" t="s">
        <v>1</v>
      </c>
      <c r="B16" s="55">
        <v>0</v>
      </c>
      <c r="C16" s="54">
        <v>0</v>
      </c>
      <c r="D16" s="84">
        <f t="shared" si="1"/>
        <v>0</v>
      </c>
      <c r="E16" s="86">
        <v>0</v>
      </c>
      <c r="F16" s="83">
        <v>0</v>
      </c>
      <c r="G16" s="69">
        <v>0</v>
      </c>
      <c r="H16" s="72">
        <v>0</v>
      </c>
      <c r="I16" s="46">
        <v>0</v>
      </c>
      <c r="J16" s="46">
        <v>0</v>
      </c>
      <c r="K16" s="47">
        <f t="shared" si="0"/>
        <v>0</v>
      </c>
    </row>
    <row r="17" spans="1:15" ht="13" x14ac:dyDescent="0.3">
      <c r="A17" s="35" t="s">
        <v>24</v>
      </c>
      <c r="B17" s="55">
        <v>0</v>
      </c>
      <c r="C17" s="54">
        <v>0</v>
      </c>
      <c r="D17" s="84">
        <f t="shared" si="1"/>
        <v>0</v>
      </c>
      <c r="E17" s="86">
        <v>0</v>
      </c>
      <c r="F17" s="83">
        <v>0</v>
      </c>
      <c r="G17" s="69">
        <v>0</v>
      </c>
      <c r="H17" s="72">
        <v>0</v>
      </c>
      <c r="I17" s="46">
        <v>0</v>
      </c>
      <c r="J17" s="46">
        <v>0</v>
      </c>
      <c r="K17" s="47">
        <f t="shared" si="0"/>
        <v>0</v>
      </c>
    </row>
    <row r="18" spans="1:15" ht="13" x14ac:dyDescent="0.3">
      <c r="A18" s="35" t="s">
        <v>23</v>
      </c>
      <c r="B18" s="55">
        <v>0</v>
      </c>
      <c r="C18" s="54">
        <v>0</v>
      </c>
      <c r="D18" s="84">
        <f t="shared" si="1"/>
        <v>0</v>
      </c>
      <c r="E18" s="86">
        <v>0</v>
      </c>
      <c r="F18" s="83">
        <v>0</v>
      </c>
      <c r="G18" s="69">
        <v>0</v>
      </c>
      <c r="H18" s="72">
        <v>0</v>
      </c>
      <c r="I18" s="46">
        <v>0</v>
      </c>
      <c r="J18" s="46">
        <v>0</v>
      </c>
      <c r="K18" s="47">
        <f t="shared" si="0"/>
        <v>0</v>
      </c>
    </row>
    <row r="19" spans="1:15" ht="13" x14ac:dyDescent="0.3">
      <c r="A19" s="35" t="s">
        <v>2</v>
      </c>
      <c r="B19" s="55">
        <v>0</v>
      </c>
      <c r="C19" s="54">
        <v>0</v>
      </c>
      <c r="D19" s="84">
        <f t="shared" si="1"/>
        <v>0</v>
      </c>
      <c r="E19" s="86">
        <v>0</v>
      </c>
      <c r="F19" s="83">
        <v>0</v>
      </c>
      <c r="G19" s="69">
        <v>0</v>
      </c>
      <c r="H19" s="72">
        <v>0</v>
      </c>
      <c r="I19" s="46">
        <v>0</v>
      </c>
      <c r="J19" s="46">
        <v>0</v>
      </c>
      <c r="K19" s="47">
        <f t="shared" si="0"/>
        <v>0</v>
      </c>
    </row>
    <row r="20" spans="1:15" ht="13" x14ac:dyDescent="0.3">
      <c r="A20" s="35" t="s">
        <v>3</v>
      </c>
      <c r="B20" s="55">
        <v>0</v>
      </c>
      <c r="C20" s="54">
        <v>0</v>
      </c>
      <c r="D20" s="84">
        <f t="shared" si="1"/>
        <v>0</v>
      </c>
      <c r="E20" s="86">
        <v>0</v>
      </c>
      <c r="F20" s="83">
        <v>0</v>
      </c>
      <c r="G20" s="69">
        <v>0</v>
      </c>
      <c r="H20" s="72">
        <v>0</v>
      </c>
      <c r="I20" s="46">
        <v>0</v>
      </c>
      <c r="J20" s="46">
        <v>0</v>
      </c>
      <c r="K20" s="47">
        <f t="shared" si="0"/>
        <v>0</v>
      </c>
    </row>
    <row r="21" spans="1:15" ht="13" x14ac:dyDescent="0.3">
      <c r="A21" s="35" t="s">
        <v>4</v>
      </c>
      <c r="B21" s="55">
        <v>0</v>
      </c>
      <c r="C21" s="54">
        <v>0</v>
      </c>
      <c r="D21" s="84">
        <f t="shared" si="1"/>
        <v>0</v>
      </c>
      <c r="E21" s="86">
        <v>0</v>
      </c>
      <c r="F21" s="83">
        <v>0</v>
      </c>
      <c r="G21" s="69">
        <v>0</v>
      </c>
      <c r="H21" s="72">
        <v>0</v>
      </c>
      <c r="I21" s="46">
        <v>0</v>
      </c>
      <c r="J21" s="46">
        <v>0</v>
      </c>
      <c r="K21" s="47">
        <f t="shared" si="0"/>
        <v>0</v>
      </c>
    </row>
    <row r="22" spans="1:15" ht="13" x14ac:dyDescent="0.3">
      <c r="A22" s="35" t="s">
        <v>86</v>
      </c>
      <c r="B22" s="55">
        <v>0</v>
      </c>
      <c r="C22" s="54">
        <v>0</v>
      </c>
      <c r="D22" s="84">
        <f t="shared" si="1"/>
        <v>0</v>
      </c>
      <c r="E22" s="86">
        <v>0</v>
      </c>
      <c r="F22" s="83">
        <v>0</v>
      </c>
      <c r="G22" s="69">
        <v>0</v>
      </c>
      <c r="H22" s="72">
        <v>0</v>
      </c>
      <c r="I22" s="46">
        <v>0</v>
      </c>
      <c r="J22" s="46">
        <v>0</v>
      </c>
      <c r="K22" s="47">
        <f t="shared" si="0"/>
        <v>0</v>
      </c>
      <c r="O22" s="39"/>
    </row>
    <row r="23" spans="1:15" ht="13" x14ac:dyDescent="0.3">
      <c r="A23" s="35" t="s">
        <v>18</v>
      </c>
      <c r="B23" s="55">
        <v>0</v>
      </c>
      <c r="C23" s="54">
        <v>0</v>
      </c>
      <c r="D23" s="84">
        <f t="shared" si="1"/>
        <v>0</v>
      </c>
      <c r="E23" s="86">
        <v>0</v>
      </c>
      <c r="F23" s="83">
        <v>0</v>
      </c>
      <c r="G23" s="69">
        <v>0</v>
      </c>
      <c r="H23" s="72">
        <v>0</v>
      </c>
      <c r="I23" s="46">
        <v>0</v>
      </c>
      <c r="J23" s="46">
        <v>0</v>
      </c>
      <c r="K23" s="47">
        <f t="shared" si="0"/>
        <v>0</v>
      </c>
      <c r="M23" s="66"/>
    </row>
    <row r="24" spans="1:15" ht="13" x14ac:dyDescent="0.3">
      <c r="A24" s="35" t="s">
        <v>26</v>
      </c>
      <c r="B24" s="55">
        <v>0</v>
      </c>
      <c r="C24" s="54">
        <v>0</v>
      </c>
      <c r="D24" s="84">
        <f t="shared" si="1"/>
        <v>0</v>
      </c>
      <c r="E24" s="86">
        <v>0</v>
      </c>
      <c r="F24" s="83">
        <v>0</v>
      </c>
      <c r="G24" s="69">
        <v>0</v>
      </c>
      <c r="H24" s="72">
        <v>0</v>
      </c>
      <c r="I24" s="46">
        <v>0</v>
      </c>
      <c r="J24" s="46">
        <v>0</v>
      </c>
      <c r="K24" s="47">
        <f t="shared" si="0"/>
        <v>0</v>
      </c>
    </row>
    <row r="25" spans="1:15" ht="13" x14ac:dyDescent="0.3">
      <c r="A25" s="35" t="s">
        <v>25</v>
      </c>
      <c r="B25" s="55">
        <v>0</v>
      </c>
      <c r="C25" s="54">
        <v>0</v>
      </c>
      <c r="D25" s="84">
        <f t="shared" si="1"/>
        <v>0</v>
      </c>
      <c r="E25" s="86">
        <v>0</v>
      </c>
      <c r="F25" s="83">
        <v>0</v>
      </c>
      <c r="G25" s="69">
        <v>0</v>
      </c>
      <c r="H25" s="72">
        <v>0</v>
      </c>
      <c r="I25" s="46">
        <v>0</v>
      </c>
      <c r="J25" s="46">
        <v>0</v>
      </c>
      <c r="K25" s="47">
        <f t="shared" si="0"/>
        <v>0</v>
      </c>
    </row>
    <row r="26" spans="1:15" ht="13" x14ac:dyDescent="0.3">
      <c r="A26" s="35" t="s">
        <v>19</v>
      </c>
      <c r="B26" s="55">
        <v>0</v>
      </c>
      <c r="C26" s="54">
        <v>0</v>
      </c>
      <c r="D26" s="84">
        <f t="shared" si="1"/>
        <v>0</v>
      </c>
      <c r="E26" s="86">
        <v>0</v>
      </c>
      <c r="F26" s="83">
        <v>0</v>
      </c>
      <c r="G26" s="69">
        <v>0</v>
      </c>
      <c r="H26" s="72">
        <v>0</v>
      </c>
      <c r="I26" s="46">
        <v>0</v>
      </c>
      <c r="J26" s="46">
        <v>0</v>
      </c>
      <c r="K26" s="47">
        <f t="shared" si="0"/>
        <v>0</v>
      </c>
    </row>
    <row r="27" spans="1:15" ht="13" x14ac:dyDescent="0.3">
      <c r="A27" s="35" t="s">
        <v>31</v>
      </c>
      <c r="B27" s="55">
        <v>0</v>
      </c>
      <c r="C27" s="54">
        <v>0</v>
      </c>
      <c r="D27" s="84">
        <f t="shared" si="1"/>
        <v>0</v>
      </c>
      <c r="E27" s="86">
        <v>0</v>
      </c>
      <c r="F27" s="83">
        <v>0</v>
      </c>
      <c r="G27" s="69">
        <v>0</v>
      </c>
      <c r="H27" s="73">
        <v>0</v>
      </c>
      <c r="I27" s="59">
        <v>0</v>
      </c>
      <c r="J27" s="48">
        <f>MAX(H27,I27,10)</f>
        <v>10</v>
      </c>
      <c r="K27" s="10">
        <f t="shared" si="0"/>
        <v>0</v>
      </c>
      <c r="L27" s="76" t="s">
        <v>115</v>
      </c>
      <c r="M27" s="3"/>
    </row>
    <row r="28" spans="1:15" ht="13" x14ac:dyDescent="0.3">
      <c r="A28" s="35" t="s">
        <v>5</v>
      </c>
      <c r="B28" s="55">
        <v>0</v>
      </c>
      <c r="C28" s="54">
        <v>0</v>
      </c>
      <c r="D28" s="84">
        <f t="shared" si="1"/>
        <v>0</v>
      </c>
      <c r="E28" s="86">
        <v>0</v>
      </c>
      <c r="F28" s="83">
        <v>0</v>
      </c>
      <c r="G28" s="69">
        <v>0</v>
      </c>
      <c r="H28" s="72">
        <v>0</v>
      </c>
      <c r="I28" s="46">
        <v>0</v>
      </c>
      <c r="J28" s="46">
        <v>0</v>
      </c>
      <c r="K28" s="47">
        <f t="shared" si="0"/>
        <v>0</v>
      </c>
    </row>
    <row r="29" spans="1:15" ht="13" x14ac:dyDescent="0.3">
      <c r="A29" s="35" t="s">
        <v>6</v>
      </c>
      <c r="B29" s="55">
        <v>0</v>
      </c>
      <c r="C29" s="54">
        <v>0</v>
      </c>
      <c r="D29" s="84">
        <f t="shared" si="1"/>
        <v>0</v>
      </c>
      <c r="E29" s="86">
        <v>0</v>
      </c>
      <c r="F29" s="83">
        <v>0</v>
      </c>
      <c r="G29" s="69">
        <v>0</v>
      </c>
      <c r="H29" s="72">
        <v>0</v>
      </c>
      <c r="I29" s="46">
        <v>0</v>
      </c>
      <c r="J29" s="46">
        <v>0</v>
      </c>
      <c r="K29" s="47">
        <f t="shared" si="0"/>
        <v>0</v>
      </c>
      <c r="L29" s="3"/>
    </row>
    <row r="30" spans="1:15" ht="13" x14ac:dyDescent="0.3">
      <c r="A30" s="35" t="s">
        <v>7</v>
      </c>
      <c r="B30" s="55">
        <v>0</v>
      </c>
      <c r="C30" s="54">
        <v>0</v>
      </c>
      <c r="D30" s="84">
        <f t="shared" si="1"/>
        <v>0</v>
      </c>
      <c r="E30" s="86">
        <v>0</v>
      </c>
      <c r="F30" s="83">
        <v>0</v>
      </c>
      <c r="G30" s="69">
        <v>0</v>
      </c>
      <c r="H30" s="72">
        <v>0</v>
      </c>
      <c r="I30" s="46">
        <v>0</v>
      </c>
      <c r="J30" s="46">
        <v>0</v>
      </c>
      <c r="K30" s="47">
        <f t="shared" si="0"/>
        <v>0</v>
      </c>
    </row>
    <row r="31" spans="1:15" ht="13" x14ac:dyDescent="0.3">
      <c r="A31" s="35" t="s">
        <v>20</v>
      </c>
      <c r="B31" s="55">
        <v>0</v>
      </c>
      <c r="C31" s="54">
        <v>0</v>
      </c>
      <c r="D31" s="84">
        <f t="shared" si="1"/>
        <v>0</v>
      </c>
      <c r="E31" s="86">
        <v>0</v>
      </c>
      <c r="F31" s="83">
        <v>0</v>
      </c>
      <c r="G31" s="69">
        <v>0</v>
      </c>
      <c r="H31" s="72">
        <v>0</v>
      </c>
      <c r="I31" s="46">
        <v>0</v>
      </c>
      <c r="J31" s="46">
        <v>0</v>
      </c>
      <c r="K31" s="47">
        <f t="shared" si="0"/>
        <v>0</v>
      </c>
      <c r="L31" s="3"/>
      <c r="M31" s="3"/>
    </row>
    <row r="32" spans="1:15" ht="13" x14ac:dyDescent="0.3">
      <c r="A32" s="35" t="s">
        <v>8</v>
      </c>
      <c r="B32" s="55">
        <v>0</v>
      </c>
      <c r="C32" s="54">
        <v>0</v>
      </c>
      <c r="D32" s="84">
        <f t="shared" si="1"/>
        <v>0</v>
      </c>
      <c r="E32" s="86">
        <v>0</v>
      </c>
      <c r="F32" s="83">
        <v>0</v>
      </c>
      <c r="G32" s="69">
        <v>0</v>
      </c>
      <c r="H32" s="72">
        <v>0</v>
      </c>
      <c r="I32" s="46">
        <v>0</v>
      </c>
      <c r="J32" s="46">
        <v>0</v>
      </c>
      <c r="K32" s="47">
        <f t="shared" si="0"/>
        <v>0</v>
      </c>
    </row>
    <row r="33" spans="1:11" ht="13" x14ac:dyDescent="0.3">
      <c r="A33" s="35" t="s">
        <v>21</v>
      </c>
      <c r="B33" s="55">
        <v>0</v>
      </c>
      <c r="C33" s="54">
        <v>0</v>
      </c>
      <c r="D33" s="84">
        <f t="shared" si="1"/>
        <v>0</v>
      </c>
      <c r="E33" s="86">
        <v>0</v>
      </c>
      <c r="F33" s="83">
        <v>0</v>
      </c>
      <c r="G33" s="69">
        <v>0</v>
      </c>
      <c r="H33" s="72">
        <v>0</v>
      </c>
      <c r="I33" s="46">
        <v>0</v>
      </c>
      <c r="J33" s="46">
        <v>0</v>
      </c>
      <c r="K33" s="47">
        <f t="shared" si="0"/>
        <v>0</v>
      </c>
    </row>
    <row r="34" spans="1:11" ht="13" x14ac:dyDescent="0.3">
      <c r="A34" s="35" t="s">
        <v>27</v>
      </c>
      <c r="B34" s="55">
        <v>0</v>
      </c>
      <c r="C34" s="54">
        <v>0</v>
      </c>
      <c r="D34" s="84">
        <f t="shared" si="1"/>
        <v>0</v>
      </c>
      <c r="E34" s="86">
        <v>0</v>
      </c>
      <c r="F34" s="83">
        <v>0</v>
      </c>
      <c r="G34" s="69">
        <v>0</v>
      </c>
      <c r="H34" s="72">
        <v>0</v>
      </c>
      <c r="I34" s="46">
        <v>0</v>
      </c>
      <c r="J34" s="46">
        <v>0</v>
      </c>
      <c r="K34" s="47">
        <f t="shared" si="0"/>
        <v>0</v>
      </c>
    </row>
    <row r="35" spans="1:11" ht="13" x14ac:dyDescent="0.3">
      <c r="A35" s="35" t="s">
        <v>28</v>
      </c>
      <c r="B35" s="55">
        <v>0</v>
      </c>
      <c r="C35" s="54">
        <v>0</v>
      </c>
      <c r="D35" s="84">
        <f t="shared" si="1"/>
        <v>0</v>
      </c>
      <c r="E35" s="86">
        <v>0</v>
      </c>
      <c r="F35" s="83">
        <v>0</v>
      </c>
      <c r="G35" s="69">
        <v>0</v>
      </c>
      <c r="H35" s="72">
        <v>0</v>
      </c>
      <c r="I35" s="46">
        <v>0</v>
      </c>
      <c r="J35" s="46">
        <v>0</v>
      </c>
      <c r="K35" s="47">
        <f t="shared" si="0"/>
        <v>0</v>
      </c>
    </row>
    <row r="36" spans="1:11" ht="13.5" thickBot="1" x14ac:dyDescent="0.35">
      <c r="A36" s="36" t="s">
        <v>9</v>
      </c>
      <c r="B36" s="53">
        <v>0</v>
      </c>
      <c r="C36" s="52">
        <v>0</v>
      </c>
      <c r="D36" s="90">
        <f t="shared" si="1"/>
        <v>0</v>
      </c>
      <c r="E36" s="87">
        <v>0</v>
      </c>
      <c r="F36" s="88">
        <v>0</v>
      </c>
      <c r="G36" s="70">
        <v>0</v>
      </c>
      <c r="H36" s="74">
        <v>0</v>
      </c>
      <c r="I36" s="49">
        <v>0</v>
      </c>
      <c r="J36" s="49">
        <v>0</v>
      </c>
      <c r="K36" s="50">
        <f t="shared" si="0"/>
        <v>0</v>
      </c>
    </row>
    <row r="37" spans="1:11" ht="13.5" thickBot="1" x14ac:dyDescent="0.35">
      <c r="A37" s="6" t="s">
        <v>29</v>
      </c>
      <c r="B37" s="31">
        <f t="shared" ref="B37:G37" si="2">SUM(B14:B36)</f>
        <v>0</v>
      </c>
      <c r="C37" s="32">
        <f t="shared" si="2"/>
        <v>0</v>
      </c>
      <c r="D37" s="81">
        <f t="shared" si="2"/>
        <v>0</v>
      </c>
      <c r="E37" s="80">
        <f t="shared" si="2"/>
        <v>0</v>
      </c>
      <c r="F37" s="32">
        <f t="shared" si="2"/>
        <v>0</v>
      </c>
      <c r="G37" s="32">
        <f t="shared" si="2"/>
        <v>0</v>
      </c>
      <c r="H37" s="31">
        <f t="shared" ref="H37:K37" si="3">SUM(H14:H36)</f>
        <v>0</v>
      </c>
      <c r="I37" s="32">
        <f t="shared" si="3"/>
        <v>0</v>
      </c>
      <c r="J37" s="32">
        <f t="shared" si="3"/>
        <v>10</v>
      </c>
      <c r="K37" s="33">
        <f t="shared" si="3"/>
        <v>0</v>
      </c>
    </row>
    <row r="38" spans="1:11" ht="23.25" customHeight="1" x14ac:dyDescent="0.35">
      <c r="A38" s="7" t="s">
        <v>84</v>
      </c>
      <c r="B38" s="77"/>
      <c r="C38" s="77"/>
      <c r="D38" s="77"/>
      <c r="E38" s="78"/>
      <c r="F38" s="78"/>
      <c r="G38" s="79"/>
      <c r="H38" s="79"/>
    </row>
    <row r="39" spans="1:11" ht="30" customHeight="1" x14ac:dyDescent="0.25">
      <c r="A39" s="111" t="s">
        <v>111</v>
      </c>
      <c r="B39" s="111"/>
      <c r="C39" s="111"/>
      <c r="D39" s="111"/>
      <c r="E39" s="111"/>
      <c r="F39" s="111"/>
      <c r="G39" s="111"/>
      <c r="H39" s="111"/>
      <c r="I39" s="111"/>
      <c r="J39" s="111"/>
      <c r="K39" s="111"/>
    </row>
    <row r="40" spans="1:11" ht="43.5" customHeight="1" x14ac:dyDescent="0.25">
      <c r="A40" s="111" t="s">
        <v>110</v>
      </c>
      <c r="B40" s="111"/>
      <c r="C40" s="111"/>
      <c r="D40" s="111"/>
      <c r="E40" s="111"/>
      <c r="F40" s="111"/>
      <c r="G40" s="111"/>
      <c r="H40" s="111"/>
      <c r="I40" s="111"/>
      <c r="J40" s="111"/>
      <c r="K40" s="111"/>
    </row>
    <row r="41" spans="1:11" ht="54.75" customHeight="1" x14ac:dyDescent="0.25">
      <c r="A41" s="111" t="s">
        <v>116</v>
      </c>
      <c r="B41" s="111"/>
      <c r="C41" s="111"/>
      <c r="D41" s="111"/>
      <c r="E41" s="111"/>
      <c r="F41" s="111"/>
      <c r="G41" s="111"/>
      <c r="H41" s="111"/>
      <c r="I41" s="111"/>
      <c r="J41" s="111"/>
      <c r="K41" s="111"/>
    </row>
  </sheetData>
  <mergeCells count="5">
    <mergeCell ref="A39:K39"/>
    <mergeCell ref="A40:K40"/>
    <mergeCell ref="A41:K41"/>
    <mergeCell ref="D7:E7"/>
    <mergeCell ref="D8:E8"/>
  </mergeCells>
  <conditionalFormatting sqref="C14:C36">
    <cfRule type="containsBlanks" dxfId="21" priority="99" stopIfTrue="1">
      <formula>LEN(TRIM(C14))=0</formula>
    </cfRule>
    <cfRule type="containsBlanks" dxfId="20" priority="100" stopIfTrue="1">
      <formula>LEN(TRIM(C14))=0</formula>
    </cfRule>
    <cfRule type="containsBlanks" dxfId="19" priority="101" stopIfTrue="1">
      <formula>LEN(TRIM(C14))=0</formula>
    </cfRule>
  </conditionalFormatting>
  <conditionalFormatting sqref="E14:E36">
    <cfRule type="cellIs" dxfId="18" priority="104" operator="greaterThan">
      <formula>D14-F14-G14</formula>
    </cfRule>
    <cfRule type="cellIs" dxfId="17" priority="105" operator="lessThan">
      <formula>D14-F14-G14</formula>
    </cfRule>
    <cfRule type="cellIs" dxfId="16" priority="115" operator="equal">
      <formula>D14-F14-G14</formula>
    </cfRule>
  </conditionalFormatting>
  <conditionalFormatting sqref="E14:G36">
    <cfRule type="expression" dxfId="15" priority="1" stopIfTrue="1">
      <formula>$D14+$E14+$F14+$G14=0</formula>
    </cfRule>
  </conditionalFormatting>
  <conditionalFormatting sqref="F7:F8">
    <cfRule type="cellIs" dxfId="14" priority="87" stopIfTrue="1" operator="equal">
      <formula>"Fail"</formula>
    </cfRule>
    <cfRule type="cellIs" dxfId="13" priority="89" stopIfTrue="1" operator="equal">
      <formula>"Pass"</formula>
    </cfRule>
  </conditionalFormatting>
  <conditionalFormatting sqref="F7:F9">
    <cfRule type="cellIs" dxfId="12" priority="85" stopIfTrue="1" operator="equal">
      <formula>"Pass"</formula>
    </cfRule>
  </conditionalFormatting>
  <conditionalFormatting sqref="F9">
    <cfRule type="cellIs" dxfId="11" priority="82" stopIfTrue="1" operator="equal">
      <formula>"Pass"</formula>
    </cfRule>
    <cfRule type="cellIs" dxfId="10" priority="83" stopIfTrue="1" operator="equal">
      <formula>"Fail"</formula>
    </cfRule>
  </conditionalFormatting>
  <conditionalFormatting sqref="F14:F36">
    <cfRule type="cellIs" dxfId="9" priority="3" operator="equal">
      <formula>$D14-$E14-$G14</formula>
    </cfRule>
    <cfRule type="cellIs" dxfId="8" priority="4" operator="lessThan">
      <formula>$D14-$E14-$G14</formula>
    </cfRule>
    <cfRule type="cellIs" dxfId="7" priority="6" operator="greaterThan">
      <formula>$D14-$E14-$G14</formula>
    </cfRule>
  </conditionalFormatting>
  <conditionalFormatting sqref="G14:G36">
    <cfRule type="cellIs" dxfId="6" priority="76" operator="equal">
      <formula>D14-E14-F14</formula>
    </cfRule>
    <cfRule type="cellIs" dxfId="5" priority="77" operator="lessThan">
      <formula>D14-E14-F14</formula>
    </cfRule>
    <cfRule type="cellIs" dxfId="4" priority="103" operator="greaterThan">
      <formula>D14-E14-F14</formula>
    </cfRule>
  </conditionalFormatting>
  <dataValidations count="2">
    <dataValidation type="custom" allowBlank="1" showInputMessage="1" showErrorMessage="1" sqref="D14:D36" xr:uid="{00000000-0002-0000-0000-000000000000}">
      <formula1>E14+G14</formula1>
    </dataValidation>
    <dataValidation type="list" allowBlank="1" showInputMessage="1" showErrorMessage="1" sqref="B3" xr:uid="{00000000-0002-0000-0000-000001000000}">
      <formula1>RPMAUCTION</formula1>
    </dataValidation>
  </dataValidations>
  <pageMargins left="0.7" right="0.7" top="0.75" bottom="0.75" header="0.3" footer="0.3"/>
  <pageSetup scale="59" orientation="landscape" r:id="rId1"/>
  <headerFooter>
    <oddFooter>&amp;A&amp;RPage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DDLB!$B$2:$B$3</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55"/>
  <sheetViews>
    <sheetView zoomScaleNormal="100" workbookViewId="0">
      <selection activeCell="B3" sqref="B3"/>
    </sheetView>
  </sheetViews>
  <sheetFormatPr defaultRowHeight="12.5" x14ac:dyDescent="0.25"/>
  <cols>
    <col min="1" max="1" width="18.7265625" customWidth="1"/>
    <col min="2" max="2" width="17.26953125" customWidth="1"/>
    <col min="3" max="3" width="17.81640625" customWidth="1"/>
    <col min="4" max="4" width="18.1796875" customWidth="1"/>
    <col min="5" max="5" width="16" customWidth="1"/>
    <col min="6" max="6" width="12.54296875" customWidth="1"/>
    <col min="7" max="7" width="14.453125" customWidth="1"/>
    <col min="8" max="8" width="24.54296875" customWidth="1"/>
    <col min="9" max="9" width="14" customWidth="1"/>
    <col min="10" max="10" width="12.81640625" customWidth="1"/>
    <col min="11" max="12" width="10.26953125" customWidth="1"/>
  </cols>
  <sheetData>
    <row r="1" spans="1:15" ht="15.5" x14ac:dyDescent="0.35">
      <c r="A1" s="7" t="s">
        <v>51</v>
      </c>
      <c r="B1" s="3"/>
      <c r="C1" s="3"/>
      <c r="D1" s="3"/>
      <c r="E1" s="3"/>
      <c r="F1" s="3"/>
      <c r="G1" s="3"/>
      <c r="H1" s="3"/>
    </row>
    <row r="2" spans="1:15" ht="13" x14ac:dyDescent="0.3">
      <c r="A2" s="3"/>
      <c r="B2" s="3"/>
      <c r="C2" s="1"/>
      <c r="D2" s="2" t="s">
        <v>11</v>
      </c>
      <c r="E2" s="2" t="s">
        <v>12</v>
      </c>
      <c r="F2" s="3"/>
      <c r="G2" s="3"/>
      <c r="H2" s="3"/>
    </row>
    <row r="3" spans="1:15" ht="13" x14ac:dyDescent="0.3">
      <c r="A3" s="102" t="s">
        <v>44</v>
      </c>
      <c r="B3" s="104" t="str">
        <f>IF('DR Sell Offer Plan Summary'!B7="","",'DR Sell Offer Plan Summary'!B7)</f>
        <v/>
      </c>
      <c r="C3" s="103" t="s">
        <v>30</v>
      </c>
      <c r="D3" s="75" t="str">
        <f>'DR Sell Offer Plan Summary'!B3</f>
        <v>Base Residual Auction</v>
      </c>
      <c r="E3" s="51" t="str">
        <f>'DR Sell Offer Plan Summary'!C3</f>
        <v>2028/2029</v>
      </c>
      <c r="F3" s="3"/>
      <c r="G3" s="3"/>
      <c r="H3" s="3"/>
    </row>
    <row r="4" spans="1:15" ht="13" x14ac:dyDescent="0.3">
      <c r="A4" s="3"/>
      <c r="B4" s="3"/>
      <c r="C4" s="13" t="s">
        <v>10</v>
      </c>
      <c r="D4" s="60"/>
      <c r="E4" s="3"/>
      <c r="F4" s="3"/>
      <c r="G4" s="3"/>
      <c r="H4" s="3"/>
    </row>
    <row r="5" spans="1:15" ht="13" x14ac:dyDescent="0.3">
      <c r="A5" s="3"/>
      <c r="B5" s="3"/>
      <c r="C5" s="6"/>
      <c r="D5" s="9"/>
      <c r="E5" s="3"/>
      <c r="F5" s="3"/>
      <c r="G5" s="3"/>
      <c r="H5" s="3"/>
    </row>
    <row r="6" spans="1:15" ht="13.5" thickBot="1" x14ac:dyDescent="0.35">
      <c r="A6" s="4" t="s">
        <v>49</v>
      </c>
      <c r="B6" s="3"/>
      <c r="C6" s="3"/>
      <c r="D6" s="3"/>
      <c r="E6" s="3"/>
      <c r="F6" s="3"/>
      <c r="G6" s="3"/>
      <c r="H6" s="3"/>
      <c r="I6" s="3"/>
      <c r="J6" s="3"/>
    </row>
    <row r="7" spans="1:15" x14ac:dyDescent="0.25">
      <c r="A7" s="117" t="s">
        <v>79</v>
      </c>
      <c r="B7" s="118"/>
      <c r="C7" s="118"/>
      <c r="D7" s="118"/>
      <c r="E7" s="118"/>
      <c r="F7" s="118"/>
      <c r="G7" s="118"/>
      <c r="H7" s="118"/>
      <c r="I7" s="118"/>
      <c r="J7" s="118"/>
      <c r="K7" s="118"/>
      <c r="L7" s="119"/>
    </row>
    <row r="8" spans="1:15" x14ac:dyDescent="0.25">
      <c r="A8" s="120"/>
      <c r="B8" s="121"/>
      <c r="C8" s="121"/>
      <c r="D8" s="121"/>
      <c r="E8" s="121"/>
      <c r="F8" s="121"/>
      <c r="G8" s="121"/>
      <c r="H8" s="121"/>
      <c r="I8" s="121"/>
      <c r="J8" s="121"/>
      <c r="K8" s="121"/>
      <c r="L8" s="122"/>
    </row>
    <row r="9" spans="1:15" x14ac:dyDescent="0.25">
      <c r="A9" s="120"/>
      <c r="B9" s="121"/>
      <c r="C9" s="121"/>
      <c r="D9" s="121"/>
      <c r="E9" s="121"/>
      <c r="F9" s="121"/>
      <c r="G9" s="121"/>
      <c r="H9" s="121"/>
      <c r="I9" s="121"/>
      <c r="J9" s="121"/>
      <c r="K9" s="121"/>
      <c r="L9" s="122"/>
    </row>
    <row r="10" spans="1:15" x14ac:dyDescent="0.25">
      <c r="A10" s="120"/>
      <c r="B10" s="121"/>
      <c r="C10" s="121"/>
      <c r="D10" s="121"/>
      <c r="E10" s="121"/>
      <c r="F10" s="121"/>
      <c r="G10" s="121"/>
      <c r="H10" s="121"/>
      <c r="I10" s="121"/>
      <c r="J10" s="121"/>
      <c r="K10" s="121"/>
      <c r="L10" s="122"/>
    </row>
    <row r="11" spans="1:15" ht="13" thickBot="1" x14ac:dyDescent="0.3">
      <c r="A11" s="123"/>
      <c r="B11" s="124"/>
      <c r="C11" s="124"/>
      <c r="D11" s="124"/>
      <c r="E11" s="124"/>
      <c r="F11" s="124"/>
      <c r="G11" s="124"/>
      <c r="H11" s="124"/>
      <c r="I11" s="124"/>
      <c r="J11" s="124"/>
      <c r="K11" s="124"/>
      <c r="L11" s="125"/>
    </row>
    <row r="12" spans="1:15" ht="13" x14ac:dyDescent="0.25">
      <c r="A12" s="23"/>
      <c r="B12" s="23"/>
      <c r="C12" s="23"/>
      <c r="D12" s="23"/>
      <c r="E12" s="23"/>
      <c r="F12" s="23"/>
      <c r="G12" s="23"/>
      <c r="H12" s="23"/>
      <c r="I12" s="23"/>
      <c r="J12" s="23"/>
      <c r="K12" s="23"/>
      <c r="L12" s="23"/>
    </row>
    <row r="13" spans="1:15" ht="13.5" thickBot="1" x14ac:dyDescent="0.35">
      <c r="A13" s="22" t="s">
        <v>48</v>
      </c>
      <c r="B13" s="21"/>
      <c r="C13" s="21"/>
      <c r="D13" s="21"/>
      <c r="E13" s="21"/>
      <c r="F13" s="21"/>
      <c r="G13" s="21"/>
      <c r="H13" s="21"/>
      <c r="I13" s="21"/>
      <c r="J13" s="18"/>
      <c r="K13" s="18"/>
    </row>
    <row r="14" spans="1:15" ht="13" x14ac:dyDescent="0.3">
      <c r="A14" s="126" t="s">
        <v>95</v>
      </c>
      <c r="B14" s="127"/>
      <c r="C14" s="127"/>
      <c r="D14" s="127"/>
      <c r="E14" s="127"/>
      <c r="F14" s="127"/>
      <c r="G14" s="127"/>
      <c r="H14" s="127"/>
      <c r="I14" s="127"/>
      <c r="J14" s="127"/>
      <c r="K14" s="127"/>
      <c r="L14" s="128"/>
      <c r="O14" s="20"/>
    </row>
    <row r="15" spans="1:15" ht="13" x14ac:dyDescent="0.3">
      <c r="A15" s="129"/>
      <c r="B15" s="130"/>
      <c r="C15" s="130"/>
      <c r="D15" s="130"/>
      <c r="E15" s="130"/>
      <c r="F15" s="130"/>
      <c r="G15" s="130"/>
      <c r="H15" s="130"/>
      <c r="I15" s="130"/>
      <c r="J15" s="130"/>
      <c r="K15" s="130"/>
      <c r="L15" s="131"/>
      <c r="O15" s="3"/>
    </row>
    <row r="16" spans="1:15" ht="13" x14ac:dyDescent="0.3">
      <c r="A16" s="129"/>
      <c r="B16" s="130"/>
      <c r="C16" s="130"/>
      <c r="D16" s="130"/>
      <c r="E16" s="130"/>
      <c r="F16" s="130"/>
      <c r="G16" s="130"/>
      <c r="H16" s="130"/>
      <c r="I16" s="130"/>
      <c r="J16" s="130"/>
      <c r="K16" s="130"/>
      <c r="L16" s="131"/>
      <c r="O16" s="3"/>
    </row>
    <row r="17" spans="1:15" ht="13" x14ac:dyDescent="0.3">
      <c r="A17" s="129"/>
      <c r="B17" s="130"/>
      <c r="C17" s="130"/>
      <c r="D17" s="130"/>
      <c r="E17" s="130"/>
      <c r="F17" s="130"/>
      <c r="G17" s="130"/>
      <c r="H17" s="130"/>
      <c r="I17" s="130"/>
      <c r="J17" s="130"/>
      <c r="K17" s="130"/>
      <c r="L17" s="131"/>
      <c r="O17" s="3"/>
    </row>
    <row r="18" spans="1:15" ht="13" thickBot="1" x14ac:dyDescent="0.3">
      <c r="A18" s="132"/>
      <c r="B18" s="133"/>
      <c r="C18" s="133"/>
      <c r="D18" s="133"/>
      <c r="E18" s="133"/>
      <c r="F18" s="133"/>
      <c r="G18" s="133"/>
      <c r="H18" s="133"/>
      <c r="I18" s="133"/>
      <c r="J18" s="133"/>
      <c r="K18" s="133"/>
      <c r="L18" s="134"/>
    </row>
    <row r="19" spans="1:15" ht="13" x14ac:dyDescent="0.3">
      <c r="A19" s="3"/>
      <c r="B19" s="21"/>
      <c r="C19" s="21"/>
      <c r="D19" s="21"/>
      <c r="E19" s="21"/>
      <c r="F19" s="21"/>
      <c r="G19" s="21"/>
      <c r="H19" s="21"/>
      <c r="I19" s="21"/>
      <c r="J19" s="18"/>
      <c r="K19" s="18"/>
    </row>
    <row r="20" spans="1:15" ht="13.5" thickBot="1" x14ac:dyDescent="0.35">
      <c r="A20" s="4" t="s">
        <v>50</v>
      </c>
      <c r="B20" s="21"/>
      <c r="C20" s="21"/>
      <c r="D20" s="21"/>
      <c r="E20" s="21"/>
      <c r="F20" s="21"/>
      <c r="G20" s="21"/>
      <c r="H20" s="21"/>
      <c r="I20" s="21"/>
      <c r="J20" s="18"/>
      <c r="K20" s="18"/>
      <c r="O20" s="20"/>
    </row>
    <row r="21" spans="1:15" ht="12.75" customHeight="1" x14ac:dyDescent="0.3">
      <c r="A21" s="126" t="s">
        <v>80</v>
      </c>
      <c r="B21" s="135"/>
      <c r="C21" s="135"/>
      <c r="D21" s="135"/>
      <c r="E21" s="135"/>
      <c r="F21" s="135"/>
      <c r="G21" s="135"/>
      <c r="H21" s="135"/>
      <c r="I21" s="135"/>
      <c r="J21" s="135"/>
      <c r="K21" s="135"/>
      <c r="L21" s="136"/>
      <c r="O21" s="20"/>
    </row>
    <row r="22" spans="1:15" ht="13" x14ac:dyDescent="0.3">
      <c r="A22" s="137"/>
      <c r="B22" s="138"/>
      <c r="C22" s="138"/>
      <c r="D22" s="138"/>
      <c r="E22" s="138"/>
      <c r="F22" s="138"/>
      <c r="G22" s="138"/>
      <c r="H22" s="138"/>
      <c r="I22" s="138"/>
      <c r="J22" s="138"/>
      <c r="K22" s="138"/>
      <c r="L22" s="139"/>
      <c r="O22" s="20"/>
    </row>
    <row r="23" spans="1:15" x14ac:dyDescent="0.25">
      <c r="A23" s="137"/>
      <c r="B23" s="138"/>
      <c r="C23" s="138"/>
      <c r="D23" s="138"/>
      <c r="E23" s="138"/>
      <c r="F23" s="138"/>
      <c r="G23" s="138"/>
      <c r="H23" s="138"/>
      <c r="I23" s="138"/>
      <c r="J23" s="138"/>
      <c r="K23" s="138"/>
      <c r="L23" s="139"/>
    </row>
    <row r="24" spans="1:15" x14ac:dyDescent="0.25">
      <c r="A24" s="137"/>
      <c r="B24" s="138"/>
      <c r="C24" s="138"/>
      <c r="D24" s="138"/>
      <c r="E24" s="138"/>
      <c r="F24" s="138"/>
      <c r="G24" s="138"/>
      <c r="H24" s="138"/>
      <c r="I24" s="138"/>
      <c r="J24" s="138"/>
      <c r="K24" s="138"/>
      <c r="L24" s="139"/>
    </row>
    <row r="25" spans="1:15" ht="13" thickBot="1" x14ac:dyDescent="0.3">
      <c r="A25" s="140"/>
      <c r="B25" s="141"/>
      <c r="C25" s="141"/>
      <c r="D25" s="141"/>
      <c r="E25" s="141"/>
      <c r="F25" s="141"/>
      <c r="G25" s="141"/>
      <c r="H25" s="141"/>
      <c r="I25" s="141"/>
      <c r="J25" s="141"/>
      <c r="K25" s="141"/>
      <c r="L25" s="142"/>
    </row>
    <row r="26" spans="1:15" ht="13" x14ac:dyDescent="0.25">
      <c r="A26" s="27"/>
      <c r="B26" s="27"/>
      <c r="C26" s="27"/>
      <c r="D26" s="27"/>
      <c r="E26" s="27"/>
      <c r="F26" s="27"/>
      <c r="G26" s="27"/>
      <c r="H26" s="27"/>
      <c r="I26" s="27"/>
      <c r="J26" s="27"/>
      <c r="K26" s="27"/>
      <c r="L26" s="27"/>
    </row>
    <row r="27" spans="1:15" ht="13.5" thickBot="1" x14ac:dyDescent="0.3">
      <c r="A27" s="28" t="s">
        <v>60</v>
      </c>
      <c r="B27" s="27"/>
      <c r="C27" s="27"/>
      <c r="D27" s="27"/>
      <c r="E27" s="27"/>
      <c r="F27" s="27"/>
      <c r="G27" s="27"/>
      <c r="H27" s="27"/>
      <c r="I27" s="27"/>
      <c r="J27" s="27"/>
      <c r="K27" s="27"/>
      <c r="L27" s="27"/>
    </row>
    <row r="28" spans="1:15" x14ac:dyDescent="0.25">
      <c r="A28" s="126" t="s">
        <v>72</v>
      </c>
      <c r="B28" s="135"/>
      <c r="C28" s="135"/>
      <c r="D28" s="135"/>
      <c r="E28" s="135"/>
      <c r="F28" s="135"/>
      <c r="G28" s="135"/>
      <c r="H28" s="135"/>
      <c r="I28" s="135"/>
      <c r="J28" s="135"/>
      <c r="K28" s="135"/>
      <c r="L28" s="136"/>
    </row>
    <row r="29" spans="1:15" x14ac:dyDescent="0.25">
      <c r="A29" s="137"/>
      <c r="B29" s="138"/>
      <c r="C29" s="138"/>
      <c r="D29" s="138"/>
      <c r="E29" s="138"/>
      <c r="F29" s="138"/>
      <c r="G29" s="138"/>
      <c r="H29" s="138"/>
      <c r="I29" s="138"/>
      <c r="J29" s="138"/>
      <c r="K29" s="138"/>
      <c r="L29" s="139"/>
    </row>
    <row r="30" spans="1:15" x14ac:dyDescent="0.25">
      <c r="A30" s="137"/>
      <c r="B30" s="138"/>
      <c r="C30" s="138"/>
      <c r="D30" s="138"/>
      <c r="E30" s="138"/>
      <c r="F30" s="138"/>
      <c r="G30" s="138"/>
      <c r="H30" s="138"/>
      <c r="I30" s="138"/>
      <c r="J30" s="138"/>
      <c r="K30" s="138"/>
      <c r="L30" s="139"/>
    </row>
    <row r="31" spans="1:15" x14ac:dyDescent="0.25">
      <c r="A31" s="137"/>
      <c r="B31" s="138"/>
      <c r="C31" s="138"/>
      <c r="D31" s="138"/>
      <c r="E31" s="138"/>
      <c r="F31" s="138"/>
      <c r="G31" s="138"/>
      <c r="H31" s="138"/>
      <c r="I31" s="138"/>
      <c r="J31" s="138"/>
      <c r="K31" s="138"/>
      <c r="L31" s="139"/>
    </row>
    <row r="32" spans="1:15" ht="13" thickBot="1" x14ac:dyDescent="0.3">
      <c r="A32" s="140"/>
      <c r="B32" s="141"/>
      <c r="C32" s="141"/>
      <c r="D32" s="141"/>
      <c r="E32" s="141"/>
      <c r="F32" s="141"/>
      <c r="G32" s="141"/>
      <c r="H32" s="141"/>
      <c r="I32" s="141"/>
      <c r="J32" s="141"/>
      <c r="K32" s="141"/>
      <c r="L32" s="142"/>
    </row>
    <row r="33" spans="1:12" ht="13" x14ac:dyDescent="0.25">
      <c r="A33" s="27"/>
      <c r="B33" s="27"/>
      <c r="C33" s="27"/>
      <c r="D33" s="27"/>
      <c r="E33" s="27"/>
      <c r="F33" s="27"/>
      <c r="G33" s="27"/>
      <c r="H33" s="27"/>
      <c r="I33" s="27"/>
      <c r="J33" s="27"/>
      <c r="K33" s="27"/>
      <c r="L33" s="27"/>
    </row>
    <row r="34" spans="1:12" ht="13" x14ac:dyDescent="0.25">
      <c r="A34" s="24"/>
      <c r="B34" s="24"/>
      <c r="C34" s="24"/>
      <c r="D34" s="24"/>
      <c r="E34" s="24"/>
      <c r="F34" s="24"/>
      <c r="G34" s="24"/>
      <c r="H34" s="24"/>
      <c r="I34" s="24"/>
      <c r="J34" s="24"/>
      <c r="K34" s="24"/>
      <c r="L34" s="24"/>
    </row>
    <row r="35" spans="1:12" ht="13.5" thickBot="1" x14ac:dyDescent="0.35">
      <c r="A35" s="4" t="s">
        <v>71</v>
      </c>
      <c r="B35" s="4"/>
      <c r="C35" s="3"/>
      <c r="D35" s="3"/>
      <c r="E35" s="3"/>
      <c r="F35" s="3"/>
      <c r="G35" s="3"/>
      <c r="H35" s="3"/>
      <c r="I35" s="116"/>
      <c r="J35" s="116"/>
      <c r="K35" s="116"/>
    </row>
    <row r="36" spans="1:12" s="8" customFormat="1" ht="66.75" customHeight="1" thickBot="1" x14ac:dyDescent="0.35">
      <c r="A36" s="14" t="s">
        <v>43</v>
      </c>
      <c r="B36" s="15" t="s">
        <v>70</v>
      </c>
      <c r="C36" s="15" t="s">
        <v>47</v>
      </c>
      <c r="D36" s="15" t="s">
        <v>75</v>
      </c>
      <c r="E36" s="15" t="s">
        <v>76</v>
      </c>
      <c r="F36" s="91" t="s">
        <v>74</v>
      </c>
      <c r="G36" s="17"/>
      <c r="H36" s="17"/>
      <c r="I36" s="17"/>
    </row>
    <row r="37" spans="1:12" ht="39" x14ac:dyDescent="0.3">
      <c r="A37" s="92"/>
      <c r="B37" s="62"/>
      <c r="C37" s="62"/>
      <c r="D37" s="62"/>
      <c r="E37" s="62"/>
      <c r="F37" s="93">
        <f>ROUND((C37*E37)/1000,3)</f>
        <v>0</v>
      </c>
      <c r="G37" s="3"/>
      <c r="H37" s="41" t="s">
        <v>91</v>
      </c>
      <c r="I37" s="42">
        <f>SUM(F37:F41)+SUM(L46:L50)</f>
        <v>0</v>
      </c>
    </row>
    <row r="38" spans="1:12" ht="13" x14ac:dyDescent="0.3">
      <c r="A38" s="55"/>
      <c r="B38" s="59"/>
      <c r="C38" s="59"/>
      <c r="D38" s="59"/>
      <c r="E38" s="59"/>
      <c r="F38" s="38">
        <f>ROUND((C38*E38)/1000,3)</f>
        <v>0</v>
      </c>
      <c r="G38" s="3"/>
      <c r="H38" s="41" t="s">
        <v>92</v>
      </c>
      <c r="I38" s="42">
        <f>'DR Sell Offer Plan Summary'!C37</f>
        <v>0</v>
      </c>
    </row>
    <row r="39" spans="1:12" ht="13" x14ac:dyDescent="0.3">
      <c r="A39" s="55"/>
      <c r="B39" s="59"/>
      <c r="C39" s="59"/>
      <c r="D39" s="59"/>
      <c r="E39" s="59"/>
      <c r="F39" s="38">
        <f>ROUND((C39*E39)/1000,3)</f>
        <v>0</v>
      </c>
      <c r="G39" s="3"/>
      <c r="H39" s="41" t="s">
        <v>93</v>
      </c>
      <c r="I39" s="43" t="str">
        <f>IF(I38=I37,"Pass", "Fail")</f>
        <v>Pass</v>
      </c>
    </row>
    <row r="40" spans="1:12" ht="13" x14ac:dyDescent="0.3">
      <c r="A40" s="55"/>
      <c r="B40" s="59"/>
      <c r="C40" s="59"/>
      <c r="D40" s="59"/>
      <c r="E40" s="59"/>
      <c r="F40" s="38">
        <f>ROUND((C40*E40)/1000,3)</f>
        <v>0</v>
      </c>
      <c r="G40" s="3"/>
      <c r="H40" s="3"/>
      <c r="I40" s="3"/>
    </row>
    <row r="41" spans="1:12" ht="13" x14ac:dyDescent="0.3">
      <c r="A41" s="55"/>
      <c r="B41" s="59"/>
      <c r="C41" s="59"/>
      <c r="D41" s="59"/>
      <c r="E41" s="59"/>
      <c r="F41" s="38">
        <f>ROUND((C41*E41)/1000,3)</f>
        <v>0</v>
      </c>
      <c r="G41" s="3"/>
      <c r="H41" s="3"/>
      <c r="I41" s="3"/>
    </row>
    <row r="42" spans="1:12" ht="13" x14ac:dyDescent="0.3">
      <c r="A42" s="3"/>
      <c r="B42" s="3"/>
      <c r="C42" s="3"/>
      <c r="D42" s="3"/>
      <c r="E42" s="3"/>
      <c r="F42" s="3"/>
      <c r="G42" s="3"/>
      <c r="H42" s="3"/>
      <c r="I42" s="3"/>
    </row>
    <row r="43" spans="1:12" ht="13.5" customHeight="1" x14ac:dyDescent="0.3">
      <c r="A43" s="3"/>
      <c r="B43" s="3"/>
      <c r="C43" s="3"/>
      <c r="D43" s="3"/>
      <c r="E43" s="3"/>
      <c r="F43" s="3"/>
      <c r="G43" s="3"/>
      <c r="H43" s="3"/>
      <c r="I43" s="3"/>
    </row>
    <row r="44" spans="1:12" ht="13.5" customHeight="1" thickBot="1" x14ac:dyDescent="0.35">
      <c r="A44" s="4" t="s">
        <v>78</v>
      </c>
      <c r="B44" s="3"/>
      <c r="C44" s="3"/>
      <c r="D44" s="3"/>
      <c r="E44" s="3"/>
      <c r="F44" s="3"/>
      <c r="G44" s="3"/>
      <c r="H44" s="3"/>
      <c r="I44" s="3"/>
    </row>
    <row r="45" spans="1:12" ht="51.75" customHeight="1" thickBot="1" x14ac:dyDescent="0.35">
      <c r="A45" s="14" t="s">
        <v>43</v>
      </c>
      <c r="B45" s="15" t="s">
        <v>83</v>
      </c>
      <c r="C45" s="14" t="s">
        <v>39</v>
      </c>
      <c r="D45" s="15" t="s">
        <v>40</v>
      </c>
      <c r="E45" s="15" t="s">
        <v>41</v>
      </c>
      <c r="F45" s="15" t="s">
        <v>46</v>
      </c>
      <c r="G45" s="15" t="s">
        <v>42</v>
      </c>
      <c r="H45" s="15" t="s">
        <v>70</v>
      </c>
      <c r="I45" s="15" t="s">
        <v>81</v>
      </c>
      <c r="J45" s="15" t="s">
        <v>82</v>
      </c>
      <c r="K45" s="15" t="s">
        <v>77</v>
      </c>
      <c r="L45" s="91" t="s">
        <v>73</v>
      </c>
    </row>
    <row r="46" spans="1:12" ht="13.5" customHeight="1" x14ac:dyDescent="0.3">
      <c r="A46" s="92"/>
      <c r="B46" s="62"/>
      <c r="C46" s="62"/>
      <c r="D46" s="62"/>
      <c r="E46" s="62"/>
      <c r="F46" s="62"/>
      <c r="G46" s="63"/>
      <c r="H46" s="62"/>
      <c r="I46" s="62"/>
      <c r="J46" s="62"/>
      <c r="K46" s="62"/>
      <c r="L46" s="93">
        <f>ROUND(K46/1000,3)</f>
        <v>0</v>
      </c>
    </row>
    <row r="47" spans="1:12" ht="13.5" customHeight="1" x14ac:dyDescent="0.3">
      <c r="A47" s="92"/>
      <c r="B47" s="59"/>
      <c r="C47" s="59"/>
      <c r="D47" s="59"/>
      <c r="E47" s="59"/>
      <c r="F47" s="59"/>
      <c r="G47" s="59"/>
      <c r="H47" s="62"/>
      <c r="I47" s="59"/>
      <c r="J47" s="59"/>
      <c r="K47" s="62"/>
      <c r="L47" s="93">
        <f>ROUND(K47/1000,3)</f>
        <v>0</v>
      </c>
    </row>
    <row r="48" spans="1:12" ht="13.5" customHeight="1" x14ac:dyDescent="0.3">
      <c r="A48" s="92"/>
      <c r="B48" s="59"/>
      <c r="C48" s="59"/>
      <c r="D48" s="59"/>
      <c r="E48" s="59"/>
      <c r="F48" s="59"/>
      <c r="G48" s="59"/>
      <c r="H48" s="62"/>
      <c r="I48" s="59"/>
      <c r="J48" s="59"/>
      <c r="K48" s="62"/>
      <c r="L48" s="93">
        <f>ROUND(K48/1000,3)</f>
        <v>0</v>
      </c>
    </row>
    <row r="49" spans="1:12" ht="13.5" customHeight="1" x14ac:dyDescent="0.3">
      <c r="A49" s="92"/>
      <c r="B49" s="59"/>
      <c r="C49" s="59"/>
      <c r="D49" s="59"/>
      <c r="E49" s="59"/>
      <c r="F49" s="59"/>
      <c r="G49" s="59"/>
      <c r="H49" s="62"/>
      <c r="I49" s="59"/>
      <c r="J49" s="59"/>
      <c r="K49" s="62"/>
      <c r="L49" s="93">
        <f>ROUND(K49/1000,3)</f>
        <v>0</v>
      </c>
    </row>
    <row r="50" spans="1:12" ht="13.5" customHeight="1" thickBot="1" x14ac:dyDescent="0.35">
      <c r="A50" s="94"/>
      <c r="B50" s="95"/>
      <c r="C50" s="95"/>
      <c r="D50" s="95"/>
      <c r="E50" s="95"/>
      <c r="F50" s="95"/>
      <c r="G50" s="95"/>
      <c r="H50" s="96"/>
      <c r="I50" s="95"/>
      <c r="J50" s="95"/>
      <c r="K50" s="96"/>
      <c r="L50" s="97">
        <f>ROUND(K50/1000,3)</f>
        <v>0</v>
      </c>
    </row>
    <row r="51" spans="1:12" ht="19.5" customHeight="1" x14ac:dyDescent="0.3">
      <c r="A51" s="4" t="s">
        <v>84</v>
      </c>
      <c r="B51" s="3"/>
      <c r="C51" s="3"/>
      <c r="D51" s="65"/>
      <c r="E51" s="61"/>
      <c r="F51" s="61"/>
      <c r="I51" s="3"/>
    </row>
    <row r="52" spans="1:12" ht="15" customHeight="1" x14ac:dyDescent="0.3">
      <c r="A52" s="144" t="s">
        <v>96</v>
      </c>
      <c r="B52" s="144"/>
      <c r="C52" s="144"/>
      <c r="D52" s="144"/>
      <c r="E52" s="144"/>
      <c r="F52" s="144"/>
      <c r="G52" s="144"/>
      <c r="H52" s="144"/>
      <c r="I52" s="4"/>
    </row>
    <row r="53" spans="1:12" ht="27.75" customHeight="1" x14ac:dyDescent="0.3">
      <c r="A53" s="143" t="s">
        <v>97</v>
      </c>
      <c r="B53" s="143"/>
      <c r="C53" s="143"/>
      <c r="D53" s="143"/>
      <c r="E53" s="143"/>
      <c r="F53" s="143"/>
      <c r="G53" s="143"/>
      <c r="H53" s="143"/>
      <c r="I53" s="17"/>
    </row>
    <row r="54" spans="1:12" ht="25.5" customHeight="1" x14ac:dyDescent="0.3">
      <c r="A54" s="114" t="s">
        <v>98</v>
      </c>
      <c r="B54" s="114"/>
      <c r="C54" s="114"/>
      <c r="D54" s="114"/>
      <c r="E54" s="114"/>
      <c r="F54" s="114"/>
      <c r="G54" s="114"/>
      <c r="H54" s="114"/>
    </row>
    <row r="55" spans="1:12" ht="27.75" customHeight="1" x14ac:dyDescent="0.3">
      <c r="A55" s="115" t="s">
        <v>99</v>
      </c>
      <c r="B55" s="115"/>
      <c r="C55" s="115"/>
      <c r="D55" s="115"/>
      <c r="E55" s="115"/>
      <c r="F55" s="115"/>
      <c r="G55" s="115"/>
      <c r="H55" s="115"/>
    </row>
  </sheetData>
  <mergeCells count="9">
    <mergeCell ref="A54:H54"/>
    <mergeCell ref="A55:H55"/>
    <mergeCell ref="I35:K35"/>
    <mergeCell ref="A7:L11"/>
    <mergeCell ref="A14:L18"/>
    <mergeCell ref="A21:L25"/>
    <mergeCell ref="A28:L32"/>
    <mergeCell ref="A53:H53"/>
    <mergeCell ref="A52:H52"/>
  </mergeCells>
  <conditionalFormatting sqref="I39">
    <cfRule type="cellIs" dxfId="3" priority="1" stopIfTrue="1" operator="equal">
      <formula>"Fail"</formula>
    </cfRule>
    <cfRule type="cellIs" dxfId="2" priority="2" stopIfTrue="1" operator="equal">
      <formula>"Pass"</formula>
    </cfRule>
  </conditionalFormatting>
  <dataValidations count="3">
    <dataValidation type="list" allowBlank="1" showInputMessage="1" showErrorMessage="1" sqref="A42:B42 G37:G42 H40:I42" xr:uid="{00000000-0002-0000-0100-000000000000}">
      <formula1>#REF!</formula1>
    </dataValidation>
    <dataValidation type="list" allowBlank="1" showInputMessage="1" showErrorMessage="1" sqref="A37:A41 A46:A50" xr:uid="{00000000-0002-0000-0100-000001000000}">
      <formula1>ZONE</formula1>
    </dataValidation>
    <dataValidation type="list" allowBlank="1" showInputMessage="1" showErrorMessage="1" sqref="B37:B41 H46:H50" xr:uid="{00000000-0002-0000-0100-000002000000}">
      <formula1>CUSTOMER_SEGMENT</formula1>
    </dataValidation>
  </dataValidations>
  <pageMargins left="0.7" right="0.7" top="0.75" bottom="0.75" header="0.3" footer="0.3"/>
  <pageSetup scale="56" fitToHeight="2" orientation="landscape" r:id="rId1"/>
  <headerFooter>
    <oddFooter>&amp;A&amp;RPage &amp;P</oddFooter>
  </headerFooter>
  <rowBreaks count="2" manualBreakCount="2">
    <brk id="42" max="16383" man="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22"/>
  <sheetViews>
    <sheetView zoomScaleNormal="100" workbookViewId="0">
      <selection activeCell="F4" sqref="F4"/>
    </sheetView>
  </sheetViews>
  <sheetFormatPr defaultRowHeight="12.5" x14ac:dyDescent="0.25"/>
  <cols>
    <col min="1" max="1" width="19.81640625" customWidth="1"/>
    <col min="2" max="2" width="28" customWidth="1"/>
    <col min="3" max="4" width="18.453125" customWidth="1"/>
    <col min="5" max="8" width="17.7265625" customWidth="1"/>
    <col min="10" max="10" width="24.453125" bestFit="1" customWidth="1"/>
  </cols>
  <sheetData>
    <row r="1" spans="1:11" ht="15.5" x14ac:dyDescent="0.35">
      <c r="A1" s="7" t="s">
        <v>64</v>
      </c>
    </row>
    <row r="2" spans="1:11" ht="13" x14ac:dyDescent="0.3">
      <c r="A2" s="3"/>
      <c r="B2" s="3"/>
      <c r="C2" s="1"/>
      <c r="D2" s="2" t="s">
        <v>11</v>
      </c>
      <c r="E2" s="2" t="s">
        <v>12</v>
      </c>
      <c r="F2" s="3"/>
      <c r="G2" s="3"/>
    </row>
    <row r="3" spans="1:11" ht="13" x14ac:dyDescent="0.3">
      <c r="A3" s="102" t="s">
        <v>44</v>
      </c>
      <c r="B3" s="104" t="str">
        <f>IF('DR Sell Offer Plan Summary'!B7="","",'DR Sell Offer Plan Summary'!B7)</f>
        <v/>
      </c>
      <c r="C3" s="103" t="s">
        <v>30</v>
      </c>
      <c r="D3" s="75" t="str">
        <f>'DR Sell Offer Plan Summary'!B3</f>
        <v>Base Residual Auction</v>
      </c>
      <c r="E3" s="51" t="str">
        <f>'DR Sell Offer Plan Summary'!C3</f>
        <v>2028/2029</v>
      </c>
    </row>
    <row r="4" spans="1:11" ht="13" x14ac:dyDescent="0.3">
      <c r="A4" s="3"/>
      <c r="B4" s="3"/>
      <c r="C4" s="13" t="s">
        <v>10</v>
      </c>
      <c r="D4" s="60"/>
      <c r="E4" s="3"/>
    </row>
    <row r="5" spans="1:11" ht="13.5" thickBot="1" x14ac:dyDescent="0.35">
      <c r="B5" s="4"/>
      <c r="C5" s="3"/>
      <c r="D5" s="3"/>
      <c r="E5" s="3"/>
    </row>
    <row r="6" spans="1:11" ht="13.5" thickBot="1" x14ac:dyDescent="0.35">
      <c r="A6" s="3"/>
      <c r="B6" s="3"/>
      <c r="C6" s="145" t="s">
        <v>62</v>
      </c>
      <c r="D6" s="146"/>
      <c r="E6" s="147"/>
      <c r="F6" s="148" t="s">
        <v>63</v>
      </c>
      <c r="G6" s="149"/>
      <c r="H6" s="150"/>
      <c r="J6" s="19" t="s">
        <v>114</v>
      </c>
      <c r="K6" s="37">
        <f>SUM(H8:H16)</f>
        <v>0</v>
      </c>
    </row>
    <row r="7" spans="1:11" ht="13.5" thickBot="1" x14ac:dyDescent="0.35">
      <c r="A7" s="16" t="s">
        <v>43</v>
      </c>
      <c r="B7" s="26" t="s">
        <v>70</v>
      </c>
      <c r="C7" s="106">
        <f>VLOOKUP(E3,DDLB!B1:C7,2,TRUE)</f>
        <v>2026</v>
      </c>
      <c r="D7" s="106">
        <f>C7+1</f>
        <v>2027</v>
      </c>
      <c r="E7" s="106">
        <f>D7+1</f>
        <v>2028</v>
      </c>
      <c r="F7" s="106">
        <f>VLOOKUP(E3,DDLB!B1:C7,2,TRUE)</f>
        <v>2026</v>
      </c>
      <c r="G7" s="106">
        <f>F7+1</f>
        <v>2027</v>
      </c>
      <c r="H7" s="106">
        <f>G7+1</f>
        <v>2028</v>
      </c>
      <c r="J7" s="19" t="s">
        <v>94</v>
      </c>
      <c r="K7" s="37">
        <f>'DR Sell Offer Plan Summary'!D37</f>
        <v>0</v>
      </c>
    </row>
    <row r="8" spans="1:11" ht="13" x14ac:dyDescent="0.3">
      <c r="A8" s="57"/>
      <c r="B8" s="98"/>
      <c r="C8" s="98"/>
      <c r="D8" s="98"/>
      <c r="E8" s="98"/>
      <c r="F8" s="98"/>
      <c r="G8" s="98"/>
      <c r="H8" s="68"/>
      <c r="J8" s="19" t="s">
        <v>93</v>
      </c>
      <c r="K8" s="44" t="str">
        <f>IF(K7=K6,"Pass","Fail")</f>
        <v>Pass</v>
      </c>
    </row>
    <row r="9" spans="1:11" ht="13" x14ac:dyDescent="0.3">
      <c r="A9" s="92"/>
      <c r="B9" s="62"/>
      <c r="C9" s="59"/>
      <c r="D9" s="59"/>
      <c r="E9" s="59"/>
      <c r="F9" s="59"/>
      <c r="G9" s="59"/>
      <c r="H9" s="69"/>
    </row>
    <row r="10" spans="1:11" ht="13" x14ac:dyDescent="0.3">
      <c r="A10" s="92"/>
      <c r="B10" s="62"/>
      <c r="C10" s="59"/>
      <c r="D10" s="59"/>
      <c r="E10" s="59"/>
      <c r="F10" s="59"/>
      <c r="G10" s="59"/>
      <c r="H10" s="69"/>
    </row>
    <row r="11" spans="1:11" ht="13" x14ac:dyDescent="0.3">
      <c r="A11" s="92"/>
      <c r="B11" s="62"/>
      <c r="C11" s="59"/>
      <c r="D11" s="59"/>
      <c r="E11" s="59"/>
      <c r="F11" s="59"/>
      <c r="G11" s="59"/>
      <c r="H11" s="69"/>
    </row>
    <row r="12" spans="1:11" ht="13" x14ac:dyDescent="0.3">
      <c r="A12" s="92"/>
      <c r="B12" s="62"/>
      <c r="C12" s="59"/>
      <c r="D12" s="59"/>
      <c r="E12" s="59"/>
      <c r="F12" s="59"/>
      <c r="G12" s="59"/>
      <c r="H12" s="69"/>
    </row>
    <row r="13" spans="1:11" ht="13" x14ac:dyDescent="0.3">
      <c r="A13" s="92"/>
      <c r="B13" s="62"/>
      <c r="C13" s="59"/>
      <c r="D13" s="59"/>
      <c r="E13" s="59"/>
      <c r="F13" s="59"/>
      <c r="G13" s="59"/>
      <c r="H13" s="69"/>
    </row>
    <row r="14" spans="1:11" ht="13" x14ac:dyDescent="0.3">
      <c r="A14" s="92"/>
      <c r="B14" s="62"/>
      <c r="C14" s="64"/>
      <c r="D14" s="64"/>
      <c r="E14" s="64"/>
      <c r="F14" s="64"/>
      <c r="G14" s="64"/>
      <c r="H14" s="99"/>
    </row>
    <row r="15" spans="1:11" ht="13" x14ac:dyDescent="0.3">
      <c r="A15" s="92"/>
      <c r="B15" s="62"/>
      <c r="C15" s="64"/>
      <c r="D15" s="64"/>
      <c r="E15" s="64"/>
      <c r="F15" s="64"/>
      <c r="G15" s="64"/>
      <c r="H15" s="99"/>
    </row>
    <row r="16" spans="1:11" ht="13.5" thickBot="1" x14ac:dyDescent="0.35">
      <c r="A16" s="94"/>
      <c r="B16" s="96"/>
      <c r="C16" s="100"/>
      <c r="D16" s="100"/>
      <c r="E16" s="100"/>
      <c r="F16" s="100"/>
      <c r="G16" s="100"/>
      <c r="H16" s="101"/>
    </row>
    <row r="18" spans="1:7" ht="13" x14ac:dyDescent="0.3">
      <c r="A18" s="4" t="s">
        <v>84</v>
      </c>
    </row>
    <row r="19" spans="1:7" ht="26.25" customHeight="1" x14ac:dyDescent="0.3">
      <c r="A19" s="143" t="s">
        <v>85</v>
      </c>
      <c r="B19" s="143"/>
      <c r="C19" s="143"/>
      <c r="D19" s="143"/>
      <c r="E19" s="143"/>
      <c r="F19" s="143"/>
      <c r="G19" s="143"/>
    </row>
    <row r="20" spans="1:7" ht="16.5" customHeight="1" x14ac:dyDescent="0.3">
      <c r="A20" s="144" t="s">
        <v>100</v>
      </c>
      <c r="B20" s="144"/>
      <c r="C20" s="144"/>
      <c r="D20" s="144"/>
      <c r="E20" s="144"/>
      <c r="F20" s="144"/>
      <c r="G20" s="144"/>
    </row>
    <row r="21" spans="1:7" ht="15.5" x14ac:dyDescent="0.35">
      <c r="A21" s="7"/>
    </row>
    <row r="22" spans="1:7" ht="15.5" x14ac:dyDescent="0.35">
      <c r="A22" s="7"/>
    </row>
  </sheetData>
  <mergeCells count="4">
    <mergeCell ref="C6:E6"/>
    <mergeCell ref="F6:H6"/>
    <mergeCell ref="A19:G19"/>
    <mergeCell ref="A20:G20"/>
  </mergeCells>
  <conditionalFormatting sqref="J7:K8">
    <cfRule type="cellIs" dxfId="1" priority="1" stopIfTrue="1" operator="equal">
      <formula>"Fail"</formula>
    </cfRule>
  </conditionalFormatting>
  <conditionalFormatting sqref="K8">
    <cfRule type="cellIs" dxfId="0" priority="3" stopIfTrue="1" operator="equal">
      <formula>"Pass"</formula>
    </cfRule>
  </conditionalFormatting>
  <dataValidations count="2">
    <dataValidation type="list" allowBlank="1" showInputMessage="1" showErrorMessage="1" sqref="A8:A16" xr:uid="{00000000-0002-0000-0200-000000000000}">
      <formula1>ZONE</formula1>
    </dataValidation>
    <dataValidation type="list" allowBlank="1" showInputMessage="1" showErrorMessage="1" sqref="B8:B16" xr:uid="{00000000-0002-0000-0200-000001000000}">
      <formula1>CUSTOMER_SEGMENT</formula1>
    </dataValidation>
  </dataValidations>
  <pageMargins left="0.7" right="0.7" top="0.75" bottom="0.75" header="0.3" footer="0.3"/>
  <pageSetup scale="59" orientation="landscape" r:id="rId1"/>
  <ignoredErrors>
    <ignoredError sqref="K6" formulaRange="1"/>
    <ignoredError sqref="F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4"/>
  <sheetViews>
    <sheetView workbookViewId="0">
      <selection activeCell="B11" sqref="B11"/>
    </sheetView>
  </sheetViews>
  <sheetFormatPr defaultRowHeight="12.5" x14ac:dyDescent="0.25"/>
  <cols>
    <col min="1" max="1" width="23.26953125" bestFit="1" customWidth="1"/>
    <col min="2" max="2" width="11.453125" bestFit="1" customWidth="1"/>
    <col min="3" max="3" width="11.453125" customWidth="1"/>
  </cols>
  <sheetData>
    <row r="1" spans="1:5" ht="13" x14ac:dyDescent="0.3">
      <c r="A1" s="4" t="s">
        <v>11</v>
      </c>
      <c r="B1" s="4" t="s">
        <v>12</v>
      </c>
      <c r="C1" s="4" t="s">
        <v>64</v>
      </c>
      <c r="D1" s="4" t="s">
        <v>38</v>
      </c>
      <c r="E1" s="4" t="s">
        <v>70</v>
      </c>
    </row>
    <row r="2" spans="1:5" ht="13" x14ac:dyDescent="0.3">
      <c r="A2" s="3" t="s">
        <v>32</v>
      </c>
      <c r="B2" s="151" t="s">
        <v>112</v>
      </c>
      <c r="C2" s="153">
        <v>2025</v>
      </c>
      <c r="D2" s="25" t="s">
        <v>17</v>
      </c>
      <c r="E2" s="3" t="s">
        <v>61</v>
      </c>
    </row>
    <row r="3" spans="1:5" ht="13" x14ac:dyDescent="0.3">
      <c r="A3" s="3" t="s">
        <v>33</v>
      </c>
      <c r="B3" s="151" t="s">
        <v>113</v>
      </c>
      <c r="C3" s="153">
        <v>2026</v>
      </c>
      <c r="D3" s="25" t="s">
        <v>0</v>
      </c>
      <c r="E3" s="3" t="s">
        <v>65</v>
      </c>
    </row>
    <row r="4" spans="1:5" ht="13" x14ac:dyDescent="0.3">
      <c r="A4" s="3" t="s">
        <v>34</v>
      </c>
      <c r="B4" s="152"/>
      <c r="C4" s="153">
        <v>2027</v>
      </c>
      <c r="D4" s="25" t="s">
        <v>1</v>
      </c>
      <c r="E4" s="3" t="s">
        <v>67</v>
      </c>
    </row>
    <row r="5" spans="1:5" ht="13" x14ac:dyDescent="0.3">
      <c r="A5" s="3" t="s">
        <v>35</v>
      </c>
      <c r="D5" s="25" t="s">
        <v>24</v>
      </c>
      <c r="E5" s="3" t="s">
        <v>66</v>
      </c>
    </row>
    <row r="6" spans="1:5" ht="13" x14ac:dyDescent="0.3">
      <c r="A6" s="3" t="s">
        <v>36</v>
      </c>
      <c r="B6" s="3"/>
      <c r="C6" s="3"/>
      <c r="D6" s="25" t="s">
        <v>23</v>
      </c>
      <c r="E6" s="3" t="s">
        <v>37</v>
      </c>
    </row>
    <row r="7" spans="1:5" ht="13" x14ac:dyDescent="0.3">
      <c r="A7" s="3"/>
      <c r="B7" s="3"/>
      <c r="C7" s="3"/>
      <c r="D7" s="25" t="s">
        <v>2</v>
      </c>
      <c r="E7" s="3" t="s">
        <v>56</v>
      </c>
    </row>
    <row r="8" spans="1:5" ht="13" x14ac:dyDescent="0.3">
      <c r="A8" s="3"/>
      <c r="B8" s="3"/>
      <c r="C8" s="3"/>
      <c r="D8" s="25" t="s">
        <v>3</v>
      </c>
      <c r="E8" s="3" t="s">
        <v>54</v>
      </c>
    </row>
    <row r="9" spans="1:5" ht="13" x14ac:dyDescent="0.3">
      <c r="A9" s="3"/>
      <c r="B9" s="3"/>
      <c r="C9" s="3"/>
      <c r="D9" s="25" t="s">
        <v>4</v>
      </c>
      <c r="E9" s="3" t="s">
        <v>52</v>
      </c>
    </row>
    <row r="10" spans="1:5" ht="13" x14ac:dyDescent="0.3">
      <c r="A10" s="3"/>
      <c r="B10" s="3"/>
      <c r="C10" s="3"/>
      <c r="D10" s="25" t="s">
        <v>86</v>
      </c>
      <c r="E10" s="3" t="s">
        <v>57</v>
      </c>
    </row>
    <row r="11" spans="1:5" ht="13" x14ac:dyDescent="0.3">
      <c r="A11" s="3"/>
      <c r="B11" s="3"/>
      <c r="C11" s="3"/>
      <c r="D11" s="25" t="s">
        <v>18</v>
      </c>
      <c r="E11" s="3" t="s">
        <v>45</v>
      </c>
    </row>
    <row r="12" spans="1:5" ht="13" x14ac:dyDescent="0.3">
      <c r="A12" s="3"/>
      <c r="B12" s="3"/>
      <c r="C12" s="3"/>
      <c r="D12" s="25" t="s">
        <v>26</v>
      </c>
      <c r="E12" s="3" t="s">
        <v>53</v>
      </c>
    </row>
    <row r="13" spans="1:5" ht="13" x14ac:dyDescent="0.3">
      <c r="A13" s="3"/>
      <c r="B13" s="3"/>
      <c r="C13" s="3"/>
      <c r="D13" s="25" t="s">
        <v>25</v>
      </c>
      <c r="E13" s="3" t="s">
        <v>55</v>
      </c>
    </row>
    <row r="14" spans="1:5" ht="13" x14ac:dyDescent="0.3">
      <c r="A14" s="3"/>
      <c r="B14" s="3"/>
      <c r="C14" s="3"/>
      <c r="D14" s="25" t="s">
        <v>19</v>
      </c>
      <c r="E14" s="3" t="s">
        <v>59</v>
      </c>
    </row>
    <row r="15" spans="1:5" ht="13" x14ac:dyDescent="0.3">
      <c r="A15" s="3"/>
      <c r="B15" s="3"/>
      <c r="C15" s="3"/>
      <c r="D15" s="25" t="s">
        <v>31</v>
      </c>
      <c r="E15" s="3" t="s">
        <v>58</v>
      </c>
    </row>
    <row r="16" spans="1:5" ht="13" x14ac:dyDescent="0.3">
      <c r="A16" s="3"/>
      <c r="B16" s="3"/>
      <c r="C16" s="3"/>
      <c r="D16" s="25" t="s">
        <v>5</v>
      </c>
    </row>
    <row r="17" spans="1:4" ht="13" x14ac:dyDescent="0.3">
      <c r="A17" s="3"/>
      <c r="D17" s="25" t="s">
        <v>6</v>
      </c>
    </row>
    <row r="18" spans="1:4" ht="13" x14ac:dyDescent="0.3">
      <c r="A18" s="3"/>
      <c r="D18" s="25" t="s">
        <v>7</v>
      </c>
    </row>
    <row r="19" spans="1:4" ht="13" x14ac:dyDescent="0.3">
      <c r="A19" s="3"/>
      <c r="D19" s="25" t="s">
        <v>20</v>
      </c>
    </row>
    <row r="20" spans="1:4" ht="13" x14ac:dyDescent="0.3">
      <c r="A20" s="3"/>
      <c r="D20" s="25" t="s">
        <v>8</v>
      </c>
    </row>
    <row r="21" spans="1:4" ht="13" x14ac:dyDescent="0.3">
      <c r="A21" s="3"/>
      <c r="D21" s="25" t="s">
        <v>21</v>
      </c>
    </row>
    <row r="22" spans="1:4" ht="13" x14ac:dyDescent="0.3">
      <c r="A22" s="3"/>
      <c r="D22" s="25" t="s">
        <v>27</v>
      </c>
    </row>
    <row r="23" spans="1:4" ht="13" x14ac:dyDescent="0.3">
      <c r="A23" s="3"/>
      <c r="D23" s="25" t="s">
        <v>28</v>
      </c>
    </row>
    <row r="24" spans="1:4" ht="13" x14ac:dyDescent="0.3">
      <c r="A24" s="3"/>
      <c r="D24" s="25" t="s">
        <v>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DR Sell Offer Plan Summary</vt:lpstr>
      <vt:lpstr>Planned DR Details</vt:lpstr>
      <vt:lpstr>Schedule</vt:lpstr>
      <vt:lpstr>DDLB</vt:lpstr>
      <vt:lpstr>CUSTOMER_SEGMENT</vt:lpstr>
      <vt:lpstr>'DR Sell Offer Plan Summary'!Print_Area</vt:lpstr>
      <vt:lpstr>'Planned DR Details'!Print_Area</vt:lpstr>
      <vt:lpstr>Schedule!Print_Area</vt:lpstr>
      <vt:lpstr>RPMAUCTION</vt:lpstr>
      <vt:lpstr>ZONE</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Freeman</dc:creator>
  <cp:lastModifiedBy>Klicker, Owen</cp:lastModifiedBy>
  <cp:lastPrinted>2017-03-30T15:50:39Z</cp:lastPrinted>
  <dcterms:created xsi:type="dcterms:W3CDTF">2010-07-07T14:16:44Z</dcterms:created>
  <dcterms:modified xsi:type="dcterms:W3CDTF">2026-03-26T17:46:49Z</dcterms:modified>
</cp:coreProperties>
</file>