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1440" windowWidth="15180" windowHeight="6180" tabRatio="917"/>
  </bookViews>
  <sheets>
    <sheet name="Border Rate 2025" sheetId="3" r:id="rId1"/>
    <sheet name="Numerator Calculations 2025" sheetId="1" r:id="rId2"/>
    <sheet name="Denominator Calculations 2025" sheetId="2" r:id="rId3"/>
    <sheet name="Endnotes 2025" sheetId="4" r:id="rId4"/>
    <sheet name="Border Rate Change" sheetId="9" r:id="rId5"/>
    <sheet name="Numerator Calculations Change" sheetId="10" r:id="rId6"/>
    <sheet name="Denominator Calculations Change" sheetId="11" r:id="rId7"/>
    <sheet name="Endnotes Change" sheetId="12" r:id="rId8"/>
    <sheet name="Border Rate Old" sheetId="25" r:id="rId9"/>
    <sheet name="Numerator Calculations Old" sheetId="26" r:id="rId10"/>
    <sheet name="Denominator Calculations Old" sheetId="27" r:id="rId11"/>
    <sheet name="Endnotes Old" sheetId="28" r:id="rId12"/>
  </sheets>
  <definedNames>
    <definedName name="_xlnm._FilterDatabase" localSheetId="1" hidden="1">'Numerator Calculations 2025'!$A$2:$J$40</definedName>
    <definedName name="_xlnm._FilterDatabase" localSheetId="5" hidden="1">'Numerator Calculations Change'!$A$2:$J$39</definedName>
    <definedName name="_xlnm._FilterDatabase" localSheetId="9" hidden="1">'Numerator Calculations Old'!$A$2:$J$40</definedName>
  </definedNames>
  <calcPr calcId="162913"/>
</workbook>
</file>

<file path=xl/calcChain.xml><?xml version="1.0" encoding="utf-8"?>
<calcChain xmlns="http://schemas.openxmlformats.org/spreadsheetml/2006/main">
  <c r="F40" i="1" l="1"/>
  <c r="G40" i="1" l="1"/>
  <c r="H40" i="1"/>
  <c r="I40" i="1"/>
  <c r="J40" i="1"/>
  <c r="K40" i="1"/>
  <c r="L40" i="1"/>
  <c r="M40" i="1"/>
  <c r="D25" i="2" l="1"/>
  <c r="D39" i="12" l="1"/>
  <c r="E39" i="12"/>
  <c r="F39" i="12"/>
  <c r="G39" i="12"/>
  <c r="H39" i="12"/>
  <c r="I39" i="12"/>
  <c r="C39" i="12"/>
  <c r="D38" i="12"/>
  <c r="E38" i="12"/>
  <c r="F38" i="12"/>
  <c r="G38" i="12"/>
  <c r="H38" i="12"/>
  <c r="I38" i="12"/>
  <c r="C38" i="12"/>
  <c r="D37" i="12"/>
  <c r="E37" i="12"/>
  <c r="F37" i="12"/>
  <c r="G37" i="12"/>
  <c r="H37" i="12"/>
  <c r="I37" i="12"/>
  <c r="C37" i="12"/>
  <c r="D36" i="12"/>
  <c r="E36" i="12"/>
  <c r="F36" i="12"/>
  <c r="G36" i="12"/>
  <c r="H36" i="12"/>
  <c r="I36" i="12"/>
  <c r="C36" i="12"/>
  <c r="D35" i="12"/>
  <c r="E35" i="12"/>
  <c r="F35" i="12"/>
  <c r="G35" i="12"/>
  <c r="H35" i="12"/>
  <c r="I35" i="12"/>
  <c r="C35" i="12"/>
  <c r="D34" i="12"/>
  <c r="E34" i="12"/>
  <c r="F34" i="12"/>
  <c r="G34" i="12"/>
  <c r="H34" i="12"/>
  <c r="I34" i="12"/>
  <c r="C34" i="12"/>
  <c r="D33" i="12"/>
  <c r="E33" i="12"/>
  <c r="F33" i="12"/>
  <c r="G33" i="12"/>
  <c r="H33" i="12"/>
  <c r="I33" i="12"/>
  <c r="C33" i="12"/>
  <c r="D32" i="12"/>
  <c r="E32" i="12"/>
  <c r="F32" i="12"/>
  <c r="G32" i="12"/>
  <c r="H32" i="12"/>
  <c r="I32" i="12"/>
  <c r="C32" i="12"/>
  <c r="D31" i="12"/>
  <c r="E31" i="12"/>
  <c r="F31" i="12"/>
  <c r="G31" i="12"/>
  <c r="H31" i="12"/>
  <c r="I31" i="12"/>
  <c r="C31" i="12"/>
  <c r="D30" i="12"/>
  <c r="E30" i="12"/>
  <c r="F30" i="12"/>
  <c r="G30" i="12"/>
  <c r="H30" i="12"/>
  <c r="I30" i="12"/>
  <c r="C30" i="12"/>
  <c r="D29" i="12"/>
  <c r="E29" i="12"/>
  <c r="F29" i="12"/>
  <c r="G29" i="12"/>
  <c r="H29" i="12"/>
  <c r="I29" i="12"/>
  <c r="C29" i="12"/>
  <c r="D28" i="12"/>
  <c r="E28" i="12"/>
  <c r="F28" i="12"/>
  <c r="G28" i="12"/>
  <c r="H28" i="12"/>
  <c r="I28" i="12"/>
  <c r="C28" i="12"/>
  <c r="D27" i="12"/>
  <c r="E27" i="12"/>
  <c r="F27" i="12"/>
  <c r="G27" i="12"/>
  <c r="H27" i="12"/>
  <c r="I27" i="12"/>
  <c r="C27" i="12"/>
  <c r="D26" i="12"/>
  <c r="E26" i="12"/>
  <c r="F26" i="12"/>
  <c r="G26" i="12"/>
  <c r="H26" i="12"/>
  <c r="I26" i="12"/>
  <c r="C26" i="12"/>
  <c r="D25" i="12"/>
  <c r="E25" i="12"/>
  <c r="F25" i="12"/>
  <c r="G25" i="12"/>
  <c r="H25" i="12"/>
  <c r="I25" i="12"/>
  <c r="C25" i="12"/>
  <c r="D24" i="12"/>
  <c r="E24" i="12"/>
  <c r="F24" i="12"/>
  <c r="G24" i="12"/>
  <c r="H24" i="12"/>
  <c r="I24" i="12"/>
  <c r="C24" i="12"/>
  <c r="D23" i="12"/>
  <c r="E23" i="12"/>
  <c r="F23" i="12"/>
  <c r="G23" i="12"/>
  <c r="H23" i="12"/>
  <c r="I23" i="12"/>
  <c r="C23" i="12"/>
  <c r="D22" i="12"/>
  <c r="E22" i="12"/>
  <c r="F22" i="12"/>
  <c r="G22" i="12"/>
  <c r="H22" i="12"/>
  <c r="I22" i="12"/>
  <c r="C22" i="12"/>
  <c r="D21" i="12"/>
  <c r="E21" i="12"/>
  <c r="F21" i="12"/>
  <c r="G21" i="12"/>
  <c r="H21" i="12"/>
  <c r="I21" i="12"/>
  <c r="C21" i="12"/>
  <c r="D20" i="12"/>
  <c r="E20" i="12"/>
  <c r="F20" i="12"/>
  <c r="G20" i="12"/>
  <c r="H20" i="12"/>
  <c r="I20" i="12"/>
  <c r="C20" i="12"/>
  <c r="D19" i="12"/>
  <c r="E19" i="12"/>
  <c r="F19" i="12"/>
  <c r="G19" i="12"/>
  <c r="H19" i="12"/>
  <c r="I19" i="12"/>
  <c r="C19" i="12"/>
  <c r="D18" i="12"/>
  <c r="E18" i="12"/>
  <c r="F18" i="12"/>
  <c r="G18" i="12"/>
  <c r="H18" i="12"/>
  <c r="I18" i="12"/>
  <c r="C18" i="12"/>
  <c r="D17" i="12"/>
  <c r="E17" i="12"/>
  <c r="F17" i="12"/>
  <c r="G17" i="12"/>
  <c r="H17" i="12"/>
  <c r="I17" i="12"/>
  <c r="C17" i="12"/>
  <c r="D16" i="12"/>
  <c r="E16" i="12"/>
  <c r="F16" i="12"/>
  <c r="G16" i="12"/>
  <c r="H16" i="12"/>
  <c r="I16" i="12"/>
  <c r="C16" i="12"/>
  <c r="D15" i="12"/>
  <c r="E15" i="12"/>
  <c r="F15" i="12"/>
  <c r="G15" i="12"/>
  <c r="H15" i="12"/>
  <c r="I15" i="12"/>
  <c r="C15" i="12"/>
  <c r="D14" i="12"/>
  <c r="E14" i="12"/>
  <c r="F14" i="12"/>
  <c r="G14" i="12"/>
  <c r="H14" i="12"/>
  <c r="I14" i="12"/>
  <c r="C14" i="12"/>
  <c r="D13" i="12"/>
  <c r="E13" i="12"/>
  <c r="F13" i="12"/>
  <c r="G13" i="12"/>
  <c r="H13" i="12"/>
  <c r="I13" i="12"/>
  <c r="C13" i="12"/>
  <c r="D12" i="12"/>
  <c r="E12" i="12"/>
  <c r="F12" i="12"/>
  <c r="G12" i="12"/>
  <c r="H12" i="12"/>
  <c r="I12" i="12"/>
  <c r="C12" i="12"/>
  <c r="D11" i="12"/>
  <c r="E11" i="12"/>
  <c r="F11" i="12"/>
  <c r="G11" i="12"/>
  <c r="H11" i="12"/>
  <c r="I11" i="12"/>
  <c r="C11" i="12"/>
  <c r="D10" i="12"/>
  <c r="E10" i="12"/>
  <c r="F10" i="12"/>
  <c r="G10" i="12"/>
  <c r="H10" i="12"/>
  <c r="I10" i="12"/>
  <c r="C10" i="12"/>
  <c r="D9" i="12"/>
  <c r="E9" i="12"/>
  <c r="F9" i="12"/>
  <c r="G9" i="12"/>
  <c r="H9" i="12"/>
  <c r="I9" i="12"/>
  <c r="C9" i="12"/>
  <c r="D8" i="12"/>
  <c r="E8" i="12"/>
  <c r="F8" i="12"/>
  <c r="G8" i="12"/>
  <c r="H8" i="12"/>
  <c r="I8" i="12"/>
  <c r="C8" i="12"/>
  <c r="I7" i="12"/>
  <c r="D7" i="12"/>
  <c r="E7" i="12"/>
  <c r="F7" i="12"/>
  <c r="G7" i="12"/>
  <c r="H7" i="12"/>
  <c r="C7" i="12"/>
  <c r="D6" i="12"/>
  <c r="E6" i="12"/>
  <c r="F6" i="12"/>
  <c r="G6" i="12"/>
  <c r="H6" i="12"/>
  <c r="I6" i="12"/>
  <c r="C6" i="12"/>
  <c r="D5" i="12"/>
  <c r="E5" i="12"/>
  <c r="F5" i="12"/>
  <c r="G5" i="12"/>
  <c r="H5" i="12"/>
  <c r="I5" i="12"/>
  <c r="C5" i="12"/>
  <c r="D4" i="12" l="1"/>
  <c r="E4" i="12"/>
  <c r="F4" i="12"/>
  <c r="G4" i="12"/>
  <c r="H4" i="12"/>
  <c r="I4" i="12"/>
  <c r="C4" i="12"/>
  <c r="D3" i="12"/>
  <c r="E3" i="12"/>
  <c r="F3" i="12"/>
  <c r="G3" i="12"/>
  <c r="H3" i="12"/>
  <c r="I3" i="12"/>
  <c r="G40" i="10"/>
  <c r="H40" i="10"/>
  <c r="I40" i="10"/>
  <c r="J40" i="10"/>
  <c r="K40" i="10"/>
  <c r="F40" i="10"/>
  <c r="G39" i="10"/>
  <c r="H39" i="10"/>
  <c r="I39" i="10"/>
  <c r="J39" i="10"/>
  <c r="K39" i="10"/>
  <c r="L39" i="10"/>
  <c r="M39" i="10"/>
  <c r="G38" i="10"/>
  <c r="H38" i="10"/>
  <c r="I38" i="10"/>
  <c r="J38" i="10"/>
  <c r="K38" i="10"/>
  <c r="L38" i="10"/>
  <c r="M38" i="10"/>
  <c r="G37" i="10"/>
  <c r="H37" i="10"/>
  <c r="I37" i="10"/>
  <c r="J37" i="10"/>
  <c r="K37" i="10"/>
  <c r="L37" i="10"/>
  <c r="M37" i="10"/>
  <c r="G36" i="10"/>
  <c r="H36" i="10"/>
  <c r="I36" i="10"/>
  <c r="J36" i="10"/>
  <c r="K36" i="10"/>
  <c r="L36" i="10"/>
  <c r="M36" i="10"/>
  <c r="G35" i="10"/>
  <c r="H35" i="10"/>
  <c r="I35" i="10"/>
  <c r="J35" i="10"/>
  <c r="K35" i="10"/>
  <c r="L35" i="10"/>
  <c r="M35" i="10"/>
  <c r="G34" i="10"/>
  <c r="H34" i="10"/>
  <c r="I34" i="10"/>
  <c r="J34" i="10"/>
  <c r="K34" i="10"/>
  <c r="L34" i="10"/>
  <c r="M34" i="10"/>
  <c r="G33" i="10"/>
  <c r="H33" i="10"/>
  <c r="I33" i="10"/>
  <c r="J33" i="10"/>
  <c r="K33" i="10"/>
  <c r="L33" i="10"/>
  <c r="M33" i="10"/>
  <c r="G32" i="10"/>
  <c r="H32" i="10"/>
  <c r="I32" i="10"/>
  <c r="J32" i="10"/>
  <c r="K32" i="10"/>
  <c r="L32" i="10"/>
  <c r="M32" i="10"/>
  <c r="G31" i="10"/>
  <c r="H31" i="10"/>
  <c r="I31" i="10"/>
  <c r="J31" i="10"/>
  <c r="K31" i="10"/>
  <c r="L31" i="10"/>
  <c r="M31" i="10"/>
  <c r="G30" i="10"/>
  <c r="H30" i="10"/>
  <c r="I30" i="10"/>
  <c r="J30" i="10"/>
  <c r="K30" i="10"/>
  <c r="L30" i="10"/>
  <c r="M30" i="10"/>
  <c r="G29" i="10"/>
  <c r="H29" i="10"/>
  <c r="I29" i="10"/>
  <c r="J29" i="10"/>
  <c r="K29" i="10"/>
  <c r="L29" i="10"/>
  <c r="M29" i="10"/>
  <c r="G28" i="10"/>
  <c r="H28" i="10"/>
  <c r="I28" i="10"/>
  <c r="J28" i="10"/>
  <c r="K28" i="10"/>
  <c r="L28" i="10"/>
  <c r="M28" i="10"/>
  <c r="G27" i="10"/>
  <c r="H27" i="10"/>
  <c r="I27" i="10"/>
  <c r="J27" i="10"/>
  <c r="K27" i="10"/>
  <c r="L27" i="10"/>
  <c r="M27" i="10"/>
  <c r="G26" i="10"/>
  <c r="H26" i="10"/>
  <c r="I26" i="10"/>
  <c r="J26" i="10"/>
  <c r="K26" i="10"/>
  <c r="L26" i="10"/>
  <c r="M26" i="10"/>
  <c r="G25" i="10"/>
  <c r="H25" i="10"/>
  <c r="I25" i="10"/>
  <c r="J25" i="10"/>
  <c r="K25" i="10"/>
  <c r="L25" i="10"/>
  <c r="M25" i="10"/>
  <c r="G24" i="10"/>
  <c r="H24" i="10"/>
  <c r="I24" i="10"/>
  <c r="J24" i="10"/>
  <c r="K24" i="10"/>
  <c r="L24" i="10"/>
  <c r="M24" i="10"/>
  <c r="G23" i="10"/>
  <c r="H23" i="10"/>
  <c r="I23" i="10"/>
  <c r="J23" i="10"/>
  <c r="K23" i="10"/>
  <c r="L23" i="10"/>
  <c r="M23" i="10"/>
  <c r="G22" i="10"/>
  <c r="H22" i="10"/>
  <c r="I22" i="10"/>
  <c r="J22" i="10"/>
  <c r="K22" i="10"/>
  <c r="L22" i="10"/>
  <c r="M22" i="10"/>
  <c r="G21" i="10"/>
  <c r="H21" i="10"/>
  <c r="I21" i="10"/>
  <c r="J21" i="10"/>
  <c r="K21" i="10"/>
  <c r="L21" i="10"/>
  <c r="M21" i="10"/>
  <c r="F21" i="10"/>
  <c r="G20" i="10"/>
  <c r="H20" i="10"/>
  <c r="I20" i="10"/>
  <c r="J20" i="10"/>
  <c r="K20" i="10"/>
  <c r="L20" i="10"/>
  <c r="M20" i="10"/>
  <c r="G19" i="10"/>
  <c r="H19" i="10"/>
  <c r="I19" i="10"/>
  <c r="J19" i="10"/>
  <c r="K19" i="10"/>
  <c r="L19" i="10"/>
  <c r="M19" i="10"/>
  <c r="G18" i="10"/>
  <c r="H18" i="10"/>
  <c r="I18" i="10"/>
  <c r="J18" i="10"/>
  <c r="K18" i="10"/>
  <c r="L18" i="10"/>
  <c r="M18" i="10"/>
  <c r="G17" i="10"/>
  <c r="H17" i="10"/>
  <c r="I17" i="10"/>
  <c r="J17" i="10"/>
  <c r="K17" i="10"/>
  <c r="L17" i="10"/>
  <c r="M17" i="10"/>
  <c r="G16" i="10"/>
  <c r="H16" i="10"/>
  <c r="I16" i="10"/>
  <c r="J16" i="10"/>
  <c r="K16" i="10"/>
  <c r="L16" i="10"/>
  <c r="M16" i="10"/>
  <c r="G15" i="10"/>
  <c r="H15" i="10"/>
  <c r="I15" i="10"/>
  <c r="J15" i="10"/>
  <c r="K15" i="10"/>
  <c r="L15" i="10"/>
  <c r="M15" i="10"/>
  <c r="G14" i="10"/>
  <c r="H14" i="10"/>
  <c r="I14" i="10"/>
  <c r="J14" i="10"/>
  <c r="K14" i="10"/>
  <c r="L14" i="10"/>
  <c r="M14" i="10"/>
  <c r="G13" i="10"/>
  <c r="H13" i="10"/>
  <c r="I13" i="10"/>
  <c r="J13" i="10"/>
  <c r="K13" i="10"/>
  <c r="L13" i="10"/>
  <c r="M13" i="10"/>
  <c r="G12" i="10"/>
  <c r="H12" i="10"/>
  <c r="I12" i="10"/>
  <c r="J12" i="10"/>
  <c r="K12" i="10"/>
  <c r="L12" i="10"/>
  <c r="M12" i="10"/>
  <c r="G11" i="10"/>
  <c r="H11" i="10"/>
  <c r="I11" i="10"/>
  <c r="J11" i="10"/>
  <c r="K11" i="10"/>
  <c r="L11" i="10"/>
  <c r="M11" i="10"/>
  <c r="G10" i="10"/>
  <c r="H10" i="10"/>
  <c r="I10" i="10"/>
  <c r="J10" i="10"/>
  <c r="K10" i="10"/>
  <c r="L10" i="10"/>
  <c r="M10" i="10"/>
  <c r="G9" i="10"/>
  <c r="H9" i="10"/>
  <c r="I9" i="10"/>
  <c r="J9" i="10"/>
  <c r="K9" i="10"/>
  <c r="L9" i="10"/>
  <c r="M9" i="10"/>
  <c r="G8" i="10"/>
  <c r="H8" i="10"/>
  <c r="I8" i="10"/>
  <c r="J8" i="10"/>
  <c r="K8" i="10"/>
  <c r="L8" i="10"/>
  <c r="M8" i="10"/>
  <c r="G7" i="10"/>
  <c r="H7" i="10"/>
  <c r="I7" i="10"/>
  <c r="J7" i="10"/>
  <c r="K7" i="10"/>
  <c r="L7" i="10"/>
  <c r="M7" i="10"/>
  <c r="G6" i="10"/>
  <c r="H6" i="10"/>
  <c r="I6" i="10"/>
  <c r="J6" i="10"/>
  <c r="K6" i="10"/>
  <c r="L6" i="10"/>
  <c r="M6" i="10"/>
  <c r="F27" i="10"/>
  <c r="G5" i="10"/>
  <c r="H5" i="10"/>
  <c r="I5" i="10"/>
  <c r="J5" i="10"/>
  <c r="K5" i="10"/>
  <c r="L5" i="10"/>
  <c r="M5" i="10"/>
  <c r="G4" i="10"/>
  <c r="H4" i="10"/>
  <c r="I4" i="10"/>
  <c r="J4" i="10"/>
  <c r="K4" i="10"/>
  <c r="L4" i="10"/>
  <c r="M4" i="10"/>
  <c r="G3" i="10"/>
  <c r="H3" i="10"/>
  <c r="I3" i="10"/>
  <c r="J3" i="10"/>
  <c r="K3" i="10"/>
  <c r="L3" i="10"/>
  <c r="M3" i="10"/>
  <c r="F39" i="26" l="1"/>
  <c r="F38" i="26"/>
  <c r="F37" i="26"/>
  <c r="F36" i="26"/>
  <c r="F35" i="26"/>
  <c r="F34" i="26"/>
  <c r="F32" i="26"/>
  <c r="F33" i="26"/>
  <c r="F31" i="26"/>
  <c r="F30" i="26"/>
  <c r="F29" i="26"/>
  <c r="F28" i="26"/>
  <c r="F27" i="26"/>
  <c r="F26" i="26"/>
  <c r="F25" i="26"/>
  <c r="F24" i="26"/>
  <c r="F23" i="26"/>
  <c r="F22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7" i="26"/>
  <c r="F6" i="26"/>
  <c r="F5" i="26"/>
  <c r="F4" i="26"/>
  <c r="F3" i="26"/>
  <c r="M40" i="10"/>
  <c r="M40" i="26" l="1"/>
  <c r="L40" i="26"/>
  <c r="K40" i="26"/>
  <c r="C3" i="12" l="1"/>
  <c r="F30" i="1" l="1"/>
  <c r="F21" i="1"/>
  <c r="F9" i="1" l="1"/>
  <c r="F7" i="1" l="1"/>
  <c r="F14" i="1" l="1"/>
  <c r="F14" i="10" s="1"/>
  <c r="F32" i="1" l="1"/>
  <c r="F32" i="10" s="1"/>
  <c r="F10" i="1" l="1"/>
  <c r="F18" i="1" l="1"/>
  <c r="F5" i="1" l="1"/>
  <c r="F6" i="1"/>
  <c r="F8" i="1"/>
  <c r="F11" i="1"/>
  <c r="F12" i="1"/>
  <c r="F13" i="1"/>
  <c r="F15" i="1"/>
  <c r="F16" i="1"/>
  <c r="F17" i="1"/>
  <c r="F19" i="1"/>
  <c r="F20" i="1"/>
  <c r="F22" i="1"/>
  <c r="F23" i="1"/>
  <c r="F24" i="1"/>
  <c r="F25" i="1"/>
  <c r="F26" i="1"/>
  <c r="F28" i="1"/>
  <c r="E7" i="3" s="1"/>
  <c r="F29" i="1"/>
  <c r="F31" i="1"/>
  <c r="F33" i="1"/>
  <c r="F34" i="1"/>
  <c r="F35" i="1"/>
  <c r="F36" i="1"/>
  <c r="F37" i="1"/>
  <c r="F38" i="1"/>
  <c r="F39" i="1"/>
  <c r="F4" i="1"/>
  <c r="F3" i="1"/>
  <c r="L40" i="10" l="1"/>
  <c r="D24" i="11" l="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3" i="11"/>
  <c r="D25" i="27" l="1"/>
  <c r="J40" i="26"/>
  <c r="I40" i="26"/>
  <c r="H40" i="26"/>
  <c r="G40" i="26"/>
  <c r="F39" i="10"/>
  <c r="F38" i="10"/>
  <c r="F37" i="10"/>
  <c r="F36" i="10"/>
  <c r="F35" i="10"/>
  <c r="F34" i="10"/>
  <c r="F33" i="10"/>
  <c r="F31" i="10"/>
  <c r="F30" i="10"/>
  <c r="F29" i="10"/>
  <c r="F28" i="10"/>
  <c r="F26" i="10"/>
  <c r="F25" i="10"/>
  <c r="F24" i="10"/>
  <c r="F23" i="10"/>
  <c r="F22" i="10"/>
  <c r="F20" i="10"/>
  <c r="F19" i="10"/>
  <c r="F18" i="10"/>
  <c r="F17" i="10"/>
  <c r="F16" i="10"/>
  <c r="F15" i="10"/>
  <c r="F13" i="10"/>
  <c r="F12" i="10"/>
  <c r="F11" i="10"/>
  <c r="F10" i="10"/>
  <c r="F9" i="10"/>
  <c r="F7" i="10"/>
  <c r="F6" i="10"/>
  <c r="F5" i="10"/>
  <c r="F4" i="10"/>
  <c r="F3" i="10"/>
  <c r="F40" i="26" l="1"/>
  <c r="E7" i="25" s="1"/>
  <c r="F8" i="10"/>
  <c r="D25" i="11"/>
  <c r="E7" i="9" l="1"/>
</calcChain>
</file>

<file path=xl/sharedStrings.xml><?xml version="1.0" encoding="utf-8"?>
<sst xmlns="http://schemas.openxmlformats.org/spreadsheetml/2006/main" count="1468" uniqueCount="222">
  <si>
    <t>PJM Transmission Owner</t>
  </si>
  <si>
    <t>TOTAL</t>
  </si>
  <si>
    <t>AEC</t>
  </si>
  <si>
    <t>Atlantic City Electric Company</t>
  </si>
  <si>
    <t>AEP</t>
  </si>
  <si>
    <t>APS</t>
  </si>
  <si>
    <t>Allegheny Power</t>
  </si>
  <si>
    <t>ATSI</t>
  </si>
  <si>
    <t>American Transmission Systems, Inc.</t>
  </si>
  <si>
    <t>BGE</t>
  </si>
  <si>
    <t>Baltimore Gas and Electric Company</t>
  </si>
  <si>
    <t>ComEd</t>
  </si>
  <si>
    <t>Commonwealth Edison Company</t>
  </si>
  <si>
    <t>Dayton</t>
  </si>
  <si>
    <t>The Dayton Power and Light Company</t>
  </si>
  <si>
    <t>DEOK</t>
  </si>
  <si>
    <t>Duke Energy Ohio and Duke Energy Kentucky</t>
  </si>
  <si>
    <t>DL</t>
  </si>
  <si>
    <t>Duquesne Light Company</t>
  </si>
  <si>
    <t>Dominion</t>
  </si>
  <si>
    <t>Virginia Electric and Power Company</t>
  </si>
  <si>
    <t>DPL</t>
  </si>
  <si>
    <t>Delmarva Power &amp; Light Company</t>
  </si>
  <si>
    <t>EKPC</t>
  </si>
  <si>
    <t>East Kentucky Power Cooperative</t>
  </si>
  <si>
    <t>JCPL</t>
  </si>
  <si>
    <t>Jersey Central Power &amp; Light Company</t>
  </si>
  <si>
    <t>MAIT</t>
  </si>
  <si>
    <t>Mid-Atlantic Interstate Transmission, LLC</t>
  </si>
  <si>
    <t>ODEC</t>
  </si>
  <si>
    <t>Old Dominion Electric Cooperative</t>
  </si>
  <si>
    <t>PATH</t>
  </si>
  <si>
    <t>Potomac-Appalachian Transmission Highline, LLC</t>
  </si>
  <si>
    <t>PECO</t>
  </si>
  <si>
    <t>PECO Energy Company</t>
  </si>
  <si>
    <t>PEPCO</t>
  </si>
  <si>
    <t>Potomac Electric Power Company</t>
  </si>
  <si>
    <t>PPL</t>
  </si>
  <si>
    <t>PPL Electric Utilities Corporation</t>
  </si>
  <si>
    <t>PSEG</t>
  </si>
  <si>
    <t>Public Service Electric and Gas Company</t>
  </si>
  <si>
    <t>RE</t>
  </si>
  <si>
    <t>Rockland Electric Company</t>
  </si>
  <si>
    <t>TrAILCo</t>
  </si>
  <si>
    <t>Trans-Allegheny Interstate Line Company</t>
  </si>
  <si>
    <t>Transource</t>
  </si>
  <si>
    <t>Transource West Virginia, LLC</t>
  </si>
  <si>
    <t>UGI</t>
  </si>
  <si>
    <t>UGI Utilities, Inc</t>
  </si>
  <si>
    <t>Responsible Zone</t>
  </si>
  <si>
    <t>AEP East Zone</t>
  </si>
  <si>
    <t>Baltimore Gas &amp; Electric Company</t>
  </si>
  <si>
    <t>The Dayton Power &amp; Light Company</t>
  </si>
  <si>
    <t>Duke Energy Ohio, Inc. &amp; Duke Energy Kentucky, Inc.</t>
  </si>
  <si>
    <t>Virginia Electric &amp; Power Company</t>
  </si>
  <si>
    <t>East Kentucky Power Cooperative, Inc.</t>
  </si>
  <si>
    <t>ME</t>
  </si>
  <si>
    <t>Metropolitan Edison Company</t>
  </si>
  <si>
    <t>PENELEC</t>
  </si>
  <si>
    <t>Pennsylvania Electric Company</t>
  </si>
  <si>
    <t>Public Service Electric &amp; Gas Company</t>
  </si>
  <si>
    <t>Rockland Electric Compnay</t>
  </si>
  <si>
    <t>Point of Delivery</t>
  </si>
  <si>
    <t>Border of PJM</t>
  </si>
  <si>
    <t>Yearly Charge ($/MW-Yr)</t>
  </si>
  <si>
    <t>SMECO</t>
  </si>
  <si>
    <t>Southern Maryland Electric Cooperative, Inc.</t>
  </si>
  <si>
    <t>Transource Maryland, LLC</t>
  </si>
  <si>
    <t>Transource Pennsylvania, LLC</t>
  </si>
  <si>
    <t>P2P TS</t>
  </si>
  <si>
    <t>Non-Zone Load</t>
  </si>
  <si>
    <t>NITS</t>
  </si>
  <si>
    <t>Border Rate TS</t>
  </si>
  <si>
    <t>Transmission Revenue Requirements ($/Year)</t>
  </si>
  <si>
    <t>Schedule 12</t>
  </si>
  <si>
    <t>AEP East Transmission Companies</t>
  </si>
  <si>
    <t>Stated</t>
  </si>
  <si>
    <t>Formula</t>
  </si>
  <si>
    <t xml:space="preserve">Formula Rate </t>
  </si>
  <si>
    <t>Filing Type</t>
  </si>
  <si>
    <t>Start Of</t>
  </si>
  <si>
    <t>Rate Year</t>
  </si>
  <si>
    <t>TOTAL Denominator</t>
  </si>
  <si>
    <t>Allegheny Electric Cooperative, Inc.</t>
  </si>
  <si>
    <t>N/A</t>
  </si>
  <si>
    <t>AE Coop</t>
  </si>
  <si>
    <t>H-1</t>
  </si>
  <si>
    <t>H-11</t>
  </si>
  <si>
    <t>H-21</t>
  </si>
  <si>
    <t>H-2</t>
  </si>
  <si>
    <t>H-13</t>
  </si>
  <si>
    <t>H-15</t>
  </si>
  <si>
    <t>H-22</t>
  </si>
  <si>
    <t>H-17</t>
  </si>
  <si>
    <t>H-16</t>
  </si>
  <si>
    <t>H-3</t>
  </si>
  <si>
    <t>H-24</t>
  </si>
  <si>
    <t>H-4</t>
  </si>
  <si>
    <t>H-28</t>
  </si>
  <si>
    <t>H-19</t>
  </si>
  <si>
    <t>H-7</t>
  </si>
  <si>
    <t>H-9</t>
  </si>
  <si>
    <t>H-8</t>
  </si>
  <si>
    <t>H-10</t>
  </si>
  <si>
    <t>H-12</t>
  </si>
  <si>
    <t>H-9C</t>
  </si>
  <si>
    <t>H-18</t>
  </si>
  <si>
    <t>H-30</t>
  </si>
  <si>
    <t>H-29</t>
  </si>
  <si>
    <t>H-26</t>
  </si>
  <si>
    <t>H-14</t>
  </si>
  <si>
    <t>H-20</t>
  </si>
  <si>
    <t xml:space="preserve">PJM OATT </t>
  </si>
  <si>
    <t>NITS Rate Attachment</t>
  </si>
  <si>
    <t>OVEC</t>
  </si>
  <si>
    <t>Ohio Valley Electric Cooperative</t>
  </si>
  <si>
    <t>Current Effective NSPLs (MW)</t>
  </si>
  <si>
    <t>AEP East Operating Companies</t>
  </si>
  <si>
    <t>Silver Run Electric, LLC</t>
  </si>
  <si>
    <t>ATT H-1A: Ln172</t>
  </si>
  <si>
    <t>Zonal Rates: Ln12 Total</t>
  </si>
  <si>
    <t>TransCo PJM Zonal Rates: Ln12 Total</t>
  </si>
  <si>
    <t>ATT H-2A: Ln171</t>
  </si>
  <si>
    <t>Appendix A: Ln172</t>
  </si>
  <si>
    <t>Appendix A: Ln167</t>
  </si>
  <si>
    <t>ATT H-3D: Ln172</t>
  </si>
  <si>
    <t>ATT H-3F: Ln172</t>
  </si>
  <si>
    <t>Attachment H-7: Ln9</t>
  </si>
  <si>
    <t>ATT H-9A: Ln172</t>
  </si>
  <si>
    <t>Appendix A: Ln148</t>
  </si>
  <si>
    <t>https://agreements.pjm.com/oatt/18396</t>
  </si>
  <si>
    <t>https://agreements.pjm.com/oatt/30388</t>
  </si>
  <si>
    <t>Attachment H-30A: Ln10</t>
  </si>
  <si>
    <t>Attachment H-19A: Ln6 Total</t>
  </si>
  <si>
    <t>Attachment H-7: Ln6</t>
  </si>
  <si>
    <t>3 - Revenue Credits: Ln3</t>
  </si>
  <si>
    <t>Appendix A: Ln150</t>
  </si>
  <si>
    <t>ATT3 - Revenue Credits: Ln5 * 1000</t>
  </si>
  <si>
    <t>3 - Revenue Credits: Ln5</t>
  </si>
  <si>
    <t>5A - Revenue Credits: Ln5</t>
  </si>
  <si>
    <t>3 - Revenue Credits: Ln6</t>
  </si>
  <si>
    <t>3 - Revenue Credits: Ln4</t>
  </si>
  <si>
    <t>DEOK: Ln7</t>
  </si>
  <si>
    <t>DEOK: Ln3</t>
  </si>
  <si>
    <t>EKPC: Ln7</t>
  </si>
  <si>
    <t>Attachment H-21-A ATSI: Ln7</t>
  </si>
  <si>
    <t>Attachment H-28A MAIT: Ln10</t>
  </si>
  <si>
    <t>* All endnotes either refer to a hyperlink or to a location within the Transmission Owner's Formula Rate filing.</t>
  </si>
  <si>
    <t>Attachment H-29A: Ln10</t>
  </si>
  <si>
    <t>Attachment H-26: Ln9</t>
  </si>
  <si>
    <t>Transmission Revenue Requirements ($/Year)*</t>
  </si>
  <si>
    <t>Appendix A: Ln168 * 1000</t>
  </si>
  <si>
    <t>Schedule 7 Long-Term Firm &amp; Short-Term Firm 
Point-To-Point Transmission Service Rate 
Change</t>
  </si>
  <si>
    <t>Ohio Valley Electric Corporation</t>
  </si>
  <si>
    <t>H-31</t>
  </si>
  <si>
    <t>AMPT</t>
  </si>
  <si>
    <t>H-32</t>
  </si>
  <si>
    <t>NAEA</t>
  </si>
  <si>
    <t>Essential Power Rock Springs, LLC</t>
  </si>
  <si>
    <t>https://agreements.pjm.com/oatt/23736</t>
  </si>
  <si>
    <t>Attachment H-32A: Ln17</t>
  </si>
  <si>
    <t>H-32A-WP02 - Revenue Credits: Ln12</t>
  </si>
  <si>
    <t>SRE</t>
  </si>
  <si>
    <t>https://agreements.pjm.com/oatt/31906</t>
  </si>
  <si>
    <t>https://agreements.pjm.com/oatt/18408</t>
  </si>
  <si>
    <t>H-23</t>
  </si>
  <si>
    <t>Attachment 21 - Revenue Credits: Ln3a</t>
  </si>
  <si>
    <t>H-27</t>
  </si>
  <si>
    <t>Attachment H-27A: Ln9</t>
  </si>
  <si>
    <t>AMP Transmission, LLC (ATSI)</t>
  </si>
  <si>
    <t>Attachment H-21-A ATSI: Ln3</t>
  </si>
  <si>
    <t>Appendix D-TEC: Pg2, Sum Col12</t>
  </si>
  <si>
    <t>Attachment 11 - TEC: Pg2, Sum Col14</t>
  </si>
  <si>
    <t>South FirstEnergy Operating Companies</t>
  </si>
  <si>
    <t>Attachment H-11A Summary: Line 4</t>
  </si>
  <si>
    <t>ATT H-15A: Ln171</t>
  </si>
  <si>
    <t>ATT H-15A: Ln 169</t>
  </si>
  <si>
    <t>3 - Revenue Credits: Ln14</t>
  </si>
  <si>
    <t>ATT H-4A: Ln6</t>
  </si>
  <si>
    <t>Attachment 18: Row 25</t>
  </si>
  <si>
    <t>Attachment H-8C: Ln174</t>
  </si>
  <si>
    <t>South First Energy Operating Companies/Allegheny Power</t>
  </si>
  <si>
    <t>AMP Transmission, LLC (AEP)</t>
  </si>
  <si>
    <t>NEET</t>
  </si>
  <si>
    <t>NextEra Energy Transmission MidAtlantic Indiana</t>
  </si>
  <si>
    <t>H-33</t>
  </si>
  <si>
    <t>ATT H-33: Line10</t>
  </si>
  <si>
    <t>Attachment 3: Ln5</t>
  </si>
  <si>
    <t>TEC Summary Column 3 Sum</t>
  </si>
  <si>
    <t>H-11A: P1, Col5, Ln4 (for each FE entity)</t>
  </si>
  <si>
    <t>3 - Revenue Credits: Row 59</t>
  </si>
  <si>
    <t>Appendix A: Ln183</t>
  </si>
  <si>
    <t>Peak Day Firm Point-To-Point Transmission Service</t>
  </si>
  <si>
    <t>Values reflected herein are as of 10/31/2023 pursuant to Schedule 7 of the PJM Tariff.</t>
  </si>
  <si>
    <t>Schedule 7 Long-Term Firm &amp; Short-Term Firm 
Point-To-Point Transmission Service Rate 
(October 31, 2023 Data)</t>
  </si>
  <si>
    <t>Att 12 - Revenue Credits: Ln 11</t>
  </si>
  <si>
    <t>AMP Transmission, LLC (DAY)</t>
  </si>
  <si>
    <t>Zonal Rates: Ln24 Total</t>
  </si>
  <si>
    <t>TransCo PJM Zonal Rates: Ln24 Total</t>
  </si>
  <si>
    <t>Section (11)(A)(ii)(a) Revenue Credits ($/Year)</t>
  </si>
  <si>
    <t>Values reflected herein are as of 10/31/2024 pursuant to Schedule 7 of the PJM Tariff.</t>
  </si>
  <si>
    <t>Section (11)(A)(ii)(b) Revenue Credits ($/Year)</t>
  </si>
  <si>
    <t>NUFA</t>
  </si>
  <si>
    <t>SAA Project</t>
  </si>
  <si>
    <t>Other Agreements</t>
  </si>
  <si>
    <t>Section (11)(A)(ii)(a) Revenue Credits ($/Year)*</t>
  </si>
  <si>
    <t>Section (11)(A)(ii)(b) Revenue Credits ($/Year)*</t>
  </si>
  <si>
    <t>Attachment H-21-A ATSI: Pg4 Ln36</t>
  </si>
  <si>
    <t>Attachment 18, Line 5.01, Col. E</t>
  </si>
  <si>
    <t>SFC Summary, SFC Rate: Pg 1, Col 5, Ln 4</t>
  </si>
  <si>
    <t>SFC Summary, TEC Summary: Pg 1, Col 3 Sum</t>
  </si>
  <si>
    <t>TransCo PJM Zonal Rates: Ln27 Total</t>
  </si>
  <si>
    <t>Zonal Rates: Ln27 Total</t>
  </si>
  <si>
    <t>KATCo</t>
  </si>
  <si>
    <t>Keystone Appalachian Transmission Company</t>
  </si>
  <si>
    <t>H-34</t>
  </si>
  <si>
    <t>Attachment H-34A:  Pg 1, Col 5, Ln 10</t>
  </si>
  <si>
    <t>Attachment 11, Pg 2, Col. 15 Sum</t>
  </si>
  <si>
    <t>Attachment H-34A: Pg 1, Col. 5, Ln4</t>
  </si>
  <si>
    <t>Schedule 7 Long-Term Firm &amp; Short-Term Firm 
Point-To-Point Transmission Service Rate 
(October 31, 2024 Data)</t>
  </si>
  <si>
    <t>PATH*</t>
  </si>
  <si>
    <t>*PATH Attachment H-19 cancelled/terminated under Docket No. ER24-804 effective 1/10/2024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</si>
</sst>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[$€-2]* #,##0.00_);_([$€-2]* \(#,##0.00\);_([$€-2]* &quot;-&quot;??_)"/>
    <numFmt numFmtId="167" formatCode="mmmm\ d\,\ yyyy"/>
    <numFmt numFmtId="168" formatCode="mm/dd/yy"/>
    <numFmt numFmtId="169" formatCode="0.00_)"/>
    <numFmt numFmtId="170" formatCode="0.000000%;[Red]\-0.000000%"/>
    <numFmt numFmtId="171" formatCode="#,###,##0;\(#,###,##0\)"/>
    <numFmt numFmtId="172" formatCode="0.0"/>
    <numFmt numFmtId="173" formatCode="#,##0.0"/>
  </numFmts>
  <fonts count="13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1"/>
      <color indexed="20"/>
      <name val="Calibri"/>
      <family val="2"/>
    </font>
    <font>
      <sz val="10"/>
      <color rgb="FF9C0006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Arial"/>
      <family val="2"/>
    </font>
    <font>
      <sz val="11"/>
      <color indexed="17"/>
      <name val="Calibri"/>
      <family val="2"/>
    </font>
    <font>
      <sz val="10"/>
      <color rgb="FF006100"/>
      <name val="Arial"/>
      <family val="2"/>
    </font>
    <font>
      <b/>
      <sz val="15"/>
      <color indexed="56"/>
      <name val="Calibri"/>
      <family val="2"/>
    </font>
    <font>
      <b/>
      <sz val="15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theme="3"/>
      <name val="Arial"/>
      <family val="2"/>
    </font>
    <font>
      <sz val="11"/>
      <color indexed="62"/>
      <name val="Calibri"/>
      <family val="2"/>
    </font>
    <font>
      <sz val="10"/>
      <color rgb="FF3F3F76"/>
      <name val="Arial"/>
      <family val="2"/>
    </font>
    <font>
      <sz val="11"/>
      <color indexed="52"/>
      <name val="Calibri"/>
      <family val="2"/>
    </font>
    <font>
      <sz val="10"/>
      <color rgb="FFFA7D00"/>
      <name val="Arial"/>
      <family val="2"/>
    </font>
    <font>
      <sz val="11"/>
      <color indexed="60"/>
      <name val="Calibri"/>
      <family val="2"/>
    </font>
    <font>
      <sz val="10"/>
      <color rgb="FF9C6500"/>
      <name val="Arial"/>
      <family val="2"/>
    </font>
    <font>
      <sz val="11"/>
      <name val="Siemens Sans"/>
      <family val="2"/>
    </font>
    <font>
      <sz val="11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8"/>
      <color indexed="56"/>
      <name val="Cambria"/>
      <family val="2"/>
    </font>
    <font>
      <b/>
      <i/>
      <sz val="16"/>
      <color theme="3"/>
      <name val="Cambria"/>
      <family val="2"/>
      <scheme val="major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2"/>
      <name val="Arial MT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Arial Narrow"/>
      <family val="2"/>
    </font>
    <font>
      <sz val="11"/>
      <color indexed="9"/>
      <name val="Arial Narrow"/>
      <family val="2"/>
    </font>
    <font>
      <sz val="11"/>
      <color indexed="20"/>
      <name val="Arial Narrow"/>
      <family val="2"/>
    </font>
    <font>
      <sz val="8"/>
      <name val="Arial"/>
      <family val="2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b/>
      <sz val="11"/>
      <color indexed="52"/>
      <name val="Arial Narrow"/>
      <family val="2"/>
    </font>
    <font>
      <b/>
      <sz val="11"/>
      <color indexed="9"/>
      <name val="Arial Narrow"/>
      <family val="2"/>
    </font>
    <font>
      <i/>
      <sz val="11"/>
      <color indexed="23"/>
      <name val="Arial Narrow"/>
      <family val="2"/>
    </font>
    <font>
      <sz val="11"/>
      <color indexed="17"/>
      <name val="Arial Narrow"/>
      <family val="2"/>
    </font>
    <font>
      <b/>
      <sz val="11"/>
      <color indexed="56"/>
      <name val="Arial Narrow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sz val="11"/>
      <color indexed="62"/>
      <name val="Arial Narrow"/>
      <family val="2"/>
    </font>
    <font>
      <sz val="11"/>
      <color indexed="52"/>
      <name val="Arial Narrow"/>
      <family val="2"/>
    </font>
    <font>
      <sz val="11"/>
      <color indexed="60"/>
      <name val="Arial Narrow"/>
      <family val="2"/>
    </font>
    <font>
      <b/>
      <sz val="11"/>
      <color indexed="63"/>
      <name val="Arial Narrow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1"/>
      <color indexed="10"/>
      <name val="Arial Narrow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b/>
      <sz val="16"/>
      <color theme="0"/>
      <name val="Arial"/>
      <family val="2"/>
    </font>
    <font>
      <sz val="10"/>
      <name val="Courier"/>
      <family val="3"/>
    </font>
    <font>
      <sz val="11"/>
      <color indexed="63"/>
      <name val="Calibri"/>
      <family val="2"/>
    </font>
    <font>
      <sz val="10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b/>
      <i/>
      <sz val="16"/>
      <name val="Helv"/>
      <family val="2"/>
    </font>
    <font>
      <sz val="10"/>
      <name val="Tms Rmn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name val="Garamond"/>
      <family val="1"/>
    </font>
    <font>
      <sz val="8.25"/>
      <name val="Arial"/>
      <family val="2"/>
    </font>
    <font>
      <b/>
      <sz val="18"/>
      <color indexed="62"/>
      <name val="Cambria"/>
      <family val="2"/>
    </font>
    <font>
      <b/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Arial Narrow"/>
      <family val="2"/>
    </font>
    <font>
      <sz val="11"/>
      <color theme="1"/>
      <name val="Calibri"/>
      <family val="2"/>
    </font>
    <font>
      <sz val="10"/>
      <color indexed="0"/>
      <name val="Arial"/>
      <family val="2"/>
    </font>
    <font>
      <sz val="16"/>
      <color theme="0"/>
      <name val="Arial"/>
      <family val="2"/>
    </font>
    <font>
      <b/>
      <sz val="14"/>
      <color rgb="FF00B050"/>
      <name val="Arial"/>
      <family val="2"/>
    </font>
    <font>
      <sz val="14"/>
      <color rgb="FF00B050"/>
      <name val="Calibri"/>
      <family val="2"/>
      <scheme val="minor"/>
    </font>
    <font>
      <b/>
      <sz val="16"/>
      <name val="Arial"/>
      <family val="2"/>
    </font>
    <font>
      <u/>
      <sz val="14"/>
      <color rgb="FF0000FF"/>
      <name val="Arial"/>
      <family val="2"/>
    </font>
    <font>
      <sz val="16"/>
      <name val="Arial"/>
      <family val="2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u/>
      <sz val="9.9"/>
      <color theme="10"/>
      <name val="Calibri"/>
      <family val="2"/>
    </font>
    <font>
      <sz val="11"/>
      <color theme="1"/>
      <name val="Calibri"/>
      <family val="2"/>
      <scheme val="minor"/>
    </font>
    <font>
      <b/>
      <i/>
      <sz val="14"/>
      <color rgb="FFFF0000"/>
      <name val="Arial"/>
      <family val="2"/>
    </font>
    <font>
      <b/>
      <i/>
      <sz val="14"/>
      <color rgb="FFFF0000"/>
      <name val="Calibri"/>
      <family val="2"/>
      <scheme val="minor"/>
    </font>
    <font>
      <sz val="16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5999023407696768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5999023407696768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0234076967686"/>
        <bgColor indexed="64"/>
      </patternFill>
    </fill>
    <fill>
      <patternFill patternType="solid">
        <fgColor theme="7" tint="0.59990234076967686"/>
        <bgColor indexed="64"/>
      </patternFill>
    </fill>
    <fill>
      <patternFill patternType="solid">
        <fgColor theme="8" tint="0.5999023407696768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023407696768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medium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3366"/>
        <bgColor indexed="64"/>
      </patternFill>
    </fill>
    <fill>
      <patternFill patternType="solid">
        <fgColor rgb="FFE7E8EA"/>
        <bgColor indexed="64"/>
      </patternFill>
    </fill>
    <fill>
      <patternFill patternType="solid">
        <fgColor rgb="FFCBCDD3"/>
        <bgColor indexed="64"/>
      </patternFill>
    </fill>
    <fill>
      <patternFill patternType="solid">
        <fgColor theme="0" tint="-4.992828150273141E-2"/>
        <bgColor indexed="64"/>
      </patternFill>
    </fill>
    <fill>
      <patternFill patternType="solid">
        <fgColor theme="0" tint="-4.9958800012207406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7499923703726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8931852168340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27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theme="0"/>
      </bottom>
      <diagonal/>
    </border>
    <border>
      <left/>
      <right style="medium">
        <color auto="1"/>
      </right>
      <top style="thin">
        <color theme="0"/>
      </top>
      <bottom style="thin">
        <color theme="0"/>
      </bottom>
      <diagonal/>
    </border>
    <border>
      <left/>
      <right style="medium">
        <color auto="1"/>
      </right>
      <top/>
      <bottom style="thin">
        <color theme="0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theme="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theme="0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102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1" fillId="2" borderId="0" applyNumberFormat="0" applyBorder="0" applyAlignment="0" applyProtection="0"/>
    <xf numFmtId="0" fontId="1" fillId="3" borderId="0" applyNumberFormat="0" applyBorder="0" applyAlignment="0" applyProtection="0"/>
    <xf numFmtId="0" fontId="131" fillId="3" borderId="0" applyNumberFormat="0" applyBorder="0" applyAlignment="0" applyProtection="0"/>
    <xf numFmtId="0" fontId="21" fillId="4" borderId="0" applyNumberFormat="0" applyBorder="0" applyAlignment="0" applyProtection="0"/>
    <xf numFmtId="0" fontId="1" fillId="5" borderId="0" applyNumberFormat="0" applyBorder="0" applyAlignment="0" applyProtection="0"/>
    <xf numFmtId="0" fontId="131" fillId="5" borderId="0" applyNumberFormat="0" applyBorder="0" applyAlignment="0" applyProtection="0"/>
    <xf numFmtId="0" fontId="21" fillId="6" borderId="0" applyNumberFormat="0" applyBorder="0" applyAlignment="0" applyProtection="0"/>
    <xf numFmtId="0" fontId="1" fillId="7" borderId="0" applyNumberFormat="0" applyBorder="0" applyAlignment="0" applyProtection="0"/>
    <xf numFmtId="0" fontId="131" fillId="7" borderId="0" applyNumberFormat="0" applyBorder="0" applyAlignment="0" applyProtection="0"/>
    <xf numFmtId="0" fontId="21" fillId="8" borderId="0" applyNumberFormat="0" applyBorder="0" applyAlignment="0" applyProtection="0"/>
    <xf numFmtId="0" fontId="1" fillId="9" borderId="0" applyNumberFormat="0" applyBorder="0" applyAlignment="0" applyProtection="0"/>
    <xf numFmtId="0" fontId="131" fillId="9" borderId="0" applyNumberFormat="0" applyBorder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31" fillId="11" borderId="0" applyNumberFormat="0" applyBorder="0" applyAlignment="0" applyProtection="0"/>
    <xf numFmtId="0" fontId="21" fillId="12" borderId="0" applyNumberFormat="0" applyBorder="0" applyAlignment="0" applyProtection="0"/>
    <xf numFmtId="0" fontId="1" fillId="13" borderId="0" applyNumberFormat="0" applyBorder="0" applyAlignment="0" applyProtection="0"/>
    <xf numFmtId="0" fontId="13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31" fillId="15" borderId="0" applyNumberFormat="0" applyBorder="0" applyAlignment="0" applyProtection="0"/>
    <xf numFmtId="0" fontId="21" fillId="16" borderId="0" applyNumberFormat="0" applyBorder="0" applyAlignment="0" applyProtection="0"/>
    <xf numFmtId="0" fontId="1" fillId="17" borderId="0" applyNumberFormat="0" applyBorder="0" applyAlignment="0" applyProtection="0"/>
    <xf numFmtId="0" fontId="13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31" fillId="19" borderId="0" applyNumberFormat="0" applyBorder="0" applyAlignment="0" applyProtection="0"/>
    <xf numFmtId="0" fontId="21" fillId="8" borderId="0" applyNumberFormat="0" applyBorder="0" applyAlignment="0" applyProtection="0"/>
    <xf numFmtId="0" fontId="1" fillId="20" borderId="0" applyNumberFormat="0" applyBorder="0" applyAlignment="0" applyProtection="0"/>
    <xf numFmtId="0" fontId="131" fillId="20" borderId="0" applyNumberFormat="0" applyBorder="0" applyAlignment="0" applyProtection="0"/>
    <xf numFmtId="0" fontId="21" fillId="14" borderId="0" applyNumberFormat="0" applyBorder="0" applyAlignment="0" applyProtection="0"/>
    <xf numFmtId="0" fontId="1" fillId="21" borderId="0" applyNumberFormat="0" applyBorder="0" applyAlignment="0" applyProtection="0"/>
    <xf numFmtId="0" fontId="13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31" fillId="23" borderId="0" applyNumberFormat="0" applyBorder="0" applyAlignment="0" applyProtection="0"/>
    <xf numFmtId="0" fontId="22" fillId="24" borderId="0" applyNumberFormat="0" applyBorder="0" applyAlignment="0" applyProtection="0"/>
    <xf numFmtId="0" fontId="23" fillId="25" borderId="0" applyNumberFormat="0" applyBorder="0" applyAlignment="0" applyProtection="0"/>
    <xf numFmtId="0" fontId="16" fillId="25" borderId="0" applyNumberFormat="0" applyBorder="0" applyAlignment="0" applyProtection="0"/>
    <xf numFmtId="0" fontId="22" fillId="16" borderId="0" applyNumberFormat="0" applyBorder="0" applyAlignment="0" applyProtection="0"/>
    <xf numFmtId="0" fontId="23" fillId="26" borderId="0" applyNumberFormat="0" applyBorder="0" applyAlignment="0" applyProtection="0"/>
    <xf numFmtId="0" fontId="16" fillId="26" borderId="0" applyNumberFormat="0" applyBorder="0" applyAlignment="0" applyProtection="0"/>
    <xf numFmtId="0" fontId="22" fillId="18" borderId="0" applyNumberFormat="0" applyBorder="0" applyAlignment="0" applyProtection="0"/>
    <xf numFmtId="0" fontId="23" fillId="27" borderId="0" applyNumberFormat="0" applyBorder="0" applyAlignment="0" applyProtection="0"/>
    <xf numFmtId="0" fontId="16" fillId="27" borderId="0" applyNumberFormat="0" applyBorder="0" applyAlignment="0" applyProtection="0"/>
    <xf numFmtId="0" fontId="22" fillId="28" borderId="0" applyNumberFormat="0" applyBorder="0" applyAlignment="0" applyProtection="0"/>
    <xf numFmtId="0" fontId="23" fillId="29" borderId="0" applyNumberFormat="0" applyBorder="0" applyAlignment="0" applyProtection="0"/>
    <xf numFmtId="0" fontId="16" fillId="29" borderId="0" applyNumberFormat="0" applyBorder="0" applyAlignment="0" applyProtection="0"/>
    <xf numFmtId="0" fontId="22" fillId="30" borderId="0" applyNumberFormat="0" applyBorder="0" applyAlignment="0" applyProtection="0"/>
    <xf numFmtId="0" fontId="23" fillId="31" borderId="0" applyNumberFormat="0" applyBorder="0" applyAlignment="0" applyProtection="0"/>
    <xf numFmtId="0" fontId="16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16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35" borderId="0" applyNumberFormat="0" applyBorder="0" applyAlignment="0" applyProtection="0"/>
    <xf numFmtId="0" fontId="16" fillId="35" borderId="0" applyNumberFormat="0" applyBorder="0" applyAlignment="0" applyProtection="0"/>
    <xf numFmtId="0" fontId="22" fillId="36" borderId="0" applyNumberFormat="0" applyBorder="0" applyAlignment="0" applyProtection="0"/>
    <xf numFmtId="0" fontId="23" fillId="37" borderId="0" applyNumberFormat="0" applyBorder="0" applyAlignment="0" applyProtection="0"/>
    <xf numFmtId="0" fontId="16" fillId="37" borderId="0" applyNumberFormat="0" applyBorder="0" applyAlignment="0" applyProtection="0"/>
    <xf numFmtId="0" fontId="22" fillId="38" borderId="0" applyNumberFormat="0" applyBorder="0" applyAlignment="0" applyProtection="0"/>
    <xf numFmtId="0" fontId="23" fillId="39" borderId="0" applyNumberFormat="0" applyBorder="0" applyAlignment="0" applyProtection="0"/>
    <xf numFmtId="0" fontId="16" fillId="39" borderId="0" applyNumberFormat="0" applyBorder="0" applyAlignment="0" applyProtection="0"/>
    <xf numFmtId="0" fontId="22" fillId="28" borderId="0" applyNumberFormat="0" applyBorder="0" applyAlignment="0" applyProtection="0"/>
    <xf numFmtId="0" fontId="23" fillId="40" borderId="0" applyNumberFormat="0" applyBorder="0" applyAlignment="0" applyProtection="0"/>
    <xf numFmtId="0" fontId="16" fillId="40" borderId="0" applyNumberFormat="0" applyBorder="0" applyAlignment="0" applyProtection="0"/>
    <xf numFmtId="0" fontId="22" fillId="30" borderId="0" applyNumberFormat="0" applyBorder="0" applyAlignment="0" applyProtection="0"/>
    <xf numFmtId="0" fontId="23" fillId="41" borderId="0" applyNumberFormat="0" applyBorder="0" applyAlignment="0" applyProtection="0"/>
    <xf numFmtId="0" fontId="16" fillId="41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16" fillId="43" borderId="0" applyNumberFormat="0" applyBorder="0" applyAlignment="0" applyProtection="0"/>
    <xf numFmtId="0" fontId="24" fillId="4" borderId="0" applyNumberFormat="0" applyBorder="0" applyAlignment="0" applyProtection="0"/>
    <xf numFmtId="0" fontId="25" fillId="44" borderId="0" applyNumberFormat="0" applyBorder="0" applyAlignment="0" applyProtection="0"/>
    <xf numFmtId="0" fontId="6" fillId="44" borderId="0" applyNumberFormat="0" applyBorder="0" applyAlignment="0" applyProtection="0"/>
    <xf numFmtId="0" fontId="26" fillId="45" borderId="1" applyNumberFormat="0" applyAlignment="0" applyProtection="0"/>
    <xf numFmtId="0" fontId="27" fillId="46" borderId="2" applyNumberFormat="0" applyAlignment="0" applyProtection="0"/>
    <xf numFmtId="0" fontId="10" fillId="46" borderId="2" applyNumberFormat="0" applyAlignment="0" applyProtection="0"/>
    <xf numFmtId="0" fontId="28" fillId="47" borderId="3" applyNumberFormat="0" applyAlignment="0" applyProtection="0"/>
    <xf numFmtId="0" fontId="17" fillId="48" borderId="4" applyNumberFormat="0" applyAlignment="0" applyProtection="0"/>
    <xf numFmtId="0" fontId="12" fillId="48" borderId="4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1" fillId="6" borderId="0" applyNumberFormat="0" applyBorder="0" applyAlignment="0" applyProtection="0"/>
    <xf numFmtId="0" fontId="32" fillId="49" borderId="0" applyNumberFormat="0" applyBorder="0" applyAlignment="0" applyProtection="0"/>
    <xf numFmtId="0" fontId="5" fillId="49" borderId="0" applyNumberFormat="0" applyBorder="0" applyAlignment="0" applyProtection="0"/>
    <xf numFmtId="0" fontId="33" fillId="0" borderId="5" applyNumberFormat="0" applyFill="0" applyAlignment="0" applyProtection="0"/>
    <xf numFmtId="0" fontId="34" fillId="0" borderId="6" applyNumberFormat="0" applyFill="0" applyAlignment="0" applyProtection="0"/>
    <xf numFmtId="0" fontId="2" fillId="0" borderId="6" applyNumberFormat="0" applyFill="0" applyAlignment="0" applyProtection="0"/>
    <xf numFmtId="0" fontId="35" fillId="0" borderId="7" applyNumberFormat="0" applyFill="0" applyAlignment="0" applyProtection="0"/>
    <xf numFmtId="0" fontId="36" fillId="0" borderId="8" applyNumberFormat="0" applyFill="0" applyAlignment="0" applyProtection="0"/>
    <xf numFmtId="0" fontId="3" fillId="0" borderId="8" applyNumberFormat="0" applyFill="0" applyAlignment="0" applyProtection="0"/>
    <xf numFmtId="0" fontId="37" fillId="0" borderId="9" applyNumberFormat="0" applyFill="0" applyAlignment="0" applyProtection="0"/>
    <xf numFmtId="0" fontId="38" fillId="0" borderId="10" applyNumberFormat="0" applyFill="0" applyAlignment="0" applyProtection="0"/>
    <xf numFmtId="0" fontId="4" fillId="0" borderId="1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9" fillId="12" borderId="1" applyNumberFormat="0" applyAlignment="0" applyProtection="0"/>
    <xf numFmtId="0" fontId="40" fillId="50" borderId="2" applyNumberFormat="0" applyAlignment="0" applyProtection="0"/>
    <xf numFmtId="0" fontId="8" fillId="50" borderId="2" applyNumberFormat="0" applyAlignment="0" applyProtection="0"/>
    <xf numFmtId="0" fontId="41" fillId="0" borderId="11" applyNumberFormat="0" applyFill="0" applyAlignment="0" applyProtection="0"/>
    <xf numFmtId="0" fontId="42" fillId="0" borderId="12" applyNumberFormat="0" applyFill="0" applyAlignment="0" applyProtection="0"/>
    <xf numFmtId="0" fontId="11" fillId="0" borderId="12" applyNumberFormat="0" applyFill="0" applyAlignment="0" applyProtection="0"/>
    <xf numFmtId="0" fontId="43" fillId="51" borderId="0" applyNumberFormat="0" applyBorder="0" applyAlignment="0" applyProtection="0"/>
    <xf numFmtId="0" fontId="44" fillId="52" borderId="0" applyNumberFormat="0" applyBorder="0" applyAlignment="0" applyProtection="0"/>
    <xf numFmtId="0" fontId="7" fillId="52" borderId="0" applyNumberFormat="0" applyBorder="0" applyAlignment="0" applyProtection="0"/>
    <xf numFmtId="0" fontId="4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5" fillId="0" borderId="0"/>
    <xf numFmtId="0" fontId="18" fillId="0" borderId="0"/>
    <xf numFmtId="0" fontId="45" fillId="0" borderId="0"/>
    <xf numFmtId="0" fontId="46" fillId="0" borderId="0"/>
    <xf numFmtId="0" fontId="1" fillId="0" borderId="0"/>
    <xf numFmtId="0" fontId="18" fillId="0" borderId="0"/>
    <xf numFmtId="0" fontId="1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31" fillId="0" borderId="0"/>
    <xf numFmtId="0" fontId="18" fillId="0" borderId="0"/>
    <xf numFmtId="0" fontId="18" fillId="0" borderId="0">
      <alignment wrapTex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wrapText="1"/>
    </xf>
    <xf numFmtId="0" fontId="1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53" borderId="13" applyNumberFormat="0" applyFont="0" applyAlignment="0" applyProtection="0"/>
    <xf numFmtId="0" fontId="1" fillId="54" borderId="14" applyNumberFormat="0" applyFont="0" applyAlignment="0" applyProtection="0"/>
    <xf numFmtId="0" fontId="131" fillId="54" borderId="14" applyNumberFormat="0" applyFont="0" applyAlignment="0" applyProtection="0"/>
    <xf numFmtId="0" fontId="47" fillId="45" borderId="15" applyNumberFormat="0" applyAlignment="0" applyProtection="0"/>
    <xf numFmtId="0" fontId="48" fillId="46" borderId="16" applyNumberFormat="0" applyAlignment="0" applyProtection="0"/>
    <xf numFmtId="0" fontId="9" fillId="46" borderId="16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3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17" applyNumberFormat="0" applyFill="0" applyAlignment="0" applyProtection="0"/>
    <xf numFmtId="0" fontId="20" fillId="0" borderId="18" applyNumberFormat="0" applyFill="0" applyAlignment="0" applyProtection="0"/>
    <xf numFmtId="0" fontId="15" fillId="0" borderId="18" applyNumberFormat="0" applyFill="0" applyAlignment="0" applyProtection="0"/>
    <xf numFmtId="0" fontId="5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66" fillId="2" borderId="0" applyNumberFormat="0" applyBorder="0" applyAlignment="0" applyProtection="0"/>
    <xf numFmtId="0" fontId="66" fillId="4" borderId="0" applyNumberFormat="0" applyBorder="0" applyAlignment="0" applyProtection="0"/>
    <xf numFmtId="0" fontId="66" fillId="6" borderId="0" applyNumberFormat="0" applyBorder="0" applyAlignment="0" applyProtection="0"/>
    <xf numFmtId="0" fontId="66" fillId="8" borderId="0" applyNumberFormat="0" applyBorder="0" applyAlignment="0" applyProtection="0"/>
    <xf numFmtId="0" fontId="66" fillId="10" borderId="0" applyNumberFormat="0" applyBorder="0" applyAlignment="0" applyProtection="0"/>
    <xf numFmtId="0" fontId="66" fillId="12" borderId="0" applyNumberFormat="0" applyBorder="0" applyAlignment="0" applyProtection="0"/>
    <xf numFmtId="0" fontId="66" fillId="14" borderId="0" applyNumberFormat="0" applyBorder="0" applyAlignment="0" applyProtection="0"/>
    <xf numFmtId="0" fontId="66" fillId="16" borderId="0" applyNumberFormat="0" applyBorder="0" applyAlignment="0" applyProtection="0"/>
    <xf numFmtId="0" fontId="66" fillId="18" borderId="0" applyNumberFormat="0" applyBorder="0" applyAlignment="0" applyProtection="0"/>
    <xf numFmtId="0" fontId="66" fillId="8" borderId="0" applyNumberFormat="0" applyBorder="0" applyAlignment="0" applyProtection="0"/>
    <xf numFmtId="0" fontId="66" fillId="14" borderId="0" applyNumberFormat="0" applyBorder="0" applyAlignment="0" applyProtection="0"/>
    <xf numFmtId="0" fontId="66" fillId="22" borderId="0" applyNumberFormat="0" applyBorder="0" applyAlignment="0" applyProtection="0"/>
    <xf numFmtId="0" fontId="67" fillId="24" borderId="0" applyNumberFormat="0" applyBorder="0" applyAlignment="0" applyProtection="0"/>
    <xf numFmtId="0" fontId="67" fillId="16" borderId="0" applyNumberFormat="0" applyBorder="0" applyAlignment="0" applyProtection="0"/>
    <xf numFmtId="0" fontId="67" fillId="18" borderId="0" applyNumberFormat="0" applyBorder="0" applyAlignment="0" applyProtection="0"/>
    <xf numFmtId="0" fontId="67" fillId="28" borderId="0" applyNumberFormat="0" applyBorder="0" applyAlignment="0" applyProtection="0"/>
    <xf numFmtId="0" fontId="67" fillId="30" borderId="0" applyNumberFormat="0" applyBorder="0" applyAlignment="0" applyProtection="0"/>
    <xf numFmtId="0" fontId="67" fillId="32" borderId="0" applyNumberFormat="0" applyBorder="0" applyAlignment="0" applyProtection="0"/>
    <xf numFmtId="0" fontId="67" fillId="34" borderId="0" applyNumberFormat="0" applyBorder="0" applyAlignment="0" applyProtection="0"/>
    <xf numFmtId="0" fontId="67" fillId="36" borderId="0" applyNumberFormat="0" applyBorder="0" applyAlignment="0" applyProtection="0"/>
    <xf numFmtId="0" fontId="67" fillId="38" borderId="0" applyNumberFormat="0" applyBorder="0" applyAlignment="0" applyProtection="0"/>
    <xf numFmtId="0" fontId="67" fillId="28" borderId="0" applyNumberFormat="0" applyBorder="0" applyAlignment="0" applyProtection="0"/>
    <xf numFmtId="0" fontId="67" fillId="30" borderId="0" applyNumberFormat="0" applyBorder="0" applyAlignment="0" applyProtection="0"/>
    <xf numFmtId="0" fontId="67" fillId="42" borderId="0" applyNumberFormat="0" applyBorder="0" applyAlignment="0" applyProtection="0"/>
    <xf numFmtId="0" fontId="68" fillId="4" borderId="0" applyNumberFormat="0" applyBorder="0" applyAlignment="0" applyProtection="0"/>
    <xf numFmtId="164" fontId="69" fillId="0" borderId="0" applyFill="0"/>
    <xf numFmtId="164" fontId="69" fillId="0" borderId="0">
      <alignment horizontal="center"/>
    </xf>
    <xf numFmtId="0" fontId="69" fillId="0" borderId="0" applyFill="0">
      <alignment horizontal="center"/>
    </xf>
    <xf numFmtId="164" fontId="55" fillId="0" borderId="19" applyFill="0"/>
    <xf numFmtId="0" fontId="18" fillId="0" borderId="0" applyFont="0" applyAlignment="0"/>
    <xf numFmtId="0" fontId="70" fillId="0" borderId="0" applyFill="0">
      <alignment vertical="top"/>
    </xf>
    <xf numFmtId="0" fontId="55" fillId="0" borderId="0" applyFill="0">
      <alignment horizontal="left" vertical="top"/>
    </xf>
    <xf numFmtId="164" fontId="58" fillId="0" borderId="20" applyFill="0"/>
    <xf numFmtId="0" fontId="18" fillId="0" borderId="0" applyNumberFormat="0" applyFont="0" applyAlignment="0"/>
    <xf numFmtId="0" fontId="70" fillId="0" borderId="0" applyFill="0">
      <alignment wrapText="1"/>
    </xf>
    <xf numFmtId="0" fontId="55" fillId="0" borderId="0" applyFill="0">
      <alignment horizontal="left" vertical="top" wrapText="1"/>
    </xf>
    <xf numFmtId="164" fontId="54" fillId="0" borderId="0" applyFill="0"/>
    <xf numFmtId="0" fontId="71" fillId="0" borderId="0" applyNumberFormat="0" applyFont="0"/>
    <xf numFmtId="0" fontId="72" fillId="0" borderId="0" applyFill="0">
      <alignment vertical="top" wrapText="1"/>
    </xf>
    <xf numFmtId="0" fontId="58" fillId="0" borderId="0" applyFill="0">
      <alignment horizontal="left" vertical="top" wrapText="1"/>
    </xf>
    <xf numFmtId="164" fontId="18" fillId="0" borderId="0" applyFill="0"/>
    <xf numFmtId="0" fontId="71" fillId="0" borderId="0" applyNumberFormat="0" applyFont="0"/>
    <xf numFmtId="0" fontId="62" fillId="0" borderId="0" applyFill="0">
      <alignment vertical="center" wrapText="1"/>
    </xf>
    <xf numFmtId="0" fontId="57" fillId="0" borderId="0">
      <alignment horizontal="left" vertical="center" wrapText="1"/>
    </xf>
    <xf numFmtId="164" fontId="60" fillId="0" borderId="0" applyFill="0"/>
    <xf numFmtId="0" fontId="71" fillId="0" borderId="0" applyNumberFormat="0" applyFont="0"/>
    <xf numFmtId="0" fontId="59" fillId="0" borderId="0" applyFill="0">
      <alignment horizontal="center" vertical="center" wrapText="1"/>
    </xf>
    <xf numFmtId="0" fontId="18" fillId="0" borderId="0" applyFill="0">
      <alignment horizontal="center" vertical="center" wrapText="1"/>
    </xf>
    <xf numFmtId="164" fontId="73" fillId="0" borderId="0" applyFill="0"/>
    <xf numFmtId="0" fontId="71" fillId="0" borderId="0" applyNumberFormat="0" applyFont="0"/>
    <xf numFmtId="0" fontId="74" fillId="0" borderId="0" applyFill="0">
      <alignment horizontal="center" vertical="center" wrapText="1"/>
    </xf>
    <xf numFmtId="0" fontId="75" fillId="0" borderId="0" applyFill="0">
      <alignment horizontal="center" vertical="center" wrapText="1"/>
    </xf>
    <xf numFmtId="164" fontId="76" fillId="0" borderId="0" applyFill="0"/>
    <xf numFmtId="0" fontId="71" fillId="0" borderId="0" applyNumberFormat="0" applyFont="0"/>
    <xf numFmtId="0" fontId="77" fillId="0" borderId="0">
      <alignment horizontal="center" wrapText="1"/>
    </xf>
    <xf numFmtId="0" fontId="73" fillId="0" borderId="0" applyFill="0">
      <alignment horizontal="center" wrapText="1"/>
    </xf>
    <xf numFmtId="0" fontId="78" fillId="45" borderId="1" applyNumberFormat="0" applyAlignment="0" applyProtection="0"/>
    <xf numFmtId="0" fontId="79" fillId="47" borderId="3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14" fontId="18" fillId="0" borderId="0" applyFont="0" applyFill="0" applyBorder="0" applyAlignment="0" applyProtection="0"/>
    <xf numFmtId="0" fontId="80" fillId="0" borderId="0" applyNumberFormat="0" applyFill="0" applyBorder="0" applyAlignment="0" applyProtection="0"/>
    <xf numFmtId="2" fontId="18" fillId="0" borderId="0" applyFont="0" applyFill="0" applyBorder="0" applyAlignment="0" applyProtection="0"/>
    <xf numFmtId="0" fontId="81" fillId="6" borderId="0" applyNumberFormat="0" applyBorder="0" applyAlignment="0" applyProtection="0"/>
    <xf numFmtId="0" fontId="63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82" fillId="0" borderId="9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21"/>
    <xf numFmtId="0" fontId="84" fillId="0" borderId="0"/>
    <xf numFmtId="0" fontId="85" fillId="12" borderId="1" applyNumberFormat="0" applyAlignment="0" applyProtection="0"/>
    <xf numFmtId="0" fontId="86" fillId="0" borderId="11" applyNumberFormat="0" applyFill="0" applyAlignment="0" applyProtection="0"/>
    <xf numFmtId="0" fontId="87" fillId="51" borderId="0" applyNumberFormat="0" applyBorder="0" applyAlignment="0" applyProtection="0"/>
    <xf numFmtId="0" fontId="18" fillId="0" borderId="0"/>
    <xf numFmtId="0" fontId="56" fillId="53" borderId="13" applyNumberFormat="0" applyFont="0" applyAlignment="0" applyProtection="0"/>
    <xf numFmtId="0" fontId="88" fillId="45" borderId="1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64" fillId="0" borderId="0" applyNumberFormat="0" applyFont="0" applyFill="0" applyBorder="0" applyProtection="0"/>
    <xf numFmtId="15" fontId="64" fillId="0" borderId="0" applyFont="0" applyFill="0" applyBorder="0" applyAlignment="0" applyProtection="0"/>
    <xf numFmtId="4" fontId="64" fillId="0" borderId="0" applyFont="0" applyFill="0" applyBorder="0" applyAlignment="0" applyProtection="0"/>
    <xf numFmtId="3" fontId="18" fillId="0" borderId="0">
      <alignment horizontal="left" vertical="top"/>
    </xf>
    <xf numFmtId="0" fontId="65" fillId="0" borderId="21">
      <alignment horizontal="center"/>
    </xf>
    <xf numFmtId="3" fontId="64" fillId="0" borderId="0" applyFont="0" applyFill="0" applyBorder="0" applyAlignment="0" applyProtection="0"/>
    <xf numFmtId="0" fontId="64" fillId="55" borderId="0" applyNumberFormat="0" applyFont="0" applyBorder="0" applyAlignment="0" applyProtection="0"/>
    <xf numFmtId="3" fontId="18" fillId="0" borderId="0">
      <alignment horizontal="right" vertical="top"/>
    </xf>
    <xf numFmtId="41" fontId="57" fillId="45" borderId="22" applyFill="0"/>
    <xf numFmtId="0" fontId="89" fillId="0" borderId="0">
      <alignment horizontal="left" indent="7"/>
    </xf>
    <xf numFmtId="41" fontId="57" fillId="0" borderId="22" applyFill="0">
      <alignment horizontal="left" indent="2"/>
    </xf>
    <xf numFmtId="164" fontId="61" fillId="0" borderId="23" applyFill="0">
      <alignment horizontal="right"/>
    </xf>
    <xf numFmtId="0" fontId="53" fillId="0" borderId="24" applyNumberFormat="0" applyFont="0" applyBorder="0">
      <alignment horizontal="right"/>
    </xf>
    <xf numFmtId="0" fontId="90" fillId="0" borderId="0" applyFill="0"/>
    <xf numFmtId="0" fontId="58" fillId="0" borderId="0" applyFill="0"/>
    <xf numFmtId="4" fontId="61" fillId="0" borderId="23" applyFill="0"/>
    <xf numFmtId="0" fontId="18" fillId="0" borderId="0" applyNumberFormat="0" applyFont="0" applyBorder="0" applyAlignment="0"/>
    <xf numFmtId="0" fontId="72" fillId="0" borderId="0" applyFill="0">
      <alignment horizontal="left" indent="1"/>
    </xf>
    <xf numFmtId="0" fontId="91" fillId="0" borderId="0" applyFill="0">
      <alignment horizontal="left" indent="1"/>
    </xf>
    <xf numFmtId="4" fontId="60" fillId="0" borderId="0" applyFill="0"/>
    <xf numFmtId="0" fontId="18" fillId="0" borderId="0" applyNumberFormat="0" applyFont="0" applyFill="0" applyBorder="0" applyAlignment="0"/>
    <xf numFmtId="0" fontId="72" fillId="0" borderId="0" applyFill="0">
      <alignment horizontal="left" indent="2"/>
    </xf>
    <xf numFmtId="0" fontId="58" fillId="0" borderId="0" applyFill="0">
      <alignment horizontal="left" indent="2"/>
    </xf>
    <xf numFmtId="4" fontId="60" fillId="0" borderId="0" applyFill="0"/>
    <xf numFmtId="0" fontId="18" fillId="0" borderId="0" applyNumberFormat="0" applyFont="0" applyBorder="0" applyAlignment="0"/>
    <xf numFmtId="0" fontId="92" fillId="0" borderId="0">
      <alignment horizontal="left" indent="3"/>
    </xf>
    <xf numFmtId="0" fontId="46" fillId="0" borderId="0" applyFill="0">
      <alignment horizontal="left" indent="3"/>
    </xf>
    <xf numFmtId="4" fontId="60" fillId="0" borderId="0" applyFill="0"/>
    <xf numFmtId="0" fontId="18" fillId="0" borderId="0" applyNumberFormat="0" applyFont="0" applyBorder="0" applyAlignment="0"/>
    <xf numFmtId="0" fontId="59" fillId="0" borderId="0">
      <alignment horizontal="left" indent="4"/>
    </xf>
    <xf numFmtId="0" fontId="18" fillId="0" borderId="0" applyFill="0">
      <alignment horizontal="left" indent="4"/>
    </xf>
    <xf numFmtId="4" fontId="73" fillId="0" borderId="0" applyFill="0"/>
    <xf numFmtId="0" fontId="18" fillId="0" borderId="0" applyNumberFormat="0" applyFont="0" applyBorder="0" applyAlignment="0"/>
    <xf numFmtId="0" fontId="74" fillId="0" borderId="0">
      <alignment horizontal="left" indent="5"/>
    </xf>
    <xf numFmtId="0" fontId="75" fillId="0" borderId="0" applyFill="0">
      <alignment horizontal="left" indent="5"/>
    </xf>
    <xf numFmtId="4" fontId="76" fillId="0" borderId="0" applyFill="0"/>
    <xf numFmtId="0" fontId="18" fillId="0" borderId="0" applyNumberFormat="0" applyFont="0" applyFill="0" applyBorder="0" applyAlignment="0"/>
    <xf numFmtId="0" fontId="77" fillId="0" borderId="0" applyFill="0">
      <alignment horizontal="left" indent="6"/>
    </xf>
    <xf numFmtId="0" fontId="73" fillId="0" borderId="0" applyFill="0">
      <alignment horizontal="left" indent="6"/>
    </xf>
    <xf numFmtId="0" fontId="18" fillId="0" borderId="0" applyFont="0" applyFill="0" applyBorder="0" applyAlignment="0" applyProtection="0"/>
    <xf numFmtId="0" fontId="93" fillId="0" borderId="0" applyNumberForma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25"/>
    <xf numFmtId="44" fontId="18" fillId="0" borderId="0" applyFont="0" applyFill="0" applyBorder="0" applyAlignment="0" applyProtection="0"/>
    <xf numFmtId="166" fontId="9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55" fillId="53" borderId="0"/>
    <xf numFmtId="0" fontId="18" fillId="45" borderId="25" applyNumberFormat="0" applyFont="0" applyAlignment="0"/>
    <xf numFmtId="44" fontId="21" fillId="0" borderId="0" applyFont="0" applyFill="0" applyBorder="0" applyAlignment="0" applyProtection="0"/>
    <xf numFmtId="0" fontId="18" fillId="0" borderId="0"/>
    <xf numFmtId="43" fontId="2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4" fillId="0" borderId="0"/>
    <xf numFmtId="9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0" fontId="18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31" fillId="0" borderId="0"/>
    <xf numFmtId="43" fontId="21" fillId="0" borderId="0" applyFont="0" applyFill="0" applyBorder="0" applyAlignment="0" applyProtection="0"/>
    <xf numFmtId="43" fontId="13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56" borderId="0" applyNumberFormat="0" applyBorder="0" applyAlignment="0" applyProtection="0"/>
    <xf numFmtId="0" fontId="21" fillId="2" borderId="0" applyNumberFormat="0" applyBorder="0" applyAlignment="0" applyProtection="0"/>
    <xf numFmtId="0" fontId="131" fillId="3" borderId="0" applyNumberFormat="0" applyBorder="0" applyAlignment="0" applyProtection="0"/>
    <xf numFmtId="0" fontId="21" fillId="2" borderId="0" applyNumberFormat="0" applyBorder="0" applyAlignment="0" applyProtection="0"/>
    <xf numFmtId="0" fontId="21" fillId="2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12" borderId="0" applyNumberFormat="0" applyBorder="0" applyAlignment="0" applyProtection="0"/>
    <xf numFmtId="0" fontId="21" fillId="4" borderId="0" applyNumberFormat="0" applyBorder="0" applyAlignment="0" applyProtection="0"/>
    <xf numFmtId="0" fontId="131" fillId="5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53" borderId="0" applyNumberFormat="0" applyBorder="0" applyAlignment="0" applyProtection="0"/>
    <xf numFmtId="0" fontId="21" fillId="6" borderId="0" applyNumberFormat="0" applyBorder="0" applyAlignment="0" applyProtection="0"/>
    <xf numFmtId="0" fontId="131" fillId="7" borderId="0" applyNumberFormat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1" fillId="56" borderId="0" applyNumberFormat="0" applyBorder="0" applyAlignment="0" applyProtection="0"/>
    <xf numFmtId="0" fontId="21" fillId="8" borderId="0" applyNumberFormat="0" applyBorder="0" applyAlignment="0" applyProtection="0"/>
    <xf numFmtId="0" fontId="131" fillId="9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56" borderId="0" applyNumberFormat="0" applyBorder="0" applyAlignment="0" applyProtection="0"/>
    <xf numFmtId="0" fontId="21" fillId="56" borderId="0" applyNumberFormat="0" applyBorder="0" applyAlignment="0" applyProtection="0"/>
    <xf numFmtId="0" fontId="21" fillId="57" borderId="0" applyNumberFormat="0" applyBorder="0" applyAlignment="0" applyProtection="0"/>
    <xf numFmtId="0" fontId="21" fillId="10" borderId="0" applyNumberFormat="0" applyBorder="0" applyAlignment="0" applyProtection="0"/>
    <xf numFmtId="0" fontId="131" fillId="11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57" borderId="0" applyNumberFormat="0" applyBorder="0" applyAlignment="0" applyProtection="0"/>
    <xf numFmtId="0" fontId="21" fillId="57" borderId="0" applyNumberFormat="0" applyBorder="0" applyAlignment="0" applyProtection="0"/>
    <xf numFmtId="0" fontId="131" fillId="13" borderId="0" applyNumberFormat="0" applyBorder="0" applyAlignment="0" applyProtection="0"/>
    <xf numFmtId="0" fontId="131" fillId="13" borderId="0" applyNumberFormat="0" applyBorder="0" applyAlignment="0" applyProtection="0"/>
    <xf numFmtId="0" fontId="21" fillId="12" borderId="0" applyNumberFormat="0" applyBorder="0" applyAlignment="0" applyProtection="0"/>
    <xf numFmtId="0" fontId="21" fillId="45" borderId="0" applyNumberFormat="0" applyBorder="0" applyAlignment="0" applyProtection="0"/>
    <xf numFmtId="0" fontId="21" fillId="14" borderId="0" applyNumberFormat="0" applyBorder="0" applyAlignment="0" applyProtection="0"/>
    <xf numFmtId="0" fontId="131" fillId="15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131" fillId="17" borderId="0" applyNumberFormat="0" applyBorder="0" applyAlignment="0" applyProtection="0"/>
    <xf numFmtId="0" fontId="131" fillId="17" borderId="0" applyNumberFormat="0" applyBorder="0" applyAlignment="0" applyProtection="0"/>
    <xf numFmtId="0" fontId="21" fillId="16" borderId="0" applyNumberFormat="0" applyBorder="0" applyAlignment="0" applyProtection="0"/>
    <xf numFmtId="0" fontId="21" fillId="51" borderId="0" applyNumberFormat="0" applyBorder="0" applyAlignment="0" applyProtection="0"/>
    <xf numFmtId="0" fontId="21" fillId="18" borderId="0" applyNumberFormat="0" applyBorder="0" applyAlignment="0" applyProtection="0"/>
    <xf numFmtId="0" fontId="131" fillId="19" borderId="0" applyNumberFormat="0" applyBorder="0" applyAlignment="0" applyProtection="0"/>
    <xf numFmtId="0" fontId="21" fillId="18" borderId="0" applyNumberFormat="0" applyBorder="0" applyAlignment="0" applyProtection="0"/>
    <xf numFmtId="0" fontId="21" fillId="18" borderId="0" applyNumberFormat="0" applyBorder="0" applyAlignment="0" applyProtection="0"/>
    <xf numFmtId="0" fontId="21" fillId="51" borderId="0" applyNumberFormat="0" applyBorder="0" applyAlignment="0" applyProtection="0"/>
    <xf numFmtId="0" fontId="21" fillId="51" borderId="0" applyNumberFormat="0" applyBorder="0" applyAlignment="0" applyProtection="0"/>
    <xf numFmtId="0" fontId="21" fillId="45" borderId="0" applyNumberFormat="0" applyBorder="0" applyAlignment="0" applyProtection="0"/>
    <xf numFmtId="0" fontId="21" fillId="8" borderId="0" applyNumberFormat="0" applyBorder="0" applyAlignment="0" applyProtection="0"/>
    <xf numFmtId="0" fontId="131" fillId="20" borderId="0" applyNumberFormat="0" applyBorder="0" applyAlignment="0" applyProtection="0"/>
    <xf numFmtId="0" fontId="21" fillId="8" borderId="0" applyNumberFormat="0" applyBorder="0" applyAlignment="0" applyProtection="0"/>
    <xf numFmtId="0" fontId="21" fillId="8" borderId="0" applyNumberFormat="0" applyBorder="0" applyAlignment="0" applyProtection="0"/>
    <xf numFmtId="0" fontId="21" fillId="45" borderId="0" applyNumberFormat="0" applyBorder="0" applyAlignment="0" applyProtection="0"/>
    <xf numFmtId="0" fontId="21" fillId="45" borderId="0" applyNumberFormat="0" applyBorder="0" applyAlignment="0" applyProtection="0"/>
    <xf numFmtId="0" fontId="131" fillId="21" borderId="0" applyNumberFormat="0" applyBorder="0" applyAlignment="0" applyProtection="0"/>
    <xf numFmtId="0" fontId="131" fillId="21" borderId="0" applyNumberFormat="0" applyBorder="0" applyAlignment="0" applyProtection="0"/>
    <xf numFmtId="0" fontId="21" fillId="14" borderId="0" applyNumberFormat="0" applyBorder="0" applyAlignment="0" applyProtection="0"/>
    <xf numFmtId="0" fontId="21" fillId="12" borderId="0" applyNumberFormat="0" applyBorder="0" applyAlignment="0" applyProtection="0"/>
    <xf numFmtId="0" fontId="21" fillId="22" borderId="0" applyNumberFormat="0" applyBorder="0" applyAlignment="0" applyProtection="0"/>
    <xf numFmtId="0" fontId="131" fillId="23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2" fillId="30" borderId="0" applyNumberFormat="0" applyBorder="0" applyAlignment="0" applyProtection="0"/>
    <xf numFmtId="0" fontId="22" fillId="24" borderId="0" applyNumberFormat="0" applyBorder="0" applyAlignment="0" applyProtection="0"/>
    <xf numFmtId="0" fontId="22" fillId="30" borderId="0" applyNumberFormat="0" applyBorder="0" applyAlignment="0" applyProtection="0"/>
    <xf numFmtId="0" fontId="16" fillId="26" borderId="0" applyNumberFormat="0" applyBorder="0" applyAlignment="0" applyProtection="0"/>
    <xf numFmtId="0" fontId="22" fillId="16" borderId="0" applyNumberFormat="0" applyBorder="0" applyAlignment="0" applyProtection="0"/>
    <xf numFmtId="0" fontId="22" fillId="51" borderId="0" applyNumberFormat="0" applyBorder="0" applyAlignment="0" applyProtection="0"/>
    <xf numFmtId="0" fontId="22" fillId="18" borderId="0" applyNumberFormat="0" applyBorder="0" applyAlignment="0" applyProtection="0"/>
    <xf numFmtId="0" fontId="22" fillId="51" borderId="0" applyNumberFormat="0" applyBorder="0" applyAlignment="0" applyProtection="0"/>
    <xf numFmtId="0" fontId="22" fillId="45" borderId="0" applyNumberFormat="0" applyBorder="0" applyAlignment="0" applyProtection="0"/>
    <xf numFmtId="0" fontId="22" fillId="28" borderId="0" applyNumberFormat="0" applyBorder="0" applyAlignment="0" applyProtection="0"/>
    <xf numFmtId="0" fontId="22" fillId="45" borderId="0" applyNumberFormat="0" applyBorder="0" applyAlignment="0" applyProtection="0"/>
    <xf numFmtId="0" fontId="16" fillId="31" borderId="0" applyNumberFormat="0" applyBorder="0" applyAlignment="0" applyProtection="0"/>
    <xf numFmtId="0" fontId="22" fillId="30" borderId="0" applyNumberFormat="0" applyBorder="0" applyAlignment="0" applyProtection="0"/>
    <xf numFmtId="0" fontId="22" fillId="12" borderId="0" applyNumberFormat="0" applyBorder="0" applyAlignment="0" applyProtection="0"/>
    <xf numFmtId="0" fontId="22" fillId="32" borderId="0" applyNumberFormat="0" applyBorder="0" applyAlignment="0" applyProtection="0"/>
    <xf numFmtId="0" fontId="22" fillId="12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22" fillId="30" borderId="0" applyNumberFormat="0" applyBorder="0" applyAlignment="0" applyProtection="0"/>
    <xf numFmtId="0" fontId="16" fillId="37" borderId="0" applyNumberFormat="0" applyBorder="0" applyAlignment="0" applyProtection="0"/>
    <xf numFmtId="0" fontId="22" fillId="36" borderId="0" applyNumberFormat="0" applyBorder="0" applyAlignment="0" applyProtection="0"/>
    <xf numFmtId="0" fontId="16" fillId="39" borderId="0" applyNumberFormat="0" applyBorder="0" applyAlignment="0" applyProtection="0"/>
    <xf numFmtId="0" fontId="22" fillId="38" borderId="0" applyNumberFormat="0" applyBorder="0" applyAlignment="0" applyProtection="0"/>
    <xf numFmtId="0" fontId="22" fillId="58" borderId="0" applyNumberFormat="0" applyBorder="0" applyAlignment="0" applyProtection="0"/>
    <xf numFmtId="0" fontId="22" fillId="28" borderId="0" applyNumberFormat="0" applyBorder="0" applyAlignment="0" applyProtection="0"/>
    <xf numFmtId="0" fontId="22" fillId="58" borderId="0" applyNumberFormat="0" applyBorder="0" applyAlignment="0" applyProtection="0"/>
    <xf numFmtId="0" fontId="16" fillId="41" borderId="0" applyNumberFormat="0" applyBorder="0" applyAlignment="0" applyProtection="0"/>
    <xf numFmtId="0" fontId="22" fillId="30" borderId="0" applyNumberFormat="0" applyBorder="0" applyAlignment="0" applyProtection="0"/>
    <xf numFmtId="0" fontId="16" fillId="43" borderId="0" applyNumberFormat="0" applyBorder="0" applyAlignment="0" applyProtection="0"/>
    <xf numFmtId="0" fontId="22" fillId="42" borderId="0" applyNumberFormat="0" applyBorder="0" applyAlignment="0" applyProtection="0"/>
    <xf numFmtId="0" fontId="6" fillId="44" borderId="0" applyNumberFormat="0" applyBorder="0" applyAlignment="0" applyProtection="0"/>
    <xf numFmtId="0" fontId="24" fillId="4" borderId="0" applyNumberFormat="0" applyBorder="0" applyAlignment="0" applyProtection="0"/>
    <xf numFmtId="0" fontId="26" fillId="56" borderId="1" applyNumberFormat="0" applyAlignment="0" applyProtection="0"/>
    <xf numFmtId="0" fontId="26" fillId="45" borderId="1" applyNumberFormat="0" applyAlignment="0" applyProtection="0"/>
    <xf numFmtId="0" fontId="26" fillId="56" borderId="1" applyNumberFormat="0" applyAlignment="0" applyProtection="0"/>
    <xf numFmtId="0" fontId="12" fillId="48" borderId="4" applyNumberFormat="0" applyAlignment="0" applyProtection="0"/>
    <xf numFmtId="0" fontId="28" fillId="47" borderId="3" applyNumberFormat="0" applyAlignment="0" applyProtection="0"/>
    <xf numFmtId="43" fontId="1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31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31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ill="0" applyBorder="0" applyAlignment="0" applyProtection="0"/>
    <xf numFmtId="44" fontId="18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3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5" fontId="18" fillId="0" borderId="0" applyFill="0" applyBorder="0" applyAlignment="0" applyProtection="0"/>
    <xf numFmtId="167" fontId="18" fillId="0" borderId="0" applyFill="0" applyBorder="0" applyAlignment="0" applyProtection="0"/>
    <xf numFmtId="168" fontId="60" fillId="0" borderId="24">
      <alignment horizontal="center" vertical="center" wrapText="1"/>
    </xf>
    <xf numFmtId="0" fontId="1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18" fillId="0" borderId="0" applyFill="0" applyBorder="0" applyAlignment="0" applyProtection="0"/>
    <xf numFmtId="0" fontId="5" fillId="49" borderId="0" applyNumberFormat="0" applyBorder="0" applyAlignment="0" applyProtection="0"/>
    <xf numFmtId="0" fontId="31" fillId="6" borderId="0" applyNumberFormat="0" applyBorder="0" applyAlignment="0" applyProtection="0"/>
    <xf numFmtId="0" fontId="61" fillId="45" borderId="24">
      <alignment horizontal="center" vertical="top" wrapText="1"/>
    </xf>
    <xf numFmtId="0" fontId="101" fillId="0" borderId="26" applyNumberFormat="0" applyFill="0" applyAlignment="0" applyProtection="0"/>
    <xf numFmtId="0" fontId="33" fillId="0" borderId="5" applyNumberFormat="0" applyFill="0" applyAlignment="0" applyProtection="0"/>
    <xf numFmtId="0" fontId="102" fillId="0" borderId="7" applyNumberFormat="0" applyFill="0" applyAlignment="0" applyProtection="0"/>
    <xf numFmtId="0" fontId="35" fillId="0" borderId="7" applyNumberFormat="0" applyFill="0" applyAlignment="0" applyProtection="0"/>
    <xf numFmtId="0" fontId="102" fillId="0" borderId="7" applyNumberFormat="0" applyFill="0" applyAlignment="0" applyProtection="0"/>
    <xf numFmtId="0" fontId="103" fillId="0" borderId="27" applyNumberFormat="0" applyFill="0" applyAlignment="0" applyProtection="0"/>
    <xf numFmtId="0" fontId="37" fillId="0" borderId="9" applyNumberFormat="0" applyFill="0" applyAlignment="0" applyProtection="0"/>
    <xf numFmtId="0" fontId="103" fillId="0" borderId="27" applyNumberFormat="0" applyFill="0" applyAlignment="0" applyProtection="0"/>
    <xf numFmtId="0" fontId="10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04" fillId="0" borderId="0" applyNumberFormat="0" applyFill="0" applyBorder="0">
      <protection locked="0"/>
    </xf>
    <xf numFmtId="0" fontId="8" fillId="50" borderId="2" applyNumberFormat="0" applyAlignment="0" applyProtection="0"/>
    <xf numFmtId="0" fontId="39" fillId="12" borderId="1" applyNumberFormat="0" applyAlignment="0" applyProtection="0"/>
    <xf numFmtId="0" fontId="18" fillId="0" borderId="0" applyFont="0" applyFill="0" applyBorder="0" applyAlignment="0" applyProtection="0"/>
    <xf numFmtId="169" fontId="105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8" fillId="0" borderId="0"/>
    <xf numFmtId="0" fontId="18" fillId="0" borderId="0"/>
    <xf numFmtId="0" fontId="18" fillId="0" borderId="0"/>
    <xf numFmtId="0" fontId="131" fillId="0" borderId="0"/>
    <xf numFmtId="0" fontId="21" fillId="0" borderId="0"/>
    <xf numFmtId="0" fontId="131" fillId="0" borderId="0"/>
    <xf numFmtId="0" fontId="21" fillId="0" borderId="0"/>
    <xf numFmtId="0" fontId="21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/>
    <xf numFmtId="0" fontId="2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5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5" fontId="60" fillId="0" borderId="24">
      <alignment horizontal="right" vertical="center"/>
    </xf>
    <xf numFmtId="0" fontId="60" fillId="0" borderId="24">
      <alignment horizontal="left" vertical="center" wrapText="1"/>
    </xf>
    <xf numFmtId="1" fontId="61" fillId="45" borderId="24">
      <alignment horizontal="center" vertical="center" wrapText="1"/>
    </xf>
    <xf numFmtId="0" fontId="18" fillId="53" borderId="13" applyNumberFormat="0" applyFont="0" applyAlignment="0" applyProtection="0"/>
    <xf numFmtId="0" fontId="131" fillId="54" borderId="14" applyNumberFormat="0" applyFont="0" applyAlignment="0" applyProtection="0"/>
    <xf numFmtId="0" fontId="131" fillId="54" borderId="14" applyNumberFormat="0" applyFont="0" applyAlignment="0" applyProtection="0"/>
    <xf numFmtId="0" fontId="131" fillId="54" borderId="14" applyNumberFormat="0" applyFont="0" applyAlignment="0" applyProtection="0"/>
    <xf numFmtId="0" fontId="21" fillId="54" borderId="14" applyNumberFormat="0" applyFont="0" applyAlignment="0" applyProtection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0" fontId="47" fillId="56" borderId="15" applyNumberFormat="0" applyAlignment="0" applyProtection="0"/>
    <xf numFmtId="0" fontId="47" fillId="45" borderId="15" applyNumberFormat="0" applyAlignment="0" applyProtection="0"/>
    <xf numFmtId="0" fontId="47" fillId="56" borderId="15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06" fillId="0" borderId="0">
      <alignment wrapText="1"/>
    </xf>
    <xf numFmtId="0" fontId="107" fillId="51" borderId="28" applyNumberFormat="0" applyProtection="0">
      <alignment vertical="center"/>
    </xf>
    <xf numFmtId="0" fontId="108" fillId="51" borderId="15" applyNumberFormat="0" applyProtection="0">
      <alignment horizontal="left" vertical="center" indent="1"/>
    </xf>
    <xf numFmtId="0" fontId="108" fillId="51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09" fillId="57" borderId="28" applyNumberFormat="0" applyProtection="0">
      <alignment horizontal="right" vertical="center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10" fillId="0" borderId="0" applyNumberFormat="0" applyFill="0" applyBorder="0" applyAlignment="0" applyProtection="0"/>
    <xf numFmtId="0" fontId="111" fillId="0" borderId="29">
      <alignment horizontal="center" vertical="center" wrapText="1"/>
    </xf>
    <xf numFmtId="0" fontId="112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30" applyNumberFormat="0" applyFill="0" applyAlignment="0" applyProtection="0"/>
    <xf numFmtId="0" fontId="51" fillId="0" borderId="17" applyNumberFormat="0" applyFill="0" applyAlignment="0" applyProtection="0"/>
    <xf numFmtId="0" fontId="51" fillId="0" borderId="30" applyNumberFormat="0" applyFill="0" applyAlignment="0" applyProtection="0"/>
    <xf numFmtId="0" fontId="1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8" fillId="0" borderId="0"/>
    <xf numFmtId="0" fontId="18" fillId="0" borderId="0"/>
    <xf numFmtId="0" fontId="131" fillId="0" borderId="0"/>
    <xf numFmtId="9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0" fontId="131" fillId="0" borderId="0"/>
    <xf numFmtId="43" fontId="131" fillId="0" borderId="0" applyFont="0" applyFill="0" applyBorder="0" applyAlignment="0" applyProtection="0"/>
    <xf numFmtId="0" fontId="131" fillId="0" borderId="0"/>
    <xf numFmtId="43" fontId="131" fillId="0" borderId="0" applyFont="0" applyFill="0" applyBorder="0" applyAlignment="0" applyProtection="0"/>
    <xf numFmtId="0" fontId="131" fillId="0" borderId="0"/>
    <xf numFmtId="43" fontId="131" fillId="0" borderId="0" applyFont="0" applyFill="0" applyBorder="0" applyAlignment="0" applyProtection="0"/>
    <xf numFmtId="0" fontId="131" fillId="0" borderId="0"/>
    <xf numFmtId="43" fontId="131" fillId="0" borderId="0" applyFont="0" applyFill="0" applyBorder="0" applyAlignment="0" applyProtection="0"/>
    <xf numFmtId="9" fontId="131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31" fillId="0" borderId="0"/>
    <xf numFmtId="9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0" fontId="18" fillId="0" borderId="0"/>
    <xf numFmtId="0" fontId="131" fillId="0" borderId="0"/>
    <xf numFmtId="9" fontId="131" fillId="0" borderId="0" applyFont="0" applyFill="0" applyBorder="0" applyAlignment="0" applyProtection="0"/>
    <xf numFmtId="43" fontId="131" fillId="0" borderId="0" applyFont="0" applyFill="0" applyBorder="0" applyAlignment="0" applyProtection="0"/>
    <xf numFmtId="0" fontId="131" fillId="0" borderId="0"/>
    <xf numFmtId="43" fontId="13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15" fillId="0" borderId="0">
      <alignment vertical="top"/>
    </xf>
    <xf numFmtId="0" fontId="63" fillId="0" borderId="0" applyFont="0" applyFill="0" applyBorder="0" applyAlignment="0" applyProtection="0"/>
    <xf numFmtId="0" fontId="52" fillId="0" borderId="31" applyNumberFormat="0" applyFill="0" applyAlignment="0" applyProtection="0"/>
    <xf numFmtId="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13" fillId="56" borderId="1" applyNumberFormat="0" applyAlignment="0" applyProtection="0"/>
    <xf numFmtId="0" fontId="22" fillId="22" borderId="0" applyNumberFormat="0" applyBorder="0" applyAlignment="0" applyProtection="0"/>
    <xf numFmtId="0" fontId="22" fillId="42" borderId="0" applyNumberFormat="0" applyBorder="0" applyAlignment="0" applyProtection="0"/>
    <xf numFmtId="0" fontId="22" fillId="16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9" fontId="1" fillId="0" borderId="0" applyFont="0" applyFill="0" applyBorder="0" applyAlignment="0" applyProtection="0"/>
    <xf numFmtId="0" fontId="116" fillId="0" borderId="0"/>
    <xf numFmtId="0" fontId="131" fillId="0" borderId="0"/>
    <xf numFmtId="0" fontId="131" fillId="0" borderId="0"/>
    <xf numFmtId="0" fontId="39" fillId="51" borderId="1" applyNumberFormat="0" applyAlignment="0" applyProtection="0"/>
    <xf numFmtId="0" fontId="58" fillId="0" borderId="0" applyFont="0" applyFill="0" applyBorder="0" applyAlignment="0" applyProtection="0"/>
    <xf numFmtId="0" fontId="31" fillId="10" borderId="0" applyNumberFormat="0" applyBorder="0" applyAlignment="0" applyProtection="0"/>
    <xf numFmtId="2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6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58" fillId="0" borderId="20" applyFill="0"/>
    <xf numFmtId="0" fontId="22" fillId="59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" fillId="0" borderId="0"/>
    <xf numFmtId="43" fontId="18" fillId="0" borderId="0" applyFont="0" applyFill="0" applyBorder="0" applyAlignment="0" applyProtection="0"/>
    <xf numFmtId="0" fontId="131" fillId="0" borderId="0"/>
    <xf numFmtId="0" fontId="18" fillId="0" borderId="0"/>
    <xf numFmtId="0" fontId="18" fillId="0" borderId="0"/>
    <xf numFmtId="0" fontId="56" fillId="53" borderId="13" applyNumberFormat="0" applyFont="0" applyAlignment="0" applyProtection="0"/>
    <xf numFmtId="0" fontId="114" fillId="51" borderId="0" applyNumberFormat="0" applyBorder="0" applyAlignment="0" applyProtection="0"/>
    <xf numFmtId="164" fontId="56" fillId="0" borderId="0" applyProtection="0"/>
    <xf numFmtId="0" fontId="24" fillId="8" borderId="0" applyNumberFormat="0" applyBorder="0" applyAlignment="0" applyProtection="0"/>
    <xf numFmtId="0" fontId="22" fillId="36" borderId="0" applyNumberFormat="0" applyBorder="0" applyAlignment="0" applyProtection="0"/>
    <xf numFmtId="0" fontId="22" fillId="10" borderId="0" applyNumberFormat="0" applyBorder="0" applyAlignment="0" applyProtection="0"/>
    <xf numFmtId="0" fontId="22" fillId="4" borderId="0" applyNumberFormat="0" applyBorder="0" applyAlignment="0" applyProtection="0"/>
    <xf numFmtId="0" fontId="22" fillId="22" borderId="0" applyNumberFormat="0" applyBorder="0" applyAlignment="0" applyProtection="0"/>
    <xf numFmtId="0" fontId="22" fillId="42" borderId="0" applyNumberFormat="0" applyBorder="0" applyAlignment="0" applyProtection="0"/>
    <xf numFmtId="0" fontId="22" fillId="10" borderId="0" applyNumberFormat="0" applyBorder="0" applyAlignment="0" applyProtection="0"/>
    <xf numFmtId="0" fontId="21" fillId="53" borderId="0" applyNumberFormat="0" applyBorder="0" applyAlignment="0" applyProtection="0"/>
    <xf numFmtId="0" fontId="21" fillId="10" borderId="0" applyNumberFormat="0" applyBorder="0" applyAlignment="0" applyProtection="0"/>
    <xf numFmtId="0" fontId="21" fillId="4" borderId="0" applyNumberFormat="0" applyBorder="0" applyAlignment="0" applyProtection="0"/>
    <xf numFmtId="0" fontId="21" fillId="10" borderId="0" applyNumberFormat="0" applyBorder="0" applyAlignment="0" applyProtection="0"/>
    <xf numFmtId="0" fontId="21" fillId="53" borderId="0" applyNumberFormat="0" applyBorder="0" applyAlignment="0" applyProtection="0"/>
    <xf numFmtId="0" fontId="21" fillId="12" borderId="0" applyNumberFormat="0" applyBorder="0" applyAlignment="0" applyProtection="0"/>
    <xf numFmtId="0" fontId="21" fillId="16" borderId="0" applyNumberFormat="0" applyBorder="0" applyAlignment="0" applyProtection="0"/>
    <xf numFmtId="0" fontId="21" fillId="14" borderId="0" applyNumberFormat="0" applyBorder="0" applyAlignment="0" applyProtection="0"/>
    <xf numFmtId="0" fontId="1" fillId="0" borderId="0"/>
    <xf numFmtId="1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1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3" fillId="0" borderId="32" applyNumberFormat="0" applyFill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0" fontId="18" fillId="0" borderId="25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45" borderId="25" applyNumberFormat="0" applyFont="0" applyAlignment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5" fontId="18" fillId="0" borderId="0" applyFill="0" applyBorder="0" applyAlignment="0" applyProtection="0"/>
    <xf numFmtId="167" fontId="18" fillId="0" borderId="0" applyFill="0" applyBorder="0" applyAlignment="0" applyProtection="0"/>
    <xf numFmtId="2" fontId="18" fillId="0" borderId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53" borderId="13" applyNumberFormat="0" applyFont="0" applyAlignment="0" applyProtection="0"/>
    <xf numFmtId="0" fontId="18" fillId="0" borderId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0" fontId="18" fillId="53" borderId="13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8" fillId="45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2" borderId="15" applyNumberFormat="0" applyProtection="0">
      <alignment horizontal="left" vertical="center" inden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18" fillId="0" borderId="0">
      <alignment horizontal="right" vertical="top"/>
    </xf>
    <xf numFmtId="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NumberFormat="0" applyFont="0" applyFill="0" applyBorder="0" applyAlignment="0"/>
    <xf numFmtId="0" fontId="18" fillId="0" borderId="0" applyNumberFormat="0" applyFont="0" applyBorder="0" applyAlignment="0"/>
    <xf numFmtId="0" fontId="18" fillId="0" borderId="0" applyFill="0">
      <alignment horizontal="left" indent="4"/>
    </xf>
    <xf numFmtId="0" fontId="18" fillId="0" borderId="0" applyNumberFormat="0" applyFont="0" applyBorder="0" applyAlignment="0"/>
    <xf numFmtId="0" fontId="18" fillId="0" borderId="0" applyNumberFormat="0" applyFont="0" applyFill="0" applyBorder="0" applyAlignment="0"/>
    <xf numFmtId="0" fontId="18" fillId="0" borderId="0" applyNumberFormat="0" applyFont="0" applyBorder="0" applyAlignment="0"/>
    <xf numFmtId="3" fontId="18" fillId="0" borderId="0">
      <alignment horizontal="left" vertical="top"/>
    </xf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2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Fill="0">
      <alignment horizontal="center" vertical="center" wrapText="1"/>
    </xf>
    <xf numFmtId="0" fontId="18" fillId="0" borderId="0" applyNumberFormat="0" applyFont="0" applyAlignment="0"/>
    <xf numFmtId="0" fontId="18" fillId="0" borderId="0" applyFont="0" applyAlignment="0"/>
    <xf numFmtId="164" fontId="18" fillId="0" borderId="0" applyFill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 applyNumberFormat="0" applyFont="0" applyBorder="0" applyAlignment="0"/>
    <xf numFmtId="14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171" fontId="117" fillId="0" borderId="0"/>
    <xf numFmtId="0" fontId="18" fillId="0" borderId="0"/>
    <xf numFmtId="43" fontId="18" fillId="0" borderId="0" applyFont="0" applyFill="0" applyBorder="0" applyAlignment="0" applyProtection="0"/>
    <xf numFmtId="43" fontId="131" fillId="0" borderId="0" applyFont="0" applyFill="0" applyBorder="0" applyAlignment="0" applyProtection="0"/>
    <xf numFmtId="44" fontId="131" fillId="0" borderId="0" applyFont="0" applyFill="0" applyBorder="0" applyAlignment="0" applyProtection="0"/>
    <xf numFmtId="0" fontId="126" fillId="0" borderId="0" applyNumberFormat="0" applyFill="0" applyBorder="0" applyAlignment="0" applyProtection="0"/>
    <xf numFmtId="0" fontId="130" fillId="0" borderId="0" applyNumberFormat="0" applyFill="0" applyBorder="0">
      <protection locked="0"/>
    </xf>
  </cellStyleXfs>
  <cellXfs count="114">
    <xf numFmtId="0" fontId="0" fillId="0" borderId="0" xfId="0"/>
    <xf numFmtId="165" fontId="55" fillId="60" borderId="25" xfId="0" applyNumberFormat="1" applyFont="1" applyFill="1" applyBorder="1" applyAlignment="1" applyProtection="1">
      <alignment horizontal="center" vertical="center" wrapText="1"/>
      <protection hidden="1"/>
    </xf>
    <xf numFmtId="0" fontId="55" fillId="60" borderId="33" xfId="0" applyFont="1" applyFill="1" applyBorder="1" applyAlignment="1" applyProtection="1">
      <alignment horizontal="left" vertical="center" wrapText="1"/>
      <protection hidden="1"/>
    </xf>
    <xf numFmtId="0" fontId="0" fillId="0" borderId="0" xfId="0"/>
    <xf numFmtId="164" fontId="97" fillId="61" borderId="25" xfId="0" applyNumberFormat="1" applyFont="1" applyFill="1" applyBorder="1" applyAlignment="1" applyProtection="1">
      <alignment horizontal="center" vertical="center" wrapText="1"/>
      <protection hidden="1"/>
    </xf>
    <xf numFmtId="172" fontId="96" fillId="62" borderId="34" xfId="0" applyNumberFormat="1" applyFont="1" applyFill="1" applyBorder="1" applyAlignment="1" applyProtection="1">
      <alignment horizontal="center"/>
      <protection hidden="1"/>
    </xf>
    <xf numFmtId="172" fontId="96" fillId="62" borderId="35" xfId="0" applyNumberFormat="1" applyFont="1" applyFill="1" applyBorder="1" applyAlignment="1" applyProtection="1">
      <alignment horizontal="center"/>
      <protection hidden="1"/>
    </xf>
    <xf numFmtId="172" fontId="96" fillId="63" borderId="36" xfId="0" applyNumberFormat="1" applyFont="1" applyFill="1" applyBorder="1" applyAlignment="1" applyProtection="1">
      <alignment horizontal="center"/>
      <protection hidden="1"/>
    </xf>
    <xf numFmtId="14" fontId="95" fillId="62" borderId="37" xfId="0" applyNumberFormat="1" applyFont="1" applyFill="1" applyBorder="1" applyAlignment="1" applyProtection="1">
      <alignment horizontal="center"/>
      <protection hidden="1"/>
    </xf>
    <xf numFmtId="14" fontId="95" fillId="63" borderId="38" xfId="0" applyNumberFormat="1" applyFont="1" applyFill="1" applyBorder="1" applyAlignment="1" applyProtection="1">
      <alignment horizontal="center"/>
      <protection hidden="1"/>
    </xf>
    <xf numFmtId="14" fontId="95" fillId="62" borderId="38" xfId="0" applyNumberFormat="1" applyFont="1" applyFill="1" applyBorder="1" applyAlignment="1" applyProtection="1">
      <alignment horizontal="center"/>
      <protection hidden="1"/>
    </xf>
    <xf numFmtId="0" fontId="0" fillId="0" borderId="39" xfId="0" applyBorder="1"/>
    <xf numFmtId="0" fontId="0" fillId="0" borderId="38" xfId="0" applyBorder="1"/>
    <xf numFmtId="165" fontId="97" fillId="61" borderId="25" xfId="0" applyNumberFormat="1" applyFont="1" applyFill="1" applyBorder="1" applyAlignment="1" applyProtection="1">
      <alignment horizontal="center" vertical="center" wrapText="1"/>
      <protection hidden="1"/>
    </xf>
    <xf numFmtId="164" fontId="95" fillId="62" borderId="40" xfId="0" applyNumberFormat="1" applyFont="1" applyFill="1" applyBorder="1" applyAlignment="1" applyProtection="1">
      <alignment horizontal="center"/>
      <protection hidden="1"/>
    </xf>
    <xf numFmtId="164" fontId="95" fillId="63" borderId="41" xfId="0" applyNumberFormat="1" applyFont="1" applyFill="1" applyBorder="1" applyAlignment="1" applyProtection="1">
      <alignment horizontal="center"/>
      <protection hidden="1"/>
    </xf>
    <xf numFmtId="164" fontId="95" fillId="62" borderId="41" xfId="0" applyNumberFormat="1" applyFont="1" applyFill="1" applyBorder="1" applyAlignment="1" applyProtection="1">
      <alignment horizontal="center"/>
      <protection hidden="1"/>
    </xf>
    <xf numFmtId="165" fontId="96" fillId="62" borderId="41" xfId="0" applyNumberFormat="1" applyFont="1" applyFill="1" applyBorder="1" applyAlignment="1" applyProtection="1">
      <alignment horizontal="center"/>
      <protection hidden="1"/>
    </xf>
    <xf numFmtId="0" fontId="119" fillId="61" borderId="21" xfId="0" applyFont="1" applyFill="1" applyBorder="1" applyAlignment="1" applyProtection="1">
      <alignment horizontal="center" vertical="center" wrapText="1"/>
      <protection hidden="1"/>
    </xf>
    <xf numFmtId="0" fontId="120" fillId="0" borderId="0" xfId="0" applyFont="1"/>
    <xf numFmtId="164" fontId="119" fillId="61" borderId="42" xfId="0" applyNumberFormat="1" applyFont="1" applyFill="1" applyBorder="1" applyAlignment="1" applyProtection="1">
      <alignment horizontal="center" vertical="center" wrapText="1"/>
      <protection hidden="1"/>
    </xf>
    <xf numFmtId="0" fontId="97" fillId="61" borderId="40" xfId="0" applyFont="1" applyFill="1" applyBorder="1" applyAlignment="1" applyProtection="1">
      <alignment horizontal="center" vertical="center" wrapText="1"/>
      <protection hidden="1"/>
    </xf>
    <xf numFmtId="14" fontId="97" fillId="61" borderId="40" xfId="0" applyNumberFormat="1" applyFont="1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>
      <alignment horizontal="center"/>
    </xf>
    <xf numFmtId="0" fontId="97" fillId="61" borderId="43" xfId="0" applyFont="1" applyFill="1" applyBorder="1" applyAlignment="1" applyProtection="1">
      <alignment horizontal="center" vertical="center" wrapText="1"/>
      <protection hidden="1"/>
    </xf>
    <xf numFmtId="3" fontId="55" fillId="60" borderId="33" xfId="0" applyNumberFormat="1" applyFont="1" applyFill="1" applyBorder="1" applyAlignment="1" applyProtection="1">
      <alignment horizontal="center" vertical="center" wrapText="1"/>
      <protection hidden="1"/>
    </xf>
    <xf numFmtId="164" fontId="55" fillId="60" borderId="44" xfId="0" applyNumberFormat="1" applyFont="1" applyFill="1" applyBorder="1" applyAlignment="1" applyProtection="1">
      <alignment horizontal="left" vertical="center" wrapText="1"/>
      <protection hidden="1"/>
    </xf>
    <xf numFmtId="164" fontId="55" fillId="60" borderId="44" xfId="0" applyNumberFormat="1" applyFont="1" applyFill="1" applyBorder="1" applyAlignment="1" applyProtection="1">
      <alignment horizontal="left" vertical="center"/>
      <protection hidden="1"/>
    </xf>
    <xf numFmtId="164" fontId="121" fillId="0" borderId="45" xfId="0" applyNumberFormat="1" applyFont="1" applyFill="1" applyBorder="1" applyAlignment="1" applyProtection="1">
      <protection hidden="1"/>
    </xf>
    <xf numFmtId="164" fontId="121" fillId="0" borderId="46" xfId="0" applyNumberFormat="1" applyFont="1" applyFill="1" applyBorder="1" applyAlignment="1" applyProtection="1">
      <alignment horizontal="center"/>
      <protection hidden="1"/>
    </xf>
    <xf numFmtId="164" fontId="121" fillId="0" borderId="25" xfId="0" applyNumberFormat="1" applyFont="1" applyFill="1" applyBorder="1" applyAlignment="1" applyProtection="1">
      <alignment horizontal="center"/>
      <protection hidden="1"/>
    </xf>
    <xf numFmtId="14" fontId="121" fillId="0" borderId="25" xfId="0" applyNumberFormat="1" applyFont="1" applyFill="1" applyBorder="1" applyAlignment="1" applyProtection="1">
      <alignment horizontal="center"/>
      <protection hidden="1"/>
    </xf>
    <xf numFmtId="165" fontId="123" fillId="0" borderId="25" xfId="0" applyNumberFormat="1" applyFont="1" applyFill="1" applyBorder="1" applyAlignment="1" applyProtection="1">
      <alignment horizontal="center"/>
      <protection hidden="1"/>
    </xf>
    <xf numFmtId="0" fontId="124" fillId="0" borderId="0" xfId="0" applyFont="1" applyFill="1"/>
    <xf numFmtId="0" fontId="0" fillId="0" borderId="0" xfId="0" applyAlignment="1">
      <alignment horizontal="center"/>
    </xf>
    <xf numFmtId="0" fontId="97" fillId="61" borderId="25" xfId="0" applyFont="1" applyFill="1" applyBorder="1" applyAlignment="1" applyProtection="1">
      <alignment horizontal="center" vertical="center" wrapText="1"/>
      <protection hidden="1"/>
    </xf>
    <xf numFmtId="0" fontId="125" fillId="0" borderId="0" xfId="0" applyFont="1"/>
    <xf numFmtId="0" fontId="97" fillId="61" borderId="37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/>
    <xf numFmtId="165" fontId="96" fillId="64" borderId="41" xfId="0" applyNumberFormat="1" applyFont="1" applyFill="1" applyBorder="1" applyAlignment="1" applyProtection="1">
      <alignment horizontal="center"/>
      <protection hidden="1"/>
    </xf>
    <xf numFmtId="165" fontId="96" fillId="64" borderId="41" xfId="0" applyNumberFormat="1" applyFont="1" applyFill="1" applyBorder="1" applyAlignment="1" applyProtection="1">
      <alignment horizontal="left"/>
      <protection hidden="1"/>
    </xf>
    <xf numFmtId="0" fontId="97" fillId="61" borderId="33" xfId="0" applyFont="1" applyFill="1" applyBorder="1" applyAlignment="1" applyProtection="1">
      <alignment horizontal="center" vertical="center" wrapText="1"/>
      <protection hidden="1"/>
    </xf>
    <xf numFmtId="165" fontId="127" fillId="62" borderId="41" xfId="1022" applyNumberFormat="1" applyFont="1" applyFill="1" applyBorder="1" applyAlignment="1" applyProtection="1">
      <alignment horizontal="center"/>
      <protection hidden="1"/>
    </xf>
    <xf numFmtId="0" fontId="97" fillId="61" borderId="33" xfId="0" applyFont="1" applyFill="1" applyBorder="1" applyAlignment="1" applyProtection="1">
      <alignment horizontal="center" vertical="center" wrapText="1"/>
      <protection hidden="1"/>
    </xf>
    <xf numFmtId="0" fontId="97" fillId="61" borderId="37" xfId="0" applyFont="1" applyFill="1" applyBorder="1" applyAlignment="1" applyProtection="1">
      <alignment horizontal="center" vertical="center" wrapText="1"/>
      <protection hidden="1"/>
    </xf>
    <xf numFmtId="0" fontId="97" fillId="61" borderId="43" xfId="0" applyFont="1" applyFill="1" applyBorder="1" applyAlignment="1" applyProtection="1">
      <alignment horizontal="center" vertical="center" wrapText="1"/>
      <protection hidden="1"/>
    </xf>
    <xf numFmtId="14" fontId="96" fillId="62" borderId="41" xfId="0" applyNumberFormat="1" applyFont="1" applyFill="1" applyBorder="1" applyAlignment="1" applyProtection="1">
      <alignment horizontal="center"/>
      <protection hidden="1"/>
    </xf>
    <xf numFmtId="165" fontId="96" fillId="65" borderId="41" xfId="0" applyNumberFormat="1" applyFont="1" applyFill="1" applyBorder="1" applyAlignment="1" applyProtection="1">
      <alignment horizontal="center"/>
      <protection hidden="1"/>
    </xf>
    <xf numFmtId="0" fontId="128" fillId="0" borderId="0" xfId="0" applyFont="1"/>
    <xf numFmtId="165" fontId="95" fillId="0" borderId="25" xfId="0" applyNumberFormat="1" applyFont="1" applyFill="1" applyBorder="1" applyAlignment="1" applyProtection="1">
      <alignment horizontal="center"/>
      <protection hidden="1"/>
    </xf>
    <xf numFmtId="14" fontId="95" fillId="65" borderId="38" xfId="0" applyNumberFormat="1" applyFont="1" applyFill="1" applyBorder="1" applyAlignment="1" applyProtection="1">
      <alignment horizontal="center"/>
      <protection hidden="1"/>
    </xf>
    <xf numFmtId="172" fontId="96" fillId="62" borderId="47" xfId="0" applyNumberFormat="1" applyFont="1" applyFill="1" applyBorder="1" applyAlignment="1" applyProtection="1">
      <alignment horizontal="center"/>
      <protection hidden="1"/>
    </xf>
    <xf numFmtId="172" fontId="96" fillId="0" borderId="25" xfId="0" applyNumberFormat="1" applyFont="1" applyFill="1" applyBorder="1" applyAlignment="1" applyProtection="1">
      <alignment horizontal="center"/>
      <protection hidden="1"/>
    </xf>
    <xf numFmtId="172" fontId="96" fillId="0" borderId="43" xfId="0" applyNumberFormat="1" applyFont="1" applyFill="1" applyBorder="1" applyAlignment="1" applyProtection="1">
      <alignment horizontal="center"/>
      <protection hidden="1"/>
    </xf>
    <xf numFmtId="0" fontId="96" fillId="60" borderId="33" xfId="0" applyFont="1" applyFill="1" applyBorder="1" applyAlignment="1" applyProtection="1">
      <alignment horizontal="center" vertical="center" wrapText="1"/>
      <protection hidden="1"/>
    </xf>
    <xf numFmtId="172" fontId="96" fillId="65" borderId="35" xfId="0" applyNumberFormat="1" applyFont="1" applyFill="1" applyBorder="1" applyAlignment="1" applyProtection="1">
      <alignment horizontal="center"/>
      <protection hidden="1"/>
    </xf>
    <xf numFmtId="172" fontId="96" fillId="63" borderId="35" xfId="0" applyNumberFormat="1" applyFont="1" applyFill="1" applyBorder="1" applyAlignment="1" applyProtection="1">
      <alignment horizontal="center"/>
      <protection hidden="1"/>
    </xf>
    <xf numFmtId="173" fontId="96" fillId="0" borderId="25" xfId="0" applyNumberFormat="1" applyFont="1" applyFill="1" applyBorder="1" applyAlignment="1" applyProtection="1">
      <alignment horizontal="center" vertical="center" wrapText="1"/>
      <protection hidden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97" fillId="61" borderId="33" xfId="0" applyFont="1" applyFill="1" applyBorder="1" applyAlignment="1" applyProtection="1">
      <alignment horizontal="center" vertical="center" wrapText="1"/>
      <protection hidden="1"/>
    </xf>
    <xf numFmtId="0" fontId="97" fillId="61" borderId="37" xfId="0" applyFont="1" applyFill="1" applyBorder="1" applyAlignment="1" applyProtection="1">
      <alignment horizontal="center" vertical="center" wrapText="1"/>
      <protection hidden="1"/>
    </xf>
    <xf numFmtId="0" fontId="132" fillId="0" borderId="0" xfId="0" applyFont="1" applyAlignment="1">
      <alignment vertical="center"/>
    </xf>
    <xf numFmtId="0" fontId="132" fillId="0" borderId="0" xfId="0" applyFont="1" applyAlignment="1">
      <alignment horizontal="center" vertical="center"/>
    </xf>
    <xf numFmtId="0" fontId="133" fillId="0" borderId="0" xfId="0" applyFont="1" applyAlignment="1">
      <alignment vertical="center"/>
    </xf>
    <xf numFmtId="165" fontId="96" fillId="66" borderId="41" xfId="0" applyNumberFormat="1" applyFont="1" applyFill="1" applyBorder="1" applyAlignment="1" applyProtection="1">
      <alignment horizontal="center"/>
      <protection hidden="1"/>
    </xf>
    <xf numFmtId="0" fontId="134" fillId="0" borderId="0" xfId="0" applyFont="1"/>
    <xf numFmtId="0" fontId="135" fillId="0" borderId="0" xfId="0" applyFont="1"/>
    <xf numFmtId="14" fontId="97" fillId="67" borderId="40" xfId="0" applyNumberFormat="1" applyFont="1" applyFill="1" applyBorder="1" applyAlignment="1" applyProtection="1">
      <alignment horizontal="center" vertical="center" wrapText="1"/>
      <protection hidden="1"/>
    </xf>
    <xf numFmtId="0" fontId="97" fillId="67" borderId="43" xfId="0" applyFont="1" applyFill="1" applyBorder="1" applyAlignment="1" applyProtection="1">
      <alignment horizontal="center" vertical="center" wrapText="1"/>
      <protection hidden="1"/>
    </xf>
    <xf numFmtId="165" fontId="96" fillId="68" borderId="41" xfId="0" applyNumberFormat="1" applyFont="1" applyFill="1" applyBorder="1" applyAlignment="1" applyProtection="1">
      <alignment horizontal="center"/>
      <protection hidden="1"/>
    </xf>
    <xf numFmtId="165" fontId="96" fillId="68" borderId="41" xfId="0" applyNumberFormat="1" applyFont="1" applyFill="1" applyBorder="1" applyAlignment="1" applyProtection="1">
      <alignment horizontal="left"/>
      <protection hidden="1"/>
    </xf>
    <xf numFmtId="165" fontId="122" fillId="68" borderId="41" xfId="0" applyNumberFormat="1" applyFont="1" applyFill="1" applyBorder="1" applyAlignment="1" applyProtection="1">
      <alignment horizontal="center"/>
      <protection hidden="1"/>
    </xf>
    <xf numFmtId="14" fontId="96" fillId="68" borderId="41" xfId="0" applyNumberFormat="1" applyFont="1" applyFill="1" applyBorder="1" applyAlignment="1" applyProtection="1">
      <alignment horizontal="center"/>
      <protection hidden="1"/>
    </xf>
    <xf numFmtId="165" fontId="127" fillId="68" borderId="41" xfId="1022" applyNumberFormat="1" applyFont="1" applyFill="1" applyBorder="1" applyAlignment="1" applyProtection="1">
      <alignment horizontal="center"/>
      <protection hidden="1"/>
    </xf>
    <xf numFmtId="165" fontId="96" fillId="66" borderId="41" xfId="0" applyNumberFormat="1" applyFont="1" applyFill="1" applyBorder="1" applyAlignment="1" applyProtection="1">
      <alignment horizontal="left"/>
      <protection hidden="1"/>
    </xf>
    <xf numFmtId="14" fontId="96" fillId="66" borderId="41" xfId="0" applyNumberFormat="1" applyFont="1" applyFill="1" applyBorder="1" applyAlignment="1" applyProtection="1">
      <alignment horizontal="center"/>
      <protection hidden="1"/>
    </xf>
    <xf numFmtId="165" fontId="127" fillId="66" borderId="41" xfId="1022" applyNumberFormat="1" applyFont="1" applyFill="1" applyBorder="1" applyAlignment="1" applyProtection="1">
      <alignment horizontal="center"/>
      <protection hidden="1"/>
    </xf>
    <xf numFmtId="0" fontId="0" fillId="0" borderId="0" xfId="0" applyFill="1"/>
    <xf numFmtId="14" fontId="95" fillId="68" borderId="41" xfId="0" applyNumberFormat="1" applyFont="1" applyFill="1" applyBorder="1" applyAlignment="1" applyProtection="1">
      <alignment horizontal="center"/>
      <protection hidden="1"/>
    </xf>
    <xf numFmtId="14" fontId="121" fillId="68" borderId="25" xfId="0" applyNumberFormat="1" applyFont="1" applyFill="1" applyBorder="1" applyAlignment="1" applyProtection="1">
      <alignment horizontal="center"/>
      <protection hidden="1"/>
    </xf>
    <xf numFmtId="0" fontId="0" fillId="0" borderId="0" xfId="0" applyFont="1" applyFill="1"/>
    <xf numFmtId="165" fontId="96" fillId="69" borderId="41" xfId="0" applyNumberFormat="1" applyFont="1" applyFill="1" applyBorder="1" applyAlignment="1" applyProtection="1">
      <alignment horizontal="center"/>
      <protection hidden="1"/>
    </xf>
    <xf numFmtId="165" fontId="96" fillId="69" borderId="41" xfId="0" applyNumberFormat="1" applyFont="1" applyFill="1" applyBorder="1" applyAlignment="1" applyProtection="1">
      <alignment horizontal="left"/>
      <protection hidden="1"/>
    </xf>
    <xf numFmtId="165" fontId="96" fillId="68" borderId="43" xfId="0" applyNumberFormat="1" applyFont="1" applyFill="1" applyBorder="1" applyAlignment="1" applyProtection="1">
      <alignment horizontal="center"/>
      <protection hidden="1"/>
    </xf>
    <xf numFmtId="165" fontId="96" fillId="68" borderId="43" xfId="0" applyNumberFormat="1" applyFont="1" applyFill="1" applyBorder="1" applyAlignment="1" applyProtection="1">
      <alignment horizontal="left"/>
      <protection hidden="1"/>
    </xf>
    <xf numFmtId="165" fontId="122" fillId="69" borderId="41" xfId="0" applyNumberFormat="1" applyFont="1" applyFill="1" applyBorder="1" applyAlignment="1" applyProtection="1">
      <alignment horizontal="center"/>
      <protection hidden="1"/>
    </xf>
    <xf numFmtId="14" fontId="95" fillId="69" borderId="41" xfId="0" applyNumberFormat="1" applyFont="1" applyFill="1" applyBorder="1" applyAlignment="1" applyProtection="1">
      <alignment horizontal="center"/>
      <protection hidden="1"/>
    </xf>
    <xf numFmtId="165" fontId="95" fillId="69" borderId="41" xfId="0" applyNumberFormat="1" applyFont="1" applyFill="1" applyBorder="1" applyAlignment="1" applyProtection="1">
      <alignment horizontal="center"/>
      <protection hidden="1"/>
    </xf>
    <xf numFmtId="165" fontId="95" fillId="68" borderId="41" xfId="0" applyNumberFormat="1" applyFont="1" applyFill="1" applyBorder="1" applyAlignment="1" applyProtection="1">
      <alignment horizontal="center"/>
      <protection hidden="1"/>
    </xf>
    <xf numFmtId="165" fontId="129" fillId="68" borderId="41" xfId="1022" applyNumberFormat="1" applyFont="1" applyFill="1" applyBorder="1" applyAlignment="1" applyProtection="1">
      <alignment horizontal="center"/>
      <protection hidden="1"/>
    </xf>
    <xf numFmtId="165" fontId="96" fillId="68" borderId="40" xfId="0" applyNumberFormat="1" applyFont="1" applyFill="1" applyBorder="1" applyAlignment="1" applyProtection="1">
      <alignment horizontal="center"/>
      <protection hidden="1"/>
    </xf>
    <xf numFmtId="165" fontId="96" fillId="68" borderId="40" xfId="0" applyNumberFormat="1" applyFont="1" applyFill="1" applyBorder="1" applyAlignment="1" applyProtection="1">
      <alignment horizontal="left"/>
      <protection hidden="1"/>
    </xf>
    <xf numFmtId="0" fontId="55" fillId="0" borderId="0" xfId="0" applyFont="1" applyAlignment="1">
      <alignment horizontal="left" vertical="center"/>
    </xf>
    <xf numFmtId="0" fontId="136" fillId="0" borderId="0" xfId="0" applyFont="1" applyAlignment="1">
      <alignment vertical="center"/>
    </xf>
    <xf numFmtId="0" fontId="136" fillId="0" borderId="0" xfId="0" applyFont="1" applyAlignment="1">
      <alignment horizontal="center" vertical="center"/>
    </xf>
    <xf numFmtId="165" fontId="127" fillId="68" borderId="43" xfId="1022" applyNumberFormat="1" applyFont="1" applyFill="1" applyBorder="1" applyAlignment="1" applyProtection="1">
      <alignment horizontal="center"/>
      <protection hidden="1"/>
    </xf>
    <xf numFmtId="14" fontId="96" fillId="68" borderId="43" xfId="0" applyNumberFormat="1" applyFont="1" applyFill="1" applyBorder="1" applyAlignment="1" applyProtection="1">
      <alignment horizontal="center"/>
      <protection hidden="1"/>
    </xf>
    <xf numFmtId="14" fontId="0" fillId="0" borderId="0" xfId="0" applyNumberFormat="1" applyFill="1" applyAlignment="1">
      <alignment horizontal="center"/>
    </xf>
    <xf numFmtId="164" fontId="97" fillId="61" borderId="48" xfId="0" applyNumberFormat="1" applyFont="1" applyFill="1" applyBorder="1" applyAlignment="1" applyProtection="1">
      <alignment horizontal="center" vertical="center" wrapText="1"/>
      <protection hidden="1"/>
    </xf>
    <xf numFmtId="0" fontId="118" fillId="61" borderId="37" xfId="0" applyFont="1" applyFill="1" applyBorder="1" applyAlignment="1" applyProtection="1">
      <alignment horizontal="center" vertical="center" wrapText="1"/>
      <protection hidden="1"/>
    </xf>
    <xf numFmtId="0" fontId="97" fillId="61" borderId="44" xfId="0" applyFont="1" applyFill="1" applyBorder="1" applyAlignment="1" applyProtection="1">
      <alignment horizontal="center" vertical="center" wrapText="1"/>
      <protection hidden="1"/>
    </xf>
    <xf numFmtId="0" fontId="97" fillId="61" borderId="33" xfId="0" applyFont="1" applyFill="1" applyBorder="1" applyAlignment="1" applyProtection="1">
      <alignment horizontal="center" vertical="center" wrapText="1"/>
      <protection hidden="1"/>
    </xf>
    <xf numFmtId="0" fontId="97" fillId="61" borderId="48" xfId="0" applyFont="1" applyFill="1" applyBorder="1" applyAlignment="1" applyProtection="1">
      <alignment horizontal="center" vertical="center" wrapText="1"/>
      <protection hidden="1"/>
    </xf>
    <xf numFmtId="0" fontId="97" fillId="61" borderId="37" xfId="0" applyFont="1" applyFill="1" applyBorder="1" applyAlignment="1" applyProtection="1">
      <alignment horizontal="center" vertical="center" wrapText="1"/>
      <protection hidden="1"/>
    </xf>
    <xf numFmtId="0" fontId="97" fillId="61" borderId="48" xfId="0" applyFont="1" applyFill="1" applyBorder="1" applyAlignment="1" applyProtection="1">
      <alignment horizontal="center" vertical="center"/>
      <protection hidden="1"/>
    </xf>
    <xf numFmtId="0" fontId="0" fillId="0" borderId="49" xfId="0" applyBorder="1" applyAlignment="1">
      <alignment horizontal="center" vertical="center"/>
    </xf>
    <xf numFmtId="0" fontId="97" fillId="61" borderId="42" xfId="0" applyFont="1" applyFill="1" applyBorder="1" applyAlignment="1" applyProtection="1">
      <alignment horizontal="center" vertical="center"/>
      <protection hidden="1"/>
    </xf>
    <xf numFmtId="0" fontId="97" fillId="61" borderId="21" xfId="0" applyFont="1" applyFill="1" applyBorder="1" applyAlignment="1" applyProtection="1">
      <alignment horizontal="center" vertical="center"/>
      <protection hidden="1"/>
    </xf>
    <xf numFmtId="164" fontId="96" fillId="0" borderId="44" xfId="0" applyNumberFormat="1" applyFont="1" applyFill="1" applyBorder="1" applyAlignment="1" applyProtection="1">
      <alignment horizontal="center" vertical="center"/>
      <protection hidden="1"/>
    </xf>
    <xf numFmtId="164" fontId="96" fillId="0" borderId="33" xfId="0" applyNumberFormat="1" applyFont="1" applyFill="1" applyBorder="1" applyAlignment="1" applyProtection="1">
      <alignment horizontal="center" vertical="center"/>
      <protection hidden="1"/>
    </xf>
    <xf numFmtId="0" fontId="0" fillId="0" borderId="37" xfId="0" applyBorder="1" applyAlignment="1">
      <alignment horizontal="center" vertical="center"/>
    </xf>
    <xf numFmtId="164" fontId="97" fillId="61" borderId="44" xfId="0" applyNumberFormat="1" applyFont="1" applyFill="1" applyBorder="1" applyAlignment="1" applyProtection="1">
      <alignment horizontal="center" vertical="center" wrapText="1"/>
      <protection hidden="1"/>
    </xf>
    <xf numFmtId="164" fontId="97" fillId="61" borderId="33" xfId="0" applyNumberFormat="1" applyFont="1" applyFill="1" applyBorder="1" applyAlignment="1" applyProtection="1">
      <alignment horizontal="center" vertical="center" wrapText="1"/>
      <protection hidden="1"/>
    </xf>
  </cellXfs>
  <cellStyles count="1024">
    <cellStyle name="_x0013_" xfId="436"/>
    <cellStyle name="_x0013_ 2" xfId="452"/>
    <cellStyle name="_x0013_ 2 2" xfId="453"/>
    <cellStyle name="_x0013_ 2 2 2" xfId="861"/>
    <cellStyle name="_x0013_ 2 3" xfId="860"/>
    <cellStyle name="_x0013_ 3" xfId="454"/>
    <cellStyle name="_x0013_ 3 2" xfId="862"/>
    <cellStyle name="_x0013_ 4" xfId="455"/>
    <cellStyle name="_x0013_ 4 2" xfId="863"/>
    <cellStyle name="_x0013_ 5" xfId="850"/>
    <cellStyle name="_x0013__2012-ETn-CS-MDS-16-Northeast Grid-PEEM CWIP in RB 10-7-2011 CRC" xfId="456"/>
    <cellStyle name="_x0013__2012-ETn-CS-MDS-16-Northeast Grid-PEEM CWIP in RB 10-7-2011 CRC 2" xfId="864"/>
    <cellStyle name="_x0013__2013 ED Capital Projects By Month" xfId="457"/>
    <cellStyle name="_x0013__2013 ED Capital Projects By Month 2" xfId="865"/>
    <cellStyle name="_x0013__Input" xfId="458"/>
    <cellStyle name="_x0013__Input 2" xfId="866"/>
    <cellStyle name="_x0013__TPIS Report_April_2013" xfId="459"/>
    <cellStyle name="_x0013__TPIS Report_April_2013 2" xfId="867"/>
    <cellStyle name="_x0013__TPIS Report_February_2013Ver2" xfId="460"/>
    <cellStyle name="_x0013__TPIS Report_February_2013Ver2 2" xfId="868"/>
    <cellStyle name="_x0013__TPIS Report_May_2013-v2 (2)" xfId="461"/>
    <cellStyle name="_x0013__TPIS Report_May_2013-v2 (2) 2" xfId="869"/>
    <cellStyle name="_x0013__TPIS TLC_Gloria File" xfId="462"/>
    <cellStyle name="_x0013__TPIS TLC_Gloria File 2" xfId="870"/>
    <cellStyle name="_x0013__TPIS TLC_Gloria File rev2" xfId="463"/>
    <cellStyle name="_x0013__TPIS TLC_Gloria File rev2 (3)" xfId="464"/>
    <cellStyle name="_x0013__TPIS TLC_Gloria File rev2 (3) 2" xfId="872"/>
    <cellStyle name="_x0013__TPIS TLC_Gloria File rev2 2" xfId="871"/>
    <cellStyle name="_x0013__TPIS TLC_Gloria File rev2 3" xfId="947"/>
    <cellStyle name="20% - Accent1 2" xfId="3"/>
    <cellStyle name="20% - Accent1 2 2" xfId="4"/>
    <cellStyle name="20% - Accent1 2 2 2" xfId="467"/>
    <cellStyle name="20% - Accent1 2 2 3" xfId="468"/>
    <cellStyle name="20% - Accent1 2 2 4" xfId="469"/>
    <cellStyle name="20% - Accent1 2 2 5" xfId="466"/>
    <cellStyle name="20% - Accent1 2 3" xfId="5"/>
    <cellStyle name="20% - Accent1 2 4" xfId="470"/>
    <cellStyle name="20% - Accent1 2 5" xfId="471"/>
    <cellStyle name="20% - Accent1 2 6" xfId="826"/>
    <cellStyle name="20% - Accent1 2 7" xfId="465"/>
    <cellStyle name="20% - Accent1 3" xfId="298"/>
    <cellStyle name="20% - Accent2 2" xfId="6"/>
    <cellStyle name="20% - Accent2 2 2" xfId="7"/>
    <cellStyle name="20% - Accent2 2 2 2" xfId="474"/>
    <cellStyle name="20% - Accent2 2 2 3" xfId="475"/>
    <cellStyle name="20% - Accent2 2 2 4" xfId="476"/>
    <cellStyle name="20% - Accent2 2 2 5" xfId="473"/>
    <cellStyle name="20% - Accent2 2 3" xfId="8"/>
    <cellStyle name="20% - Accent2 2 4" xfId="477"/>
    <cellStyle name="20% - Accent2 2 5" xfId="478"/>
    <cellStyle name="20% - Accent2 2 6" xfId="825"/>
    <cellStyle name="20% - Accent2 2 7" xfId="472"/>
    <cellStyle name="20% - Accent2 3" xfId="299"/>
    <cellStyle name="20% - Accent3 2" xfId="9"/>
    <cellStyle name="20% - Accent3 2 2" xfId="10"/>
    <cellStyle name="20% - Accent3 2 2 2" xfId="481"/>
    <cellStyle name="20% - Accent3 2 2 3" xfId="482"/>
    <cellStyle name="20% - Accent3 2 2 4" xfId="483"/>
    <cellStyle name="20% - Accent3 2 2 5" xfId="480"/>
    <cellStyle name="20% - Accent3 2 3" xfId="11"/>
    <cellStyle name="20% - Accent3 2 4" xfId="484"/>
    <cellStyle name="20% - Accent3 2 5" xfId="485"/>
    <cellStyle name="20% - Accent3 2 6" xfId="479"/>
    <cellStyle name="20% - Accent3 3" xfId="300"/>
    <cellStyle name="20% - Accent4 2" xfId="12"/>
    <cellStyle name="20% - Accent4 2 2" xfId="13"/>
    <cellStyle name="20% - Accent4 2 2 2" xfId="488"/>
    <cellStyle name="20% - Accent4 2 2 3" xfId="489"/>
    <cellStyle name="20% - Accent4 2 2 4" xfId="490"/>
    <cellStyle name="20% - Accent4 2 2 5" xfId="487"/>
    <cellStyle name="20% - Accent4 2 3" xfId="14"/>
    <cellStyle name="20% - Accent4 2 4" xfId="491"/>
    <cellStyle name="20% - Accent4 2 5" xfId="492"/>
    <cellStyle name="20% - Accent4 2 6" xfId="824"/>
    <cellStyle name="20% - Accent4 2 7" xfId="486"/>
    <cellStyle name="20% - Accent4 3" xfId="301"/>
    <cellStyle name="20% - Accent5 2" xfId="15"/>
    <cellStyle name="20% - Accent5 2 2" xfId="16"/>
    <cellStyle name="20% - Accent5 2 2 2" xfId="495"/>
    <cellStyle name="20% - Accent5 2 2 3" xfId="496"/>
    <cellStyle name="20% - Accent5 2 2 4" xfId="497"/>
    <cellStyle name="20% - Accent5 2 2 5" xfId="494"/>
    <cellStyle name="20% - Accent5 2 3" xfId="17"/>
    <cellStyle name="20% - Accent5 2 4" xfId="498"/>
    <cellStyle name="20% - Accent5 2 5" xfId="499"/>
    <cellStyle name="20% - Accent5 2 6" xfId="493"/>
    <cellStyle name="20% - Accent5 3" xfId="302"/>
    <cellStyle name="20% - Accent6 2" xfId="18"/>
    <cellStyle name="20% - Accent6 2 2" xfId="19"/>
    <cellStyle name="20% - Accent6 2 2 2" xfId="501"/>
    <cellStyle name="20% - Accent6 2 2 3" xfId="500"/>
    <cellStyle name="20% - Accent6 2 3" xfId="20"/>
    <cellStyle name="20% - Accent6 2 4" xfId="502"/>
    <cellStyle name="20% - Accent6 2 5" xfId="823"/>
    <cellStyle name="20% - Accent6 3" xfId="303"/>
    <cellStyle name="40% - Accent1 2" xfId="21"/>
    <cellStyle name="40% - Accent1 2 2" xfId="22"/>
    <cellStyle name="40% - Accent1 2 2 2" xfId="505"/>
    <cellStyle name="40% - Accent1 2 2 3" xfId="506"/>
    <cellStyle name="40% - Accent1 2 2 4" xfId="507"/>
    <cellStyle name="40% - Accent1 2 2 5" xfId="504"/>
    <cellStyle name="40% - Accent1 2 3" xfId="23"/>
    <cellStyle name="40% - Accent1 2 4" xfId="508"/>
    <cellStyle name="40% - Accent1 2 5" xfId="509"/>
    <cellStyle name="40% - Accent1 2 6" xfId="822"/>
    <cellStyle name="40% - Accent1 2 7" xfId="503"/>
    <cellStyle name="40% - Accent1 3" xfId="304"/>
    <cellStyle name="40% - Accent2 2" xfId="24"/>
    <cellStyle name="40% - Accent2 2 2" xfId="25"/>
    <cellStyle name="40% - Accent2 2 2 2" xfId="511"/>
    <cellStyle name="40% - Accent2 2 2 3" xfId="510"/>
    <cellStyle name="40% - Accent2 2 3" xfId="26"/>
    <cellStyle name="40% - Accent2 2 4" xfId="512"/>
    <cellStyle name="40% - Accent2 3" xfId="305"/>
    <cellStyle name="40% - Accent3 2" xfId="27"/>
    <cellStyle name="40% - Accent3 2 2" xfId="28"/>
    <cellStyle name="40% - Accent3 2 2 2" xfId="515"/>
    <cellStyle name="40% - Accent3 2 2 3" xfId="516"/>
    <cellStyle name="40% - Accent3 2 2 4" xfId="517"/>
    <cellStyle name="40% - Accent3 2 2 5" xfId="514"/>
    <cellStyle name="40% - Accent3 2 3" xfId="29"/>
    <cellStyle name="40% - Accent3 2 4" xfId="518"/>
    <cellStyle name="40% - Accent3 2 5" xfId="519"/>
    <cellStyle name="40% - Accent3 2 6" xfId="513"/>
    <cellStyle name="40% - Accent3 3" xfId="306"/>
    <cellStyle name="40% - Accent4 2" xfId="30"/>
    <cellStyle name="40% - Accent4 2 2" xfId="31"/>
    <cellStyle name="40% - Accent4 2 2 2" xfId="522"/>
    <cellStyle name="40% - Accent4 2 2 3" xfId="523"/>
    <cellStyle name="40% - Accent4 2 2 4" xfId="524"/>
    <cellStyle name="40% - Accent4 2 2 5" xfId="521"/>
    <cellStyle name="40% - Accent4 2 3" xfId="32"/>
    <cellStyle name="40% - Accent4 2 4" xfId="525"/>
    <cellStyle name="40% - Accent4 2 5" xfId="526"/>
    <cellStyle name="40% - Accent4 2 6" xfId="821"/>
    <cellStyle name="40% - Accent4 2 7" xfId="520"/>
    <cellStyle name="40% - Accent4 3" xfId="307"/>
    <cellStyle name="40% - Accent5 2" xfId="33"/>
    <cellStyle name="40% - Accent5 2 2" xfId="34"/>
    <cellStyle name="40% - Accent5 2 2 2" xfId="528"/>
    <cellStyle name="40% - Accent5 2 2 3" xfId="527"/>
    <cellStyle name="40% - Accent5 2 3" xfId="35"/>
    <cellStyle name="40% - Accent5 2 4" xfId="529"/>
    <cellStyle name="40% - Accent5 2 5" xfId="820"/>
    <cellStyle name="40% - Accent5 3" xfId="308"/>
    <cellStyle name="40% - Accent6 2" xfId="36"/>
    <cellStyle name="40% - Accent6 2 2" xfId="37"/>
    <cellStyle name="40% - Accent6 2 2 2" xfId="532"/>
    <cellStyle name="40% - Accent6 2 2 3" xfId="533"/>
    <cellStyle name="40% - Accent6 2 2 4" xfId="534"/>
    <cellStyle name="40% - Accent6 2 2 5" xfId="531"/>
    <cellStyle name="40% - Accent6 2 3" xfId="38"/>
    <cellStyle name="40% - Accent6 2 4" xfId="535"/>
    <cellStyle name="40% - Accent6 2 5" xfId="536"/>
    <cellStyle name="40% - Accent6 2 6" xfId="819"/>
    <cellStyle name="40% - Accent6 2 7" xfId="530"/>
    <cellStyle name="40% - Accent6 3" xfId="309"/>
    <cellStyle name="60% - Accent1 2" xfId="39"/>
    <cellStyle name="60% - Accent1 2 2" xfId="40"/>
    <cellStyle name="60% - Accent1 2 2 2" xfId="538"/>
    <cellStyle name="60% - Accent1 2 3" xfId="41"/>
    <cellStyle name="60% - Accent1 2 4" xfId="539"/>
    <cellStyle name="60% - Accent1 2 5" xfId="818"/>
    <cellStyle name="60% - Accent1 2 6" xfId="537"/>
    <cellStyle name="60% - Accent1 3" xfId="310"/>
    <cellStyle name="60% - Accent2 2" xfId="42"/>
    <cellStyle name="60% - Accent2 2 2" xfId="43"/>
    <cellStyle name="60% - Accent2 2 2 2" xfId="540"/>
    <cellStyle name="60% - Accent2 2 3" xfId="44"/>
    <cellStyle name="60% - Accent2 2 3 2" xfId="541"/>
    <cellStyle name="60% - Accent2 2 4" xfId="817"/>
    <cellStyle name="60% - Accent2 3" xfId="311"/>
    <cellStyle name="60% - Accent3 2" xfId="45"/>
    <cellStyle name="60% - Accent3 2 2" xfId="46"/>
    <cellStyle name="60% - Accent3 2 2 2" xfId="543"/>
    <cellStyle name="60% - Accent3 2 3" xfId="47"/>
    <cellStyle name="60% - Accent3 2 4" xfId="544"/>
    <cellStyle name="60% - Accent3 2 5" xfId="816"/>
    <cellStyle name="60% - Accent3 2 6" xfId="542"/>
    <cellStyle name="60% - Accent3 3" xfId="312"/>
    <cellStyle name="60% - Accent4 2" xfId="48"/>
    <cellStyle name="60% - Accent4 2 2" xfId="49"/>
    <cellStyle name="60% - Accent4 2 2 2" xfId="546"/>
    <cellStyle name="60% - Accent4 2 3" xfId="50"/>
    <cellStyle name="60% - Accent4 2 4" xfId="547"/>
    <cellStyle name="60% - Accent4 2 5" xfId="815"/>
    <cellStyle name="60% - Accent4 2 6" xfId="545"/>
    <cellStyle name="60% - Accent4 3" xfId="313"/>
    <cellStyle name="60% - Accent5 2" xfId="51"/>
    <cellStyle name="60% - Accent5 2 2" xfId="52"/>
    <cellStyle name="60% - Accent5 2 2 2" xfId="548"/>
    <cellStyle name="60% - Accent5 2 3" xfId="53"/>
    <cellStyle name="60% - Accent5 2 3 2" xfId="549"/>
    <cellStyle name="60% - Accent5 2 4" xfId="814"/>
    <cellStyle name="60% - Accent5 3" xfId="314"/>
    <cellStyle name="60% - Accent6 2" xfId="54"/>
    <cellStyle name="60% - Accent6 2 2" xfId="55"/>
    <cellStyle name="60% - Accent6 2 2 2" xfId="551"/>
    <cellStyle name="60% - Accent6 2 3" xfId="56"/>
    <cellStyle name="60% - Accent6 2 4" xfId="552"/>
    <cellStyle name="60% - Accent6 2 5" xfId="781"/>
    <cellStyle name="60% - Accent6 2 6" xfId="550"/>
    <cellStyle name="60% - Accent6 3" xfId="315"/>
    <cellStyle name="A3 297 x 420 mm" xfId="424"/>
    <cellStyle name="A3 297 x 420 mm 2" xfId="434"/>
    <cellStyle name="A3 297 x 420 mm 2 2" xfId="445"/>
    <cellStyle name="A3 297 x 420 mm 2 2 2" xfId="855"/>
    <cellStyle name="A3 297 x 420 mm 2 3" xfId="837"/>
    <cellStyle name="Accent1 2" xfId="57"/>
    <cellStyle name="Accent1 2 2" xfId="58"/>
    <cellStyle name="Accent1 2 2 2" xfId="554"/>
    <cellStyle name="Accent1 2 3" xfId="59"/>
    <cellStyle name="Accent1 2 4" xfId="555"/>
    <cellStyle name="Accent1 2 5" xfId="801"/>
    <cellStyle name="Accent1 2 6" xfId="553"/>
    <cellStyle name="Accent1 3" xfId="316"/>
    <cellStyle name="Accent2 2" xfId="60"/>
    <cellStyle name="Accent2 2 2" xfId="61"/>
    <cellStyle name="Accent2 2 2 2" xfId="556"/>
    <cellStyle name="Accent2 2 3" xfId="62"/>
    <cellStyle name="Accent2 2 3 2" xfId="557"/>
    <cellStyle name="Accent2 2 4" xfId="780"/>
    <cellStyle name="Accent2 3" xfId="317"/>
    <cellStyle name="Accent3 2" xfId="63"/>
    <cellStyle name="Accent3 2 2" xfId="64"/>
    <cellStyle name="Accent3 2 2 2" xfId="558"/>
    <cellStyle name="Accent3 2 3" xfId="65"/>
    <cellStyle name="Accent3 2 3 2" xfId="559"/>
    <cellStyle name="Accent3 2 4" xfId="779"/>
    <cellStyle name="Accent3 3" xfId="318"/>
    <cellStyle name="Accent4 2" xfId="66"/>
    <cellStyle name="Accent4 2 2" xfId="67"/>
    <cellStyle name="Accent4 2 2 2" xfId="561"/>
    <cellStyle name="Accent4 2 3" xfId="68"/>
    <cellStyle name="Accent4 2 4" xfId="562"/>
    <cellStyle name="Accent4 2 5" xfId="560"/>
    <cellStyle name="Accent4 3" xfId="319"/>
    <cellStyle name="Accent5 2" xfId="69"/>
    <cellStyle name="Accent5 2 2" xfId="70"/>
    <cellStyle name="Accent5 2 2 2" xfId="563"/>
    <cellStyle name="Accent5 2 3" xfId="71"/>
    <cellStyle name="Accent5 2 3 2" xfId="564"/>
    <cellStyle name="Accent5 3" xfId="320"/>
    <cellStyle name="Accent6 2" xfId="72"/>
    <cellStyle name="Accent6 2 2" xfId="73"/>
    <cellStyle name="Accent6 2 2 2" xfId="565"/>
    <cellStyle name="Accent6 2 3" xfId="74"/>
    <cellStyle name="Accent6 2 3 2" xfId="566"/>
    <cellStyle name="Accent6 2 4" xfId="813"/>
    <cellStyle name="Accent6 3" xfId="321"/>
    <cellStyle name="Bad 2" xfId="75"/>
    <cellStyle name="Bad 2 2" xfId="76"/>
    <cellStyle name="Bad 2 2 2" xfId="567"/>
    <cellStyle name="Bad 2 3" xfId="77"/>
    <cellStyle name="Bad 2 3 2" xfId="568"/>
    <cellStyle name="Bad 2 4" xfId="812"/>
    <cellStyle name="Bad 3" xfId="322"/>
    <cellStyle name="C00A" xfId="323"/>
    <cellStyle name="C00B" xfId="324"/>
    <cellStyle name="C00L" xfId="325"/>
    <cellStyle name="C01A" xfId="326"/>
    <cellStyle name="C01B" xfId="327"/>
    <cellStyle name="C01B 2" xfId="1004"/>
    <cellStyle name="C01H" xfId="328"/>
    <cellStyle name="C01L" xfId="329"/>
    <cellStyle name="C02A" xfId="330"/>
    <cellStyle name="C02A 2" xfId="800"/>
    <cellStyle name="C02B" xfId="331"/>
    <cellStyle name="C02B 2" xfId="1003"/>
    <cellStyle name="C02H" xfId="332"/>
    <cellStyle name="C02L" xfId="333"/>
    <cellStyle name="C03A" xfId="334"/>
    <cellStyle name="C03B" xfId="335"/>
    <cellStyle name="C03H" xfId="336"/>
    <cellStyle name="C03L" xfId="337"/>
    <cellStyle name="C04A" xfId="338"/>
    <cellStyle name="C04A 2" xfId="1005"/>
    <cellStyle name="C04B" xfId="339"/>
    <cellStyle name="C04H" xfId="340"/>
    <cellStyle name="C04L" xfId="341"/>
    <cellStyle name="C05A" xfId="342"/>
    <cellStyle name="C05B" xfId="343"/>
    <cellStyle name="C05H" xfId="344"/>
    <cellStyle name="C05L" xfId="345"/>
    <cellStyle name="C05L 2" xfId="1002"/>
    <cellStyle name="C06A" xfId="346"/>
    <cellStyle name="C06B" xfId="347"/>
    <cellStyle name="C06H" xfId="348"/>
    <cellStyle name="C06L" xfId="349"/>
    <cellStyle name="C07A" xfId="350"/>
    <cellStyle name="C07B" xfId="351"/>
    <cellStyle name="C07H" xfId="352"/>
    <cellStyle name="C07L" xfId="353"/>
    <cellStyle name="Calculation 2" xfId="78"/>
    <cellStyle name="Calculation 2 2" xfId="79"/>
    <cellStyle name="Calculation 2 2 2" xfId="570"/>
    <cellStyle name="Calculation 2 3" xfId="80"/>
    <cellStyle name="Calculation 2 4" xfId="571"/>
    <cellStyle name="Calculation 2 5" xfId="778"/>
    <cellStyle name="Calculation 2 6" xfId="569"/>
    <cellStyle name="Calculation 3" xfId="354"/>
    <cellStyle name="Check Cell 2" xfId="81"/>
    <cellStyle name="Check Cell 2 2" xfId="82"/>
    <cellStyle name="Check Cell 2 2 2" xfId="572"/>
    <cellStyle name="Check Cell 2 3" xfId="83"/>
    <cellStyle name="Check Cell 2 3 2" xfId="573"/>
    <cellStyle name="Check Cell 3" xfId="355"/>
    <cellStyle name="Comma [0] 2" xfId="446"/>
    <cellStyle name="Comma [0] 2 2" xfId="856"/>
    <cellStyle name="Comma [0] 3" xfId="426"/>
    <cellStyle name="Comma [0] 3 2" xfId="843"/>
    <cellStyle name="Comma 10" xfId="574"/>
    <cellStyle name="Comma 10 2" xfId="440"/>
    <cellStyle name="Comma 10 2 2" xfId="768"/>
    <cellStyle name="Comma 10 2 3" xfId="854"/>
    <cellStyle name="Comma 11" xfId="447"/>
    <cellStyle name="Comma 11 2" xfId="575"/>
    <cellStyle name="Comma 11 2 2" xfId="873"/>
    <cellStyle name="Comma 11 3" xfId="857"/>
    <cellStyle name="Comma 12" xfId="576"/>
    <cellStyle name="Comma 12 2" xfId="577"/>
    <cellStyle name="Comma 12 2 2" xfId="875"/>
    <cellStyle name="Comma 12 3" xfId="874"/>
    <cellStyle name="Comma 13" xfId="578"/>
    <cellStyle name="Comma 13 2" xfId="579"/>
    <cellStyle name="Comma 13 2 2" xfId="877"/>
    <cellStyle name="Comma 13 3" xfId="876"/>
    <cellStyle name="Comma 14" xfId="748"/>
    <cellStyle name="Comma 15" xfId="750"/>
    <cellStyle name="Comma 16" xfId="752"/>
    <cellStyle name="Comma 17" xfId="425"/>
    <cellStyle name="Comma 17 2" xfId="842"/>
    <cellStyle name="Comma 18" xfId="770"/>
    <cellStyle name="Comma 18 2" xfId="982"/>
    <cellStyle name="Comma 19" xfId="802"/>
    <cellStyle name="Comma 19 2" xfId="1006"/>
    <cellStyle name="Comma 2" xfId="84"/>
    <cellStyle name="Comma 2 2" xfId="85"/>
    <cellStyle name="Comma 2 2 2" xfId="581"/>
    <cellStyle name="Comma 2 2 2 2" xfId="582"/>
    <cellStyle name="Comma 2 2 3" xfId="583"/>
    <cellStyle name="Comma 2 2 4" xfId="584"/>
    <cellStyle name="Comma 2 2 4 2" xfId="879"/>
    <cellStyle name="Comma 2 2 5" xfId="797"/>
    <cellStyle name="Comma 2 2 5 2" xfId="1001"/>
    <cellStyle name="Comma 2 2 6" xfId="878"/>
    <cellStyle name="Comma 2 2 7" xfId="580"/>
    <cellStyle name="Comma 2 3" xfId="86"/>
    <cellStyle name="Comma 2 3 2" xfId="437"/>
    <cellStyle name="Comma 2 3 2 2" xfId="851"/>
    <cellStyle name="Comma 2 3 3" xfId="450"/>
    <cellStyle name="Comma 2 3 4" xfId="438"/>
    <cellStyle name="Comma 2 4" xfId="87"/>
    <cellStyle name="Comma 2 4 2" xfId="796"/>
    <cellStyle name="Comma 2 4 3" xfId="880"/>
    <cellStyle name="Comma 2 4 4" xfId="585"/>
    <cellStyle name="Comma 2 5" xfId="586"/>
    <cellStyle name="Comma 2 5 2" xfId="587"/>
    <cellStyle name="Comma 2 5 3" xfId="881"/>
    <cellStyle name="Comma 2 6" xfId="588"/>
    <cellStyle name="Comma 2 7" xfId="589"/>
    <cellStyle name="Comma 2 7 2" xfId="882"/>
    <cellStyle name="Comma 2 8" xfId="798"/>
    <cellStyle name="Comma 2 9" xfId="841"/>
    <cellStyle name="Comma 2_TPIS Report_April_2013" xfId="590"/>
    <cellStyle name="Comma 20" xfId="777"/>
    <cellStyle name="Comma 20 2" xfId="987"/>
    <cellStyle name="Comma 21" xfId="771"/>
    <cellStyle name="Comma 21 2" xfId="983"/>
    <cellStyle name="Comma 22" xfId="799"/>
    <cellStyle name="Comma 23" xfId="805"/>
    <cellStyle name="Comma 23 2" xfId="1007"/>
    <cellStyle name="Comma 24" xfId="835"/>
    <cellStyle name="Comma 24 2" xfId="1014"/>
    <cellStyle name="Comma 25" xfId="782"/>
    <cellStyle name="Comma 25 2" xfId="988"/>
    <cellStyle name="Comma 26" xfId="838"/>
    <cellStyle name="Comma 27" xfId="1016"/>
    <cellStyle name="Comma 28" xfId="1019"/>
    <cellStyle name="Comma 3" xfId="88"/>
    <cellStyle name="Comma 3 2" xfId="89"/>
    <cellStyle name="Comma 3 2 2" xfId="592"/>
    <cellStyle name="Comma 3 2 2 2" xfId="883"/>
    <cellStyle name="Comma 3 2 3" xfId="593"/>
    <cellStyle name="Comma 3 2 4" xfId="591"/>
    <cellStyle name="Comma 3 3" xfId="356"/>
    <cellStyle name="Comma 3 3 2" xfId="852"/>
    <cellStyle name="Comma 3 4" xfId="357"/>
    <cellStyle name="Comma 3 4 2" xfId="594"/>
    <cellStyle name="Comma 3 5" xfId="849"/>
    <cellStyle name="Comma 3 6" xfId="1020"/>
    <cellStyle name="Comma 4" xfId="90"/>
    <cellStyle name="Comma 4 2" xfId="91"/>
    <cellStyle name="Comma 4 2 2" xfId="595"/>
    <cellStyle name="Comma 4 2 2 2" xfId="885"/>
    <cellStyle name="Comma 4 2 3" xfId="884"/>
    <cellStyle name="Comma 4 3" xfId="596"/>
    <cellStyle name="Comma 4 3 2" xfId="886"/>
    <cellStyle name="Comma 4 4" xfId="597"/>
    <cellStyle name="Comma 4 4 2" xfId="887"/>
    <cellStyle name="Comma 4 5" xfId="435"/>
    <cellStyle name="Comma 5" xfId="443"/>
    <cellStyle name="Comma 5 10" xfId="765"/>
    <cellStyle name="Comma 5 2" xfId="598"/>
    <cellStyle name="Comma 5 2 2" xfId="599"/>
    <cellStyle name="Comma 5 2 2 2" xfId="889"/>
    <cellStyle name="Comma 5 2 3" xfId="600"/>
    <cellStyle name="Comma 5 2 3 2" xfId="601"/>
    <cellStyle name="Comma 5 2 4" xfId="602"/>
    <cellStyle name="Comma 5 2 5" xfId="603"/>
    <cellStyle name="Comma 5 2 5 2" xfId="890"/>
    <cellStyle name="Comma 5 2 6" xfId="888"/>
    <cellStyle name="Comma 5 3" xfId="604"/>
    <cellStyle name="Comma 5 3 2" xfId="605"/>
    <cellStyle name="Comma 5 3 2 2" xfId="606"/>
    <cellStyle name="Comma 5 3 3" xfId="607"/>
    <cellStyle name="Comma 5 3 4" xfId="608"/>
    <cellStyle name="Comma 5 3 4 2" xfId="892"/>
    <cellStyle name="Comma 5 3 5" xfId="891"/>
    <cellStyle name="Comma 5 4" xfId="609"/>
    <cellStyle name="Comma 5 4 2" xfId="893"/>
    <cellStyle name="Comma 5 5" xfId="610"/>
    <cellStyle name="Comma 5 5 2" xfId="611"/>
    <cellStyle name="Comma 5 6" xfId="612"/>
    <cellStyle name="Comma 5 7" xfId="613"/>
    <cellStyle name="Comma 5 7 2" xfId="894"/>
    <cellStyle name="Comma 5 8" xfId="744"/>
    <cellStyle name="Comma 5 9" xfId="760"/>
    <cellStyle name="Comma 6" xfId="444"/>
    <cellStyle name="Comma 6 2" xfId="614"/>
    <cellStyle name="Comma 6 2 2" xfId="895"/>
    <cellStyle name="Comma 6 3" xfId="746"/>
    <cellStyle name="Comma 6 4" xfId="761"/>
    <cellStyle name="Comma 6 5" xfId="767"/>
    <cellStyle name="Comma 6 6" xfId="832"/>
    <cellStyle name="Comma 7" xfId="451"/>
    <cellStyle name="Comma 7 2" xfId="615"/>
    <cellStyle name="Comma 7 2 2" xfId="896"/>
    <cellStyle name="Comma 7 3" xfId="616"/>
    <cellStyle name="Comma 7 3 2" xfId="617"/>
    <cellStyle name="Comma 7 3 2 2" xfId="898"/>
    <cellStyle name="Comma 7 3 3" xfId="897"/>
    <cellStyle name="Comma 8" xfId="618"/>
    <cellStyle name="Comma 8 2" xfId="899"/>
    <cellStyle name="Comma 9" xfId="619"/>
    <cellStyle name="Comma 9 2" xfId="620"/>
    <cellStyle name="Comma 9 2 2" xfId="901"/>
    <cellStyle name="Comma 9 3" xfId="900"/>
    <cellStyle name="Comma0" xfId="358"/>
    <cellStyle name="Comma0 2" xfId="775"/>
    <cellStyle name="Comma0 2 2" xfId="985"/>
    <cellStyle name="Comma0 3" xfId="902"/>
    <cellStyle name="Comma0 4" xfId="621"/>
    <cellStyle name="Config Data" xfId="427"/>
    <cellStyle name="Config Data 2" xfId="844"/>
    <cellStyle name="Currency 10" xfId="428"/>
    <cellStyle name="Currency 10 2" xfId="845"/>
    <cellStyle name="Currency 11" xfId="795"/>
    <cellStyle name="Currency 12" xfId="840"/>
    <cellStyle name="Currency 2" xfId="92"/>
    <cellStyle name="Currency 2 2" xfId="93"/>
    <cellStyle name="Currency 2 2 2" xfId="94"/>
    <cellStyle name="Currency 2 2 3" xfId="95"/>
    <cellStyle name="Currency 2 2 4" xfId="96"/>
    <cellStyle name="Currency 2 2 5" xfId="97"/>
    <cellStyle name="Currency 2 3" xfId="98"/>
    <cellStyle name="Currency 2 3 2" xfId="622"/>
    <cellStyle name="Currency 2 3 2 2" xfId="904"/>
    <cellStyle name="Currency 2 3 3" xfId="903"/>
    <cellStyle name="Currency 2 4" xfId="99"/>
    <cellStyle name="Currency 2 4 2" xfId="905"/>
    <cellStyle name="Currency 2 5" xfId="100"/>
    <cellStyle name="Currency 2 6" xfId="101"/>
    <cellStyle name="Currency 2 7" xfId="102"/>
    <cellStyle name="Currency 2 8" xfId="103"/>
    <cellStyle name="Currency 2 9" xfId="433"/>
    <cellStyle name="Currency 3" xfId="359"/>
    <cellStyle name="Currency 3 2" xfId="104"/>
    <cellStyle name="Currency 3 2 2" xfId="906"/>
    <cellStyle name="Currency 3 3" xfId="105"/>
    <cellStyle name="Currency 3 4" xfId="106"/>
    <cellStyle name="Currency 3 5" xfId="1021"/>
    <cellStyle name="Currency 4" xfId="439"/>
    <cellStyle name="Currency 4 2" xfId="107"/>
    <cellStyle name="Currency 4 2 2" xfId="907"/>
    <cellStyle name="Currency 4 3" xfId="623"/>
    <cellStyle name="Currency 4 3 2" xfId="624"/>
    <cellStyle name="Currency 4 4" xfId="831"/>
    <cellStyle name="Currency 4 5" xfId="853"/>
    <cellStyle name="Currency 5" xfId="625"/>
    <cellStyle name="Currency 5 2" xfId="108"/>
    <cellStyle name="Currency 5 2 2" xfId="909"/>
    <cellStyle name="Currency 5 3" xfId="908"/>
    <cellStyle name="Currency 6" xfId="626"/>
    <cellStyle name="Currency 6 2" xfId="627"/>
    <cellStyle name="Currency 7" xfId="628"/>
    <cellStyle name="Currency 7 2" xfId="910"/>
    <cellStyle name="Currency 8" xfId="629"/>
    <cellStyle name="Currency 9" xfId="630"/>
    <cellStyle name="Currency0" xfId="360"/>
    <cellStyle name="Currency0 2" xfId="829"/>
    <cellStyle name="Currency0 2 2" xfId="1013"/>
    <cellStyle name="Currency0 3" xfId="911"/>
    <cellStyle name="Currency0 4" xfId="631"/>
    <cellStyle name="Date" xfId="361"/>
    <cellStyle name="Date 2" xfId="828"/>
    <cellStyle name="Date 2 2" xfId="1012"/>
    <cellStyle name="Date 3" xfId="912"/>
    <cellStyle name="Date 4" xfId="632"/>
    <cellStyle name="date1" xfId="633"/>
    <cellStyle name="Euro" xfId="429"/>
    <cellStyle name="Explanatory Text 2" xfId="109"/>
    <cellStyle name="Explanatory Text 2 2" xfId="110"/>
    <cellStyle name="Explanatory Text 2 2 2" xfId="634"/>
    <cellStyle name="Explanatory Text 2 3" xfId="111"/>
    <cellStyle name="Explanatory Text 2 3 2" xfId="635"/>
    <cellStyle name="Explanatory Text 3" xfId="362"/>
    <cellStyle name="Fixed" xfId="363"/>
    <cellStyle name="Fixed 2" xfId="794"/>
    <cellStyle name="Fixed 2 2" xfId="1000"/>
    <cellStyle name="Fixed 3" xfId="913"/>
    <cellStyle name="Fixed 4" xfId="636"/>
    <cellStyle name="FRxAmtStyle 2" xfId="1017"/>
    <cellStyle name="Good 2" xfId="112"/>
    <cellStyle name="Good 2 2" xfId="113"/>
    <cellStyle name="Good 2 2 2" xfId="637"/>
    <cellStyle name="Good 2 3" xfId="114"/>
    <cellStyle name="Good 2 3 2" xfId="638"/>
    <cellStyle name="Good 2 4" xfId="793"/>
    <cellStyle name="Good 3" xfId="364"/>
    <cellStyle name="head1" xfId="639"/>
    <cellStyle name="Heading 1 2" xfId="115"/>
    <cellStyle name="Heading 1 2 2" xfId="116"/>
    <cellStyle name="Heading 1 2 2 2" xfId="641"/>
    <cellStyle name="Heading 1 2 3" xfId="117"/>
    <cellStyle name="Heading 1 2 3 2" xfId="773"/>
    <cellStyle name="Heading 1 2 4" xfId="640"/>
    <cellStyle name="Heading 1 3" xfId="365"/>
    <cellStyle name="Heading 2 2" xfId="118"/>
    <cellStyle name="Heading 2 2 2" xfId="119"/>
    <cellStyle name="Heading 2 2 2 2" xfId="643"/>
    <cellStyle name="Heading 2 2 3" xfId="120"/>
    <cellStyle name="Heading 2 2 4" xfId="644"/>
    <cellStyle name="Heading 2 2 5" xfId="792"/>
    <cellStyle name="Heading 2 2 6" xfId="642"/>
    <cellStyle name="Heading 2 3" xfId="366"/>
    <cellStyle name="Heading 3 2" xfId="121"/>
    <cellStyle name="Heading 3 2 2" xfId="122"/>
    <cellStyle name="Heading 3 2 2 2" xfId="646"/>
    <cellStyle name="Heading 3 2 3" xfId="123"/>
    <cellStyle name="Heading 3 2 4" xfId="647"/>
    <cellStyle name="Heading 3 2 5" xfId="834"/>
    <cellStyle name="Heading 3 2 6" xfId="645"/>
    <cellStyle name="Heading 3 3" xfId="367"/>
    <cellStyle name="Heading 4 2" xfId="124"/>
    <cellStyle name="Heading 4 2 2" xfId="125"/>
    <cellStyle name="Heading 4 2 2 2" xfId="649"/>
    <cellStyle name="Heading 4 2 3" xfId="126"/>
    <cellStyle name="Heading 4 2 4" xfId="648"/>
    <cellStyle name="Heading 4 3" xfId="368"/>
    <cellStyle name="Heading1" xfId="369"/>
    <cellStyle name="Heading2" xfId="370"/>
    <cellStyle name="Hyperlink" xfId="1022" builtinId="8"/>
    <cellStyle name="Hyperlink 2" xfId="650"/>
    <cellStyle name="Hyperlink 3" xfId="1023"/>
    <cellStyle name="Input 2" xfId="127"/>
    <cellStyle name="Input 2 2" xfId="128"/>
    <cellStyle name="Input 2 2 2" xfId="651"/>
    <cellStyle name="Input 2 3" xfId="129"/>
    <cellStyle name="Input 2 3 2" xfId="652"/>
    <cellStyle name="Input 2 4" xfId="791"/>
    <cellStyle name="Input 3" xfId="371"/>
    <cellStyle name="Linked Cell 2" xfId="130"/>
    <cellStyle name="Linked Cell 2 2" xfId="131"/>
    <cellStyle name="Linked Cell 2 2 2" xfId="774"/>
    <cellStyle name="Linked Cell 2 3" xfId="132"/>
    <cellStyle name="Linked Cell 3" xfId="372"/>
    <cellStyle name="Millares_repenerconsomarzobis" xfId="653"/>
    <cellStyle name="Neutral 2" xfId="133"/>
    <cellStyle name="Neutral 2 2" xfId="134"/>
    <cellStyle name="Neutral 2 2 2" xfId="810"/>
    <cellStyle name="Neutral 2 3" xfId="135"/>
    <cellStyle name="Neutral 3" xfId="373"/>
    <cellStyle name="Normal" xfId="0" builtinId="0"/>
    <cellStyle name="Normal - Style1" xfId="654"/>
    <cellStyle name="Normal 10" xfId="136"/>
    <cellStyle name="Normal 10 2" xfId="137"/>
    <cellStyle name="Normal 10 2 2" xfId="1010"/>
    <cellStyle name="Normal 10 3" xfId="859"/>
    <cellStyle name="Normal 11" xfId="138"/>
    <cellStyle name="Normal 11 2" xfId="139"/>
    <cellStyle name="Normal 11 3" xfId="655"/>
    <cellStyle name="Normal 12" xfId="140"/>
    <cellStyle name="Normal 12 2" xfId="141"/>
    <cellStyle name="Normal 12 3" xfId="656"/>
    <cellStyle name="Normal 13" xfId="142"/>
    <cellStyle name="Normal 13 2" xfId="143"/>
    <cellStyle name="Normal 13 3" xfId="657"/>
    <cellStyle name="Normal 14" xfId="144"/>
    <cellStyle name="Normal 14 2" xfId="145"/>
    <cellStyle name="Normal 14 3" xfId="146"/>
    <cellStyle name="Normal 14 4" xfId="147"/>
    <cellStyle name="Normal 14 5" xfId="658"/>
    <cellStyle name="Normal 15" xfId="148"/>
    <cellStyle name="Normal 15 2" xfId="149"/>
    <cellStyle name="Normal 15 3" xfId="659"/>
    <cellStyle name="Normal 16" xfId="150"/>
    <cellStyle name="Normal 16 2" xfId="151"/>
    <cellStyle name="Normal 17" xfId="660"/>
    <cellStyle name="Normal 17 2" xfId="152"/>
    <cellStyle name="Normal 18" xfId="661"/>
    <cellStyle name="Normal 18 2" xfId="153"/>
    <cellStyle name="Normal 19" xfId="662"/>
    <cellStyle name="Normal 19 2" xfId="154"/>
    <cellStyle name="Normal 19 2 2" xfId="915"/>
    <cellStyle name="Normal 19 3" xfId="914"/>
    <cellStyle name="Normal 2" xfId="1"/>
    <cellStyle name="Normal 2 10" xfId="155"/>
    <cellStyle name="Normal 2 2" xfId="156"/>
    <cellStyle name="Normal 2 2 2" xfId="157"/>
    <cellStyle name="Normal 2 2 2 2" xfId="916"/>
    <cellStyle name="Normal 2 25" xfId="158"/>
    <cellStyle name="Normal 2 3" xfId="159"/>
    <cellStyle name="Normal 2 3 2" xfId="664"/>
    <cellStyle name="Normal 2 3 3" xfId="665"/>
    <cellStyle name="Normal 2 3 4" xfId="772"/>
    <cellStyle name="Normal 2 3 5" xfId="663"/>
    <cellStyle name="Normal 2 4" xfId="160"/>
    <cellStyle name="Normal 2 4 2" xfId="667"/>
    <cellStyle name="Normal 2 4 3" xfId="666"/>
    <cellStyle name="Normal 2 5" xfId="161"/>
    <cellStyle name="Normal 2 5 2" xfId="668"/>
    <cellStyle name="Normal 2 6" xfId="162"/>
    <cellStyle name="Normal 2 6 2" xfId="742"/>
    <cellStyle name="Normal 2 7" xfId="163"/>
    <cellStyle name="Normal 2 7 2" xfId="164"/>
    <cellStyle name="Normal 2 7 3" xfId="165"/>
    <cellStyle name="Normal 2 7 4" xfId="758"/>
    <cellStyle name="Normal 2 8" xfId="166"/>
    <cellStyle name="Normal 2 8 2" xfId="763"/>
    <cellStyle name="Normal 2 9" xfId="167"/>
    <cellStyle name="Normal 20" xfId="669"/>
    <cellStyle name="Normal 20 2" xfId="168"/>
    <cellStyle name="Normal 20 2 2" xfId="918"/>
    <cellStyle name="Normal 20 3" xfId="917"/>
    <cellStyle name="Normal 21" xfId="670"/>
    <cellStyle name="Normal 21 2" xfId="169"/>
    <cellStyle name="Normal 21 2 2" xfId="920"/>
    <cellStyle name="Normal 21 3" xfId="919"/>
    <cellStyle name="Normal 22" xfId="671"/>
    <cellStyle name="Normal 22 2" xfId="170"/>
    <cellStyle name="Normal 22 2 2" xfId="922"/>
    <cellStyle name="Normal 22 3" xfId="921"/>
    <cellStyle name="Normal 23" xfId="171"/>
    <cellStyle name="Normal 23 2" xfId="172"/>
    <cellStyle name="Normal 23 2 2" xfId="924"/>
    <cellStyle name="Normal 23 3" xfId="923"/>
    <cellStyle name="Normal 24" xfId="672"/>
    <cellStyle name="Normal 24 2" xfId="173"/>
    <cellStyle name="Normal 24 2 2" xfId="926"/>
    <cellStyle name="Normal 24 3" xfId="925"/>
    <cellStyle name="Normal 25" xfId="673"/>
    <cellStyle name="Normal 25 2" xfId="174"/>
    <cellStyle name="Normal 25 2 2" xfId="928"/>
    <cellStyle name="Normal 25 3" xfId="927"/>
    <cellStyle name="Normal 26" xfId="674"/>
    <cellStyle name="Normal 26 2" xfId="175"/>
    <cellStyle name="Normal 26 2 2" xfId="930"/>
    <cellStyle name="Normal 26 3" xfId="929"/>
    <cellStyle name="Normal 27" xfId="675"/>
    <cellStyle name="Normal 27 2" xfId="176"/>
    <cellStyle name="Normal 27 2 2" xfId="932"/>
    <cellStyle name="Normal 27 3" xfId="931"/>
    <cellStyle name="Normal 28" xfId="676"/>
    <cellStyle name="Normal 28 2" xfId="177"/>
    <cellStyle name="Normal 28 2 2" xfId="934"/>
    <cellStyle name="Normal 28 3" xfId="933"/>
    <cellStyle name="Normal 29" xfId="677"/>
    <cellStyle name="Normal 29 2" xfId="178"/>
    <cellStyle name="Normal 29 2 2" xfId="936"/>
    <cellStyle name="Normal 29 3" xfId="935"/>
    <cellStyle name="Normal 3" xfId="179"/>
    <cellStyle name="Normal 3 10" xfId="180"/>
    <cellStyle name="Normal 3 11" xfId="181"/>
    <cellStyle name="Normal 3 12" xfId="182"/>
    <cellStyle name="Normal 3 13" xfId="183"/>
    <cellStyle name="Normal 3 14" xfId="184"/>
    <cellStyle name="Normal 3 15" xfId="185"/>
    <cellStyle name="Normal 3 16" xfId="186"/>
    <cellStyle name="Normal 3 2" xfId="187"/>
    <cellStyle name="Normal 3 2 2" xfId="188"/>
    <cellStyle name="Normal 3 2 2 2" xfId="679"/>
    <cellStyle name="Normal 3 2 2 3" xfId="808"/>
    <cellStyle name="Normal 3 2 2 3 2" xfId="1009"/>
    <cellStyle name="Normal 3 2 2 4" xfId="678"/>
    <cellStyle name="Normal 3 2 3" xfId="680"/>
    <cellStyle name="Normal 3 2 4" xfId="937"/>
    <cellStyle name="Normal 3 3" xfId="189"/>
    <cellStyle name="Normal 3 3 2" xfId="682"/>
    <cellStyle name="Normal 3 3 3" xfId="807"/>
    <cellStyle name="Normal 3 3 3 2" xfId="1008"/>
    <cellStyle name="Normal 3 3 4" xfId="681"/>
    <cellStyle name="Normal 3 4" xfId="190"/>
    <cellStyle name="Normal 3 4 2" xfId="938"/>
    <cellStyle name="Normal 3 5" xfId="191"/>
    <cellStyle name="Normal 3 5 2" xfId="683"/>
    <cellStyle name="Normal 3 6" xfId="192"/>
    <cellStyle name="Normal 3 6 2" xfId="684"/>
    <cellStyle name="Normal 3 7" xfId="193"/>
    <cellStyle name="Normal 3 7 2" xfId="194"/>
    <cellStyle name="Normal 3 7 2 2" xfId="195"/>
    <cellStyle name="Normal 3 7 3" xfId="196"/>
    <cellStyle name="Normal 3 7 4" xfId="197"/>
    <cellStyle name="Normal 3 7 5" xfId="198"/>
    <cellStyle name="Normal 3 7 6" xfId="745"/>
    <cellStyle name="Normal 3 8" xfId="199"/>
    <cellStyle name="Normal 3 8 2" xfId="200"/>
    <cellStyle name="Normal 3 9" xfId="201"/>
    <cellStyle name="Normal 3 9 2" xfId="766"/>
    <cellStyle name="Normal 3_OPCo Period I PJM  Formula Rate" xfId="374"/>
    <cellStyle name="Normal 30" xfId="685"/>
    <cellStyle name="Normal 30 2" xfId="939"/>
    <cellStyle name="Normal 31" xfId="686"/>
    <cellStyle name="Normal 31 2" xfId="940"/>
    <cellStyle name="Normal 32" xfId="687"/>
    <cellStyle name="Normal 32 2" xfId="941"/>
    <cellStyle name="Normal 33" xfId="688"/>
    <cellStyle name="Normal 33 2" xfId="942"/>
    <cellStyle name="Normal 34" xfId="740"/>
    <cellStyle name="Normal 34 2" xfId="976"/>
    <cellStyle name="Normal 35" xfId="741"/>
    <cellStyle name="Normal 35 2" xfId="977"/>
    <cellStyle name="Normal 36" xfId="747"/>
    <cellStyle name="Normal 37" xfId="749"/>
    <cellStyle name="Normal 38" xfId="751"/>
    <cellStyle name="Normal 39" xfId="754"/>
    <cellStyle name="Normal 39 2" xfId="978"/>
    <cellStyle name="Normal 4" xfId="202"/>
    <cellStyle name="Normal 4 10" xfId="203"/>
    <cellStyle name="Normal 4 11" xfId="204"/>
    <cellStyle name="Normal 4 12" xfId="205"/>
    <cellStyle name="Normal 4 13" xfId="206"/>
    <cellStyle name="Normal 4 14" xfId="207"/>
    <cellStyle name="Normal 4 15" xfId="208"/>
    <cellStyle name="Normal 4 16" xfId="209"/>
    <cellStyle name="Normal 4 17" xfId="210"/>
    <cellStyle name="Normal 4 2" xfId="211"/>
    <cellStyle name="Normal 4 2 2" xfId="806"/>
    <cellStyle name="Normal 4 2 3" xfId="943"/>
    <cellStyle name="Normal 4 3" xfId="212"/>
    <cellStyle name="Normal 4 4" xfId="213"/>
    <cellStyle name="Normal 4 5" xfId="214"/>
    <cellStyle name="Normal 4 6" xfId="215"/>
    <cellStyle name="Normal 4 7" xfId="216"/>
    <cellStyle name="Normal 4 7 2" xfId="217"/>
    <cellStyle name="Normal 4 8" xfId="218"/>
    <cellStyle name="Normal 4 9" xfId="219"/>
    <cellStyle name="Normal 40" xfId="441"/>
    <cellStyle name="Normal 41" xfId="755"/>
    <cellStyle name="Normal 41 2" xfId="220"/>
    <cellStyle name="Normal 42" xfId="757"/>
    <cellStyle name="Normal 42 2" xfId="980"/>
    <cellStyle name="Normal 43" xfId="756"/>
    <cellStyle name="Normal 43 2" xfId="979"/>
    <cellStyle name="Normal 44" xfId="762"/>
    <cellStyle name="Normal 44 2" xfId="981"/>
    <cellStyle name="Normal 45" xfId="423"/>
    <cellStyle name="Normal 46" xfId="769"/>
    <cellStyle name="Normal 47" xfId="803"/>
    <cellStyle name="Normal 48" xfId="776"/>
    <cellStyle name="Normal 48 2" xfId="986"/>
    <cellStyle name="Normal 49" xfId="827"/>
    <cellStyle name="Normal 49 2" xfId="221"/>
    <cellStyle name="Normal 5" xfId="222"/>
    <cellStyle name="Normal 5 10" xfId="223"/>
    <cellStyle name="Normal 5 11" xfId="224"/>
    <cellStyle name="Normal 5 12" xfId="225"/>
    <cellStyle name="Normal 5 13" xfId="226"/>
    <cellStyle name="Normal 5 14" xfId="227"/>
    <cellStyle name="Normal 5 15" xfId="228"/>
    <cellStyle name="Normal 5 16" xfId="229"/>
    <cellStyle name="Normal 5 17" xfId="449"/>
    <cellStyle name="Normal 5 2" xfId="230"/>
    <cellStyle name="Normal 5 2 2" xfId="944"/>
    <cellStyle name="Normal 5 3" xfId="231"/>
    <cellStyle name="Normal 5 3 2" xfId="945"/>
    <cellStyle name="Normal 5 4" xfId="232"/>
    <cellStyle name="Normal 5 4 2" xfId="804"/>
    <cellStyle name="Normal 5 5" xfId="233"/>
    <cellStyle name="Normal 5 6" xfId="234"/>
    <cellStyle name="Normal 5 7" xfId="235"/>
    <cellStyle name="Normal 5 8" xfId="236"/>
    <cellStyle name="Normal 5 9" xfId="237"/>
    <cellStyle name="Normal 50" xfId="786"/>
    <cellStyle name="Normal 50 2" xfId="238"/>
    <cellStyle name="Normal 51" xfId="836"/>
    <cellStyle name="Normal 51 2" xfId="239"/>
    <cellStyle name="Normal 52" xfId="783"/>
    <cellStyle name="Normal 52 2" xfId="240"/>
    <cellStyle name="Normal 53" xfId="1015"/>
    <cellStyle name="Normal 53 2" xfId="241"/>
    <cellStyle name="Normal 54" xfId="1018"/>
    <cellStyle name="Normal 54 2" xfId="242"/>
    <cellStyle name="Normal 56 2" xfId="243"/>
    <cellStyle name="Normal 57 2" xfId="244"/>
    <cellStyle name="Normal 58 2" xfId="245"/>
    <cellStyle name="Normal 59 2" xfId="246"/>
    <cellStyle name="Normal 6" xfId="247"/>
    <cellStyle name="Normal 6 2" xfId="248"/>
    <cellStyle name="Normal 6 2 2" xfId="999"/>
    <cellStyle name="Normal 6 3" xfId="249"/>
    <cellStyle name="Normal 6 3 2" xfId="998"/>
    <cellStyle name="Normal 6 4" xfId="250"/>
    <cellStyle name="Normal 6 4 2" xfId="790"/>
    <cellStyle name="Normal 6 5" xfId="251"/>
    <cellStyle name="Normal 6 6" xfId="252"/>
    <cellStyle name="Normal 60 2" xfId="253"/>
    <cellStyle name="Normal 61 2" xfId="254"/>
    <cellStyle name="Normal 62 2" xfId="255"/>
    <cellStyle name="Normal 63 2" xfId="256"/>
    <cellStyle name="Normal 64 2" xfId="257"/>
    <cellStyle name="Normal 65 2" xfId="258"/>
    <cellStyle name="Normal 66 2" xfId="259"/>
    <cellStyle name="Normal 68" xfId="448"/>
    <cellStyle name="Normal 68 2" xfId="858"/>
    <cellStyle name="Normal 7" xfId="260"/>
    <cellStyle name="Normal 7 2" xfId="261"/>
    <cellStyle name="Normal 7 2 2" xfId="789"/>
    <cellStyle name="Normal 7 3" xfId="262"/>
    <cellStyle name="Normal 7 4" xfId="263"/>
    <cellStyle name="Normal 7 5" xfId="264"/>
    <cellStyle name="Normal 7 6" xfId="265"/>
    <cellStyle name="Normal 8" xfId="266"/>
    <cellStyle name="Normal 8 2" xfId="267"/>
    <cellStyle name="Normal 8 2 2" xfId="788"/>
    <cellStyle name="Normal 8 3" xfId="268"/>
    <cellStyle name="Normal 8 4" xfId="269"/>
    <cellStyle name="Normal 8 5" xfId="270"/>
    <cellStyle name="Normal 8 6" xfId="271"/>
    <cellStyle name="Normal 9" xfId="272"/>
    <cellStyle name="Normal 9 2" xfId="273"/>
    <cellStyle name="Normal 9 2 2" xfId="811"/>
    <cellStyle name="Normal 9 3" xfId="274"/>
    <cellStyle name="Normal 9 4" xfId="275"/>
    <cellStyle name="Normal 9 5" xfId="276"/>
    <cellStyle name="Normal 9 6" xfId="277"/>
    <cellStyle name="Normal$" xfId="689"/>
    <cellStyle name="Normal1" xfId="690"/>
    <cellStyle name="Normal9" xfId="691"/>
    <cellStyle name="Note 2" xfId="278"/>
    <cellStyle name="Note 2 2" xfId="279"/>
    <cellStyle name="Note 2 2 2" xfId="694"/>
    <cellStyle name="Note 2 2 3" xfId="695"/>
    <cellStyle name="Note 2 2 4" xfId="696"/>
    <cellStyle name="Note 2 2 5" xfId="693"/>
    <cellStyle name="Note 2 3" xfId="280"/>
    <cellStyle name="Note 2 4" xfId="697"/>
    <cellStyle name="Note 2 4 2" xfId="948"/>
    <cellStyle name="Note 2 5" xfId="809"/>
    <cellStyle name="Note 2 6" xfId="946"/>
    <cellStyle name="Note 2 7" xfId="692"/>
    <cellStyle name="Note 3" xfId="375"/>
    <cellStyle name="Note 3 2" xfId="949"/>
    <cellStyle name="Note 3 3" xfId="698"/>
    <cellStyle name="Note 4" xfId="699"/>
    <cellStyle name="Note 4 2" xfId="950"/>
    <cellStyle name="Output 2" xfId="281"/>
    <cellStyle name="Output 2 2" xfId="282"/>
    <cellStyle name="Output 2 2 2" xfId="701"/>
    <cellStyle name="Output 2 3" xfId="283"/>
    <cellStyle name="Output 2 4" xfId="702"/>
    <cellStyle name="Output 2 5" xfId="700"/>
    <cellStyle name="Output 3" xfId="376"/>
    <cellStyle name="Percent 10" xfId="839"/>
    <cellStyle name="Percent 2" xfId="2"/>
    <cellStyle name="Percent 2 2" xfId="284"/>
    <cellStyle name="Percent 2 2 2" xfId="285"/>
    <cellStyle name="Percent 2 2 2 2" xfId="785"/>
    <cellStyle name="Percent 2 2 2 2 2" xfId="997"/>
    <cellStyle name="Percent 2 2 2 3" xfId="753"/>
    <cellStyle name="Percent 2 2 3" xfId="286"/>
    <cellStyle name="Percent 2 3" xfId="743"/>
    <cellStyle name="Percent 2 4" xfId="759"/>
    <cellStyle name="Percent 2 5" xfId="764"/>
    <cellStyle name="Percent 2 6" xfId="442"/>
    <cellStyle name="Percent 3" xfId="287"/>
    <cellStyle name="Percent 3 2" xfId="378"/>
    <cellStyle name="Percent 3 2 2" xfId="951"/>
    <cellStyle name="Percent 3 3" xfId="379"/>
    <cellStyle name="Percent 3 3 2" xfId="833"/>
    <cellStyle name="Percent 3 4" xfId="380"/>
    <cellStyle name="Percent 3 5" xfId="377"/>
    <cellStyle name="Percent 4" xfId="288"/>
    <cellStyle name="Percent 4 2" xfId="381"/>
    <cellStyle name="Percent 4 2 2" xfId="952"/>
    <cellStyle name="Percent 4 3" xfId="830"/>
    <cellStyle name="Percent 4 4" xfId="847"/>
    <cellStyle name="Percent 5" xfId="289"/>
    <cellStyle name="Percent 5 2" xfId="704"/>
    <cellStyle name="Percent 5 2 2" xfId="705"/>
    <cellStyle name="Percent 5 2 2 2" xfId="955"/>
    <cellStyle name="Percent 5 2 3" xfId="954"/>
    <cellStyle name="Percent 5 3" xfId="706"/>
    <cellStyle name="Percent 5 3 2" xfId="956"/>
    <cellStyle name="Percent 5 4" xfId="953"/>
    <cellStyle name="Percent 5 5" xfId="703"/>
    <cellStyle name="Percent 6" xfId="707"/>
    <cellStyle name="Percent 6 2" xfId="708"/>
    <cellStyle name="Percent 6 2 2" xfId="958"/>
    <cellStyle name="Percent 6 3" xfId="709"/>
    <cellStyle name="Percent 6 3 2" xfId="959"/>
    <cellStyle name="Percent 6 4" xfId="710"/>
    <cellStyle name="Percent 6 4 2" xfId="960"/>
    <cellStyle name="Percent 6 5" xfId="957"/>
    <cellStyle name="Percent 7" xfId="711"/>
    <cellStyle name="Percent 7 2" xfId="961"/>
    <cellStyle name="Percent 8" xfId="430"/>
    <cellStyle name="Percent 8 2" xfId="846"/>
    <cellStyle name="Percent 9" xfId="787"/>
    <cellStyle name="PSChar" xfId="382"/>
    <cellStyle name="PSDate" xfId="383"/>
    <cellStyle name="PSDec" xfId="384"/>
    <cellStyle name="PSdesc" xfId="385"/>
    <cellStyle name="PSdesc 2" xfId="996"/>
    <cellStyle name="PSHeading" xfId="386"/>
    <cellStyle name="PSInt" xfId="387"/>
    <cellStyle name="PSSpacer" xfId="388"/>
    <cellStyle name="PStest" xfId="389"/>
    <cellStyle name="PStest 2" xfId="984"/>
    <cellStyle name="QUESTION" xfId="712"/>
    <cellStyle name="R00A" xfId="390"/>
    <cellStyle name="R00B" xfId="391"/>
    <cellStyle name="R00L" xfId="392"/>
    <cellStyle name="R01A" xfId="393"/>
    <cellStyle name="R01B" xfId="394"/>
    <cellStyle name="R01H" xfId="395"/>
    <cellStyle name="R01L" xfId="396"/>
    <cellStyle name="R02A" xfId="397"/>
    <cellStyle name="R02B" xfId="398"/>
    <cellStyle name="R02B 2" xfId="995"/>
    <cellStyle name="R02H" xfId="399"/>
    <cellStyle name="R02L" xfId="400"/>
    <cellStyle name="R03A" xfId="401"/>
    <cellStyle name="R03B" xfId="402"/>
    <cellStyle name="R03B 2" xfId="994"/>
    <cellStyle name="R03H" xfId="403"/>
    <cellStyle name="R03L" xfId="404"/>
    <cellStyle name="R04A" xfId="405"/>
    <cellStyle name="R04B" xfId="406"/>
    <cellStyle name="R04B 2" xfId="993"/>
    <cellStyle name="R04H" xfId="407"/>
    <cellStyle name="R04L" xfId="408"/>
    <cellStyle name="R05A" xfId="409"/>
    <cellStyle name="R05B" xfId="410"/>
    <cellStyle name="R05B 2" xfId="1011"/>
    <cellStyle name="R05H" xfId="411"/>
    <cellStyle name="R05L" xfId="412"/>
    <cellStyle name="R05L 2" xfId="992"/>
    <cellStyle name="R06A" xfId="413"/>
    <cellStyle name="R06B" xfId="414"/>
    <cellStyle name="R06B 2" xfId="991"/>
    <cellStyle name="R06H" xfId="415"/>
    <cellStyle name="R06L" xfId="416"/>
    <cellStyle name="R07A" xfId="417"/>
    <cellStyle name="R07B" xfId="418"/>
    <cellStyle name="R07B 2" xfId="990"/>
    <cellStyle name="R07H" xfId="419"/>
    <cellStyle name="R07L" xfId="420"/>
    <cellStyle name="SAPBEXaggData" xfId="713"/>
    <cellStyle name="SAPBEXaggItem" xfId="714"/>
    <cellStyle name="SAPBEXaggItemX" xfId="715"/>
    <cellStyle name="SAPBEXchaText" xfId="716"/>
    <cellStyle name="SAPBEXchaText 2" xfId="717"/>
    <cellStyle name="SAPBEXchaText 2 2" xfId="718"/>
    <cellStyle name="SAPBEXchaText 2 2 2" xfId="964"/>
    <cellStyle name="SAPBEXchaText 2 3" xfId="963"/>
    <cellStyle name="SAPBEXchaText 3" xfId="719"/>
    <cellStyle name="SAPBEXchaText 3 2" xfId="965"/>
    <cellStyle name="SAPBEXchaText 4" xfId="962"/>
    <cellStyle name="SAPBEXHLevel2 11 2" xfId="720"/>
    <cellStyle name="SAPBEXHLevel2 11 2 2" xfId="966"/>
    <cellStyle name="SAPBEXHLevel2 12 2" xfId="721"/>
    <cellStyle name="SAPBEXHLevel2 12 2 2" xfId="967"/>
    <cellStyle name="SAPBEXstdData" xfId="722"/>
    <cellStyle name="SAPBEXstdItem" xfId="723"/>
    <cellStyle name="SAPBEXstdItem 2" xfId="724"/>
    <cellStyle name="SAPBEXstdItem 2 2" xfId="725"/>
    <cellStyle name="SAPBEXstdItem 2 2 2" xfId="970"/>
    <cellStyle name="SAPBEXstdItem 2 3" xfId="969"/>
    <cellStyle name="SAPBEXstdItem 3" xfId="726"/>
    <cellStyle name="SAPBEXstdItem 3 2" xfId="971"/>
    <cellStyle name="SAPBEXstdItem 4" xfId="968"/>
    <cellStyle name="SAPBEXstdItemX" xfId="727"/>
    <cellStyle name="SAPBEXstdItemX 2" xfId="728"/>
    <cellStyle name="SAPBEXstdItemX 2 2" xfId="729"/>
    <cellStyle name="SAPBEXstdItemX 2 2 2" xfId="974"/>
    <cellStyle name="SAPBEXstdItemX 2 3" xfId="973"/>
    <cellStyle name="SAPBEXstdItemX 3" xfId="730"/>
    <cellStyle name="SAPBEXstdItemX 3 2" xfId="975"/>
    <cellStyle name="SAPBEXstdItemX 4" xfId="972"/>
    <cellStyle name="SECTION" xfId="431"/>
    <cellStyle name="Style 1" xfId="731"/>
    <cellStyle name="System Defined" xfId="432"/>
    <cellStyle name="System Defined 2" xfId="848"/>
    <cellStyle name="TemplateStyle" xfId="732"/>
    <cellStyle name="Title 2" xfId="290"/>
    <cellStyle name="Title 2 2" xfId="734"/>
    <cellStyle name="Title 2 3" xfId="733"/>
    <cellStyle name="Title 3" xfId="291"/>
    <cellStyle name="Total 2" xfId="292"/>
    <cellStyle name="Total 2 2" xfId="293"/>
    <cellStyle name="Total 2 2 2" xfId="736"/>
    <cellStyle name="Total 2 3" xfId="294"/>
    <cellStyle name="Total 2 4" xfId="737"/>
    <cellStyle name="Total 2 5" xfId="784"/>
    <cellStyle name="Total 2 5 2" xfId="989"/>
    <cellStyle name="Total 2 6" xfId="735"/>
    <cellStyle name="Total 3" xfId="421"/>
    <cellStyle name="Warning Text 2" xfId="295"/>
    <cellStyle name="Warning Text 2 2" xfId="296"/>
    <cellStyle name="Warning Text 2 2 2" xfId="738"/>
    <cellStyle name="Warning Text 2 3" xfId="297"/>
    <cellStyle name="Warning Text 2 3 2" xfId="739"/>
    <cellStyle name="Warning Text 3" xfId="422"/>
  </cellStyles>
  <dxfs count="3">
    <dxf>
      <fill>
        <patternFill>
          <bgColor rgb="FFCBCDD3"/>
        </patternFill>
      </fill>
    </dxf>
    <dxf>
      <fill>
        <patternFill>
          <bgColor rgb="FFE7E8EA"/>
        </patternFill>
      </fill>
    </dxf>
    <dxf>
      <fill>
        <patternFill>
          <bgColor rgb="FFE7E8EA"/>
        </patternFill>
      </fill>
    </dxf>
  </dxfs>
  <tableStyles count="2" defaultTableStyle="TableStyleMedium2" defaultPivotStyle="PivotStyleLight16">
    <tableStyle name="Table Style 1" pivot="0" count="1">
      <tableStyleElement type="firstColumnStripe" dxfId="2"/>
    </tableStyle>
    <tableStyle name="Table Style 2" pivot="0" count="2"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PJM Color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99CCFF"/>
      </a:accent3>
      <a:accent4>
        <a:srgbClr val="FFCC00"/>
      </a:accent4>
      <a:accent5>
        <a:srgbClr val="808080"/>
      </a:accent5>
      <a:accent6>
        <a:srgbClr val="FF00FF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pjm.com/-/media/markets-ops/trans-service/june-to-may/2023-2024/dpl/attachment-h-3d-ptrr-2023.ashx" TargetMode="External"/><Relationship Id="rId13" Type="http://schemas.openxmlformats.org/officeDocument/2006/relationships/hyperlink" Target="https://pjm.com/-/media/markets-ops/trans-service/june-to-may/2023-2024/trailco/2023-forecast.ashx" TargetMode="External"/><Relationship Id="rId18" Type="http://schemas.openxmlformats.org/officeDocument/2006/relationships/hyperlink" Target="https://pjm.com/-/media/markets-ops/trans-service/jan-to-dec/2024/mait/2024-ptrr.ashx" TargetMode="External"/><Relationship Id="rId26" Type="http://schemas.openxmlformats.org/officeDocument/2006/relationships/hyperlink" Target="https://agreements.pjm.com/oatt/30388" TargetMode="External"/><Relationship Id="rId3" Type="http://schemas.openxmlformats.org/officeDocument/2006/relationships/hyperlink" Target="https://pjm.com/-/media/markets-ops/trans-service/jan-to-dec/2024/atsi/2024-atsi-ptrr-template.ashx" TargetMode="External"/><Relationship Id="rId21" Type="http://schemas.openxmlformats.org/officeDocument/2006/relationships/hyperlink" Target="https://pjm.com/-/media/markets-ops/trans-service/june-to-may/2023-2024/peco/appendix.ashx" TargetMode="External"/><Relationship Id="rId34" Type="http://schemas.openxmlformats.org/officeDocument/2006/relationships/hyperlink" Target="https://pjm.com/-/media/markets-ops/trans-service/june-to-may/2023-2024/neetma/formula-rate-projection-clean.ashx" TargetMode="External"/><Relationship Id="rId7" Type="http://schemas.openxmlformats.org/officeDocument/2006/relationships/hyperlink" Target="https://pjm.com/-/media/markets-ops/trans-service/june-to-may/2023-2024/dlc/settled-formula-estimate-calculations.ashx" TargetMode="External"/><Relationship Id="rId12" Type="http://schemas.openxmlformats.org/officeDocument/2006/relationships/hyperlink" Target="https://pjm.com/-/media/markets-ops/trans-service/jan-to-dec/2024/ppl/2024-formula-rate-annual-update.ashx" TargetMode="External"/><Relationship Id="rId17" Type="http://schemas.openxmlformats.org/officeDocument/2006/relationships/hyperlink" Target="https://pjm.com/-/media/markets-ops/trans-service/jan-to-dec/2024/path/path-ptrr-2024.ashx" TargetMode="External"/><Relationship Id="rId25" Type="http://schemas.openxmlformats.org/officeDocument/2006/relationships/hyperlink" Target="https://agreements.pjm.com/oatt/18408" TargetMode="External"/><Relationship Id="rId33" Type="http://schemas.openxmlformats.org/officeDocument/2006/relationships/hyperlink" Target="https://pjm.com/-/media/markets-ops/trans-service/jan-to-dec/2024/ampt/aep-2024-ptrr.ashx" TargetMode="External"/><Relationship Id="rId2" Type="http://schemas.openxmlformats.org/officeDocument/2006/relationships/hyperlink" Target="https://pjm.com/-/media/markets-ops/trans-service/june-to-may/2023-2024/ace/attachment-h-1a-ptrr-2023.ashx" TargetMode="External"/><Relationship Id="rId16" Type="http://schemas.openxmlformats.org/officeDocument/2006/relationships/hyperlink" Target="https://pjm.com/-/media/markets-ops/trans-service/jan-to-dec/2024/twv/2024-ptrr-documents.ashx" TargetMode="External"/><Relationship Id="rId20" Type="http://schemas.openxmlformats.org/officeDocument/2006/relationships/hyperlink" Target="https://pjm.com/-/media/markets-ops/trans-service/jan-to-dec/2024/transource-maryland/2024-ptrr-documents.ashx" TargetMode="External"/><Relationship Id="rId29" Type="http://schemas.openxmlformats.org/officeDocument/2006/relationships/hyperlink" Target="https://agreements.pjm.com/oatt/23736" TargetMode="External"/><Relationship Id="rId1" Type="http://schemas.openxmlformats.org/officeDocument/2006/relationships/hyperlink" Target="https://pjm.com/-/media/markets-ops/trans-service/jan-to-dec/2024/aep/group-b-aep-east-transco-2024-ptrr-xls.ashx" TargetMode="External"/><Relationship Id="rId6" Type="http://schemas.openxmlformats.org/officeDocument/2006/relationships/hyperlink" Target="https://pjm.com/-/media/markets-ops/trans-service/june-to-may/2023-2024/deok/attachment-h22a-xls.ashx" TargetMode="External"/><Relationship Id="rId11" Type="http://schemas.openxmlformats.org/officeDocument/2006/relationships/hyperlink" Target="https://pjm.com/-/media/markets-ops/trans-service/june-to-may/2023-2024/pepco/attachment-h-9a-ptrr-2023.ashx" TargetMode="External"/><Relationship Id="rId24" Type="http://schemas.openxmlformats.org/officeDocument/2006/relationships/hyperlink" Target="https://agreements.pjm.com/oatt/18396" TargetMode="External"/><Relationship Id="rId32" Type="http://schemas.openxmlformats.org/officeDocument/2006/relationships/hyperlink" Target="https://pjm.com/-/media/markets-ops/trans-service/jan-to-dec/2024/sre/2024-projection-xls.ashx" TargetMode="External"/><Relationship Id="rId37" Type="http://schemas.openxmlformats.org/officeDocument/2006/relationships/printerSettings" Target="../printerSettings/printerSettings10.bin"/><Relationship Id="rId5" Type="http://schemas.openxmlformats.org/officeDocument/2006/relationships/hyperlink" Target="https://pjm.com/-/media/markets-ops/trans-service/june-to-may/2023-2024/comed/attachment-1-2023-forecast-formula.ashx" TargetMode="External"/><Relationship Id="rId15" Type="http://schemas.openxmlformats.org/officeDocument/2006/relationships/hyperlink" Target="https://pjm.com/-/media/markets-ops/trans-service/jan-to-dec/2024/pseg/2023-pseg-annual-update-october-filing.ashx" TargetMode="External"/><Relationship Id="rId23" Type="http://schemas.openxmlformats.org/officeDocument/2006/relationships/hyperlink" Target="https://pjm.com/-/media/markets-ops/trans-service/jan-to-dec/2024/jcpl/2024-ptrr.ashx" TargetMode="External"/><Relationship Id="rId28" Type="http://schemas.openxmlformats.org/officeDocument/2006/relationships/hyperlink" Target="https://pjm.com/-/media/markets-ops/trans-service/jan-to-dec/2024/aep/group-a-aep-east-opcos-2024-ptrr-xls.ashx" TargetMode="External"/><Relationship Id="rId36" Type="http://schemas.openxmlformats.org/officeDocument/2006/relationships/hyperlink" Target="https://pjm.com/-/media/markets-ops/trans-service/jan-to-dec/2024/ampt/dayton-2024-ptrr.ashx" TargetMode="External"/><Relationship Id="rId10" Type="http://schemas.openxmlformats.org/officeDocument/2006/relationships/hyperlink" Target="https://pjm.com/-/media/markets-ops/trans-service/june-to-may/2023-2024/odec/2023-formula-rate-update.ashx" TargetMode="External"/><Relationship Id="rId19" Type="http://schemas.openxmlformats.org/officeDocument/2006/relationships/hyperlink" Target="https://pjm.com/-/media/markets-ops/trans-service/jan-to-dec/2024/transource-pa/2024-ptrr-documents.ashx" TargetMode="External"/><Relationship Id="rId31" Type="http://schemas.openxmlformats.org/officeDocument/2006/relationships/hyperlink" Target="https://pjm.com/-/media/markets-ops/trans-service/jan-to-dec/2024/dpl/2024-atrr-documents.ashx" TargetMode="External"/><Relationship Id="rId4" Type="http://schemas.openxmlformats.org/officeDocument/2006/relationships/hyperlink" Target="https://pjm.com/-/media/markets-ops/trans-service/june-to-may/2023-2024/bge/attachment-h-2a-ptrr.ashx" TargetMode="External"/><Relationship Id="rId9" Type="http://schemas.openxmlformats.org/officeDocument/2006/relationships/hyperlink" Target="https://pjm.com/-/media/markets-ops/trans-service/june-to-may/2023-2024/ekpc/2023-24-formula-rate.ashx" TargetMode="External"/><Relationship Id="rId14" Type="http://schemas.openxmlformats.org/officeDocument/2006/relationships/hyperlink" Target="https://pjm.com/-/media/markets-ops/trans-service/jan-to-dec/2024/vepco/2024-annual-update-rev-1.ashx" TargetMode="External"/><Relationship Id="rId22" Type="http://schemas.openxmlformats.org/officeDocument/2006/relationships/hyperlink" Target="https://pjm.com/-/media/markets-ops/trans-service/jan-to-dec/2024/sfc/2024-ptrr-documents.ashx" TargetMode="External"/><Relationship Id="rId27" Type="http://schemas.openxmlformats.org/officeDocument/2006/relationships/hyperlink" Target="https://pjm.com/-/media/markets-ops/trans-service/june-to-may/2023-2024/ugi/formula-rate-update.ashx" TargetMode="External"/><Relationship Id="rId30" Type="http://schemas.openxmlformats.org/officeDocument/2006/relationships/hyperlink" Target="https://agreements.pjm.com/oatt/31906" TargetMode="External"/><Relationship Id="rId35" Type="http://schemas.openxmlformats.org/officeDocument/2006/relationships/hyperlink" Target="https://pjm.com/-/media/markets-ops/trans-service/jan-to-dec/2024/ampt/atsi-2024-ptrr.ashx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jm.com/-/media/markets-ops/trans-service/june-to-may/2024-2025/dpl/dpl-jun24-may25-attachment-h-3d-ptrr-2024.ashx" TargetMode="External"/><Relationship Id="rId13" Type="http://schemas.openxmlformats.org/officeDocument/2006/relationships/hyperlink" Target="https://www.pjm.com/-/media/markets-ops/trans-service/june-to-may/2024-2025/trailco/att-2-2024-forecast-final.ashx" TargetMode="External"/><Relationship Id="rId18" Type="http://schemas.openxmlformats.org/officeDocument/2006/relationships/hyperlink" Target="https://www.pjm.com/-/media/markets-ops/trans-service/jan-to-dec/2025/tpa/2025-ptrr-documents.ashx" TargetMode="External"/><Relationship Id="rId26" Type="http://schemas.openxmlformats.org/officeDocument/2006/relationships/hyperlink" Target="https://www.pjm.com/-/media/markets-ops/trans-service/june-to-may/2024-2025/ugi/formula-rate-update.ashx" TargetMode="External"/><Relationship Id="rId3" Type="http://schemas.openxmlformats.org/officeDocument/2006/relationships/hyperlink" Target="https://www.pjm.com/-/media/markets-ops/trans-service/jan-to-dec/2025/atsi/actual-transmission-revenue.ashx" TargetMode="External"/><Relationship Id="rId21" Type="http://schemas.openxmlformats.org/officeDocument/2006/relationships/hyperlink" Target="https://www.pjm.com/-/media/markets-ops/trans-service/jan-to-dec/2025/south-fe-op-co/2025-sfc-ptr-summary-worksheet-xls.ashx" TargetMode="External"/><Relationship Id="rId34" Type="http://schemas.openxmlformats.org/officeDocument/2006/relationships/hyperlink" Target="https://www.pjm.com/-/media/markets-ops/trans-service/jan-to-dec/2025/ampt/2025-ptrr.ashx" TargetMode="External"/><Relationship Id="rId7" Type="http://schemas.openxmlformats.org/officeDocument/2006/relationships/hyperlink" Target="https://www.pjm.com/-/media/markets-ops/trans-service/june-to-may/2024-2025/dlc/app-2-settled-formula-estimate-calculations.ashx" TargetMode="External"/><Relationship Id="rId12" Type="http://schemas.openxmlformats.org/officeDocument/2006/relationships/hyperlink" Target="https://www.pjm.com/-/media/markets-ops/trans-service/jan-to-dec/2025/ppl/2025-formula-rate-annual-update.ashx" TargetMode="External"/><Relationship Id="rId17" Type="http://schemas.openxmlformats.org/officeDocument/2006/relationships/hyperlink" Target="https://www.pjm.com/-/media/markets-ops/trans-service/jan-to-dec/2025/mait/mait-2025-ptrr.ashx" TargetMode="External"/><Relationship Id="rId25" Type="http://schemas.openxmlformats.org/officeDocument/2006/relationships/hyperlink" Target="https://agreements.pjm.com/oatt/30388" TargetMode="External"/><Relationship Id="rId33" Type="http://schemas.openxmlformats.org/officeDocument/2006/relationships/hyperlink" Target="https://www.pjm.com/-/media/markets-ops/trans-service/june-to-may/2024-2025/neetma/formula-rate-2024-projection-xls.ashx" TargetMode="External"/><Relationship Id="rId2" Type="http://schemas.openxmlformats.org/officeDocument/2006/relationships/hyperlink" Target="https://www.pjm.com/-/media/markets-ops/trans-service/june-to-may/2024-2025/ace/ace-jun24-may25-attachment-h-1a-ptrr-2024.ashx" TargetMode="External"/><Relationship Id="rId16" Type="http://schemas.openxmlformats.org/officeDocument/2006/relationships/hyperlink" Target="https://www.pjm.com/-/media/markets-ops/trans-service/jan-to-dec/2025/twv/2025-ptrr-documents.ashx" TargetMode="External"/><Relationship Id="rId20" Type="http://schemas.openxmlformats.org/officeDocument/2006/relationships/hyperlink" Target="https://www.pjm.com/-/media/markets-ops/trans-service/june-to-may/2024-2025/peco/appendix-1a-populated-projected-net-revenue-requirement-nits.ashx" TargetMode="External"/><Relationship Id="rId29" Type="http://schemas.openxmlformats.org/officeDocument/2006/relationships/hyperlink" Target="https://agreements.pjm.com/oatt/31906" TargetMode="External"/><Relationship Id="rId1" Type="http://schemas.openxmlformats.org/officeDocument/2006/relationships/hyperlink" Target="https://www.pjm.com/-/media/markets-ops/trans-service/jan-to-dec/2025/aep/group-b-aep-east-transcos-2025-ptrr-xls.ashx" TargetMode="External"/><Relationship Id="rId6" Type="http://schemas.openxmlformats.org/officeDocument/2006/relationships/hyperlink" Target="https://www.pjm.com/-/media/markets-ops/trans-service/june-to-may/2024-2025/deok/attachment-h-22-a-xls.ashx" TargetMode="External"/><Relationship Id="rId11" Type="http://schemas.openxmlformats.org/officeDocument/2006/relationships/hyperlink" Target="https://www.pjm.com/-/media/markets-ops/trans-service/june-to-may/2024-2025/pepco/attachment-h-9a-ptrr-2024.ashx" TargetMode="External"/><Relationship Id="rId24" Type="http://schemas.openxmlformats.org/officeDocument/2006/relationships/hyperlink" Target="https://agreements.pjm.com/oatt/18408" TargetMode="External"/><Relationship Id="rId32" Type="http://schemas.openxmlformats.org/officeDocument/2006/relationships/hyperlink" Target="https://www.pjm.com/-/media/markets-ops/trans-service/jan-to-dec/2025/ampt/2025-ptrr.ashx" TargetMode="External"/><Relationship Id="rId37" Type="http://schemas.openxmlformats.org/officeDocument/2006/relationships/printerSettings" Target="../printerSettings/printerSettings2.bin"/><Relationship Id="rId5" Type="http://schemas.openxmlformats.org/officeDocument/2006/relationships/hyperlink" Target="https://www.pjm.com/-/media/markets-ops/trans-service/june-to-may/2024-2025/comed/attachment-1-2024-forecast-formula.ashx" TargetMode="External"/><Relationship Id="rId15" Type="http://schemas.openxmlformats.org/officeDocument/2006/relationships/hyperlink" Target="https://www.pjm.com/-/media/markets-ops/trans-service/jan-to-dec/2025/pseg/annual-update-october-2024-filing.ashx" TargetMode="External"/><Relationship Id="rId23" Type="http://schemas.openxmlformats.org/officeDocument/2006/relationships/hyperlink" Target="https://agreements.pjm.com/oatt/18396" TargetMode="External"/><Relationship Id="rId28" Type="http://schemas.openxmlformats.org/officeDocument/2006/relationships/hyperlink" Target="https://agreements.pjm.com/oatt/23736" TargetMode="External"/><Relationship Id="rId36" Type="http://schemas.openxmlformats.org/officeDocument/2006/relationships/hyperlink" Target="https://www.pjm.com/-/media/markets-ops/trans-service/jan-to-dec/2025/katco/2025-ptrr-xls.ashx" TargetMode="External"/><Relationship Id="rId10" Type="http://schemas.openxmlformats.org/officeDocument/2006/relationships/hyperlink" Target="https://www.pjm.com/-/media/markets-ops/trans-service/june-to-may/2024-2025/odec/transmission-formula-rate-annual-update.ashx" TargetMode="External"/><Relationship Id="rId19" Type="http://schemas.openxmlformats.org/officeDocument/2006/relationships/hyperlink" Target="https://www.pjm.com/-/media/markets-ops/trans-service/jan-to-dec/2025/tmd/2025-ptrr-documents.ashx" TargetMode="External"/><Relationship Id="rId31" Type="http://schemas.openxmlformats.org/officeDocument/2006/relationships/hyperlink" Target="https://www.pjm.com/-/media/markets-ops/trans-service/jan-to-dec/2025/sre/2025-projection-xls.ashx" TargetMode="External"/><Relationship Id="rId4" Type="http://schemas.openxmlformats.org/officeDocument/2006/relationships/hyperlink" Target="https://www.pjm.com/-/media/markets-ops/trans-service/june-to-may/2024-2025/bge/attachment-h-2a-ptrr.ashx" TargetMode="External"/><Relationship Id="rId9" Type="http://schemas.openxmlformats.org/officeDocument/2006/relationships/hyperlink" Target="https://www.pjm.com/-/media/markets-ops/trans-service/june-to-may/2024-2025/ekpc/2024-25-formula-rate.ashx" TargetMode="External"/><Relationship Id="rId14" Type="http://schemas.openxmlformats.org/officeDocument/2006/relationships/hyperlink" Target="https://www.pjm.com/-/media/markets-ops/trans-service/jan-to-dec/2025/vepco/2025-annual-update.ashx" TargetMode="External"/><Relationship Id="rId22" Type="http://schemas.openxmlformats.org/officeDocument/2006/relationships/hyperlink" Target="https://www.pjm.com/-/media/markets-ops/trans-service/jan-to-dec/2025/jcpl/2025-ptrr-xls.ashx" TargetMode="External"/><Relationship Id="rId27" Type="http://schemas.openxmlformats.org/officeDocument/2006/relationships/hyperlink" Target="https://www.pjm.com/-/media/markets-ops/trans-service/jan-to-dec/2025/aep/group-a-aep-east-opcos-2025-ptrr-xls.ashx" TargetMode="External"/><Relationship Id="rId30" Type="http://schemas.openxmlformats.org/officeDocument/2006/relationships/hyperlink" Target="https://www.pjm.com/-/media/markets-ops/trans-service/jan-to-dec/2025/dpl/2025-atrr-documents.ashx" TargetMode="External"/><Relationship Id="rId35" Type="http://schemas.openxmlformats.org/officeDocument/2006/relationships/hyperlink" Target="https://www.pjm.com/-/media/markets-ops/trans-service/jan-to-dec/2025/ampt/2025-ptrr.ash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pjm.com/-/media/markets-ops/trans-service/june-to-may/2019-2020/dpl-attachment-h-3d.ashx?la=en" TargetMode="External"/><Relationship Id="rId13" Type="http://schemas.openxmlformats.org/officeDocument/2006/relationships/hyperlink" Target="https://pjm.com/-/media/markets-ops/trans-service/june-to-may/2019-2020/trailco-attachment-2-2019-forecast.ashx?la=en" TargetMode="External"/><Relationship Id="rId18" Type="http://schemas.openxmlformats.org/officeDocument/2006/relationships/hyperlink" Target="https://pjm.com/-/media/markets-ops/trans-service/jan-to-dec/2021/tpa/tpa-2021-ptrr-template.ashx?la=en" TargetMode="External"/><Relationship Id="rId26" Type="http://schemas.openxmlformats.org/officeDocument/2006/relationships/hyperlink" Target="https://pjm.com/-/media/markets-ops/trans-service/jan-to-dec/2021/ampt/2021-ptrr-revised-for-er20-2942-filing-xls.ashx?la=en" TargetMode="External"/><Relationship Id="rId3" Type="http://schemas.openxmlformats.org/officeDocument/2006/relationships/hyperlink" Target="https://pjm.com/-/media/markets-ops/trans-service/jan-to-dec/2021/atsi/2021-ptrr-xls.ashx?la=en" TargetMode="External"/><Relationship Id="rId21" Type="http://schemas.openxmlformats.org/officeDocument/2006/relationships/hyperlink" Target="https://agreements.pjm.com/oatt/18406" TargetMode="External"/><Relationship Id="rId34" Type="http://schemas.openxmlformats.org/officeDocument/2006/relationships/hyperlink" Target="https://pjm.com/-/media/markets-ops/trans-service/jan-to-dec/2021/nxtmid/2021-formula-rate-20210101-20211231-projection-xls.ashx" TargetMode="External"/><Relationship Id="rId7" Type="http://schemas.openxmlformats.org/officeDocument/2006/relationships/hyperlink" Target="https://pjm.com/-/media/markets-ops/trans-service/june-to-may/2019-2020/dlc-app-1-settled-formula-2019-estimate-calculations.ashx?la=en" TargetMode="External"/><Relationship Id="rId12" Type="http://schemas.openxmlformats.org/officeDocument/2006/relationships/hyperlink" Target="https://pjm.com/-/media/markets-ops/trans-service/june-to-may/2019-2020/ppl-2019-formula-rate.ashx?la=en" TargetMode="External"/><Relationship Id="rId17" Type="http://schemas.openxmlformats.org/officeDocument/2006/relationships/hyperlink" Target="https://pjm.com/-/media/markets-ops/trans-service/jan-to-dec/2021/mait/mait-2021-ptrr-xls.ashx?la=en" TargetMode="External"/><Relationship Id="rId25" Type="http://schemas.openxmlformats.org/officeDocument/2006/relationships/hyperlink" Target="https://agreements.pjm.com/oatt/30388" TargetMode="External"/><Relationship Id="rId33" Type="http://schemas.openxmlformats.org/officeDocument/2006/relationships/hyperlink" Target="https://pjm.com/-/media/markets-ops/trans-service/jan-to-dec/2022/ampt/2022-aep-ptrr.ashx" TargetMode="External"/><Relationship Id="rId2" Type="http://schemas.openxmlformats.org/officeDocument/2006/relationships/hyperlink" Target="https://pjm.com/-/media/markets-ops/trans-service/june-to-may/2019-2020/ace-attachment-h-1a.ashx?la=en" TargetMode="External"/><Relationship Id="rId16" Type="http://schemas.openxmlformats.org/officeDocument/2006/relationships/hyperlink" Target="https://pjm.com/-/media/markets-ops/trans-service/jan-to-dec/2021/twv/twv-ptrr-template.ashx?la=en" TargetMode="External"/><Relationship Id="rId20" Type="http://schemas.openxmlformats.org/officeDocument/2006/relationships/hyperlink" Target="https://pjm.com/-/media/markets-ops/trans-service/jan-to-dec/2021/path/path-projected-transmission-revenue-requirement-ry-2021.ashx?la=en" TargetMode="External"/><Relationship Id="rId29" Type="http://schemas.openxmlformats.org/officeDocument/2006/relationships/hyperlink" Target="https://agreements.pjm.com/oatt/31906" TargetMode="External"/><Relationship Id="rId1" Type="http://schemas.openxmlformats.org/officeDocument/2006/relationships/hyperlink" Target="https://pjm.com/-/media/markets-ops/trans-service/jan-to-dec/2021/aep/2021-aep-east-transmission-ptrr.ashx?la=en" TargetMode="External"/><Relationship Id="rId6" Type="http://schemas.openxmlformats.org/officeDocument/2006/relationships/hyperlink" Target="https://pjm.com/-/media/markets-ops/trans-service/june-to-may/2019-2020/deok-2019-annual-update-filing-package.ashx?la=en" TargetMode="External"/><Relationship Id="rId11" Type="http://schemas.openxmlformats.org/officeDocument/2006/relationships/hyperlink" Target="https://pjm.com/-/media/markets-ops/trans-service/june-to-may/2019-2020/pepco-attachment-h-9a.ashx?la=en" TargetMode="External"/><Relationship Id="rId24" Type="http://schemas.openxmlformats.org/officeDocument/2006/relationships/hyperlink" Target="https://agreements.pjm.com/oatt/18408" TargetMode="External"/><Relationship Id="rId32" Type="http://schemas.openxmlformats.org/officeDocument/2006/relationships/hyperlink" Target="https://pjm.com/-/media/markets-ops/trans-service/june-to-may/2021-2022/ugiu/2021-formula-rate-update.ashx" TargetMode="External"/><Relationship Id="rId37" Type="http://schemas.openxmlformats.org/officeDocument/2006/relationships/printerSettings" Target="../printerSettings/printerSettings6.bin"/><Relationship Id="rId5" Type="http://schemas.openxmlformats.org/officeDocument/2006/relationships/hyperlink" Target="https://pjm.com/-/media/markets-ops/trans-service/june-to-may/2019-2020/comed-attachment-1-2019-h-13a-forecast-formula.ashx?la=en" TargetMode="External"/><Relationship Id="rId15" Type="http://schemas.openxmlformats.org/officeDocument/2006/relationships/hyperlink" Target="https://pjm.com/-/media/markets-ops/trans-service/jan-to-dec/2021/pseg/formula-rate-annual-update-october-2020-filing.ashx?la=en" TargetMode="External"/><Relationship Id="rId23" Type="http://schemas.openxmlformats.org/officeDocument/2006/relationships/hyperlink" Target="https://agreements.pjm.com/oatt/18396" TargetMode="External"/><Relationship Id="rId28" Type="http://schemas.openxmlformats.org/officeDocument/2006/relationships/hyperlink" Target="https://agreements.pjm.com/oatt/23736" TargetMode="External"/><Relationship Id="rId36" Type="http://schemas.openxmlformats.org/officeDocument/2006/relationships/hyperlink" Target="https://www.pjm.com/-/media/markets-ops/trans-service/jan-to-dec/2025/katco/2025-ptrr-xls.ashx" TargetMode="External"/><Relationship Id="rId10" Type="http://schemas.openxmlformats.org/officeDocument/2006/relationships/hyperlink" Target="https://pjm.com/-/media/markets-ops/trans-service/june-to-may/2019-2020/odec-2019-formula-rate.ashx?la=en" TargetMode="External"/><Relationship Id="rId19" Type="http://schemas.openxmlformats.org/officeDocument/2006/relationships/hyperlink" Target="https://pjm.com/-/media/markets-ops/trans-service/jan-to-dec/2021/tmd/tmd-2021-ptrr-template.ashx?la=en" TargetMode="External"/><Relationship Id="rId31" Type="http://schemas.openxmlformats.org/officeDocument/2006/relationships/hyperlink" Target="https://pjm.com/-/media/markets-ops/trans-service/jan-to-dec/2021/sre/net-revenue-requirement-2021.ashx?la=en" TargetMode="External"/><Relationship Id="rId4" Type="http://schemas.openxmlformats.org/officeDocument/2006/relationships/hyperlink" Target="https://pjm.com/-/media/markets-ops/trans-service/june-to-may/2019-2020/bge-rev-req-2018.ashx?la=en" TargetMode="External"/><Relationship Id="rId9" Type="http://schemas.openxmlformats.org/officeDocument/2006/relationships/hyperlink" Target="https://pjm.com/-/media/markets-ops/trans-service/june-to-may/2019-2020/ekpc-2019-20-formula-rate.ashx?la=en" TargetMode="External"/><Relationship Id="rId14" Type="http://schemas.openxmlformats.org/officeDocument/2006/relationships/hyperlink" Target="https://pjm.com/-/media/markets-ops/trans-service/jan-to-dec/2021/vepc/2021-annual-update-and-true-up-adjustment-for-2019-rate-without-interest.ashx?la=en" TargetMode="External"/><Relationship Id="rId22" Type="http://schemas.openxmlformats.org/officeDocument/2006/relationships/hyperlink" Target="https://pjm.com/-/media/markets-ops/trans-service/jan-to-dec/2021/jcpl/2021-jcpl-ptrr-filing.ashx?la=en" TargetMode="External"/><Relationship Id="rId27" Type="http://schemas.openxmlformats.org/officeDocument/2006/relationships/hyperlink" Target="https://pjm.com/-/media/markets-ops/trans-service/jan-to-dec/2021/aep/2021-aep-east-operating-ptrr.ashx?la=en" TargetMode="External"/><Relationship Id="rId30" Type="http://schemas.openxmlformats.org/officeDocument/2006/relationships/hyperlink" Target="https://pjm.com/-/media/markets-ops/trans-service/jan-to-dec/2021/dpl/2021-formula-rate-template.ashx?la=en" TargetMode="External"/><Relationship Id="rId35" Type="http://schemas.openxmlformats.org/officeDocument/2006/relationships/hyperlink" Target="https://pjm.com/-/media/markets-ops/trans-service/jan-to-dec/2024/ampt/dayton-2024-ptrr.ash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D3:E12"/>
  <sheetViews>
    <sheetView tabSelected="1" zoomScalePageLayoutView="90" workbookViewId="0"/>
  </sheetViews>
  <sheetFormatPr defaultRowHeight="14.4"/>
  <cols>
    <col min="4" max="4" width="37" customWidth="1"/>
    <col min="5" max="5" width="38.88671875" customWidth="1"/>
  </cols>
  <sheetData>
    <row r="3" spans="4:5" ht="14.4" customHeight="1" thickBot="1"/>
    <row r="4" spans="4:5" ht="71.400000000000006" customHeight="1">
      <c r="D4" s="99" t="s">
        <v>219</v>
      </c>
      <c r="E4" s="100"/>
    </row>
    <row r="5" spans="4:5" ht="7.5" customHeight="1" thickBot="1">
      <c r="D5" s="11"/>
      <c r="E5" s="12"/>
    </row>
    <row r="6" spans="4:5" ht="21.6" thickBot="1">
      <c r="D6" s="13" t="s">
        <v>62</v>
      </c>
      <c r="E6" s="13" t="s">
        <v>64</v>
      </c>
    </row>
    <row r="7" spans="4:5" ht="18" thickBot="1">
      <c r="D7" s="1" t="s">
        <v>63</v>
      </c>
      <c r="E7" s="1">
        <f>'Numerator Calculations 2025'!F40/'Denominator Calculations 2025'!D25</f>
        <v>78594.382985247183</v>
      </c>
    </row>
    <row r="10" spans="4:5">
      <c r="D10" s="38"/>
    </row>
    <row r="11" spans="4:5">
      <c r="D11" s="38"/>
    </row>
    <row r="12" spans="4:5">
      <c r="D12" s="38"/>
    </row>
  </sheetData>
  <mergeCells count="1">
    <mergeCell ref="D4:E4"/>
  </mergeCells>
  <pageMargins left="0.7" right="0.7" top="0.75" bottom="0.75" header="0.3" footer="0.3"/>
  <pageSetup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43"/>
  <sheetViews>
    <sheetView zoomScale="59" zoomScaleNormal="59" zoomScalePageLayoutView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Q21" sqref="Q21"/>
    </sheetView>
  </sheetViews>
  <sheetFormatPr defaultColWidth="9.109375" defaultRowHeight="14.4"/>
  <cols>
    <col min="1" max="1" width="31.109375" style="3" customWidth="1"/>
    <col min="2" max="2" width="62.44140625" style="3" bestFit="1" customWidth="1"/>
    <col min="3" max="3" width="26.33203125" style="34" customWidth="1"/>
    <col min="4" max="4" width="22.33203125" style="3" bestFit="1" customWidth="1"/>
    <col min="5" max="5" width="21.44140625" style="23" customWidth="1"/>
    <col min="6" max="6" width="31.5546875" style="3" customWidth="1"/>
    <col min="7" max="7" width="30.6640625" style="3" customWidth="1"/>
    <col min="8" max="8" width="24.109375" style="3" customWidth="1"/>
    <col min="9" max="9" width="25.33203125" style="3" customWidth="1"/>
    <col min="10" max="10" width="27.88671875" style="3" customWidth="1"/>
    <col min="11" max="11" width="24.77734375" style="3" customWidth="1"/>
    <col min="12" max="12" width="26" style="3" customWidth="1"/>
    <col min="13" max="13" width="27.109375" style="3" customWidth="1"/>
    <col min="14" max="14" width="9.109375" style="3" customWidth="1"/>
    <col min="15" max="16384" width="9.109375" style="3"/>
  </cols>
  <sheetData>
    <row r="1" spans="1:13" ht="57" customHeight="1" thickBot="1">
      <c r="A1" s="103" t="s">
        <v>0</v>
      </c>
      <c r="B1" s="104"/>
      <c r="C1" s="61" t="s">
        <v>112</v>
      </c>
      <c r="D1" s="21" t="s">
        <v>78</v>
      </c>
      <c r="E1" s="22" t="s">
        <v>80</v>
      </c>
      <c r="F1" s="101" t="s">
        <v>73</v>
      </c>
      <c r="G1" s="102"/>
      <c r="H1" s="105" t="s">
        <v>199</v>
      </c>
      <c r="I1" s="106"/>
      <c r="J1" s="106"/>
      <c r="K1" s="107" t="s">
        <v>201</v>
      </c>
      <c r="L1" s="108"/>
      <c r="M1" s="108"/>
    </row>
    <row r="2" spans="1:13" s="19" customFormat="1" ht="42.6" thickBot="1">
      <c r="A2" s="20"/>
      <c r="B2" s="18"/>
      <c r="C2" s="45" t="s">
        <v>113</v>
      </c>
      <c r="D2" s="45" t="s">
        <v>79</v>
      </c>
      <c r="E2" s="45" t="s">
        <v>81</v>
      </c>
      <c r="F2" s="45" t="s">
        <v>72</v>
      </c>
      <c r="G2" s="45" t="s">
        <v>71</v>
      </c>
      <c r="H2" s="35" t="s">
        <v>74</v>
      </c>
      <c r="I2" s="35" t="s">
        <v>69</v>
      </c>
      <c r="J2" s="35" t="s">
        <v>70</v>
      </c>
      <c r="K2" s="35" t="s">
        <v>202</v>
      </c>
      <c r="L2" s="35" t="s">
        <v>203</v>
      </c>
      <c r="M2" s="35" t="s">
        <v>204</v>
      </c>
    </row>
    <row r="3" spans="1:13" s="78" customFormat="1" ht="23.7" customHeight="1">
      <c r="A3" s="70" t="s">
        <v>85</v>
      </c>
      <c r="B3" s="71" t="s">
        <v>83</v>
      </c>
      <c r="C3" s="70" t="s">
        <v>102</v>
      </c>
      <c r="D3" s="72" t="s">
        <v>76</v>
      </c>
      <c r="E3" s="73" t="s">
        <v>84</v>
      </c>
      <c r="F3" s="70">
        <f t="shared" ref="F3:F20" si="0">G3+H3+I3+J3-K3-L3-M3</f>
        <v>2584702</v>
      </c>
      <c r="G3" s="70">
        <v>2584702</v>
      </c>
      <c r="H3" s="70">
        <v>0</v>
      </c>
      <c r="I3" s="70">
        <v>0</v>
      </c>
      <c r="J3" s="70">
        <v>0</v>
      </c>
      <c r="K3" s="70">
        <v>0</v>
      </c>
      <c r="L3" s="70">
        <v>0</v>
      </c>
      <c r="M3" s="70">
        <v>0</v>
      </c>
    </row>
    <row r="4" spans="1:13" s="78" customFormat="1" ht="23.7" customHeight="1">
      <c r="A4" s="65" t="s">
        <v>2</v>
      </c>
      <c r="B4" s="75" t="s">
        <v>3</v>
      </c>
      <c r="C4" s="65" t="s">
        <v>86</v>
      </c>
      <c r="D4" s="77" t="s">
        <v>77</v>
      </c>
      <c r="E4" s="76">
        <v>45078</v>
      </c>
      <c r="F4" s="65">
        <f t="shared" si="0"/>
        <v>242160712.73962393</v>
      </c>
      <c r="G4" s="65">
        <v>239334800.81962395</v>
      </c>
      <c r="H4" s="65">
        <v>0</v>
      </c>
      <c r="I4" s="65">
        <v>2825911.92</v>
      </c>
      <c r="J4" s="65">
        <v>0</v>
      </c>
      <c r="K4" s="65">
        <v>0</v>
      </c>
      <c r="L4" s="65">
        <v>0</v>
      </c>
      <c r="M4" s="65">
        <v>0</v>
      </c>
    </row>
    <row r="5" spans="1:13" s="78" customFormat="1" ht="23.7" customHeight="1">
      <c r="A5" s="70" t="s">
        <v>4</v>
      </c>
      <c r="B5" s="71" t="s">
        <v>117</v>
      </c>
      <c r="C5" s="70" t="s">
        <v>110</v>
      </c>
      <c r="D5" s="74" t="s">
        <v>77</v>
      </c>
      <c r="E5" s="73">
        <v>45292</v>
      </c>
      <c r="F5" s="70">
        <f t="shared" si="0"/>
        <v>1335830285.0521016</v>
      </c>
      <c r="G5" s="70">
        <v>1287054780.0521016</v>
      </c>
      <c r="H5" s="70">
        <v>48775505</v>
      </c>
      <c r="I5" s="70">
        <v>0</v>
      </c>
      <c r="J5" s="70">
        <v>0</v>
      </c>
      <c r="K5" s="70">
        <v>0</v>
      </c>
      <c r="L5" s="70">
        <v>0</v>
      </c>
      <c r="M5" s="70">
        <v>0</v>
      </c>
    </row>
    <row r="6" spans="1:13" s="78" customFormat="1" ht="23.7" customHeight="1">
      <c r="A6" s="65" t="s">
        <v>4</v>
      </c>
      <c r="B6" s="75" t="s">
        <v>75</v>
      </c>
      <c r="C6" s="65" t="s">
        <v>111</v>
      </c>
      <c r="D6" s="77" t="s">
        <v>77</v>
      </c>
      <c r="E6" s="76">
        <v>45292</v>
      </c>
      <c r="F6" s="65">
        <f t="shared" si="0"/>
        <v>1728658901.7545722</v>
      </c>
      <c r="G6" s="65">
        <v>1576044855.7545722</v>
      </c>
      <c r="H6" s="65">
        <v>152614046</v>
      </c>
      <c r="I6" s="65">
        <v>0</v>
      </c>
      <c r="J6" s="65">
        <v>0</v>
      </c>
      <c r="K6" s="65">
        <v>0</v>
      </c>
      <c r="L6" s="65">
        <v>0</v>
      </c>
      <c r="M6" s="65">
        <v>0</v>
      </c>
    </row>
    <row r="7" spans="1:13" s="78" customFormat="1" ht="23.7" customHeight="1">
      <c r="A7" s="70" t="s">
        <v>155</v>
      </c>
      <c r="B7" s="71" t="s">
        <v>169</v>
      </c>
      <c r="C7" s="70" t="s">
        <v>156</v>
      </c>
      <c r="D7" s="74" t="s">
        <v>77</v>
      </c>
      <c r="E7" s="73">
        <v>45292</v>
      </c>
      <c r="F7" s="70">
        <f t="shared" si="0"/>
        <v>16342645.664245017</v>
      </c>
      <c r="G7" s="70">
        <v>16267846.924245017</v>
      </c>
      <c r="H7" s="70">
        <v>0</v>
      </c>
      <c r="I7" s="70">
        <v>74798.740000000005</v>
      </c>
      <c r="J7" s="70">
        <v>0</v>
      </c>
      <c r="K7" s="70">
        <v>0</v>
      </c>
      <c r="L7" s="70">
        <v>0</v>
      </c>
      <c r="M7" s="70">
        <v>0</v>
      </c>
    </row>
    <row r="8" spans="1:13" s="78" customFormat="1" ht="23.7" customHeight="1">
      <c r="A8" s="65" t="s">
        <v>155</v>
      </c>
      <c r="B8" s="75" t="s">
        <v>182</v>
      </c>
      <c r="C8" s="65" t="s">
        <v>156</v>
      </c>
      <c r="D8" s="77" t="s">
        <v>77</v>
      </c>
      <c r="E8" s="76">
        <v>45292</v>
      </c>
      <c r="F8" s="65">
        <f t="shared" si="0"/>
        <v>750621.28044722602</v>
      </c>
      <c r="G8" s="65">
        <v>750621.28044722602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</row>
    <row r="9" spans="1:13" s="78" customFormat="1" ht="23.7" customHeight="1">
      <c r="A9" s="70" t="s">
        <v>155</v>
      </c>
      <c r="B9" s="71" t="s">
        <v>196</v>
      </c>
      <c r="C9" s="70" t="s">
        <v>156</v>
      </c>
      <c r="D9" s="74" t="s">
        <v>77</v>
      </c>
      <c r="E9" s="73">
        <v>45292</v>
      </c>
      <c r="F9" s="70">
        <f t="shared" si="0"/>
        <v>653056.84681761032</v>
      </c>
      <c r="G9" s="70">
        <v>633168.63681761036</v>
      </c>
      <c r="H9" s="70">
        <v>0</v>
      </c>
      <c r="I9" s="70">
        <v>19888.21</v>
      </c>
      <c r="J9" s="70">
        <v>0</v>
      </c>
      <c r="K9" s="70">
        <v>0</v>
      </c>
      <c r="L9" s="70">
        <v>0</v>
      </c>
      <c r="M9" s="70">
        <v>0</v>
      </c>
    </row>
    <row r="10" spans="1:13" s="78" customFormat="1" ht="23.7" customHeight="1">
      <c r="A10" s="65" t="s">
        <v>5</v>
      </c>
      <c r="B10" s="75" t="s">
        <v>173</v>
      </c>
      <c r="C10" s="65" t="s">
        <v>87</v>
      </c>
      <c r="D10" s="77" t="s">
        <v>77</v>
      </c>
      <c r="E10" s="76">
        <v>45292</v>
      </c>
      <c r="F10" s="65">
        <f t="shared" si="0"/>
        <v>179422503.80449259</v>
      </c>
      <c r="G10" s="65">
        <v>159299228.99769214</v>
      </c>
      <c r="H10" s="65">
        <v>19236169.106147647</v>
      </c>
      <c r="I10" s="65">
        <v>887105.70065280795</v>
      </c>
      <c r="J10" s="65">
        <v>0</v>
      </c>
      <c r="K10" s="65">
        <v>0</v>
      </c>
      <c r="L10" s="65">
        <v>0</v>
      </c>
      <c r="M10" s="65">
        <v>0</v>
      </c>
    </row>
    <row r="11" spans="1:13" s="78" customFormat="1" ht="23.7" customHeight="1">
      <c r="A11" s="70" t="s">
        <v>7</v>
      </c>
      <c r="B11" s="71" t="s">
        <v>8</v>
      </c>
      <c r="C11" s="70" t="s">
        <v>88</v>
      </c>
      <c r="D11" s="74" t="s">
        <v>77</v>
      </c>
      <c r="E11" s="73">
        <v>45292</v>
      </c>
      <c r="F11" s="70">
        <f t="shared" si="0"/>
        <v>1083136860.539042</v>
      </c>
      <c r="G11" s="70">
        <v>1031766861</v>
      </c>
      <c r="H11" s="70">
        <v>40860816.078661397</v>
      </c>
      <c r="I11" s="70">
        <v>10509183.460380558</v>
      </c>
      <c r="J11" s="70">
        <v>0</v>
      </c>
      <c r="K11" s="70">
        <v>0</v>
      </c>
      <c r="L11" s="70">
        <v>0</v>
      </c>
      <c r="M11" s="70">
        <v>0</v>
      </c>
    </row>
    <row r="12" spans="1:13" s="78" customFormat="1" ht="23.7" customHeight="1">
      <c r="A12" s="65" t="s">
        <v>9</v>
      </c>
      <c r="B12" s="75" t="s">
        <v>10</v>
      </c>
      <c r="C12" s="65" t="s">
        <v>89</v>
      </c>
      <c r="D12" s="77" t="s">
        <v>77</v>
      </c>
      <c r="E12" s="76">
        <v>45078</v>
      </c>
      <c r="F12" s="65">
        <f t="shared" si="0"/>
        <v>306625218.25371075</v>
      </c>
      <c r="G12" s="65">
        <v>302526020.25371075</v>
      </c>
      <c r="H12" s="65">
        <v>0</v>
      </c>
      <c r="I12" s="65">
        <v>4099198</v>
      </c>
      <c r="J12" s="65">
        <v>0</v>
      </c>
      <c r="K12" s="65">
        <v>0</v>
      </c>
      <c r="L12" s="65">
        <v>0</v>
      </c>
      <c r="M12" s="65">
        <v>0</v>
      </c>
    </row>
    <row r="13" spans="1:13" s="78" customFormat="1" ht="23.7" customHeight="1">
      <c r="A13" s="70" t="s">
        <v>11</v>
      </c>
      <c r="B13" s="71" t="s">
        <v>12</v>
      </c>
      <c r="C13" s="70" t="s">
        <v>90</v>
      </c>
      <c r="D13" s="74" t="s">
        <v>77</v>
      </c>
      <c r="E13" s="73">
        <v>45078</v>
      </c>
      <c r="F13" s="70">
        <f t="shared" si="0"/>
        <v>846151471.30999994</v>
      </c>
      <c r="G13" s="70">
        <v>846151471.30999994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</row>
    <row r="14" spans="1:13" s="78" customFormat="1" ht="23.7" customHeight="1">
      <c r="A14" s="65" t="s">
        <v>13</v>
      </c>
      <c r="B14" s="75" t="s">
        <v>14</v>
      </c>
      <c r="C14" s="65" t="s">
        <v>91</v>
      </c>
      <c r="D14" s="77" t="s">
        <v>77</v>
      </c>
      <c r="E14" s="76">
        <v>45292</v>
      </c>
      <c r="F14" s="65">
        <f t="shared" si="0"/>
        <v>108290579.51494829</v>
      </c>
      <c r="G14" s="65">
        <v>105611812.76744899</v>
      </c>
      <c r="H14" s="65">
        <v>3564453.7474992983</v>
      </c>
      <c r="I14" s="65">
        <v>-885687</v>
      </c>
      <c r="J14" s="65">
        <v>0</v>
      </c>
      <c r="K14" s="65">
        <v>0</v>
      </c>
      <c r="L14" s="65">
        <v>0</v>
      </c>
      <c r="M14" s="65">
        <v>0</v>
      </c>
    </row>
    <row r="15" spans="1:13" s="78" customFormat="1" ht="23.7" customHeight="1">
      <c r="A15" s="70" t="s">
        <v>15</v>
      </c>
      <c r="B15" s="71" t="s">
        <v>16</v>
      </c>
      <c r="C15" s="70" t="s">
        <v>92</v>
      </c>
      <c r="D15" s="74" t="s">
        <v>77</v>
      </c>
      <c r="E15" s="73">
        <v>45078</v>
      </c>
      <c r="F15" s="70">
        <f t="shared" si="0"/>
        <v>212928401</v>
      </c>
      <c r="G15" s="70">
        <v>210262707</v>
      </c>
      <c r="H15" s="70">
        <v>0</v>
      </c>
      <c r="I15" s="70">
        <v>2665694</v>
      </c>
      <c r="J15" s="70">
        <v>0</v>
      </c>
      <c r="K15" s="70">
        <v>0</v>
      </c>
      <c r="L15" s="70">
        <v>0</v>
      </c>
      <c r="M15" s="70">
        <v>0</v>
      </c>
    </row>
    <row r="16" spans="1:13" s="78" customFormat="1" ht="23.7" customHeight="1">
      <c r="A16" s="65" t="s">
        <v>17</v>
      </c>
      <c r="B16" s="75" t="s">
        <v>18</v>
      </c>
      <c r="C16" s="65" t="s">
        <v>93</v>
      </c>
      <c r="D16" s="77" t="s">
        <v>77</v>
      </c>
      <c r="E16" s="76">
        <v>45078</v>
      </c>
      <c r="F16" s="65">
        <f t="shared" si="0"/>
        <v>174157553</v>
      </c>
      <c r="G16" s="65">
        <v>171941505</v>
      </c>
      <c r="H16" s="65">
        <v>0</v>
      </c>
      <c r="I16" s="65">
        <v>2216048</v>
      </c>
      <c r="J16" s="65">
        <v>0</v>
      </c>
      <c r="K16" s="65">
        <v>0</v>
      </c>
      <c r="L16" s="65">
        <v>0</v>
      </c>
      <c r="M16" s="65">
        <v>0</v>
      </c>
    </row>
    <row r="17" spans="1:13" s="78" customFormat="1" ht="23.7" customHeight="1">
      <c r="A17" s="70" t="s">
        <v>19</v>
      </c>
      <c r="B17" s="71" t="s">
        <v>20</v>
      </c>
      <c r="C17" s="70" t="s">
        <v>94</v>
      </c>
      <c r="D17" s="74" t="s">
        <v>77</v>
      </c>
      <c r="E17" s="73">
        <v>45292</v>
      </c>
      <c r="F17" s="70">
        <f t="shared" si="0"/>
        <v>1516919632.71</v>
      </c>
      <c r="G17" s="70">
        <v>1516919632.71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</row>
    <row r="18" spans="1:13" s="78" customFormat="1" ht="23.7" customHeight="1">
      <c r="A18" s="65" t="s">
        <v>21</v>
      </c>
      <c r="B18" s="75" t="s">
        <v>22</v>
      </c>
      <c r="C18" s="65" t="s">
        <v>95</v>
      </c>
      <c r="D18" s="77" t="s">
        <v>77</v>
      </c>
      <c r="E18" s="76">
        <v>45078</v>
      </c>
      <c r="F18" s="65">
        <f t="shared" si="0"/>
        <v>225103262.90193316</v>
      </c>
      <c r="G18" s="65">
        <v>222366548.69193316</v>
      </c>
      <c r="H18" s="65">
        <v>0</v>
      </c>
      <c r="I18" s="65">
        <v>2736714.21</v>
      </c>
      <c r="J18" s="65">
        <v>0</v>
      </c>
      <c r="K18" s="65">
        <v>0</v>
      </c>
      <c r="L18" s="65">
        <v>0</v>
      </c>
      <c r="M18" s="65">
        <v>0</v>
      </c>
    </row>
    <row r="19" spans="1:13" s="78" customFormat="1" ht="23.7" customHeight="1">
      <c r="A19" s="70" t="s">
        <v>23</v>
      </c>
      <c r="B19" s="71" t="s">
        <v>24</v>
      </c>
      <c r="C19" s="70" t="s">
        <v>96</v>
      </c>
      <c r="D19" s="74" t="s">
        <v>77</v>
      </c>
      <c r="E19" s="73">
        <v>45078</v>
      </c>
      <c r="F19" s="70">
        <f t="shared" si="0"/>
        <v>103064355.2892565</v>
      </c>
      <c r="G19" s="70">
        <v>103064355.2892565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</row>
    <row r="20" spans="1:13" s="78" customFormat="1" ht="23.7" customHeight="1">
      <c r="A20" s="65" t="s">
        <v>25</v>
      </c>
      <c r="B20" s="75" t="s">
        <v>26</v>
      </c>
      <c r="C20" s="65" t="s">
        <v>97</v>
      </c>
      <c r="D20" s="77" t="s">
        <v>77</v>
      </c>
      <c r="E20" s="76">
        <v>45292</v>
      </c>
      <c r="F20" s="65">
        <f t="shared" si="0"/>
        <v>244959424.7700952</v>
      </c>
      <c r="G20" s="65">
        <v>217430596</v>
      </c>
      <c r="H20" s="65">
        <v>25517644.8416037</v>
      </c>
      <c r="I20" s="65">
        <v>2011183.9284914981</v>
      </c>
      <c r="J20" s="65">
        <v>0</v>
      </c>
      <c r="K20" s="65">
        <v>0</v>
      </c>
      <c r="L20" s="65">
        <v>0</v>
      </c>
      <c r="M20" s="65">
        <v>0</v>
      </c>
    </row>
    <row r="21" spans="1:13" s="78" customFormat="1" ht="23.7" customHeight="1">
      <c r="A21" s="70"/>
      <c r="B21" s="71"/>
      <c r="C21" s="70"/>
      <c r="D21" s="74"/>
      <c r="E21" s="73"/>
      <c r="F21" s="70"/>
      <c r="G21" s="70"/>
      <c r="H21" s="70"/>
      <c r="I21" s="70"/>
      <c r="J21" s="70"/>
      <c r="K21" s="70"/>
      <c r="L21" s="70"/>
      <c r="M21" s="70"/>
    </row>
    <row r="22" spans="1:13" s="78" customFormat="1" ht="23.7" customHeight="1">
      <c r="A22" s="65" t="s">
        <v>27</v>
      </c>
      <c r="B22" s="75" t="s">
        <v>28</v>
      </c>
      <c r="C22" s="65" t="s">
        <v>98</v>
      </c>
      <c r="D22" s="77" t="s">
        <v>77</v>
      </c>
      <c r="E22" s="76">
        <v>45292</v>
      </c>
      <c r="F22" s="65">
        <f t="shared" ref="F22:F39" si="1">G22+H22+I22+J22-K22-L22-M22</f>
        <v>439194875.05154294</v>
      </c>
      <c r="G22" s="65">
        <v>410168890.94664609</v>
      </c>
      <c r="H22" s="65">
        <v>26613660.104896847</v>
      </c>
      <c r="I22" s="65">
        <v>2412324</v>
      </c>
      <c r="J22" s="65">
        <v>0</v>
      </c>
      <c r="K22" s="65">
        <v>0</v>
      </c>
      <c r="L22" s="65">
        <v>0</v>
      </c>
      <c r="M22" s="65">
        <v>0</v>
      </c>
    </row>
    <row r="23" spans="1:13" s="78" customFormat="1" ht="23.7" customHeight="1">
      <c r="A23" s="70" t="s">
        <v>157</v>
      </c>
      <c r="B23" s="71" t="s">
        <v>158</v>
      </c>
      <c r="C23" s="70" t="s">
        <v>165</v>
      </c>
      <c r="D23" s="74" t="s">
        <v>76</v>
      </c>
      <c r="E23" s="73" t="s">
        <v>84</v>
      </c>
      <c r="F23" s="70">
        <f t="shared" si="1"/>
        <v>1089401</v>
      </c>
      <c r="G23" s="70">
        <v>1089401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</row>
    <row r="24" spans="1:13" s="78" customFormat="1" ht="23.7" customHeight="1">
      <c r="A24" s="65" t="s">
        <v>183</v>
      </c>
      <c r="B24" s="75" t="s">
        <v>184</v>
      </c>
      <c r="C24" s="65" t="s">
        <v>185</v>
      </c>
      <c r="D24" s="77" t="s">
        <v>77</v>
      </c>
      <c r="E24" s="76">
        <v>45078</v>
      </c>
      <c r="F24" s="65">
        <f t="shared" si="1"/>
        <v>1807858</v>
      </c>
      <c r="G24" s="65">
        <v>1807858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</row>
    <row r="25" spans="1:13" s="78" customFormat="1" ht="23.7" customHeight="1">
      <c r="A25" s="70" t="s">
        <v>29</v>
      </c>
      <c r="B25" s="71" t="s">
        <v>30</v>
      </c>
      <c r="C25" s="70" t="s">
        <v>95</v>
      </c>
      <c r="D25" s="74" t="s">
        <v>77</v>
      </c>
      <c r="E25" s="73">
        <v>45078</v>
      </c>
      <c r="F25" s="70">
        <f t="shared" si="1"/>
        <v>5211354.3819443695</v>
      </c>
      <c r="G25" s="70">
        <v>5211354.3819443695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</row>
    <row r="26" spans="1:13" s="78" customFormat="1" ht="23.7" customHeight="1">
      <c r="A26" s="65" t="s">
        <v>114</v>
      </c>
      <c r="B26" s="75" t="s">
        <v>153</v>
      </c>
      <c r="C26" s="65" t="s">
        <v>154</v>
      </c>
      <c r="D26" s="77" t="s">
        <v>76</v>
      </c>
      <c r="E26" s="76" t="s">
        <v>84</v>
      </c>
      <c r="F26" s="65">
        <f t="shared" si="1"/>
        <v>11256927</v>
      </c>
      <c r="G26" s="65">
        <v>11256927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</row>
    <row r="27" spans="1:13" s="78" customFormat="1" ht="23.7" customHeight="1">
      <c r="A27" s="70" t="s">
        <v>31</v>
      </c>
      <c r="B27" s="71" t="s">
        <v>32</v>
      </c>
      <c r="C27" s="70" t="s">
        <v>99</v>
      </c>
      <c r="D27" s="74" t="s">
        <v>77</v>
      </c>
      <c r="E27" s="73">
        <v>45292</v>
      </c>
      <c r="F27" s="70">
        <f t="shared" si="1"/>
        <v>4867849</v>
      </c>
      <c r="G27" s="70">
        <v>0</v>
      </c>
      <c r="H27" s="70">
        <v>4867849</v>
      </c>
      <c r="I27" s="70">
        <v>0</v>
      </c>
      <c r="J27" s="70">
        <v>0</v>
      </c>
      <c r="K27" s="70">
        <v>0</v>
      </c>
      <c r="L27" s="70">
        <v>0</v>
      </c>
      <c r="M27" s="70">
        <v>0</v>
      </c>
    </row>
    <row r="28" spans="1:13" s="78" customFormat="1" ht="23.7" customHeight="1">
      <c r="A28" s="65" t="s">
        <v>33</v>
      </c>
      <c r="B28" s="75" t="s">
        <v>34</v>
      </c>
      <c r="C28" s="65" t="s">
        <v>100</v>
      </c>
      <c r="D28" s="77" t="s">
        <v>77</v>
      </c>
      <c r="E28" s="76">
        <v>45078</v>
      </c>
      <c r="F28" s="65">
        <f t="shared" si="1"/>
        <v>257173144.14349002</v>
      </c>
      <c r="G28" s="65">
        <v>220129109.59806404</v>
      </c>
      <c r="H28" s="65">
        <v>34422563.675425977</v>
      </c>
      <c r="I28" s="65">
        <v>2621470.8699999996</v>
      </c>
      <c r="J28" s="65">
        <v>0</v>
      </c>
      <c r="K28" s="65">
        <v>0</v>
      </c>
      <c r="L28" s="65">
        <v>0</v>
      </c>
      <c r="M28" s="65">
        <v>0</v>
      </c>
    </row>
    <row r="29" spans="1:13" s="78" customFormat="1" ht="23.7" customHeight="1">
      <c r="A29" s="70" t="s">
        <v>35</v>
      </c>
      <c r="B29" s="71" t="s">
        <v>36</v>
      </c>
      <c r="C29" s="70" t="s">
        <v>101</v>
      </c>
      <c r="D29" s="74" t="s">
        <v>77</v>
      </c>
      <c r="E29" s="73">
        <v>45078</v>
      </c>
      <c r="F29" s="70">
        <f t="shared" si="1"/>
        <v>234561271.82947415</v>
      </c>
      <c r="G29" s="70">
        <v>231867578.51947415</v>
      </c>
      <c r="H29" s="70">
        <v>0</v>
      </c>
      <c r="I29" s="70">
        <v>2693693.31</v>
      </c>
      <c r="J29" s="70">
        <v>0</v>
      </c>
      <c r="K29" s="70">
        <v>0</v>
      </c>
      <c r="L29" s="70">
        <v>0</v>
      </c>
      <c r="M29" s="70">
        <v>0</v>
      </c>
    </row>
    <row r="30" spans="1:13" s="78" customFormat="1" ht="23.7" customHeight="1">
      <c r="A30" s="65" t="s">
        <v>37</v>
      </c>
      <c r="B30" s="75" t="s">
        <v>38</v>
      </c>
      <c r="C30" s="65" t="s">
        <v>102</v>
      </c>
      <c r="D30" s="77" t="s">
        <v>77</v>
      </c>
      <c r="E30" s="76">
        <v>45292</v>
      </c>
      <c r="F30" s="65">
        <f t="shared" si="1"/>
        <v>805870685.46000004</v>
      </c>
      <c r="G30" s="65">
        <v>724534909.46000004</v>
      </c>
      <c r="H30" s="65">
        <v>77510055</v>
      </c>
      <c r="I30" s="65">
        <v>3825721</v>
      </c>
      <c r="J30" s="65">
        <v>0</v>
      </c>
      <c r="K30" s="65">
        <v>0</v>
      </c>
      <c r="L30" s="65">
        <v>0</v>
      </c>
      <c r="M30" s="65">
        <v>0</v>
      </c>
    </row>
    <row r="31" spans="1:13" s="78" customFormat="1" ht="23.7" customHeight="1">
      <c r="A31" s="70" t="s">
        <v>39</v>
      </c>
      <c r="B31" s="71" t="s">
        <v>40</v>
      </c>
      <c r="C31" s="70" t="s">
        <v>103</v>
      </c>
      <c r="D31" s="74" t="s">
        <v>77</v>
      </c>
      <c r="E31" s="73">
        <v>45292</v>
      </c>
      <c r="F31" s="70">
        <f t="shared" si="1"/>
        <v>1749663805.1199999</v>
      </c>
      <c r="G31" s="70">
        <v>1729563805.1199999</v>
      </c>
      <c r="H31" s="70">
        <v>0</v>
      </c>
      <c r="I31" s="70">
        <v>20100000</v>
      </c>
      <c r="J31" s="70">
        <v>0</v>
      </c>
      <c r="K31" s="70">
        <v>0</v>
      </c>
      <c r="L31" s="70">
        <v>0</v>
      </c>
      <c r="M31" s="70">
        <v>0</v>
      </c>
    </row>
    <row r="32" spans="1:13" s="78" customFormat="1" ht="23.7" customHeight="1">
      <c r="A32" s="65" t="s">
        <v>41</v>
      </c>
      <c r="B32" s="75" t="s">
        <v>42</v>
      </c>
      <c r="C32" s="65" t="s">
        <v>104</v>
      </c>
      <c r="D32" s="77" t="s">
        <v>76</v>
      </c>
      <c r="E32" s="76" t="s">
        <v>84</v>
      </c>
      <c r="F32" s="65">
        <f t="shared" si="1"/>
        <v>18200000</v>
      </c>
      <c r="G32" s="65">
        <v>18200000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</row>
    <row r="33" spans="1:13" s="78" customFormat="1" ht="23.7" customHeight="1">
      <c r="A33" s="70" t="s">
        <v>65</v>
      </c>
      <c r="B33" s="71" t="s">
        <v>66</v>
      </c>
      <c r="C33" s="70" t="s">
        <v>105</v>
      </c>
      <c r="D33" s="74" t="s">
        <v>76</v>
      </c>
      <c r="E33" s="73" t="s">
        <v>84</v>
      </c>
      <c r="F33" s="70">
        <f t="shared" si="1"/>
        <v>17086212</v>
      </c>
      <c r="G33" s="70">
        <v>17086212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</row>
    <row r="34" spans="1:13" s="78" customFormat="1" ht="23.7" customHeight="1">
      <c r="A34" s="65" t="s">
        <v>162</v>
      </c>
      <c r="B34" s="75" t="s">
        <v>118</v>
      </c>
      <c r="C34" s="65" t="s">
        <v>167</v>
      </c>
      <c r="D34" s="77" t="s">
        <v>77</v>
      </c>
      <c r="E34" s="76">
        <v>45292</v>
      </c>
      <c r="F34" s="65">
        <f t="shared" si="1"/>
        <v>26155626.596536387</v>
      </c>
      <c r="G34" s="65">
        <v>0</v>
      </c>
      <c r="H34" s="65">
        <v>25793147.226536386</v>
      </c>
      <c r="I34" s="65">
        <v>362479.37</v>
      </c>
      <c r="J34" s="65">
        <v>0</v>
      </c>
      <c r="K34" s="65">
        <v>0</v>
      </c>
      <c r="L34" s="65">
        <v>0</v>
      </c>
      <c r="M34" s="65">
        <v>0</v>
      </c>
    </row>
    <row r="35" spans="1:13" s="78" customFormat="1" ht="23.7" customHeight="1">
      <c r="A35" s="70" t="s">
        <v>43</v>
      </c>
      <c r="B35" s="71" t="s">
        <v>44</v>
      </c>
      <c r="C35" s="70" t="s">
        <v>106</v>
      </c>
      <c r="D35" s="74" t="s">
        <v>77</v>
      </c>
      <c r="E35" s="73">
        <v>45078</v>
      </c>
      <c r="F35" s="70">
        <f t="shared" si="1"/>
        <v>282050907</v>
      </c>
      <c r="G35" s="70">
        <v>0</v>
      </c>
      <c r="H35" s="70">
        <v>278570076</v>
      </c>
      <c r="I35" s="70">
        <v>3480831</v>
      </c>
      <c r="J35" s="70">
        <v>0</v>
      </c>
      <c r="K35" s="70">
        <v>0</v>
      </c>
      <c r="L35" s="70">
        <v>0</v>
      </c>
      <c r="M35" s="70">
        <v>0</v>
      </c>
    </row>
    <row r="36" spans="1:13" s="78" customFormat="1" ht="23.7" customHeight="1">
      <c r="A36" s="65" t="s">
        <v>45</v>
      </c>
      <c r="B36" s="75" t="s">
        <v>67</v>
      </c>
      <c r="C36" s="65" t="s">
        <v>107</v>
      </c>
      <c r="D36" s="77" t="s">
        <v>77</v>
      </c>
      <c r="E36" s="76">
        <v>45292</v>
      </c>
      <c r="F36" s="65">
        <f t="shared" si="1"/>
        <v>1721809.1921220315</v>
      </c>
      <c r="G36" s="65">
        <v>0</v>
      </c>
      <c r="H36" s="65">
        <v>1721809.1921220315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</row>
    <row r="37" spans="1:13" s="78" customFormat="1" ht="23.7" customHeight="1">
      <c r="A37" s="70" t="s">
        <v>45</v>
      </c>
      <c r="B37" s="71" t="s">
        <v>68</v>
      </c>
      <c r="C37" s="70" t="s">
        <v>108</v>
      </c>
      <c r="D37" s="74" t="s">
        <v>77</v>
      </c>
      <c r="E37" s="73">
        <v>45292</v>
      </c>
      <c r="F37" s="70">
        <f t="shared" si="1"/>
        <v>8313784.3242922788</v>
      </c>
      <c r="G37" s="70">
        <v>0</v>
      </c>
      <c r="H37" s="70">
        <v>8313784.3242922788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</row>
    <row r="38" spans="1:13" s="78" customFormat="1" ht="23.7" customHeight="1">
      <c r="A38" s="65" t="s">
        <v>45</v>
      </c>
      <c r="B38" s="75" t="s">
        <v>46</v>
      </c>
      <c r="C38" s="65" t="s">
        <v>109</v>
      </c>
      <c r="D38" s="77" t="s">
        <v>77</v>
      </c>
      <c r="E38" s="76">
        <v>45292</v>
      </c>
      <c r="F38" s="65">
        <f t="shared" si="1"/>
        <v>9367951.0251056068</v>
      </c>
      <c r="G38" s="65">
        <v>0</v>
      </c>
      <c r="H38" s="65">
        <v>9367951.0251056068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</row>
    <row r="39" spans="1:13" s="33" customFormat="1" ht="23.7" customHeight="1" thickBot="1">
      <c r="A39" s="84" t="s">
        <v>47</v>
      </c>
      <c r="B39" s="85" t="s">
        <v>48</v>
      </c>
      <c r="C39" s="84" t="s">
        <v>102</v>
      </c>
      <c r="D39" s="96" t="s">
        <v>77</v>
      </c>
      <c r="E39" s="97">
        <v>45078</v>
      </c>
      <c r="F39" s="70">
        <f t="shared" si="1"/>
        <v>11153239</v>
      </c>
      <c r="G39" s="84">
        <v>11023445</v>
      </c>
      <c r="H39" s="84">
        <v>0</v>
      </c>
      <c r="I39" s="84">
        <v>129794</v>
      </c>
      <c r="J39" s="84">
        <v>0</v>
      </c>
      <c r="K39" s="70">
        <v>0</v>
      </c>
      <c r="L39" s="70">
        <v>0</v>
      </c>
      <c r="M39" s="70">
        <v>0</v>
      </c>
    </row>
    <row r="40" spans="1:13" ht="21.6" thickBot="1">
      <c r="A40" s="28"/>
      <c r="B40" s="29" t="s">
        <v>1</v>
      </c>
      <c r="C40" s="29"/>
      <c r="D40" s="30"/>
      <c r="E40" s="31"/>
      <c r="F40" s="32">
        <f>SUM(F3:F39)</f>
        <v>12212486888.55579</v>
      </c>
      <c r="G40" s="32">
        <f>SUM(G3:G39)</f>
        <v>11391951005.513977</v>
      </c>
      <c r="H40" s="32">
        <f>SUM(H3:H39)</f>
        <v>757749530.32229114</v>
      </c>
      <c r="I40" s="32">
        <f>SUM(I3:I39)</f>
        <v>62786352.719524868</v>
      </c>
      <c r="J40" s="32">
        <f t="shared" ref="J40" si="2">SUM(J3:J39)</f>
        <v>0</v>
      </c>
      <c r="K40" s="32">
        <f>SUM(K3:K39)</f>
        <v>0</v>
      </c>
      <c r="L40" s="32">
        <f>SUM(L3:L39)</f>
        <v>0</v>
      </c>
      <c r="M40" s="32">
        <f>SUM(M3:M39)</f>
        <v>0</v>
      </c>
    </row>
    <row r="42" spans="1:13" s="59" customFormat="1" ht="23.4" customHeight="1">
      <c r="A42" s="62" t="s">
        <v>193</v>
      </c>
      <c r="B42" s="62"/>
      <c r="C42" s="63"/>
      <c r="D42" s="64"/>
      <c r="E42" s="58"/>
    </row>
    <row r="43" spans="1:13" ht="15.6">
      <c r="A43" s="48"/>
      <c r="B43" s="48"/>
    </row>
  </sheetData>
  <mergeCells count="4">
    <mergeCell ref="A1:B1"/>
    <mergeCell ref="F1:G1"/>
    <mergeCell ref="H1:J1"/>
    <mergeCell ref="K1:M1"/>
  </mergeCells>
  <hyperlinks>
    <hyperlink ref="D6" r:id="rId1"/>
    <hyperlink ref="D4" r:id="rId2"/>
    <hyperlink ref="D11" r:id="rId3"/>
    <hyperlink ref="D12" r:id="rId4"/>
    <hyperlink ref="D13" r:id="rId5"/>
    <hyperlink ref="D15" r:id="rId6"/>
    <hyperlink ref="D16" r:id="rId7"/>
    <hyperlink ref="D18" r:id="rId8"/>
    <hyperlink ref="D19" r:id="rId9"/>
    <hyperlink ref="D25" r:id="rId10"/>
    <hyperlink ref="D29" r:id="rId11"/>
    <hyperlink ref="D30" r:id="rId12"/>
    <hyperlink ref="D35" r:id="rId13"/>
    <hyperlink ref="D17" r:id="rId14"/>
    <hyperlink ref="D31" r:id="rId15"/>
    <hyperlink ref="D38" r:id="rId16"/>
    <hyperlink ref="D27" r:id="rId17"/>
    <hyperlink ref="D22" r:id="rId18"/>
    <hyperlink ref="D37" r:id="rId19"/>
    <hyperlink ref="D36" r:id="rId20"/>
    <hyperlink ref="D28" r:id="rId21"/>
    <hyperlink ref="D10" r:id="rId22"/>
    <hyperlink ref="D20" r:id="rId23"/>
    <hyperlink ref="D3" r:id="rId24"/>
    <hyperlink ref="D32" r:id="rId25"/>
    <hyperlink ref="D33" r:id="rId26"/>
    <hyperlink ref="D39" r:id="rId27"/>
    <hyperlink ref="D5" r:id="rId28"/>
    <hyperlink ref="D23" r:id="rId29"/>
    <hyperlink ref="D26" r:id="rId30"/>
    <hyperlink ref="D14" r:id="rId31"/>
    <hyperlink ref="D34" r:id="rId32"/>
    <hyperlink ref="D8" r:id="rId33"/>
    <hyperlink ref="D24" r:id="rId34"/>
    <hyperlink ref="D7" r:id="rId35"/>
    <hyperlink ref="D9" r:id="rId36"/>
  </hyperlinks>
  <pageMargins left="0.7" right="0.7" top="1.25" bottom="0.75" header="0.3" footer="0.3"/>
  <pageSetup scale="40" orientation="landscape" r:id="rId37"/>
  <headerFooter>
    <oddHeader xml:space="preserve">&amp;C&amp;16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D25"/>
  <sheetViews>
    <sheetView zoomScale="90" zoomScaleNormal="90" zoomScalePageLayoutView="90" workbookViewId="0">
      <selection activeCell="B40" sqref="B40"/>
    </sheetView>
  </sheetViews>
  <sheetFormatPr defaultRowHeight="14.4"/>
  <cols>
    <col min="1" max="1" width="8.88671875" style="3"/>
    <col min="2" max="2" width="36.5546875" style="3" customWidth="1"/>
    <col min="3" max="3" width="63.88671875" style="3" customWidth="1"/>
    <col min="4" max="4" width="36.5546875" style="3" customWidth="1"/>
    <col min="5" max="7" width="9.109375" style="3" customWidth="1"/>
    <col min="8" max="16384" width="8.88671875" style="3"/>
  </cols>
  <sheetData>
    <row r="1" spans="2:4" ht="15" thickBot="1"/>
    <row r="2" spans="2:4" ht="42.6" thickBot="1">
      <c r="B2" s="99" t="s">
        <v>49</v>
      </c>
      <c r="C2" s="100"/>
      <c r="D2" s="4" t="s">
        <v>116</v>
      </c>
    </row>
    <row r="3" spans="2:4" ht="17.399999999999999">
      <c r="B3" s="14" t="s">
        <v>2</v>
      </c>
      <c r="C3" s="8" t="s">
        <v>3</v>
      </c>
      <c r="D3" s="5">
        <v>2628.8</v>
      </c>
    </row>
    <row r="4" spans="2:4" ht="17.399999999999999">
      <c r="B4" s="15" t="s">
        <v>4</v>
      </c>
      <c r="C4" s="9" t="s">
        <v>50</v>
      </c>
      <c r="D4" s="7">
        <v>22825.599999999999</v>
      </c>
    </row>
    <row r="5" spans="2:4" ht="17.399999999999999">
      <c r="B5" s="16" t="s">
        <v>5</v>
      </c>
      <c r="C5" s="10" t="s">
        <v>6</v>
      </c>
      <c r="D5" s="6">
        <v>9302.9</v>
      </c>
    </row>
    <row r="6" spans="2:4" ht="17.399999999999999">
      <c r="B6" s="15" t="s">
        <v>7</v>
      </c>
      <c r="C6" s="9" t="s">
        <v>8</v>
      </c>
      <c r="D6" s="7">
        <v>11963</v>
      </c>
    </row>
    <row r="7" spans="2:4" ht="17.399999999999999">
      <c r="B7" s="16" t="s">
        <v>9</v>
      </c>
      <c r="C7" s="10" t="s">
        <v>51</v>
      </c>
      <c r="D7" s="6">
        <v>6405.7</v>
      </c>
    </row>
    <row r="8" spans="2:4" ht="17.399999999999999">
      <c r="B8" s="15" t="s">
        <v>11</v>
      </c>
      <c r="C8" s="9" t="s">
        <v>12</v>
      </c>
      <c r="D8" s="7">
        <v>22467</v>
      </c>
    </row>
    <row r="9" spans="2:4" ht="17.399999999999999">
      <c r="B9" s="16" t="s">
        <v>13</v>
      </c>
      <c r="C9" s="10" t="s">
        <v>52</v>
      </c>
      <c r="D9" s="6">
        <v>3241</v>
      </c>
    </row>
    <row r="10" spans="2:4" ht="17.399999999999999">
      <c r="B10" s="15" t="s">
        <v>15</v>
      </c>
      <c r="C10" s="9" t="s">
        <v>53</v>
      </c>
      <c r="D10" s="7">
        <v>5134.8999999999996</v>
      </c>
    </row>
    <row r="11" spans="2:4" ht="17.399999999999999">
      <c r="B11" s="16" t="s">
        <v>17</v>
      </c>
      <c r="C11" s="10" t="s">
        <v>18</v>
      </c>
      <c r="D11" s="6">
        <v>2534.1999999999998</v>
      </c>
    </row>
    <row r="12" spans="2:4" ht="17.399999999999999">
      <c r="B12" s="15" t="s">
        <v>19</v>
      </c>
      <c r="C12" s="9" t="s">
        <v>54</v>
      </c>
      <c r="D12" s="7">
        <v>22189.200000000001</v>
      </c>
    </row>
    <row r="13" spans="2:4" ht="17.399999999999999">
      <c r="B13" s="16" t="s">
        <v>21</v>
      </c>
      <c r="C13" s="10" t="s">
        <v>22</v>
      </c>
      <c r="D13" s="6">
        <v>4077.5</v>
      </c>
    </row>
    <row r="14" spans="2:4" ht="17.399999999999999">
      <c r="B14" s="15" t="s">
        <v>23</v>
      </c>
      <c r="C14" s="9" t="s">
        <v>55</v>
      </c>
      <c r="D14" s="7">
        <v>3754.8</v>
      </c>
    </row>
    <row r="15" spans="2:4" ht="17.399999999999999">
      <c r="B15" s="16" t="s">
        <v>25</v>
      </c>
      <c r="C15" s="10" t="s">
        <v>26</v>
      </c>
      <c r="D15" s="6">
        <v>5731.3</v>
      </c>
    </row>
    <row r="16" spans="2:4" ht="17.399999999999999">
      <c r="B16" s="15" t="s">
        <v>56</v>
      </c>
      <c r="C16" s="9" t="s">
        <v>57</v>
      </c>
      <c r="D16" s="7">
        <v>2890.1</v>
      </c>
    </row>
    <row r="17" spans="2:4" ht="17.399999999999999">
      <c r="B17" s="16" t="s">
        <v>114</v>
      </c>
      <c r="C17" s="10" t="s">
        <v>115</v>
      </c>
      <c r="D17" s="6">
        <v>89</v>
      </c>
    </row>
    <row r="18" spans="2:4" ht="17.399999999999999">
      <c r="B18" s="15" t="s">
        <v>33</v>
      </c>
      <c r="C18" s="9" t="s">
        <v>34</v>
      </c>
      <c r="D18" s="7">
        <v>8162.9</v>
      </c>
    </row>
    <row r="19" spans="2:4" ht="17.399999999999999">
      <c r="B19" s="16" t="s">
        <v>58</v>
      </c>
      <c r="C19" s="10" t="s">
        <v>59</v>
      </c>
      <c r="D19" s="6">
        <v>2762.8</v>
      </c>
    </row>
    <row r="20" spans="2:4" ht="17.399999999999999">
      <c r="B20" s="15" t="s">
        <v>35</v>
      </c>
      <c r="C20" s="9" t="s">
        <v>36</v>
      </c>
      <c r="D20" s="7">
        <v>5871.8</v>
      </c>
    </row>
    <row r="21" spans="2:4" ht="17.399999999999999">
      <c r="B21" s="16" t="s">
        <v>37</v>
      </c>
      <c r="C21" s="10" t="s">
        <v>38</v>
      </c>
      <c r="D21" s="6">
        <v>7082.7</v>
      </c>
    </row>
    <row r="22" spans="2:4" ht="17.399999999999999">
      <c r="B22" s="15" t="s">
        <v>39</v>
      </c>
      <c r="C22" s="9" t="s">
        <v>60</v>
      </c>
      <c r="D22" s="7">
        <v>9561</v>
      </c>
    </row>
    <row r="23" spans="2:4" ht="18" thickBot="1">
      <c r="B23" s="16" t="s">
        <v>41</v>
      </c>
      <c r="C23" s="10" t="s">
        <v>61</v>
      </c>
      <c r="D23" s="6">
        <v>385</v>
      </c>
    </row>
    <row r="24" spans="2:4" ht="18" thickBot="1">
      <c r="B24" s="109" t="s">
        <v>192</v>
      </c>
      <c r="C24" s="110"/>
      <c r="D24" s="57">
        <v>4221</v>
      </c>
    </row>
    <row r="25" spans="2:4" ht="18" thickBot="1">
      <c r="B25" s="26" t="s">
        <v>82</v>
      </c>
      <c r="C25" s="2"/>
      <c r="D25" s="25">
        <f>SUM(D3:D24)</f>
        <v>163282.19999999998</v>
      </c>
    </row>
  </sheetData>
  <mergeCells count="2">
    <mergeCell ref="B2:C2"/>
    <mergeCell ref="B24:C24"/>
  </mergeCells>
  <pageMargins left="0.7" right="0.7" top="0.75" bottom="0.75" header="0.3" footer="0.3"/>
  <pageSetup scale="84" orientation="landscape" r:id="rId1"/>
  <headerFooter>
    <oddHeader xml:space="preserve">&amp;C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0"/>
  <sheetViews>
    <sheetView zoomScale="59" zoomScaleNormal="59" zoomScalePage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0" sqref="C30"/>
    </sheetView>
  </sheetViews>
  <sheetFormatPr defaultColWidth="9.109375" defaultRowHeight="14.4"/>
  <cols>
    <col min="1" max="1" width="32.21875" style="3" customWidth="1"/>
    <col min="2" max="2" width="63.33203125" style="3" bestFit="1" customWidth="1"/>
    <col min="3" max="3" width="92.33203125" style="3" customWidth="1"/>
    <col min="4" max="4" width="40.109375" style="3" customWidth="1"/>
    <col min="5" max="5" width="48.33203125" style="3" bestFit="1" customWidth="1"/>
    <col min="6" max="6" width="34" style="3" customWidth="1"/>
    <col min="7" max="7" width="28.109375" style="3" customWidth="1"/>
    <col min="8" max="8" width="29.77734375" style="3" customWidth="1"/>
    <col min="9" max="9" width="24.21875" style="3" customWidth="1"/>
    <col min="10" max="16384" width="9.109375" style="3"/>
  </cols>
  <sheetData>
    <row r="1" spans="1:9" ht="42" customHeight="1" thickBot="1">
      <c r="A1" s="103" t="s">
        <v>0</v>
      </c>
      <c r="B1" s="104"/>
      <c r="C1" s="60" t="s">
        <v>150</v>
      </c>
      <c r="D1" s="105" t="s">
        <v>205</v>
      </c>
      <c r="E1" s="106"/>
      <c r="F1" s="106"/>
      <c r="G1" s="105" t="s">
        <v>206</v>
      </c>
      <c r="H1" s="106"/>
      <c r="I1" s="111"/>
    </row>
    <row r="2" spans="1:9" ht="42.6" thickBot="1">
      <c r="A2" s="20"/>
      <c r="B2" s="18"/>
      <c r="C2" s="45" t="s">
        <v>71</v>
      </c>
      <c r="D2" s="35" t="s">
        <v>74</v>
      </c>
      <c r="E2" s="35" t="s">
        <v>69</v>
      </c>
      <c r="F2" s="35" t="s">
        <v>70</v>
      </c>
      <c r="G2" s="35" t="s">
        <v>202</v>
      </c>
      <c r="H2" s="35" t="s">
        <v>203</v>
      </c>
      <c r="I2" s="35" t="s">
        <v>204</v>
      </c>
    </row>
    <row r="3" spans="1:9" s="78" customFormat="1" ht="23.7" customHeight="1">
      <c r="A3" s="70" t="s">
        <v>85</v>
      </c>
      <c r="B3" s="71" t="s">
        <v>83</v>
      </c>
      <c r="C3" s="71" t="s">
        <v>130</v>
      </c>
      <c r="D3" s="71" t="s">
        <v>84</v>
      </c>
      <c r="E3" s="71" t="s">
        <v>84</v>
      </c>
      <c r="F3" s="71" t="s">
        <v>84</v>
      </c>
      <c r="G3" s="71" t="s">
        <v>84</v>
      </c>
      <c r="H3" s="71" t="s">
        <v>84</v>
      </c>
      <c r="I3" s="71" t="s">
        <v>84</v>
      </c>
    </row>
    <row r="4" spans="1:9" s="78" customFormat="1" ht="23.7" customHeight="1">
      <c r="A4" s="65" t="s">
        <v>2</v>
      </c>
      <c r="B4" s="75" t="s">
        <v>3</v>
      </c>
      <c r="C4" s="75" t="s">
        <v>119</v>
      </c>
      <c r="D4" s="75" t="s">
        <v>84</v>
      </c>
      <c r="E4" s="75" t="s">
        <v>138</v>
      </c>
      <c r="F4" s="75" t="s">
        <v>141</v>
      </c>
      <c r="G4" s="75" t="s">
        <v>84</v>
      </c>
      <c r="H4" s="75" t="s">
        <v>84</v>
      </c>
      <c r="I4" s="75" t="s">
        <v>84</v>
      </c>
    </row>
    <row r="5" spans="1:9" s="78" customFormat="1" ht="23.7" customHeight="1">
      <c r="A5" s="70" t="s">
        <v>4</v>
      </c>
      <c r="B5" s="71" t="s">
        <v>117</v>
      </c>
      <c r="C5" s="71" t="s">
        <v>120</v>
      </c>
      <c r="D5" s="71" t="s">
        <v>197</v>
      </c>
      <c r="E5" s="71" t="s">
        <v>84</v>
      </c>
      <c r="F5" s="71" t="s">
        <v>84</v>
      </c>
      <c r="G5" s="71" t="s">
        <v>84</v>
      </c>
      <c r="H5" s="71" t="s">
        <v>84</v>
      </c>
      <c r="I5" s="71" t="s">
        <v>84</v>
      </c>
    </row>
    <row r="6" spans="1:9" s="78" customFormat="1" ht="23.7" customHeight="1">
      <c r="A6" s="65" t="s">
        <v>4</v>
      </c>
      <c r="B6" s="75" t="s">
        <v>75</v>
      </c>
      <c r="C6" s="75" t="s">
        <v>121</v>
      </c>
      <c r="D6" s="75" t="s">
        <v>198</v>
      </c>
      <c r="E6" s="75" t="s">
        <v>84</v>
      </c>
      <c r="F6" s="75" t="s">
        <v>84</v>
      </c>
      <c r="G6" s="75" t="s">
        <v>84</v>
      </c>
      <c r="H6" s="75" t="s">
        <v>84</v>
      </c>
      <c r="I6" s="75" t="s">
        <v>84</v>
      </c>
    </row>
    <row r="7" spans="1:9" s="78" customFormat="1" ht="23.7" customHeight="1">
      <c r="A7" s="70" t="s">
        <v>155</v>
      </c>
      <c r="B7" s="71" t="s">
        <v>169</v>
      </c>
      <c r="C7" s="71" t="s">
        <v>160</v>
      </c>
      <c r="D7" s="71" t="s">
        <v>84</v>
      </c>
      <c r="E7" s="71" t="s">
        <v>161</v>
      </c>
      <c r="F7" s="71" t="s">
        <v>84</v>
      </c>
      <c r="G7" s="71" t="s">
        <v>84</v>
      </c>
      <c r="H7" s="71" t="s">
        <v>84</v>
      </c>
      <c r="I7" s="71" t="s">
        <v>84</v>
      </c>
    </row>
    <row r="8" spans="1:9" s="78" customFormat="1" ht="23.7" customHeight="1">
      <c r="A8" s="65" t="s">
        <v>155</v>
      </c>
      <c r="B8" s="75" t="s">
        <v>182</v>
      </c>
      <c r="C8" s="75" t="s">
        <v>160</v>
      </c>
      <c r="D8" s="75" t="s">
        <v>84</v>
      </c>
      <c r="E8" s="75" t="s">
        <v>161</v>
      </c>
      <c r="F8" s="75" t="s">
        <v>84</v>
      </c>
      <c r="G8" s="75" t="s">
        <v>84</v>
      </c>
      <c r="H8" s="75" t="s">
        <v>84</v>
      </c>
      <c r="I8" s="75" t="s">
        <v>84</v>
      </c>
    </row>
    <row r="9" spans="1:9" s="78" customFormat="1" ht="23.7" customHeight="1">
      <c r="A9" s="70" t="s">
        <v>155</v>
      </c>
      <c r="B9" s="71" t="s">
        <v>196</v>
      </c>
      <c r="C9" s="71" t="s">
        <v>160</v>
      </c>
      <c r="D9" s="71" t="s">
        <v>84</v>
      </c>
      <c r="E9" s="71" t="s">
        <v>161</v>
      </c>
      <c r="F9" s="71" t="s">
        <v>84</v>
      </c>
      <c r="G9" s="71" t="s">
        <v>84</v>
      </c>
      <c r="H9" s="71" t="s">
        <v>84</v>
      </c>
      <c r="I9" s="71" t="s">
        <v>84</v>
      </c>
    </row>
    <row r="10" spans="1:9" s="78" customFormat="1" ht="23.7" customHeight="1">
      <c r="A10" s="65" t="s">
        <v>5</v>
      </c>
      <c r="B10" s="75" t="s">
        <v>173</v>
      </c>
      <c r="C10" s="75" t="s">
        <v>174</v>
      </c>
      <c r="D10" s="75" t="s">
        <v>188</v>
      </c>
      <c r="E10" s="75" t="s">
        <v>189</v>
      </c>
      <c r="F10" s="75" t="s">
        <v>84</v>
      </c>
      <c r="G10" s="75" t="s">
        <v>84</v>
      </c>
      <c r="H10" s="75" t="s">
        <v>84</v>
      </c>
      <c r="I10" s="75" t="s">
        <v>84</v>
      </c>
    </row>
    <row r="11" spans="1:9" s="78" customFormat="1" ht="23.7" customHeight="1">
      <c r="A11" s="70" t="s">
        <v>7</v>
      </c>
      <c r="B11" s="71" t="s">
        <v>8</v>
      </c>
      <c r="C11" s="71" t="s">
        <v>145</v>
      </c>
      <c r="D11" s="71" t="s">
        <v>171</v>
      </c>
      <c r="E11" s="71" t="s">
        <v>170</v>
      </c>
      <c r="F11" s="71" t="s">
        <v>84</v>
      </c>
      <c r="G11" s="71" t="s">
        <v>84</v>
      </c>
      <c r="H11" s="71" t="s">
        <v>84</v>
      </c>
      <c r="I11" s="71" t="s">
        <v>84</v>
      </c>
    </row>
    <row r="12" spans="1:9" s="78" customFormat="1" ht="23.7" customHeight="1">
      <c r="A12" s="65" t="s">
        <v>9</v>
      </c>
      <c r="B12" s="75" t="s">
        <v>10</v>
      </c>
      <c r="C12" s="75" t="s">
        <v>122</v>
      </c>
      <c r="D12" s="75" t="s">
        <v>84</v>
      </c>
      <c r="E12" s="75" t="s">
        <v>138</v>
      </c>
      <c r="F12" s="75" t="s">
        <v>141</v>
      </c>
      <c r="G12" s="75" t="s">
        <v>84</v>
      </c>
      <c r="H12" s="75" t="s">
        <v>84</v>
      </c>
      <c r="I12" s="75" t="s">
        <v>84</v>
      </c>
    </row>
    <row r="13" spans="1:9" s="78" customFormat="1" ht="23.7" customHeight="1">
      <c r="A13" s="70" t="s">
        <v>11</v>
      </c>
      <c r="B13" s="71" t="s">
        <v>12</v>
      </c>
      <c r="C13" s="71" t="s">
        <v>123</v>
      </c>
      <c r="D13" s="71" t="s">
        <v>84</v>
      </c>
      <c r="E13" s="71" t="s">
        <v>140</v>
      </c>
      <c r="F13" s="71" t="s">
        <v>138</v>
      </c>
      <c r="G13" s="71" t="s">
        <v>84</v>
      </c>
      <c r="H13" s="71" t="s">
        <v>84</v>
      </c>
      <c r="I13" s="71" t="s">
        <v>84</v>
      </c>
    </row>
    <row r="14" spans="1:9" s="78" customFormat="1" ht="23.7" customHeight="1">
      <c r="A14" s="65" t="s">
        <v>13</v>
      </c>
      <c r="B14" s="75" t="s">
        <v>14</v>
      </c>
      <c r="C14" s="75" t="s">
        <v>175</v>
      </c>
      <c r="D14" s="75" t="s">
        <v>176</v>
      </c>
      <c r="E14" s="75" t="s">
        <v>177</v>
      </c>
      <c r="F14" s="75" t="s">
        <v>84</v>
      </c>
      <c r="G14" s="75" t="s">
        <v>84</v>
      </c>
      <c r="H14" s="75" t="s">
        <v>84</v>
      </c>
      <c r="I14" s="75" t="s">
        <v>84</v>
      </c>
    </row>
    <row r="15" spans="1:9" s="78" customFormat="1" ht="23.7" customHeight="1">
      <c r="A15" s="70" t="s">
        <v>15</v>
      </c>
      <c r="B15" s="71" t="s">
        <v>16</v>
      </c>
      <c r="C15" s="71" t="s">
        <v>142</v>
      </c>
      <c r="D15" s="71" t="s">
        <v>84</v>
      </c>
      <c r="E15" s="71" t="s">
        <v>143</v>
      </c>
      <c r="F15" s="71" t="s">
        <v>84</v>
      </c>
      <c r="G15" s="71" t="s">
        <v>84</v>
      </c>
      <c r="H15" s="71" t="s">
        <v>84</v>
      </c>
      <c r="I15" s="71" t="s">
        <v>84</v>
      </c>
    </row>
    <row r="16" spans="1:9" s="78" customFormat="1" ht="23.7" customHeight="1">
      <c r="A16" s="65" t="s">
        <v>17</v>
      </c>
      <c r="B16" s="75" t="s">
        <v>18</v>
      </c>
      <c r="C16" s="75" t="s">
        <v>124</v>
      </c>
      <c r="D16" s="75" t="s">
        <v>84</v>
      </c>
      <c r="E16" s="75" t="s">
        <v>190</v>
      </c>
      <c r="F16" s="75" t="s">
        <v>84</v>
      </c>
      <c r="G16" s="75" t="s">
        <v>84</v>
      </c>
      <c r="H16" s="75" t="s">
        <v>84</v>
      </c>
      <c r="I16" s="75" t="s">
        <v>84</v>
      </c>
    </row>
    <row r="17" spans="1:9" s="78" customFormat="1" ht="23.7" customHeight="1">
      <c r="A17" s="70" t="s">
        <v>19</v>
      </c>
      <c r="B17" s="71" t="s">
        <v>20</v>
      </c>
      <c r="C17" s="71" t="s">
        <v>151</v>
      </c>
      <c r="D17" s="71" t="s">
        <v>84</v>
      </c>
      <c r="E17" s="71" t="s">
        <v>137</v>
      </c>
      <c r="F17" s="71" t="s">
        <v>84</v>
      </c>
      <c r="G17" s="71" t="s">
        <v>84</v>
      </c>
      <c r="H17" s="71" t="s">
        <v>84</v>
      </c>
      <c r="I17" s="71" t="s">
        <v>84</v>
      </c>
    </row>
    <row r="18" spans="1:9" s="78" customFormat="1" ht="23.7" customHeight="1">
      <c r="A18" s="65" t="s">
        <v>21</v>
      </c>
      <c r="B18" s="75" t="s">
        <v>22</v>
      </c>
      <c r="C18" s="75" t="s">
        <v>125</v>
      </c>
      <c r="D18" s="75" t="s">
        <v>84</v>
      </c>
      <c r="E18" s="75" t="s">
        <v>138</v>
      </c>
      <c r="F18" s="75" t="s">
        <v>141</v>
      </c>
      <c r="G18" s="75" t="s">
        <v>84</v>
      </c>
      <c r="H18" s="75" t="s">
        <v>84</v>
      </c>
      <c r="I18" s="75" t="s">
        <v>84</v>
      </c>
    </row>
    <row r="19" spans="1:9" s="78" customFormat="1" ht="23.7" customHeight="1">
      <c r="A19" s="70" t="s">
        <v>23</v>
      </c>
      <c r="B19" s="71" t="s">
        <v>24</v>
      </c>
      <c r="C19" s="71" t="s">
        <v>144</v>
      </c>
      <c r="D19" s="71" t="s">
        <v>84</v>
      </c>
      <c r="E19" s="71" t="s">
        <v>84</v>
      </c>
      <c r="F19" s="71" t="s">
        <v>84</v>
      </c>
      <c r="G19" s="71" t="s">
        <v>84</v>
      </c>
      <c r="H19" s="71" t="s">
        <v>84</v>
      </c>
      <c r="I19" s="71" t="s">
        <v>84</v>
      </c>
    </row>
    <row r="20" spans="1:9" s="78" customFormat="1" ht="23.7" customHeight="1">
      <c r="A20" s="65" t="s">
        <v>25</v>
      </c>
      <c r="B20" s="75" t="s">
        <v>26</v>
      </c>
      <c r="C20" s="75" t="s">
        <v>178</v>
      </c>
      <c r="D20" s="75" t="s">
        <v>172</v>
      </c>
      <c r="E20" s="75" t="s">
        <v>179</v>
      </c>
      <c r="F20" s="75" t="s">
        <v>84</v>
      </c>
      <c r="G20" s="75" t="s">
        <v>84</v>
      </c>
      <c r="H20" s="75" t="s">
        <v>84</v>
      </c>
      <c r="I20" s="75" t="s">
        <v>84</v>
      </c>
    </row>
    <row r="21" spans="1:9" s="78" customFormat="1" ht="23.7" customHeight="1">
      <c r="A21" s="70"/>
      <c r="B21" s="71"/>
      <c r="C21" s="71"/>
      <c r="D21" s="71"/>
      <c r="E21" s="71"/>
      <c r="F21" s="71"/>
      <c r="G21" s="71" t="s">
        <v>84</v>
      </c>
      <c r="H21" s="71" t="s">
        <v>84</v>
      </c>
      <c r="I21" s="71" t="s">
        <v>84</v>
      </c>
    </row>
    <row r="22" spans="1:9" s="78" customFormat="1" ht="23.7" customHeight="1">
      <c r="A22" s="65" t="s">
        <v>27</v>
      </c>
      <c r="B22" s="75" t="s">
        <v>28</v>
      </c>
      <c r="C22" s="75" t="s">
        <v>146</v>
      </c>
      <c r="D22" s="75" t="s">
        <v>172</v>
      </c>
      <c r="E22" s="75" t="s">
        <v>166</v>
      </c>
      <c r="F22" s="75" t="s">
        <v>84</v>
      </c>
      <c r="G22" s="75" t="s">
        <v>84</v>
      </c>
      <c r="H22" s="75" t="s">
        <v>84</v>
      </c>
      <c r="I22" s="75" t="s">
        <v>84</v>
      </c>
    </row>
    <row r="23" spans="1:9" s="78" customFormat="1" ht="23.7" customHeight="1">
      <c r="A23" s="70" t="s">
        <v>157</v>
      </c>
      <c r="B23" s="71" t="s">
        <v>158</v>
      </c>
      <c r="C23" s="71" t="s">
        <v>159</v>
      </c>
      <c r="D23" s="71" t="s">
        <v>84</v>
      </c>
      <c r="E23" s="71" t="s">
        <v>84</v>
      </c>
      <c r="F23" s="71" t="s">
        <v>84</v>
      </c>
      <c r="G23" s="71" t="s">
        <v>84</v>
      </c>
      <c r="H23" s="71" t="s">
        <v>84</v>
      </c>
      <c r="I23" s="71" t="s">
        <v>84</v>
      </c>
    </row>
    <row r="24" spans="1:9" s="78" customFormat="1" ht="23.7" customHeight="1">
      <c r="A24" s="65" t="s">
        <v>183</v>
      </c>
      <c r="B24" s="75" t="s">
        <v>184</v>
      </c>
      <c r="C24" s="75" t="s">
        <v>186</v>
      </c>
      <c r="D24" s="75" t="s">
        <v>84</v>
      </c>
      <c r="E24" s="75" t="s">
        <v>84</v>
      </c>
      <c r="F24" s="75" t="s">
        <v>84</v>
      </c>
      <c r="G24" s="75" t="s">
        <v>84</v>
      </c>
      <c r="H24" s="75" t="s">
        <v>84</v>
      </c>
      <c r="I24" s="75" t="s">
        <v>84</v>
      </c>
    </row>
    <row r="25" spans="1:9" s="78" customFormat="1" ht="23.7" customHeight="1">
      <c r="A25" s="70" t="s">
        <v>29</v>
      </c>
      <c r="B25" s="71" t="s">
        <v>30</v>
      </c>
      <c r="C25" s="71" t="s">
        <v>126</v>
      </c>
      <c r="D25" s="71" t="s">
        <v>84</v>
      </c>
      <c r="E25" s="71" t="s">
        <v>138</v>
      </c>
      <c r="F25" s="71" t="s">
        <v>141</v>
      </c>
      <c r="G25" s="71" t="s">
        <v>84</v>
      </c>
      <c r="H25" s="71" t="s">
        <v>84</v>
      </c>
      <c r="I25" s="71" t="s">
        <v>84</v>
      </c>
    </row>
    <row r="26" spans="1:9" s="78" customFormat="1" ht="23.7" customHeight="1">
      <c r="A26" s="65" t="s">
        <v>114</v>
      </c>
      <c r="B26" s="75" t="s">
        <v>153</v>
      </c>
      <c r="C26" s="75" t="s">
        <v>163</v>
      </c>
      <c r="D26" s="75" t="s">
        <v>84</v>
      </c>
      <c r="E26" s="75" t="s">
        <v>84</v>
      </c>
      <c r="F26" s="75" t="s">
        <v>84</v>
      </c>
      <c r="G26" s="75" t="s">
        <v>84</v>
      </c>
      <c r="H26" s="75" t="s">
        <v>84</v>
      </c>
      <c r="I26" s="75" t="s">
        <v>84</v>
      </c>
    </row>
    <row r="27" spans="1:9" s="78" customFormat="1" ht="23.7" customHeight="1">
      <c r="A27" s="70" t="s">
        <v>31</v>
      </c>
      <c r="B27" s="71" t="s">
        <v>32</v>
      </c>
      <c r="C27" s="71" t="s">
        <v>84</v>
      </c>
      <c r="D27" s="71" t="s">
        <v>133</v>
      </c>
      <c r="E27" s="71" t="s">
        <v>84</v>
      </c>
      <c r="F27" s="71" t="s">
        <v>84</v>
      </c>
      <c r="G27" s="71" t="s">
        <v>84</v>
      </c>
      <c r="H27" s="71" t="s">
        <v>84</v>
      </c>
      <c r="I27" s="71" t="s">
        <v>84</v>
      </c>
    </row>
    <row r="28" spans="1:9" s="78" customFormat="1" ht="23.7" customHeight="1">
      <c r="A28" s="65" t="s">
        <v>33</v>
      </c>
      <c r="B28" s="75" t="s">
        <v>34</v>
      </c>
      <c r="C28" s="75" t="s">
        <v>127</v>
      </c>
      <c r="D28" s="75" t="s">
        <v>134</v>
      </c>
      <c r="E28" s="75" t="s">
        <v>139</v>
      </c>
      <c r="F28" s="75" t="s">
        <v>84</v>
      </c>
      <c r="G28" s="75" t="s">
        <v>84</v>
      </c>
      <c r="H28" s="75" t="s">
        <v>84</v>
      </c>
      <c r="I28" s="75" t="s">
        <v>84</v>
      </c>
    </row>
    <row r="29" spans="1:9" s="78" customFormat="1" ht="23.7" customHeight="1">
      <c r="A29" s="70" t="s">
        <v>35</v>
      </c>
      <c r="B29" s="71" t="s">
        <v>36</v>
      </c>
      <c r="C29" s="71" t="s">
        <v>128</v>
      </c>
      <c r="D29" s="71" t="s">
        <v>84</v>
      </c>
      <c r="E29" s="71" t="s">
        <v>138</v>
      </c>
      <c r="F29" s="71" t="s">
        <v>141</v>
      </c>
      <c r="G29" s="71" t="s">
        <v>84</v>
      </c>
      <c r="H29" s="71" t="s">
        <v>84</v>
      </c>
      <c r="I29" s="71" t="s">
        <v>84</v>
      </c>
    </row>
    <row r="30" spans="1:9" s="78" customFormat="1" ht="23.7" customHeight="1">
      <c r="A30" s="65" t="s">
        <v>37</v>
      </c>
      <c r="B30" s="75" t="s">
        <v>38</v>
      </c>
      <c r="C30" s="75" t="s">
        <v>129</v>
      </c>
      <c r="D30" s="75" t="s">
        <v>135</v>
      </c>
      <c r="E30" s="75" t="s">
        <v>140</v>
      </c>
      <c r="F30" s="75" t="s">
        <v>138</v>
      </c>
      <c r="G30" s="75" t="s">
        <v>84</v>
      </c>
      <c r="H30" s="75" t="s">
        <v>84</v>
      </c>
      <c r="I30" s="75" t="s">
        <v>84</v>
      </c>
    </row>
    <row r="31" spans="1:9" s="78" customFormat="1" ht="23.7" customHeight="1">
      <c r="A31" s="70" t="s">
        <v>39</v>
      </c>
      <c r="B31" s="71" t="s">
        <v>40</v>
      </c>
      <c r="C31" s="71" t="s">
        <v>191</v>
      </c>
      <c r="D31" s="71" t="s">
        <v>84</v>
      </c>
      <c r="E31" s="71" t="s">
        <v>140</v>
      </c>
      <c r="F31" s="71" t="s">
        <v>138</v>
      </c>
      <c r="G31" s="71" t="s">
        <v>84</v>
      </c>
      <c r="H31" s="71" t="s">
        <v>84</v>
      </c>
      <c r="I31" s="71" t="s">
        <v>84</v>
      </c>
    </row>
    <row r="32" spans="1:9" s="78" customFormat="1" ht="23.7" customHeight="1">
      <c r="A32" s="65" t="s">
        <v>41</v>
      </c>
      <c r="B32" s="75" t="s">
        <v>42</v>
      </c>
      <c r="C32" s="75" t="s">
        <v>164</v>
      </c>
      <c r="D32" s="75" t="s">
        <v>84</v>
      </c>
      <c r="E32" s="75" t="s">
        <v>84</v>
      </c>
      <c r="F32" s="75" t="s">
        <v>84</v>
      </c>
      <c r="G32" s="75" t="s">
        <v>84</v>
      </c>
      <c r="H32" s="75" t="s">
        <v>84</v>
      </c>
      <c r="I32" s="75" t="s">
        <v>84</v>
      </c>
    </row>
    <row r="33" spans="1:9" s="78" customFormat="1" ht="23.7" customHeight="1">
      <c r="A33" s="70" t="s">
        <v>65</v>
      </c>
      <c r="B33" s="71" t="s">
        <v>66</v>
      </c>
      <c r="C33" s="71" t="s">
        <v>131</v>
      </c>
      <c r="D33" s="71" t="s">
        <v>84</v>
      </c>
      <c r="E33" s="71" t="s">
        <v>84</v>
      </c>
      <c r="F33" s="71" t="s">
        <v>84</v>
      </c>
      <c r="G33" s="71" t="s">
        <v>84</v>
      </c>
      <c r="H33" s="71" t="s">
        <v>84</v>
      </c>
      <c r="I33" s="71" t="s">
        <v>84</v>
      </c>
    </row>
    <row r="34" spans="1:9" s="78" customFormat="1" ht="23.7" customHeight="1">
      <c r="A34" s="65" t="s">
        <v>162</v>
      </c>
      <c r="B34" s="75" t="s">
        <v>118</v>
      </c>
      <c r="C34" s="75" t="s">
        <v>84</v>
      </c>
      <c r="D34" s="75" t="s">
        <v>168</v>
      </c>
      <c r="E34" s="75" t="s">
        <v>195</v>
      </c>
      <c r="F34" s="75" t="s">
        <v>84</v>
      </c>
      <c r="G34" s="75" t="s">
        <v>84</v>
      </c>
      <c r="H34" s="75" t="s">
        <v>84</v>
      </c>
      <c r="I34" s="75" t="s">
        <v>84</v>
      </c>
    </row>
    <row r="35" spans="1:9" s="78" customFormat="1" ht="23.7" customHeight="1">
      <c r="A35" s="70" t="s">
        <v>43</v>
      </c>
      <c r="B35" s="71" t="s">
        <v>44</v>
      </c>
      <c r="C35" s="71" t="s">
        <v>84</v>
      </c>
      <c r="D35" s="71" t="s">
        <v>136</v>
      </c>
      <c r="E35" s="71" t="s">
        <v>138</v>
      </c>
      <c r="F35" s="71" t="s">
        <v>141</v>
      </c>
      <c r="G35" s="71" t="s">
        <v>84</v>
      </c>
      <c r="H35" s="71" t="s">
        <v>84</v>
      </c>
      <c r="I35" s="71" t="s">
        <v>84</v>
      </c>
    </row>
    <row r="36" spans="1:9" s="78" customFormat="1" ht="23.7" customHeight="1">
      <c r="A36" s="65" t="s">
        <v>45</v>
      </c>
      <c r="B36" s="75" t="s">
        <v>67</v>
      </c>
      <c r="C36" s="75" t="s">
        <v>84</v>
      </c>
      <c r="D36" s="75" t="s">
        <v>132</v>
      </c>
      <c r="E36" s="75" t="s">
        <v>84</v>
      </c>
      <c r="F36" s="75" t="s">
        <v>84</v>
      </c>
      <c r="G36" s="75" t="s">
        <v>84</v>
      </c>
      <c r="H36" s="75" t="s">
        <v>84</v>
      </c>
      <c r="I36" s="75" t="s">
        <v>84</v>
      </c>
    </row>
    <row r="37" spans="1:9" s="78" customFormat="1" ht="23.7" customHeight="1">
      <c r="A37" s="70" t="s">
        <v>45</v>
      </c>
      <c r="B37" s="71" t="s">
        <v>68</v>
      </c>
      <c r="C37" s="71" t="s">
        <v>84</v>
      </c>
      <c r="D37" s="71" t="s">
        <v>148</v>
      </c>
      <c r="E37" s="71" t="s">
        <v>84</v>
      </c>
      <c r="F37" s="71" t="s">
        <v>84</v>
      </c>
      <c r="G37" s="71" t="s">
        <v>84</v>
      </c>
      <c r="H37" s="71" t="s">
        <v>84</v>
      </c>
      <c r="I37" s="71" t="s">
        <v>84</v>
      </c>
    </row>
    <row r="38" spans="1:9" s="78" customFormat="1" ht="23.7" customHeight="1">
      <c r="A38" s="65" t="s">
        <v>45</v>
      </c>
      <c r="B38" s="75" t="s">
        <v>46</v>
      </c>
      <c r="C38" s="75" t="s">
        <v>84</v>
      </c>
      <c r="D38" s="75" t="s">
        <v>149</v>
      </c>
      <c r="E38" s="75" t="s">
        <v>84</v>
      </c>
      <c r="F38" s="75" t="s">
        <v>84</v>
      </c>
      <c r="G38" s="75" t="s">
        <v>84</v>
      </c>
      <c r="H38" s="75" t="s">
        <v>84</v>
      </c>
      <c r="I38" s="75" t="s">
        <v>84</v>
      </c>
    </row>
    <row r="39" spans="1:9" s="78" customFormat="1" ht="23.7" customHeight="1" thickBot="1">
      <c r="A39" s="84" t="s">
        <v>47</v>
      </c>
      <c r="B39" s="85" t="s">
        <v>48</v>
      </c>
      <c r="C39" s="85" t="s">
        <v>180</v>
      </c>
      <c r="D39" s="85" t="s">
        <v>84</v>
      </c>
      <c r="E39" s="85" t="s">
        <v>187</v>
      </c>
      <c r="F39" s="85" t="s">
        <v>84</v>
      </c>
      <c r="G39" s="85" t="s">
        <v>84</v>
      </c>
      <c r="H39" s="85" t="s">
        <v>84</v>
      </c>
      <c r="I39" s="85" t="s">
        <v>84</v>
      </c>
    </row>
    <row r="40" spans="1:9" ht="23.7" customHeight="1">
      <c r="A40" s="36" t="s">
        <v>147</v>
      </c>
    </row>
  </sheetData>
  <mergeCells count="3">
    <mergeCell ref="A1:B1"/>
    <mergeCell ref="D1:F1"/>
    <mergeCell ref="G1:I1"/>
  </mergeCells>
  <pageMargins left="0.7" right="0.7" top="0.75" bottom="0.75" header="0.3" footer="0.3"/>
  <pageSetup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  <pageSetUpPr fitToPage="1"/>
  </sheetPr>
  <dimension ref="A1:M44"/>
  <sheetViews>
    <sheetView zoomScale="59" zoomScaleNormal="59" zoomScalePageLayoutView="6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42" sqref="A42"/>
    </sheetView>
  </sheetViews>
  <sheetFormatPr defaultColWidth="9.109375" defaultRowHeight="14.4"/>
  <cols>
    <col min="1" max="1" width="24.5546875" style="3" customWidth="1"/>
    <col min="2" max="2" width="66.77734375" style="3" customWidth="1"/>
    <col min="3" max="3" width="26.33203125" style="34" customWidth="1"/>
    <col min="4" max="4" width="22.33203125" style="3" bestFit="1" customWidth="1"/>
    <col min="5" max="5" width="21.44140625" style="23" customWidth="1"/>
    <col min="6" max="6" width="31.5546875" style="3" customWidth="1"/>
    <col min="7" max="7" width="30.6640625" style="3" customWidth="1"/>
    <col min="8" max="8" width="28.21875" style="3" customWidth="1"/>
    <col min="9" max="9" width="28.77734375" style="3" customWidth="1"/>
    <col min="10" max="10" width="30.44140625" style="3" customWidth="1"/>
    <col min="11" max="11" width="24.77734375" style="3" customWidth="1"/>
    <col min="12" max="12" width="26" style="3" customWidth="1"/>
    <col min="13" max="13" width="27.109375" style="3" customWidth="1"/>
    <col min="14" max="14" width="9.109375" style="3" customWidth="1"/>
    <col min="15" max="16384" width="9.109375" style="3"/>
  </cols>
  <sheetData>
    <row r="1" spans="1:13" ht="57" customHeight="1" thickBot="1">
      <c r="A1" s="103" t="s">
        <v>0</v>
      </c>
      <c r="B1" s="104"/>
      <c r="C1" s="44" t="s">
        <v>112</v>
      </c>
      <c r="D1" s="21" t="s">
        <v>78</v>
      </c>
      <c r="E1" s="22" t="s">
        <v>80</v>
      </c>
      <c r="F1" s="101" t="s">
        <v>73</v>
      </c>
      <c r="G1" s="102"/>
      <c r="H1" s="105" t="s">
        <v>199</v>
      </c>
      <c r="I1" s="106"/>
      <c r="J1" s="106"/>
      <c r="K1" s="107" t="s">
        <v>201</v>
      </c>
      <c r="L1" s="108"/>
      <c r="M1" s="108"/>
    </row>
    <row r="2" spans="1:13" s="19" customFormat="1" ht="42.6" customHeight="1" thickBot="1">
      <c r="A2" s="20"/>
      <c r="B2" s="18"/>
      <c r="C2" s="45" t="s">
        <v>113</v>
      </c>
      <c r="D2" s="45" t="s">
        <v>79</v>
      </c>
      <c r="E2" s="45" t="s">
        <v>81</v>
      </c>
      <c r="F2" s="45" t="s">
        <v>72</v>
      </c>
      <c r="G2" s="45" t="s">
        <v>71</v>
      </c>
      <c r="H2" s="35" t="s">
        <v>74</v>
      </c>
      <c r="I2" s="35" t="s">
        <v>69</v>
      </c>
      <c r="J2" s="35" t="s">
        <v>70</v>
      </c>
      <c r="K2" s="35" t="s">
        <v>202</v>
      </c>
      <c r="L2" s="35" t="s">
        <v>203</v>
      </c>
      <c r="M2" s="35" t="s">
        <v>204</v>
      </c>
    </row>
    <row r="3" spans="1:13" s="81" customFormat="1" ht="23.7" customHeight="1">
      <c r="A3" s="70" t="s">
        <v>85</v>
      </c>
      <c r="B3" s="71" t="s">
        <v>83</v>
      </c>
      <c r="C3" s="70" t="s">
        <v>102</v>
      </c>
      <c r="D3" s="72" t="s">
        <v>76</v>
      </c>
      <c r="E3" s="73" t="s">
        <v>84</v>
      </c>
      <c r="F3" s="70">
        <f>G3+H3+I3+J3-K3-L3-M3</f>
        <v>2584702</v>
      </c>
      <c r="G3" s="70">
        <v>2584702</v>
      </c>
      <c r="H3" s="70">
        <v>0</v>
      </c>
      <c r="I3" s="70">
        <v>0</v>
      </c>
      <c r="J3" s="70">
        <v>0</v>
      </c>
      <c r="K3" s="70">
        <v>0</v>
      </c>
      <c r="L3" s="70">
        <v>0</v>
      </c>
      <c r="M3" s="70">
        <v>0</v>
      </c>
    </row>
    <row r="4" spans="1:13" s="81" customFormat="1" ht="23.7" customHeight="1">
      <c r="A4" s="65" t="s">
        <v>2</v>
      </c>
      <c r="B4" s="75" t="s">
        <v>3</v>
      </c>
      <c r="C4" s="65" t="s">
        <v>86</v>
      </c>
      <c r="D4" s="77" t="s">
        <v>77</v>
      </c>
      <c r="E4" s="76">
        <v>45444</v>
      </c>
      <c r="F4" s="65">
        <f>G4+H4+I4+J4-K4-L4-M4</f>
        <v>273708809</v>
      </c>
      <c r="G4" s="65">
        <v>271812911</v>
      </c>
      <c r="H4" s="65">
        <v>0</v>
      </c>
      <c r="I4" s="65">
        <v>1895898</v>
      </c>
      <c r="J4" s="65">
        <v>0</v>
      </c>
      <c r="K4" s="65">
        <v>0</v>
      </c>
      <c r="L4" s="65">
        <v>0</v>
      </c>
      <c r="M4" s="65">
        <v>0</v>
      </c>
    </row>
    <row r="5" spans="1:13" s="81" customFormat="1" ht="23.7" customHeight="1">
      <c r="A5" s="70" t="s">
        <v>4</v>
      </c>
      <c r="B5" s="71" t="s">
        <v>117</v>
      </c>
      <c r="C5" s="70" t="s">
        <v>110</v>
      </c>
      <c r="D5" s="74" t="s">
        <v>77</v>
      </c>
      <c r="E5" s="73">
        <v>45658</v>
      </c>
      <c r="F5" s="70">
        <f t="shared" ref="F5:F26" si="0">G5+H5+I5+J5-K5-L5-M5</f>
        <v>1300176781.7771678</v>
      </c>
      <c r="G5" s="70">
        <v>1257083663.6476083</v>
      </c>
      <c r="H5" s="70">
        <v>43093118.12955942</v>
      </c>
      <c r="I5" s="70">
        <v>0</v>
      </c>
      <c r="J5" s="70">
        <v>0</v>
      </c>
      <c r="K5" s="70">
        <v>0</v>
      </c>
      <c r="L5" s="70">
        <v>0</v>
      </c>
      <c r="M5" s="70">
        <v>0</v>
      </c>
    </row>
    <row r="6" spans="1:13" s="81" customFormat="1" ht="23.7" customHeight="1">
      <c r="A6" s="65" t="s">
        <v>4</v>
      </c>
      <c r="B6" s="75" t="s">
        <v>75</v>
      </c>
      <c r="C6" s="65" t="s">
        <v>111</v>
      </c>
      <c r="D6" s="77" t="s">
        <v>77</v>
      </c>
      <c r="E6" s="76">
        <v>45658</v>
      </c>
      <c r="F6" s="65">
        <f t="shared" si="0"/>
        <v>1790705376.0060415</v>
      </c>
      <c r="G6" s="65">
        <v>1655995668.042598</v>
      </c>
      <c r="H6" s="65">
        <v>134709707.96344343</v>
      </c>
      <c r="I6" s="65">
        <v>0</v>
      </c>
      <c r="J6" s="65">
        <v>0</v>
      </c>
      <c r="K6" s="65">
        <v>0</v>
      </c>
      <c r="L6" s="65">
        <v>0</v>
      </c>
      <c r="M6" s="65">
        <v>0</v>
      </c>
    </row>
    <row r="7" spans="1:13" s="81" customFormat="1" ht="23.7" customHeight="1">
      <c r="A7" s="70" t="s">
        <v>155</v>
      </c>
      <c r="B7" s="71" t="s">
        <v>169</v>
      </c>
      <c r="C7" s="70" t="s">
        <v>156</v>
      </c>
      <c r="D7" s="74" t="s">
        <v>77</v>
      </c>
      <c r="E7" s="73">
        <v>45658</v>
      </c>
      <c r="F7" s="70">
        <f>G7+H7+I7+J7-K7-L7-M7</f>
        <v>22844182.497578084</v>
      </c>
      <c r="G7" s="70">
        <v>22630794.597578086</v>
      </c>
      <c r="H7" s="70">
        <v>0</v>
      </c>
      <c r="I7" s="70">
        <v>213387.90000000002</v>
      </c>
      <c r="J7" s="70">
        <v>0</v>
      </c>
      <c r="K7" s="70">
        <v>0</v>
      </c>
      <c r="L7" s="70">
        <v>0</v>
      </c>
      <c r="M7" s="70">
        <v>0</v>
      </c>
    </row>
    <row r="8" spans="1:13" s="81" customFormat="1" ht="23.7" customHeight="1">
      <c r="A8" s="65" t="s">
        <v>155</v>
      </c>
      <c r="B8" s="75" t="s">
        <v>182</v>
      </c>
      <c r="C8" s="65" t="s">
        <v>156</v>
      </c>
      <c r="D8" s="77" t="s">
        <v>77</v>
      </c>
      <c r="E8" s="76">
        <v>45658</v>
      </c>
      <c r="F8" s="65">
        <f t="shared" si="0"/>
        <v>3021458.577858801</v>
      </c>
      <c r="G8" s="65">
        <v>3021458.577858801</v>
      </c>
      <c r="H8" s="65">
        <v>0</v>
      </c>
      <c r="I8" s="65">
        <v>0</v>
      </c>
      <c r="J8" s="65">
        <v>0</v>
      </c>
      <c r="K8" s="65">
        <v>0</v>
      </c>
      <c r="L8" s="65">
        <v>0</v>
      </c>
      <c r="M8" s="65">
        <v>0</v>
      </c>
    </row>
    <row r="9" spans="1:13" s="81" customFormat="1" ht="23.7" customHeight="1">
      <c r="A9" s="70" t="s">
        <v>155</v>
      </c>
      <c r="B9" s="71" t="s">
        <v>196</v>
      </c>
      <c r="C9" s="70" t="s">
        <v>156</v>
      </c>
      <c r="D9" s="74" t="s">
        <v>77</v>
      </c>
      <c r="E9" s="73">
        <v>45658</v>
      </c>
      <c r="F9" s="70">
        <f>G9+H9+I9+J9-K9-L9-M9</f>
        <v>559710.3985609113</v>
      </c>
      <c r="G9" s="70">
        <v>544281.79856091132</v>
      </c>
      <c r="H9" s="70">
        <v>0</v>
      </c>
      <c r="I9" s="70">
        <v>15428.6</v>
      </c>
      <c r="J9" s="70">
        <v>0</v>
      </c>
      <c r="K9" s="70">
        <v>0</v>
      </c>
      <c r="L9" s="70">
        <v>0</v>
      </c>
      <c r="M9" s="70">
        <v>0</v>
      </c>
    </row>
    <row r="10" spans="1:13" s="81" customFormat="1" ht="23.7" customHeight="1">
      <c r="A10" s="65" t="s">
        <v>5</v>
      </c>
      <c r="B10" s="75" t="s">
        <v>173</v>
      </c>
      <c r="C10" s="65" t="s">
        <v>87</v>
      </c>
      <c r="D10" s="77" t="s">
        <v>77</v>
      </c>
      <c r="E10" s="76">
        <v>45658</v>
      </c>
      <c r="F10" s="65">
        <f>G10+H10+I10+J10-K10-L10-M10</f>
        <v>161703188</v>
      </c>
      <c r="G10" s="65">
        <v>156143555</v>
      </c>
      <c r="H10" s="65">
        <v>4286002</v>
      </c>
      <c r="I10" s="65">
        <v>1273631</v>
      </c>
      <c r="J10" s="65">
        <v>0</v>
      </c>
      <c r="K10" s="65">
        <v>0</v>
      </c>
      <c r="L10" s="65">
        <v>0</v>
      </c>
      <c r="M10" s="65">
        <v>0</v>
      </c>
    </row>
    <row r="11" spans="1:13" s="81" customFormat="1" ht="23.7" customHeight="1">
      <c r="A11" s="70" t="s">
        <v>7</v>
      </c>
      <c r="B11" s="71" t="s">
        <v>8</v>
      </c>
      <c r="C11" s="70" t="s">
        <v>88</v>
      </c>
      <c r="D11" s="74" t="s">
        <v>77</v>
      </c>
      <c r="E11" s="73">
        <v>45658</v>
      </c>
      <c r="F11" s="70">
        <f t="shared" si="0"/>
        <v>1146860289.3599999</v>
      </c>
      <c r="G11" s="70">
        <v>1083189136</v>
      </c>
      <c r="H11" s="70">
        <v>49211217.359999999</v>
      </c>
      <c r="I11" s="70">
        <v>14459936</v>
      </c>
      <c r="J11" s="70">
        <v>0</v>
      </c>
      <c r="K11" s="70">
        <v>0</v>
      </c>
      <c r="L11" s="70">
        <v>0</v>
      </c>
      <c r="M11" s="70">
        <v>0</v>
      </c>
    </row>
    <row r="12" spans="1:13" s="81" customFormat="1" ht="23.7" customHeight="1">
      <c r="A12" s="65" t="s">
        <v>9</v>
      </c>
      <c r="B12" s="75" t="s">
        <v>10</v>
      </c>
      <c r="C12" s="65" t="s">
        <v>89</v>
      </c>
      <c r="D12" s="77" t="s">
        <v>77</v>
      </c>
      <c r="E12" s="76">
        <v>45444</v>
      </c>
      <c r="F12" s="65">
        <f t="shared" si="0"/>
        <v>360125811</v>
      </c>
      <c r="G12" s="65">
        <v>357763735</v>
      </c>
      <c r="H12" s="65">
        <v>0</v>
      </c>
      <c r="I12" s="65">
        <v>2362076</v>
      </c>
      <c r="J12" s="65">
        <v>0</v>
      </c>
      <c r="K12" s="65">
        <v>0</v>
      </c>
      <c r="L12" s="65">
        <v>0</v>
      </c>
      <c r="M12" s="65">
        <v>0</v>
      </c>
    </row>
    <row r="13" spans="1:13" s="81" customFormat="1" ht="23.7" customHeight="1">
      <c r="A13" s="70" t="s">
        <v>11</v>
      </c>
      <c r="B13" s="71" t="s">
        <v>12</v>
      </c>
      <c r="C13" s="70" t="s">
        <v>90</v>
      </c>
      <c r="D13" s="74" t="s">
        <v>77</v>
      </c>
      <c r="E13" s="73">
        <v>45444</v>
      </c>
      <c r="F13" s="70">
        <f t="shared" si="0"/>
        <v>865679148</v>
      </c>
      <c r="G13" s="70">
        <v>865679148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</row>
    <row r="14" spans="1:13" s="81" customFormat="1" ht="23.7" customHeight="1">
      <c r="A14" s="65" t="s">
        <v>13</v>
      </c>
      <c r="B14" s="75" t="s">
        <v>14</v>
      </c>
      <c r="C14" s="65" t="s">
        <v>91</v>
      </c>
      <c r="D14" s="77" t="s">
        <v>77</v>
      </c>
      <c r="E14" s="76">
        <v>45658</v>
      </c>
      <c r="F14" s="65">
        <f>G14+H14+I14+J14-K14-L14-M14</f>
        <v>155130185.33661464</v>
      </c>
      <c r="G14" s="65">
        <v>151084224.83588621</v>
      </c>
      <c r="H14" s="65">
        <v>3584987.500728427</v>
      </c>
      <c r="I14" s="65">
        <v>460973</v>
      </c>
      <c r="J14" s="65">
        <v>0</v>
      </c>
      <c r="K14" s="65">
        <v>0</v>
      </c>
      <c r="L14" s="65">
        <v>0</v>
      </c>
      <c r="M14" s="65">
        <v>0</v>
      </c>
    </row>
    <row r="15" spans="1:13" s="81" customFormat="1" ht="23.7" customHeight="1">
      <c r="A15" s="70" t="s">
        <v>15</v>
      </c>
      <c r="B15" s="71" t="s">
        <v>16</v>
      </c>
      <c r="C15" s="70" t="s">
        <v>92</v>
      </c>
      <c r="D15" s="74" t="s">
        <v>77</v>
      </c>
      <c r="E15" s="73">
        <v>45444</v>
      </c>
      <c r="F15" s="70">
        <f t="shared" si="0"/>
        <v>236853747</v>
      </c>
      <c r="G15" s="70">
        <v>235284014</v>
      </c>
      <c r="H15" s="70">
        <v>0</v>
      </c>
      <c r="I15" s="70">
        <v>1569733</v>
      </c>
      <c r="J15" s="70">
        <v>0</v>
      </c>
      <c r="K15" s="70">
        <v>0</v>
      </c>
      <c r="L15" s="70">
        <v>0</v>
      </c>
      <c r="M15" s="70">
        <v>0</v>
      </c>
    </row>
    <row r="16" spans="1:13" s="81" customFormat="1" ht="23.7" customHeight="1">
      <c r="A16" s="65" t="s">
        <v>17</v>
      </c>
      <c r="B16" s="75" t="s">
        <v>18</v>
      </c>
      <c r="C16" s="65" t="s">
        <v>93</v>
      </c>
      <c r="D16" s="77" t="s">
        <v>77</v>
      </c>
      <c r="E16" s="76">
        <v>45444</v>
      </c>
      <c r="F16" s="65">
        <f t="shared" si="0"/>
        <v>162752007.5</v>
      </c>
      <c r="G16" s="65">
        <v>161412676.5</v>
      </c>
      <c r="H16" s="65">
        <v>0</v>
      </c>
      <c r="I16" s="65">
        <v>1339331</v>
      </c>
      <c r="J16" s="65">
        <v>0</v>
      </c>
      <c r="K16" s="65">
        <v>0</v>
      </c>
      <c r="L16" s="65">
        <v>0</v>
      </c>
      <c r="M16" s="65">
        <v>0</v>
      </c>
    </row>
    <row r="17" spans="1:13" s="81" customFormat="1" ht="23.7" customHeight="1">
      <c r="A17" s="70" t="s">
        <v>19</v>
      </c>
      <c r="B17" s="71" t="s">
        <v>20</v>
      </c>
      <c r="C17" s="70" t="s">
        <v>94</v>
      </c>
      <c r="D17" s="74" t="s">
        <v>77</v>
      </c>
      <c r="E17" s="73">
        <v>45658</v>
      </c>
      <c r="F17" s="70">
        <f t="shared" si="0"/>
        <v>1764720417.3199999</v>
      </c>
      <c r="G17" s="70">
        <v>1764720417.3199999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</row>
    <row r="18" spans="1:13" s="81" customFormat="1" ht="23.7" customHeight="1">
      <c r="A18" s="65" t="s">
        <v>21</v>
      </c>
      <c r="B18" s="75" t="s">
        <v>22</v>
      </c>
      <c r="C18" s="65" t="s">
        <v>95</v>
      </c>
      <c r="D18" s="77" t="s">
        <v>77</v>
      </c>
      <c r="E18" s="76">
        <v>45444</v>
      </c>
      <c r="F18" s="65">
        <f>G18+H18+I18+J18-K18-L18-M18</f>
        <v>248330337</v>
      </c>
      <c r="G18" s="65">
        <v>246758198</v>
      </c>
      <c r="H18" s="65">
        <v>0</v>
      </c>
      <c r="I18" s="65">
        <v>1572139</v>
      </c>
      <c r="J18" s="65">
        <v>0</v>
      </c>
      <c r="K18" s="65">
        <v>0</v>
      </c>
      <c r="L18" s="65">
        <v>0</v>
      </c>
      <c r="M18" s="65">
        <v>0</v>
      </c>
    </row>
    <row r="19" spans="1:13" s="81" customFormat="1" ht="23.7" customHeight="1">
      <c r="A19" s="70" t="s">
        <v>23</v>
      </c>
      <c r="B19" s="71" t="s">
        <v>24</v>
      </c>
      <c r="C19" s="70" t="s">
        <v>96</v>
      </c>
      <c r="D19" s="74" t="s">
        <v>77</v>
      </c>
      <c r="E19" s="73">
        <v>45444</v>
      </c>
      <c r="F19" s="70">
        <f t="shared" si="0"/>
        <v>113724978</v>
      </c>
      <c r="G19" s="70">
        <v>113724978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</row>
    <row r="20" spans="1:13" s="81" customFormat="1" ht="23.7" customHeight="1">
      <c r="A20" s="65" t="s">
        <v>25</v>
      </c>
      <c r="B20" s="75" t="s">
        <v>26</v>
      </c>
      <c r="C20" s="65" t="s">
        <v>97</v>
      </c>
      <c r="D20" s="77" t="s">
        <v>77</v>
      </c>
      <c r="E20" s="76">
        <v>45658</v>
      </c>
      <c r="F20" s="65">
        <f t="shared" si="0"/>
        <v>273990801</v>
      </c>
      <c r="G20" s="65">
        <v>246373033</v>
      </c>
      <c r="H20" s="65">
        <v>24127602</v>
      </c>
      <c r="I20" s="65">
        <v>3490166</v>
      </c>
      <c r="J20" s="65">
        <v>0</v>
      </c>
      <c r="K20" s="65">
        <v>0</v>
      </c>
      <c r="L20" s="65">
        <v>0</v>
      </c>
      <c r="M20" s="65">
        <v>0</v>
      </c>
    </row>
    <row r="21" spans="1:13" s="81" customFormat="1" ht="23.7" customHeight="1">
      <c r="A21" s="70" t="s">
        <v>213</v>
      </c>
      <c r="B21" s="71" t="s">
        <v>214</v>
      </c>
      <c r="C21" s="70" t="s">
        <v>215</v>
      </c>
      <c r="D21" s="74" t="s">
        <v>77</v>
      </c>
      <c r="E21" s="73">
        <v>45658</v>
      </c>
      <c r="F21" s="70">
        <f>G21+H21+I21+J21-K21-L21-M21</f>
        <v>91702528</v>
      </c>
      <c r="G21" s="70">
        <v>67758206</v>
      </c>
      <c r="H21" s="70">
        <v>23214622</v>
      </c>
      <c r="I21" s="70">
        <v>729700</v>
      </c>
      <c r="J21" s="70">
        <v>0</v>
      </c>
      <c r="K21" s="70">
        <v>0</v>
      </c>
      <c r="L21" s="70">
        <v>0</v>
      </c>
      <c r="M21" s="70">
        <v>0</v>
      </c>
    </row>
    <row r="22" spans="1:13" s="81" customFormat="1" ht="23.7" customHeight="1">
      <c r="A22" s="65" t="s">
        <v>27</v>
      </c>
      <c r="B22" s="75" t="s">
        <v>28</v>
      </c>
      <c r="C22" s="65" t="s">
        <v>98</v>
      </c>
      <c r="D22" s="77" t="s">
        <v>77</v>
      </c>
      <c r="E22" s="76">
        <v>45658</v>
      </c>
      <c r="F22" s="65">
        <f t="shared" si="0"/>
        <v>533114315</v>
      </c>
      <c r="G22" s="65">
        <v>497209554</v>
      </c>
      <c r="H22" s="65">
        <v>31800761</v>
      </c>
      <c r="I22" s="65">
        <v>4104000</v>
      </c>
      <c r="J22" s="65">
        <v>0</v>
      </c>
      <c r="K22" s="65">
        <v>0</v>
      </c>
      <c r="L22" s="65">
        <v>0</v>
      </c>
      <c r="M22" s="65">
        <v>0</v>
      </c>
    </row>
    <row r="23" spans="1:13" s="81" customFormat="1" ht="23.7" customHeight="1">
      <c r="A23" s="70" t="s">
        <v>157</v>
      </c>
      <c r="B23" s="71" t="s">
        <v>158</v>
      </c>
      <c r="C23" s="70" t="s">
        <v>165</v>
      </c>
      <c r="D23" s="74" t="s">
        <v>76</v>
      </c>
      <c r="E23" s="73" t="s">
        <v>84</v>
      </c>
      <c r="F23" s="70">
        <f t="shared" si="0"/>
        <v>1089401</v>
      </c>
      <c r="G23" s="70">
        <v>1089401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</row>
    <row r="24" spans="1:13" s="81" customFormat="1" ht="23.7" customHeight="1">
      <c r="A24" s="65" t="s">
        <v>183</v>
      </c>
      <c r="B24" s="75" t="s">
        <v>184</v>
      </c>
      <c r="C24" s="65" t="s">
        <v>185</v>
      </c>
      <c r="D24" s="77" t="s">
        <v>77</v>
      </c>
      <c r="E24" s="76">
        <v>45444</v>
      </c>
      <c r="F24" s="65">
        <f t="shared" si="0"/>
        <v>15729044</v>
      </c>
      <c r="G24" s="65">
        <v>15729044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</row>
    <row r="25" spans="1:13" s="81" customFormat="1" ht="23.7" customHeight="1">
      <c r="A25" s="70" t="s">
        <v>29</v>
      </c>
      <c r="B25" s="71" t="s">
        <v>30</v>
      </c>
      <c r="C25" s="70" t="s">
        <v>95</v>
      </c>
      <c r="D25" s="74" t="s">
        <v>77</v>
      </c>
      <c r="E25" s="73">
        <v>45444</v>
      </c>
      <c r="F25" s="70">
        <f t="shared" si="0"/>
        <v>5626397</v>
      </c>
      <c r="G25" s="70">
        <v>5626397</v>
      </c>
      <c r="H25" s="70">
        <v>0</v>
      </c>
      <c r="I25" s="70">
        <v>0</v>
      </c>
      <c r="J25" s="70">
        <v>0</v>
      </c>
      <c r="K25" s="70">
        <v>0</v>
      </c>
      <c r="L25" s="70">
        <v>0</v>
      </c>
      <c r="M25" s="70">
        <v>0</v>
      </c>
    </row>
    <row r="26" spans="1:13" s="81" customFormat="1" ht="23.7" customHeight="1">
      <c r="A26" s="65" t="s">
        <v>114</v>
      </c>
      <c r="B26" s="75" t="s">
        <v>153</v>
      </c>
      <c r="C26" s="65" t="s">
        <v>154</v>
      </c>
      <c r="D26" s="77" t="s">
        <v>76</v>
      </c>
      <c r="E26" s="76" t="s">
        <v>84</v>
      </c>
      <c r="F26" s="65">
        <f t="shared" si="0"/>
        <v>11256927</v>
      </c>
      <c r="G26" s="65">
        <v>11256927</v>
      </c>
      <c r="H26" s="65">
        <v>0</v>
      </c>
      <c r="I26" s="65">
        <v>0</v>
      </c>
      <c r="J26" s="65">
        <v>0</v>
      </c>
      <c r="K26" s="65">
        <v>0</v>
      </c>
      <c r="L26" s="65">
        <v>0</v>
      </c>
      <c r="M26" s="65">
        <v>0</v>
      </c>
    </row>
    <row r="27" spans="1:13" s="81" customFormat="1" ht="23.7" customHeight="1">
      <c r="A27" s="39" t="s">
        <v>220</v>
      </c>
      <c r="B27" s="40" t="s">
        <v>32</v>
      </c>
      <c r="C27" s="17" t="s">
        <v>99</v>
      </c>
      <c r="D27" s="42" t="s">
        <v>84</v>
      </c>
      <c r="E27" s="46" t="s">
        <v>84</v>
      </c>
      <c r="F27" s="4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70">
        <v>0</v>
      </c>
      <c r="M27" s="70">
        <v>0</v>
      </c>
    </row>
    <row r="28" spans="1:13" s="81" customFormat="1" ht="23.7" customHeight="1">
      <c r="A28" s="65" t="s">
        <v>33</v>
      </c>
      <c r="B28" s="75" t="s">
        <v>34</v>
      </c>
      <c r="C28" s="65" t="s">
        <v>100</v>
      </c>
      <c r="D28" s="77" t="s">
        <v>77</v>
      </c>
      <c r="E28" s="76">
        <v>45444</v>
      </c>
      <c r="F28" s="65">
        <f t="shared" ref="F28:F38" si="1">G28+H28+I28+J28-K28-L27-M27</f>
        <v>240922339.98999998</v>
      </c>
      <c r="G28" s="65">
        <v>209063347.71000001</v>
      </c>
      <c r="H28" s="65">
        <v>30110750.109999999</v>
      </c>
      <c r="I28" s="65">
        <v>1748242.17</v>
      </c>
      <c r="J28" s="65">
        <v>0</v>
      </c>
      <c r="K28" s="65">
        <v>0</v>
      </c>
      <c r="L28" s="65">
        <v>0</v>
      </c>
      <c r="M28" s="65">
        <v>0</v>
      </c>
    </row>
    <row r="29" spans="1:13" s="81" customFormat="1" ht="23.7" customHeight="1">
      <c r="A29" s="70" t="s">
        <v>35</v>
      </c>
      <c r="B29" s="71" t="s">
        <v>36</v>
      </c>
      <c r="C29" s="70" t="s">
        <v>101</v>
      </c>
      <c r="D29" s="74" t="s">
        <v>77</v>
      </c>
      <c r="E29" s="73">
        <v>45444</v>
      </c>
      <c r="F29" s="70">
        <f t="shared" si="1"/>
        <v>306466074</v>
      </c>
      <c r="G29" s="70">
        <v>304812888</v>
      </c>
      <c r="H29" s="70">
        <v>0</v>
      </c>
      <c r="I29" s="70">
        <v>1653186</v>
      </c>
      <c r="J29" s="70">
        <v>0</v>
      </c>
      <c r="K29" s="70">
        <v>0</v>
      </c>
      <c r="L29" s="70">
        <v>0</v>
      </c>
      <c r="M29" s="70">
        <v>0</v>
      </c>
    </row>
    <row r="30" spans="1:13" s="81" customFormat="1" ht="23.7" customHeight="1">
      <c r="A30" s="65" t="s">
        <v>37</v>
      </c>
      <c r="B30" s="75" t="s">
        <v>38</v>
      </c>
      <c r="C30" s="65" t="s">
        <v>102</v>
      </c>
      <c r="D30" s="77" t="s">
        <v>77</v>
      </c>
      <c r="E30" s="76">
        <v>45658</v>
      </c>
      <c r="F30" s="65">
        <f t="shared" si="1"/>
        <v>885980571.29895854</v>
      </c>
      <c r="G30" s="65">
        <v>797094549.29895854</v>
      </c>
      <c r="H30" s="65">
        <v>73100403</v>
      </c>
      <c r="I30" s="65">
        <v>15785619</v>
      </c>
      <c r="J30" s="65">
        <v>0</v>
      </c>
      <c r="K30" s="65">
        <v>0</v>
      </c>
      <c r="L30" s="65">
        <v>0</v>
      </c>
      <c r="M30" s="65">
        <v>0</v>
      </c>
    </row>
    <row r="31" spans="1:13" s="81" customFormat="1" ht="23.7" customHeight="1">
      <c r="A31" s="70" t="s">
        <v>39</v>
      </c>
      <c r="B31" s="71" t="s">
        <v>40</v>
      </c>
      <c r="C31" s="70" t="s">
        <v>103</v>
      </c>
      <c r="D31" s="74" t="s">
        <v>77</v>
      </c>
      <c r="E31" s="73">
        <v>45658</v>
      </c>
      <c r="F31" s="70">
        <f t="shared" si="1"/>
        <v>1820896539.97</v>
      </c>
      <c r="G31" s="70">
        <v>1793896539.97</v>
      </c>
      <c r="H31" s="70">
        <v>0</v>
      </c>
      <c r="I31" s="70">
        <v>27000000</v>
      </c>
      <c r="J31" s="70">
        <v>0</v>
      </c>
      <c r="K31" s="70">
        <v>0</v>
      </c>
      <c r="L31" s="70">
        <v>0</v>
      </c>
      <c r="M31" s="70">
        <v>0</v>
      </c>
    </row>
    <row r="32" spans="1:13" s="81" customFormat="1" ht="23.7" customHeight="1">
      <c r="A32" s="65" t="s">
        <v>41</v>
      </c>
      <c r="B32" s="75" t="s">
        <v>42</v>
      </c>
      <c r="C32" s="65" t="s">
        <v>104</v>
      </c>
      <c r="D32" s="77" t="s">
        <v>76</v>
      </c>
      <c r="E32" s="76" t="s">
        <v>84</v>
      </c>
      <c r="F32" s="65">
        <f t="shared" si="1"/>
        <v>20700000</v>
      </c>
      <c r="G32" s="65">
        <v>20700000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</row>
    <row r="33" spans="1:13" s="81" customFormat="1" ht="23.7" customHeight="1">
      <c r="A33" s="70" t="s">
        <v>65</v>
      </c>
      <c r="B33" s="71" t="s">
        <v>66</v>
      </c>
      <c r="C33" s="70" t="s">
        <v>105</v>
      </c>
      <c r="D33" s="74" t="s">
        <v>76</v>
      </c>
      <c r="E33" s="73" t="s">
        <v>84</v>
      </c>
      <c r="F33" s="70">
        <f t="shared" si="1"/>
        <v>17086212</v>
      </c>
      <c r="G33" s="70">
        <v>17086212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</row>
    <row r="34" spans="1:13" s="81" customFormat="1" ht="23.7" customHeight="1">
      <c r="A34" s="65" t="s">
        <v>162</v>
      </c>
      <c r="B34" s="75" t="s">
        <v>118</v>
      </c>
      <c r="C34" s="65" t="s">
        <v>167</v>
      </c>
      <c r="D34" s="77" t="s">
        <v>77</v>
      </c>
      <c r="E34" s="76">
        <v>45658</v>
      </c>
      <c r="F34" s="65">
        <f t="shared" si="1"/>
        <v>22784972</v>
      </c>
      <c r="G34" s="65">
        <v>0</v>
      </c>
      <c r="H34" s="65">
        <v>22578434</v>
      </c>
      <c r="I34" s="65">
        <v>206538</v>
      </c>
      <c r="J34" s="65">
        <v>0</v>
      </c>
      <c r="K34" s="65">
        <v>0</v>
      </c>
      <c r="L34" s="65">
        <v>0</v>
      </c>
      <c r="M34" s="65">
        <v>0</v>
      </c>
    </row>
    <row r="35" spans="1:13" s="81" customFormat="1" ht="23.7" customHeight="1">
      <c r="A35" s="70" t="s">
        <v>43</v>
      </c>
      <c r="B35" s="71" t="s">
        <v>44</v>
      </c>
      <c r="C35" s="70" t="s">
        <v>106</v>
      </c>
      <c r="D35" s="74" t="s">
        <v>77</v>
      </c>
      <c r="E35" s="73">
        <v>45444</v>
      </c>
      <c r="F35" s="70">
        <f t="shared" si="1"/>
        <v>288325664.74000001</v>
      </c>
      <c r="G35" s="70">
        <v>0</v>
      </c>
      <c r="H35" s="70">
        <v>286359301.74000001</v>
      </c>
      <c r="I35" s="70">
        <v>1966363</v>
      </c>
      <c r="J35" s="70">
        <v>0</v>
      </c>
      <c r="K35" s="70">
        <v>0</v>
      </c>
      <c r="L35" s="70">
        <v>0</v>
      </c>
      <c r="M35" s="70">
        <v>0</v>
      </c>
    </row>
    <row r="36" spans="1:13" s="81" customFormat="1" ht="23.7" customHeight="1">
      <c r="A36" s="65" t="s">
        <v>45</v>
      </c>
      <c r="B36" s="75" t="s">
        <v>67</v>
      </c>
      <c r="C36" s="65" t="s">
        <v>107</v>
      </c>
      <c r="D36" s="77" t="s">
        <v>77</v>
      </c>
      <c r="E36" s="76">
        <v>45658</v>
      </c>
      <c r="F36" s="65">
        <f t="shared" si="1"/>
        <v>1972893.3171386474</v>
      </c>
      <c r="G36" s="65">
        <v>0</v>
      </c>
      <c r="H36" s="65">
        <v>1972893.3171386474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</row>
    <row r="37" spans="1:13" s="81" customFormat="1" ht="23.7" customHeight="1">
      <c r="A37" s="70" t="s">
        <v>45</v>
      </c>
      <c r="B37" s="71" t="s">
        <v>68</v>
      </c>
      <c r="C37" s="70" t="s">
        <v>108</v>
      </c>
      <c r="D37" s="74" t="s">
        <v>77</v>
      </c>
      <c r="E37" s="73">
        <v>45658</v>
      </c>
      <c r="F37" s="70">
        <f t="shared" si="1"/>
        <v>15062883.47232365</v>
      </c>
      <c r="G37" s="70">
        <v>0</v>
      </c>
      <c r="H37" s="70">
        <v>15062883.47232365</v>
      </c>
      <c r="I37" s="70">
        <v>0</v>
      </c>
      <c r="J37" s="70">
        <v>0</v>
      </c>
      <c r="K37" s="70">
        <v>0</v>
      </c>
      <c r="L37" s="70">
        <v>0</v>
      </c>
      <c r="M37" s="70">
        <v>0</v>
      </c>
    </row>
    <row r="38" spans="1:13" s="33" customFormat="1" ht="23.7" customHeight="1">
      <c r="A38" s="65" t="s">
        <v>45</v>
      </c>
      <c r="B38" s="75" t="s">
        <v>46</v>
      </c>
      <c r="C38" s="65" t="s">
        <v>109</v>
      </c>
      <c r="D38" s="77" t="s">
        <v>77</v>
      </c>
      <c r="E38" s="76">
        <v>45658</v>
      </c>
      <c r="F38" s="65">
        <f t="shared" si="1"/>
        <v>9346941.3488457333</v>
      </c>
      <c r="G38" s="65">
        <v>0</v>
      </c>
      <c r="H38" s="65">
        <v>9346941.3488457333</v>
      </c>
      <c r="I38" s="65">
        <v>0</v>
      </c>
      <c r="J38" s="65">
        <v>0</v>
      </c>
      <c r="K38" s="65">
        <v>0</v>
      </c>
      <c r="L38" s="65">
        <v>0</v>
      </c>
      <c r="M38" s="65">
        <v>0</v>
      </c>
    </row>
    <row r="39" spans="1:13" s="78" customFormat="1" ht="25.2" customHeight="1" thickBot="1">
      <c r="A39" s="84" t="s">
        <v>47</v>
      </c>
      <c r="B39" s="85" t="s">
        <v>48</v>
      </c>
      <c r="C39" s="84" t="s">
        <v>102</v>
      </c>
      <c r="D39" s="96" t="s">
        <v>77</v>
      </c>
      <c r="E39" s="97">
        <v>45444</v>
      </c>
      <c r="F39" s="70">
        <f>G39+H39+I39+J39-K39-L39-M39</f>
        <v>9088208</v>
      </c>
      <c r="G39" s="84">
        <v>9012709</v>
      </c>
      <c r="H39" s="84">
        <v>0</v>
      </c>
      <c r="I39" s="84">
        <v>75499</v>
      </c>
      <c r="J39" s="84">
        <v>0</v>
      </c>
      <c r="K39" s="70">
        <v>0</v>
      </c>
      <c r="L39" s="70">
        <v>0</v>
      </c>
      <c r="M39" s="70">
        <v>0</v>
      </c>
    </row>
    <row r="40" spans="1:13" ht="21.6" thickBot="1">
      <c r="A40" s="28"/>
      <c r="B40" s="29" t="s">
        <v>1</v>
      </c>
      <c r="C40" s="29"/>
      <c r="D40" s="30"/>
      <c r="E40" s="31"/>
      <c r="F40" s="32">
        <f>SUM(F3:F39)</f>
        <v>13180623841.911089</v>
      </c>
      <c r="G40" s="32">
        <f t="shared" ref="G40:M40" si="2">SUM(G3:G39)</f>
        <v>12346142370.299047</v>
      </c>
      <c r="H40" s="32">
        <f t="shared" si="2"/>
        <v>752559624.94203937</v>
      </c>
      <c r="I40" s="32">
        <f t="shared" si="2"/>
        <v>81921846.670000002</v>
      </c>
      <c r="J40" s="32">
        <f t="shared" si="2"/>
        <v>0</v>
      </c>
      <c r="K40" s="32">
        <f t="shared" si="2"/>
        <v>0</v>
      </c>
      <c r="L40" s="32">
        <f t="shared" si="2"/>
        <v>0</v>
      </c>
      <c r="M40" s="32">
        <f t="shared" si="2"/>
        <v>0</v>
      </c>
    </row>
    <row r="41" spans="1:13" s="59" customFormat="1" ht="23.4" customHeight="1">
      <c r="A41" s="3"/>
      <c r="B41" s="3"/>
      <c r="C41" s="34"/>
      <c r="D41" s="3"/>
      <c r="E41" s="23"/>
      <c r="F41" s="3"/>
      <c r="G41" s="3"/>
      <c r="H41" s="3"/>
      <c r="I41" s="3"/>
      <c r="J41" s="3"/>
      <c r="K41" s="3"/>
      <c r="L41" s="3"/>
      <c r="M41" s="3"/>
    </row>
    <row r="42" spans="1:13" ht="18">
      <c r="A42" s="62" t="s">
        <v>200</v>
      </c>
      <c r="B42" s="62"/>
      <c r="C42" s="63"/>
      <c r="D42" s="64"/>
      <c r="E42" s="58"/>
      <c r="F42" s="59"/>
      <c r="G42" s="59"/>
      <c r="H42" s="59"/>
      <c r="I42" s="59"/>
      <c r="J42" s="59"/>
      <c r="K42" s="59"/>
      <c r="L42" s="59"/>
      <c r="M42" s="59"/>
    </row>
    <row r="43" spans="1:13" ht="15.6">
      <c r="A43" s="48"/>
      <c r="B43" s="48"/>
    </row>
    <row r="44" spans="1:13" ht="17.399999999999999">
      <c r="A44" s="93" t="s">
        <v>221</v>
      </c>
      <c r="B44" s="94"/>
      <c r="C44" s="95"/>
      <c r="D44" s="59"/>
    </row>
  </sheetData>
  <mergeCells count="4">
    <mergeCell ref="F1:G1"/>
    <mergeCell ref="A1:B1"/>
    <mergeCell ref="H1:J1"/>
    <mergeCell ref="K1:M1"/>
  </mergeCells>
  <hyperlinks>
    <hyperlink ref="D6" r:id="rId1"/>
    <hyperlink ref="D4" r:id="rId2"/>
    <hyperlink ref="D11" r:id="rId3"/>
    <hyperlink ref="D12" r:id="rId4"/>
    <hyperlink ref="D13" r:id="rId5"/>
    <hyperlink ref="D15" r:id="rId6"/>
    <hyperlink ref="D16" r:id="rId7"/>
    <hyperlink ref="D18" r:id="rId8"/>
    <hyperlink ref="D19" r:id="rId9"/>
    <hyperlink ref="D25" r:id="rId10"/>
    <hyperlink ref="D29" r:id="rId11"/>
    <hyperlink ref="D30" r:id="rId12"/>
    <hyperlink ref="D35" r:id="rId13"/>
    <hyperlink ref="D17" r:id="rId14"/>
    <hyperlink ref="D31" r:id="rId15"/>
    <hyperlink ref="D38" r:id="rId16"/>
    <hyperlink ref="D22" r:id="rId17"/>
    <hyperlink ref="D37" r:id="rId18"/>
    <hyperlink ref="D36" r:id="rId19"/>
    <hyperlink ref="D28" r:id="rId20"/>
    <hyperlink ref="D10" r:id="rId21"/>
    <hyperlink ref="D20" r:id="rId22"/>
    <hyperlink ref="D3" r:id="rId23"/>
    <hyperlink ref="D32" r:id="rId24"/>
    <hyperlink ref="D33" r:id="rId25"/>
    <hyperlink ref="D39" r:id="rId26"/>
    <hyperlink ref="D5" r:id="rId27"/>
    <hyperlink ref="D23" r:id="rId28"/>
    <hyperlink ref="D26" r:id="rId29"/>
    <hyperlink ref="D14" r:id="rId30"/>
    <hyperlink ref="D34" r:id="rId31"/>
    <hyperlink ref="D8" r:id="rId32"/>
    <hyperlink ref="D24" r:id="rId33"/>
    <hyperlink ref="D7" r:id="rId34"/>
    <hyperlink ref="D9" r:id="rId35"/>
    <hyperlink ref="D21" r:id="rId36"/>
  </hyperlinks>
  <pageMargins left="0.7" right="0.7" top="1.25" bottom="0.75" header="0.3" footer="0.3"/>
  <pageSetup scale="40" orientation="landscape" r:id="rId37"/>
  <headerFooter>
    <oddHeader xml:space="preserve">&amp;C&amp;16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B1:G25"/>
  <sheetViews>
    <sheetView zoomScale="90" zoomScaleNormal="90" zoomScalePageLayoutView="90" workbookViewId="0">
      <selection activeCell="F33" sqref="F33"/>
    </sheetView>
  </sheetViews>
  <sheetFormatPr defaultRowHeight="14.4"/>
  <cols>
    <col min="2" max="2" width="36.5546875" customWidth="1"/>
    <col min="3" max="3" width="63.88671875" customWidth="1"/>
    <col min="4" max="4" width="36.5546875" customWidth="1"/>
    <col min="5" max="7" width="9.109375" customWidth="1"/>
  </cols>
  <sheetData>
    <row r="1" spans="2:4" ht="15" thickBot="1"/>
    <row r="2" spans="2:4" ht="42.6" thickBot="1">
      <c r="B2" s="99" t="s">
        <v>49</v>
      </c>
      <c r="C2" s="100"/>
      <c r="D2" s="4" t="s">
        <v>116</v>
      </c>
    </row>
    <row r="3" spans="2:4" ht="17.399999999999999">
      <c r="B3" s="14" t="s">
        <v>2</v>
      </c>
      <c r="C3" s="8" t="s">
        <v>3</v>
      </c>
      <c r="D3" s="5">
        <v>2566</v>
      </c>
    </row>
    <row r="4" spans="2:4" ht="17.399999999999999">
      <c r="B4" s="15" t="s">
        <v>4</v>
      </c>
      <c r="C4" s="9" t="s">
        <v>50</v>
      </c>
      <c r="D4" s="7">
        <v>22318</v>
      </c>
    </row>
    <row r="5" spans="2:4" ht="17.399999999999999">
      <c r="B5" s="16" t="s">
        <v>5</v>
      </c>
      <c r="C5" s="10" t="s">
        <v>6</v>
      </c>
      <c r="D5" s="6">
        <v>8937.6</v>
      </c>
    </row>
    <row r="6" spans="2:4" ht="17.399999999999999">
      <c r="B6" s="15" t="s">
        <v>7</v>
      </c>
      <c r="C6" s="9" t="s">
        <v>8</v>
      </c>
      <c r="D6" s="7">
        <v>12508.3</v>
      </c>
    </row>
    <row r="7" spans="2:4" ht="17.399999999999999">
      <c r="B7" s="16" t="s">
        <v>9</v>
      </c>
      <c r="C7" s="10" t="s">
        <v>51</v>
      </c>
      <c r="D7" s="6">
        <v>6765.9</v>
      </c>
    </row>
    <row r="8" spans="2:4" ht="17.399999999999999">
      <c r="B8" s="15" t="s">
        <v>11</v>
      </c>
      <c r="C8" s="9" t="s">
        <v>12</v>
      </c>
      <c r="D8" s="7">
        <v>21559.599999999999</v>
      </c>
    </row>
    <row r="9" spans="2:4" ht="17.399999999999999">
      <c r="B9" s="16" t="s">
        <v>13</v>
      </c>
      <c r="C9" s="10" t="s">
        <v>52</v>
      </c>
      <c r="D9" s="6">
        <v>3365</v>
      </c>
    </row>
    <row r="10" spans="2:4" ht="17.399999999999999">
      <c r="B10" s="15" t="s">
        <v>15</v>
      </c>
      <c r="C10" s="9" t="s">
        <v>53</v>
      </c>
      <c r="D10" s="7">
        <v>5170.8999999999996</v>
      </c>
    </row>
    <row r="11" spans="2:4" ht="17.399999999999999">
      <c r="B11" s="16" t="s">
        <v>17</v>
      </c>
      <c r="C11" s="10" t="s">
        <v>18</v>
      </c>
      <c r="D11" s="6">
        <v>2690.7</v>
      </c>
    </row>
    <row r="12" spans="2:4" ht="17.399999999999999">
      <c r="B12" s="15" t="s">
        <v>19</v>
      </c>
      <c r="C12" s="9" t="s">
        <v>54</v>
      </c>
      <c r="D12" s="7">
        <v>23117.8</v>
      </c>
    </row>
    <row r="13" spans="2:4" ht="17.399999999999999">
      <c r="B13" s="16" t="s">
        <v>21</v>
      </c>
      <c r="C13" s="10" t="s">
        <v>22</v>
      </c>
      <c r="D13" s="6">
        <v>4188.5</v>
      </c>
    </row>
    <row r="14" spans="2:4" ht="17.399999999999999">
      <c r="B14" s="15" t="s">
        <v>23</v>
      </c>
      <c r="C14" s="9" t="s">
        <v>55</v>
      </c>
      <c r="D14" s="7">
        <v>3748.3</v>
      </c>
    </row>
    <row r="15" spans="2:4" ht="17.399999999999999">
      <c r="B15" s="16" t="s">
        <v>25</v>
      </c>
      <c r="C15" s="10" t="s">
        <v>26</v>
      </c>
      <c r="D15" s="6">
        <v>6183.6</v>
      </c>
    </row>
    <row r="16" spans="2:4" ht="17.399999999999999">
      <c r="B16" s="15" t="s">
        <v>56</v>
      </c>
      <c r="C16" s="9" t="s">
        <v>57</v>
      </c>
      <c r="D16" s="7">
        <v>3066.9</v>
      </c>
    </row>
    <row r="17" spans="2:7" s="3" customFormat="1" ht="17.399999999999999">
      <c r="B17" s="16" t="s">
        <v>114</v>
      </c>
      <c r="C17" s="10" t="s">
        <v>115</v>
      </c>
      <c r="D17" s="6">
        <v>104</v>
      </c>
      <c r="F17"/>
      <c r="G17"/>
    </row>
    <row r="18" spans="2:7" ht="17.399999999999999">
      <c r="B18" s="15" t="s">
        <v>33</v>
      </c>
      <c r="C18" s="9" t="s">
        <v>34</v>
      </c>
      <c r="D18" s="7">
        <v>8651.5</v>
      </c>
    </row>
    <row r="19" spans="2:7" ht="17.399999999999999">
      <c r="B19" s="16" t="s">
        <v>58</v>
      </c>
      <c r="C19" s="10" t="s">
        <v>59</v>
      </c>
      <c r="D19" s="6">
        <v>2953.2</v>
      </c>
      <c r="F19" s="3"/>
      <c r="G19" s="3"/>
    </row>
    <row r="20" spans="2:7" ht="17.399999999999999">
      <c r="B20" s="15" t="s">
        <v>35</v>
      </c>
      <c r="C20" s="9" t="s">
        <v>36</v>
      </c>
      <c r="D20" s="7">
        <v>6161.7</v>
      </c>
    </row>
    <row r="21" spans="2:7" ht="17.399999999999999">
      <c r="B21" s="16" t="s">
        <v>37</v>
      </c>
      <c r="C21" s="10" t="s">
        <v>38</v>
      </c>
      <c r="D21" s="6">
        <v>7459.6</v>
      </c>
    </row>
    <row r="22" spans="2:7" ht="17.399999999999999">
      <c r="B22" s="15" t="s">
        <v>39</v>
      </c>
      <c r="C22" s="9" t="s">
        <v>60</v>
      </c>
      <c r="D22" s="7">
        <v>10151.700000000001</v>
      </c>
      <c r="F22" s="3"/>
      <c r="G22" s="3"/>
    </row>
    <row r="23" spans="2:7" ht="18" thickBot="1">
      <c r="B23" s="16" t="s">
        <v>41</v>
      </c>
      <c r="C23" s="10" t="s">
        <v>61</v>
      </c>
      <c r="D23" s="6">
        <v>403.6</v>
      </c>
      <c r="F23" s="3"/>
      <c r="G23" s="3"/>
    </row>
    <row r="24" spans="2:7" s="3" customFormat="1" ht="18" thickBot="1">
      <c r="B24" s="109" t="s">
        <v>192</v>
      </c>
      <c r="C24" s="110"/>
      <c r="D24" s="57">
        <v>5632</v>
      </c>
      <c r="F24"/>
      <c r="G24"/>
    </row>
    <row r="25" spans="2:7" s="3" customFormat="1" ht="18" thickBot="1">
      <c r="B25" s="26" t="s">
        <v>82</v>
      </c>
      <c r="C25" s="2"/>
      <c r="D25" s="25">
        <f>SUM(D3:D24)</f>
        <v>167704.40000000002</v>
      </c>
      <c r="F25"/>
      <c r="G25"/>
    </row>
  </sheetData>
  <mergeCells count="2">
    <mergeCell ref="B2:C2"/>
    <mergeCell ref="B24:C24"/>
  </mergeCells>
  <pageMargins left="0.7" right="0.7" top="0.75" bottom="0.75" header="0.3" footer="0.3"/>
  <pageSetup scale="84" orientation="landscape" r:id="rId1"/>
  <headerFooter>
    <oddHeader xml:space="preserve">&amp;C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  <pageSetUpPr fitToPage="1"/>
  </sheetPr>
  <dimension ref="A1:I40"/>
  <sheetViews>
    <sheetView zoomScale="55" zoomScaleNormal="55" zoomScalePageLayoutView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43" sqref="A43"/>
    </sheetView>
  </sheetViews>
  <sheetFormatPr defaultColWidth="9.109375" defaultRowHeight="14.4"/>
  <cols>
    <col min="1" max="1" width="52.33203125" style="3" customWidth="1"/>
    <col min="2" max="2" width="63.33203125" style="3" bestFit="1" customWidth="1"/>
    <col min="3" max="3" width="92.33203125" style="3" customWidth="1"/>
    <col min="4" max="4" width="55.44140625" style="3" customWidth="1"/>
    <col min="5" max="5" width="48.33203125" style="3" bestFit="1" customWidth="1"/>
    <col min="6" max="6" width="34" style="3" customWidth="1"/>
    <col min="7" max="7" width="28.109375" style="3" customWidth="1"/>
    <col min="8" max="8" width="29.77734375" style="3" customWidth="1"/>
    <col min="9" max="9" width="24.21875" style="3" customWidth="1"/>
    <col min="10" max="16384" width="9.109375" style="3"/>
  </cols>
  <sheetData>
    <row r="1" spans="1:9" ht="42" customHeight="1" thickBot="1">
      <c r="A1" s="103" t="s">
        <v>0</v>
      </c>
      <c r="B1" s="104"/>
      <c r="C1" s="41" t="s">
        <v>150</v>
      </c>
      <c r="D1" s="105" t="s">
        <v>205</v>
      </c>
      <c r="E1" s="106"/>
      <c r="F1" s="106"/>
      <c r="G1" s="105" t="s">
        <v>206</v>
      </c>
      <c r="H1" s="106"/>
      <c r="I1" s="111"/>
    </row>
    <row r="2" spans="1:9" ht="42.6" thickBot="1">
      <c r="A2" s="20"/>
      <c r="B2" s="18"/>
      <c r="C2" s="24" t="s">
        <v>71</v>
      </c>
      <c r="D2" s="35" t="s">
        <v>74</v>
      </c>
      <c r="E2" s="35" t="s">
        <v>69</v>
      </c>
      <c r="F2" s="35" t="s">
        <v>70</v>
      </c>
      <c r="G2" s="35" t="s">
        <v>202</v>
      </c>
      <c r="H2" s="35" t="s">
        <v>203</v>
      </c>
      <c r="I2" s="35" t="s">
        <v>204</v>
      </c>
    </row>
    <row r="3" spans="1:9" s="78" customFormat="1" ht="23.7" customHeight="1">
      <c r="A3" s="70" t="s">
        <v>85</v>
      </c>
      <c r="B3" s="71" t="s">
        <v>83</v>
      </c>
      <c r="C3" s="71" t="s">
        <v>130</v>
      </c>
      <c r="D3" s="71" t="s">
        <v>84</v>
      </c>
      <c r="E3" s="71" t="s">
        <v>84</v>
      </c>
      <c r="F3" s="71" t="s">
        <v>84</v>
      </c>
      <c r="G3" s="71" t="s">
        <v>84</v>
      </c>
      <c r="H3" s="71" t="s">
        <v>84</v>
      </c>
      <c r="I3" s="71" t="s">
        <v>84</v>
      </c>
    </row>
    <row r="4" spans="1:9" s="78" customFormat="1" ht="23.7" customHeight="1">
      <c r="A4" s="65" t="s">
        <v>2</v>
      </c>
      <c r="B4" s="75" t="s">
        <v>3</v>
      </c>
      <c r="C4" s="75" t="s">
        <v>119</v>
      </c>
      <c r="D4" s="75" t="s">
        <v>84</v>
      </c>
      <c r="E4" s="75" t="s">
        <v>138</v>
      </c>
      <c r="F4" s="75" t="s">
        <v>141</v>
      </c>
      <c r="G4" s="75" t="s">
        <v>84</v>
      </c>
      <c r="H4" s="75" t="s">
        <v>84</v>
      </c>
      <c r="I4" s="75" t="s">
        <v>84</v>
      </c>
    </row>
    <row r="5" spans="1:9" s="78" customFormat="1" ht="23.7" customHeight="1">
      <c r="A5" s="70" t="s">
        <v>4</v>
      </c>
      <c r="B5" s="71" t="s">
        <v>117</v>
      </c>
      <c r="C5" s="71" t="s">
        <v>120</v>
      </c>
      <c r="D5" s="71" t="s">
        <v>212</v>
      </c>
      <c r="E5" s="71" t="s">
        <v>84</v>
      </c>
      <c r="F5" s="71" t="s">
        <v>84</v>
      </c>
      <c r="G5" s="71" t="s">
        <v>84</v>
      </c>
      <c r="H5" s="71" t="s">
        <v>84</v>
      </c>
      <c r="I5" s="71" t="s">
        <v>84</v>
      </c>
    </row>
    <row r="6" spans="1:9" s="78" customFormat="1" ht="23.7" customHeight="1">
      <c r="A6" s="65" t="s">
        <v>4</v>
      </c>
      <c r="B6" s="75" t="s">
        <v>75</v>
      </c>
      <c r="C6" s="75" t="s">
        <v>121</v>
      </c>
      <c r="D6" s="75" t="s">
        <v>211</v>
      </c>
      <c r="E6" s="75" t="s">
        <v>84</v>
      </c>
      <c r="F6" s="75" t="s">
        <v>84</v>
      </c>
      <c r="G6" s="75" t="s">
        <v>84</v>
      </c>
      <c r="H6" s="75" t="s">
        <v>84</v>
      </c>
      <c r="I6" s="75" t="s">
        <v>84</v>
      </c>
    </row>
    <row r="7" spans="1:9" s="78" customFormat="1" ht="23.7" customHeight="1">
      <c r="A7" s="70" t="s">
        <v>155</v>
      </c>
      <c r="B7" s="71" t="s">
        <v>169</v>
      </c>
      <c r="C7" s="71" t="s">
        <v>160</v>
      </c>
      <c r="D7" s="71" t="s">
        <v>84</v>
      </c>
      <c r="E7" s="71" t="s">
        <v>161</v>
      </c>
      <c r="F7" s="71" t="s">
        <v>84</v>
      </c>
      <c r="G7" s="71" t="s">
        <v>84</v>
      </c>
      <c r="H7" s="71" t="s">
        <v>84</v>
      </c>
      <c r="I7" s="71" t="s">
        <v>84</v>
      </c>
    </row>
    <row r="8" spans="1:9" s="78" customFormat="1" ht="23.7" customHeight="1">
      <c r="A8" s="65" t="s">
        <v>155</v>
      </c>
      <c r="B8" s="75" t="s">
        <v>182</v>
      </c>
      <c r="C8" s="75" t="s">
        <v>160</v>
      </c>
      <c r="D8" s="75" t="s">
        <v>84</v>
      </c>
      <c r="E8" s="75" t="s">
        <v>161</v>
      </c>
      <c r="F8" s="75" t="s">
        <v>84</v>
      </c>
      <c r="G8" s="75" t="s">
        <v>84</v>
      </c>
      <c r="H8" s="75" t="s">
        <v>84</v>
      </c>
      <c r="I8" s="75" t="s">
        <v>84</v>
      </c>
    </row>
    <row r="9" spans="1:9" s="78" customFormat="1" ht="23.7" customHeight="1">
      <c r="A9" s="70" t="s">
        <v>155</v>
      </c>
      <c r="B9" s="71" t="s">
        <v>196</v>
      </c>
      <c r="C9" s="71" t="s">
        <v>160</v>
      </c>
      <c r="D9" s="71" t="s">
        <v>84</v>
      </c>
      <c r="E9" s="71" t="s">
        <v>161</v>
      </c>
      <c r="F9" s="71" t="s">
        <v>84</v>
      </c>
      <c r="G9" s="71" t="s">
        <v>84</v>
      </c>
      <c r="H9" s="71" t="s">
        <v>84</v>
      </c>
      <c r="I9" s="71" t="s">
        <v>84</v>
      </c>
    </row>
    <row r="10" spans="1:9" s="78" customFormat="1" ht="23.7" customHeight="1">
      <c r="A10" s="65" t="s">
        <v>5</v>
      </c>
      <c r="B10" s="75" t="s">
        <v>173</v>
      </c>
      <c r="C10" s="75" t="s">
        <v>209</v>
      </c>
      <c r="D10" s="75" t="s">
        <v>210</v>
      </c>
      <c r="E10" s="75" t="s">
        <v>189</v>
      </c>
      <c r="F10" s="75" t="s">
        <v>84</v>
      </c>
      <c r="G10" s="75" t="s">
        <v>84</v>
      </c>
      <c r="H10" s="75" t="s">
        <v>84</v>
      </c>
      <c r="I10" s="75" t="s">
        <v>84</v>
      </c>
    </row>
    <row r="11" spans="1:9" s="78" customFormat="1" ht="23.7" customHeight="1">
      <c r="A11" s="70" t="s">
        <v>7</v>
      </c>
      <c r="B11" s="71" t="s">
        <v>8</v>
      </c>
      <c r="C11" s="71" t="s">
        <v>145</v>
      </c>
      <c r="D11" s="71" t="s">
        <v>171</v>
      </c>
      <c r="E11" s="71" t="s">
        <v>207</v>
      </c>
      <c r="F11" s="71" t="s">
        <v>84</v>
      </c>
      <c r="G11" s="71" t="s">
        <v>84</v>
      </c>
      <c r="H11" s="71" t="s">
        <v>84</v>
      </c>
      <c r="I11" s="71" t="s">
        <v>84</v>
      </c>
    </row>
    <row r="12" spans="1:9" s="78" customFormat="1" ht="23.7" customHeight="1">
      <c r="A12" s="65" t="s">
        <v>9</v>
      </c>
      <c r="B12" s="75" t="s">
        <v>10</v>
      </c>
      <c r="C12" s="75" t="s">
        <v>122</v>
      </c>
      <c r="D12" s="75" t="s">
        <v>84</v>
      </c>
      <c r="E12" s="75" t="s">
        <v>138</v>
      </c>
      <c r="F12" s="75" t="s">
        <v>141</v>
      </c>
      <c r="G12" s="75" t="s">
        <v>84</v>
      </c>
      <c r="H12" s="75" t="s">
        <v>84</v>
      </c>
      <c r="I12" s="75" t="s">
        <v>84</v>
      </c>
    </row>
    <row r="13" spans="1:9" s="78" customFormat="1" ht="23.7" customHeight="1">
      <c r="A13" s="70" t="s">
        <v>11</v>
      </c>
      <c r="B13" s="71" t="s">
        <v>12</v>
      </c>
      <c r="C13" s="71" t="s">
        <v>123</v>
      </c>
      <c r="D13" s="71" t="s">
        <v>84</v>
      </c>
      <c r="E13" s="71" t="s">
        <v>140</v>
      </c>
      <c r="F13" s="71" t="s">
        <v>138</v>
      </c>
      <c r="G13" s="71" t="s">
        <v>84</v>
      </c>
      <c r="H13" s="71" t="s">
        <v>84</v>
      </c>
      <c r="I13" s="71" t="s">
        <v>84</v>
      </c>
    </row>
    <row r="14" spans="1:9" s="78" customFormat="1" ht="23.7" customHeight="1">
      <c r="A14" s="65" t="s">
        <v>13</v>
      </c>
      <c r="B14" s="75" t="s">
        <v>14</v>
      </c>
      <c r="C14" s="75" t="s">
        <v>175</v>
      </c>
      <c r="D14" s="75" t="s">
        <v>176</v>
      </c>
      <c r="E14" s="75" t="s">
        <v>177</v>
      </c>
      <c r="F14" s="75" t="s">
        <v>84</v>
      </c>
      <c r="G14" s="75" t="s">
        <v>84</v>
      </c>
      <c r="H14" s="75" t="s">
        <v>84</v>
      </c>
      <c r="I14" s="75" t="s">
        <v>84</v>
      </c>
    </row>
    <row r="15" spans="1:9" s="78" customFormat="1" ht="23.7" customHeight="1">
      <c r="A15" s="70" t="s">
        <v>15</v>
      </c>
      <c r="B15" s="71" t="s">
        <v>16</v>
      </c>
      <c r="C15" s="71" t="s">
        <v>142</v>
      </c>
      <c r="D15" s="71" t="s">
        <v>84</v>
      </c>
      <c r="E15" s="71" t="s">
        <v>143</v>
      </c>
      <c r="F15" s="71" t="s">
        <v>84</v>
      </c>
      <c r="G15" s="71" t="s">
        <v>84</v>
      </c>
      <c r="H15" s="71" t="s">
        <v>84</v>
      </c>
      <c r="I15" s="71" t="s">
        <v>84</v>
      </c>
    </row>
    <row r="16" spans="1:9" s="78" customFormat="1" ht="23.7" customHeight="1">
      <c r="A16" s="65" t="s">
        <v>17</v>
      </c>
      <c r="B16" s="75" t="s">
        <v>18</v>
      </c>
      <c r="C16" s="75" t="s">
        <v>124</v>
      </c>
      <c r="D16" s="75" t="s">
        <v>84</v>
      </c>
      <c r="E16" s="75" t="s">
        <v>190</v>
      </c>
      <c r="F16" s="75" t="s">
        <v>84</v>
      </c>
      <c r="G16" s="75" t="s">
        <v>84</v>
      </c>
      <c r="H16" s="75" t="s">
        <v>84</v>
      </c>
      <c r="I16" s="75" t="s">
        <v>84</v>
      </c>
    </row>
    <row r="17" spans="1:9" s="78" customFormat="1" ht="23.7" customHeight="1">
      <c r="A17" s="70" t="s">
        <v>19</v>
      </c>
      <c r="B17" s="71" t="s">
        <v>20</v>
      </c>
      <c r="C17" s="71" t="s">
        <v>151</v>
      </c>
      <c r="D17" s="71" t="s">
        <v>84</v>
      </c>
      <c r="E17" s="71" t="s">
        <v>137</v>
      </c>
      <c r="F17" s="71" t="s">
        <v>84</v>
      </c>
      <c r="G17" s="71" t="s">
        <v>84</v>
      </c>
      <c r="H17" s="71" t="s">
        <v>84</v>
      </c>
      <c r="I17" s="71" t="s">
        <v>84</v>
      </c>
    </row>
    <row r="18" spans="1:9" s="78" customFormat="1" ht="23.7" customHeight="1">
      <c r="A18" s="65" t="s">
        <v>21</v>
      </c>
      <c r="B18" s="75" t="s">
        <v>22</v>
      </c>
      <c r="C18" s="75" t="s">
        <v>125</v>
      </c>
      <c r="D18" s="75" t="s">
        <v>84</v>
      </c>
      <c r="E18" s="75" t="s">
        <v>138</v>
      </c>
      <c r="F18" s="75" t="s">
        <v>141</v>
      </c>
      <c r="G18" s="75" t="s">
        <v>84</v>
      </c>
      <c r="H18" s="75" t="s">
        <v>84</v>
      </c>
      <c r="I18" s="75" t="s">
        <v>84</v>
      </c>
    </row>
    <row r="19" spans="1:9" s="78" customFormat="1" ht="23.7" customHeight="1">
      <c r="A19" s="70" t="s">
        <v>23</v>
      </c>
      <c r="B19" s="71" t="s">
        <v>24</v>
      </c>
      <c r="C19" s="71" t="s">
        <v>144</v>
      </c>
      <c r="D19" s="71" t="s">
        <v>84</v>
      </c>
      <c r="E19" s="71" t="s">
        <v>84</v>
      </c>
      <c r="F19" s="71" t="s">
        <v>84</v>
      </c>
      <c r="G19" s="71" t="s">
        <v>84</v>
      </c>
      <c r="H19" s="71" t="s">
        <v>84</v>
      </c>
      <c r="I19" s="71" t="s">
        <v>84</v>
      </c>
    </row>
    <row r="20" spans="1:9" s="78" customFormat="1" ht="23.7" customHeight="1">
      <c r="A20" s="65" t="s">
        <v>25</v>
      </c>
      <c r="B20" s="75" t="s">
        <v>26</v>
      </c>
      <c r="C20" s="75" t="s">
        <v>178</v>
      </c>
      <c r="D20" s="75" t="s">
        <v>172</v>
      </c>
      <c r="E20" s="75" t="s">
        <v>208</v>
      </c>
      <c r="F20" s="75" t="s">
        <v>84</v>
      </c>
      <c r="G20" s="75" t="s">
        <v>84</v>
      </c>
      <c r="H20" s="75" t="s">
        <v>84</v>
      </c>
      <c r="I20" s="75" t="s">
        <v>84</v>
      </c>
    </row>
    <row r="21" spans="1:9" s="78" customFormat="1" ht="23.7" customHeight="1">
      <c r="A21" s="70" t="s">
        <v>213</v>
      </c>
      <c r="B21" s="71" t="s">
        <v>214</v>
      </c>
      <c r="C21" s="71" t="s">
        <v>216</v>
      </c>
      <c r="D21" s="71" t="s">
        <v>217</v>
      </c>
      <c r="E21" s="71" t="s">
        <v>218</v>
      </c>
      <c r="F21" s="71" t="s">
        <v>84</v>
      </c>
      <c r="G21" s="71" t="s">
        <v>84</v>
      </c>
      <c r="H21" s="71" t="s">
        <v>84</v>
      </c>
      <c r="I21" s="71" t="s">
        <v>84</v>
      </c>
    </row>
    <row r="22" spans="1:9" s="78" customFormat="1" ht="23.7" customHeight="1">
      <c r="A22" s="65" t="s">
        <v>27</v>
      </c>
      <c r="B22" s="75" t="s">
        <v>28</v>
      </c>
      <c r="C22" s="75" t="s">
        <v>146</v>
      </c>
      <c r="D22" s="75" t="s">
        <v>172</v>
      </c>
      <c r="E22" s="75" t="s">
        <v>166</v>
      </c>
      <c r="F22" s="75" t="s">
        <v>84</v>
      </c>
      <c r="G22" s="75" t="s">
        <v>84</v>
      </c>
      <c r="H22" s="75" t="s">
        <v>84</v>
      </c>
      <c r="I22" s="75" t="s">
        <v>84</v>
      </c>
    </row>
    <row r="23" spans="1:9" s="78" customFormat="1" ht="23.4" customHeight="1">
      <c r="A23" s="70" t="s">
        <v>157</v>
      </c>
      <c r="B23" s="71" t="s">
        <v>158</v>
      </c>
      <c r="C23" s="71" t="s">
        <v>159</v>
      </c>
      <c r="D23" s="71" t="s">
        <v>84</v>
      </c>
      <c r="E23" s="71" t="s">
        <v>84</v>
      </c>
      <c r="F23" s="71" t="s">
        <v>84</v>
      </c>
      <c r="G23" s="71" t="s">
        <v>84</v>
      </c>
      <c r="H23" s="71" t="s">
        <v>84</v>
      </c>
      <c r="I23" s="71" t="s">
        <v>84</v>
      </c>
    </row>
    <row r="24" spans="1:9" s="78" customFormat="1" ht="23.7" customHeight="1">
      <c r="A24" s="65" t="s">
        <v>183</v>
      </c>
      <c r="B24" s="75" t="s">
        <v>184</v>
      </c>
      <c r="C24" s="75" t="s">
        <v>186</v>
      </c>
      <c r="D24" s="75" t="s">
        <v>84</v>
      </c>
      <c r="E24" s="75" t="s">
        <v>84</v>
      </c>
      <c r="F24" s="75" t="s">
        <v>84</v>
      </c>
      <c r="G24" s="75" t="s">
        <v>84</v>
      </c>
      <c r="H24" s="75" t="s">
        <v>84</v>
      </c>
      <c r="I24" s="75" t="s">
        <v>84</v>
      </c>
    </row>
    <row r="25" spans="1:9" s="78" customFormat="1" ht="23.7" customHeight="1">
      <c r="A25" s="70" t="s">
        <v>29</v>
      </c>
      <c r="B25" s="71" t="s">
        <v>30</v>
      </c>
      <c r="C25" s="71" t="s">
        <v>126</v>
      </c>
      <c r="D25" s="71" t="s">
        <v>84</v>
      </c>
      <c r="E25" s="71" t="s">
        <v>138</v>
      </c>
      <c r="F25" s="71" t="s">
        <v>141</v>
      </c>
      <c r="G25" s="71" t="s">
        <v>84</v>
      </c>
      <c r="H25" s="71" t="s">
        <v>84</v>
      </c>
      <c r="I25" s="71" t="s">
        <v>84</v>
      </c>
    </row>
    <row r="26" spans="1:9" s="78" customFormat="1" ht="23.7" customHeight="1">
      <c r="A26" s="65" t="s">
        <v>114</v>
      </c>
      <c r="B26" s="75" t="s">
        <v>153</v>
      </c>
      <c r="C26" s="75" t="s">
        <v>163</v>
      </c>
      <c r="D26" s="75" t="s">
        <v>84</v>
      </c>
      <c r="E26" s="75" t="s">
        <v>84</v>
      </c>
      <c r="F26" s="75" t="s">
        <v>84</v>
      </c>
      <c r="G26" s="75" t="s">
        <v>84</v>
      </c>
      <c r="H26" s="75" t="s">
        <v>84</v>
      </c>
      <c r="I26" s="75" t="s">
        <v>84</v>
      </c>
    </row>
    <row r="27" spans="1:9" s="78" customFormat="1" ht="23.7" customHeight="1">
      <c r="A27" s="70" t="s">
        <v>31</v>
      </c>
      <c r="B27" s="71" t="s">
        <v>32</v>
      </c>
      <c r="C27" s="71" t="s">
        <v>84</v>
      </c>
      <c r="D27" s="71" t="s">
        <v>133</v>
      </c>
      <c r="E27" s="71" t="s">
        <v>84</v>
      </c>
      <c r="F27" s="71" t="s">
        <v>84</v>
      </c>
      <c r="G27" s="71" t="s">
        <v>84</v>
      </c>
      <c r="H27" s="71" t="s">
        <v>84</v>
      </c>
      <c r="I27" s="71" t="s">
        <v>84</v>
      </c>
    </row>
    <row r="28" spans="1:9" s="78" customFormat="1" ht="23.7" customHeight="1">
      <c r="A28" s="65" t="s">
        <v>33</v>
      </c>
      <c r="B28" s="75" t="s">
        <v>34</v>
      </c>
      <c r="C28" s="75" t="s">
        <v>127</v>
      </c>
      <c r="D28" s="75" t="s">
        <v>134</v>
      </c>
      <c r="E28" s="75" t="s">
        <v>139</v>
      </c>
      <c r="F28" s="75" t="s">
        <v>84</v>
      </c>
      <c r="G28" s="75" t="s">
        <v>84</v>
      </c>
      <c r="H28" s="75" t="s">
        <v>84</v>
      </c>
      <c r="I28" s="75" t="s">
        <v>84</v>
      </c>
    </row>
    <row r="29" spans="1:9" s="78" customFormat="1" ht="23.4" customHeight="1">
      <c r="A29" s="70" t="s">
        <v>35</v>
      </c>
      <c r="B29" s="71" t="s">
        <v>36</v>
      </c>
      <c r="C29" s="71" t="s">
        <v>128</v>
      </c>
      <c r="D29" s="71" t="s">
        <v>84</v>
      </c>
      <c r="E29" s="71" t="s">
        <v>138</v>
      </c>
      <c r="F29" s="71" t="s">
        <v>141</v>
      </c>
      <c r="G29" s="71" t="s">
        <v>84</v>
      </c>
      <c r="H29" s="71" t="s">
        <v>84</v>
      </c>
      <c r="I29" s="71" t="s">
        <v>84</v>
      </c>
    </row>
    <row r="30" spans="1:9" s="78" customFormat="1" ht="23.7" customHeight="1">
      <c r="A30" s="65" t="s">
        <v>37</v>
      </c>
      <c r="B30" s="75" t="s">
        <v>38</v>
      </c>
      <c r="C30" s="75" t="s">
        <v>129</v>
      </c>
      <c r="D30" s="75" t="s">
        <v>135</v>
      </c>
      <c r="E30" s="75" t="s">
        <v>140</v>
      </c>
      <c r="F30" s="75" t="s">
        <v>138</v>
      </c>
      <c r="G30" s="75" t="s">
        <v>84</v>
      </c>
      <c r="H30" s="75" t="s">
        <v>84</v>
      </c>
      <c r="I30" s="75" t="s">
        <v>84</v>
      </c>
    </row>
    <row r="31" spans="1:9" s="78" customFormat="1" ht="23.7" customHeight="1">
      <c r="A31" s="70" t="s">
        <v>39</v>
      </c>
      <c r="B31" s="71" t="s">
        <v>40</v>
      </c>
      <c r="C31" s="71" t="s">
        <v>191</v>
      </c>
      <c r="D31" s="71" t="s">
        <v>84</v>
      </c>
      <c r="E31" s="71" t="s">
        <v>140</v>
      </c>
      <c r="F31" s="71" t="s">
        <v>138</v>
      </c>
      <c r="G31" s="71" t="s">
        <v>84</v>
      </c>
      <c r="H31" s="71" t="s">
        <v>84</v>
      </c>
      <c r="I31" s="71" t="s">
        <v>84</v>
      </c>
    </row>
    <row r="32" spans="1:9" s="78" customFormat="1" ht="23.7" customHeight="1">
      <c r="A32" s="65" t="s">
        <v>41</v>
      </c>
      <c r="B32" s="75" t="s">
        <v>42</v>
      </c>
      <c r="C32" s="75" t="s">
        <v>164</v>
      </c>
      <c r="D32" s="75" t="s">
        <v>84</v>
      </c>
      <c r="E32" s="75" t="s">
        <v>84</v>
      </c>
      <c r="F32" s="75" t="s">
        <v>84</v>
      </c>
      <c r="G32" s="75" t="s">
        <v>84</v>
      </c>
      <c r="H32" s="75" t="s">
        <v>84</v>
      </c>
      <c r="I32" s="75" t="s">
        <v>84</v>
      </c>
    </row>
    <row r="33" spans="1:9" s="78" customFormat="1" ht="23.7" customHeight="1">
      <c r="A33" s="70" t="s">
        <v>65</v>
      </c>
      <c r="B33" s="71" t="s">
        <v>66</v>
      </c>
      <c r="C33" s="71" t="s">
        <v>131</v>
      </c>
      <c r="D33" s="71" t="s">
        <v>84</v>
      </c>
      <c r="E33" s="71" t="s">
        <v>84</v>
      </c>
      <c r="F33" s="71" t="s">
        <v>84</v>
      </c>
      <c r="G33" s="71" t="s">
        <v>84</v>
      </c>
      <c r="H33" s="71" t="s">
        <v>84</v>
      </c>
      <c r="I33" s="71" t="s">
        <v>84</v>
      </c>
    </row>
    <row r="34" spans="1:9" s="78" customFormat="1" ht="23.7" customHeight="1">
      <c r="A34" s="65" t="s">
        <v>162</v>
      </c>
      <c r="B34" s="75" t="s">
        <v>118</v>
      </c>
      <c r="C34" s="75" t="s">
        <v>84</v>
      </c>
      <c r="D34" s="75" t="s">
        <v>168</v>
      </c>
      <c r="E34" s="75" t="s">
        <v>195</v>
      </c>
      <c r="F34" s="75" t="s">
        <v>84</v>
      </c>
      <c r="G34" s="75" t="s">
        <v>84</v>
      </c>
      <c r="H34" s="75" t="s">
        <v>84</v>
      </c>
      <c r="I34" s="75" t="s">
        <v>84</v>
      </c>
    </row>
    <row r="35" spans="1:9" s="78" customFormat="1" ht="23.4" customHeight="1">
      <c r="A35" s="70" t="s">
        <v>43</v>
      </c>
      <c r="B35" s="71" t="s">
        <v>44</v>
      </c>
      <c r="C35" s="71" t="s">
        <v>84</v>
      </c>
      <c r="D35" s="71" t="s">
        <v>136</v>
      </c>
      <c r="E35" s="71" t="s">
        <v>138</v>
      </c>
      <c r="F35" s="71" t="s">
        <v>141</v>
      </c>
      <c r="G35" s="71" t="s">
        <v>84</v>
      </c>
      <c r="H35" s="71" t="s">
        <v>84</v>
      </c>
      <c r="I35" s="71" t="s">
        <v>84</v>
      </c>
    </row>
    <row r="36" spans="1:9" s="78" customFormat="1" ht="23.7" customHeight="1">
      <c r="A36" s="65" t="s">
        <v>45</v>
      </c>
      <c r="B36" s="75" t="s">
        <v>67</v>
      </c>
      <c r="C36" s="75" t="s">
        <v>84</v>
      </c>
      <c r="D36" s="75" t="s">
        <v>132</v>
      </c>
      <c r="E36" s="75" t="s">
        <v>84</v>
      </c>
      <c r="F36" s="75" t="s">
        <v>84</v>
      </c>
      <c r="G36" s="75" t="s">
        <v>84</v>
      </c>
      <c r="H36" s="75" t="s">
        <v>84</v>
      </c>
      <c r="I36" s="75" t="s">
        <v>84</v>
      </c>
    </row>
    <row r="37" spans="1:9" s="78" customFormat="1" ht="23.7" customHeight="1">
      <c r="A37" s="70" t="s">
        <v>45</v>
      </c>
      <c r="B37" s="71" t="s">
        <v>68</v>
      </c>
      <c r="C37" s="71" t="s">
        <v>84</v>
      </c>
      <c r="D37" s="71" t="s">
        <v>148</v>
      </c>
      <c r="E37" s="71" t="s">
        <v>84</v>
      </c>
      <c r="F37" s="71" t="s">
        <v>84</v>
      </c>
      <c r="G37" s="71" t="s">
        <v>84</v>
      </c>
      <c r="H37" s="71" t="s">
        <v>84</v>
      </c>
      <c r="I37" s="71" t="s">
        <v>84</v>
      </c>
    </row>
    <row r="38" spans="1:9" s="78" customFormat="1" ht="23.7" customHeight="1">
      <c r="A38" s="65" t="s">
        <v>45</v>
      </c>
      <c r="B38" s="75" t="s">
        <v>46</v>
      </c>
      <c r="C38" s="75" t="s">
        <v>84</v>
      </c>
      <c r="D38" s="75" t="s">
        <v>149</v>
      </c>
      <c r="E38" s="75" t="s">
        <v>84</v>
      </c>
      <c r="F38" s="75" t="s">
        <v>84</v>
      </c>
      <c r="G38" s="75" t="s">
        <v>84</v>
      </c>
      <c r="H38" s="75" t="s">
        <v>84</v>
      </c>
      <c r="I38" s="75" t="s">
        <v>84</v>
      </c>
    </row>
    <row r="39" spans="1:9" s="78" customFormat="1" ht="23.7" customHeight="1" thickBot="1">
      <c r="A39" s="84" t="s">
        <v>47</v>
      </c>
      <c r="B39" s="85" t="s">
        <v>48</v>
      </c>
      <c r="C39" s="85" t="s">
        <v>180</v>
      </c>
      <c r="D39" s="85" t="s">
        <v>84</v>
      </c>
      <c r="E39" s="85" t="s">
        <v>187</v>
      </c>
      <c r="F39" s="85" t="s">
        <v>84</v>
      </c>
      <c r="G39" s="85" t="s">
        <v>84</v>
      </c>
      <c r="H39" s="85" t="s">
        <v>84</v>
      </c>
      <c r="I39" s="85" t="s">
        <v>84</v>
      </c>
    </row>
    <row r="40" spans="1:9" ht="23.7" customHeight="1">
      <c r="A40" s="66" t="s">
        <v>147</v>
      </c>
      <c r="B40" s="67"/>
      <c r="C40" s="67"/>
    </row>
  </sheetData>
  <mergeCells count="3">
    <mergeCell ref="A1:B1"/>
    <mergeCell ref="D1:F1"/>
    <mergeCell ref="G1:I1"/>
  </mergeCells>
  <pageMargins left="0.7" right="0.7" top="0.75" bottom="0.75" header="0.3" footer="0.3"/>
  <pageSetup scale="3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D3:E7"/>
  <sheetViews>
    <sheetView topLeftCell="C1" workbookViewId="0">
      <selection activeCell="E7" sqref="E7"/>
    </sheetView>
  </sheetViews>
  <sheetFormatPr defaultColWidth="9.109375" defaultRowHeight="14.4"/>
  <cols>
    <col min="1" max="3" width="9.109375" style="3"/>
    <col min="4" max="4" width="37" style="3" customWidth="1"/>
    <col min="5" max="5" width="38.88671875" style="3" customWidth="1"/>
    <col min="6" max="16384" width="9.109375" style="3"/>
  </cols>
  <sheetData>
    <row r="3" spans="4:5" ht="14.4" customHeight="1" thickBot="1"/>
    <row r="4" spans="4:5" ht="71.400000000000006" customHeight="1">
      <c r="D4" s="99" t="s">
        <v>152</v>
      </c>
      <c r="E4" s="100"/>
    </row>
    <row r="5" spans="4:5" ht="7.5" customHeight="1" thickBot="1">
      <c r="D5" s="11"/>
      <c r="E5" s="12"/>
    </row>
    <row r="6" spans="4:5" ht="21.6" thickBot="1">
      <c r="D6" s="13" t="s">
        <v>62</v>
      </c>
      <c r="E6" s="13" t="s">
        <v>64</v>
      </c>
    </row>
    <row r="7" spans="4:5" ht="18" thickBot="1">
      <c r="D7" s="1" t="s">
        <v>63</v>
      </c>
      <c r="E7" s="1">
        <f>'Border Rate 2025'!E7-'Border Rate Old'!E7</f>
        <v>3800.6400753905618</v>
      </c>
    </row>
  </sheetData>
  <mergeCells count="1">
    <mergeCell ref="D4:E4"/>
  </mergeCells>
  <pageMargins left="0.7" right="0.7" top="0.75" bottom="0.75" header="0.3" footer="0.3"/>
  <pageSetup orientation="landscape" r:id="rId1"/>
  <headerFooter>
    <oddHeader xml:space="preserve">&amp;C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2"/>
  <sheetViews>
    <sheetView zoomScale="60" zoomScaleNormal="60" zoomScalePageLayoutView="75"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J40" sqref="J40"/>
    </sheetView>
  </sheetViews>
  <sheetFormatPr defaultColWidth="9.109375" defaultRowHeight="14.4"/>
  <cols>
    <col min="1" max="1" width="23" style="3" customWidth="1"/>
    <col min="2" max="2" width="58.88671875" style="3" bestFit="1" customWidth="1"/>
    <col min="3" max="3" width="26.33203125" style="34" customWidth="1"/>
    <col min="4" max="4" width="22.33203125" style="3" bestFit="1" customWidth="1"/>
    <col min="5" max="5" width="21.44140625" style="98" customWidth="1"/>
    <col min="6" max="6" width="31.5546875" style="3" customWidth="1"/>
    <col min="7" max="7" width="30.6640625" style="3" customWidth="1"/>
    <col min="8" max="8" width="24.109375" style="3" customWidth="1"/>
    <col min="9" max="9" width="26.77734375" style="3" customWidth="1"/>
    <col min="10" max="10" width="26.88671875" style="3" customWidth="1"/>
    <col min="11" max="11" width="24.77734375" style="3" customWidth="1"/>
    <col min="12" max="12" width="26" style="3" customWidth="1"/>
    <col min="13" max="13" width="27.109375" style="3" customWidth="1"/>
    <col min="14" max="16384" width="9.109375" style="3"/>
  </cols>
  <sheetData>
    <row r="1" spans="1:13" ht="50.4" customHeight="1" thickBot="1">
      <c r="A1" s="103" t="s">
        <v>0</v>
      </c>
      <c r="B1" s="104"/>
      <c r="C1" s="37" t="s">
        <v>112</v>
      </c>
      <c r="D1" s="21" t="s">
        <v>78</v>
      </c>
      <c r="E1" s="68" t="s">
        <v>80</v>
      </c>
      <c r="F1" s="101" t="s">
        <v>73</v>
      </c>
      <c r="G1" s="102"/>
      <c r="H1" s="105" t="s">
        <v>199</v>
      </c>
      <c r="I1" s="106"/>
      <c r="J1" s="106"/>
      <c r="K1" s="107" t="s">
        <v>201</v>
      </c>
      <c r="L1" s="108"/>
      <c r="M1" s="108"/>
    </row>
    <row r="2" spans="1:13" s="19" customFormat="1" ht="54" customHeight="1" thickBot="1">
      <c r="A2" s="20"/>
      <c r="B2" s="18"/>
      <c r="C2" s="24" t="s">
        <v>113</v>
      </c>
      <c r="D2" s="24" t="s">
        <v>79</v>
      </c>
      <c r="E2" s="69" t="s">
        <v>81</v>
      </c>
      <c r="F2" s="24" t="s">
        <v>72</v>
      </c>
      <c r="G2" s="24" t="s">
        <v>71</v>
      </c>
      <c r="H2" s="35" t="s">
        <v>74</v>
      </c>
      <c r="I2" s="35" t="s">
        <v>69</v>
      </c>
      <c r="J2" s="35" t="s">
        <v>70</v>
      </c>
      <c r="K2" s="35" t="s">
        <v>202</v>
      </c>
      <c r="L2" s="35" t="s">
        <v>203</v>
      </c>
      <c r="M2" s="35" t="s">
        <v>204</v>
      </c>
    </row>
    <row r="3" spans="1:13" s="78" customFormat="1" ht="23.7" customHeight="1">
      <c r="A3" s="70" t="s">
        <v>85</v>
      </c>
      <c r="B3" s="71" t="s">
        <v>83</v>
      </c>
      <c r="C3" s="70" t="s">
        <v>102</v>
      </c>
      <c r="D3" s="72" t="s">
        <v>76</v>
      </c>
      <c r="E3" s="79" t="s">
        <v>84</v>
      </c>
      <c r="F3" s="89">
        <f>'Numerator Calculations 2025'!F3-'Numerator Calculations Old'!F3</f>
        <v>0</v>
      </c>
      <c r="G3" s="89">
        <f>'Numerator Calculations 2025'!G3-'Numerator Calculations Old'!G3</f>
        <v>0</v>
      </c>
      <c r="H3" s="89">
        <f>'Numerator Calculations 2025'!H3-'Numerator Calculations Old'!H3</f>
        <v>0</v>
      </c>
      <c r="I3" s="89">
        <f>'Numerator Calculations 2025'!I3-'Numerator Calculations Old'!I3</f>
        <v>0</v>
      </c>
      <c r="J3" s="89">
        <f>'Numerator Calculations 2025'!J3-'Numerator Calculations Old'!J3</f>
        <v>0</v>
      </c>
      <c r="K3" s="89">
        <f>'Numerator Calculations 2025'!K3-'Numerator Calculations Old'!K3</f>
        <v>0</v>
      </c>
      <c r="L3" s="89">
        <f>'Numerator Calculations 2025'!L3-'Numerator Calculations Old'!L3</f>
        <v>0</v>
      </c>
      <c r="M3" s="89">
        <f>'Numerator Calculations 2025'!M3-'Numerator Calculations Old'!M3</f>
        <v>0</v>
      </c>
    </row>
    <row r="4" spans="1:13" s="78" customFormat="1" ht="23.7" customHeight="1">
      <c r="A4" s="82" t="s">
        <v>2</v>
      </c>
      <c r="B4" s="83" t="s">
        <v>3</v>
      </c>
      <c r="C4" s="82" t="s">
        <v>86</v>
      </c>
      <c r="D4" s="86" t="s">
        <v>77</v>
      </c>
      <c r="E4" s="87" t="s">
        <v>84</v>
      </c>
      <c r="F4" s="88">
        <f>'Numerator Calculations 2025'!F4-'Numerator Calculations Old'!F4</f>
        <v>31548096.260376066</v>
      </c>
      <c r="G4" s="88">
        <f>'Numerator Calculations 2025'!G4-'Numerator Calculations Old'!G4</f>
        <v>32478110.180376053</v>
      </c>
      <c r="H4" s="88">
        <f>'Numerator Calculations 2025'!H4-'Numerator Calculations Old'!H4</f>
        <v>0</v>
      </c>
      <c r="I4" s="88">
        <f>'Numerator Calculations 2025'!I4-'Numerator Calculations Old'!I4</f>
        <v>-930013.91999999993</v>
      </c>
      <c r="J4" s="88">
        <f>'Numerator Calculations 2025'!J4-'Numerator Calculations Old'!J4</f>
        <v>0</v>
      </c>
      <c r="K4" s="88">
        <f>'Numerator Calculations 2025'!K4-'Numerator Calculations Old'!K4</f>
        <v>0</v>
      </c>
      <c r="L4" s="88">
        <f>'Numerator Calculations 2025'!L4-'Numerator Calculations Old'!L4</f>
        <v>0</v>
      </c>
      <c r="M4" s="88">
        <f>'Numerator Calculations 2025'!M4-'Numerator Calculations Old'!M4</f>
        <v>0</v>
      </c>
    </row>
    <row r="5" spans="1:13" s="78" customFormat="1" ht="23.7" customHeight="1">
      <c r="A5" s="70" t="s">
        <v>4</v>
      </c>
      <c r="B5" s="71" t="s">
        <v>117</v>
      </c>
      <c r="C5" s="70" t="s">
        <v>110</v>
      </c>
      <c r="D5" s="72" t="s">
        <v>77</v>
      </c>
      <c r="E5" s="79" t="s">
        <v>84</v>
      </c>
      <c r="F5" s="89">
        <f>'Numerator Calculations 2025'!F5-'Numerator Calculations Old'!F5</f>
        <v>-35653503.274933815</v>
      </c>
      <c r="G5" s="89">
        <f>'Numerator Calculations 2025'!G5-'Numerator Calculations Old'!G5</f>
        <v>-29971116.404493332</v>
      </c>
      <c r="H5" s="89">
        <f>'Numerator Calculations 2025'!H5-'Numerator Calculations Old'!H5</f>
        <v>-5682386.87044058</v>
      </c>
      <c r="I5" s="89">
        <f>'Numerator Calculations 2025'!I5-'Numerator Calculations Old'!I5</f>
        <v>0</v>
      </c>
      <c r="J5" s="89">
        <f>'Numerator Calculations 2025'!J5-'Numerator Calculations Old'!J5</f>
        <v>0</v>
      </c>
      <c r="K5" s="89">
        <f>'Numerator Calculations 2025'!K5-'Numerator Calculations Old'!K5</f>
        <v>0</v>
      </c>
      <c r="L5" s="89">
        <f>'Numerator Calculations 2025'!L5-'Numerator Calculations Old'!L5</f>
        <v>0</v>
      </c>
      <c r="M5" s="89">
        <f>'Numerator Calculations 2025'!M5-'Numerator Calculations Old'!M5</f>
        <v>0</v>
      </c>
    </row>
    <row r="6" spans="1:13" s="78" customFormat="1" ht="23.7" customHeight="1">
      <c r="A6" s="82" t="s">
        <v>4</v>
      </c>
      <c r="B6" s="83" t="s">
        <v>75</v>
      </c>
      <c r="C6" s="82" t="s">
        <v>111</v>
      </c>
      <c r="D6" s="86" t="s">
        <v>77</v>
      </c>
      <c r="E6" s="87" t="s">
        <v>84</v>
      </c>
      <c r="F6" s="88">
        <f>'Numerator Calculations 2025'!F6-'Numerator Calculations Old'!F6</f>
        <v>62046474.251469374</v>
      </c>
      <c r="G6" s="88">
        <f>'Numerator Calculations 2025'!G6-'Numerator Calculations Old'!G6</f>
        <v>79950812.288025856</v>
      </c>
      <c r="H6" s="88">
        <f>'Numerator Calculations 2025'!H6-'Numerator Calculations Old'!H6</f>
        <v>-17904338.036556572</v>
      </c>
      <c r="I6" s="88">
        <f>'Numerator Calculations 2025'!I6-'Numerator Calculations Old'!I6</f>
        <v>0</v>
      </c>
      <c r="J6" s="88">
        <f>'Numerator Calculations 2025'!J6-'Numerator Calculations Old'!J6</f>
        <v>0</v>
      </c>
      <c r="K6" s="88">
        <f>'Numerator Calculations 2025'!K6-'Numerator Calculations Old'!K6</f>
        <v>0</v>
      </c>
      <c r="L6" s="88">
        <f>'Numerator Calculations 2025'!L6-'Numerator Calculations Old'!L6</f>
        <v>0</v>
      </c>
      <c r="M6" s="88">
        <f>'Numerator Calculations 2025'!M6-'Numerator Calculations Old'!M6</f>
        <v>0</v>
      </c>
    </row>
    <row r="7" spans="1:13" s="78" customFormat="1" ht="23.7" customHeight="1">
      <c r="A7" s="70" t="s">
        <v>155</v>
      </c>
      <c r="B7" s="71" t="s">
        <v>169</v>
      </c>
      <c r="C7" s="70" t="s">
        <v>156</v>
      </c>
      <c r="D7" s="72" t="s">
        <v>77</v>
      </c>
      <c r="E7" s="79" t="s">
        <v>84</v>
      </c>
      <c r="F7" s="89">
        <f>'Numerator Calculations 2025'!F7-'Numerator Calculations Old'!F7</f>
        <v>6501536.8333330676</v>
      </c>
      <c r="G7" s="89">
        <f>'Numerator Calculations 2025'!G7-'Numerator Calculations Old'!G7</f>
        <v>6362947.6733330693</v>
      </c>
      <c r="H7" s="89">
        <f>'Numerator Calculations 2025'!H7-'Numerator Calculations Old'!H7</f>
        <v>0</v>
      </c>
      <c r="I7" s="89">
        <f>'Numerator Calculations 2025'!I7-'Numerator Calculations Old'!I7</f>
        <v>138589.16000000003</v>
      </c>
      <c r="J7" s="89">
        <f>'Numerator Calculations 2025'!J7-'Numerator Calculations Old'!J7</f>
        <v>0</v>
      </c>
      <c r="K7" s="89">
        <f>'Numerator Calculations 2025'!K7-'Numerator Calculations Old'!K7</f>
        <v>0</v>
      </c>
      <c r="L7" s="89">
        <f>'Numerator Calculations 2025'!L7-'Numerator Calculations Old'!L7</f>
        <v>0</v>
      </c>
      <c r="M7" s="89">
        <f>'Numerator Calculations 2025'!M7-'Numerator Calculations Old'!M7</f>
        <v>0</v>
      </c>
    </row>
    <row r="8" spans="1:13" s="78" customFormat="1" ht="23.7" customHeight="1">
      <c r="A8" s="82" t="s">
        <v>155</v>
      </c>
      <c r="B8" s="83" t="s">
        <v>182</v>
      </c>
      <c r="C8" s="82" t="s">
        <v>156</v>
      </c>
      <c r="D8" s="86" t="s">
        <v>77</v>
      </c>
      <c r="E8" s="87" t="s">
        <v>84</v>
      </c>
      <c r="F8" s="88">
        <f>'Numerator Calculations 2025'!F8-'Numerator Calculations Old'!F8</f>
        <v>2270837.297411575</v>
      </c>
      <c r="G8" s="88">
        <f>'Numerator Calculations 2025'!G8-'Numerator Calculations Old'!G8</f>
        <v>2270837.297411575</v>
      </c>
      <c r="H8" s="88">
        <f>'Numerator Calculations 2025'!H8-'Numerator Calculations Old'!H8</f>
        <v>0</v>
      </c>
      <c r="I8" s="88">
        <f>'Numerator Calculations 2025'!I8-'Numerator Calculations Old'!I8</f>
        <v>0</v>
      </c>
      <c r="J8" s="88">
        <f>'Numerator Calculations 2025'!J8-'Numerator Calculations Old'!J8</f>
        <v>0</v>
      </c>
      <c r="K8" s="88">
        <f>'Numerator Calculations 2025'!K8-'Numerator Calculations Old'!K8</f>
        <v>0</v>
      </c>
      <c r="L8" s="88">
        <f>'Numerator Calculations 2025'!L8-'Numerator Calculations Old'!L8</f>
        <v>0</v>
      </c>
      <c r="M8" s="88">
        <f>'Numerator Calculations 2025'!M8-'Numerator Calculations Old'!M8</f>
        <v>0</v>
      </c>
    </row>
    <row r="9" spans="1:13" s="78" customFormat="1" ht="23.7" customHeight="1">
      <c r="A9" s="70" t="s">
        <v>155</v>
      </c>
      <c r="B9" s="71" t="s">
        <v>196</v>
      </c>
      <c r="C9" s="70" t="s">
        <v>156</v>
      </c>
      <c r="D9" s="90" t="s">
        <v>77</v>
      </c>
      <c r="E9" s="79" t="s">
        <v>84</v>
      </c>
      <c r="F9" s="89">
        <f>'Numerator Calculations 2025'!F9-'Numerator Calculations Old'!F9</f>
        <v>-93346.448256699019</v>
      </c>
      <c r="G9" s="89">
        <f>'Numerator Calculations 2025'!G9-'Numerator Calculations Old'!G9</f>
        <v>-88886.838256699033</v>
      </c>
      <c r="H9" s="89">
        <f>'Numerator Calculations 2025'!H9-'Numerator Calculations Old'!H9</f>
        <v>0</v>
      </c>
      <c r="I9" s="89">
        <f>'Numerator Calculations 2025'!I9-'Numerator Calculations Old'!I9</f>
        <v>-4459.6099999999988</v>
      </c>
      <c r="J9" s="89">
        <f>'Numerator Calculations 2025'!J9-'Numerator Calculations Old'!J9</f>
        <v>0</v>
      </c>
      <c r="K9" s="89">
        <f>'Numerator Calculations 2025'!K9-'Numerator Calculations Old'!K9</f>
        <v>0</v>
      </c>
      <c r="L9" s="89">
        <f>'Numerator Calculations 2025'!L9-'Numerator Calculations Old'!L9</f>
        <v>0</v>
      </c>
      <c r="M9" s="89">
        <f>'Numerator Calculations 2025'!M9-'Numerator Calculations Old'!M9</f>
        <v>0</v>
      </c>
    </row>
    <row r="10" spans="1:13" s="78" customFormat="1" ht="23.7" customHeight="1">
      <c r="A10" s="82" t="s">
        <v>5</v>
      </c>
      <c r="B10" s="83" t="s">
        <v>181</v>
      </c>
      <c r="C10" s="82" t="s">
        <v>87</v>
      </c>
      <c r="D10" s="86" t="s">
        <v>76</v>
      </c>
      <c r="E10" s="87" t="s">
        <v>84</v>
      </c>
      <c r="F10" s="88">
        <f>'Numerator Calculations 2025'!F10-'Numerator Calculations Old'!F10</f>
        <v>-17719315.804492593</v>
      </c>
      <c r="G10" s="88">
        <f>'Numerator Calculations 2025'!G10-'Numerator Calculations Old'!G10</f>
        <v>-3155673.997692138</v>
      </c>
      <c r="H10" s="88">
        <f>'Numerator Calculations 2025'!H10-'Numerator Calculations Old'!H10</f>
        <v>-14950167.106147647</v>
      </c>
      <c r="I10" s="88">
        <f>'Numerator Calculations 2025'!I10-'Numerator Calculations Old'!I10</f>
        <v>386525.29934719205</v>
      </c>
      <c r="J10" s="88">
        <f>'Numerator Calculations 2025'!J10-'Numerator Calculations Old'!J10</f>
        <v>0</v>
      </c>
      <c r="K10" s="88">
        <f>'Numerator Calculations 2025'!K10-'Numerator Calculations Old'!K10</f>
        <v>0</v>
      </c>
      <c r="L10" s="88">
        <f>'Numerator Calculations 2025'!L10-'Numerator Calculations Old'!L10</f>
        <v>0</v>
      </c>
      <c r="M10" s="88">
        <f>'Numerator Calculations 2025'!M10-'Numerator Calculations Old'!M10</f>
        <v>0</v>
      </c>
    </row>
    <row r="11" spans="1:13" s="78" customFormat="1" ht="23.7" customHeight="1">
      <c r="A11" s="70" t="s">
        <v>7</v>
      </c>
      <c r="B11" s="71" t="s">
        <v>8</v>
      </c>
      <c r="C11" s="70" t="s">
        <v>88</v>
      </c>
      <c r="D11" s="72" t="s">
        <v>77</v>
      </c>
      <c r="E11" s="79" t="s">
        <v>84</v>
      </c>
      <c r="F11" s="89">
        <f>'Numerator Calculations 2025'!F11-'Numerator Calculations Old'!F11</f>
        <v>63723428.820957899</v>
      </c>
      <c r="G11" s="89">
        <f>'Numerator Calculations 2025'!G11-'Numerator Calculations Old'!G11</f>
        <v>51422275</v>
      </c>
      <c r="H11" s="89">
        <f>'Numerator Calculations 2025'!H11-'Numerator Calculations Old'!H11</f>
        <v>8350401.2813386023</v>
      </c>
      <c r="I11" s="89">
        <f>'Numerator Calculations 2025'!I11-'Numerator Calculations Old'!I11</f>
        <v>3950752.5396194421</v>
      </c>
      <c r="J11" s="89">
        <f>'Numerator Calculations 2025'!J11-'Numerator Calculations Old'!J11</f>
        <v>0</v>
      </c>
      <c r="K11" s="89">
        <f>'Numerator Calculations 2025'!K11-'Numerator Calculations Old'!K11</f>
        <v>0</v>
      </c>
      <c r="L11" s="89">
        <f>'Numerator Calculations 2025'!L11-'Numerator Calculations Old'!L11</f>
        <v>0</v>
      </c>
      <c r="M11" s="89">
        <f>'Numerator Calculations 2025'!M11-'Numerator Calculations Old'!M11</f>
        <v>0</v>
      </c>
    </row>
    <row r="12" spans="1:13" s="78" customFormat="1" ht="23.7" customHeight="1">
      <c r="A12" s="82" t="s">
        <v>9</v>
      </c>
      <c r="B12" s="83" t="s">
        <v>10</v>
      </c>
      <c r="C12" s="82" t="s">
        <v>89</v>
      </c>
      <c r="D12" s="86" t="s">
        <v>77</v>
      </c>
      <c r="E12" s="87" t="s">
        <v>84</v>
      </c>
      <c r="F12" s="88">
        <f>'Numerator Calculations 2025'!F12-'Numerator Calculations Old'!F12</f>
        <v>53500592.746289253</v>
      </c>
      <c r="G12" s="88">
        <f>'Numerator Calculations 2025'!G12-'Numerator Calculations Old'!G12</f>
        <v>55237714.746289253</v>
      </c>
      <c r="H12" s="88">
        <f>'Numerator Calculations 2025'!H12-'Numerator Calculations Old'!H12</f>
        <v>0</v>
      </c>
      <c r="I12" s="88">
        <f>'Numerator Calculations 2025'!I12-'Numerator Calculations Old'!I12</f>
        <v>-1737122</v>
      </c>
      <c r="J12" s="88">
        <f>'Numerator Calculations 2025'!J12-'Numerator Calculations Old'!J12</f>
        <v>0</v>
      </c>
      <c r="K12" s="88">
        <f>'Numerator Calculations 2025'!K12-'Numerator Calculations Old'!K12</f>
        <v>0</v>
      </c>
      <c r="L12" s="88">
        <f>'Numerator Calculations 2025'!L12-'Numerator Calculations Old'!L12</f>
        <v>0</v>
      </c>
      <c r="M12" s="88">
        <f>'Numerator Calculations 2025'!M12-'Numerator Calculations Old'!M12</f>
        <v>0</v>
      </c>
    </row>
    <row r="13" spans="1:13" s="78" customFormat="1" ht="23.7" customHeight="1">
      <c r="A13" s="70" t="s">
        <v>11</v>
      </c>
      <c r="B13" s="71" t="s">
        <v>12</v>
      </c>
      <c r="C13" s="70" t="s">
        <v>90</v>
      </c>
      <c r="D13" s="72" t="s">
        <v>77</v>
      </c>
      <c r="E13" s="79" t="s">
        <v>84</v>
      </c>
      <c r="F13" s="89">
        <f>'Numerator Calculations 2025'!F13-'Numerator Calculations Old'!F13</f>
        <v>19527676.690000057</v>
      </c>
      <c r="G13" s="89">
        <f>'Numerator Calculations 2025'!G13-'Numerator Calculations Old'!G13</f>
        <v>19527676.690000057</v>
      </c>
      <c r="H13" s="89">
        <f>'Numerator Calculations 2025'!H13-'Numerator Calculations Old'!H13</f>
        <v>0</v>
      </c>
      <c r="I13" s="89">
        <f>'Numerator Calculations 2025'!I13-'Numerator Calculations Old'!I13</f>
        <v>0</v>
      </c>
      <c r="J13" s="89">
        <f>'Numerator Calculations 2025'!J13-'Numerator Calculations Old'!J13</f>
        <v>0</v>
      </c>
      <c r="K13" s="89">
        <f>'Numerator Calculations 2025'!K13-'Numerator Calculations Old'!K13</f>
        <v>0</v>
      </c>
      <c r="L13" s="89">
        <f>'Numerator Calculations 2025'!L13-'Numerator Calculations Old'!L13</f>
        <v>0</v>
      </c>
      <c r="M13" s="89">
        <f>'Numerator Calculations 2025'!M13-'Numerator Calculations Old'!M13</f>
        <v>0</v>
      </c>
    </row>
    <row r="14" spans="1:13" s="78" customFormat="1" ht="23.7" customHeight="1">
      <c r="A14" s="82" t="s">
        <v>13</v>
      </c>
      <c r="B14" s="83" t="s">
        <v>14</v>
      </c>
      <c r="C14" s="82" t="s">
        <v>91</v>
      </c>
      <c r="D14" s="86" t="s">
        <v>77</v>
      </c>
      <c r="E14" s="87" t="s">
        <v>84</v>
      </c>
      <c r="F14" s="88">
        <f>'Numerator Calculations 2025'!F14-'Numerator Calculations Old'!F14</f>
        <v>46839605.821666345</v>
      </c>
      <c r="G14" s="88">
        <f>'Numerator Calculations 2025'!G14-'Numerator Calculations Old'!G14</f>
        <v>45472412.068437219</v>
      </c>
      <c r="H14" s="88">
        <f>'Numerator Calculations 2025'!H14-'Numerator Calculations Old'!H14</f>
        <v>20533.753229128662</v>
      </c>
      <c r="I14" s="88">
        <f>'Numerator Calculations 2025'!I14-'Numerator Calculations Old'!I14</f>
        <v>1346660</v>
      </c>
      <c r="J14" s="88">
        <f>'Numerator Calculations 2025'!J14-'Numerator Calculations Old'!J14</f>
        <v>0</v>
      </c>
      <c r="K14" s="88">
        <f>'Numerator Calculations 2025'!K14-'Numerator Calculations Old'!K14</f>
        <v>0</v>
      </c>
      <c r="L14" s="88">
        <f>'Numerator Calculations 2025'!L14-'Numerator Calculations Old'!L14</f>
        <v>0</v>
      </c>
      <c r="M14" s="88">
        <f>'Numerator Calculations 2025'!M14-'Numerator Calculations Old'!M14</f>
        <v>0</v>
      </c>
    </row>
    <row r="15" spans="1:13" s="78" customFormat="1" ht="23.7" customHeight="1">
      <c r="A15" s="70" t="s">
        <v>15</v>
      </c>
      <c r="B15" s="71" t="s">
        <v>16</v>
      </c>
      <c r="C15" s="70" t="s">
        <v>92</v>
      </c>
      <c r="D15" s="72" t="s">
        <v>77</v>
      </c>
      <c r="E15" s="79" t="s">
        <v>84</v>
      </c>
      <c r="F15" s="89">
        <f>'Numerator Calculations 2025'!F15-'Numerator Calculations Old'!F15</f>
        <v>23925346</v>
      </c>
      <c r="G15" s="89">
        <f>'Numerator Calculations 2025'!G15-'Numerator Calculations Old'!G15</f>
        <v>25021307</v>
      </c>
      <c r="H15" s="89">
        <f>'Numerator Calculations 2025'!H15-'Numerator Calculations Old'!H15</f>
        <v>0</v>
      </c>
      <c r="I15" s="89">
        <f>'Numerator Calculations 2025'!I15-'Numerator Calculations Old'!I15</f>
        <v>-1095961</v>
      </c>
      <c r="J15" s="89">
        <f>'Numerator Calculations 2025'!J15-'Numerator Calculations Old'!J15</f>
        <v>0</v>
      </c>
      <c r="K15" s="89">
        <f>'Numerator Calculations 2025'!K15-'Numerator Calculations Old'!K15</f>
        <v>0</v>
      </c>
      <c r="L15" s="89">
        <f>'Numerator Calculations 2025'!L15-'Numerator Calculations Old'!L15</f>
        <v>0</v>
      </c>
      <c r="M15" s="89">
        <f>'Numerator Calculations 2025'!M15-'Numerator Calculations Old'!M15</f>
        <v>0</v>
      </c>
    </row>
    <row r="16" spans="1:13" s="78" customFormat="1" ht="23.7" customHeight="1">
      <c r="A16" s="82" t="s">
        <v>17</v>
      </c>
      <c r="B16" s="83" t="s">
        <v>18</v>
      </c>
      <c r="C16" s="82" t="s">
        <v>93</v>
      </c>
      <c r="D16" s="86" t="s">
        <v>77</v>
      </c>
      <c r="E16" s="87" t="s">
        <v>84</v>
      </c>
      <c r="F16" s="88">
        <f>'Numerator Calculations 2025'!F16-'Numerator Calculations Old'!F16</f>
        <v>-11405545.5</v>
      </c>
      <c r="G16" s="88">
        <f>'Numerator Calculations 2025'!G16-'Numerator Calculations Old'!G16</f>
        <v>-10528828.5</v>
      </c>
      <c r="H16" s="88">
        <f>'Numerator Calculations 2025'!H16-'Numerator Calculations Old'!H16</f>
        <v>0</v>
      </c>
      <c r="I16" s="88">
        <f>'Numerator Calculations 2025'!I16-'Numerator Calculations Old'!I16</f>
        <v>-876717</v>
      </c>
      <c r="J16" s="88">
        <f>'Numerator Calculations 2025'!J16-'Numerator Calculations Old'!J16</f>
        <v>0</v>
      </c>
      <c r="K16" s="88">
        <f>'Numerator Calculations 2025'!K16-'Numerator Calculations Old'!K16</f>
        <v>0</v>
      </c>
      <c r="L16" s="88">
        <f>'Numerator Calculations 2025'!L16-'Numerator Calculations Old'!L16</f>
        <v>0</v>
      </c>
      <c r="M16" s="88">
        <f>'Numerator Calculations 2025'!M16-'Numerator Calculations Old'!M16</f>
        <v>0</v>
      </c>
    </row>
    <row r="17" spans="1:13" s="78" customFormat="1" ht="23.7" customHeight="1">
      <c r="A17" s="70" t="s">
        <v>19</v>
      </c>
      <c r="B17" s="71" t="s">
        <v>20</v>
      </c>
      <c r="C17" s="70" t="s">
        <v>94</v>
      </c>
      <c r="D17" s="72" t="s">
        <v>77</v>
      </c>
      <c r="E17" s="79" t="s">
        <v>84</v>
      </c>
      <c r="F17" s="89">
        <f>'Numerator Calculations 2025'!F17-'Numerator Calculations Old'!F17</f>
        <v>247800784.6099999</v>
      </c>
      <c r="G17" s="89">
        <f>'Numerator Calculations 2025'!G17-'Numerator Calculations Old'!G17</f>
        <v>247800784.6099999</v>
      </c>
      <c r="H17" s="89">
        <f>'Numerator Calculations 2025'!H17-'Numerator Calculations Old'!H17</f>
        <v>0</v>
      </c>
      <c r="I17" s="89">
        <f>'Numerator Calculations 2025'!I17-'Numerator Calculations Old'!I17</f>
        <v>0</v>
      </c>
      <c r="J17" s="89">
        <f>'Numerator Calculations 2025'!J17-'Numerator Calculations Old'!J17</f>
        <v>0</v>
      </c>
      <c r="K17" s="89">
        <f>'Numerator Calculations 2025'!K17-'Numerator Calculations Old'!K17</f>
        <v>0</v>
      </c>
      <c r="L17" s="89">
        <f>'Numerator Calculations 2025'!L17-'Numerator Calculations Old'!L17</f>
        <v>0</v>
      </c>
      <c r="M17" s="89">
        <f>'Numerator Calculations 2025'!M17-'Numerator Calculations Old'!M17</f>
        <v>0</v>
      </c>
    </row>
    <row r="18" spans="1:13" s="78" customFormat="1" ht="23.7" customHeight="1">
      <c r="A18" s="82" t="s">
        <v>21</v>
      </c>
      <c r="B18" s="83" t="s">
        <v>22</v>
      </c>
      <c r="C18" s="82" t="s">
        <v>95</v>
      </c>
      <c r="D18" s="86" t="s">
        <v>77</v>
      </c>
      <c r="E18" s="87" t="s">
        <v>84</v>
      </c>
      <c r="F18" s="88">
        <f>'Numerator Calculations 2025'!F18-'Numerator Calculations Old'!F18</f>
        <v>23227074.098066837</v>
      </c>
      <c r="G18" s="88">
        <f>'Numerator Calculations 2025'!G18-'Numerator Calculations Old'!G18</f>
        <v>24391649.308066845</v>
      </c>
      <c r="H18" s="88">
        <f>'Numerator Calculations 2025'!H18-'Numerator Calculations Old'!H18</f>
        <v>0</v>
      </c>
      <c r="I18" s="88">
        <f>'Numerator Calculations 2025'!I18-'Numerator Calculations Old'!I18</f>
        <v>-1164575.21</v>
      </c>
      <c r="J18" s="88">
        <f>'Numerator Calculations 2025'!J18-'Numerator Calculations Old'!J18</f>
        <v>0</v>
      </c>
      <c r="K18" s="88">
        <f>'Numerator Calculations 2025'!K18-'Numerator Calculations Old'!K18</f>
        <v>0</v>
      </c>
      <c r="L18" s="88">
        <f>'Numerator Calculations 2025'!L18-'Numerator Calculations Old'!L18</f>
        <v>0</v>
      </c>
      <c r="M18" s="88">
        <f>'Numerator Calculations 2025'!M18-'Numerator Calculations Old'!M18</f>
        <v>0</v>
      </c>
    </row>
    <row r="19" spans="1:13" s="78" customFormat="1" ht="23.7" customHeight="1">
      <c r="A19" s="70" t="s">
        <v>23</v>
      </c>
      <c r="B19" s="71" t="s">
        <v>24</v>
      </c>
      <c r="C19" s="70" t="s">
        <v>96</v>
      </c>
      <c r="D19" s="72" t="s">
        <v>77</v>
      </c>
      <c r="E19" s="79" t="s">
        <v>84</v>
      </c>
      <c r="F19" s="89">
        <f>'Numerator Calculations 2025'!F19-'Numerator Calculations Old'!F19</f>
        <v>10660622.710743502</v>
      </c>
      <c r="G19" s="89">
        <f>'Numerator Calculations 2025'!G19-'Numerator Calculations Old'!G19</f>
        <v>10660622.710743502</v>
      </c>
      <c r="H19" s="89">
        <f>'Numerator Calculations 2025'!H19-'Numerator Calculations Old'!H19</f>
        <v>0</v>
      </c>
      <c r="I19" s="89">
        <f>'Numerator Calculations 2025'!I19-'Numerator Calculations Old'!I19</f>
        <v>0</v>
      </c>
      <c r="J19" s="89">
        <f>'Numerator Calculations 2025'!J19-'Numerator Calculations Old'!J19</f>
        <v>0</v>
      </c>
      <c r="K19" s="89">
        <f>'Numerator Calculations 2025'!K19-'Numerator Calculations Old'!K19</f>
        <v>0</v>
      </c>
      <c r="L19" s="89">
        <f>'Numerator Calculations 2025'!L19-'Numerator Calculations Old'!L19</f>
        <v>0</v>
      </c>
      <c r="M19" s="89">
        <f>'Numerator Calculations 2025'!M19-'Numerator Calculations Old'!M19</f>
        <v>0</v>
      </c>
    </row>
    <row r="20" spans="1:13" s="78" customFormat="1" ht="23.4" customHeight="1">
      <c r="A20" s="82" t="s">
        <v>25</v>
      </c>
      <c r="B20" s="83" t="s">
        <v>26</v>
      </c>
      <c r="C20" s="82" t="s">
        <v>97</v>
      </c>
      <c r="D20" s="86" t="s">
        <v>77</v>
      </c>
      <c r="E20" s="87" t="s">
        <v>84</v>
      </c>
      <c r="F20" s="88">
        <f>'Numerator Calculations 2025'!F20-'Numerator Calculations Old'!F20</f>
        <v>29031376.229904801</v>
      </c>
      <c r="G20" s="88">
        <f>'Numerator Calculations 2025'!G20-'Numerator Calculations Old'!G20</f>
        <v>28942437</v>
      </c>
      <c r="H20" s="88">
        <f>'Numerator Calculations 2025'!H20-'Numerator Calculations Old'!H20</f>
        <v>-1390042.8416037001</v>
      </c>
      <c r="I20" s="88">
        <f>'Numerator Calculations 2025'!I20-'Numerator Calculations Old'!I20</f>
        <v>1478982.0715085019</v>
      </c>
      <c r="J20" s="88">
        <f>'Numerator Calculations 2025'!J20-'Numerator Calculations Old'!J20</f>
        <v>0</v>
      </c>
      <c r="K20" s="88">
        <f>'Numerator Calculations 2025'!K20-'Numerator Calculations Old'!K20</f>
        <v>0</v>
      </c>
      <c r="L20" s="88">
        <f>'Numerator Calculations 2025'!L20-'Numerator Calculations Old'!L20</f>
        <v>0</v>
      </c>
      <c r="M20" s="88">
        <f>'Numerator Calculations 2025'!M20-'Numerator Calculations Old'!M20</f>
        <v>0</v>
      </c>
    </row>
    <row r="21" spans="1:13" s="78" customFormat="1" ht="23.4" customHeight="1">
      <c r="A21" s="70" t="s">
        <v>213</v>
      </c>
      <c r="B21" s="71" t="s">
        <v>214</v>
      </c>
      <c r="C21" s="70" t="s">
        <v>215</v>
      </c>
      <c r="D21" s="74" t="s">
        <v>77</v>
      </c>
      <c r="E21" s="73" t="s">
        <v>84</v>
      </c>
      <c r="F21" s="89">
        <f>'Numerator Calculations 2025'!F21-'Numerator Calculations Old'!F21</f>
        <v>91702528</v>
      </c>
      <c r="G21" s="89">
        <f>'Numerator Calculations 2025'!G21-'Numerator Calculations Old'!G21</f>
        <v>67758206</v>
      </c>
      <c r="H21" s="89">
        <f>'Numerator Calculations 2025'!H21-'Numerator Calculations Old'!H21</f>
        <v>23214622</v>
      </c>
      <c r="I21" s="89">
        <f>'Numerator Calculations 2025'!I21-'Numerator Calculations Old'!I21</f>
        <v>729700</v>
      </c>
      <c r="J21" s="89">
        <f>'Numerator Calculations 2025'!J21-'Numerator Calculations Old'!J21</f>
        <v>0</v>
      </c>
      <c r="K21" s="89">
        <f>'Numerator Calculations 2025'!K21-'Numerator Calculations Old'!K21</f>
        <v>0</v>
      </c>
      <c r="L21" s="89">
        <f>'Numerator Calculations 2025'!L21-'Numerator Calculations Old'!L21</f>
        <v>0</v>
      </c>
      <c r="M21" s="89">
        <f>'Numerator Calculations 2025'!M21-'Numerator Calculations Old'!M21</f>
        <v>0</v>
      </c>
    </row>
    <row r="22" spans="1:13" s="78" customFormat="1" ht="23.7" customHeight="1">
      <c r="A22" s="82" t="s">
        <v>27</v>
      </c>
      <c r="B22" s="83" t="s">
        <v>28</v>
      </c>
      <c r="C22" s="82" t="s">
        <v>98</v>
      </c>
      <c r="D22" s="86" t="s">
        <v>77</v>
      </c>
      <c r="E22" s="87" t="s">
        <v>84</v>
      </c>
      <c r="F22" s="88">
        <f>'Numerator Calculations 2025'!F22-'Numerator Calculations Old'!F22</f>
        <v>93919439.948457062</v>
      </c>
      <c r="G22" s="88">
        <f>'Numerator Calculations 2025'!G22-'Numerator Calculations Old'!G22</f>
        <v>87040663.053353906</v>
      </c>
      <c r="H22" s="88">
        <f>'Numerator Calculations 2025'!H22-'Numerator Calculations Old'!H22</f>
        <v>5187100.8951031528</v>
      </c>
      <c r="I22" s="88">
        <f>'Numerator Calculations 2025'!I22-'Numerator Calculations Old'!I22</f>
        <v>1691676</v>
      </c>
      <c r="J22" s="88">
        <f>'Numerator Calculations 2025'!J22-'Numerator Calculations Old'!J22</f>
        <v>0</v>
      </c>
      <c r="K22" s="88">
        <f>'Numerator Calculations 2025'!K22-'Numerator Calculations Old'!K22</f>
        <v>0</v>
      </c>
      <c r="L22" s="88">
        <f>'Numerator Calculations 2025'!L22-'Numerator Calculations Old'!L22</f>
        <v>0</v>
      </c>
      <c r="M22" s="88">
        <f>'Numerator Calculations 2025'!M22-'Numerator Calculations Old'!M22</f>
        <v>0</v>
      </c>
    </row>
    <row r="23" spans="1:13" s="78" customFormat="1" ht="23.7" customHeight="1">
      <c r="A23" s="70" t="s">
        <v>157</v>
      </c>
      <c r="B23" s="71" t="s">
        <v>158</v>
      </c>
      <c r="C23" s="70" t="s">
        <v>165</v>
      </c>
      <c r="D23" s="72" t="s">
        <v>76</v>
      </c>
      <c r="E23" s="79" t="s">
        <v>84</v>
      </c>
      <c r="F23" s="89">
        <f>'Numerator Calculations 2025'!F23-'Numerator Calculations Old'!F23</f>
        <v>0</v>
      </c>
      <c r="G23" s="89">
        <f>'Numerator Calculations 2025'!G23-'Numerator Calculations Old'!G23</f>
        <v>0</v>
      </c>
      <c r="H23" s="89">
        <f>'Numerator Calculations 2025'!H23-'Numerator Calculations Old'!H23</f>
        <v>0</v>
      </c>
      <c r="I23" s="89">
        <f>'Numerator Calculations 2025'!I23-'Numerator Calculations Old'!I23</f>
        <v>0</v>
      </c>
      <c r="J23" s="89">
        <f>'Numerator Calculations 2025'!J23-'Numerator Calculations Old'!J23</f>
        <v>0</v>
      </c>
      <c r="K23" s="89">
        <f>'Numerator Calculations 2025'!K23-'Numerator Calculations Old'!K23</f>
        <v>0</v>
      </c>
      <c r="L23" s="89">
        <f>'Numerator Calculations 2025'!L23-'Numerator Calculations Old'!L23</f>
        <v>0</v>
      </c>
      <c r="M23" s="89">
        <f>'Numerator Calculations 2025'!M23-'Numerator Calculations Old'!M23</f>
        <v>0</v>
      </c>
    </row>
    <row r="24" spans="1:13" s="78" customFormat="1" ht="23.7" customHeight="1">
      <c r="A24" s="82" t="s">
        <v>183</v>
      </c>
      <c r="B24" s="83" t="s">
        <v>184</v>
      </c>
      <c r="C24" s="82" t="s">
        <v>185</v>
      </c>
      <c r="D24" s="86" t="s">
        <v>77</v>
      </c>
      <c r="E24" s="87" t="s">
        <v>84</v>
      </c>
      <c r="F24" s="88">
        <f>'Numerator Calculations 2025'!F24-'Numerator Calculations Old'!F24</f>
        <v>13921186</v>
      </c>
      <c r="G24" s="88">
        <f>'Numerator Calculations 2025'!G24-'Numerator Calculations Old'!G24</f>
        <v>13921186</v>
      </c>
      <c r="H24" s="88">
        <f>'Numerator Calculations 2025'!H24-'Numerator Calculations Old'!H24</f>
        <v>0</v>
      </c>
      <c r="I24" s="88">
        <f>'Numerator Calculations 2025'!I24-'Numerator Calculations Old'!I24</f>
        <v>0</v>
      </c>
      <c r="J24" s="88">
        <f>'Numerator Calculations 2025'!J24-'Numerator Calculations Old'!J24</f>
        <v>0</v>
      </c>
      <c r="K24" s="88">
        <f>'Numerator Calculations 2025'!K24-'Numerator Calculations Old'!K24</f>
        <v>0</v>
      </c>
      <c r="L24" s="88">
        <f>'Numerator Calculations 2025'!L24-'Numerator Calculations Old'!L24</f>
        <v>0</v>
      </c>
      <c r="M24" s="88">
        <f>'Numerator Calculations 2025'!M24-'Numerator Calculations Old'!M24</f>
        <v>0</v>
      </c>
    </row>
    <row r="25" spans="1:13" s="78" customFormat="1" ht="23.7" customHeight="1">
      <c r="A25" s="70" t="s">
        <v>29</v>
      </c>
      <c r="B25" s="71" t="s">
        <v>30</v>
      </c>
      <c r="C25" s="70" t="s">
        <v>95</v>
      </c>
      <c r="D25" s="72" t="s">
        <v>77</v>
      </c>
      <c r="E25" s="79" t="s">
        <v>84</v>
      </c>
      <c r="F25" s="89">
        <f>'Numerator Calculations 2025'!F25-'Numerator Calculations Old'!F25</f>
        <v>415042.61805563048</v>
      </c>
      <c r="G25" s="89">
        <f>'Numerator Calculations 2025'!G25-'Numerator Calculations Old'!G25</f>
        <v>415042.61805563048</v>
      </c>
      <c r="H25" s="89">
        <f>'Numerator Calculations 2025'!H25-'Numerator Calculations Old'!H25</f>
        <v>0</v>
      </c>
      <c r="I25" s="89">
        <f>'Numerator Calculations 2025'!I25-'Numerator Calculations Old'!I25</f>
        <v>0</v>
      </c>
      <c r="J25" s="89">
        <f>'Numerator Calculations 2025'!J25-'Numerator Calculations Old'!J25</f>
        <v>0</v>
      </c>
      <c r="K25" s="89">
        <f>'Numerator Calculations 2025'!K25-'Numerator Calculations Old'!K25</f>
        <v>0</v>
      </c>
      <c r="L25" s="89">
        <f>'Numerator Calculations 2025'!L25-'Numerator Calculations Old'!L25</f>
        <v>0</v>
      </c>
      <c r="M25" s="89">
        <f>'Numerator Calculations 2025'!M25-'Numerator Calculations Old'!M25</f>
        <v>0</v>
      </c>
    </row>
    <row r="26" spans="1:13" s="78" customFormat="1" ht="23.4" customHeight="1">
      <c r="A26" s="82" t="s">
        <v>114</v>
      </c>
      <c r="B26" s="83" t="s">
        <v>153</v>
      </c>
      <c r="C26" s="82" t="s">
        <v>154</v>
      </c>
      <c r="D26" s="86" t="s">
        <v>76</v>
      </c>
      <c r="E26" s="87" t="s">
        <v>84</v>
      </c>
      <c r="F26" s="88">
        <f>'Numerator Calculations 2025'!F26-'Numerator Calculations Old'!F26</f>
        <v>0</v>
      </c>
      <c r="G26" s="88">
        <f>'Numerator Calculations 2025'!G26-'Numerator Calculations Old'!G26</f>
        <v>0</v>
      </c>
      <c r="H26" s="88">
        <f>'Numerator Calculations 2025'!H26-'Numerator Calculations Old'!H26</f>
        <v>0</v>
      </c>
      <c r="I26" s="88">
        <f>'Numerator Calculations 2025'!I26-'Numerator Calculations Old'!I26</f>
        <v>0</v>
      </c>
      <c r="J26" s="88">
        <f>'Numerator Calculations 2025'!J26-'Numerator Calculations Old'!J26</f>
        <v>0</v>
      </c>
      <c r="K26" s="88">
        <f>'Numerator Calculations 2025'!K26-'Numerator Calculations Old'!K26</f>
        <v>0</v>
      </c>
      <c r="L26" s="88">
        <f>'Numerator Calculations 2025'!L26-'Numerator Calculations Old'!L26</f>
        <v>0</v>
      </c>
      <c r="M26" s="88">
        <f>'Numerator Calculations 2025'!M26-'Numerator Calculations Old'!M26</f>
        <v>0</v>
      </c>
    </row>
    <row r="27" spans="1:13" s="78" customFormat="1" ht="23.7" customHeight="1">
      <c r="A27" s="70" t="s">
        <v>31</v>
      </c>
      <c r="B27" s="71" t="s">
        <v>32</v>
      </c>
      <c r="C27" s="70" t="s">
        <v>99</v>
      </c>
      <c r="D27" s="72" t="s">
        <v>77</v>
      </c>
      <c r="E27" s="79" t="s">
        <v>84</v>
      </c>
      <c r="F27" s="89">
        <f>'Numerator Calculations 2025'!F27-'Numerator Calculations Old'!F27</f>
        <v>-4867849</v>
      </c>
      <c r="G27" s="89">
        <f>'Numerator Calculations 2025'!G27-'Numerator Calculations Old'!G27</f>
        <v>0</v>
      </c>
      <c r="H27" s="89">
        <f>'Numerator Calculations 2025'!H27-'Numerator Calculations Old'!H27</f>
        <v>-4867849</v>
      </c>
      <c r="I27" s="89">
        <f>'Numerator Calculations 2025'!I27-'Numerator Calculations Old'!I27</f>
        <v>0</v>
      </c>
      <c r="J27" s="89">
        <f>'Numerator Calculations 2025'!J27-'Numerator Calculations Old'!J27</f>
        <v>0</v>
      </c>
      <c r="K27" s="89">
        <f>'Numerator Calculations 2025'!K27-'Numerator Calculations Old'!K27</f>
        <v>0</v>
      </c>
      <c r="L27" s="89">
        <f>'Numerator Calculations 2025'!L27-'Numerator Calculations Old'!L27</f>
        <v>0</v>
      </c>
      <c r="M27" s="89">
        <f>'Numerator Calculations 2025'!M27-'Numerator Calculations Old'!M27</f>
        <v>0</v>
      </c>
    </row>
    <row r="28" spans="1:13" s="78" customFormat="1" ht="23.7" customHeight="1">
      <c r="A28" s="82" t="s">
        <v>33</v>
      </c>
      <c r="B28" s="83" t="s">
        <v>34</v>
      </c>
      <c r="C28" s="82" t="s">
        <v>100</v>
      </c>
      <c r="D28" s="86" t="s">
        <v>77</v>
      </c>
      <c r="E28" s="87" t="s">
        <v>84</v>
      </c>
      <c r="F28" s="88">
        <f>'Numerator Calculations 2025'!F28-'Numerator Calculations Old'!F28</f>
        <v>-16250804.153490037</v>
      </c>
      <c r="G28" s="88">
        <f>'Numerator Calculations 2025'!G28-'Numerator Calculations Old'!G28</f>
        <v>-11065761.888064027</v>
      </c>
      <c r="H28" s="88">
        <f>'Numerator Calculations 2025'!H28-'Numerator Calculations Old'!H28</f>
        <v>-4311813.5654259771</v>
      </c>
      <c r="I28" s="88">
        <f>'Numerator Calculations 2025'!I28-'Numerator Calculations Old'!I28</f>
        <v>-873228.69999999972</v>
      </c>
      <c r="J28" s="88">
        <f>'Numerator Calculations 2025'!J28-'Numerator Calculations Old'!J28</f>
        <v>0</v>
      </c>
      <c r="K28" s="88">
        <f>'Numerator Calculations 2025'!K28-'Numerator Calculations Old'!K28</f>
        <v>0</v>
      </c>
      <c r="L28" s="88">
        <f>'Numerator Calculations 2025'!L28-'Numerator Calculations Old'!L28</f>
        <v>0</v>
      </c>
      <c r="M28" s="88">
        <f>'Numerator Calculations 2025'!M28-'Numerator Calculations Old'!M28</f>
        <v>0</v>
      </c>
    </row>
    <row r="29" spans="1:13" s="78" customFormat="1" ht="23.7" customHeight="1">
      <c r="A29" s="70" t="s">
        <v>35</v>
      </c>
      <c r="B29" s="71" t="s">
        <v>36</v>
      </c>
      <c r="C29" s="70" t="s">
        <v>101</v>
      </c>
      <c r="D29" s="72" t="s">
        <v>77</v>
      </c>
      <c r="E29" s="79" t="s">
        <v>84</v>
      </c>
      <c r="F29" s="89">
        <f>'Numerator Calculations 2025'!F29-'Numerator Calculations Old'!F29</f>
        <v>71904802.170525849</v>
      </c>
      <c r="G29" s="89">
        <f>'Numerator Calculations 2025'!G29-'Numerator Calculations Old'!G29</f>
        <v>72945309.480525851</v>
      </c>
      <c r="H29" s="89">
        <f>'Numerator Calculations 2025'!H29-'Numerator Calculations Old'!H29</f>
        <v>0</v>
      </c>
      <c r="I29" s="89">
        <f>'Numerator Calculations 2025'!I29-'Numerator Calculations Old'!I29</f>
        <v>-1040507.31</v>
      </c>
      <c r="J29" s="89">
        <f>'Numerator Calculations 2025'!J29-'Numerator Calculations Old'!J29</f>
        <v>0</v>
      </c>
      <c r="K29" s="89">
        <f>'Numerator Calculations 2025'!K29-'Numerator Calculations Old'!K29</f>
        <v>0</v>
      </c>
      <c r="L29" s="89">
        <f>'Numerator Calculations 2025'!L29-'Numerator Calculations Old'!L29</f>
        <v>0</v>
      </c>
      <c r="M29" s="89">
        <f>'Numerator Calculations 2025'!M29-'Numerator Calculations Old'!M29</f>
        <v>0</v>
      </c>
    </row>
    <row r="30" spans="1:13" s="78" customFormat="1" ht="23.7" customHeight="1">
      <c r="A30" s="82" t="s">
        <v>37</v>
      </c>
      <c r="B30" s="83" t="s">
        <v>38</v>
      </c>
      <c r="C30" s="82" t="s">
        <v>102</v>
      </c>
      <c r="D30" s="86" t="s">
        <v>77</v>
      </c>
      <c r="E30" s="87" t="s">
        <v>84</v>
      </c>
      <c r="F30" s="88">
        <f>'Numerator Calculations 2025'!F30-'Numerator Calculations Old'!F30</f>
        <v>80109885.838958502</v>
      </c>
      <c r="G30" s="88">
        <f>'Numerator Calculations 2025'!G30-'Numerator Calculations Old'!G30</f>
        <v>72559639.838958502</v>
      </c>
      <c r="H30" s="88">
        <f>'Numerator Calculations 2025'!H30-'Numerator Calculations Old'!H30</f>
        <v>-4409652</v>
      </c>
      <c r="I30" s="88">
        <f>'Numerator Calculations 2025'!I30-'Numerator Calculations Old'!I30</f>
        <v>11959898</v>
      </c>
      <c r="J30" s="88">
        <f>'Numerator Calculations 2025'!J30-'Numerator Calculations Old'!J30</f>
        <v>0</v>
      </c>
      <c r="K30" s="88">
        <f>'Numerator Calculations 2025'!K30-'Numerator Calculations Old'!K30</f>
        <v>0</v>
      </c>
      <c r="L30" s="88">
        <f>'Numerator Calculations 2025'!L30-'Numerator Calculations Old'!L30</f>
        <v>0</v>
      </c>
      <c r="M30" s="88">
        <f>'Numerator Calculations 2025'!M30-'Numerator Calculations Old'!M30</f>
        <v>0</v>
      </c>
    </row>
    <row r="31" spans="1:13" s="78" customFormat="1" ht="23.7" customHeight="1">
      <c r="A31" s="70" t="s">
        <v>39</v>
      </c>
      <c r="B31" s="71" t="s">
        <v>40</v>
      </c>
      <c r="C31" s="70" t="s">
        <v>103</v>
      </c>
      <c r="D31" s="72" t="s">
        <v>77</v>
      </c>
      <c r="E31" s="79" t="s">
        <v>84</v>
      </c>
      <c r="F31" s="89">
        <f>'Numerator Calculations 2025'!F31-'Numerator Calculations Old'!F31</f>
        <v>71232734.850000143</v>
      </c>
      <c r="G31" s="89">
        <f>'Numerator Calculations 2025'!G31-'Numerator Calculations Old'!G31</f>
        <v>64332734.850000143</v>
      </c>
      <c r="H31" s="89">
        <f>'Numerator Calculations 2025'!H31-'Numerator Calculations Old'!H31</f>
        <v>0</v>
      </c>
      <c r="I31" s="89">
        <f>'Numerator Calculations 2025'!I31-'Numerator Calculations Old'!I31</f>
        <v>6900000</v>
      </c>
      <c r="J31" s="89">
        <f>'Numerator Calculations 2025'!J31-'Numerator Calculations Old'!J31</f>
        <v>0</v>
      </c>
      <c r="K31" s="89">
        <f>'Numerator Calculations 2025'!K31-'Numerator Calculations Old'!K31</f>
        <v>0</v>
      </c>
      <c r="L31" s="89">
        <f>'Numerator Calculations 2025'!L31-'Numerator Calculations Old'!L31</f>
        <v>0</v>
      </c>
      <c r="M31" s="89">
        <f>'Numerator Calculations 2025'!M31-'Numerator Calculations Old'!M31</f>
        <v>0</v>
      </c>
    </row>
    <row r="32" spans="1:13" s="78" customFormat="1" ht="23.7" customHeight="1">
      <c r="A32" s="82" t="s">
        <v>41</v>
      </c>
      <c r="B32" s="83" t="s">
        <v>42</v>
      </c>
      <c r="C32" s="82" t="s">
        <v>104</v>
      </c>
      <c r="D32" s="86" t="s">
        <v>76</v>
      </c>
      <c r="E32" s="87" t="s">
        <v>84</v>
      </c>
      <c r="F32" s="88">
        <f>'Numerator Calculations 2025'!F32-'Numerator Calculations Old'!F32</f>
        <v>2500000</v>
      </c>
      <c r="G32" s="88">
        <f>'Numerator Calculations 2025'!G32-'Numerator Calculations Old'!G32</f>
        <v>2500000</v>
      </c>
      <c r="H32" s="88">
        <f>'Numerator Calculations 2025'!H32-'Numerator Calculations Old'!H32</f>
        <v>0</v>
      </c>
      <c r="I32" s="88">
        <f>'Numerator Calculations 2025'!I32-'Numerator Calculations Old'!I32</f>
        <v>0</v>
      </c>
      <c r="J32" s="88">
        <f>'Numerator Calculations 2025'!J32-'Numerator Calculations Old'!J32</f>
        <v>0</v>
      </c>
      <c r="K32" s="88">
        <f>'Numerator Calculations 2025'!K32-'Numerator Calculations Old'!K32</f>
        <v>0</v>
      </c>
      <c r="L32" s="88">
        <f>'Numerator Calculations 2025'!L32-'Numerator Calculations Old'!L32</f>
        <v>0</v>
      </c>
      <c r="M32" s="88">
        <f>'Numerator Calculations 2025'!M32-'Numerator Calculations Old'!M32</f>
        <v>0</v>
      </c>
    </row>
    <row r="33" spans="1:13" s="78" customFormat="1" ht="23.7" customHeight="1">
      <c r="A33" s="70" t="s">
        <v>65</v>
      </c>
      <c r="B33" s="71" t="s">
        <v>66</v>
      </c>
      <c r="C33" s="70" t="s">
        <v>105</v>
      </c>
      <c r="D33" s="72" t="s">
        <v>76</v>
      </c>
      <c r="E33" s="79" t="s">
        <v>84</v>
      </c>
      <c r="F33" s="89">
        <f>'Numerator Calculations 2025'!F33-'Numerator Calculations Old'!F33</f>
        <v>0</v>
      </c>
      <c r="G33" s="89">
        <f>'Numerator Calculations 2025'!G33-'Numerator Calculations Old'!G33</f>
        <v>0</v>
      </c>
      <c r="H33" s="89">
        <f>'Numerator Calculations 2025'!H33-'Numerator Calculations Old'!H33</f>
        <v>0</v>
      </c>
      <c r="I33" s="89">
        <f>'Numerator Calculations 2025'!I33-'Numerator Calculations Old'!I33</f>
        <v>0</v>
      </c>
      <c r="J33" s="89">
        <f>'Numerator Calculations 2025'!J33-'Numerator Calculations Old'!J33</f>
        <v>0</v>
      </c>
      <c r="K33" s="89">
        <f>'Numerator Calculations 2025'!K33-'Numerator Calculations Old'!K33</f>
        <v>0</v>
      </c>
      <c r="L33" s="89">
        <f>'Numerator Calculations 2025'!L33-'Numerator Calculations Old'!L33</f>
        <v>0</v>
      </c>
      <c r="M33" s="89">
        <f>'Numerator Calculations 2025'!M33-'Numerator Calculations Old'!M33</f>
        <v>0</v>
      </c>
    </row>
    <row r="34" spans="1:13" s="78" customFormat="1" ht="23.7" customHeight="1">
      <c r="A34" s="82" t="s">
        <v>162</v>
      </c>
      <c r="B34" s="83" t="s">
        <v>118</v>
      </c>
      <c r="C34" s="82" t="s">
        <v>167</v>
      </c>
      <c r="D34" s="86" t="s">
        <v>77</v>
      </c>
      <c r="E34" s="87" t="s">
        <v>84</v>
      </c>
      <c r="F34" s="88">
        <f>'Numerator Calculations 2025'!F34-'Numerator Calculations Old'!F34</f>
        <v>-3370654.5965363868</v>
      </c>
      <c r="G34" s="88">
        <f>'Numerator Calculations 2025'!G34-'Numerator Calculations Old'!G34</f>
        <v>0</v>
      </c>
      <c r="H34" s="88">
        <f>'Numerator Calculations 2025'!H34-'Numerator Calculations Old'!H34</f>
        <v>-3214713.2265363857</v>
      </c>
      <c r="I34" s="88">
        <f>'Numerator Calculations 2025'!I34-'Numerator Calculations Old'!I34</f>
        <v>-155941.37</v>
      </c>
      <c r="J34" s="88">
        <f>'Numerator Calculations 2025'!J34-'Numerator Calculations Old'!J34</f>
        <v>0</v>
      </c>
      <c r="K34" s="88">
        <f>'Numerator Calculations 2025'!K34-'Numerator Calculations Old'!K34</f>
        <v>0</v>
      </c>
      <c r="L34" s="88">
        <f>'Numerator Calculations 2025'!L34-'Numerator Calculations Old'!L34</f>
        <v>0</v>
      </c>
      <c r="M34" s="88">
        <f>'Numerator Calculations 2025'!M34-'Numerator Calculations Old'!M34</f>
        <v>0</v>
      </c>
    </row>
    <row r="35" spans="1:13" s="78" customFormat="1" ht="23.7" customHeight="1">
      <c r="A35" s="70" t="s">
        <v>43</v>
      </c>
      <c r="B35" s="71" t="s">
        <v>44</v>
      </c>
      <c r="C35" s="70" t="s">
        <v>106</v>
      </c>
      <c r="D35" s="72" t="s">
        <v>77</v>
      </c>
      <c r="E35" s="79" t="s">
        <v>84</v>
      </c>
      <c r="F35" s="89">
        <f>'Numerator Calculations 2025'!F35-'Numerator Calculations Old'!F35</f>
        <v>6274757.7400000095</v>
      </c>
      <c r="G35" s="89">
        <f>'Numerator Calculations 2025'!G35-'Numerator Calculations Old'!G35</f>
        <v>0</v>
      </c>
      <c r="H35" s="89">
        <f>'Numerator Calculations 2025'!H35-'Numerator Calculations Old'!H35</f>
        <v>7789225.7400000095</v>
      </c>
      <c r="I35" s="89">
        <f>'Numerator Calculations 2025'!I35-'Numerator Calculations Old'!I35</f>
        <v>-1514468</v>
      </c>
      <c r="J35" s="89">
        <f>'Numerator Calculations 2025'!J35-'Numerator Calculations Old'!J35</f>
        <v>0</v>
      </c>
      <c r="K35" s="89">
        <f>'Numerator Calculations 2025'!K35-'Numerator Calculations Old'!K35</f>
        <v>0</v>
      </c>
      <c r="L35" s="89">
        <f>'Numerator Calculations 2025'!L35-'Numerator Calculations Old'!L35</f>
        <v>0</v>
      </c>
      <c r="M35" s="89">
        <f>'Numerator Calculations 2025'!M35-'Numerator Calculations Old'!M35</f>
        <v>0</v>
      </c>
    </row>
    <row r="36" spans="1:13" s="78" customFormat="1" ht="23.7" customHeight="1">
      <c r="A36" s="82" t="s">
        <v>45</v>
      </c>
      <c r="B36" s="83" t="s">
        <v>67</v>
      </c>
      <c r="C36" s="82" t="s">
        <v>107</v>
      </c>
      <c r="D36" s="86" t="s">
        <v>77</v>
      </c>
      <c r="E36" s="87" t="s">
        <v>84</v>
      </c>
      <c r="F36" s="88">
        <f>'Numerator Calculations 2025'!F36-'Numerator Calculations Old'!F36</f>
        <v>251084.12501661596</v>
      </c>
      <c r="G36" s="88">
        <f>'Numerator Calculations 2025'!G36-'Numerator Calculations Old'!G36</f>
        <v>0</v>
      </c>
      <c r="H36" s="88">
        <f>'Numerator Calculations 2025'!H36-'Numerator Calculations Old'!H36</f>
        <v>251084.12501661596</v>
      </c>
      <c r="I36" s="88">
        <f>'Numerator Calculations 2025'!I36-'Numerator Calculations Old'!I36</f>
        <v>0</v>
      </c>
      <c r="J36" s="88">
        <f>'Numerator Calculations 2025'!J36-'Numerator Calculations Old'!J36</f>
        <v>0</v>
      </c>
      <c r="K36" s="88">
        <f>'Numerator Calculations 2025'!K36-'Numerator Calculations Old'!K36</f>
        <v>0</v>
      </c>
      <c r="L36" s="88">
        <f>'Numerator Calculations 2025'!L36-'Numerator Calculations Old'!L36</f>
        <v>0</v>
      </c>
      <c r="M36" s="88">
        <f>'Numerator Calculations 2025'!M36-'Numerator Calculations Old'!M36</f>
        <v>0</v>
      </c>
    </row>
    <row r="37" spans="1:13" s="78" customFormat="1" ht="23.4" customHeight="1">
      <c r="A37" s="70" t="s">
        <v>45</v>
      </c>
      <c r="B37" s="71" t="s">
        <v>68</v>
      </c>
      <c r="C37" s="70" t="s">
        <v>108</v>
      </c>
      <c r="D37" s="72" t="s">
        <v>77</v>
      </c>
      <c r="E37" s="79" t="s">
        <v>84</v>
      </c>
      <c r="F37" s="89">
        <f>'Numerator Calculations 2025'!F37-'Numerator Calculations Old'!F37</f>
        <v>6749099.1480313716</v>
      </c>
      <c r="G37" s="89">
        <f>'Numerator Calculations 2025'!G37-'Numerator Calculations Old'!G37</f>
        <v>0</v>
      </c>
      <c r="H37" s="89">
        <f>'Numerator Calculations 2025'!H37-'Numerator Calculations Old'!H37</f>
        <v>6749099.1480313716</v>
      </c>
      <c r="I37" s="89">
        <f>'Numerator Calculations 2025'!I37-'Numerator Calculations Old'!I37</f>
        <v>0</v>
      </c>
      <c r="J37" s="89">
        <f>'Numerator Calculations 2025'!J37-'Numerator Calculations Old'!J37</f>
        <v>0</v>
      </c>
      <c r="K37" s="89">
        <f>'Numerator Calculations 2025'!K37-'Numerator Calculations Old'!K37</f>
        <v>0</v>
      </c>
      <c r="L37" s="89">
        <f>'Numerator Calculations 2025'!L37-'Numerator Calculations Old'!L37</f>
        <v>0</v>
      </c>
      <c r="M37" s="89">
        <f>'Numerator Calculations 2025'!M37-'Numerator Calculations Old'!M37</f>
        <v>0</v>
      </c>
    </row>
    <row r="38" spans="1:13" s="78" customFormat="1" ht="23.7" customHeight="1">
      <c r="A38" s="82" t="s">
        <v>45</v>
      </c>
      <c r="B38" s="83" t="s">
        <v>46</v>
      </c>
      <c r="C38" s="82" t="s">
        <v>109</v>
      </c>
      <c r="D38" s="86" t="s">
        <v>77</v>
      </c>
      <c r="E38" s="87" t="s">
        <v>84</v>
      </c>
      <c r="F38" s="88">
        <f>'Numerator Calculations 2025'!F38-'Numerator Calculations Old'!F38</f>
        <v>-21009.676259873435</v>
      </c>
      <c r="G38" s="88">
        <f>'Numerator Calculations 2025'!G38-'Numerator Calculations Old'!G38</f>
        <v>0</v>
      </c>
      <c r="H38" s="88">
        <f>'Numerator Calculations 2025'!H38-'Numerator Calculations Old'!H38</f>
        <v>-21009.676259873435</v>
      </c>
      <c r="I38" s="88">
        <f>'Numerator Calculations 2025'!I38-'Numerator Calculations Old'!I38</f>
        <v>0</v>
      </c>
      <c r="J38" s="88">
        <f>'Numerator Calculations 2025'!J38-'Numerator Calculations Old'!J38</f>
        <v>0</v>
      </c>
      <c r="K38" s="88">
        <f>'Numerator Calculations 2025'!K38-'Numerator Calculations Old'!K38</f>
        <v>0</v>
      </c>
      <c r="L38" s="88">
        <f>'Numerator Calculations 2025'!L38-'Numerator Calculations Old'!L38</f>
        <v>0</v>
      </c>
      <c r="M38" s="88">
        <f>'Numerator Calculations 2025'!M38-'Numerator Calculations Old'!M38</f>
        <v>0</v>
      </c>
    </row>
    <row r="39" spans="1:13" s="78" customFormat="1" ht="23.7" customHeight="1" thickBot="1">
      <c r="A39" s="70" t="s">
        <v>47</v>
      </c>
      <c r="B39" s="71" t="s">
        <v>48</v>
      </c>
      <c r="C39" s="70" t="s">
        <v>102</v>
      </c>
      <c r="D39" s="72" t="s">
        <v>77</v>
      </c>
      <c r="E39" s="79" t="s">
        <v>84</v>
      </c>
      <c r="F39" s="89">
        <f>'Numerator Calculations 2025'!F39-'Numerator Calculations Old'!F39</f>
        <v>-2065031</v>
      </c>
      <c r="G39" s="89">
        <f>'Numerator Calculations 2025'!G39-'Numerator Calculations Old'!G39</f>
        <v>-2010736</v>
      </c>
      <c r="H39" s="89">
        <f>'Numerator Calculations 2025'!H39-'Numerator Calculations Old'!H39</f>
        <v>0</v>
      </c>
      <c r="I39" s="89">
        <f>'Numerator Calculations 2025'!I39-'Numerator Calculations Old'!I39</f>
        <v>-54295</v>
      </c>
      <c r="J39" s="89">
        <f>'Numerator Calculations 2025'!J39-'Numerator Calculations Old'!J39</f>
        <v>0</v>
      </c>
      <c r="K39" s="89">
        <f>'Numerator Calculations 2025'!K39-'Numerator Calculations Old'!K39</f>
        <v>0</v>
      </c>
      <c r="L39" s="89">
        <f>'Numerator Calculations 2025'!L39-'Numerator Calculations Old'!L39</f>
        <v>0</v>
      </c>
      <c r="M39" s="89">
        <f>'Numerator Calculations 2025'!M39-'Numerator Calculations Old'!M39</f>
        <v>0</v>
      </c>
    </row>
    <row r="40" spans="1:13" s="33" customFormat="1" ht="23.7" customHeight="1" thickBot="1">
      <c r="A40" s="28"/>
      <c r="B40" s="29" t="s">
        <v>1</v>
      </c>
      <c r="C40" s="29"/>
      <c r="D40" s="30"/>
      <c r="E40" s="80"/>
      <c r="F40" s="49">
        <f>'Numerator Calculations 2025'!F40-'Numerator Calculations Old'!F40</f>
        <v>968136953.355299</v>
      </c>
      <c r="G40" s="49">
        <f>'Numerator Calculations 2025'!G40-'Numerator Calculations Old'!G40</f>
        <v>954191364.78507042</v>
      </c>
      <c r="H40" s="49">
        <f>'Numerator Calculations 2025'!H40-'Numerator Calculations Old'!H40</f>
        <v>-5189905.3802517653</v>
      </c>
      <c r="I40" s="49">
        <f>'Numerator Calculations 2025'!I40-'Numerator Calculations Old'!I40</f>
        <v>19135493.950475134</v>
      </c>
      <c r="J40" s="49">
        <f>'Numerator Calculations 2025'!J40-'Numerator Calculations Old'!J40</f>
        <v>0</v>
      </c>
      <c r="K40" s="49">
        <f>'Numerator Calculations 2025'!K40-'Numerator Calculations Old'!K40</f>
        <v>0</v>
      </c>
      <c r="L40" s="49">
        <f>'Numerator Calculations 2025'!L40-'Numerator Calculations Old'!L40</f>
        <v>0</v>
      </c>
      <c r="M40" s="32">
        <f>SUM(M3:M39)</f>
        <v>0</v>
      </c>
    </row>
    <row r="42" spans="1:13">
      <c r="K42" s="59"/>
      <c r="L42" s="59"/>
      <c r="M42" s="59"/>
    </row>
  </sheetData>
  <mergeCells count="4">
    <mergeCell ref="A1:B1"/>
    <mergeCell ref="F1:G1"/>
    <mergeCell ref="H1:J1"/>
    <mergeCell ref="K1:M1"/>
  </mergeCells>
  <hyperlinks>
    <hyperlink ref="D6" r:id="rId1"/>
    <hyperlink ref="D4" r:id="rId2"/>
    <hyperlink ref="D11" r:id="rId3"/>
    <hyperlink ref="D12" r:id="rId4"/>
    <hyperlink ref="D13" r:id="rId5"/>
    <hyperlink ref="D15" r:id="rId6"/>
    <hyperlink ref="D16" r:id="rId7"/>
    <hyperlink ref="D18" r:id="rId8"/>
    <hyperlink ref="D19" r:id="rId9"/>
    <hyperlink ref="D25" r:id="rId10"/>
    <hyperlink ref="D29" r:id="rId11"/>
    <hyperlink ref="D30" r:id="rId12"/>
    <hyperlink ref="D35" r:id="rId13"/>
    <hyperlink ref="D17" r:id="rId14"/>
    <hyperlink ref="D31" r:id="rId15"/>
    <hyperlink ref="D38" r:id="rId16"/>
    <hyperlink ref="D22" r:id="rId17"/>
    <hyperlink ref="D37" r:id="rId18"/>
    <hyperlink ref="D36" r:id="rId19"/>
    <hyperlink ref="D27" r:id="rId20"/>
    <hyperlink ref="D10" r:id="rId21"/>
    <hyperlink ref="D20" r:id="rId22"/>
    <hyperlink ref="D3" r:id="rId23"/>
    <hyperlink ref="D32" r:id="rId24"/>
    <hyperlink ref="D33" r:id="rId25"/>
    <hyperlink ref="D7" r:id="rId26"/>
    <hyperlink ref="D5" r:id="rId27"/>
    <hyperlink ref="D23" r:id="rId28"/>
    <hyperlink ref="D26" r:id="rId29"/>
    <hyperlink ref="D14" r:id="rId30"/>
    <hyperlink ref="D34" r:id="rId31"/>
    <hyperlink ref="D39" r:id="rId32"/>
    <hyperlink ref="D8" r:id="rId33"/>
    <hyperlink ref="D24" r:id="rId34"/>
    <hyperlink ref="D9" r:id="rId35"/>
    <hyperlink ref="D21" r:id="rId36"/>
  </hyperlinks>
  <pageMargins left="0.7" right="0.7" top="1.25" bottom="0.75" header="0.3" footer="0.3"/>
  <pageSetup scale="41" orientation="landscape" r:id="rId37"/>
  <headerFooter>
    <oddHeader xml:space="preserve">&amp;C&amp;16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D25"/>
  <sheetViews>
    <sheetView zoomScale="90" zoomScaleNormal="90" workbookViewId="0">
      <selection activeCell="C39" sqref="C39"/>
    </sheetView>
  </sheetViews>
  <sheetFormatPr defaultColWidth="9.109375" defaultRowHeight="14.4"/>
  <cols>
    <col min="1" max="1" width="9.109375" style="3"/>
    <col min="2" max="2" width="47" style="3" customWidth="1"/>
    <col min="3" max="3" width="63.88671875" style="3" customWidth="1"/>
    <col min="4" max="4" width="36.5546875" style="3" customWidth="1"/>
    <col min="5" max="16384" width="9.109375" style="3"/>
  </cols>
  <sheetData>
    <row r="1" spans="2:4" ht="15" thickBot="1"/>
    <row r="2" spans="2:4" ht="42.6" thickBot="1">
      <c r="B2" s="112" t="s">
        <v>49</v>
      </c>
      <c r="C2" s="113"/>
      <c r="D2" s="4" t="s">
        <v>116</v>
      </c>
    </row>
    <row r="3" spans="2:4" ht="17.399999999999999">
      <c r="B3" s="14" t="s">
        <v>2</v>
      </c>
      <c r="C3" s="8" t="s">
        <v>3</v>
      </c>
      <c r="D3" s="5">
        <f>'Denominator Calculations 2025'!D3-'Denominator Calculations Old'!D3</f>
        <v>-62.800000000000182</v>
      </c>
    </row>
    <row r="4" spans="2:4" ht="17.399999999999999">
      <c r="B4" s="15" t="s">
        <v>4</v>
      </c>
      <c r="C4" s="9" t="s">
        <v>50</v>
      </c>
      <c r="D4" s="7">
        <f>'Denominator Calculations 2025'!D4-'Denominator Calculations Old'!D4</f>
        <v>-507.59999999999854</v>
      </c>
    </row>
    <row r="5" spans="2:4" ht="17.399999999999999">
      <c r="B5" s="16" t="s">
        <v>5</v>
      </c>
      <c r="C5" s="50" t="s">
        <v>6</v>
      </c>
      <c r="D5" s="55">
        <f>'Denominator Calculations 2025'!D5-'Denominator Calculations Old'!D5</f>
        <v>-365.29999999999927</v>
      </c>
    </row>
    <row r="6" spans="2:4" ht="17.399999999999999">
      <c r="B6" s="15" t="s">
        <v>7</v>
      </c>
      <c r="C6" s="9" t="s">
        <v>8</v>
      </c>
      <c r="D6" s="7">
        <f>'Denominator Calculations 2025'!D6-'Denominator Calculations Old'!D6</f>
        <v>545.29999999999927</v>
      </c>
    </row>
    <row r="7" spans="2:4" ht="17.399999999999999">
      <c r="B7" s="16" t="s">
        <v>9</v>
      </c>
      <c r="C7" s="10" t="s">
        <v>51</v>
      </c>
      <c r="D7" s="6">
        <f>'Denominator Calculations 2025'!D7-'Denominator Calculations Old'!D7</f>
        <v>360.19999999999982</v>
      </c>
    </row>
    <row r="8" spans="2:4" ht="17.399999999999999">
      <c r="B8" s="15" t="s">
        <v>11</v>
      </c>
      <c r="C8" s="9" t="s">
        <v>12</v>
      </c>
      <c r="D8" s="7">
        <f>'Denominator Calculations 2025'!D8-'Denominator Calculations Old'!D8</f>
        <v>-907.40000000000146</v>
      </c>
    </row>
    <row r="9" spans="2:4" ht="17.399999999999999">
      <c r="B9" s="16" t="s">
        <v>13</v>
      </c>
      <c r="C9" s="10" t="s">
        <v>52</v>
      </c>
      <c r="D9" s="6">
        <f>'Denominator Calculations 2025'!D9-'Denominator Calculations Old'!D9</f>
        <v>124</v>
      </c>
    </row>
    <row r="10" spans="2:4" ht="17.399999999999999">
      <c r="B10" s="15" t="s">
        <v>15</v>
      </c>
      <c r="C10" s="9" t="s">
        <v>53</v>
      </c>
      <c r="D10" s="56">
        <f>'Denominator Calculations 2025'!D10-'Denominator Calculations Old'!D10</f>
        <v>36</v>
      </c>
    </row>
    <row r="11" spans="2:4" ht="17.399999999999999">
      <c r="B11" s="16" t="s">
        <v>17</v>
      </c>
      <c r="C11" s="10" t="s">
        <v>18</v>
      </c>
      <c r="D11" s="6">
        <f>'Denominator Calculations 2025'!D11-'Denominator Calculations Old'!D11</f>
        <v>156.5</v>
      </c>
    </row>
    <row r="12" spans="2:4" ht="17.399999999999999">
      <c r="B12" s="15" t="s">
        <v>19</v>
      </c>
      <c r="C12" s="9" t="s">
        <v>54</v>
      </c>
      <c r="D12" s="56">
        <f>'Denominator Calculations 2025'!D12-'Denominator Calculations Old'!D12</f>
        <v>928.59999999999854</v>
      </c>
    </row>
    <row r="13" spans="2:4" ht="17.399999999999999">
      <c r="B13" s="16" t="s">
        <v>21</v>
      </c>
      <c r="C13" s="10" t="s">
        <v>22</v>
      </c>
      <c r="D13" s="6">
        <f>'Denominator Calculations 2025'!D13-'Denominator Calculations Old'!D13</f>
        <v>111</v>
      </c>
    </row>
    <row r="14" spans="2:4" ht="17.399999999999999">
      <c r="B14" s="15" t="s">
        <v>23</v>
      </c>
      <c r="C14" s="9" t="s">
        <v>55</v>
      </c>
      <c r="D14" s="56">
        <f>'Denominator Calculations 2025'!D14-'Denominator Calculations Old'!D14</f>
        <v>-6.5</v>
      </c>
    </row>
    <row r="15" spans="2:4" ht="17.399999999999999">
      <c r="B15" s="16" t="s">
        <v>25</v>
      </c>
      <c r="C15" s="10" t="s">
        <v>26</v>
      </c>
      <c r="D15" s="6">
        <f>'Denominator Calculations 2025'!D15-'Denominator Calculations Old'!D15</f>
        <v>452.30000000000018</v>
      </c>
    </row>
    <row r="16" spans="2:4" ht="17.399999999999999">
      <c r="B16" s="15" t="s">
        <v>56</v>
      </c>
      <c r="C16" s="9" t="s">
        <v>57</v>
      </c>
      <c r="D16" s="56">
        <f>'Denominator Calculations 2025'!D16-'Denominator Calculations Old'!D16</f>
        <v>176.80000000000018</v>
      </c>
    </row>
    <row r="17" spans="2:4" ht="17.399999999999999">
      <c r="B17" s="16" t="s">
        <v>114</v>
      </c>
      <c r="C17" s="10" t="s">
        <v>115</v>
      </c>
      <c r="D17" s="6">
        <f>'Denominator Calculations 2025'!D17-'Denominator Calculations Old'!D17</f>
        <v>15</v>
      </c>
    </row>
    <row r="18" spans="2:4" ht="17.399999999999999">
      <c r="B18" s="15" t="s">
        <v>33</v>
      </c>
      <c r="C18" s="9" t="s">
        <v>34</v>
      </c>
      <c r="D18" s="56">
        <f>'Denominator Calculations 2025'!D18-'Denominator Calculations Old'!D18</f>
        <v>488.60000000000036</v>
      </c>
    </row>
    <row r="19" spans="2:4" ht="17.399999999999999">
      <c r="B19" s="16" t="s">
        <v>58</v>
      </c>
      <c r="C19" s="10" t="s">
        <v>59</v>
      </c>
      <c r="D19" s="6">
        <f>'Denominator Calculations 2025'!D19-'Denominator Calculations Old'!D19</f>
        <v>190.39999999999964</v>
      </c>
    </row>
    <row r="20" spans="2:4" ht="17.399999999999999">
      <c r="B20" s="15" t="s">
        <v>35</v>
      </c>
      <c r="C20" s="9" t="s">
        <v>36</v>
      </c>
      <c r="D20" s="56">
        <f>'Denominator Calculations 2025'!D20-'Denominator Calculations Old'!D20</f>
        <v>289.89999999999964</v>
      </c>
    </row>
    <row r="21" spans="2:4" ht="17.399999999999999">
      <c r="B21" s="16" t="s">
        <v>37</v>
      </c>
      <c r="C21" s="10" t="s">
        <v>38</v>
      </c>
      <c r="D21" s="6">
        <f>'Denominator Calculations 2025'!D21-'Denominator Calculations Old'!D21</f>
        <v>376.90000000000055</v>
      </c>
    </row>
    <row r="22" spans="2:4" ht="17.399999999999999">
      <c r="B22" s="15" t="s">
        <v>39</v>
      </c>
      <c r="C22" s="9" t="s">
        <v>60</v>
      </c>
      <c r="D22" s="56">
        <f>'Denominator Calculations 2025'!D22-'Denominator Calculations Old'!D22</f>
        <v>590.70000000000073</v>
      </c>
    </row>
    <row r="23" spans="2:4" ht="18" thickBot="1">
      <c r="B23" s="16" t="s">
        <v>41</v>
      </c>
      <c r="C23" s="10" t="s">
        <v>42</v>
      </c>
      <c r="D23" s="51">
        <f>'Denominator Calculations 2025'!D23-'Denominator Calculations Old'!D23</f>
        <v>18.600000000000023</v>
      </c>
    </row>
    <row r="24" spans="2:4" ht="18" thickBot="1">
      <c r="B24" s="27"/>
      <c r="C24" s="54" t="s">
        <v>192</v>
      </c>
      <c r="D24" s="52">
        <f>'Denominator Calculations 2025'!D24-'Denominator Calculations Old'!D24</f>
        <v>1411</v>
      </c>
    </row>
    <row r="25" spans="2:4" ht="18" thickBot="1">
      <c r="B25" s="26" t="s">
        <v>82</v>
      </c>
      <c r="C25" s="2"/>
      <c r="D25" s="53">
        <f>'Denominator Calculations 2025'!D25-'Denominator Calculations Old'!D25</f>
        <v>4422.2000000000407</v>
      </c>
    </row>
  </sheetData>
  <mergeCells count="1">
    <mergeCell ref="B2:C2"/>
  </mergeCells>
  <pageMargins left="0.7" right="0.7" top="0.75" bottom="0.75" header="0.3" footer="0.3"/>
  <pageSetup scale="78" orientation="landscape" r:id="rId1"/>
  <headerFooter>
    <oddHeader xml:space="preserve">&amp;C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0"/>
  <sheetViews>
    <sheetView zoomScale="65" zoomScaleNormal="65" zoomScalePageLayoutView="80"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C54" sqref="C54"/>
    </sheetView>
  </sheetViews>
  <sheetFormatPr defaultColWidth="9.109375" defaultRowHeight="14.4"/>
  <cols>
    <col min="1" max="1" width="34" style="3" customWidth="1"/>
    <col min="2" max="2" width="63.33203125" style="3" bestFit="1" customWidth="1"/>
    <col min="3" max="3" width="52" style="3" customWidth="1"/>
    <col min="4" max="4" width="37" style="3" customWidth="1"/>
    <col min="5" max="5" width="42.5546875" style="3" bestFit="1" customWidth="1"/>
    <col min="6" max="6" width="28.6640625" style="3" customWidth="1"/>
    <col min="7" max="7" width="28.109375" style="3" customWidth="1"/>
    <col min="8" max="8" width="29.77734375" style="3" customWidth="1"/>
    <col min="9" max="9" width="24.21875" style="3" customWidth="1"/>
    <col min="10" max="16384" width="9.109375" style="3"/>
  </cols>
  <sheetData>
    <row r="1" spans="1:9" ht="42" customHeight="1" thickBot="1">
      <c r="A1" s="103" t="s">
        <v>0</v>
      </c>
      <c r="B1" s="104"/>
      <c r="C1" s="43" t="s">
        <v>150</v>
      </c>
      <c r="D1" s="105" t="s">
        <v>205</v>
      </c>
      <c r="E1" s="106"/>
      <c r="F1" s="106"/>
      <c r="G1" s="105" t="s">
        <v>206</v>
      </c>
      <c r="H1" s="106"/>
      <c r="I1" s="111"/>
    </row>
    <row r="2" spans="1:9" ht="42.6" thickBot="1">
      <c r="A2" s="20"/>
      <c r="B2" s="18"/>
      <c r="C2" s="45" t="s">
        <v>71</v>
      </c>
      <c r="D2" s="35" t="s">
        <v>74</v>
      </c>
      <c r="E2" s="35" t="s">
        <v>69</v>
      </c>
      <c r="F2" s="35" t="s">
        <v>70</v>
      </c>
      <c r="G2" s="35" t="s">
        <v>202</v>
      </c>
      <c r="H2" s="35" t="s">
        <v>203</v>
      </c>
      <c r="I2" s="35" t="s">
        <v>204</v>
      </c>
    </row>
    <row r="3" spans="1:9" s="78" customFormat="1" ht="23.7" customHeight="1">
      <c r="A3" s="91" t="s">
        <v>85</v>
      </c>
      <c r="B3" s="92" t="s">
        <v>83</v>
      </c>
      <c r="C3" s="92" t="str">
        <f>IF('Endnotes 2025'!C3='Endnotes Old'!C3,"",'Endnotes 2025'!C3)</f>
        <v/>
      </c>
      <c r="D3" s="92" t="str">
        <f>IF('Endnotes 2025'!D3='Endnotes Old'!D3,"",'Endnotes 2025'!D3)</f>
        <v/>
      </c>
      <c r="E3" s="92" t="str">
        <f>IF('Endnotes 2025'!E3='Endnotes Old'!E3,"",'Endnotes 2025'!E3)</f>
        <v/>
      </c>
      <c r="F3" s="92" t="str">
        <f>IF('Endnotes 2025'!F3='Endnotes Old'!F3,"",'Endnotes 2025'!F3)</f>
        <v/>
      </c>
      <c r="G3" s="92" t="str">
        <f>IF('Endnotes 2025'!G3='Endnotes Old'!G3,"",'Endnotes 2025'!G3)</f>
        <v/>
      </c>
      <c r="H3" s="92" t="str">
        <f>IF('Endnotes 2025'!H3='Endnotes Old'!H3,"",'Endnotes 2025'!H3)</f>
        <v/>
      </c>
      <c r="I3" s="92" t="str">
        <f>IF('Endnotes 2025'!I3='Endnotes Old'!I3,"",'Endnotes 2025'!I3)</f>
        <v/>
      </c>
    </row>
    <row r="4" spans="1:9" s="78" customFormat="1" ht="23.7" customHeight="1">
      <c r="A4" s="82" t="s">
        <v>2</v>
      </c>
      <c r="B4" s="83" t="s">
        <v>3</v>
      </c>
      <c r="C4" s="83" t="str">
        <f>IF('Endnotes 2025'!C4='Endnotes Old'!C4,"",'Endnotes 2025'!C4)</f>
        <v/>
      </c>
      <c r="D4" s="83" t="str">
        <f>IF('Endnotes 2025'!D4='Endnotes Old'!D4,"",'Endnotes 2025'!D4)</f>
        <v/>
      </c>
      <c r="E4" s="83" t="str">
        <f>IF('Endnotes 2025'!E4='Endnotes Old'!E4,"",'Endnotes 2025'!E4)</f>
        <v/>
      </c>
      <c r="F4" s="83" t="str">
        <f>IF('Endnotes 2025'!F4='Endnotes Old'!F4,"",'Endnotes 2025'!F4)</f>
        <v/>
      </c>
      <c r="G4" s="83" t="str">
        <f>IF('Endnotes 2025'!G4='Endnotes Old'!G4,"",'Endnotes 2025'!G4)</f>
        <v/>
      </c>
      <c r="H4" s="83" t="str">
        <f>IF('Endnotes 2025'!H4='Endnotes Old'!H4,"",'Endnotes 2025'!H4)</f>
        <v/>
      </c>
      <c r="I4" s="83" t="str">
        <f>IF('Endnotes 2025'!I4='Endnotes Old'!I4,"",'Endnotes 2025'!I4)</f>
        <v/>
      </c>
    </row>
    <row r="5" spans="1:9" s="78" customFormat="1" ht="23.7" customHeight="1">
      <c r="A5" s="70" t="s">
        <v>4</v>
      </c>
      <c r="B5" s="71" t="s">
        <v>117</v>
      </c>
      <c r="C5" s="71" t="str">
        <f>IF('Endnotes 2025'!C5='Endnotes Old'!C5,"",'Endnotes 2025'!C5)</f>
        <v/>
      </c>
      <c r="D5" s="71" t="str">
        <f>IF('Endnotes 2025'!D5='Endnotes Old'!D5,"",'Endnotes 2025'!D5)</f>
        <v>Zonal Rates: Ln27 Total</v>
      </c>
      <c r="E5" s="71" t="str">
        <f>IF('Endnotes 2025'!E5='Endnotes Old'!E5,"",'Endnotes 2025'!E5)</f>
        <v/>
      </c>
      <c r="F5" s="71" t="str">
        <f>IF('Endnotes 2025'!F5='Endnotes Old'!F5,"",'Endnotes 2025'!F5)</f>
        <v/>
      </c>
      <c r="G5" s="71" t="str">
        <f>IF('Endnotes 2025'!G5='Endnotes Old'!G5,"",'Endnotes 2025'!G5)</f>
        <v/>
      </c>
      <c r="H5" s="71" t="str">
        <f>IF('Endnotes 2025'!H5='Endnotes Old'!H5,"",'Endnotes 2025'!H5)</f>
        <v/>
      </c>
      <c r="I5" s="71" t="str">
        <f>IF('Endnotes 2025'!I5='Endnotes Old'!I5,"",'Endnotes 2025'!I5)</f>
        <v/>
      </c>
    </row>
    <row r="6" spans="1:9" s="78" customFormat="1" ht="23.7" customHeight="1">
      <c r="A6" s="82" t="s">
        <v>4</v>
      </c>
      <c r="B6" s="83" t="s">
        <v>75</v>
      </c>
      <c r="C6" s="83" t="str">
        <f>IF('Endnotes 2025'!C6='Endnotes Old'!C6,"",'Endnotes 2025'!C6)</f>
        <v/>
      </c>
      <c r="D6" s="83" t="str">
        <f>IF('Endnotes 2025'!D6='Endnotes Old'!D6,"",'Endnotes 2025'!D6)</f>
        <v>TransCo PJM Zonal Rates: Ln27 Total</v>
      </c>
      <c r="E6" s="83" t="str">
        <f>IF('Endnotes 2025'!E6='Endnotes Old'!E6,"",'Endnotes 2025'!E6)</f>
        <v/>
      </c>
      <c r="F6" s="83" t="str">
        <f>IF('Endnotes 2025'!F6='Endnotes Old'!F6,"",'Endnotes 2025'!F6)</f>
        <v/>
      </c>
      <c r="G6" s="83" t="str">
        <f>IF('Endnotes 2025'!G6='Endnotes Old'!G6,"",'Endnotes 2025'!G6)</f>
        <v/>
      </c>
      <c r="H6" s="83" t="str">
        <f>IF('Endnotes 2025'!H6='Endnotes Old'!H6,"",'Endnotes 2025'!H6)</f>
        <v/>
      </c>
      <c r="I6" s="83" t="str">
        <f>IF('Endnotes 2025'!I6='Endnotes Old'!I6,"",'Endnotes 2025'!I6)</f>
        <v/>
      </c>
    </row>
    <row r="7" spans="1:9" s="78" customFormat="1" ht="23.7" customHeight="1">
      <c r="A7" s="70" t="s">
        <v>155</v>
      </c>
      <c r="B7" s="71" t="s">
        <v>169</v>
      </c>
      <c r="C7" s="71" t="str">
        <f>IF('Endnotes 2025'!C7='Endnotes Old'!C7,"",'Endnotes 2025'!C7)</f>
        <v/>
      </c>
      <c r="D7" s="71" t="str">
        <f>IF('Endnotes 2025'!D7='Endnotes Old'!D7,"",'Endnotes 2025'!D7)</f>
        <v/>
      </c>
      <c r="E7" s="71" t="str">
        <f>IF('Endnotes 2025'!E7='Endnotes Old'!E7,"",'Endnotes 2025'!E7)</f>
        <v/>
      </c>
      <c r="F7" s="71" t="str">
        <f>IF('Endnotes 2025'!F7='Endnotes Old'!F7,"",'Endnotes 2025'!F7)</f>
        <v/>
      </c>
      <c r="G7" s="71" t="str">
        <f>IF('Endnotes 2025'!G7='Endnotes Old'!G7,"",'Endnotes 2025'!G7)</f>
        <v/>
      </c>
      <c r="H7" s="71" t="str">
        <f>IF('Endnotes 2025'!H7='Endnotes Old'!H7,"",'Endnotes 2025'!H7)</f>
        <v/>
      </c>
      <c r="I7" s="71" t="str">
        <f>IF('Endnotes 2025'!I7='Endnotes Old'!I7,"",'Endnotes 2025'!I7)</f>
        <v/>
      </c>
    </row>
    <row r="8" spans="1:9" s="78" customFormat="1" ht="23.7" customHeight="1">
      <c r="A8" s="82" t="s">
        <v>155</v>
      </c>
      <c r="B8" s="83" t="s">
        <v>182</v>
      </c>
      <c r="C8" s="83" t="str">
        <f>IF('Endnotes 2025'!C8='Endnotes Old'!C8,"",'Endnotes 2025'!C8)</f>
        <v/>
      </c>
      <c r="D8" s="83" t="str">
        <f>IF('Endnotes 2025'!D8='Endnotes Old'!D8,"",'Endnotes 2025'!D8)</f>
        <v/>
      </c>
      <c r="E8" s="83" t="str">
        <f>IF('Endnotes 2025'!E8='Endnotes Old'!E8,"",'Endnotes 2025'!E8)</f>
        <v/>
      </c>
      <c r="F8" s="83" t="str">
        <f>IF('Endnotes 2025'!F8='Endnotes Old'!F8,"",'Endnotes 2025'!F8)</f>
        <v/>
      </c>
      <c r="G8" s="83" t="str">
        <f>IF('Endnotes 2025'!G8='Endnotes Old'!G8,"",'Endnotes 2025'!G8)</f>
        <v/>
      </c>
      <c r="H8" s="83" t="str">
        <f>IF('Endnotes 2025'!H8='Endnotes Old'!H8,"",'Endnotes 2025'!H8)</f>
        <v/>
      </c>
      <c r="I8" s="83" t="str">
        <f>IF('Endnotes 2025'!I8='Endnotes Old'!I8,"",'Endnotes 2025'!I8)</f>
        <v/>
      </c>
    </row>
    <row r="9" spans="1:9" s="78" customFormat="1" ht="23.7" customHeight="1">
      <c r="A9" s="70" t="s">
        <v>155</v>
      </c>
      <c r="B9" s="71" t="s">
        <v>196</v>
      </c>
      <c r="C9" s="71" t="str">
        <f>IF('Endnotes 2025'!C9='Endnotes Old'!C9,"",'Endnotes 2025'!C9)</f>
        <v/>
      </c>
      <c r="D9" s="71" t="str">
        <f>IF('Endnotes 2025'!D9='Endnotes Old'!D9,"",'Endnotes 2025'!D9)</f>
        <v/>
      </c>
      <c r="E9" s="71" t="str">
        <f>IF('Endnotes 2025'!E9='Endnotes Old'!E9,"",'Endnotes 2025'!E9)</f>
        <v/>
      </c>
      <c r="F9" s="71" t="str">
        <f>IF('Endnotes 2025'!F9='Endnotes Old'!F9,"",'Endnotes 2025'!F9)</f>
        <v/>
      </c>
      <c r="G9" s="71" t="str">
        <f>IF('Endnotes 2025'!G9='Endnotes Old'!G9,"",'Endnotes 2025'!G9)</f>
        <v/>
      </c>
      <c r="H9" s="71" t="str">
        <f>IF('Endnotes 2025'!H9='Endnotes Old'!H9,"",'Endnotes 2025'!H9)</f>
        <v/>
      </c>
      <c r="I9" s="71" t="str">
        <f>IF('Endnotes 2025'!I9='Endnotes Old'!I9,"",'Endnotes 2025'!I9)</f>
        <v/>
      </c>
    </row>
    <row r="10" spans="1:9" s="78" customFormat="1" ht="23.7" customHeight="1">
      <c r="A10" s="82" t="s">
        <v>5</v>
      </c>
      <c r="B10" s="83" t="s">
        <v>173</v>
      </c>
      <c r="C10" s="83" t="str">
        <f>IF('Endnotes 2025'!C10='Endnotes Old'!C10,"",'Endnotes 2025'!C10)</f>
        <v>SFC Summary, SFC Rate: Pg 1, Col 5, Ln 4</v>
      </c>
      <c r="D10" s="83" t="str">
        <f>IF('Endnotes 2025'!D10='Endnotes Old'!D10,"",'Endnotes 2025'!D10)</f>
        <v>SFC Summary, TEC Summary: Pg 1, Col 3 Sum</v>
      </c>
      <c r="E10" s="83" t="str">
        <f>IF('Endnotes 2025'!E10='Endnotes Old'!E10,"",'Endnotes 2025'!E10)</f>
        <v/>
      </c>
      <c r="F10" s="83" t="str">
        <f>IF('Endnotes 2025'!F10='Endnotes Old'!F10,"",'Endnotes 2025'!F10)</f>
        <v/>
      </c>
      <c r="G10" s="83" t="str">
        <f>IF('Endnotes 2025'!G10='Endnotes Old'!G10,"",'Endnotes 2025'!G10)</f>
        <v/>
      </c>
      <c r="H10" s="83" t="str">
        <f>IF('Endnotes 2025'!H10='Endnotes Old'!H10,"",'Endnotes 2025'!H10)</f>
        <v/>
      </c>
      <c r="I10" s="83" t="str">
        <f>IF('Endnotes 2025'!I10='Endnotes Old'!I10,"",'Endnotes 2025'!I10)</f>
        <v/>
      </c>
    </row>
    <row r="11" spans="1:9" s="78" customFormat="1" ht="23.7" customHeight="1">
      <c r="A11" s="70" t="s">
        <v>7</v>
      </c>
      <c r="B11" s="71" t="s">
        <v>8</v>
      </c>
      <c r="C11" s="71" t="str">
        <f>IF('Endnotes 2025'!C11='Endnotes Old'!C11,"",'Endnotes 2025'!C11)</f>
        <v/>
      </c>
      <c r="D11" s="71" t="str">
        <f>IF('Endnotes 2025'!D11='Endnotes Old'!D11,"",'Endnotes 2025'!D11)</f>
        <v/>
      </c>
      <c r="E11" s="71" t="str">
        <f>IF('Endnotes 2025'!E11='Endnotes Old'!E11,"",'Endnotes 2025'!E11)</f>
        <v>Attachment H-21-A ATSI: Pg4 Ln36</v>
      </c>
      <c r="F11" s="71" t="str">
        <f>IF('Endnotes 2025'!F11='Endnotes Old'!F11,"",'Endnotes 2025'!F11)</f>
        <v/>
      </c>
      <c r="G11" s="71" t="str">
        <f>IF('Endnotes 2025'!G11='Endnotes Old'!G11,"",'Endnotes 2025'!G11)</f>
        <v/>
      </c>
      <c r="H11" s="71" t="str">
        <f>IF('Endnotes 2025'!H11='Endnotes Old'!H11,"",'Endnotes 2025'!H11)</f>
        <v/>
      </c>
      <c r="I11" s="71" t="str">
        <f>IF('Endnotes 2025'!I11='Endnotes Old'!I11,"",'Endnotes 2025'!I11)</f>
        <v/>
      </c>
    </row>
    <row r="12" spans="1:9" s="78" customFormat="1" ht="23.7" customHeight="1">
      <c r="A12" s="82" t="s">
        <v>9</v>
      </c>
      <c r="B12" s="83" t="s">
        <v>10</v>
      </c>
      <c r="C12" s="83" t="str">
        <f>IF('Endnotes 2025'!C12='Endnotes Old'!C12,"",'Endnotes 2025'!C12)</f>
        <v/>
      </c>
      <c r="D12" s="83" t="str">
        <f>IF('Endnotes 2025'!D12='Endnotes Old'!D12,"",'Endnotes 2025'!D12)</f>
        <v/>
      </c>
      <c r="E12" s="83" t="str">
        <f>IF('Endnotes 2025'!E12='Endnotes Old'!E12,"",'Endnotes 2025'!E12)</f>
        <v/>
      </c>
      <c r="F12" s="83" t="str">
        <f>IF('Endnotes 2025'!F12='Endnotes Old'!F12,"",'Endnotes 2025'!F12)</f>
        <v/>
      </c>
      <c r="G12" s="83" t="str">
        <f>IF('Endnotes 2025'!G12='Endnotes Old'!G12,"",'Endnotes 2025'!G12)</f>
        <v/>
      </c>
      <c r="H12" s="83" t="str">
        <f>IF('Endnotes 2025'!H12='Endnotes Old'!H12,"",'Endnotes 2025'!H12)</f>
        <v/>
      </c>
      <c r="I12" s="83" t="str">
        <f>IF('Endnotes 2025'!I12='Endnotes Old'!I12,"",'Endnotes 2025'!I12)</f>
        <v/>
      </c>
    </row>
    <row r="13" spans="1:9" s="78" customFormat="1" ht="23.7" customHeight="1">
      <c r="A13" s="70" t="s">
        <v>11</v>
      </c>
      <c r="B13" s="71" t="s">
        <v>12</v>
      </c>
      <c r="C13" s="71" t="str">
        <f>IF('Endnotes 2025'!C13='Endnotes Old'!C13,"",'Endnotes 2025'!C13)</f>
        <v/>
      </c>
      <c r="D13" s="71" t="str">
        <f>IF('Endnotes 2025'!D13='Endnotes Old'!D13,"",'Endnotes 2025'!D13)</f>
        <v/>
      </c>
      <c r="E13" s="71" t="str">
        <f>IF('Endnotes 2025'!E13='Endnotes Old'!E13,"",'Endnotes 2025'!E13)</f>
        <v/>
      </c>
      <c r="F13" s="71" t="str">
        <f>IF('Endnotes 2025'!F13='Endnotes Old'!F13,"",'Endnotes 2025'!F13)</f>
        <v/>
      </c>
      <c r="G13" s="71" t="str">
        <f>IF('Endnotes 2025'!G13='Endnotes Old'!G13,"",'Endnotes 2025'!G13)</f>
        <v/>
      </c>
      <c r="H13" s="71" t="str">
        <f>IF('Endnotes 2025'!H13='Endnotes Old'!H13,"",'Endnotes 2025'!H13)</f>
        <v/>
      </c>
      <c r="I13" s="71" t="str">
        <f>IF('Endnotes 2025'!I13='Endnotes Old'!I13,"",'Endnotes 2025'!I13)</f>
        <v/>
      </c>
    </row>
    <row r="14" spans="1:9" s="78" customFormat="1" ht="23.7" customHeight="1">
      <c r="A14" s="82" t="s">
        <v>13</v>
      </c>
      <c r="B14" s="83" t="s">
        <v>14</v>
      </c>
      <c r="C14" s="83" t="str">
        <f>IF('Endnotes 2025'!C14='Endnotes Old'!C14,"",'Endnotes 2025'!C14)</f>
        <v/>
      </c>
      <c r="D14" s="83" t="str">
        <f>IF('Endnotes 2025'!D14='Endnotes Old'!D14,"",'Endnotes 2025'!D14)</f>
        <v/>
      </c>
      <c r="E14" s="83" t="str">
        <f>IF('Endnotes 2025'!E14='Endnotes Old'!E14,"",'Endnotes 2025'!E14)</f>
        <v/>
      </c>
      <c r="F14" s="83" t="str">
        <f>IF('Endnotes 2025'!F14='Endnotes Old'!F14,"",'Endnotes 2025'!F14)</f>
        <v/>
      </c>
      <c r="G14" s="83" t="str">
        <f>IF('Endnotes 2025'!G14='Endnotes Old'!G14,"",'Endnotes 2025'!G14)</f>
        <v/>
      </c>
      <c r="H14" s="83" t="str">
        <f>IF('Endnotes 2025'!H14='Endnotes Old'!H14,"",'Endnotes 2025'!H14)</f>
        <v/>
      </c>
      <c r="I14" s="83" t="str">
        <f>IF('Endnotes 2025'!I14='Endnotes Old'!I14,"",'Endnotes 2025'!I14)</f>
        <v/>
      </c>
    </row>
    <row r="15" spans="1:9" s="78" customFormat="1" ht="23.4" customHeight="1">
      <c r="A15" s="70" t="s">
        <v>15</v>
      </c>
      <c r="B15" s="71" t="s">
        <v>16</v>
      </c>
      <c r="C15" s="71" t="str">
        <f>IF('Endnotes 2025'!C15='Endnotes Old'!C15,"",'Endnotes 2025'!C15)</f>
        <v/>
      </c>
      <c r="D15" s="71" t="str">
        <f>IF('Endnotes 2025'!D15='Endnotes Old'!D15,"",'Endnotes 2025'!D15)</f>
        <v/>
      </c>
      <c r="E15" s="71" t="str">
        <f>IF('Endnotes 2025'!E15='Endnotes Old'!E15,"",'Endnotes 2025'!E15)</f>
        <v/>
      </c>
      <c r="F15" s="71" t="str">
        <f>IF('Endnotes 2025'!F15='Endnotes Old'!F15,"",'Endnotes 2025'!F15)</f>
        <v/>
      </c>
      <c r="G15" s="71" t="str">
        <f>IF('Endnotes 2025'!G15='Endnotes Old'!G15,"",'Endnotes 2025'!G15)</f>
        <v/>
      </c>
      <c r="H15" s="71" t="str">
        <f>IF('Endnotes 2025'!H15='Endnotes Old'!H15,"",'Endnotes 2025'!H15)</f>
        <v/>
      </c>
      <c r="I15" s="71" t="str">
        <f>IF('Endnotes 2025'!I15='Endnotes Old'!I15,"",'Endnotes 2025'!I15)</f>
        <v/>
      </c>
    </row>
    <row r="16" spans="1:9" s="78" customFormat="1" ht="23.7" customHeight="1">
      <c r="A16" s="82" t="s">
        <v>17</v>
      </c>
      <c r="B16" s="83" t="s">
        <v>18</v>
      </c>
      <c r="C16" s="83" t="str">
        <f>IF('Endnotes 2025'!C16='Endnotes Old'!C16,"",'Endnotes 2025'!C16)</f>
        <v/>
      </c>
      <c r="D16" s="83" t="str">
        <f>IF('Endnotes 2025'!D16='Endnotes Old'!D16,"",'Endnotes 2025'!D16)</f>
        <v/>
      </c>
      <c r="E16" s="83" t="str">
        <f>IF('Endnotes 2025'!E16='Endnotes Old'!E16,"",'Endnotes 2025'!E16)</f>
        <v/>
      </c>
      <c r="F16" s="83" t="str">
        <f>IF('Endnotes 2025'!F16='Endnotes Old'!F16,"",'Endnotes 2025'!F16)</f>
        <v/>
      </c>
      <c r="G16" s="83" t="str">
        <f>IF('Endnotes 2025'!G16='Endnotes Old'!G16,"",'Endnotes 2025'!G16)</f>
        <v/>
      </c>
      <c r="H16" s="83" t="str">
        <f>IF('Endnotes 2025'!H16='Endnotes Old'!H16,"",'Endnotes 2025'!H16)</f>
        <v/>
      </c>
      <c r="I16" s="83" t="str">
        <f>IF('Endnotes 2025'!I16='Endnotes Old'!I16,"",'Endnotes 2025'!I16)</f>
        <v/>
      </c>
    </row>
    <row r="17" spans="1:9" s="78" customFormat="1" ht="23.7" customHeight="1">
      <c r="A17" s="70" t="s">
        <v>19</v>
      </c>
      <c r="B17" s="71" t="s">
        <v>20</v>
      </c>
      <c r="C17" s="71" t="str">
        <f>IF('Endnotes 2025'!C17='Endnotes Old'!C17,"",'Endnotes 2025'!C17)</f>
        <v/>
      </c>
      <c r="D17" s="71" t="str">
        <f>IF('Endnotes 2025'!D17='Endnotes Old'!D17,"",'Endnotes 2025'!D17)</f>
        <v/>
      </c>
      <c r="E17" s="71" t="str">
        <f>IF('Endnotes 2025'!E17='Endnotes Old'!E17,"",'Endnotes 2025'!E17)</f>
        <v/>
      </c>
      <c r="F17" s="71" t="str">
        <f>IF('Endnotes 2025'!F17='Endnotes Old'!F17,"",'Endnotes 2025'!F17)</f>
        <v/>
      </c>
      <c r="G17" s="71" t="str">
        <f>IF('Endnotes 2025'!G17='Endnotes Old'!G17,"",'Endnotes 2025'!G17)</f>
        <v/>
      </c>
      <c r="H17" s="71" t="str">
        <f>IF('Endnotes 2025'!H17='Endnotes Old'!H17,"",'Endnotes 2025'!H17)</f>
        <v/>
      </c>
      <c r="I17" s="71" t="str">
        <f>IF('Endnotes 2025'!I17='Endnotes Old'!I17,"",'Endnotes 2025'!I17)</f>
        <v/>
      </c>
    </row>
    <row r="18" spans="1:9" s="78" customFormat="1" ht="23.7" customHeight="1">
      <c r="A18" s="82" t="s">
        <v>21</v>
      </c>
      <c r="B18" s="83" t="s">
        <v>22</v>
      </c>
      <c r="C18" s="83" t="str">
        <f>IF('Endnotes 2025'!C18='Endnotes Old'!C18,"",'Endnotes 2025'!C18)</f>
        <v/>
      </c>
      <c r="D18" s="83" t="str">
        <f>IF('Endnotes 2025'!D18='Endnotes Old'!D18,"",'Endnotes 2025'!D18)</f>
        <v/>
      </c>
      <c r="E18" s="83" t="str">
        <f>IF('Endnotes 2025'!E18='Endnotes Old'!E18,"",'Endnotes 2025'!E18)</f>
        <v/>
      </c>
      <c r="F18" s="83" t="str">
        <f>IF('Endnotes 2025'!F18='Endnotes Old'!F18,"",'Endnotes 2025'!F18)</f>
        <v/>
      </c>
      <c r="G18" s="83" t="str">
        <f>IF('Endnotes 2025'!G18='Endnotes Old'!G18,"",'Endnotes 2025'!G18)</f>
        <v/>
      </c>
      <c r="H18" s="83" t="str">
        <f>IF('Endnotes 2025'!H18='Endnotes Old'!H18,"",'Endnotes 2025'!H18)</f>
        <v/>
      </c>
      <c r="I18" s="83" t="str">
        <f>IF('Endnotes 2025'!I18='Endnotes Old'!I18,"",'Endnotes 2025'!I18)</f>
        <v/>
      </c>
    </row>
    <row r="19" spans="1:9" s="78" customFormat="1" ht="23.7" customHeight="1">
      <c r="A19" s="70" t="s">
        <v>23</v>
      </c>
      <c r="B19" s="71" t="s">
        <v>24</v>
      </c>
      <c r="C19" s="71" t="str">
        <f>IF('Endnotes 2025'!C19='Endnotes Old'!C19,"",'Endnotes 2025'!C19)</f>
        <v/>
      </c>
      <c r="D19" s="71" t="str">
        <f>IF('Endnotes 2025'!D19='Endnotes Old'!D19,"",'Endnotes 2025'!D19)</f>
        <v/>
      </c>
      <c r="E19" s="71" t="str">
        <f>IF('Endnotes 2025'!E19='Endnotes Old'!E19,"",'Endnotes 2025'!E19)</f>
        <v/>
      </c>
      <c r="F19" s="71" t="str">
        <f>IF('Endnotes 2025'!F19='Endnotes Old'!F19,"",'Endnotes 2025'!F19)</f>
        <v/>
      </c>
      <c r="G19" s="71" t="str">
        <f>IF('Endnotes 2025'!G19='Endnotes Old'!G19,"",'Endnotes 2025'!G19)</f>
        <v/>
      </c>
      <c r="H19" s="71" t="str">
        <f>IF('Endnotes 2025'!H19='Endnotes Old'!H19,"",'Endnotes 2025'!H19)</f>
        <v/>
      </c>
      <c r="I19" s="71" t="str">
        <f>IF('Endnotes 2025'!I19='Endnotes Old'!I19,"",'Endnotes 2025'!I19)</f>
        <v/>
      </c>
    </row>
    <row r="20" spans="1:9" s="78" customFormat="1" ht="23.7" customHeight="1">
      <c r="A20" s="82" t="s">
        <v>25</v>
      </c>
      <c r="B20" s="83" t="s">
        <v>26</v>
      </c>
      <c r="C20" s="83" t="str">
        <f>IF('Endnotes 2025'!C20='Endnotes Old'!C20,"",'Endnotes 2025'!C20)</f>
        <v/>
      </c>
      <c r="D20" s="83" t="str">
        <f>IF('Endnotes 2025'!D20='Endnotes Old'!D20,"",'Endnotes 2025'!D20)</f>
        <v/>
      </c>
      <c r="E20" s="83" t="str">
        <f>IF('Endnotes 2025'!E20='Endnotes Old'!E20,"",'Endnotes 2025'!E20)</f>
        <v>Attachment 18, Line 5.01, Col. E</v>
      </c>
      <c r="F20" s="83" t="str">
        <f>IF('Endnotes 2025'!F20='Endnotes Old'!F20,"",'Endnotes 2025'!F20)</f>
        <v/>
      </c>
      <c r="G20" s="83" t="str">
        <f>IF('Endnotes 2025'!G20='Endnotes Old'!G20,"",'Endnotes 2025'!G20)</f>
        <v/>
      </c>
      <c r="H20" s="83" t="str">
        <f>IF('Endnotes 2025'!H20='Endnotes Old'!H20,"",'Endnotes 2025'!H20)</f>
        <v/>
      </c>
      <c r="I20" s="83" t="str">
        <f>IF('Endnotes 2025'!I20='Endnotes Old'!I20,"",'Endnotes 2025'!I20)</f>
        <v/>
      </c>
    </row>
    <row r="21" spans="1:9" s="78" customFormat="1" ht="23.7" customHeight="1">
      <c r="A21" s="70" t="s">
        <v>213</v>
      </c>
      <c r="B21" s="71" t="s">
        <v>214</v>
      </c>
      <c r="C21" s="71" t="str">
        <f>IF('Endnotes 2025'!C21='Endnotes Old'!C21,"",'Endnotes 2025'!C21)</f>
        <v>Attachment H-34A:  Pg 1, Col 5, Ln 10</v>
      </c>
      <c r="D21" s="71" t="str">
        <f>IF('Endnotes 2025'!D21='Endnotes Old'!D21,"",'Endnotes 2025'!D21)</f>
        <v>Attachment 11, Pg 2, Col. 15 Sum</v>
      </c>
      <c r="E21" s="71" t="str">
        <f>IF('Endnotes 2025'!E21='Endnotes Old'!E21,"",'Endnotes 2025'!E21)</f>
        <v>Attachment H-34A: Pg 1, Col. 5, Ln4</v>
      </c>
      <c r="F21" s="71" t="str">
        <f>IF('Endnotes 2025'!F21='Endnotes Old'!F21,"",'Endnotes 2025'!F21)</f>
        <v>N/A</v>
      </c>
      <c r="G21" s="71" t="str">
        <f>IF('Endnotes 2025'!G21='Endnotes Old'!G21,"",'Endnotes 2025'!G21)</f>
        <v/>
      </c>
      <c r="H21" s="71" t="str">
        <f>IF('Endnotes 2025'!H21='Endnotes Old'!H21,"",'Endnotes 2025'!H21)</f>
        <v/>
      </c>
      <c r="I21" s="71" t="str">
        <f>IF('Endnotes 2025'!I21='Endnotes Old'!I21,"",'Endnotes 2025'!I21)</f>
        <v/>
      </c>
    </row>
    <row r="22" spans="1:9" s="78" customFormat="1" ht="23.7" customHeight="1">
      <c r="A22" s="82" t="s">
        <v>27</v>
      </c>
      <c r="B22" s="83" t="s">
        <v>28</v>
      </c>
      <c r="C22" s="83" t="str">
        <f>IF('Endnotes 2025'!C22='Endnotes Old'!C22,"",'Endnotes 2025'!C22)</f>
        <v/>
      </c>
      <c r="D22" s="83" t="str">
        <f>IF('Endnotes 2025'!D22='Endnotes Old'!D22,"",'Endnotes 2025'!D22)</f>
        <v/>
      </c>
      <c r="E22" s="83" t="str">
        <f>IF('Endnotes 2025'!E22='Endnotes Old'!E22,"",'Endnotes 2025'!E22)</f>
        <v/>
      </c>
      <c r="F22" s="83" t="str">
        <f>IF('Endnotes 2025'!F22='Endnotes Old'!F22,"",'Endnotes 2025'!F22)</f>
        <v/>
      </c>
      <c r="G22" s="83" t="str">
        <f>IF('Endnotes 2025'!G22='Endnotes Old'!G22,"",'Endnotes 2025'!G22)</f>
        <v/>
      </c>
      <c r="H22" s="83" t="str">
        <f>IF('Endnotes 2025'!H22='Endnotes Old'!H22,"",'Endnotes 2025'!H22)</f>
        <v/>
      </c>
      <c r="I22" s="83" t="str">
        <f>IF('Endnotes 2025'!I22='Endnotes Old'!I22,"",'Endnotes 2025'!I22)</f>
        <v/>
      </c>
    </row>
    <row r="23" spans="1:9" s="78" customFormat="1" ht="23.7" customHeight="1">
      <c r="A23" s="70" t="s">
        <v>157</v>
      </c>
      <c r="B23" s="71" t="s">
        <v>158</v>
      </c>
      <c r="C23" s="71" t="str">
        <f>IF('Endnotes 2025'!C23='Endnotes Old'!C23,"",'Endnotes 2025'!C23)</f>
        <v/>
      </c>
      <c r="D23" s="71" t="str">
        <f>IF('Endnotes 2025'!D23='Endnotes Old'!D23,"",'Endnotes 2025'!D23)</f>
        <v/>
      </c>
      <c r="E23" s="71" t="str">
        <f>IF('Endnotes 2025'!E23='Endnotes Old'!E23,"",'Endnotes 2025'!E23)</f>
        <v/>
      </c>
      <c r="F23" s="71" t="str">
        <f>IF('Endnotes 2025'!F23='Endnotes Old'!F23,"",'Endnotes 2025'!F23)</f>
        <v/>
      </c>
      <c r="G23" s="71" t="str">
        <f>IF('Endnotes 2025'!G23='Endnotes Old'!G23,"",'Endnotes 2025'!G23)</f>
        <v/>
      </c>
      <c r="H23" s="71" t="str">
        <f>IF('Endnotes 2025'!H23='Endnotes Old'!H23,"",'Endnotes 2025'!H23)</f>
        <v/>
      </c>
      <c r="I23" s="71" t="str">
        <f>IF('Endnotes 2025'!I23='Endnotes Old'!I23,"",'Endnotes 2025'!I23)</f>
        <v/>
      </c>
    </row>
    <row r="24" spans="1:9" s="78" customFormat="1" ht="23.7" customHeight="1">
      <c r="A24" s="82" t="s">
        <v>183</v>
      </c>
      <c r="B24" s="83" t="s">
        <v>184</v>
      </c>
      <c r="C24" s="83" t="str">
        <f>IF('Endnotes 2025'!C24='Endnotes Old'!C24,"",'Endnotes 2025'!C24)</f>
        <v/>
      </c>
      <c r="D24" s="83" t="str">
        <f>IF('Endnotes 2025'!D24='Endnotes Old'!D24,"",'Endnotes 2025'!D24)</f>
        <v/>
      </c>
      <c r="E24" s="83" t="str">
        <f>IF('Endnotes 2025'!E24='Endnotes Old'!E24,"",'Endnotes 2025'!E24)</f>
        <v/>
      </c>
      <c r="F24" s="83" t="str">
        <f>IF('Endnotes 2025'!F24='Endnotes Old'!F24,"",'Endnotes 2025'!F24)</f>
        <v/>
      </c>
      <c r="G24" s="83" t="str">
        <f>IF('Endnotes 2025'!G24='Endnotes Old'!G24,"",'Endnotes 2025'!G24)</f>
        <v/>
      </c>
      <c r="H24" s="83" t="str">
        <f>IF('Endnotes 2025'!H24='Endnotes Old'!H24,"",'Endnotes 2025'!H24)</f>
        <v/>
      </c>
      <c r="I24" s="83" t="str">
        <f>IF('Endnotes 2025'!I24='Endnotes Old'!I24,"",'Endnotes 2025'!I24)</f>
        <v/>
      </c>
    </row>
    <row r="25" spans="1:9" s="78" customFormat="1" ht="23.7" customHeight="1">
      <c r="A25" s="70" t="s">
        <v>29</v>
      </c>
      <c r="B25" s="71" t="s">
        <v>30</v>
      </c>
      <c r="C25" s="71" t="str">
        <f>IF('Endnotes 2025'!C25='Endnotes Old'!C25,"",'Endnotes 2025'!C25)</f>
        <v/>
      </c>
      <c r="D25" s="71" t="str">
        <f>IF('Endnotes 2025'!D25='Endnotes Old'!D25,"",'Endnotes 2025'!D25)</f>
        <v/>
      </c>
      <c r="E25" s="71" t="str">
        <f>IF('Endnotes 2025'!E25='Endnotes Old'!E25,"",'Endnotes 2025'!E25)</f>
        <v/>
      </c>
      <c r="F25" s="71" t="str">
        <f>IF('Endnotes 2025'!F25='Endnotes Old'!F25,"",'Endnotes 2025'!F25)</f>
        <v/>
      </c>
      <c r="G25" s="71" t="str">
        <f>IF('Endnotes 2025'!G25='Endnotes Old'!G25,"",'Endnotes 2025'!G25)</f>
        <v/>
      </c>
      <c r="H25" s="71" t="str">
        <f>IF('Endnotes 2025'!H25='Endnotes Old'!H25,"",'Endnotes 2025'!H25)</f>
        <v/>
      </c>
      <c r="I25" s="71" t="str">
        <f>IF('Endnotes 2025'!I25='Endnotes Old'!I25,"",'Endnotes 2025'!I25)</f>
        <v/>
      </c>
    </row>
    <row r="26" spans="1:9" s="78" customFormat="1" ht="23.7" customHeight="1">
      <c r="A26" s="82" t="s">
        <v>114</v>
      </c>
      <c r="B26" s="83" t="s">
        <v>153</v>
      </c>
      <c r="C26" s="83" t="str">
        <f>IF('Endnotes 2025'!C26='Endnotes Old'!C26,"",'Endnotes 2025'!C26)</f>
        <v/>
      </c>
      <c r="D26" s="83" t="str">
        <f>IF('Endnotes 2025'!D26='Endnotes Old'!D26,"",'Endnotes 2025'!D26)</f>
        <v/>
      </c>
      <c r="E26" s="83" t="str">
        <f>IF('Endnotes 2025'!E26='Endnotes Old'!E26,"",'Endnotes 2025'!E26)</f>
        <v/>
      </c>
      <c r="F26" s="83" t="str">
        <f>IF('Endnotes 2025'!F26='Endnotes Old'!F26,"",'Endnotes 2025'!F26)</f>
        <v/>
      </c>
      <c r="G26" s="83" t="str">
        <f>IF('Endnotes 2025'!G26='Endnotes Old'!G26,"",'Endnotes 2025'!G26)</f>
        <v/>
      </c>
      <c r="H26" s="83" t="str">
        <f>IF('Endnotes 2025'!H26='Endnotes Old'!H26,"",'Endnotes 2025'!H26)</f>
        <v/>
      </c>
      <c r="I26" s="83" t="str">
        <f>IF('Endnotes 2025'!I26='Endnotes Old'!I26,"",'Endnotes 2025'!I26)</f>
        <v/>
      </c>
    </row>
    <row r="27" spans="1:9" s="78" customFormat="1" ht="23.7" customHeight="1">
      <c r="A27" s="70" t="s">
        <v>31</v>
      </c>
      <c r="B27" s="71" t="s">
        <v>32</v>
      </c>
      <c r="C27" s="71" t="str">
        <f>IF('Endnotes 2025'!C27='Endnotes Old'!C27,"",'Endnotes 2025'!C27)</f>
        <v/>
      </c>
      <c r="D27" s="71" t="str">
        <f>IF('Endnotes 2025'!D27='Endnotes Old'!D27,"",'Endnotes 2025'!D27)</f>
        <v/>
      </c>
      <c r="E27" s="71" t="str">
        <f>IF('Endnotes 2025'!E27='Endnotes Old'!E27,"",'Endnotes 2025'!E27)</f>
        <v/>
      </c>
      <c r="F27" s="71" t="str">
        <f>IF('Endnotes 2025'!F27='Endnotes Old'!F27,"",'Endnotes 2025'!F27)</f>
        <v/>
      </c>
      <c r="G27" s="71" t="str">
        <f>IF('Endnotes 2025'!G27='Endnotes Old'!G27,"",'Endnotes 2025'!G27)</f>
        <v/>
      </c>
      <c r="H27" s="71" t="str">
        <f>IF('Endnotes 2025'!H27='Endnotes Old'!H27,"",'Endnotes 2025'!H27)</f>
        <v/>
      </c>
      <c r="I27" s="71" t="str">
        <f>IF('Endnotes 2025'!I27='Endnotes Old'!I27,"",'Endnotes 2025'!I27)</f>
        <v/>
      </c>
    </row>
    <row r="28" spans="1:9" s="78" customFormat="1" ht="23.7" customHeight="1">
      <c r="A28" s="82" t="s">
        <v>33</v>
      </c>
      <c r="B28" s="83" t="s">
        <v>34</v>
      </c>
      <c r="C28" s="83" t="str">
        <f>IF('Endnotes 2025'!C28='Endnotes Old'!C28,"",'Endnotes 2025'!C28)</f>
        <v/>
      </c>
      <c r="D28" s="83" t="str">
        <f>IF('Endnotes 2025'!D28='Endnotes Old'!D28,"",'Endnotes 2025'!D28)</f>
        <v/>
      </c>
      <c r="E28" s="83" t="str">
        <f>IF('Endnotes 2025'!E28='Endnotes Old'!E28,"",'Endnotes 2025'!E28)</f>
        <v/>
      </c>
      <c r="F28" s="83" t="str">
        <f>IF('Endnotes 2025'!F28='Endnotes Old'!F28,"",'Endnotes 2025'!F28)</f>
        <v/>
      </c>
      <c r="G28" s="83" t="str">
        <f>IF('Endnotes 2025'!G28='Endnotes Old'!G28,"",'Endnotes 2025'!G28)</f>
        <v/>
      </c>
      <c r="H28" s="83" t="str">
        <f>IF('Endnotes 2025'!H28='Endnotes Old'!H28,"",'Endnotes 2025'!H28)</f>
        <v/>
      </c>
      <c r="I28" s="83" t="str">
        <f>IF('Endnotes 2025'!I28='Endnotes Old'!I28,"",'Endnotes 2025'!I28)</f>
        <v/>
      </c>
    </row>
    <row r="29" spans="1:9" s="78" customFormat="1" ht="23.7" customHeight="1">
      <c r="A29" s="70" t="s">
        <v>35</v>
      </c>
      <c r="B29" s="71" t="s">
        <v>36</v>
      </c>
      <c r="C29" s="71" t="str">
        <f>IF('Endnotes 2025'!C29='Endnotes Old'!C29,"",'Endnotes 2025'!C29)</f>
        <v/>
      </c>
      <c r="D29" s="71" t="str">
        <f>IF('Endnotes 2025'!D29='Endnotes Old'!D29,"",'Endnotes 2025'!D29)</f>
        <v/>
      </c>
      <c r="E29" s="71" t="str">
        <f>IF('Endnotes 2025'!E29='Endnotes Old'!E29,"",'Endnotes 2025'!E29)</f>
        <v/>
      </c>
      <c r="F29" s="71" t="str">
        <f>IF('Endnotes 2025'!F29='Endnotes Old'!F29,"",'Endnotes 2025'!F29)</f>
        <v/>
      </c>
      <c r="G29" s="71" t="str">
        <f>IF('Endnotes 2025'!G29='Endnotes Old'!G29,"",'Endnotes 2025'!G29)</f>
        <v/>
      </c>
      <c r="H29" s="71" t="str">
        <f>IF('Endnotes 2025'!H29='Endnotes Old'!H29,"",'Endnotes 2025'!H29)</f>
        <v/>
      </c>
      <c r="I29" s="71" t="str">
        <f>IF('Endnotes 2025'!I29='Endnotes Old'!I29,"",'Endnotes 2025'!I29)</f>
        <v/>
      </c>
    </row>
    <row r="30" spans="1:9" s="78" customFormat="1" ht="23.7" customHeight="1">
      <c r="A30" s="82" t="s">
        <v>37</v>
      </c>
      <c r="B30" s="83" t="s">
        <v>38</v>
      </c>
      <c r="C30" s="83" t="str">
        <f>IF('Endnotes 2025'!C30='Endnotes Old'!C30,"",'Endnotes 2025'!C30)</f>
        <v/>
      </c>
      <c r="D30" s="83" t="str">
        <f>IF('Endnotes 2025'!D30='Endnotes Old'!D30,"",'Endnotes 2025'!D30)</f>
        <v/>
      </c>
      <c r="E30" s="83" t="str">
        <f>IF('Endnotes 2025'!E30='Endnotes Old'!E30,"",'Endnotes 2025'!E30)</f>
        <v/>
      </c>
      <c r="F30" s="83" t="str">
        <f>IF('Endnotes 2025'!F30='Endnotes Old'!F30,"",'Endnotes 2025'!F30)</f>
        <v/>
      </c>
      <c r="G30" s="83" t="str">
        <f>IF('Endnotes 2025'!G30='Endnotes Old'!G30,"",'Endnotes 2025'!G30)</f>
        <v/>
      </c>
      <c r="H30" s="83" t="str">
        <f>IF('Endnotes 2025'!H30='Endnotes Old'!H30,"",'Endnotes 2025'!H30)</f>
        <v/>
      </c>
      <c r="I30" s="83" t="str">
        <f>IF('Endnotes 2025'!I30='Endnotes Old'!I30,"",'Endnotes 2025'!I30)</f>
        <v/>
      </c>
    </row>
    <row r="31" spans="1:9" s="78" customFormat="1" ht="23.7" customHeight="1">
      <c r="A31" s="70" t="s">
        <v>39</v>
      </c>
      <c r="B31" s="71" t="s">
        <v>40</v>
      </c>
      <c r="C31" s="71" t="str">
        <f>IF('Endnotes 2025'!C31='Endnotes Old'!C31,"",'Endnotes 2025'!C31)</f>
        <v/>
      </c>
      <c r="D31" s="71" t="str">
        <f>IF('Endnotes 2025'!D31='Endnotes Old'!D31,"",'Endnotes 2025'!D31)</f>
        <v/>
      </c>
      <c r="E31" s="71" t="str">
        <f>IF('Endnotes 2025'!E31='Endnotes Old'!E31,"",'Endnotes 2025'!E31)</f>
        <v/>
      </c>
      <c r="F31" s="71" t="str">
        <f>IF('Endnotes 2025'!F31='Endnotes Old'!F31,"",'Endnotes 2025'!F31)</f>
        <v/>
      </c>
      <c r="G31" s="71" t="str">
        <f>IF('Endnotes 2025'!G31='Endnotes Old'!G31,"",'Endnotes 2025'!G31)</f>
        <v/>
      </c>
      <c r="H31" s="71" t="str">
        <f>IF('Endnotes 2025'!H31='Endnotes Old'!H31,"",'Endnotes 2025'!H31)</f>
        <v/>
      </c>
      <c r="I31" s="71" t="str">
        <f>IF('Endnotes 2025'!I31='Endnotes Old'!I31,"",'Endnotes 2025'!I31)</f>
        <v/>
      </c>
    </row>
    <row r="32" spans="1:9" s="78" customFormat="1" ht="23.7" customHeight="1">
      <c r="A32" s="82" t="s">
        <v>41</v>
      </c>
      <c r="B32" s="83" t="s">
        <v>42</v>
      </c>
      <c r="C32" s="83" t="str">
        <f>IF('Endnotes 2025'!C32='Endnotes Old'!C32,"",'Endnotes 2025'!C32)</f>
        <v/>
      </c>
      <c r="D32" s="83" t="str">
        <f>IF('Endnotes 2025'!D32='Endnotes Old'!D32,"",'Endnotes 2025'!D32)</f>
        <v/>
      </c>
      <c r="E32" s="83" t="str">
        <f>IF('Endnotes 2025'!E32='Endnotes Old'!E32,"",'Endnotes 2025'!E32)</f>
        <v/>
      </c>
      <c r="F32" s="83" t="str">
        <f>IF('Endnotes 2025'!F32='Endnotes Old'!F32,"",'Endnotes 2025'!F32)</f>
        <v/>
      </c>
      <c r="G32" s="83" t="str">
        <f>IF('Endnotes 2025'!G32='Endnotes Old'!G32,"",'Endnotes 2025'!G32)</f>
        <v/>
      </c>
      <c r="H32" s="83" t="str">
        <f>IF('Endnotes 2025'!H32='Endnotes Old'!H32,"",'Endnotes 2025'!H32)</f>
        <v/>
      </c>
      <c r="I32" s="83" t="str">
        <f>IF('Endnotes 2025'!I32='Endnotes Old'!I32,"",'Endnotes 2025'!I32)</f>
        <v/>
      </c>
    </row>
    <row r="33" spans="1:9" s="78" customFormat="1" ht="23.7" customHeight="1">
      <c r="A33" s="70" t="s">
        <v>65</v>
      </c>
      <c r="B33" s="71" t="s">
        <v>66</v>
      </c>
      <c r="C33" s="71" t="str">
        <f>IF('Endnotes 2025'!C33='Endnotes Old'!C33,"",'Endnotes 2025'!C33)</f>
        <v/>
      </c>
      <c r="D33" s="71" t="str">
        <f>IF('Endnotes 2025'!D33='Endnotes Old'!D33,"",'Endnotes 2025'!D33)</f>
        <v/>
      </c>
      <c r="E33" s="71" t="str">
        <f>IF('Endnotes 2025'!E33='Endnotes Old'!E33,"",'Endnotes 2025'!E33)</f>
        <v/>
      </c>
      <c r="F33" s="71" t="str">
        <f>IF('Endnotes 2025'!F33='Endnotes Old'!F33,"",'Endnotes 2025'!F33)</f>
        <v/>
      </c>
      <c r="G33" s="71" t="str">
        <f>IF('Endnotes 2025'!G33='Endnotes Old'!G33,"",'Endnotes 2025'!G33)</f>
        <v/>
      </c>
      <c r="H33" s="71" t="str">
        <f>IF('Endnotes 2025'!H33='Endnotes Old'!H33,"",'Endnotes 2025'!H33)</f>
        <v/>
      </c>
      <c r="I33" s="71" t="str">
        <f>IF('Endnotes 2025'!I33='Endnotes Old'!I33,"",'Endnotes 2025'!I33)</f>
        <v/>
      </c>
    </row>
    <row r="34" spans="1:9" s="78" customFormat="1" ht="23.7" customHeight="1">
      <c r="A34" s="82" t="s">
        <v>162</v>
      </c>
      <c r="B34" s="83" t="s">
        <v>118</v>
      </c>
      <c r="C34" s="83" t="str">
        <f>IF('Endnotes 2025'!C34='Endnotes Old'!C34,"",'Endnotes 2025'!C34)</f>
        <v/>
      </c>
      <c r="D34" s="83" t="str">
        <f>IF('Endnotes 2025'!D34='Endnotes Old'!D34,"",'Endnotes 2025'!D34)</f>
        <v/>
      </c>
      <c r="E34" s="83" t="str">
        <f>IF('Endnotes 2025'!E34='Endnotes Old'!E34,"",'Endnotes 2025'!E34)</f>
        <v/>
      </c>
      <c r="F34" s="83" t="str">
        <f>IF('Endnotes 2025'!F34='Endnotes Old'!F34,"",'Endnotes 2025'!F34)</f>
        <v/>
      </c>
      <c r="G34" s="83" t="str">
        <f>IF('Endnotes 2025'!G34='Endnotes Old'!G34,"",'Endnotes 2025'!G34)</f>
        <v/>
      </c>
      <c r="H34" s="83" t="str">
        <f>IF('Endnotes 2025'!H34='Endnotes Old'!H34,"",'Endnotes 2025'!H34)</f>
        <v/>
      </c>
      <c r="I34" s="83" t="str">
        <f>IF('Endnotes 2025'!I34='Endnotes Old'!I34,"",'Endnotes 2025'!I34)</f>
        <v/>
      </c>
    </row>
    <row r="35" spans="1:9" s="78" customFormat="1" ht="23.7" customHeight="1">
      <c r="A35" s="70" t="s">
        <v>43</v>
      </c>
      <c r="B35" s="71" t="s">
        <v>44</v>
      </c>
      <c r="C35" s="71" t="str">
        <f>IF('Endnotes 2025'!C35='Endnotes Old'!C35,"",'Endnotes 2025'!C35)</f>
        <v/>
      </c>
      <c r="D35" s="71" t="str">
        <f>IF('Endnotes 2025'!D35='Endnotes Old'!D35,"",'Endnotes 2025'!D35)</f>
        <v/>
      </c>
      <c r="E35" s="71" t="str">
        <f>IF('Endnotes 2025'!E35='Endnotes Old'!E35,"",'Endnotes 2025'!E35)</f>
        <v/>
      </c>
      <c r="F35" s="71" t="str">
        <f>IF('Endnotes 2025'!F35='Endnotes Old'!F35,"",'Endnotes 2025'!F35)</f>
        <v/>
      </c>
      <c r="G35" s="71" t="str">
        <f>IF('Endnotes 2025'!G35='Endnotes Old'!G35,"",'Endnotes 2025'!G35)</f>
        <v/>
      </c>
      <c r="H35" s="71" t="str">
        <f>IF('Endnotes 2025'!H35='Endnotes Old'!H35,"",'Endnotes 2025'!H35)</f>
        <v/>
      </c>
      <c r="I35" s="71" t="str">
        <f>IF('Endnotes 2025'!I35='Endnotes Old'!I35,"",'Endnotes 2025'!I35)</f>
        <v/>
      </c>
    </row>
    <row r="36" spans="1:9" s="78" customFormat="1" ht="23.7" customHeight="1">
      <c r="A36" s="82" t="s">
        <v>45</v>
      </c>
      <c r="B36" s="83" t="s">
        <v>67</v>
      </c>
      <c r="C36" s="83" t="str">
        <f>IF('Endnotes 2025'!C36='Endnotes Old'!C36,"",'Endnotes 2025'!C36)</f>
        <v/>
      </c>
      <c r="D36" s="83" t="str">
        <f>IF('Endnotes 2025'!D36='Endnotes Old'!D36,"",'Endnotes 2025'!D36)</f>
        <v/>
      </c>
      <c r="E36" s="83" t="str">
        <f>IF('Endnotes 2025'!E36='Endnotes Old'!E36,"",'Endnotes 2025'!E36)</f>
        <v/>
      </c>
      <c r="F36" s="83" t="str">
        <f>IF('Endnotes 2025'!F36='Endnotes Old'!F36,"",'Endnotes 2025'!F36)</f>
        <v/>
      </c>
      <c r="G36" s="83" t="str">
        <f>IF('Endnotes 2025'!G36='Endnotes Old'!G36,"",'Endnotes 2025'!G36)</f>
        <v/>
      </c>
      <c r="H36" s="83" t="str">
        <f>IF('Endnotes 2025'!H36='Endnotes Old'!H36,"",'Endnotes 2025'!H36)</f>
        <v/>
      </c>
      <c r="I36" s="83" t="str">
        <f>IF('Endnotes 2025'!I36='Endnotes Old'!I36,"",'Endnotes 2025'!I36)</f>
        <v/>
      </c>
    </row>
    <row r="37" spans="1:9" s="78" customFormat="1" ht="23.7" customHeight="1">
      <c r="A37" s="70" t="s">
        <v>45</v>
      </c>
      <c r="B37" s="71" t="s">
        <v>68</v>
      </c>
      <c r="C37" s="71" t="str">
        <f>IF('Endnotes 2025'!C37='Endnotes Old'!C37,"",'Endnotes 2025'!C37)</f>
        <v/>
      </c>
      <c r="D37" s="71" t="str">
        <f>IF('Endnotes 2025'!D37='Endnotes Old'!D37,"",'Endnotes 2025'!D37)</f>
        <v/>
      </c>
      <c r="E37" s="71" t="str">
        <f>IF('Endnotes 2025'!E37='Endnotes Old'!E37,"",'Endnotes 2025'!E37)</f>
        <v/>
      </c>
      <c r="F37" s="71" t="str">
        <f>IF('Endnotes 2025'!F37='Endnotes Old'!F37,"",'Endnotes 2025'!F37)</f>
        <v/>
      </c>
      <c r="G37" s="71" t="str">
        <f>IF('Endnotes 2025'!G37='Endnotes Old'!G37,"",'Endnotes 2025'!G37)</f>
        <v/>
      </c>
      <c r="H37" s="71" t="str">
        <f>IF('Endnotes 2025'!H37='Endnotes Old'!H37,"",'Endnotes 2025'!H37)</f>
        <v/>
      </c>
      <c r="I37" s="71" t="str">
        <f>IF('Endnotes 2025'!I37='Endnotes Old'!I37,"",'Endnotes 2025'!I37)</f>
        <v/>
      </c>
    </row>
    <row r="38" spans="1:9" s="78" customFormat="1" ht="23.7" customHeight="1">
      <c r="A38" s="82" t="s">
        <v>45</v>
      </c>
      <c r="B38" s="83" t="s">
        <v>46</v>
      </c>
      <c r="C38" s="83" t="str">
        <f>IF('Endnotes 2025'!C38='Endnotes Old'!C38,"",'Endnotes 2025'!C38)</f>
        <v/>
      </c>
      <c r="D38" s="83" t="str">
        <f>IF('Endnotes 2025'!D38='Endnotes Old'!D38,"",'Endnotes 2025'!D38)</f>
        <v/>
      </c>
      <c r="E38" s="83" t="str">
        <f>IF('Endnotes 2025'!E38='Endnotes Old'!E38,"",'Endnotes 2025'!E38)</f>
        <v/>
      </c>
      <c r="F38" s="83" t="str">
        <f>IF('Endnotes 2025'!F38='Endnotes Old'!F38,"",'Endnotes 2025'!F38)</f>
        <v/>
      </c>
      <c r="G38" s="83" t="str">
        <f>IF('Endnotes 2025'!G38='Endnotes Old'!G38,"",'Endnotes 2025'!G38)</f>
        <v/>
      </c>
      <c r="H38" s="83" t="str">
        <f>IF('Endnotes 2025'!H38='Endnotes Old'!H38,"",'Endnotes 2025'!H38)</f>
        <v/>
      </c>
      <c r="I38" s="83" t="str">
        <f>IF('Endnotes 2025'!I38='Endnotes Old'!I38,"",'Endnotes 2025'!I38)</f>
        <v/>
      </c>
    </row>
    <row r="39" spans="1:9" s="78" customFormat="1" ht="23.7" customHeight="1" thickBot="1">
      <c r="A39" s="84" t="s">
        <v>47</v>
      </c>
      <c r="B39" s="85" t="s">
        <v>48</v>
      </c>
      <c r="C39" s="85" t="str">
        <f>IF('Endnotes 2025'!C39='Endnotes Old'!C39,"",'Endnotes 2025'!C39)</f>
        <v/>
      </c>
      <c r="D39" s="85" t="str">
        <f>IF('Endnotes 2025'!D39='Endnotes Old'!D39,"",'Endnotes 2025'!D39)</f>
        <v/>
      </c>
      <c r="E39" s="85" t="str">
        <f>IF('Endnotes 2025'!E39='Endnotes Old'!E39,"",'Endnotes 2025'!E39)</f>
        <v/>
      </c>
      <c r="F39" s="85" t="str">
        <f>IF('Endnotes 2025'!F39='Endnotes Old'!F39,"",'Endnotes 2025'!F39)</f>
        <v/>
      </c>
      <c r="G39" s="85" t="str">
        <f>IF('Endnotes 2025'!G39='Endnotes Old'!G39,"",'Endnotes 2025'!G39)</f>
        <v/>
      </c>
      <c r="H39" s="85" t="str">
        <f>IF('Endnotes 2025'!H39='Endnotes Old'!H39,"",'Endnotes 2025'!H39)</f>
        <v/>
      </c>
      <c r="I39" s="85" t="str">
        <f>IF('Endnotes 2025'!I39='Endnotes Old'!I39,"",'Endnotes 2025'!I39)</f>
        <v/>
      </c>
    </row>
    <row r="40" spans="1:9" ht="23.7" customHeight="1">
      <c r="A40" s="36" t="s">
        <v>147</v>
      </c>
    </row>
  </sheetData>
  <mergeCells count="3">
    <mergeCell ref="A1:B1"/>
    <mergeCell ref="D1:F1"/>
    <mergeCell ref="G1:I1"/>
  </mergeCells>
  <pageMargins left="0.7" right="0.7" top="0.75" bottom="0.75" header="0.3" footer="0.3"/>
  <pageSetup scale="3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D3:E12"/>
  <sheetViews>
    <sheetView zoomScalePageLayoutView="90" workbookViewId="0">
      <selection activeCell="C14" sqref="C14"/>
    </sheetView>
  </sheetViews>
  <sheetFormatPr defaultRowHeight="14.4"/>
  <cols>
    <col min="1" max="3" width="8.88671875" style="3"/>
    <col min="4" max="4" width="37" style="3" customWidth="1"/>
    <col min="5" max="5" width="38.88671875" style="3" customWidth="1"/>
    <col min="6" max="16384" width="8.88671875" style="3"/>
  </cols>
  <sheetData>
    <row r="3" spans="4:5" ht="14.4" customHeight="1" thickBot="1"/>
    <row r="4" spans="4:5" ht="71.400000000000006" customHeight="1">
      <c r="D4" s="99" t="s">
        <v>194</v>
      </c>
      <c r="E4" s="100"/>
    </row>
    <row r="5" spans="4:5" ht="7.5" customHeight="1" thickBot="1">
      <c r="D5" s="11"/>
      <c r="E5" s="12"/>
    </row>
    <row r="6" spans="4:5" ht="21.6" thickBot="1">
      <c r="D6" s="13" t="s">
        <v>62</v>
      </c>
      <c r="E6" s="13" t="s">
        <v>64</v>
      </c>
    </row>
    <row r="7" spans="4:5" ht="18" thickBot="1">
      <c r="D7" s="1" t="s">
        <v>63</v>
      </c>
      <c r="E7" s="1">
        <f>'Numerator Calculations Old'!F40/'Denominator Calculations Old'!D25</f>
        <v>74793.742909856621</v>
      </c>
    </row>
    <row r="10" spans="4:5">
      <c r="D10" s="38"/>
    </row>
    <row r="11" spans="4:5">
      <c r="D11" s="38"/>
    </row>
    <row r="12" spans="4:5">
      <c r="D12" s="38"/>
    </row>
  </sheetData>
  <mergeCells count="1">
    <mergeCell ref="D4:E4"/>
  </mergeCells>
  <pageMargins left="0.7" right="0.7" top="0.75" bottom="0.75" header="0.3" footer="0.3"/>
  <pageSetup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Border Rate 2025</vt:lpstr>
      <vt:lpstr>Numerator Calculations 2025</vt:lpstr>
      <vt:lpstr>Denominator Calculations 2025</vt:lpstr>
      <vt:lpstr>Endnotes 2025</vt:lpstr>
      <vt:lpstr>Border Rate Change</vt:lpstr>
      <vt:lpstr>Numerator Calculations Change</vt:lpstr>
      <vt:lpstr>Denominator Calculations Change</vt:lpstr>
      <vt:lpstr>Endnotes Change</vt:lpstr>
      <vt:lpstr>Border Rate Old</vt:lpstr>
      <vt:lpstr>Numerator Calculations Old</vt:lpstr>
      <vt:lpstr>Denominator Calculations Old</vt:lpstr>
      <vt:lpstr>Endnotes Old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subject/>
  <dc:creator/>
  <cp:keywords/>
  <dc:description/>
  <cp:lastModifiedBy/>
  <dcterms:created xsi:type="dcterms:W3CDTF">1899-12-30T05:00:00Z</dcterms:created>
  <dcterms:modified xsi:type="dcterms:W3CDTF">2024-11-27T12:47:13Z</dcterms:modified>
  <cp:category/>
</cp:coreProperties>
</file>