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E9EC549F-915E-46B8-8A87-BFB2031AFDE8}" xr6:coauthVersionLast="47" xr6:coauthVersionMax="47" xr10:uidLastSave="{00000000-0000-0000-0000-000000000000}"/>
  <bookViews>
    <workbookView xWindow="-28920" yWindow="-120" windowWidth="29040" windowHeight="17520" tabRatio="840" xr2:uid="{00000000-000D-0000-FFFF-FFFF00000000}"/>
  </bookViews>
  <sheets>
    <sheet name="Attachment H-32A" sheetId="1" r:id="rId1"/>
    <sheet name="H-32A-WP01 - Plant" sheetId="16" r:id="rId2"/>
    <sheet name="H-32A-WP02 - Revenue Credits" sheetId="17" r:id="rId3"/>
    <sheet name="H-32A-WP03 - Start-up Costs" sheetId="18" r:id="rId4"/>
    <sheet name="H-32A-WP04 - Zonal Investment" sheetId="19" r:id="rId5"/>
    <sheet name="H-32A-WP05 - True-up &amp; Adjusts" sheetId="20" r:id="rId6"/>
    <sheet name="H-32A-WP06 - Debt Service" sheetId="25" r:id="rId7"/>
    <sheet name="H-32A-WP06a - Debt Serv Monthly" sheetId="26" r:id="rId8"/>
    <sheet name="H-32A-WP06b - Int on Work Cap" sheetId="27" r:id="rId9"/>
    <sheet name="WP07 - TEC" sheetId="22" r:id="rId10"/>
    <sheet name="H-32A-WP08 - TEC True-up" sheetId="23" r:id="rId11"/>
    <sheet name="H-32A-WP09 - Transmission O&amp;M" sheetId="24" r:id="rId12"/>
    <sheet name="H-32A-WP10 - Margin Requirement" sheetId="28" r:id="rId13"/>
  </sheets>
  <definedNames>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LBL_ACF" hidden="1">#REF!</definedName>
    <definedName name="__123Graph_X" hidden="1">#REF!</definedName>
    <definedName name="_1ASST._S._ENG.">#REF!</definedName>
    <definedName name="_2CONT_CENTER">#REF!</definedName>
    <definedName name="_3KIESE">#REF!</definedName>
    <definedName name="_4WALTON__J.">#REF!</definedName>
    <definedName name="_A1">#REF!</definedName>
    <definedName name="_bdm.FastTrackBookmark.12_14_2005_3_58_56_PM.edm" hidden="1">#REF!</definedName>
    <definedName name="_Fill" hidden="1">#REF!</definedName>
    <definedName name="_Order1" hidden="1">255</definedName>
    <definedName name="_Order2" hidden="1">255</definedName>
    <definedName name="_Table2_In1" hidden="1">#REF!</definedName>
    <definedName name="_Table2_In2" hidden="1">#REF!</definedName>
    <definedName name="_Table2_Out" hidden="1">#REF!</definedName>
    <definedName name="_Table3_In2" hidden="1">#REF!</definedName>
    <definedName name="am" hidden="1">{#N/A,#N/A,FALSE,"CA-PSC";#N/A,#N/A,FALSE,"SALESFOR";#N/A,#N/A,FALSE,"OPREV";#N/A,#N/A,FALSE,"DETOM";#N/A,#N/A,FALSE,"TAXES";#N/A,#N/A,FALSE,"PP-LEAD";#N/A,#N/A,FALSE,"PLANT";#N/A,#N/A,FALSE,"PROJECTS";#N/A,#N/A,FALSE,"ADCIAC";#N/A,#N/A,FALSE,"CAPSTRUCT"}</definedName>
    <definedName name="anscount" hidden="1">1</definedName>
    <definedName name="as">#REF!</definedName>
    <definedName name="AssumSEComb" hidden="1">{"clp_bs_doc",#N/A,FALSE,"CLP";"clp_is_doc",#N/A,FALSE,"CLP";"clp_cf_doc",#N/A,FALSE,"CLP";"clp_fr_doc",#N/A,FALSE,"CLP"}</definedName>
    <definedName name="BAILEY">#REF!</definedName>
    <definedName name="BELLEVILLE">#REF!</definedName>
    <definedName name="BORING">#REF!</definedName>
    <definedName name="BUDGET_Sheet">#REF!</definedName>
    <definedName name="CASSADY">#REF!</definedName>
    <definedName name="CONNOLLY">#REF!</definedName>
    <definedName name="CROSSIN">#REF!</definedName>
    <definedName name="Cwvu.GREY_ALL." hidden="1">#REF!</definedName>
    <definedName name="DARNELL">#REF!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EAN">#REF!</definedName>
    <definedName name="dfs">#REF!</definedName>
    <definedName name="edf" hidden="1">{"Project List",#N/A,FALSE,"Table 4";"Cash Flows",#N/A,FALSE,"Table 4";"Eligibility Assumptions",#N/A,FALSE,"Table 4";"Funding",#N/A,FALSE,"Table 4"}</definedName>
    <definedName name="efeaf" hidden="1">{#N/A,#N/A,FALSE,"Terminal Rentals Table 1";#N/A,#N/A,FALSE,"Common UseTable 2 ";#N/A,#N/A,FALSE,"Group Tour Baggage Fee Table 3";#N/A,#N/A,FALSE,"FIS Table 4";#N/A,#N/A,FALSE,"Aircraft Ramp Rentals Table 5";#N/A,#N/A,FALSE,"Airport Administered Table 6";#N/A,#N/A,FALSE,"Aircraft Parking charge Table 7";#N/A,#N/A,FALSE,"Landing Fees Table 8";#N/A,#N/A,FALSE,"Airline Requirement Table 9"}</definedName>
    <definedName name="FRAZIER">#REF!</definedName>
    <definedName name="GHENT">#REF!</definedName>
    <definedName name="GROUT">#REF!</definedName>
    <definedName name="HEISE">#REF!</definedName>
    <definedName name="HIBBARD">#REF!</definedName>
    <definedName name="IntroPrintArea"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40183.3376388889</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OLENE">#REF!</definedName>
    <definedName name="Last_Row">IF(Values_Entered,Header_Row+Number_of_Payments,Header_Row)</definedName>
    <definedName name="LAVECK">#REF!</definedName>
    <definedName name="limcount" hidden="1">1</definedName>
    <definedName name="lklk" hidden="1">#REF!</definedName>
    <definedName name="MAHAFFEY">#REF!</definedName>
    <definedName name="MARSHALL">#REF!</definedName>
    <definedName name="Number_of_Payments">MATCH(0.01,End_Bal,-1)+1</definedName>
    <definedName name="OVERTIME">#REF!</definedName>
    <definedName name="Page1">#REF!</definedName>
    <definedName name="Page10">#REF!</definedName>
    <definedName name="Page11">#REF!</definedName>
    <definedName name="Page12">#REF!</definedName>
    <definedName name="Page13">#REF!</definedName>
    <definedName name="Page14">#REF!</definedName>
    <definedName name="Page15">#REF!</definedName>
    <definedName name="Page3">#REF!</definedName>
    <definedName name="Page4">#REF!</definedName>
    <definedName name="Page5">#REF!</definedName>
    <definedName name="Page6">#REF!</definedName>
    <definedName name="Payment_Date">DATE(YEAR(Loan_Start),MONTH(Loan_Start)+Payment_Number,DAY(Loan_Start))</definedName>
    <definedName name="PREMIUM">#REF!</definedName>
    <definedName name="_xlnm.Print_Area" localSheetId="0">'Attachment H-32A'!$A$1:$L$165</definedName>
    <definedName name="_xlnm.Print_Area" localSheetId="1">'H-32A-WP01 - Plant'!$A$1:$J$51</definedName>
    <definedName name="_xlnm.Print_Area" localSheetId="2">'H-32A-WP02 - Revenue Credits'!$C$1:$L$30</definedName>
    <definedName name="_xlnm.Print_Area" localSheetId="3">'H-32A-WP03 - Start-up Costs'!$B$2:$J$68</definedName>
    <definedName name="_xlnm.Print_Area" localSheetId="4">'H-32A-WP04 - Zonal Investment'!$B$1:$I$70</definedName>
    <definedName name="_xlnm.Print_Area" localSheetId="5">'H-32A-WP05 - True-up &amp; Adjusts'!$B$1:$N$61</definedName>
    <definedName name="_xlnm.Print_Area" localSheetId="6">'H-32A-WP06 - Debt Service'!$A$3:$AR$49</definedName>
    <definedName name="_xlnm.Print_Area" localSheetId="7">'H-32A-WP06a - Debt Serv Monthly'!$B$4:$AT$116</definedName>
    <definedName name="_xlnm.Print_Area" localSheetId="8">'H-32A-WP06b - Int on Work Cap'!$C$2:$I$27</definedName>
    <definedName name="_xlnm.Print_Area" localSheetId="10">'H-32A-WP08 - TEC True-up'!$A$1:$K$36</definedName>
    <definedName name="_xlnm.Print_Area" localSheetId="11">'H-32A-WP09 - Transmission O&amp;M'!$B$1:$K$115</definedName>
    <definedName name="_xlnm.Print_Area" localSheetId="12">'H-32A-WP10 - Margin Requirement'!$B$2:$F$27</definedName>
    <definedName name="_xlnm.Print_Area" localSheetId="9">'WP07 - TEC'!$A$1:$N$59</definedName>
    <definedName name="_xlnm.Print_Area">#REF!</definedName>
    <definedName name="Print_Area_Reset">OFFSET(Full_Print,0,0,Last_Row)</definedName>
    <definedName name="_xlnm.Print_Titles">#N/A</definedName>
    <definedName name="ProjectGrid">#REF!</definedName>
    <definedName name="RITCHIE">#REF!</definedName>
    <definedName name="ROBINSON">#REF!</definedName>
    <definedName name="SAPBEXdnldView" hidden="1">"4NC339UO2TFQ0ER0AEYICNVJ3"</definedName>
    <definedName name="SAPBEXsysID" hidden="1">"BWP"</definedName>
    <definedName name="sencount" hidden="1">2</definedName>
    <definedName name="SLONE">#REF!</definedName>
    <definedName name="solver_ntri" hidden="1">1000</definedName>
    <definedName name="solver_rsmp" hidden="1">2</definedName>
    <definedName name="solver_seed" hidden="1">0</definedName>
    <definedName name="THOMPSON">#REF!</definedName>
    <definedName name="UHL">#REF!</definedName>
    <definedName name="Values_Entered">IF(Loan_Amount*Interest_Rate*Loan_Years*Loan_Start&gt;0,1,0)</definedName>
    <definedName name="we" hidden="1">{"0513 Cashflows Airlines",#N/A,FALSE,"Table 4";"0513 Funding Airlines",#N/A,FALSE,"Table 4"}</definedName>
    <definedName name="what" hidden="1">{#N/A,#N/A,FALSE,"Rollup";#N/A,#N/A,FALSE,"ContCost";#N/A,#N/A,FALSE,"M&amp;S";#N/A,#N/A,FALSE,"MNR";#N/A,#N/A,FALSE,"LabSum";#N/A,#N/A,FALSE,"Benes";#N/A,#N/A,FALSE,"Apr";#N/A,#N/A,FALSE,"May";#N/A,#N/A,FALSE,"Jun";#N/A,#N/A,FALSE,"Jul";#N/A,#N/A,FALSE,"Aug";#N/A,#N/A,FALSE,"Sep";#N/A,#N/A,FALSE,"Oct";#N/A,#N/A,FALSE,"Nov";#N/A,#N/A,FALSE,"Dec";#N/A,#N/A,FALSE,"Jan";#N/A,#N/A,FALSE,"Feb";#N/A,#N/A,FALSE,"Mar"}</definedName>
    <definedName name="wrn.3cases." hidden="1">{#N/A,"Base",FALSE,"Dividend";#N/A,"Conservative",FALSE,"Dividend";#N/A,"Downside",FALSE,"Dividend"}</definedName>
    <definedName name="wrn.Accretion." hidden="1">{"Accretion",#N/A,FALSE,"Assum"}</definedName>
    <definedName name="wrn.all." hidden="1">{#N/A,#N/A,FALSE,"Rollup";#N/A,#N/A,FALSE,"ContCost";#N/A,#N/A,FALSE,"M&amp;S";#N/A,#N/A,FALSE,"MNR";#N/A,#N/A,FALSE,"LabSum";#N/A,#N/A,FALSE,"Benes";#N/A,#N/A,FALSE,"Apr";#N/A,#N/A,FALSE,"May";#N/A,#N/A,FALSE,"Jun";#N/A,#N/A,FALSE,"Jul";#N/A,#N/A,FALSE,"Aug";#N/A,#N/A,FALSE,"Sep";#N/A,#N/A,FALSE,"Oct";#N/A,#N/A,FALSE,"Nov";#N/A,#N/A,FALSE,"Dec";#N/A,#N/A,FALSE,"Jan";#N/A,#N/A,FALSE,"Feb";#N/A,#N/A,FALSE,"Mar"}</definedName>
    <definedName name="wrn.Assumptions." hidden="1">{"Assumptions",#N/A,FALSE,"Assum"}</definedName>
    <definedName name="wrn.Both._.Halves." hidden="1">{"Left Half",#N/A,FALSE,"GO Table";"Right Half",#N/A,FALSE,"GO Table"}</definedName>
    <definedName name="wrn.clp_detail_doc." hidden="1">{"clp_ltd_doc",#N/A,FALSE,"CLP";"clp_om_doc",#N/A,FALSE,"CLP";"clp_ra_doc",#N/A,FALSE,"CLP";"clp_rb_doc",#N/A,FALSE,"CLP";"clp_rev_doc",#N/A,FALSE,"CLP";"clp_tax_doc",#N/A,FALSE,"CLP";"clp_wc_doc",#N/A,FALSE,"CLP";"clp_power_doc",#N/A,FALSE,"CLP"}</definedName>
    <definedName name="wrn.clp_fs_doc." hidden="1">{"clp_bs_doc",#N/A,FALSE,"CLP";"clp_is_doc",#N/A,FALSE,"CLP";"clp_cf_doc",#N/A,FALSE,"CLP";"clp_fr_doc",#N/A,FALSE,"CLP"}</definedName>
    <definedName name="wrn.Exist." hidden="1">{"Exist1",#N/A,FALSE,"Exist";"exist2",#N/A,FALSE,"Exist"}</definedName>
    <definedName name="wrn.FCB." hidden="1">{"FCB_ALL",#N/A,FALSE,"FCB"}</definedName>
    <definedName name="wrn.fcb2" hidden="1">{"FCB_ALL",#N/A,FALSE,"FCB"}</definedName>
    <definedName name="wrn.Freedom._.FY._.98._.Budget." hidden="1">{#N/A,#N/A,TRUE,"Rollup";#N/A,#N/A,TRUE,"ContCost";#N/A,#N/A,TRUE,"LabSum";#N/A,#N/A,TRUE,"Benes";#N/A,#N/A,TRUE,"Apr";#N/A,#N/A,TRUE,"May";#N/A,#N/A,TRUE,"Jun";#N/A,#N/A,TRUE,"Jul";#N/A,#N/A,TRUE,"Aug";#N/A,#N/A,TRUE,"Oct";#N/A,#N/A,TRUE,"Sep";#N/A,#N/A,TRUE,"Nov";#N/A,#N/A,TRUE,"Dec";#N/A,#N/A,TRUE,"Jan";#N/A,#N/A,TRUE,"Feb";#N/A,#N/A,TRUE,"Mar";#N/A,#N/A,TRUE,"Major non Rebuild";#N/A,#N/A,TRUE,"Manning 97";#N/A,#N/A,TRUE,"Manning 98";#N/A,#N/A,TRUE,"major non";#N/A,#N/A,TRUE,"Rebuild accrual";#N/A,#N/A,TRUE,"days";#N/A,#N/A,TRUE,"prodction history";#N/A,#N/A,TRUE,"manpower";#N/A,#N/A,TRUE,"major non breakdown"}</definedName>
    <definedName name="wrn.Jefferson." hidden="1">{#N/A,#N/A,FALSE,"CA-PSC";#N/A,#N/A,FALSE,"SALESFOR";#N/A,#N/A,FALSE,"OPREV";#N/A,#N/A,FALSE,"DETOM";#N/A,#N/A,FALSE,"TAXES";#N/A,#N/A,FALSE,"PP-LEAD";#N/A,#N/A,FALSE,"PLANT";#N/A,#N/A,FALSE,"PROJECTS";#N/A,#N/A,FALSE,"ADCIAC";#N/A,#N/A,FALSE,"CAPSTRUCT"}</definedName>
    <definedName name="wrn.labor." hidden="1">{#N/A,#N/A,FALSE,"Oct";#N/A,#N/A,FALSE,"Nov";#N/A,#N/A,FALSE,"Dec";#N/A,#N/A,FALSE,"Jan";#N/A,#N/A,FALSE,"Feb";#N/A,#N/A,FALSE,"Mar";#N/A,#N/A,FALSE,"Apr";#N/A,#N/A,FALSE,"May";#N/A,#N/A,FALSE,"Jun";#N/A,#N/A,FALSE,"July";#N/A,#N/A,FALSE,"Aug";#N/A,#N/A,FALSE,"Sept"}</definedName>
    <definedName name="wrn.May._.13th._.Presentation._.Tables." hidden="1">{"0513 Cashflows Airlines",#N/A,FALSE,"Table 4";"0513 Funding Airlines",#N/A,FALSE,"Table 4"}</definedName>
    <definedName name="wrn.print._.all." hidden="1">{"os stuff",#N/A,FALSE,"Test Sheet";"calculations",#N/A,FALSE,"Test Sheet";"max ds",#N/A,FALSE,"Test Sheet"}</definedName>
    <definedName name="wrn.print._.both." hidden="1">{"os stuff",#N/A,FALSE,"Test Sheet";"calculations",#N/A,FALSE,"Test Sheet"}</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summary._.sheets.2"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ject._.List._.and._.Buildup." hidden="1">{"Project List",#N/A,FALSE,"Table 4";"Cash Flows",#N/A,FALSE,"Table 4";"Eligibility Assumptions",#N/A,FALSE,"Table 4";"Funding",#N/A,FALSE,"Table 4"}</definedName>
    <definedName name="wrn.STAND_ALONE_BOTH." hidden="1">{"FCB_ALL",#N/A,FALSE,"FCB";"GREY_ALL",#N/A,FALSE,"GREY"}</definedName>
    <definedName name="wrn.summary._.tables." hidden="1">{#N/A,#N/A,FALSE,"Terminal Rentals Table 1";#N/A,#N/A,FALSE,"Common UseTable 2 ";#N/A,#N/A,FALSE,"Group Tour Baggage Fee Table 3";#N/A,#N/A,FALSE,"FIS Table 4";#N/A,#N/A,FALSE,"Aircraft Ramp Rentals Table 5";#N/A,#N/A,FALSE,"Airport Administered Table 6";#N/A,#N/A,FALSE,"Aircraft Parking charge Table 7";#N/A,#N/A,FALSE,"Landing Fees Table 8";#N/A,#N/A,FALSE,"Airline Requirement Table 9"}</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 hidden="1">{"clp_bs_doc",#N/A,FALSE,"CLP";"clp_is_doc",#N/A,FALSE,"CLP";"clp_cf_doc",#N/A,FALSE,"CLP";"clp_fr_doc",#N/A,FALSE,"CLP"}</definedName>
    <definedName name="y" hidden="1">{"clp_bs_doc",#N/A,FALSE,"CLP";"clp_is_doc",#N/A,FALSE,"CLP";"clp_cf_doc",#N/A,FALSE,"CLP";"clp_fr_doc",#N/A,FALSE,"CLP"}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6" i="24" l="1"/>
  <c r="H76" i="24"/>
  <c r="G76" i="24"/>
  <c r="I38" i="24"/>
  <c r="H38" i="24"/>
  <c r="G38" i="24"/>
  <c r="J115" i="24" l="1"/>
  <c r="H115" i="24"/>
  <c r="G115" i="24"/>
  <c r="E115" i="24"/>
  <c r="I114" i="24"/>
  <c r="I113" i="24"/>
  <c r="I112" i="24"/>
  <c r="I111" i="24"/>
  <c r="K110" i="24"/>
  <c r="I110" i="24"/>
  <c r="I115" i="24" s="1"/>
  <c r="J108" i="24"/>
  <c r="I108" i="24"/>
  <c r="G108" i="24"/>
  <c r="E108" i="24"/>
  <c r="H107" i="24"/>
  <c r="H106" i="24"/>
  <c r="H105" i="24"/>
  <c r="H104" i="24"/>
  <c r="K103" i="24"/>
  <c r="H103" i="24"/>
  <c r="H108" i="24" s="1"/>
  <c r="J101" i="24"/>
  <c r="I101" i="24"/>
  <c r="H101" i="24"/>
  <c r="E101" i="24"/>
  <c r="G100" i="24"/>
  <c r="G99" i="24"/>
  <c r="G98" i="24"/>
  <c r="G97" i="24"/>
  <c r="G96" i="24"/>
  <c r="G95" i="24"/>
  <c r="G94" i="24"/>
  <c r="G93" i="24"/>
  <c r="G92" i="24"/>
  <c r="G91" i="24"/>
  <c r="K90" i="24"/>
  <c r="G90" i="24"/>
  <c r="G101" i="24" s="1"/>
  <c r="J87" i="24"/>
  <c r="E84" i="24"/>
  <c r="K76" i="24"/>
  <c r="H84" i="24"/>
  <c r="G84" i="24"/>
  <c r="J73" i="24"/>
  <c r="H73" i="24"/>
  <c r="G73" i="24"/>
  <c r="E73" i="24"/>
  <c r="I70" i="24"/>
  <c r="I73" i="24" s="1"/>
  <c r="I67" i="24"/>
  <c r="G67" i="24"/>
  <c r="E67" i="24"/>
  <c r="J66" i="24"/>
  <c r="J65" i="24"/>
  <c r="J67" i="24" s="1"/>
  <c r="H65" i="24"/>
  <c r="H67" i="24" s="1"/>
  <c r="J64" i="24"/>
  <c r="H64" i="24"/>
  <c r="I61" i="24"/>
  <c r="H61" i="24"/>
  <c r="G61" i="24"/>
  <c r="E61" i="24"/>
  <c r="G55" i="24" s="1"/>
  <c r="G60" i="24"/>
  <c r="J60" i="24" s="1"/>
  <c r="G59" i="24"/>
  <c r="J59" i="24" s="1"/>
  <c r="J61" i="24" s="1"/>
  <c r="G58" i="24"/>
  <c r="E45" i="24"/>
  <c r="K38" i="24"/>
  <c r="J45" i="24"/>
  <c r="I45" i="24"/>
  <c r="J35" i="24"/>
  <c r="H35" i="24"/>
  <c r="G35" i="24"/>
  <c r="E35" i="24"/>
  <c r="I34" i="24"/>
  <c r="I33" i="24"/>
  <c r="I32" i="24"/>
  <c r="I35" i="24" s="1"/>
  <c r="J29" i="24"/>
  <c r="I29" i="24"/>
  <c r="H29" i="24"/>
  <c r="G29" i="24"/>
  <c r="E29" i="24"/>
  <c r="G16" i="24" s="1"/>
  <c r="H28" i="24"/>
  <c r="H27" i="24"/>
  <c r="K26" i="24"/>
  <c r="H26" i="24"/>
  <c r="J23" i="24"/>
  <c r="I23" i="24"/>
  <c r="H23" i="24"/>
  <c r="E23" i="24"/>
  <c r="G22" i="24"/>
  <c r="G21" i="24"/>
  <c r="G20" i="24"/>
  <c r="G19" i="24"/>
  <c r="G23" i="24" s="1"/>
  <c r="B17" i="24"/>
  <c r="B18" i="24" s="1"/>
  <c r="B19" i="24" s="1"/>
  <c r="B20" i="24" s="1"/>
  <c r="B21" i="24" s="1"/>
  <c r="B22" i="24" s="1"/>
  <c r="B23" i="24" s="1"/>
  <c r="B24" i="24" s="1"/>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H45" i="24" l="1"/>
  <c r="I84" i="24"/>
  <c r="J84" i="24"/>
  <c r="G45" i="24"/>
  <c r="B89" i="24"/>
  <c r="B90" i="24" s="1"/>
  <c r="B91" i="24" s="1"/>
  <c r="B92" i="24" s="1"/>
  <c r="B93" i="24"/>
  <c r="B94" i="24" s="1"/>
  <c r="B95" i="24" s="1"/>
  <c r="B96" i="24" s="1"/>
  <c r="B97" i="24" s="1"/>
  <c r="B98" i="24" s="1"/>
  <c r="B99" i="24" s="1"/>
  <c r="B100" i="24" s="1"/>
  <c r="B101" i="24" s="1"/>
  <c r="B102" i="24" s="1"/>
  <c r="B103" i="24" s="1"/>
  <c r="B104" i="24" s="1"/>
  <c r="B105" i="24" s="1"/>
  <c r="B106" i="24" s="1"/>
  <c r="B107" i="24" s="1"/>
  <c r="B108" i="24" s="1"/>
  <c r="B109" i="24" s="1"/>
  <c r="B110" i="24" s="1"/>
  <c r="B111" i="24" s="1"/>
  <c r="B112" i="24" s="1"/>
  <c r="B113" i="24" s="1"/>
  <c r="B114" i="24" s="1"/>
  <c r="B115" i="24" s="1"/>
  <c r="G27" i="24"/>
  <c r="N41" i="20" l="1"/>
  <c r="F23" i="1"/>
  <c r="B12" i="20" l="1"/>
  <c r="F41" i="1"/>
  <c r="F14" i="16" l="1"/>
  <c r="F16" i="16"/>
  <c r="F22" i="16"/>
  <c r="F25" i="16"/>
  <c r="F13" i="16"/>
  <c r="F15" i="16"/>
  <c r="F17" i="16"/>
  <c r="F18" i="16"/>
  <c r="F19" i="16"/>
  <c r="F20" i="16"/>
  <c r="F21" i="16"/>
  <c r="F23" i="16"/>
  <c r="F24" i="16"/>
  <c r="I37" i="19" l="1"/>
  <c r="I14" i="19"/>
  <c r="AE85" i="25"/>
  <c r="AE20" i="25"/>
  <c r="AK11" i="26"/>
  <c r="W68" i="26"/>
  <c r="W69" i="26" s="1"/>
  <c r="X68" i="26"/>
  <c r="X69" i="26" s="1"/>
  <c r="Y68" i="26"/>
  <c r="Y69" i="26" s="1"/>
  <c r="Z68" i="26"/>
  <c r="AA68" i="26"/>
  <c r="AA69" i="26" s="1"/>
  <c r="AB68" i="26"/>
  <c r="AB69" i="26" s="1"/>
  <c r="AC68" i="26"/>
  <c r="AD68" i="26"/>
  <c r="AE68" i="26"/>
  <c r="AB70" i="26" l="1"/>
  <c r="AB71" i="26" s="1"/>
  <c r="AA70" i="26"/>
  <c r="AD69" i="26"/>
  <c r="AE69" i="26"/>
  <c r="Y70" i="26"/>
  <c r="Y71" i="26" s="1"/>
  <c r="X70" i="26"/>
  <c r="X71" i="26" s="1"/>
  <c r="W70" i="26"/>
  <c r="AC69" i="26"/>
  <c r="Z69" i="26"/>
  <c r="Z70" i="26" s="1"/>
  <c r="AB72" i="26" l="1"/>
  <c r="AB73" i="26" s="1"/>
  <c r="AB74" i="26" s="1"/>
  <c r="AA71" i="26"/>
  <c r="AA72" i="26" s="1"/>
  <c r="AC70" i="26"/>
  <c r="W71" i="26"/>
  <c r="W72" i="26" s="1"/>
  <c r="Y72" i="26"/>
  <c r="AD70" i="26"/>
  <c r="X72" i="26"/>
  <c r="X73" i="26" s="1"/>
  <c r="AE70" i="26"/>
  <c r="Z71" i="26"/>
  <c r="W73" i="26" l="1"/>
  <c r="W74" i="26" s="1"/>
  <c r="W75" i="26" s="1"/>
  <c r="AA73" i="26"/>
  <c r="AA74" i="26" s="1"/>
  <c r="AA75" i="26" s="1"/>
  <c r="AD71" i="26"/>
  <c r="AD72" i="26" s="1"/>
  <c r="Y73" i="26"/>
  <c r="Y74" i="26" s="1"/>
  <c r="Z72" i="26"/>
  <c r="AB75" i="26"/>
  <c r="X74" i="26"/>
  <c r="AC71" i="26"/>
  <c r="AE71" i="26"/>
  <c r="W76" i="26" l="1"/>
  <c r="AC72" i="26"/>
  <c r="Y75" i="26"/>
  <c r="Z73" i="26"/>
  <c r="X75" i="26"/>
  <c r="AE72" i="26"/>
  <c r="AE73" i="26" s="1"/>
  <c r="AA76" i="26"/>
  <c r="AB76" i="26"/>
  <c r="AD73" i="26"/>
  <c r="AD74" i="26" s="1"/>
  <c r="AD75" i="26" l="1"/>
  <c r="AD76" i="26" s="1"/>
  <c r="AC73" i="26"/>
  <c r="W77" i="26"/>
  <c r="W78" i="26" s="1"/>
  <c r="AB77" i="26"/>
  <c r="X76" i="26"/>
  <c r="Y76" i="26"/>
  <c r="Y77" i="26" s="1"/>
  <c r="Z74" i="26"/>
  <c r="Z75" i="26" s="1"/>
  <c r="AA77" i="26"/>
  <c r="AE74" i="26"/>
  <c r="AE75" i="26" l="1"/>
  <c r="AD77" i="26"/>
  <c r="Y78" i="26"/>
  <c r="Y79" i="26"/>
  <c r="AA78" i="26"/>
  <c r="AA79" i="26" s="1"/>
  <c r="W79" i="26"/>
  <c r="X77" i="26"/>
  <c r="AC74" i="26"/>
  <c r="Z76" i="26"/>
  <c r="AB78" i="26"/>
  <c r="AA116" i="26" l="1"/>
  <c r="AA117" i="26" s="1"/>
  <c r="X78" i="26"/>
  <c r="W116" i="26"/>
  <c r="AC75" i="26"/>
  <c r="AE76" i="26"/>
  <c r="Z77" i="26"/>
  <c r="Y116" i="26"/>
  <c r="AB79" i="26"/>
  <c r="AD78" i="26"/>
  <c r="AA118" i="26" l="1"/>
  <c r="AA119" i="26" s="1"/>
  <c r="AC76" i="26"/>
  <c r="X79" i="26"/>
  <c r="AD79" i="26"/>
  <c r="Z78" i="26"/>
  <c r="AE77" i="26"/>
  <c r="Y117" i="26"/>
  <c r="Y118" i="26" s="1"/>
  <c r="Y119" i="26" s="1"/>
  <c r="Y120" i="26" s="1"/>
  <c r="Y121" i="26" s="1"/>
  <c r="Y122" i="26" s="1"/>
  <c r="Y123" i="26" s="1"/>
  <c r="Y124" i="26" s="1"/>
  <c r="Y125" i="26" s="1"/>
  <c r="AB116" i="26"/>
  <c r="W117" i="26"/>
  <c r="AA120" i="26" l="1"/>
  <c r="AA121" i="26" s="1"/>
  <c r="AA122" i="26" s="1"/>
  <c r="AA123" i="26" s="1"/>
  <c r="Y126" i="26"/>
  <c r="Y127" i="26" s="1"/>
  <c r="Y128" i="26" s="1"/>
  <c r="Y129" i="26" s="1"/>
  <c r="Y130" i="26" s="1"/>
  <c r="Y131" i="26" s="1"/>
  <c r="Y132" i="26" s="1"/>
  <c r="Y133" i="26" s="1"/>
  <c r="Y134" i="26" s="1"/>
  <c r="Y135" i="26" s="1"/>
  <c r="Y136" i="26" s="1"/>
  <c r="Y137" i="26" s="1"/>
  <c r="Y138" i="26" s="1"/>
  <c r="Y139" i="26" s="1"/>
  <c r="Y140" i="26" s="1"/>
  <c r="Y141" i="26" s="1"/>
  <c r="Y142" i="26" s="1"/>
  <c r="Y143" i="26" s="1"/>
  <c r="Y144" i="26" s="1"/>
  <c r="Y145" i="26" s="1"/>
  <c r="Y146" i="26" s="1"/>
  <c r="Y147" i="26" s="1"/>
  <c r="Y148" i="26" s="1"/>
  <c r="Y149" i="26" s="1"/>
  <c r="Y150" i="26" s="1"/>
  <c r="Y151" i="26" s="1"/>
  <c r="Y152" i="26" s="1"/>
  <c r="Y153" i="26" s="1"/>
  <c r="Y154" i="26" s="1"/>
  <c r="Y155" i="26" s="1"/>
  <c r="Y156" i="26" s="1"/>
  <c r="Y157" i="26" s="1"/>
  <c r="Y158" i="26" s="1"/>
  <c r="Y159" i="26" s="1"/>
  <c r="Y160" i="26" s="1"/>
  <c r="Y161" i="26" s="1"/>
  <c r="Y162" i="26" s="1"/>
  <c r="Y163" i="26" s="1"/>
  <c r="Y164" i="26" s="1"/>
  <c r="Y165" i="26" s="1"/>
  <c r="Y166" i="26" s="1"/>
  <c r="Y167" i="26" s="1"/>
  <c r="Y168" i="26" s="1"/>
  <c r="Y169" i="26" s="1"/>
  <c r="Y170" i="26" s="1"/>
  <c r="Y171" i="26" s="1"/>
  <c r="Y172" i="26" s="1"/>
  <c r="Y173" i="26" s="1"/>
  <c r="Y174" i="26" s="1"/>
  <c r="Y175" i="26" s="1"/>
  <c r="Y176" i="26" s="1"/>
  <c r="Y177" i="26" s="1"/>
  <c r="Y178" i="26" s="1"/>
  <c r="Y179" i="26" s="1"/>
  <c r="Y180" i="26" s="1"/>
  <c r="Y181" i="26" s="1"/>
  <c r="Y182" i="26" s="1"/>
  <c r="Y183" i="26" s="1"/>
  <c r="Y184" i="26" s="1"/>
  <c r="Y185" i="26" s="1"/>
  <c r="Y186" i="26" s="1"/>
  <c r="Y187" i="26" s="1"/>
  <c r="Y188" i="26" s="1"/>
  <c r="Y189" i="26" s="1"/>
  <c r="Y190" i="26" s="1"/>
  <c r="Y191" i="26" s="1"/>
  <c r="Y192" i="26" s="1"/>
  <c r="Y193" i="26" s="1"/>
  <c r="Y194" i="26" s="1"/>
  <c r="Y195" i="26" s="1"/>
  <c r="Y196" i="26" s="1"/>
  <c r="Y197" i="26" s="1"/>
  <c r="Y198" i="26" s="1"/>
  <c r="Y199" i="26" s="1"/>
  <c r="Y200" i="26" s="1"/>
  <c r="Y201" i="26" s="1"/>
  <c r="Y202" i="26" s="1"/>
  <c r="Y203" i="26" s="1"/>
  <c r="Y204" i="26" s="1"/>
  <c r="Y205" i="26" s="1"/>
  <c r="Y206" i="26" s="1"/>
  <c r="Y207" i="26" s="1"/>
  <c r="Y208" i="26" s="1"/>
  <c r="Y209" i="26" s="1"/>
  <c r="Y210" i="26" s="1"/>
  <c r="Y211" i="26" s="1"/>
  <c r="Y212" i="26" s="1"/>
  <c r="Y213" i="26" s="1"/>
  <c r="Y214" i="26" s="1"/>
  <c r="Y215" i="26" s="1"/>
  <c r="Y216" i="26" s="1"/>
  <c r="Y217" i="26" s="1"/>
  <c r="Y218" i="26" s="1"/>
  <c r="Y219" i="26" s="1"/>
  <c r="Y220" i="26" s="1"/>
  <c r="Y221" i="26" s="1"/>
  <c r="Y222" i="26" s="1"/>
  <c r="Y223" i="26" s="1"/>
  <c r="Y224" i="26" s="1"/>
  <c r="Y225" i="26" s="1"/>
  <c r="Y226" i="26" s="1"/>
  <c r="Y227" i="26" s="1"/>
  <c r="Y228" i="26" s="1"/>
  <c r="Y229" i="26" s="1"/>
  <c r="Y230" i="26" s="1"/>
  <c r="Y231" i="26" s="1"/>
  <c r="Y232" i="26" s="1"/>
  <c r="Y233" i="26" s="1"/>
  <c r="Y234" i="26" s="1"/>
  <c r="Y235" i="26" s="1"/>
  <c r="Y236" i="26" s="1"/>
  <c r="Y237" i="26" s="1"/>
  <c r="Y238" i="26" s="1"/>
  <c r="Y239" i="26" s="1"/>
  <c r="Y240" i="26" s="1"/>
  <c r="Y241" i="26" s="1"/>
  <c r="Y242" i="26" s="1"/>
  <c r="Y243" i="26" s="1"/>
  <c r="Y244" i="26" s="1"/>
  <c r="Y245" i="26" s="1"/>
  <c r="Y246" i="26" s="1"/>
  <c r="Y247" i="26" s="1"/>
  <c r="Y248" i="26" s="1"/>
  <c r="Y249" i="26" s="1"/>
  <c r="Y250" i="26" s="1"/>
  <c r="Y251" i="26" s="1"/>
  <c r="Y252" i="26" s="1"/>
  <c r="Y253" i="26" s="1"/>
  <c r="Y254" i="26" s="1"/>
  <c r="Y255" i="26" s="1"/>
  <c r="Y256" i="26" s="1"/>
  <c r="Y257" i="26" s="1"/>
  <c r="Y258" i="26" s="1"/>
  <c r="Y259" i="26" s="1"/>
  <c r="Y260" i="26" s="1"/>
  <c r="Y261" i="26" s="1"/>
  <c r="Y262" i="26" s="1"/>
  <c r="Y263" i="26" s="1"/>
  <c r="Y264" i="26" s="1"/>
  <c r="Y265" i="26" s="1"/>
  <c r="Y266" i="26" s="1"/>
  <c r="Y267" i="26" s="1"/>
  <c r="Y268" i="26" s="1"/>
  <c r="Y269" i="26" s="1"/>
  <c r="Y270" i="26" s="1"/>
  <c r="Y271" i="26" s="1"/>
  <c r="Y272" i="26" s="1"/>
  <c r="Y273" i="26" s="1"/>
  <c r="Y274" i="26" s="1"/>
  <c r="Y275" i="26" s="1"/>
  <c r="Y276" i="26" s="1"/>
  <c r="Y277" i="26" s="1"/>
  <c r="Y278" i="26" s="1"/>
  <c r="Y279" i="26" s="1"/>
  <c r="Y280" i="26" s="1"/>
  <c r="Y281" i="26" s="1"/>
  <c r="Y282" i="26" s="1"/>
  <c r="Y283" i="26" s="1"/>
  <c r="Y284" i="26" s="1"/>
  <c r="Y285" i="26" s="1"/>
  <c r="Y286" i="26" s="1"/>
  <c r="Y287" i="26" s="1"/>
  <c r="Y288" i="26" s="1"/>
  <c r="Y289" i="26" s="1"/>
  <c r="Y290" i="26" s="1"/>
  <c r="Y291" i="26" s="1"/>
  <c r="Y292" i="26" s="1"/>
  <c r="Y293" i="26" s="1"/>
  <c r="Y294" i="26" s="1"/>
  <c r="Y295" i="26" s="1"/>
  <c r="Y296" i="26" s="1"/>
  <c r="Y297" i="26" s="1"/>
  <c r="Y298" i="26" s="1"/>
  <c r="Y299" i="26" s="1"/>
  <c r="Y300" i="26" s="1"/>
  <c r="Y301" i="26" s="1"/>
  <c r="Y302" i="26" s="1"/>
  <c r="Y303" i="26" s="1"/>
  <c r="Y304" i="26" s="1"/>
  <c r="Y305" i="26" s="1"/>
  <c r="Y306" i="26" s="1"/>
  <c r="Y307" i="26" s="1"/>
  <c r="Y308" i="26" s="1"/>
  <c r="Y309" i="26" s="1"/>
  <c r="Y310" i="26" s="1"/>
  <c r="Y311" i="26" s="1"/>
  <c r="Y312" i="26" s="1"/>
  <c r="Y313" i="26" s="1"/>
  <c r="Y314" i="26" s="1"/>
  <c r="Y315" i="26" s="1"/>
  <c r="Y316" i="26" s="1"/>
  <c r="Y317" i="26" s="1"/>
  <c r="Y318" i="26" s="1"/>
  <c r="Y319" i="26" s="1"/>
  <c r="Y320" i="26" s="1"/>
  <c r="Y321" i="26" s="1"/>
  <c r="Y322" i="26" s="1"/>
  <c r="Y323" i="26" s="1"/>
  <c r="Y324" i="26" s="1"/>
  <c r="Y325" i="26" s="1"/>
  <c r="Y326" i="26" s="1"/>
  <c r="Y327" i="26" s="1"/>
  <c r="Y328" i="26" s="1"/>
  <c r="Y329" i="26" s="1"/>
  <c r="Y330" i="26" s="1"/>
  <c r="Y331" i="26" s="1"/>
  <c r="Y332" i="26" s="1"/>
  <c r="Y333" i="26" s="1"/>
  <c r="Y334" i="26" s="1"/>
  <c r="Y335" i="26" s="1"/>
  <c r="Y336" i="26" s="1"/>
  <c r="Y337" i="26" s="1"/>
  <c r="Y338" i="26" s="1"/>
  <c r="Y339" i="26" s="1"/>
  <c r="Y340" i="26" s="1"/>
  <c r="Y341" i="26" s="1"/>
  <c r="Y342" i="26" s="1"/>
  <c r="Y343" i="26" s="1"/>
  <c r="Y344" i="26" s="1"/>
  <c r="Y345" i="26" s="1"/>
  <c r="Y346" i="26" s="1"/>
  <c r="Y347" i="26" s="1"/>
  <c r="Y348" i="26" s="1"/>
  <c r="Y349" i="26" s="1"/>
  <c r="Y350" i="26" s="1"/>
  <c r="Y351" i="26" s="1"/>
  <c r="Y352" i="26" s="1"/>
  <c r="Y353" i="26" s="1"/>
  <c r="Y354" i="26" s="1"/>
  <c r="Y355" i="26" s="1"/>
  <c r="Y356" i="26" s="1"/>
  <c r="Y357" i="26" s="1"/>
  <c r="Y358" i="26" s="1"/>
  <c r="Y359" i="26" s="1"/>
  <c r="Y360" i="26" s="1"/>
  <c r="Y361" i="26" s="1"/>
  <c r="Y362" i="26" s="1"/>
  <c r="Y363" i="26" s="1"/>
  <c r="Y364" i="26" s="1"/>
  <c r="Y365" i="26" s="1"/>
  <c r="Y366" i="26" s="1"/>
  <c r="Y367" i="26" s="1"/>
  <c r="Y368" i="26" s="1"/>
  <c r="Y369" i="26" s="1"/>
  <c r="Y370" i="26" s="1"/>
  <c r="Y371" i="26" s="1"/>
  <c r="Y372" i="26" s="1"/>
  <c r="Y373" i="26" s="1"/>
  <c r="Y374" i="26" s="1"/>
  <c r="Y375" i="26" s="1"/>
  <c r="Y376" i="26" s="1"/>
  <c r="Y377" i="26" s="1"/>
  <c r="Y378" i="26" s="1"/>
  <c r="Y379" i="26" s="1"/>
  <c r="Y380" i="26" s="1"/>
  <c r="Y381" i="26" s="1"/>
  <c r="Y382" i="26" s="1"/>
  <c r="Y383" i="26" s="1"/>
  <c r="Y384" i="26" s="1"/>
  <c r="Y385" i="26" s="1"/>
  <c r="Y386" i="26" s="1"/>
  <c r="Y387" i="26" s="1"/>
  <c r="Y388" i="26" s="1"/>
  <c r="Y389" i="26" s="1"/>
  <c r="Y390" i="26" s="1"/>
  <c r="Y391" i="26" s="1"/>
  <c r="Y392" i="26" s="1"/>
  <c r="Y393" i="26" s="1"/>
  <c r="Y394" i="26" s="1"/>
  <c r="Y395" i="26" s="1"/>
  <c r="Y396" i="26" s="1"/>
  <c r="Y397" i="26" s="1"/>
  <c r="Y398" i="26" s="1"/>
  <c r="Y399" i="26" s="1"/>
  <c r="Y400" i="26" s="1"/>
  <c r="Y401" i="26" s="1"/>
  <c r="Y402" i="26" s="1"/>
  <c r="Y403" i="26" s="1"/>
  <c r="Y404" i="26" s="1"/>
  <c r="Y405" i="26" s="1"/>
  <c r="Y406" i="26" s="1"/>
  <c r="Y407" i="26" s="1"/>
  <c r="Y408" i="26" s="1"/>
  <c r="Y409" i="26" s="1"/>
  <c r="Y410" i="26" s="1"/>
  <c r="Y411" i="26" s="1"/>
  <c r="Y412" i="26" s="1"/>
  <c r="Y413" i="26" s="1"/>
  <c r="Y414" i="26" s="1"/>
  <c r="Y415" i="26" s="1"/>
  <c r="Y416" i="26" s="1"/>
  <c r="Y417" i="26" s="1"/>
  <c r="Y418" i="26" s="1"/>
  <c r="Y419" i="26" s="1"/>
  <c r="Y420" i="26" s="1"/>
  <c r="Y421" i="26" s="1"/>
  <c r="Y422" i="26" s="1"/>
  <c r="Y423" i="26" s="1"/>
  <c r="Y424" i="26" s="1"/>
  <c r="Y425" i="26" s="1"/>
  <c r="Y426" i="26" s="1"/>
  <c r="Y427" i="26" s="1"/>
  <c r="Y428" i="26" s="1"/>
  <c r="Y429" i="26" s="1"/>
  <c r="Y430" i="26" s="1"/>
  <c r="Y431" i="26" s="1"/>
  <c r="Y432" i="26" s="1"/>
  <c r="Y433" i="26" s="1"/>
  <c r="Y434" i="26" s="1"/>
  <c r="Y435" i="26" s="1"/>
  <c r="Y436" i="26" s="1"/>
  <c r="Y437" i="26" s="1"/>
  <c r="Y438" i="26" s="1"/>
  <c r="Y439" i="26" s="1"/>
  <c r="Y440" i="26" s="1"/>
  <c r="Y441" i="26" s="1"/>
  <c r="Y442" i="26" s="1"/>
  <c r="Y443" i="26" s="1"/>
  <c r="Y444" i="26" s="1"/>
  <c r="Y445" i="26" s="1"/>
  <c r="Y446" i="26" s="1"/>
  <c r="Y447" i="26" s="1"/>
  <c r="Y448" i="26" s="1"/>
  <c r="Y449" i="26" s="1"/>
  <c r="Y450" i="26" s="1"/>
  <c r="Y451" i="26" s="1"/>
  <c r="Y452" i="26" s="1"/>
  <c r="Y453" i="26" s="1"/>
  <c r="Y454" i="26" s="1"/>
  <c r="Y455" i="26" s="1"/>
  <c r="Y456" i="26" s="1"/>
  <c r="Y457" i="26" s="1"/>
  <c r="Y458" i="26" s="1"/>
  <c r="Y459" i="26" s="1"/>
  <c r="Y460" i="26" s="1"/>
  <c r="Y461" i="26" s="1"/>
  <c r="Y462" i="26" s="1"/>
  <c r="Y463" i="26" s="1"/>
  <c r="Y464" i="26" s="1"/>
  <c r="Y465" i="26" s="1"/>
  <c r="Y466" i="26" s="1"/>
  <c r="Y467" i="26" s="1"/>
  <c r="Y468" i="26" s="1"/>
  <c r="Y469" i="26" s="1"/>
  <c r="Y470" i="26" s="1"/>
  <c r="Y471" i="26" s="1"/>
  <c r="Y472" i="26" s="1"/>
  <c r="Y473" i="26" s="1"/>
  <c r="Y474" i="26" s="1"/>
  <c r="Y475" i="26" s="1"/>
  <c r="Y476" i="26" s="1"/>
  <c r="Y477" i="26" s="1"/>
  <c r="Y478" i="26" s="1"/>
  <c r="Y479" i="26" s="1"/>
  <c r="Y480" i="26" s="1"/>
  <c r="Y481" i="26" s="1"/>
  <c r="Y482" i="26" s="1"/>
  <c r="Y483" i="26" s="1"/>
  <c r="Y484" i="26" s="1"/>
  <c r="Y485" i="26" s="1"/>
  <c r="Y486" i="26" s="1"/>
  <c r="Y487" i="26" s="1"/>
  <c r="Y488" i="26" s="1"/>
  <c r="Y489" i="26" s="1"/>
  <c r="Y490" i="26" s="1"/>
  <c r="Y491" i="26" s="1"/>
  <c r="Y492" i="26" s="1"/>
  <c r="Y493" i="26" s="1"/>
  <c r="Y494" i="26" s="1"/>
  <c r="Y495" i="26" s="1"/>
  <c r="Y496" i="26" s="1"/>
  <c r="Y497" i="26" s="1"/>
  <c r="Y498" i="26" s="1"/>
  <c r="Y499" i="26" s="1"/>
  <c r="Y500" i="26" s="1"/>
  <c r="Y501" i="26" s="1"/>
  <c r="Y502" i="26" s="1"/>
  <c r="Y503" i="26" s="1"/>
  <c r="Y504" i="26" s="1"/>
  <c r="Y505" i="26" s="1"/>
  <c r="Y506" i="26" s="1"/>
  <c r="Y507" i="26" s="1"/>
  <c r="Y508" i="26" s="1"/>
  <c r="Y509" i="26" s="1"/>
  <c r="Y510" i="26" s="1"/>
  <c r="Y511" i="26" s="1"/>
  <c r="Y512" i="26" s="1"/>
  <c r="Y513" i="26" s="1"/>
  <c r="Y514" i="26" s="1"/>
  <c r="Y515" i="26" s="1"/>
  <c r="Y516" i="26" s="1"/>
  <c r="Y517" i="26" s="1"/>
  <c r="Y518" i="26" s="1"/>
  <c r="Y519" i="26" s="1"/>
  <c r="Y520" i="26" s="1"/>
  <c r="Y521" i="26" s="1"/>
  <c r="Y522" i="26" s="1"/>
  <c r="Y523" i="26" s="1"/>
  <c r="Y524" i="26" s="1"/>
  <c r="Y525" i="26" s="1"/>
  <c r="Y526" i="26" s="1"/>
  <c r="Y527" i="26" s="1"/>
  <c r="Y528" i="26" s="1"/>
  <c r="Y529" i="26" s="1"/>
  <c r="Y530" i="26" s="1"/>
  <c r="Y531" i="26" s="1"/>
  <c r="Y532" i="26" s="1"/>
  <c r="Y533" i="26" s="1"/>
  <c r="Y534" i="26" s="1"/>
  <c r="Y535" i="26" s="1"/>
  <c r="Y536" i="26" s="1"/>
  <c r="Y537" i="26" s="1"/>
  <c r="Y538" i="26" s="1"/>
  <c r="Y539" i="26" s="1"/>
  <c r="Y540" i="26" s="1"/>
  <c r="Y541" i="26" s="1"/>
  <c r="Y542" i="26" s="1"/>
  <c r="Y543" i="26" s="1"/>
  <c r="Y544" i="26" s="1"/>
  <c r="Y545" i="26" s="1"/>
  <c r="Y546" i="26" s="1"/>
  <c r="Y547" i="26" s="1"/>
  <c r="Y548" i="26" s="1"/>
  <c r="Y549" i="26" s="1"/>
  <c r="Y550" i="26" s="1"/>
  <c r="Y551" i="26" s="1"/>
  <c r="Y552" i="26" s="1"/>
  <c r="Y553" i="26" s="1"/>
  <c r="AB117" i="26"/>
  <c r="AE78" i="26"/>
  <c r="AE79" i="26" s="1"/>
  <c r="AE116" i="26" s="1"/>
  <c r="AE117" i="26" s="1"/>
  <c r="AE118" i="26" s="1"/>
  <c r="AE119" i="26" s="1"/>
  <c r="AE120" i="26" s="1"/>
  <c r="AE121" i="26" s="1"/>
  <c r="AE122" i="26" s="1"/>
  <c r="AE123" i="26" s="1"/>
  <c r="AE124" i="26" s="1"/>
  <c r="AE125" i="26" s="1"/>
  <c r="AE126" i="26" s="1"/>
  <c r="AE127" i="26" s="1"/>
  <c r="AE128" i="26" s="1"/>
  <c r="AE129" i="26" s="1"/>
  <c r="AE130" i="26" s="1"/>
  <c r="AE131" i="26" s="1"/>
  <c r="AE132" i="26" s="1"/>
  <c r="AE133" i="26" s="1"/>
  <c r="AE134" i="26" s="1"/>
  <c r="AE135" i="26" s="1"/>
  <c r="AE136" i="26" s="1"/>
  <c r="AE137" i="26" s="1"/>
  <c r="AE138" i="26" s="1"/>
  <c r="AE139" i="26" s="1"/>
  <c r="AE140" i="26" s="1"/>
  <c r="AE141" i="26" s="1"/>
  <c r="AE142" i="26" s="1"/>
  <c r="AE143" i="26" s="1"/>
  <c r="AE144" i="26" s="1"/>
  <c r="AE145" i="26" s="1"/>
  <c r="AE146" i="26" s="1"/>
  <c r="AE147" i="26" s="1"/>
  <c r="AE148" i="26" s="1"/>
  <c r="AE149" i="26" s="1"/>
  <c r="AE150" i="26" s="1"/>
  <c r="AE151" i="26" s="1"/>
  <c r="AE152" i="26" s="1"/>
  <c r="AE153" i="26" s="1"/>
  <c r="AE154" i="26" s="1"/>
  <c r="AE155" i="26" s="1"/>
  <c r="AE156" i="26" s="1"/>
  <c r="AE157" i="26" s="1"/>
  <c r="AE158" i="26" s="1"/>
  <c r="AE159" i="26" s="1"/>
  <c r="AE160" i="26" s="1"/>
  <c r="AE161" i="26" s="1"/>
  <c r="AE162" i="26" s="1"/>
  <c r="AE163" i="26" s="1"/>
  <c r="AE164" i="26" s="1"/>
  <c r="AE165" i="26" s="1"/>
  <c r="AE166" i="26" s="1"/>
  <c r="AE167" i="26" s="1"/>
  <c r="AE168" i="26" s="1"/>
  <c r="AE169" i="26" s="1"/>
  <c r="AE170" i="26" s="1"/>
  <c r="AE171" i="26" s="1"/>
  <c r="AE172" i="26" s="1"/>
  <c r="AE173" i="26" s="1"/>
  <c r="AE174" i="26" s="1"/>
  <c r="AE175" i="26" s="1"/>
  <c r="AE176" i="26" s="1"/>
  <c r="AE177" i="26" s="1"/>
  <c r="AE178" i="26" s="1"/>
  <c r="AE179" i="26" s="1"/>
  <c r="AE180" i="26" s="1"/>
  <c r="AE181" i="26" s="1"/>
  <c r="AE182" i="26" s="1"/>
  <c r="AE183" i="26" s="1"/>
  <c r="AE184" i="26" s="1"/>
  <c r="AE185" i="26" s="1"/>
  <c r="AE186" i="26" s="1"/>
  <c r="AE187" i="26" s="1"/>
  <c r="AE188" i="26" s="1"/>
  <c r="AE189" i="26" s="1"/>
  <c r="AE190" i="26" s="1"/>
  <c r="AE191" i="26" s="1"/>
  <c r="AE192" i="26" s="1"/>
  <c r="AE193" i="26" s="1"/>
  <c r="AE194" i="26" s="1"/>
  <c r="AE195" i="26" s="1"/>
  <c r="AE196" i="26" s="1"/>
  <c r="AE197" i="26" s="1"/>
  <c r="AE198" i="26" s="1"/>
  <c r="AE199" i="26" s="1"/>
  <c r="AE200" i="26" s="1"/>
  <c r="AE201" i="26" s="1"/>
  <c r="AE202" i="26" s="1"/>
  <c r="AE203" i="26" s="1"/>
  <c r="AE204" i="26" s="1"/>
  <c r="AE205" i="26" s="1"/>
  <c r="AE206" i="26" s="1"/>
  <c r="AE207" i="26" s="1"/>
  <c r="AE208" i="26" s="1"/>
  <c r="AE209" i="26" s="1"/>
  <c r="AE210" i="26" s="1"/>
  <c r="AE211" i="26" s="1"/>
  <c r="AE212" i="26" s="1"/>
  <c r="AE213" i="26" s="1"/>
  <c r="AE214" i="26" s="1"/>
  <c r="AE215" i="26" s="1"/>
  <c r="AE216" i="26" s="1"/>
  <c r="AE217" i="26" s="1"/>
  <c r="AE218" i="26" s="1"/>
  <c r="AE219" i="26" s="1"/>
  <c r="AE220" i="26" s="1"/>
  <c r="AE221" i="26" s="1"/>
  <c r="AE222" i="26" s="1"/>
  <c r="AE223" i="26" s="1"/>
  <c r="AE224" i="26" s="1"/>
  <c r="AE225" i="26" s="1"/>
  <c r="AE226" i="26" s="1"/>
  <c r="AE227" i="26" s="1"/>
  <c r="AE228" i="26" s="1"/>
  <c r="AE229" i="26" s="1"/>
  <c r="AE230" i="26" s="1"/>
  <c r="AE231" i="26" s="1"/>
  <c r="AE232" i="26" s="1"/>
  <c r="AE233" i="26" s="1"/>
  <c r="AE234" i="26" s="1"/>
  <c r="AE235" i="26" s="1"/>
  <c r="AE236" i="26" s="1"/>
  <c r="AE237" i="26" s="1"/>
  <c r="AE238" i="26" s="1"/>
  <c r="AE239" i="26" s="1"/>
  <c r="AE240" i="26" s="1"/>
  <c r="AE241" i="26" s="1"/>
  <c r="AE242" i="26" s="1"/>
  <c r="AE243" i="26" s="1"/>
  <c r="AE244" i="26" s="1"/>
  <c r="AE245" i="26" s="1"/>
  <c r="AE246" i="26" s="1"/>
  <c r="AE247" i="26" s="1"/>
  <c r="AE248" i="26" s="1"/>
  <c r="AE249" i="26" s="1"/>
  <c r="AE250" i="26" s="1"/>
  <c r="AE251" i="26" s="1"/>
  <c r="AE252" i="26" s="1"/>
  <c r="AE253" i="26" s="1"/>
  <c r="AE254" i="26" s="1"/>
  <c r="AE255" i="26" s="1"/>
  <c r="AE256" i="26" s="1"/>
  <c r="AE257" i="26" s="1"/>
  <c r="AE258" i="26" s="1"/>
  <c r="AE259" i="26" s="1"/>
  <c r="AE260" i="26" s="1"/>
  <c r="AE261" i="26" s="1"/>
  <c r="AE262" i="26" s="1"/>
  <c r="AE263" i="26" s="1"/>
  <c r="AE264" i="26" s="1"/>
  <c r="AE265" i="26" s="1"/>
  <c r="AE266" i="26" s="1"/>
  <c r="AE267" i="26" s="1"/>
  <c r="AE268" i="26" s="1"/>
  <c r="AE269" i="26" s="1"/>
  <c r="AE270" i="26" s="1"/>
  <c r="AE271" i="26" s="1"/>
  <c r="AE272" i="26" s="1"/>
  <c r="AE273" i="26" s="1"/>
  <c r="AE274" i="26" s="1"/>
  <c r="AE275" i="26" s="1"/>
  <c r="AE276" i="26" s="1"/>
  <c r="AE277" i="26" s="1"/>
  <c r="AE278" i="26" s="1"/>
  <c r="AE279" i="26" s="1"/>
  <c r="AE280" i="26" s="1"/>
  <c r="AE281" i="26" s="1"/>
  <c r="AE282" i="26" s="1"/>
  <c r="AE283" i="26" s="1"/>
  <c r="AE284" i="26" s="1"/>
  <c r="AE285" i="26" s="1"/>
  <c r="AE286" i="26" s="1"/>
  <c r="AE287" i="26" s="1"/>
  <c r="AE288" i="26" s="1"/>
  <c r="AE289" i="26" s="1"/>
  <c r="AE290" i="26" s="1"/>
  <c r="AE291" i="26" s="1"/>
  <c r="AE292" i="26" s="1"/>
  <c r="AE293" i="26" s="1"/>
  <c r="AE294" i="26" s="1"/>
  <c r="AE295" i="26" s="1"/>
  <c r="AE296" i="26" s="1"/>
  <c r="AE297" i="26" s="1"/>
  <c r="AE298" i="26" s="1"/>
  <c r="AE299" i="26" s="1"/>
  <c r="AE300" i="26" s="1"/>
  <c r="AE301" i="26" s="1"/>
  <c r="AE302" i="26" s="1"/>
  <c r="AE303" i="26" s="1"/>
  <c r="AE304" i="26" s="1"/>
  <c r="AE305" i="26" s="1"/>
  <c r="AE306" i="26" s="1"/>
  <c r="AE307" i="26" s="1"/>
  <c r="AE308" i="26" s="1"/>
  <c r="AE309" i="26" s="1"/>
  <c r="AE310" i="26" s="1"/>
  <c r="AE311" i="26" s="1"/>
  <c r="AE312" i="26" s="1"/>
  <c r="AE313" i="26" s="1"/>
  <c r="AE314" i="26" s="1"/>
  <c r="AE315" i="26" s="1"/>
  <c r="AE316" i="26" s="1"/>
  <c r="AE317" i="26" s="1"/>
  <c r="AE318" i="26" s="1"/>
  <c r="AE319" i="26" s="1"/>
  <c r="AE320" i="26" s="1"/>
  <c r="AE321" i="26" s="1"/>
  <c r="AE322" i="26" s="1"/>
  <c r="AE323" i="26" s="1"/>
  <c r="AE324" i="26" s="1"/>
  <c r="AE325" i="26" s="1"/>
  <c r="AE326" i="26" s="1"/>
  <c r="AE327" i="26" s="1"/>
  <c r="AE328" i="26" s="1"/>
  <c r="AE329" i="26" s="1"/>
  <c r="AE330" i="26" s="1"/>
  <c r="AE331" i="26" s="1"/>
  <c r="AE332" i="26" s="1"/>
  <c r="AE333" i="26" s="1"/>
  <c r="AE334" i="26" s="1"/>
  <c r="AE335" i="26" s="1"/>
  <c r="AE336" i="26" s="1"/>
  <c r="AE337" i="26" s="1"/>
  <c r="AE338" i="26" s="1"/>
  <c r="AE339" i="26" s="1"/>
  <c r="AE340" i="26" s="1"/>
  <c r="AE341" i="26" s="1"/>
  <c r="AE342" i="26" s="1"/>
  <c r="AE343" i="26" s="1"/>
  <c r="AE344" i="26" s="1"/>
  <c r="AE345" i="26" s="1"/>
  <c r="AE346" i="26" s="1"/>
  <c r="AE347" i="26" s="1"/>
  <c r="AE348" i="26" s="1"/>
  <c r="AE349" i="26" s="1"/>
  <c r="AE350" i="26" s="1"/>
  <c r="AE351" i="26" s="1"/>
  <c r="AE352" i="26" s="1"/>
  <c r="AE353" i="26" s="1"/>
  <c r="AE354" i="26" s="1"/>
  <c r="AE355" i="26" s="1"/>
  <c r="AE356" i="26" s="1"/>
  <c r="AE357" i="26" s="1"/>
  <c r="AE358" i="26" s="1"/>
  <c r="AE359" i="26" s="1"/>
  <c r="AE360" i="26" s="1"/>
  <c r="AE361" i="26" s="1"/>
  <c r="AE362" i="26" s="1"/>
  <c r="AE363" i="26" s="1"/>
  <c r="AE364" i="26" s="1"/>
  <c r="AE365" i="26" s="1"/>
  <c r="AE366" i="26" s="1"/>
  <c r="AE367" i="26" s="1"/>
  <c r="AE368" i="26" s="1"/>
  <c r="AE369" i="26" s="1"/>
  <c r="AE370" i="26" s="1"/>
  <c r="AE371" i="26" s="1"/>
  <c r="AE372" i="26" s="1"/>
  <c r="AE373" i="26" s="1"/>
  <c r="AE374" i="26" s="1"/>
  <c r="AE375" i="26" s="1"/>
  <c r="AE376" i="26" s="1"/>
  <c r="AE377" i="26" s="1"/>
  <c r="AE378" i="26" s="1"/>
  <c r="AE379" i="26" s="1"/>
  <c r="AE380" i="26" s="1"/>
  <c r="AE381" i="26" s="1"/>
  <c r="AE382" i="26" s="1"/>
  <c r="AE383" i="26" s="1"/>
  <c r="AE384" i="26" s="1"/>
  <c r="AE385" i="26" s="1"/>
  <c r="AE386" i="26" s="1"/>
  <c r="AE387" i="26" s="1"/>
  <c r="AE388" i="26" s="1"/>
  <c r="AE389" i="26" s="1"/>
  <c r="AE390" i="26" s="1"/>
  <c r="AE391" i="26" s="1"/>
  <c r="AE392" i="26" s="1"/>
  <c r="AE393" i="26" s="1"/>
  <c r="AE394" i="26" s="1"/>
  <c r="AE395" i="26" s="1"/>
  <c r="AE396" i="26" s="1"/>
  <c r="AE397" i="26" s="1"/>
  <c r="AE398" i="26" s="1"/>
  <c r="AE399" i="26" s="1"/>
  <c r="AE400" i="26" s="1"/>
  <c r="AE401" i="26" s="1"/>
  <c r="AE402" i="26" s="1"/>
  <c r="AE403" i="26" s="1"/>
  <c r="AE404" i="26" s="1"/>
  <c r="AE405" i="26" s="1"/>
  <c r="AE406" i="26" s="1"/>
  <c r="AE407" i="26" s="1"/>
  <c r="AE408" i="26" s="1"/>
  <c r="AE409" i="26" s="1"/>
  <c r="AE410" i="26" s="1"/>
  <c r="AE411" i="26" s="1"/>
  <c r="AE412" i="26" s="1"/>
  <c r="AE413" i="26" s="1"/>
  <c r="AE414" i="26" s="1"/>
  <c r="AE415" i="26" s="1"/>
  <c r="AE416" i="26" s="1"/>
  <c r="AE417" i="26" s="1"/>
  <c r="AE418" i="26" s="1"/>
  <c r="AE419" i="26" s="1"/>
  <c r="AE420" i="26" s="1"/>
  <c r="AE421" i="26" s="1"/>
  <c r="AE422" i="26" s="1"/>
  <c r="AE423" i="26" s="1"/>
  <c r="AE424" i="26" s="1"/>
  <c r="AE425" i="26" s="1"/>
  <c r="AE426" i="26" s="1"/>
  <c r="AE427" i="26" s="1"/>
  <c r="AE428" i="26" s="1"/>
  <c r="AE429" i="26" s="1"/>
  <c r="AE430" i="26" s="1"/>
  <c r="AE431" i="26" s="1"/>
  <c r="AE432" i="26" s="1"/>
  <c r="AE433" i="26" s="1"/>
  <c r="AE434" i="26" s="1"/>
  <c r="AE435" i="26" s="1"/>
  <c r="AE436" i="26" s="1"/>
  <c r="AE437" i="26" s="1"/>
  <c r="AE438" i="26" s="1"/>
  <c r="AE439" i="26" s="1"/>
  <c r="AE440" i="26" s="1"/>
  <c r="AE441" i="26" s="1"/>
  <c r="AE442" i="26" s="1"/>
  <c r="AE443" i="26" s="1"/>
  <c r="AE444" i="26" s="1"/>
  <c r="AE445" i="26" s="1"/>
  <c r="AE446" i="26" s="1"/>
  <c r="AE447" i="26" s="1"/>
  <c r="AE448" i="26" s="1"/>
  <c r="AE449" i="26" s="1"/>
  <c r="AE450" i="26" s="1"/>
  <c r="AE451" i="26" s="1"/>
  <c r="AE452" i="26" s="1"/>
  <c r="AE453" i="26" s="1"/>
  <c r="AE454" i="26" s="1"/>
  <c r="AE455" i="26" s="1"/>
  <c r="AE456" i="26" s="1"/>
  <c r="AE457" i="26" s="1"/>
  <c r="AE458" i="26" s="1"/>
  <c r="AE459" i="26" s="1"/>
  <c r="AE460" i="26" s="1"/>
  <c r="AE461" i="26" s="1"/>
  <c r="AE462" i="26" s="1"/>
  <c r="AE463" i="26" s="1"/>
  <c r="AE464" i="26" s="1"/>
  <c r="AE465" i="26" s="1"/>
  <c r="AE466" i="26" s="1"/>
  <c r="AE467" i="26" s="1"/>
  <c r="AE468" i="26" s="1"/>
  <c r="AE469" i="26" s="1"/>
  <c r="AE470" i="26" s="1"/>
  <c r="AE471" i="26" s="1"/>
  <c r="AE472" i="26" s="1"/>
  <c r="AE473" i="26" s="1"/>
  <c r="AE474" i="26" s="1"/>
  <c r="AE475" i="26" s="1"/>
  <c r="AE476" i="26" s="1"/>
  <c r="AE477" i="26" s="1"/>
  <c r="AE478" i="26" s="1"/>
  <c r="AE479" i="26" s="1"/>
  <c r="AE480" i="26" s="1"/>
  <c r="AE481" i="26" s="1"/>
  <c r="AE482" i="26" s="1"/>
  <c r="AE483" i="26" s="1"/>
  <c r="AE484" i="26" s="1"/>
  <c r="AE485" i="26" s="1"/>
  <c r="AE486" i="26" s="1"/>
  <c r="AE487" i="26" s="1"/>
  <c r="AE488" i="26" s="1"/>
  <c r="AE489" i="26" s="1"/>
  <c r="AE490" i="26" s="1"/>
  <c r="AE491" i="26" s="1"/>
  <c r="AE492" i="26" s="1"/>
  <c r="AE493" i="26" s="1"/>
  <c r="AE494" i="26" s="1"/>
  <c r="AE495" i="26" s="1"/>
  <c r="AE496" i="26" s="1"/>
  <c r="AE497" i="26" s="1"/>
  <c r="AE498" i="26" s="1"/>
  <c r="AE499" i="26" s="1"/>
  <c r="AE500" i="26" s="1"/>
  <c r="AE501" i="26" s="1"/>
  <c r="AE502" i="26" s="1"/>
  <c r="AE503" i="26" s="1"/>
  <c r="AE504" i="26" s="1"/>
  <c r="AE505" i="26" s="1"/>
  <c r="AE506" i="26" s="1"/>
  <c r="AE507" i="26" s="1"/>
  <c r="AE508" i="26" s="1"/>
  <c r="AE509" i="26" s="1"/>
  <c r="AE510" i="26" s="1"/>
  <c r="AE511" i="26" s="1"/>
  <c r="AE512" i="26" s="1"/>
  <c r="AE513" i="26" s="1"/>
  <c r="AE514" i="26" s="1"/>
  <c r="AE515" i="26" s="1"/>
  <c r="AE516" i="26" s="1"/>
  <c r="AE517" i="26" s="1"/>
  <c r="AE518" i="26" s="1"/>
  <c r="AE519" i="26" s="1"/>
  <c r="AE520" i="26" s="1"/>
  <c r="AE521" i="26" s="1"/>
  <c r="AE522" i="26" s="1"/>
  <c r="AE523" i="26" s="1"/>
  <c r="AE524" i="26" s="1"/>
  <c r="AE525" i="26" s="1"/>
  <c r="AE526" i="26" s="1"/>
  <c r="AE527" i="26" s="1"/>
  <c r="AE528" i="26" s="1"/>
  <c r="AE529" i="26" s="1"/>
  <c r="AE530" i="26" s="1"/>
  <c r="AE531" i="26" s="1"/>
  <c r="AE532" i="26" s="1"/>
  <c r="AE533" i="26" s="1"/>
  <c r="AE534" i="26" s="1"/>
  <c r="AE535" i="26" s="1"/>
  <c r="AE536" i="26" s="1"/>
  <c r="AE537" i="26" s="1"/>
  <c r="AE538" i="26" s="1"/>
  <c r="AE539" i="26" s="1"/>
  <c r="AE540" i="26" s="1"/>
  <c r="AE541" i="26" s="1"/>
  <c r="AE542" i="26" s="1"/>
  <c r="AE543" i="26" s="1"/>
  <c r="AE544" i="26" s="1"/>
  <c r="AE545" i="26" s="1"/>
  <c r="AE546" i="26" s="1"/>
  <c r="AE547" i="26" s="1"/>
  <c r="AE548" i="26" s="1"/>
  <c r="AE549" i="26" s="1"/>
  <c r="AE550" i="26" s="1"/>
  <c r="AE551" i="26" s="1"/>
  <c r="AE552" i="26" s="1"/>
  <c r="AE553" i="26" s="1"/>
  <c r="AE554" i="26" s="1"/>
  <c r="AE555" i="26" s="1"/>
  <c r="AE556" i="26" s="1"/>
  <c r="AE557" i="26" s="1"/>
  <c r="AE558" i="26" s="1"/>
  <c r="AE559" i="26" s="1"/>
  <c r="AE560" i="26" s="1"/>
  <c r="AE561" i="26" s="1"/>
  <c r="AE562" i="26" s="1"/>
  <c r="AE563" i="26" s="1"/>
  <c r="AE564" i="26" s="1"/>
  <c r="AE565" i="26" s="1"/>
  <c r="AE566" i="26" s="1"/>
  <c r="AE567" i="26" s="1"/>
  <c r="AE568" i="26" s="1"/>
  <c r="AE569" i="26" s="1"/>
  <c r="AE570" i="26" s="1"/>
  <c r="AE571" i="26" s="1"/>
  <c r="AE572" i="26" s="1"/>
  <c r="AE573" i="26" s="1"/>
  <c r="AE574" i="26" s="1"/>
  <c r="AE575" i="26" s="1"/>
  <c r="AE576" i="26" s="1"/>
  <c r="AE577" i="26" s="1"/>
  <c r="AE578" i="26" s="1"/>
  <c r="AE579" i="26" s="1"/>
  <c r="AE580" i="26" s="1"/>
  <c r="AE581" i="26" s="1"/>
  <c r="AE582" i="26" s="1"/>
  <c r="AE583" i="26" s="1"/>
  <c r="AE584" i="26" s="1"/>
  <c r="AE585" i="26" s="1"/>
  <c r="AE586" i="26" s="1"/>
  <c r="AE587" i="26" s="1"/>
  <c r="AE588" i="26" s="1"/>
  <c r="AE589" i="26" s="1"/>
  <c r="AE590" i="26" s="1"/>
  <c r="AE591" i="26" s="1"/>
  <c r="AE592" i="26" s="1"/>
  <c r="AE593" i="26" s="1"/>
  <c r="AE594" i="26" s="1"/>
  <c r="AE595" i="26" s="1"/>
  <c r="AE596" i="26" s="1"/>
  <c r="AE597" i="26" s="1"/>
  <c r="AE598" i="26" s="1"/>
  <c r="AE599" i="26" s="1"/>
  <c r="AE600" i="26" s="1"/>
  <c r="AE601" i="26" s="1"/>
  <c r="AE602" i="26" s="1"/>
  <c r="AE603" i="26" s="1"/>
  <c r="AE604" i="26" s="1"/>
  <c r="AE605" i="26" s="1"/>
  <c r="AE606" i="26" s="1"/>
  <c r="AE607" i="26" s="1"/>
  <c r="AE608" i="26" s="1"/>
  <c r="AE609" i="26" s="1"/>
  <c r="AE610" i="26" s="1"/>
  <c r="AE611" i="26" s="1"/>
  <c r="AE612" i="26" s="1"/>
  <c r="AE613" i="26" s="1"/>
  <c r="AE614" i="26" s="1"/>
  <c r="AE615" i="26" s="1"/>
  <c r="AE616" i="26" s="1"/>
  <c r="AE617" i="26" s="1"/>
  <c r="AE618" i="26" s="1"/>
  <c r="AE619" i="26" s="1"/>
  <c r="AE620" i="26" s="1"/>
  <c r="AE621" i="26" s="1"/>
  <c r="AE622" i="26" s="1"/>
  <c r="AE623" i="26" s="1"/>
  <c r="AE624" i="26" s="1"/>
  <c r="AE625" i="26" s="1"/>
  <c r="AE626" i="26" s="1"/>
  <c r="AE627" i="26" s="1"/>
  <c r="AE628" i="26" s="1"/>
  <c r="AE629" i="26" s="1"/>
  <c r="AE630" i="26" s="1"/>
  <c r="AE631" i="26" s="1"/>
  <c r="AE632" i="26" s="1"/>
  <c r="AE633" i="26" s="1"/>
  <c r="AE634" i="26" s="1"/>
  <c r="AE635" i="26" s="1"/>
  <c r="AE636" i="26" s="1"/>
  <c r="AE637" i="26" s="1"/>
  <c r="AE638" i="26" s="1"/>
  <c r="AE639" i="26" s="1"/>
  <c r="AE640" i="26" s="1"/>
  <c r="AE641" i="26" s="1"/>
  <c r="AE642" i="26" s="1"/>
  <c r="AE643" i="26" s="1"/>
  <c r="AE644" i="26" s="1"/>
  <c r="AE645" i="26" s="1"/>
  <c r="AE646" i="26" s="1"/>
  <c r="AE647" i="26" s="1"/>
  <c r="AE648" i="26" s="1"/>
  <c r="AE649" i="26" s="1"/>
  <c r="AE650" i="26" s="1"/>
  <c r="AE651" i="26" s="1"/>
  <c r="AE652" i="26" s="1"/>
  <c r="AE653" i="26" s="1"/>
  <c r="AE654" i="26" s="1"/>
  <c r="AE655" i="26" s="1"/>
  <c r="AE656" i="26" s="1"/>
  <c r="AE657" i="26" s="1"/>
  <c r="AE658" i="26" s="1"/>
  <c r="AE659" i="26" s="1"/>
  <c r="AE660" i="26" s="1"/>
  <c r="AE661" i="26" s="1"/>
  <c r="AE662" i="26" s="1"/>
  <c r="AE663" i="26" s="1"/>
  <c r="AE664" i="26" s="1"/>
  <c r="AE665" i="26" s="1"/>
  <c r="AE666" i="26" s="1"/>
  <c r="AE667" i="26" s="1"/>
  <c r="AE668" i="26" s="1"/>
  <c r="AE669" i="26" s="1"/>
  <c r="AE670" i="26" s="1"/>
  <c r="AE671" i="26" s="1"/>
  <c r="AE672" i="26" s="1"/>
  <c r="AE673" i="26" s="1"/>
  <c r="AE674" i="26" s="1"/>
  <c r="AE675" i="26" s="1"/>
  <c r="AE676" i="26" s="1"/>
  <c r="AE677" i="26" s="1"/>
  <c r="AE678" i="26" s="1"/>
  <c r="AE679" i="26" s="1"/>
  <c r="AE680" i="26" s="1"/>
  <c r="AE681" i="26" s="1"/>
  <c r="AE682" i="26" s="1"/>
  <c r="AE683" i="26" s="1"/>
  <c r="AE684" i="26" s="1"/>
  <c r="AE685" i="26" s="1"/>
  <c r="AE686" i="26" s="1"/>
  <c r="AE687" i="26" s="1"/>
  <c r="AE688" i="26" s="1"/>
  <c r="AE689" i="26" s="1"/>
  <c r="AE690" i="26" s="1"/>
  <c r="AE691" i="26" s="1"/>
  <c r="AE692" i="26" s="1"/>
  <c r="AE693" i="26" s="1"/>
  <c r="AE694" i="26" s="1"/>
  <c r="AE695" i="26" s="1"/>
  <c r="AE696" i="26" s="1"/>
  <c r="AE697" i="26" s="1"/>
  <c r="AE698" i="26" s="1"/>
  <c r="AE699" i="26" s="1"/>
  <c r="AE700" i="26" s="1"/>
  <c r="AE701" i="26" s="1"/>
  <c r="AE702" i="26" s="1"/>
  <c r="AE703" i="26" s="1"/>
  <c r="AE704" i="26" s="1"/>
  <c r="AE705" i="26" s="1"/>
  <c r="AE706" i="26" s="1"/>
  <c r="AE707" i="26" s="1"/>
  <c r="AE708" i="26" s="1"/>
  <c r="AE709" i="26" s="1"/>
  <c r="AE710" i="26" s="1"/>
  <c r="AE711" i="26" s="1"/>
  <c r="AE712" i="26" s="1"/>
  <c r="AE713" i="26" s="1"/>
  <c r="AE714" i="26" s="1"/>
  <c r="AE715" i="26" s="1"/>
  <c r="AE716" i="26" s="1"/>
  <c r="AE717" i="26" s="1"/>
  <c r="AE718" i="26" s="1"/>
  <c r="AE719" i="26" s="1"/>
  <c r="AE720" i="26" s="1"/>
  <c r="AE721" i="26" s="1"/>
  <c r="AE722" i="26" s="1"/>
  <c r="AE723" i="26" s="1"/>
  <c r="AE724" i="26" s="1"/>
  <c r="AE725" i="26" s="1"/>
  <c r="AE726" i="26" s="1"/>
  <c r="AE727" i="26" s="1"/>
  <c r="AE728" i="26" s="1"/>
  <c r="AE729" i="26" s="1"/>
  <c r="AE730" i="26" s="1"/>
  <c r="AE731" i="26" s="1"/>
  <c r="AE732" i="26" s="1"/>
  <c r="AE733" i="26" s="1"/>
  <c r="AE734" i="26" s="1"/>
  <c r="AE735" i="26" s="1"/>
  <c r="AE736" i="26" s="1"/>
  <c r="AE737" i="26" s="1"/>
  <c r="AE738" i="26" s="1"/>
  <c r="AE739" i="26" s="1"/>
  <c r="AE740" i="26" s="1"/>
  <c r="AE741" i="26" s="1"/>
  <c r="AE742" i="26" s="1"/>
  <c r="AE743" i="26" s="1"/>
  <c r="AE744" i="26" s="1"/>
  <c r="AE745" i="26" s="1"/>
  <c r="AE746" i="26" s="1"/>
  <c r="AE747" i="26" s="1"/>
  <c r="AE748" i="26" s="1"/>
  <c r="AE749" i="26" s="1"/>
  <c r="AE750" i="26" s="1"/>
  <c r="AE751" i="26" s="1"/>
  <c r="AE752" i="26" s="1"/>
  <c r="AE753" i="26" s="1"/>
  <c r="AE754" i="26" s="1"/>
  <c r="AE755" i="26" s="1"/>
  <c r="AE756" i="26" s="1"/>
  <c r="AE757" i="26" s="1"/>
  <c r="AE758" i="26" s="1"/>
  <c r="AE759" i="26" s="1"/>
  <c r="AE760" i="26" s="1"/>
  <c r="AE761" i="26" s="1"/>
  <c r="AE762" i="26" s="1"/>
  <c r="AE763" i="26" s="1"/>
  <c r="AE764" i="26" s="1"/>
  <c r="AE765" i="26" s="1"/>
  <c r="AE766" i="26" s="1"/>
  <c r="AE767" i="26" s="1"/>
  <c r="AE768" i="26" s="1"/>
  <c r="AE769" i="26" s="1"/>
  <c r="AE770" i="26" s="1"/>
  <c r="AE771" i="26" s="1"/>
  <c r="AE772" i="26" s="1"/>
  <c r="AE773" i="26" s="1"/>
  <c r="AE774" i="26" s="1"/>
  <c r="AE775" i="26" s="1"/>
  <c r="AE776" i="26" s="1"/>
  <c r="AE777" i="26" s="1"/>
  <c r="AE778" i="26" s="1"/>
  <c r="AE779" i="26" s="1"/>
  <c r="AE780" i="26" s="1"/>
  <c r="AE781" i="26" s="1"/>
  <c r="AE782" i="26" s="1"/>
  <c r="AE783" i="26" s="1"/>
  <c r="AE784" i="26" s="1"/>
  <c r="AE785" i="26" s="1"/>
  <c r="AE786" i="26" s="1"/>
  <c r="AE787" i="26" s="1"/>
  <c r="AE788" i="26" s="1"/>
  <c r="AE789" i="26" s="1"/>
  <c r="AE790" i="26" s="1"/>
  <c r="AE791" i="26" s="1"/>
  <c r="AE792" i="26" s="1"/>
  <c r="AE793" i="26" s="1"/>
  <c r="AE794" i="26" s="1"/>
  <c r="AE795" i="26" s="1"/>
  <c r="AE796" i="26" s="1"/>
  <c r="AE797" i="26" s="1"/>
  <c r="AE798" i="26" s="1"/>
  <c r="AE799" i="26" s="1"/>
  <c r="AE800" i="26" s="1"/>
  <c r="AE801" i="26" s="1"/>
  <c r="AE802" i="26" s="1"/>
  <c r="AE803" i="26" s="1"/>
  <c r="AE804" i="26" s="1"/>
  <c r="AE805" i="26" s="1"/>
  <c r="AE806" i="26" s="1"/>
  <c r="AE807" i="26" s="1"/>
  <c r="AE808" i="26" s="1"/>
  <c r="AE809" i="26" s="1"/>
  <c r="AE810" i="26" s="1"/>
  <c r="AE811" i="26" s="1"/>
  <c r="AE812" i="26" s="1"/>
  <c r="AE813" i="26" s="1"/>
  <c r="AE814" i="26" s="1"/>
  <c r="AE815" i="26" s="1"/>
  <c r="AE816" i="26" s="1"/>
  <c r="AE817" i="26" s="1"/>
  <c r="AE818" i="26" s="1"/>
  <c r="AE819" i="26" s="1"/>
  <c r="AE820" i="26" s="1"/>
  <c r="AE821" i="26" s="1"/>
  <c r="AE822" i="26" s="1"/>
  <c r="AE823" i="26" s="1"/>
  <c r="AE824" i="26" s="1"/>
  <c r="AE825" i="26" s="1"/>
  <c r="AE826" i="26" s="1"/>
  <c r="AE827" i="26" s="1"/>
  <c r="AE828" i="26" s="1"/>
  <c r="AE829" i="26" s="1"/>
  <c r="AE830" i="26" s="1"/>
  <c r="AE831" i="26" s="1"/>
  <c r="AE832" i="26" s="1"/>
  <c r="AE833" i="26" s="1"/>
  <c r="AE834" i="26" s="1"/>
  <c r="AE835" i="26" s="1"/>
  <c r="AE836" i="26" s="1"/>
  <c r="AE837" i="26" s="1"/>
  <c r="AE838" i="26" s="1"/>
  <c r="AE839" i="26" s="1"/>
  <c r="AE840" i="26" s="1"/>
  <c r="AE841" i="26" s="1"/>
  <c r="AE842" i="26" s="1"/>
  <c r="AE843" i="26" s="1"/>
  <c r="AE844" i="26" s="1"/>
  <c r="AE845" i="26" s="1"/>
  <c r="AE846" i="26" s="1"/>
  <c r="AE847" i="26" s="1"/>
  <c r="AE848" i="26" s="1"/>
  <c r="AE849" i="26" s="1"/>
  <c r="AE850" i="26" s="1"/>
  <c r="AE851" i="26" s="1"/>
  <c r="AE852" i="26" s="1"/>
  <c r="AE853" i="26" s="1"/>
  <c r="AE854" i="26" s="1"/>
  <c r="AE855" i="26" s="1"/>
  <c r="AE856" i="26" s="1"/>
  <c r="AE857" i="26" s="1"/>
  <c r="AE858" i="26" s="1"/>
  <c r="AE859" i="26" s="1"/>
  <c r="AD116" i="26"/>
  <c r="AD117" i="26" s="1"/>
  <c r="AD118" i="26" s="1"/>
  <c r="AD119" i="26" s="1"/>
  <c r="AD120" i="26" s="1"/>
  <c r="AD121" i="26" s="1"/>
  <c r="AD122" i="26" s="1"/>
  <c r="AD123" i="26" s="1"/>
  <c r="AD124" i="26" s="1"/>
  <c r="AD125" i="26" s="1"/>
  <c r="AD126" i="26" s="1"/>
  <c r="AD127" i="26" s="1"/>
  <c r="AD128" i="26" s="1"/>
  <c r="AD129" i="26" s="1"/>
  <c r="AD130" i="26" s="1"/>
  <c r="AD131" i="26" s="1"/>
  <c r="AD132" i="26" s="1"/>
  <c r="AD133" i="26" s="1"/>
  <c r="AD134" i="26" s="1"/>
  <c r="AD135" i="26" s="1"/>
  <c r="AD136" i="26" s="1"/>
  <c r="AD137" i="26" s="1"/>
  <c r="AD138" i="26" s="1"/>
  <c r="AD139" i="26" s="1"/>
  <c r="AD140" i="26" s="1"/>
  <c r="AD141" i="26" s="1"/>
  <c r="AD142" i="26" s="1"/>
  <c r="AD143" i="26" s="1"/>
  <c r="AD144" i="26" s="1"/>
  <c r="AD145" i="26" s="1"/>
  <c r="AD146" i="26" s="1"/>
  <c r="AD147" i="26" s="1"/>
  <c r="AD148" i="26" s="1"/>
  <c r="AD149" i="26" s="1"/>
  <c r="AD150" i="26" s="1"/>
  <c r="AD151" i="26" s="1"/>
  <c r="AD152" i="26" s="1"/>
  <c r="AD153" i="26" s="1"/>
  <c r="AD154" i="26" s="1"/>
  <c r="AD155" i="26" s="1"/>
  <c r="AD156" i="26" s="1"/>
  <c r="AD157" i="26" s="1"/>
  <c r="AD158" i="26" s="1"/>
  <c r="AD159" i="26" s="1"/>
  <c r="AD160" i="26" s="1"/>
  <c r="AD161" i="26" s="1"/>
  <c r="AD162" i="26" s="1"/>
  <c r="AD163" i="26" s="1"/>
  <c r="AD164" i="26" s="1"/>
  <c r="AD165" i="26" s="1"/>
  <c r="AD166" i="26" s="1"/>
  <c r="AD167" i="26" s="1"/>
  <c r="AD168" i="26" s="1"/>
  <c r="AD169" i="26" s="1"/>
  <c r="AD170" i="26" s="1"/>
  <c r="AD171" i="26" s="1"/>
  <c r="AD172" i="26" s="1"/>
  <c r="AD173" i="26" s="1"/>
  <c r="AD174" i="26" s="1"/>
  <c r="AD175" i="26" s="1"/>
  <c r="AD176" i="26" s="1"/>
  <c r="AD177" i="26" s="1"/>
  <c r="AD178" i="26" s="1"/>
  <c r="AD179" i="26" s="1"/>
  <c r="AD180" i="26" s="1"/>
  <c r="AD181" i="26" s="1"/>
  <c r="AD182" i="26" s="1"/>
  <c r="AD183" i="26" s="1"/>
  <c r="AD184" i="26" s="1"/>
  <c r="AD185" i="26" s="1"/>
  <c r="AD186" i="26" s="1"/>
  <c r="AD187" i="26" s="1"/>
  <c r="AD188" i="26" s="1"/>
  <c r="AD189" i="26" s="1"/>
  <c r="AD190" i="26" s="1"/>
  <c r="AD191" i="26" s="1"/>
  <c r="AD192" i="26" s="1"/>
  <c r="AD193" i="26" s="1"/>
  <c r="AD194" i="26" s="1"/>
  <c r="AD195" i="26" s="1"/>
  <c r="AD196" i="26" s="1"/>
  <c r="AD197" i="26" s="1"/>
  <c r="AD198" i="26" s="1"/>
  <c r="AD199" i="26" s="1"/>
  <c r="AD200" i="26" s="1"/>
  <c r="AD201" i="26" s="1"/>
  <c r="AD202" i="26" s="1"/>
  <c r="AD203" i="26" s="1"/>
  <c r="AD204" i="26" s="1"/>
  <c r="AD205" i="26" s="1"/>
  <c r="AD206" i="26" s="1"/>
  <c r="AD207" i="26" s="1"/>
  <c r="AD208" i="26" s="1"/>
  <c r="AD209" i="26" s="1"/>
  <c r="AD210" i="26" s="1"/>
  <c r="AD211" i="26" s="1"/>
  <c r="AD212" i="26" s="1"/>
  <c r="AD213" i="26" s="1"/>
  <c r="AD214" i="26" s="1"/>
  <c r="AD215" i="26" s="1"/>
  <c r="AD216" i="26" s="1"/>
  <c r="AD217" i="26" s="1"/>
  <c r="AD218" i="26" s="1"/>
  <c r="AD219" i="26" s="1"/>
  <c r="AD220" i="26" s="1"/>
  <c r="AD221" i="26" s="1"/>
  <c r="AD222" i="26" s="1"/>
  <c r="AD223" i="26" s="1"/>
  <c r="AD224" i="26" s="1"/>
  <c r="AD225" i="26" s="1"/>
  <c r="AD226" i="26" s="1"/>
  <c r="AD227" i="26" s="1"/>
  <c r="AD228" i="26" s="1"/>
  <c r="AD229" i="26" s="1"/>
  <c r="AD230" i="26" s="1"/>
  <c r="AD231" i="26" s="1"/>
  <c r="AD232" i="26" s="1"/>
  <c r="AD233" i="26" s="1"/>
  <c r="AD234" i="26" s="1"/>
  <c r="AD235" i="26" s="1"/>
  <c r="AD236" i="26" s="1"/>
  <c r="AD237" i="26" s="1"/>
  <c r="AD238" i="26" s="1"/>
  <c r="AD239" i="26" s="1"/>
  <c r="AD240" i="26" s="1"/>
  <c r="AD241" i="26" s="1"/>
  <c r="AD242" i="26" s="1"/>
  <c r="AD243" i="26" s="1"/>
  <c r="AD244" i="26" s="1"/>
  <c r="AD245" i="26" s="1"/>
  <c r="AD246" i="26" s="1"/>
  <c r="AD247" i="26" s="1"/>
  <c r="AD248" i="26" s="1"/>
  <c r="AD249" i="26" s="1"/>
  <c r="AD250" i="26" s="1"/>
  <c r="AD251" i="26" s="1"/>
  <c r="AD252" i="26" s="1"/>
  <c r="AD253" i="26" s="1"/>
  <c r="AD254" i="26" s="1"/>
  <c r="AD255" i="26" s="1"/>
  <c r="AD256" i="26" s="1"/>
  <c r="AD257" i="26" s="1"/>
  <c r="AD258" i="26" s="1"/>
  <c r="AD259" i="26" s="1"/>
  <c r="AD260" i="26" s="1"/>
  <c r="AD261" i="26" s="1"/>
  <c r="AD262" i="26" s="1"/>
  <c r="AD263" i="26" s="1"/>
  <c r="AD264" i="26" s="1"/>
  <c r="AD265" i="26" s="1"/>
  <c r="AD266" i="26" s="1"/>
  <c r="AD267" i="26" s="1"/>
  <c r="AD268" i="26" s="1"/>
  <c r="AD269" i="26" s="1"/>
  <c r="AD270" i="26" s="1"/>
  <c r="AD271" i="26" s="1"/>
  <c r="AD272" i="26" s="1"/>
  <c r="AD273" i="26" s="1"/>
  <c r="AD274" i="26" s="1"/>
  <c r="AD275" i="26" s="1"/>
  <c r="AD276" i="26" s="1"/>
  <c r="AD277" i="26" s="1"/>
  <c r="AD278" i="26" s="1"/>
  <c r="AD279" i="26" s="1"/>
  <c r="AD280" i="26" s="1"/>
  <c r="AD281" i="26" s="1"/>
  <c r="AD282" i="26" s="1"/>
  <c r="AD283" i="26" s="1"/>
  <c r="AD284" i="26" s="1"/>
  <c r="AD285" i="26" s="1"/>
  <c r="AD286" i="26" s="1"/>
  <c r="AD287" i="26" s="1"/>
  <c r="AD288" i="26" s="1"/>
  <c r="AD289" i="26" s="1"/>
  <c r="AD290" i="26" s="1"/>
  <c r="AD291" i="26" s="1"/>
  <c r="AD292" i="26" s="1"/>
  <c r="AD293" i="26" s="1"/>
  <c r="AD294" i="26" s="1"/>
  <c r="AD295" i="26" s="1"/>
  <c r="AD296" i="26" s="1"/>
  <c r="AD297" i="26" s="1"/>
  <c r="AD298" i="26" s="1"/>
  <c r="AD299" i="26" s="1"/>
  <c r="AD300" i="26" s="1"/>
  <c r="AD301" i="26" s="1"/>
  <c r="AD302" i="26" s="1"/>
  <c r="AD303" i="26" s="1"/>
  <c r="AD304" i="26" s="1"/>
  <c r="AD305" i="26" s="1"/>
  <c r="AD306" i="26" s="1"/>
  <c r="AD307" i="26" s="1"/>
  <c r="AD308" i="26" s="1"/>
  <c r="AD309" i="26" s="1"/>
  <c r="AD310" i="26" s="1"/>
  <c r="AD311" i="26" s="1"/>
  <c r="AD312" i="26" s="1"/>
  <c r="AD313" i="26" s="1"/>
  <c r="AD314" i="26" s="1"/>
  <c r="AD315" i="26" s="1"/>
  <c r="AD316" i="26" s="1"/>
  <c r="AD317" i="26" s="1"/>
  <c r="AD318" i="26" s="1"/>
  <c r="AD319" i="26" s="1"/>
  <c r="AD320" i="26" s="1"/>
  <c r="AD321" i="26" s="1"/>
  <c r="AD322" i="26" s="1"/>
  <c r="AD323" i="26" s="1"/>
  <c r="AD324" i="26" s="1"/>
  <c r="AD325" i="26" s="1"/>
  <c r="AD326" i="26" s="1"/>
  <c r="AD327" i="26" s="1"/>
  <c r="AD328" i="26" s="1"/>
  <c r="AD329" i="26" s="1"/>
  <c r="AD330" i="26" s="1"/>
  <c r="AD331" i="26" s="1"/>
  <c r="AD332" i="26" s="1"/>
  <c r="AD333" i="26" s="1"/>
  <c r="AD334" i="26" s="1"/>
  <c r="AD335" i="26" s="1"/>
  <c r="AD336" i="26" s="1"/>
  <c r="AD337" i="26" s="1"/>
  <c r="AD338" i="26" s="1"/>
  <c r="AD339" i="26" s="1"/>
  <c r="AD340" i="26" s="1"/>
  <c r="AD341" i="26" s="1"/>
  <c r="AD342" i="26" s="1"/>
  <c r="AD343" i="26" s="1"/>
  <c r="AD344" i="26" s="1"/>
  <c r="AD345" i="26" s="1"/>
  <c r="AD346" i="26" s="1"/>
  <c r="AD347" i="26" s="1"/>
  <c r="AD348" i="26" s="1"/>
  <c r="AD349" i="26" s="1"/>
  <c r="AD350" i="26" s="1"/>
  <c r="AD351" i="26" s="1"/>
  <c r="AD352" i="26" s="1"/>
  <c r="AD353" i="26" s="1"/>
  <c r="AD354" i="26" s="1"/>
  <c r="AD355" i="26" s="1"/>
  <c r="AD356" i="26" s="1"/>
  <c r="AD357" i="26" s="1"/>
  <c r="AD358" i="26" s="1"/>
  <c r="AD359" i="26" s="1"/>
  <c r="AD360" i="26" s="1"/>
  <c r="AD361" i="26" s="1"/>
  <c r="AD362" i="26" s="1"/>
  <c r="AD363" i="26" s="1"/>
  <c r="AD364" i="26" s="1"/>
  <c r="AD365" i="26" s="1"/>
  <c r="AD366" i="26" s="1"/>
  <c r="AD367" i="26" s="1"/>
  <c r="AD368" i="26" s="1"/>
  <c r="AD369" i="26" s="1"/>
  <c r="AD370" i="26" s="1"/>
  <c r="AD371" i="26" s="1"/>
  <c r="AD372" i="26" s="1"/>
  <c r="AD373" i="26" s="1"/>
  <c r="AD374" i="26" s="1"/>
  <c r="AD375" i="26" s="1"/>
  <c r="AD376" i="26" s="1"/>
  <c r="AD377" i="26" s="1"/>
  <c r="AD378" i="26" s="1"/>
  <c r="AD379" i="26" s="1"/>
  <c r="AD380" i="26" s="1"/>
  <c r="AD381" i="26" s="1"/>
  <c r="AD382" i="26" s="1"/>
  <c r="AD383" i="26" s="1"/>
  <c r="AD384" i="26" s="1"/>
  <c r="AD385" i="26" s="1"/>
  <c r="AD386" i="26" s="1"/>
  <c r="AD387" i="26" s="1"/>
  <c r="AD388" i="26" s="1"/>
  <c r="AD389" i="26" s="1"/>
  <c r="AD390" i="26" s="1"/>
  <c r="AD391" i="26" s="1"/>
  <c r="AD392" i="26" s="1"/>
  <c r="AD393" i="26" s="1"/>
  <c r="AD394" i="26" s="1"/>
  <c r="AD395" i="26" s="1"/>
  <c r="AD396" i="26" s="1"/>
  <c r="AD397" i="26" s="1"/>
  <c r="AD398" i="26" s="1"/>
  <c r="AD399" i="26" s="1"/>
  <c r="AD400" i="26" s="1"/>
  <c r="AD401" i="26" s="1"/>
  <c r="AD402" i="26" s="1"/>
  <c r="AD403" i="26" s="1"/>
  <c r="AD404" i="26" s="1"/>
  <c r="AD405" i="26" s="1"/>
  <c r="AD406" i="26" s="1"/>
  <c r="AD407" i="26" s="1"/>
  <c r="AD408" i="26" s="1"/>
  <c r="AD409" i="26" s="1"/>
  <c r="AD410" i="26" s="1"/>
  <c r="AD411" i="26" s="1"/>
  <c r="AD412" i="26" s="1"/>
  <c r="AD413" i="26" s="1"/>
  <c r="AD414" i="26" s="1"/>
  <c r="AD415" i="26" s="1"/>
  <c r="AD416" i="26" s="1"/>
  <c r="AD417" i="26" s="1"/>
  <c r="AD418" i="26" s="1"/>
  <c r="AD419" i="26" s="1"/>
  <c r="AD420" i="26" s="1"/>
  <c r="AD421" i="26" s="1"/>
  <c r="AD422" i="26" s="1"/>
  <c r="AD423" i="26" s="1"/>
  <c r="AD424" i="26" s="1"/>
  <c r="AD425" i="26" s="1"/>
  <c r="AD426" i="26" s="1"/>
  <c r="AD427" i="26" s="1"/>
  <c r="AD428" i="26" s="1"/>
  <c r="AD429" i="26" s="1"/>
  <c r="AD430" i="26" s="1"/>
  <c r="AD431" i="26" s="1"/>
  <c r="AD432" i="26" s="1"/>
  <c r="AD433" i="26" s="1"/>
  <c r="AD434" i="26" s="1"/>
  <c r="AD435" i="26" s="1"/>
  <c r="AD436" i="26" s="1"/>
  <c r="AD437" i="26" s="1"/>
  <c r="AD438" i="26" s="1"/>
  <c r="AD439" i="26" s="1"/>
  <c r="AD440" i="26" s="1"/>
  <c r="AD441" i="26" s="1"/>
  <c r="AD442" i="26" s="1"/>
  <c r="AD443" i="26" s="1"/>
  <c r="AD444" i="26" s="1"/>
  <c r="AD445" i="26" s="1"/>
  <c r="AD446" i="26" s="1"/>
  <c r="AD447" i="26" s="1"/>
  <c r="AD448" i="26" s="1"/>
  <c r="AD449" i="26" s="1"/>
  <c r="AD450" i="26" s="1"/>
  <c r="AD451" i="26" s="1"/>
  <c r="AD452" i="26" s="1"/>
  <c r="AD453" i="26" s="1"/>
  <c r="AD454" i="26" s="1"/>
  <c r="AD455" i="26" s="1"/>
  <c r="AD456" i="26" s="1"/>
  <c r="AD457" i="26" s="1"/>
  <c r="AD458" i="26" s="1"/>
  <c r="AD459" i="26" s="1"/>
  <c r="AD460" i="26" s="1"/>
  <c r="AD461" i="26" s="1"/>
  <c r="AD462" i="26" s="1"/>
  <c r="AD463" i="26" s="1"/>
  <c r="AD464" i="26" s="1"/>
  <c r="AD465" i="26" s="1"/>
  <c r="AD466" i="26" s="1"/>
  <c r="AD467" i="26" s="1"/>
  <c r="AD468" i="26" s="1"/>
  <c r="AD469" i="26" s="1"/>
  <c r="AD470" i="26" s="1"/>
  <c r="AD471" i="26" s="1"/>
  <c r="AD472" i="26" s="1"/>
  <c r="AD473" i="26" s="1"/>
  <c r="AD474" i="26" s="1"/>
  <c r="AD475" i="26" s="1"/>
  <c r="AD476" i="26" s="1"/>
  <c r="AD477" i="26" s="1"/>
  <c r="AD478" i="26" s="1"/>
  <c r="AD479" i="26" s="1"/>
  <c r="AD480" i="26" s="1"/>
  <c r="AD481" i="26" s="1"/>
  <c r="AD482" i="26" s="1"/>
  <c r="AD483" i="26" s="1"/>
  <c r="AD484" i="26" s="1"/>
  <c r="AD485" i="26" s="1"/>
  <c r="AD486" i="26" s="1"/>
  <c r="AD487" i="26" s="1"/>
  <c r="AD488" i="26" s="1"/>
  <c r="AD489" i="26" s="1"/>
  <c r="AD490" i="26" s="1"/>
  <c r="AD491" i="26" s="1"/>
  <c r="AD492" i="26" s="1"/>
  <c r="AD493" i="26" s="1"/>
  <c r="AD494" i="26" s="1"/>
  <c r="AD495" i="26" s="1"/>
  <c r="AD496" i="26" s="1"/>
  <c r="AD497" i="26" s="1"/>
  <c r="AD498" i="26" s="1"/>
  <c r="AD499" i="26" s="1"/>
  <c r="AD500" i="26" s="1"/>
  <c r="AD501" i="26" s="1"/>
  <c r="AD502" i="26" s="1"/>
  <c r="AD503" i="26" s="1"/>
  <c r="AD504" i="26" s="1"/>
  <c r="AD505" i="26" s="1"/>
  <c r="AD506" i="26" s="1"/>
  <c r="AD507" i="26" s="1"/>
  <c r="AD508" i="26" s="1"/>
  <c r="AD509" i="26" s="1"/>
  <c r="AD510" i="26" s="1"/>
  <c r="AD511" i="26" s="1"/>
  <c r="AD512" i="26" s="1"/>
  <c r="AD513" i="26" s="1"/>
  <c r="AD514" i="26" s="1"/>
  <c r="AD515" i="26" s="1"/>
  <c r="AD516" i="26" s="1"/>
  <c r="AD517" i="26" s="1"/>
  <c r="AD518" i="26" s="1"/>
  <c r="AD519" i="26" s="1"/>
  <c r="AD520" i="26" s="1"/>
  <c r="AD521" i="26" s="1"/>
  <c r="AD522" i="26" s="1"/>
  <c r="AD523" i="26" s="1"/>
  <c r="AD524" i="26" s="1"/>
  <c r="AD525" i="26" s="1"/>
  <c r="AD526" i="26" s="1"/>
  <c r="AD527" i="26" s="1"/>
  <c r="AD528" i="26" s="1"/>
  <c r="AD529" i="26" s="1"/>
  <c r="AD530" i="26" s="1"/>
  <c r="AD531" i="26" s="1"/>
  <c r="AD532" i="26" s="1"/>
  <c r="AD533" i="26" s="1"/>
  <c r="AD534" i="26" s="1"/>
  <c r="AD535" i="26" s="1"/>
  <c r="AD536" i="26" s="1"/>
  <c r="AD537" i="26" s="1"/>
  <c r="AD538" i="26" s="1"/>
  <c r="AD539" i="26" s="1"/>
  <c r="AD540" i="26" s="1"/>
  <c r="AD541" i="26" s="1"/>
  <c r="AD542" i="26" s="1"/>
  <c r="AD543" i="26" s="1"/>
  <c r="AD544" i="26" s="1"/>
  <c r="AD545" i="26" s="1"/>
  <c r="AD546" i="26" s="1"/>
  <c r="AD547" i="26" s="1"/>
  <c r="AD548" i="26" s="1"/>
  <c r="AD549" i="26" s="1"/>
  <c r="AD550" i="26" s="1"/>
  <c r="AD551" i="26" s="1"/>
  <c r="AD552" i="26" s="1"/>
  <c r="AD553" i="26" s="1"/>
  <c r="AD554" i="26" s="1"/>
  <c r="AD555" i="26" s="1"/>
  <c r="AD556" i="26" s="1"/>
  <c r="AD557" i="26" s="1"/>
  <c r="AD558" i="26" s="1"/>
  <c r="AD559" i="26" s="1"/>
  <c r="AD560" i="26" s="1"/>
  <c r="AD561" i="26" s="1"/>
  <c r="AD562" i="26" s="1"/>
  <c r="AD563" i="26" s="1"/>
  <c r="AD564" i="26" s="1"/>
  <c r="AD565" i="26" s="1"/>
  <c r="AD566" i="26" s="1"/>
  <c r="AD567" i="26" s="1"/>
  <c r="AD568" i="26" s="1"/>
  <c r="AD569" i="26" s="1"/>
  <c r="AD570" i="26" s="1"/>
  <c r="AD571" i="26" s="1"/>
  <c r="AD572" i="26" s="1"/>
  <c r="AD573" i="26" s="1"/>
  <c r="AD574" i="26" s="1"/>
  <c r="AD575" i="26" s="1"/>
  <c r="AD576" i="26" s="1"/>
  <c r="AD577" i="26" s="1"/>
  <c r="AD578" i="26" s="1"/>
  <c r="AD579" i="26" s="1"/>
  <c r="AD580" i="26" s="1"/>
  <c r="AD581" i="26" s="1"/>
  <c r="AD582" i="26" s="1"/>
  <c r="AD583" i="26" s="1"/>
  <c r="AD584" i="26" s="1"/>
  <c r="AD585" i="26" s="1"/>
  <c r="AD586" i="26" s="1"/>
  <c r="AD587" i="26" s="1"/>
  <c r="AD588" i="26" s="1"/>
  <c r="AD589" i="26" s="1"/>
  <c r="AD590" i="26" s="1"/>
  <c r="AD591" i="26" s="1"/>
  <c r="AD592" i="26" s="1"/>
  <c r="AD593" i="26" s="1"/>
  <c r="AD594" i="26" s="1"/>
  <c r="AD595" i="26" s="1"/>
  <c r="AD596" i="26" s="1"/>
  <c r="AD597" i="26" s="1"/>
  <c r="AD598" i="26" s="1"/>
  <c r="AD599" i="26" s="1"/>
  <c r="AD600" i="26" s="1"/>
  <c r="AD601" i="26" s="1"/>
  <c r="AD602" i="26" s="1"/>
  <c r="AD603" i="26" s="1"/>
  <c r="AD604" i="26" s="1"/>
  <c r="AD605" i="26" s="1"/>
  <c r="AD606" i="26" s="1"/>
  <c r="AD607" i="26" s="1"/>
  <c r="AD608" i="26" s="1"/>
  <c r="AD609" i="26" s="1"/>
  <c r="AD610" i="26" s="1"/>
  <c r="AD611" i="26" s="1"/>
  <c r="AD612" i="26" s="1"/>
  <c r="AD613" i="26" s="1"/>
  <c r="AD614" i="26" s="1"/>
  <c r="AD615" i="26" s="1"/>
  <c r="AD616" i="26" s="1"/>
  <c r="AD617" i="26" s="1"/>
  <c r="AD618" i="26" s="1"/>
  <c r="AD619" i="26" s="1"/>
  <c r="AD620" i="26" s="1"/>
  <c r="AD621" i="26" s="1"/>
  <c r="AD622" i="26" s="1"/>
  <c r="AD623" i="26" s="1"/>
  <c r="AD624" i="26" s="1"/>
  <c r="AD625" i="26" s="1"/>
  <c r="AD626" i="26" s="1"/>
  <c r="AD627" i="26" s="1"/>
  <c r="AD628" i="26" s="1"/>
  <c r="AD629" i="26" s="1"/>
  <c r="AD630" i="26" s="1"/>
  <c r="AD631" i="26" s="1"/>
  <c r="AD632" i="26" s="1"/>
  <c r="AD633" i="26" s="1"/>
  <c r="AD634" i="26" s="1"/>
  <c r="AD635" i="26" s="1"/>
  <c r="AD636" i="26" s="1"/>
  <c r="AD637" i="26" s="1"/>
  <c r="AD638" i="26" s="1"/>
  <c r="AD639" i="26" s="1"/>
  <c r="AD640" i="26" s="1"/>
  <c r="AD641" i="26" s="1"/>
  <c r="AD642" i="26" s="1"/>
  <c r="AD643" i="26" s="1"/>
  <c r="AD644" i="26" s="1"/>
  <c r="AD645" i="26" s="1"/>
  <c r="AD646" i="26" s="1"/>
  <c r="AD647" i="26" s="1"/>
  <c r="AD648" i="26" s="1"/>
  <c r="AD649" i="26" s="1"/>
  <c r="AD650" i="26" s="1"/>
  <c r="AD651" i="26" s="1"/>
  <c r="AD652" i="26" s="1"/>
  <c r="AD653" i="26" s="1"/>
  <c r="AD654" i="26" s="1"/>
  <c r="AD655" i="26" s="1"/>
  <c r="AD656" i="26" s="1"/>
  <c r="AD657" i="26" s="1"/>
  <c r="AD658" i="26" s="1"/>
  <c r="AD659" i="26" s="1"/>
  <c r="AD660" i="26" s="1"/>
  <c r="AD661" i="26" s="1"/>
  <c r="AD662" i="26" s="1"/>
  <c r="AD663" i="26" s="1"/>
  <c r="AD664" i="26" s="1"/>
  <c r="AD665" i="26" s="1"/>
  <c r="AD666" i="26" s="1"/>
  <c r="AD667" i="26" s="1"/>
  <c r="AD668" i="26" s="1"/>
  <c r="AD669" i="26" s="1"/>
  <c r="AD670" i="26" s="1"/>
  <c r="AD671" i="26" s="1"/>
  <c r="AD672" i="26" s="1"/>
  <c r="AD673" i="26" s="1"/>
  <c r="AD674" i="26" s="1"/>
  <c r="AD675" i="26" s="1"/>
  <c r="AD676" i="26" s="1"/>
  <c r="AD677" i="26" s="1"/>
  <c r="AD678" i="26" s="1"/>
  <c r="AD679" i="26" s="1"/>
  <c r="AD680" i="26" s="1"/>
  <c r="AD681" i="26" s="1"/>
  <c r="AD682" i="26" s="1"/>
  <c r="AD683" i="26" s="1"/>
  <c r="AD684" i="26" s="1"/>
  <c r="AD685" i="26" s="1"/>
  <c r="AD686" i="26" s="1"/>
  <c r="AD687" i="26" s="1"/>
  <c r="AD688" i="26" s="1"/>
  <c r="AD689" i="26" s="1"/>
  <c r="AD690" i="26" s="1"/>
  <c r="AD691" i="26" s="1"/>
  <c r="AD692" i="26" s="1"/>
  <c r="AD693" i="26" s="1"/>
  <c r="AD694" i="26" s="1"/>
  <c r="AD695" i="26" s="1"/>
  <c r="AD696" i="26" s="1"/>
  <c r="AD697" i="26" s="1"/>
  <c r="AD698" i="26" s="1"/>
  <c r="AD699" i="26" s="1"/>
  <c r="AD700" i="26" s="1"/>
  <c r="AD701" i="26" s="1"/>
  <c r="AD702" i="26" s="1"/>
  <c r="AD703" i="26" s="1"/>
  <c r="AD704" i="26" s="1"/>
  <c r="AD705" i="26" s="1"/>
  <c r="AD706" i="26" s="1"/>
  <c r="AD707" i="26" s="1"/>
  <c r="AD708" i="26" s="1"/>
  <c r="AD709" i="26" s="1"/>
  <c r="AD710" i="26" s="1"/>
  <c r="AD711" i="26" s="1"/>
  <c r="AD712" i="26" s="1"/>
  <c r="AD713" i="26" s="1"/>
  <c r="AD714" i="26" s="1"/>
  <c r="AD715" i="26" s="1"/>
  <c r="AD716" i="26" s="1"/>
  <c r="AD717" i="26" s="1"/>
  <c r="AD718" i="26" s="1"/>
  <c r="AD719" i="26" s="1"/>
  <c r="AD720" i="26" s="1"/>
  <c r="AD721" i="26" s="1"/>
  <c r="AD722" i="26" s="1"/>
  <c r="AD723" i="26" s="1"/>
  <c r="AD724" i="26" s="1"/>
  <c r="AD725" i="26" s="1"/>
  <c r="AD726" i="26" s="1"/>
  <c r="AD727" i="26" s="1"/>
  <c r="AD728" i="26" s="1"/>
  <c r="AD729" i="26" s="1"/>
  <c r="AD730" i="26" s="1"/>
  <c r="AD731" i="26" s="1"/>
  <c r="AD732" i="26" s="1"/>
  <c r="AD733" i="26" s="1"/>
  <c r="AD734" i="26" s="1"/>
  <c r="AD735" i="26" s="1"/>
  <c r="AD736" i="26" s="1"/>
  <c r="AD737" i="26" s="1"/>
  <c r="AD738" i="26" s="1"/>
  <c r="AD739" i="26" s="1"/>
  <c r="AD740" i="26" s="1"/>
  <c r="AD741" i="26" s="1"/>
  <c r="AD742" i="26" s="1"/>
  <c r="AD743" i="26" s="1"/>
  <c r="AD744" i="26" s="1"/>
  <c r="AD745" i="26" s="1"/>
  <c r="AD746" i="26" s="1"/>
  <c r="AD747" i="26" s="1"/>
  <c r="AD748" i="26" s="1"/>
  <c r="AD749" i="26" s="1"/>
  <c r="AD750" i="26" s="1"/>
  <c r="AD751" i="26" s="1"/>
  <c r="AD752" i="26" s="1"/>
  <c r="AD753" i="26" s="1"/>
  <c r="AD754" i="26" s="1"/>
  <c r="AD755" i="26" s="1"/>
  <c r="AD756" i="26" s="1"/>
  <c r="AD757" i="26" s="1"/>
  <c r="AD758" i="26" s="1"/>
  <c r="AD759" i="26" s="1"/>
  <c r="AD760" i="26" s="1"/>
  <c r="AD761" i="26" s="1"/>
  <c r="AD762" i="26" s="1"/>
  <c r="AD763" i="26" s="1"/>
  <c r="AD764" i="26" s="1"/>
  <c r="AD765" i="26" s="1"/>
  <c r="AD766" i="26" s="1"/>
  <c r="AD767" i="26" s="1"/>
  <c r="AD768" i="26" s="1"/>
  <c r="AD769" i="26" s="1"/>
  <c r="AD770" i="26" s="1"/>
  <c r="AD771" i="26" s="1"/>
  <c r="AD772" i="26" s="1"/>
  <c r="AD773" i="26" s="1"/>
  <c r="AD774" i="26" s="1"/>
  <c r="AD775" i="26" s="1"/>
  <c r="AD776" i="26" s="1"/>
  <c r="AD777" i="26" s="1"/>
  <c r="AD778" i="26" s="1"/>
  <c r="AD779" i="26" s="1"/>
  <c r="AD780" i="26" s="1"/>
  <c r="AD781" i="26" s="1"/>
  <c r="AD782" i="26" s="1"/>
  <c r="AD783" i="26" s="1"/>
  <c r="AD784" i="26" s="1"/>
  <c r="AD785" i="26" s="1"/>
  <c r="AD786" i="26" s="1"/>
  <c r="AD787" i="26" s="1"/>
  <c r="AD788" i="26" s="1"/>
  <c r="AD789" i="26" s="1"/>
  <c r="AD790" i="26" s="1"/>
  <c r="AD791" i="26" s="1"/>
  <c r="AD792" i="26" s="1"/>
  <c r="AD793" i="26" s="1"/>
  <c r="AD794" i="26" s="1"/>
  <c r="AD795" i="26" s="1"/>
  <c r="AD796" i="26" s="1"/>
  <c r="AD797" i="26" s="1"/>
  <c r="AD798" i="26" s="1"/>
  <c r="AD799" i="26" s="1"/>
  <c r="AD800" i="26" s="1"/>
  <c r="AD801" i="26" s="1"/>
  <c r="AD802" i="26" s="1"/>
  <c r="AD803" i="26" s="1"/>
  <c r="AD804" i="26" s="1"/>
  <c r="AD805" i="26" s="1"/>
  <c r="AD806" i="26" s="1"/>
  <c r="AD807" i="26" s="1"/>
  <c r="AD808" i="26" s="1"/>
  <c r="AD809" i="26" s="1"/>
  <c r="AD810" i="26" s="1"/>
  <c r="AD811" i="26" s="1"/>
  <c r="AD812" i="26" s="1"/>
  <c r="AD813" i="26" s="1"/>
  <c r="AD814" i="26" s="1"/>
  <c r="AD815" i="26" s="1"/>
  <c r="AD816" i="26" s="1"/>
  <c r="AD817" i="26" s="1"/>
  <c r="AD818" i="26" s="1"/>
  <c r="AD819" i="26" s="1"/>
  <c r="AD820" i="26" s="1"/>
  <c r="AD821" i="26" s="1"/>
  <c r="AD822" i="26" s="1"/>
  <c r="AD823" i="26" s="1"/>
  <c r="AD824" i="26" s="1"/>
  <c r="AD825" i="26" s="1"/>
  <c r="AD826" i="26" s="1"/>
  <c r="AD827" i="26" s="1"/>
  <c r="AD828" i="26" s="1"/>
  <c r="AD829" i="26" s="1"/>
  <c r="AD830" i="26" s="1"/>
  <c r="AD831" i="26" s="1"/>
  <c r="AD832" i="26" s="1"/>
  <c r="AD833" i="26" s="1"/>
  <c r="AD834" i="26" s="1"/>
  <c r="AD835" i="26" s="1"/>
  <c r="AD836" i="26" s="1"/>
  <c r="AD837" i="26" s="1"/>
  <c r="AD838" i="26" s="1"/>
  <c r="AD839" i="26" s="1"/>
  <c r="AD840" i="26" s="1"/>
  <c r="AD841" i="26" s="1"/>
  <c r="AD842" i="26" s="1"/>
  <c r="AD843" i="26" s="1"/>
  <c r="AD844" i="26" s="1"/>
  <c r="AD845" i="26" s="1"/>
  <c r="AD846" i="26" s="1"/>
  <c r="AD847" i="26" s="1"/>
  <c r="AD848" i="26" s="1"/>
  <c r="AD849" i="26" s="1"/>
  <c r="AD850" i="26" s="1"/>
  <c r="AD851" i="26" s="1"/>
  <c r="AD852" i="26" s="1"/>
  <c r="AD853" i="26" s="1"/>
  <c r="AD854" i="26" s="1"/>
  <c r="AD855" i="26" s="1"/>
  <c r="AD856" i="26" s="1"/>
  <c r="AD857" i="26" s="1"/>
  <c r="AD858" i="26" s="1"/>
  <c r="AD859" i="26" s="1"/>
  <c r="AC77" i="26"/>
  <c r="W118" i="26"/>
  <c r="W119" i="26" s="1"/>
  <c r="W120" i="26" s="1"/>
  <c r="W121" i="26" s="1"/>
  <c r="W122" i="26" s="1"/>
  <c r="W123" i="26" s="1"/>
  <c r="W124" i="26" s="1"/>
  <c r="W125" i="26" s="1"/>
  <c r="W126" i="26" s="1"/>
  <c r="W127" i="26" s="1"/>
  <c r="W128" i="26" s="1"/>
  <c r="W129" i="26" s="1"/>
  <c r="W130" i="26" s="1"/>
  <c r="W131" i="26" s="1"/>
  <c r="W132" i="26" s="1"/>
  <c r="W133" i="26" s="1"/>
  <c r="W134" i="26" s="1"/>
  <c r="W135" i="26" s="1"/>
  <c r="W136" i="26" s="1"/>
  <c r="W137" i="26" s="1"/>
  <c r="W138" i="26" s="1"/>
  <c r="W139" i="26" s="1"/>
  <c r="W140" i="26" s="1"/>
  <c r="W141" i="26" s="1"/>
  <c r="W142" i="26" s="1"/>
  <c r="W143" i="26" s="1"/>
  <c r="W144" i="26" s="1"/>
  <c r="W145" i="26" s="1"/>
  <c r="W146" i="26" s="1"/>
  <c r="W147" i="26" s="1"/>
  <c r="W148" i="26" s="1"/>
  <c r="W149" i="26" s="1"/>
  <c r="W150" i="26" s="1"/>
  <c r="W151" i="26" s="1"/>
  <c r="W152" i="26" s="1"/>
  <c r="W153" i="26" s="1"/>
  <c r="W154" i="26" s="1"/>
  <c r="W155" i="26" s="1"/>
  <c r="W156" i="26" s="1"/>
  <c r="W157" i="26" s="1"/>
  <c r="W158" i="26" s="1"/>
  <c r="W159" i="26" s="1"/>
  <c r="W160" i="26" s="1"/>
  <c r="W161" i="26" s="1"/>
  <c r="W162" i="26" s="1"/>
  <c r="W163" i="26" s="1"/>
  <c r="W164" i="26" s="1"/>
  <c r="W165" i="26" s="1"/>
  <c r="W166" i="26" s="1"/>
  <c r="W167" i="26" s="1"/>
  <c r="W168" i="26" s="1"/>
  <c r="W169" i="26" s="1"/>
  <c r="W170" i="26" s="1"/>
  <c r="W171" i="26" s="1"/>
  <c r="W172" i="26" s="1"/>
  <c r="W173" i="26" s="1"/>
  <c r="W174" i="26" s="1"/>
  <c r="W175" i="26" s="1"/>
  <c r="W176" i="26" s="1"/>
  <c r="W177" i="26" s="1"/>
  <c r="W178" i="26" s="1"/>
  <c r="W179" i="26" s="1"/>
  <c r="W180" i="26" s="1"/>
  <c r="W181" i="26" s="1"/>
  <c r="W182" i="26" s="1"/>
  <c r="W183" i="26" s="1"/>
  <c r="W184" i="26" s="1"/>
  <c r="W185" i="26" s="1"/>
  <c r="W186" i="26" s="1"/>
  <c r="W187" i="26" s="1"/>
  <c r="W188" i="26" s="1"/>
  <c r="W189" i="26" s="1"/>
  <c r="W190" i="26" s="1"/>
  <c r="W191" i="26" s="1"/>
  <c r="W192" i="26" s="1"/>
  <c r="W193" i="26" s="1"/>
  <c r="W194" i="26" s="1"/>
  <c r="W195" i="26" s="1"/>
  <c r="W196" i="26" s="1"/>
  <c r="W197" i="26" s="1"/>
  <c r="W198" i="26" s="1"/>
  <c r="W199" i="26" s="1"/>
  <c r="W200" i="26" s="1"/>
  <c r="W201" i="26" s="1"/>
  <c r="W202" i="26" s="1"/>
  <c r="W203" i="26" s="1"/>
  <c r="W204" i="26" s="1"/>
  <c r="W205" i="26" s="1"/>
  <c r="W206" i="26" s="1"/>
  <c r="W207" i="26" s="1"/>
  <c r="W208" i="26" s="1"/>
  <c r="W209" i="26" s="1"/>
  <c r="W210" i="26" s="1"/>
  <c r="W211" i="26" s="1"/>
  <c r="W212" i="26" s="1"/>
  <c r="W213" i="26" s="1"/>
  <c r="W214" i="26" s="1"/>
  <c r="W215" i="26" s="1"/>
  <c r="W216" i="26" s="1"/>
  <c r="W217" i="26" s="1"/>
  <c r="W218" i="26" s="1"/>
  <c r="W219" i="26" s="1"/>
  <c r="W220" i="26" s="1"/>
  <c r="W221" i="26" s="1"/>
  <c r="W222" i="26" s="1"/>
  <c r="W223" i="26" s="1"/>
  <c r="W224" i="26" s="1"/>
  <c r="W225" i="26" s="1"/>
  <c r="W226" i="26" s="1"/>
  <c r="W227" i="26" s="1"/>
  <c r="W228" i="26" s="1"/>
  <c r="W229" i="26" s="1"/>
  <c r="W230" i="26" s="1"/>
  <c r="W231" i="26" s="1"/>
  <c r="W232" i="26" s="1"/>
  <c r="W233" i="26" s="1"/>
  <c r="W234" i="26" s="1"/>
  <c r="W235" i="26" s="1"/>
  <c r="W236" i="26" s="1"/>
  <c r="W237" i="26" s="1"/>
  <c r="W238" i="26" s="1"/>
  <c r="W239" i="26" s="1"/>
  <c r="W240" i="26" s="1"/>
  <c r="W241" i="26" s="1"/>
  <c r="W242" i="26" s="1"/>
  <c r="W243" i="26" s="1"/>
  <c r="W244" i="26" s="1"/>
  <c r="W245" i="26" s="1"/>
  <c r="W246" i="26" s="1"/>
  <c r="W247" i="26" s="1"/>
  <c r="W248" i="26" s="1"/>
  <c r="W249" i="26" s="1"/>
  <c r="W250" i="26" s="1"/>
  <c r="W251" i="26" s="1"/>
  <c r="W252" i="26" s="1"/>
  <c r="W253" i="26" s="1"/>
  <c r="W254" i="26" s="1"/>
  <c r="W255" i="26" s="1"/>
  <c r="W256" i="26" s="1"/>
  <c r="W257" i="26" s="1"/>
  <c r="W258" i="26" s="1"/>
  <c r="W259" i="26" s="1"/>
  <c r="W260" i="26" s="1"/>
  <c r="W261" i="26" s="1"/>
  <c r="W262" i="26" s="1"/>
  <c r="W263" i="26" s="1"/>
  <c r="W264" i="26" s="1"/>
  <c r="W265" i="26" s="1"/>
  <c r="W266" i="26" s="1"/>
  <c r="W267" i="26" s="1"/>
  <c r="W268" i="26" s="1"/>
  <c r="W269" i="26" s="1"/>
  <c r="W270" i="26" s="1"/>
  <c r="W271" i="26" s="1"/>
  <c r="W272" i="26" s="1"/>
  <c r="W273" i="26" s="1"/>
  <c r="W274" i="26" s="1"/>
  <c r="W275" i="26" s="1"/>
  <c r="W276" i="26" s="1"/>
  <c r="W277" i="26" s="1"/>
  <c r="W278" i="26" s="1"/>
  <c r="W279" i="26" s="1"/>
  <c r="W280" i="26" s="1"/>
  <c r="W281" i="26" s="1"/>
  <c r="W282" i="26" s="1"/>
  <c r="W283" i="26" s="1"/>
  <c r="W284" i="26" s="1"/>
  <c r="W285" i="26" s="1"/>
  <c r="W286" i="26" s="1"/>
  <c r="W287" i="26" s="1"/>
  <c r="W288" i="26" s="1"/>
  <c r="W289" i="26" s="1"/>
  <c r="W290" i="26" s="1"/>
  <c r="W291" i="26" s="1"/>
  <c r="W292" i="26" s="1"/>
  <c r="W293" i="26" s="1"/>
  <c r="W294" i="26" s="1"/>
  <c r="W295" i="26" s="1"/>
  <c r="W296" i="26" s="1"/>
  <c r="W297" i="26" s="1"/>
  <c r="W298" i="26" s="1"/>
  <c r="W299" i="26" s="1"/>
  <c r="W300" i="26" s="1"/>
  <c r="W301" i="26" s="1"/>
  <c r="W302" i="26" s="1"/>
  <c r="W303" i="26" s="1"/>
  <c r="W304" i="26" s="1"/>
  <c r="W305" i="26" s="1"/>
  <c r="W306" i="26" s="1"/>
  <c r="W307" i="26" s="1"/>
  <c r="W308" i="26" s="1"/>
  <c r="W309" i="26" s="1"/>
  <c r="W310" i="26" s="1"/>
  <c r="W311" i="26" s="1"/>
  <c r="W312" i="26" s="1"/>
  <c r="W313" i="26" s="1"/>
  <c r="W314" i="26" s="1"/>
  <c r="W315" i="26" s="1"/>
  <c r="W316" i="26" s="1"/>
  <c r="W317" i="26" s="1"/>
  <c r="W318" i="26" s="1"/>
  <c r="W319" i="26" s="1"/>
  <c r="W320" i="26" s="1"/>
  <c r="W321" i="26" s="1"/>
  <c r="W322" i="26" s="1"/>
  <c r="W323" i="26" s="1"/>
  <c r="W324" i="26" s="1"/>
  <c r="W325" i="26" s="1"/>
  <c r="W326" i="26" s="1"/>
  <c r="W327" i="26" s="1"/>
  <c r="W328" i="26" s="1"/>
  <c r="W329" i="26" s="1"/>
  <c r="W330" i="26" s="1"/>
  <c r="W331" i="26" s="1"/>
  <c r="W332" i="26" s="1"/>
  <c r="W333" i="26" s="1"/>
  <c r="W334" i="26" s="1"/>
  <c r="W335" i="26" s="1"/>
  <c r="W336" i="26" s="1"/>
  <c r="W337" i="26" s="1"/>
  <c r="W338" i="26" s="1"/>
  <c r="W339" i="26" s="1"/>
  <c r="W340" i="26" s="1"/>
  <c r="W341" i="26" s="1"/>
  <c r="W342" i="26" s="1"/>
  <c r="W343" i="26" s="1"/>
  <c r="W344" i="26" s="1"/>
  <c r="W345" i="26" s="1"/>
  <c r="W346" i="26" s="1"/>
  <c r="W347" i="26" s="1"/>
  <c r="W348" i="26" s="1"/>
  <c r="W349" i="26" s="1"/>
  <c r="W350" i="26" s="1"/>
  <c r="W351" i="26" s="1"/>
  <c r="W352" i="26" s="1"/>
  <c r="W353" i="26" s="1"/>
  <c r="W354" i="26" s="1"/>
  <c r="W355" i="26" s="1"/>
  <c r="W356" i="26" s="1"/>
  <c r="W357" i="26" s="1"/>
  <c r="W358" i="26" s="1"/>
  <c r="W359" i="26" s="1"/>
  <c r="W360" i="26" s="1"/>
  <c r="W361" i="26" s="1"/>
  <c r="W362" i="26" s="1"/>
  <c r="W363" i="26" s="1"/>
  <c r="W364" i="26" s="1"/>
  <c r="W365" i="26" s="1"/>
  <c r="W366" i="26" s="1"/>
  <c r="W367" i="26" s="1"/>
  <c r="W368" i="26" s="1"/>
  <c r="W369" i="26" s="1"/>
  <c r="W370" i="26" s="1"/>
  <c r="W371" i="26" s="1"/>
  <c r="W372" i="26" s="1"/>
  <c r="W373" i="26" s="1"/>
  <c r="W374" i="26" s="1"/>
  <c r="W375" i="26" s="1"/>
  <c r="W376" i="26" s="1"/>
  <c r="W377" i="26" s="1"/>
  <c r="W378" i="26" s="1"/>
  <c r="W379" i="26" s="1"/>
  <c r="W380" i="26" s="1"/>
  <c r="W381" i="26" s="1"/>
  <c r="W382" i="26" s="1"/>
  <c r="W383" i="26" s="1"/>
  <c r="W384" i="26" s="1"/>
  <c r="W385" i="26" s="1"/>
  <c r="W386" i="26" s="1"/>
  <c r="W387" i="26" s="1"/>
  <c r="W388" i="26" s="1"/>
  <c r="W389" i="26" s="1"/>
  <c r="W390" i="26" s="1"/>
  <c r="W391" i="26" s="1"/>
  <c r="W392" i="26" s="1"/>
  <c r="W393" i="26" s="1"/>
  <c r="W394" i="26" s="1"/>
  <c r="W395" i="26" s="1"/>
  <c r="W396" i="26" s="1"/>
  <c r="W397" i="26" s="1"/>
  <c r="W398" i="26" s="1"/>
  <c r="W399" i="26" s="1"/>
  <c r="W400" i="26" s="1"/>
  <c r="W401" i="26" s="1"/>
  <c r="W402" i="26" s="1"/>
  <c r="W403" i="26" s="1"/>
  <c r="W404" i="26" s="1"/>
  <c r="W405" i="26" s="1"/>
  <c r="W406" i="26" s="1"/>
  <c r="W407" i="26" s="1"/>
  <c r="W408" i="26" s="1"/>
  <c r="W409" i="26" s="1"/>
  <c r="W410" i="26" s="1"/>
  <c r="W411" i="26" s="1"/>
  <c r="W412" i="26" s="1"/>
  <c r="W413" i="26" s="1"/>
  <c r="W414" i="26" s="1"/>
  <c r="W415" i="26" s="1"/>
  <c r="W416" i="26" s="1"/>
  <c r="W417" i="26" s="1"/>
  <c r="W418" i="26" s="1"/>
  <c r="W419" i="26" s="1"/>
  <c r="W420" i="26" s="1"/>
  <c r="W421" i="26" s="1"/>
  <c r="W422" i="26" s="1"/>
  <c r="W423" i="26" s="1"/>
  <c r="W424" i="26" s="1"/>
  <c r="W425" i="26" s="1"/>
  <c r="W426" i="26" s="1"/>
  <c r="W427" i="26" s="1"/>
  <c r="W428" i="26" s="1"/>
  <c r="W429" i="26" s="1"/>
  <c r="W430" i="26" s="1"/>
  <c r="W431" i="26" s="1"/>
  <c r="W432" i="26" s="1"/>
  <c r="W433" i="26" s="1"/>
  <c r="W434" i="26" s="1"/>
  <c r="W435" i="26" s="1"/>
  <c r="W436" i="26" s="1"/>
  <c r="W437" i="26" s="1"/>
  <c r="W438" i="26" s="1"/>
  <c r="W439" i="26" s="1"/>
  <c r="W440" i="26" s="1"/>
  <c r="W441" i="26" s="1"/>
  <c r="W442" i="26" s="1"/>
  <c r="W443" i="26" s="1"/>
  <c r="W444" i="26" s="1"/>
  <c r="W445" i="26" s="1"/>
  <c r="W446" i="26" s="1"/>
  <c r="W447" i="26" s="1"/>
  <c r="W448" i="26" s="1"/>
  <c r="W449" i="26" s="1"/>
  <c r="W450" i="26" s="1"/>
  <c r="W451" i="26" s="1"/>
  <c r="W452" i="26" s="1"/>
  <c r="W453" i="26" s="1"/>
  <c r="W454" i="26" s="1"/>
  <c r="W455" i="26" s="1"/>
  <c r="W456" i="26" s="1"/>
  <c r="W457" i="26" s="1"/>
  <c r="W458" i="26" s="1"/>
  <c r="W459" i="26" s="1"/>
  <c r="W460" i="26" s="1"/>
  <c r="W461" i="26" s="1"/>
  <c r="W462" i="26" s="1"/>
  <c r="W463" i="26" s="1"/>
  <c r="W464" i="26" s="1"/>
  <c r="W465" i="26" s="1"/>
  <c r="W466" i="26" s="1"/>
  <c r="W467" i="26" s="1"/>
  <c r="W468" i="26" s="1"/>
  <c r="W469" i="26" s="1"/>
  <c r="W470" i="26" s="1"/>
  <c r="W471" i="26" s="1"/>
  <c r="W472" i="26" s="1"/>
  <c r="W473" i="26" s="1"/>
  <c r="W474" i="26" s="1"/>
  <c r="W475" i="26" s="1"/>
  <c r="W476" i="26" s="1"/>
  <c r="W477" i="26" s="1"/>
  <c r="W478" i="26" s="1"/>
  <c r="W479" i="26" s="1"/>
  <c r="W480" i="26" s="1"/>
  <c r="W481" i="26" s="1"/>
  <c r="W482" i="26" s="1"/>
  <c r="W483" i="26" s="1"/>
  <c r="W484" i="26" s="1"/>
  <c r="W485" i="26" s="1"/>
  <c r="W486" i="26" s="1"/>
  <c r="W487" i="26" s="1"/>
  <c r="W488" i="26" s="1"/>
  <c r="W489" i="26" s="1"/>
  <c r="W490" i="26" s="1"/>
  <c r="W491" i="26" s="1"/>
  <c r="W492" i="26" s="1"/>
  <c r="W493" i="26" s="1"/>
  <c r="W494" i="26" s="1"/>
  <c r="W495" i="26" s="1"/>
  <c r="W496" i="26" s="1"/>
  <c r="W497" i="26" s="1"/>
  <c r="W498" i="26" s="1"/>
  <c r="W499" i="26" s="1"/>
  <c r="W500" i="26" s="1"/>
  <c r="W501" i="26" s="1"/>
  <c r="W502" i="26" s="1"/>
  <c r="W503" i="26" s="1"/>
  <c r="W504" i="26" s="1"/>
  <c r="W505" i="26" s="1"/>
  <c r="W506" i="26" s="1"/>
  <c r="W507" i="26" s="1"/>
  <c r="W508" i="26" s="1"/>
  <c r="W509" i="26" s="1"/>
  <c r="W510" i="26" s="1"/>
  <c r="W511" i="26" s="1"/>
  <c r="W512" i="26" s="1"/>
  <c r="W513" i="26" s="1"/>
  <c r="W514" i="26" s="1"/>
  <c r="W515" i="26" s="1"/>
  <c r="W516" i="26" s="1"/>
  <c r="W517" i="26" s="1"/>
  <c r="W518" i="26" s="1"/>
  <c r="W519" i="26" s="1"/>
  <c r="W520" i="26" s="1"/>
  <c r="W521" i="26" s="1"/>
  <c r="W522" i="26" s="1"/>
  <c r="W523" i="26" s="1"/>
  <c r="W524" i="26" s="1"/>
  <c r="W525" i="26" s="1"/>
  <c r="W526" i="26" s="1"/>
  <c r="W527" i="26" s="1"/>
  <c r="W528" i="26" s="1"/>
  <c r="W529" i="26" s="1"/>
  <c r="W530" i="26" s="1"/>
  <c r="W531" i="26" s="1"/>
  <c r="W532" i="26" s="1"/>
  <c r="W533" i="26" s="1"/>
  <c r="W534" i="26" s="1"/>
  <c r="W535" i="26" s="1"/>
  <c r="W536" i="26" s="1"/>
  <c r="W537" i="26" s="1"/>
  <c r="W538" i="26" s="1"/>
  <c r="W539" i="26" s="1"/>
  <c r="W540" i="26" s="1"/>
  <c r="W541" i="26" s="1"/>
  <c r="W542" i="26" s="1"/>
  <c r="W543" i="26" s="1"/>
  <c r="W544" i="26" s="1"/>
  <c r="W545" i="26" s="1"/>
  <c r="W546" i="26" s="1"/>
  <c r="W547" i="26" s="1"/>
  <c r="W548" i="26" s="1"/>
  <c r="W549" i="26" s="1"/>
  <c r="W550" i="26" s="1"/>
  <c r="W551" i="26" s="1"/>
  <c r="W552" i="26" s="1"/>
  <c r="W553" i="26" s="1"/>
  <c r="W554" i="26" s="1"/>
  <c r="W555" i="26" s="1"/>
  <c r="W556" i="26" s="1"/>
  <c r="W557" i="26" s="1"/>
  <c r="W558" i="26" s="1"/>
  <c r="W559" i="26" s="1"/>
  <c r="W560" i="26" s="1"/>
  <c r="W561" i="26" s="1"/>
  <c r="W562" i="26" s="1"/>
  <c r="W563" i="26" s="1"/>
  <c r="W564" i="26" s="1"/>
  <c r="W565" i="26" s="1"/>
  <c r="W566" i="26" s="1"/>
  <c r="W567" i="26" s="1"/>
  <c r="W568" i="26" s="1"/>
  <c r="W569" i="26" s="1"/>
  <c r="W570" i="26" s="1"/>
  <c r="W571" i="26" s="1"/>
  <c r="W572" i="26" s="1"/>
  <c r="W573" i="26" s="1"/>
  <c r="W574" i="26" s="1"/>
  <c r="W575" i="26" s="1"/>
  <c r="W576" i="26" s="1"/>
  <c r="W577" i="26" s="1"/>
  <c r="W578" i="26" s="1"/>
  <c r="W579" i="26" s="1"/>
  <c r="W580" i="26" s="1"/>
  <c r="W581" i="26" s="1"/>
  <c r="W582" i="26" s="1"/>
  <c r="W583" i="26" s="1"/>
  <c r="W584" i="26" s="1"/>
  <c r="W585" i="26" s="1"/>
  <c r="W586" i="26" s="1"/>
  <c r="W587" i="26" s="1"/>
  <c r="W588" i="26" s="1"/>
  <c r="W589" i="26" s="1"/>
  <c r="W590" i="26" s="1"/>
  <c r="W591" i="26" s="1"/>
  <c r="W592" i="26" s="1"/>
  <c r="W593" i="26" s="1"/>
  <c r="W594" i="26" s="1"/>
  <c r="W595" i="26" s="1"/>
  <c r="W596" i="26" s="1"/>
  <c r="W597" i="26" s="1"/>
  <c r="W598" i="26" s="1"/>
  <c r="W599" i="26" s="1"/>
  <c r="W600" i="26" s="1"/>
  <c r="W601" i="26" s="1"/>
  <c r="W602" i="26" s="1"/>
  <c r="W603" i="26" s="1"/>
  <c r="W604" i="26" s="1"/>
  <c r="W605" i="26" s="1"/>
  <c r="W606" i="26" s="1"/>
  <c r="W607" i="26" s="1"/>
  <c r="W608" i="26" s="1"/>
  <c r="W609" i="26" s="1"/>
  <c r="W610" i="26" s="1"/>
  <c r="W611" i="26" s="1"/>
  <c r="W612" i="26" s="1"/>
  <c r="W613" i="26" s="1"/>
  <c r="W614" i="26" s="1"/>
  <c r="W615" i="26" s="1"/>
  <c r="W616" i="26" s="1"/>
  <c r="W617" i="26" s="1"/>
  <c r="W618" i="26" s="1"/>
  <c r="W619" i="26" s="1"/>
  <c r="W620" i="26" s="1"/>
  <c r="W621" i="26" s="1"/>
  <c r="W622" i="26" s="1"/>
  <c r="W623" i="26" s="1"/>
  <c r="W624" i="26" s="1"/>
  <c r="W625" i="26" s="1"/>
  <c r="W626" i="26" s="1"/>
  <c r="W627" i="26" s="1"/>
  <c r="W628" i="26" s="1"/>
  <c r="W629" i="26" s="1"/>
  <c r="W630" i="26" s="1"/>
  <c r="W631" i="26" s="1"/>
  <c r="W632" i="26" s="1"/>
  <c r="W633" i="26" s="1"/>
  <c r="W634" i="26" s="1"/>
  <c r="W635" i="26" s="1"/>
  <c r="W636" i="26" s="1"/>
  <c r="W637" i="26" s="1"/>
  <c r="W638" i="26" s="1"/>
  <c r="W639" i="26" s="1"/>
  <c r="W640" i="26" s="1"/>
  <c r="W641" i="26" s="1"/>
  <c r="W642" i="26" s="1"/>
  <c r="W643" i="26" s="1"/>
  <c r="W644" i="26" s="1"/>
  <c r="W645" i="26" s="1"/>
  <c r="W646" i="26" s="1"/>
  <c r="W647" i="26" s="1"/>
  <c r="W648" i="26" s="1"/>
  <c r="W649" i="26" s="1"/>
  <c r="W650" i="26" s="1"/>
  <c r="W651" i="26" s="1"/>
  <c r="W652" i="26" s="1"/>
  <c r="W653" i="26" s="1"/>
  <c r="W654" i="26" s="1"/>
  <c r="W655" i="26" s="1"/>
  <c r="W656" i="26" s="1"/>
  <c r="W657" i="26" s="1"/>
  <c r="W658" i="26" s="1"/>
  <c r="W659" i="26" s="1"/>
  <c r="W660" i="26" s="1"/>
  <c r="W661" i="26" s="1"/>
  <c r="W662" i="26" s="1"/>
  <c r="W663" i="26" s="1"/>
  <c r="W664" i="26" s="1"/>
  <c r="W665" i="26" s="1"/>
  <c r="W666" i="26" s="1"/>
  <c r="W667" i="26" s="1"/>
  <c r="W668" i="26" s="1"/>
  <c r="W669" i="26" s="1"/>
  <c r="W670" i="26" s="1"/>
  <c r="W671" i="26" s="1"/>
  <c r="W672" i="26" s="1"/>
  <c r="W673" i="26" s="1"/>
  <c r="W674" i="26" s="1"/>
  <c r="W675" i="26" s="1"/>
  <c r="W676" i="26" s="1"/>
  <c r="W677" i="26" s="1"/>
  <c r="W678" i="26" s="1"/>
  <c r="W679" i="26" s="1"/>
  <c r="W680" i="26" s="1"/>
  <c r="W681" i="26" s="1"/>
  <c r="W682" i="26" s="1"/>
  <c r="W683" i="26" s="1"/>
  <c r="W684" i="26" s="1"/>
  <c r="W685" i="26" s="1"/>
  <c r="W686" i="26" s="1"/>
  <c r="W687" i="26" s="1"/>
  <c r="W688" i="26" s="1"/>
  <c r="W689" i="26" s="1"/>
  <c r="W690" i="26" s="1"/>
  <c r="W691" i="26" s="1"/>
  <c r="W692" i="26" s="1"/>
  <c r="W693" i="26" s="1"/>
  <c r="W694" i="26" s="1"/>
  <c r="W695" i="26" s="1"/>
  <c r="W696" i="26" s="1"/>
  <c r="W697" i="26" s="1"/>
  <c r="W698" i="26" s="1"/>
  <c r="W699" i="26" s="1"/>
  <c r="W700" i="26" s="1"/>
  <c r="W701" i="26" s="1"/>
  <c r="W702" i="26" s="1"/>
  <c r="W703" i="26" s="1"/>
  <c r="W704" i="26" s="1"/>
  <c r="W705" i="26" s="1"/>
  <c r="W706" i="26" s="1"/>
  <c r="W707" i="26" s="1"/>
  <c r="W708" i="26" s="1"/>
  <c r="W709" i="26" s="1"/>
  <c r="W710" i="26" s="1"/>
  <c r="W711" i="26" s="1"/>
  <c r="W712" i="26" s="1"/>
  <c r="W713" i="26" s="1"/>
  <c r="W714" i="26" s="1"/>
  <c r="W715" i="26" s="1"/>
  <c r="W716" i="26" s="1"/>
  <c r="W717" i="26" s="1"/>
  <c r="W718" i="26" s="1"/>
  <c r="W719" i="26" s="1"/>
  <c r="W720" i="26" s="1"/>
  <c r="W721" i="26" s="1"/>
  <c r="W722" i="26" s="1"/>
  <c r="W723" i="26" s="1"/>
  <c r="W724" i="26" s="1"/>
  <c r="W725" i="26" s="1"/>
  <c r="W726" i="26" s="1"/>
  <c r="W727" i="26" s="1"/>
  <c r="W728" i="26" s="1"/>
  <c r="W729" i="26" s="1"/>
  <c r="W730" i="26" s="1"/>
  <c r="W731" i="26" s="1"/>
  <c r="W732" i="26" s="1"/>
  <c r="W733" i="26" s="1"/>
  <c r="W734" i="26" s="1"/>
  <c r="W735" i="26" s="1"/>
  <c r="W736" i="26" s="1"/>
  <c r="W737" i="26" s="1"/>
  <c r="W738" i="26" s="1"/>
  <c r="W739" i="26" s="1"/>
  <c r="W740" i="26" s="1"/>
  <c r="W741" i="26" s="1"/>
  <c r="W742" i="26" s="1"/>
  <c r="W743" i="26" s="1"/>
  <c r="W744" i="26" s="1"/>
  <c r="W745" i="26" s="1"/>
  <c r="W746" i="26" s="1"/>
  <c r="W747" i="26" s="1"/>
  <c r="W748" i="26" s="1"/>
  <c r="W749" i="26" s="1"/>
  <c r="W750" i="26" s="1"/>
  <c r="W751" i="26" s="1"/>
  <c r="W752" i="26" s="1"/>
  <c r="W753" i="26" s="1"/>
  <c r="W754" i="26" s="1"/>
  <c r="W755" i="26" s="1"/>
  <c r="W756" i="26" s="1"/>
  <c r="W757" i="26" s="1"/>
  <c r="W758" i="26" s="1"/>
  <c r="W759" i="26" s="1"/>
  <c r="W760" i="26" s="1"/>
  <c r="W761" i="26" s="1"/>
  <c r="W762" i="26" s="1"/>
  <c r="W763" i="26" s="1"/>
  <c r="W764" i="26" s="1"/>
  <c r="W765" i="26" s="1"/>
  <c r="W766" i="26" s="1"/>
  <c r="W767" i="26" s="1"/>
  <c r="W768" i="26" s="1"/>
  <c r="W769" i="26" s="1"/>
  <c r="W770" i="26" s="1"/>
  <c r="W771" i="26" s="1"/>
  <c r="W772" i="26" s="1"/>
  <c r="W773" i="26" s="1"/>
  <c r="W774" i="26" s="1"/>
  <c r="W775" i="26" s="1"/>
  <c r="W776" i="26" s="1"/>
  <c r="W777" i="26" s="1"/>
  <c r="W778" i="26" s="1"/>
  <c r="W779" i="26" s="1"/>
  <c r="W780" i="26" s="1"/>
  <c r="W781" i="26" s="1"/>
  <c r="W782" i="26" s="1"/>
  <c r="W783" i="26" s="1"/>
  <c r="W784" i="26" s="1"/>
  <c r="W785" i="26" s="1"/>
  <c r="W786" i="26" s="1"/>
  <c r="W787" i="26" s="1"/>
  <c r="W788" i="26" s="1"/>
  <c r="W789" i="26" s="1"/>
  <c r="W790" i="26" s="1"/>
  <c r="W791" i="26" s="1"/>
  <c r="W792" i="26" s="1"/>
  <c r="W793" i="26" s="1"/>
  <c r="W794" i="26" s="1"/>
  <c r="W795" i="26" s="1"/>
  <c r="W796" i="26" s="1"/>
  <c r="W797" i="26" s="1"/>
  <c r="W798" i="26" s="1"/>
  <c r="W799" i="26" s="1"/>
  <c r="W800" i="26" s="1"/>
  <c r="W801" i="26" s="1"/>
  <c r="W802" i="26" s="1"/>
  <c r="W803" i="26" s="1"/>
  <c r="W804" i="26" s="1"/>
  <c r="W805" i="26" s="1"/>
  <c r="W806" i="26" s="1"/>
  <c r="W807" i="26" s="1"/>
  <c r="W808" i="26" s="1"/>
  <c r="W809" i="26" s="1"/>
  <c r="W810" i="26" s="1"/>
  <c r="W811" i="26" s="1"/>
  <c r="W812" i="26" s="1"/>
  <c r="W813" i="26" s="1"/>
  <c r="W814" i="26" s="1"/>
  <c r="W815" i="26" s="1"/>
  <c r="W816" i="26" s="1"/>
  <c r="W817" i="26" s="1"/>
  <c r="W818" i="26" s="1"/>
  <c r="W819" i="26" s="1"/>
  <c r="W820" i="26" s="1"/>
  <c r="W821" i="26" s="1"/>
  <c r="W822" i="26" s="1"/>
  <c r="W823" i="26" s="1"/>
  <c r="W824" i="26" s="1"/>
  <c r="W825" i="26" s="1"/>
  <c r="W826" i="26" s="1"/>
  <c r="W827" i="26" s="1"/>
  <c r="W828" i="26" s="1"/>
  <c r="W829" i="26" s="1"/>
  <c r="W830" i="26" s="1"/>
  <c r="W831" i="26" s="1"/>
  <c r="W832" i="26" s="1"/>
  <c r="W833" i="26" s="1"/>
  <c r="W834" i="26" s="1"/>
  <c r="W835" i="26" s="1"/>
  <c r="W836" i="26" s="1"/>
  <c r="W837" i="26" s="1"/>
  <c r="W838" i="26" s="1"/>
  <c r="W839" i="26" s="1"/>
  <c r="W840" i="26" s="1"/>
  <c r="W841" i="26" s="1"/>
  <c r="W842" i="26" s="1"/>
  <c r="W843" i="26" s="1"/>
  <c r="W844" i="26" s="1"/>
  <c r="W845" i="26" s="1"/>
  <c r="W846" i="26" s="1"/>
  <c r="W847" i="26" s="1"/>
  <c r="W848" i="26" s="1"/>
  <c r="W849" i="26" s="1"/>
  <c r="W850" i="26" s="1"/>
  <c r="W851" i="26" s="1"/>
  <c r="W852" i="26" s="1"/>
  <c r="W853" i="26" s="1"/>
  <c r="W854" i="26" s="1"/>
  <c r="W855" i="26" s="1"/>
  <c r="W856" i="26" s="1"/>
  <c r="W857" i="26" s="1"/>
  <c r="W858" i="26" s="1"/>
  <c r="W859" i="26" s="1"/>
  <c r="X116" i="26"/>
  <c r="X117" i="26" s="1"/>
  <c r="X118" i="26" s="1"/>
  <c r="X119" i="26" s="1"/>
  <c r="X120" i="26" s="1"/>
  <c r="X121" i="26" s="1"/>
  <c r="X122" i="26" s="1"/>
  <c r="X123" i="26" s="1"/>
  <c r="X124" i="26" s="1"/>
  <c r="X125" i="26" s="1"/>
  <c r="X126" i="26" s="1"/>
  <c r="X127" i="26" s="1"/>
  <c r="X128" i="26" s="1"/>
  <c r="X129" i="26" s="1"/>
  <c r="X130" i="26" s="1"/>
  <c r="X131" i="26" s="1"/>
  <c r="X132" i="26" s="1"/>
  <c r="X133" i="26" s="1"/>
  <c r="X134" i="26" s="1"/>
  <c r="X135" i="26" s="1"/>
  <c r="X136" i="26" s="1"/>
  <c r="X137" i="26" s="1"/>
  <c r="X138" i="26" s="1"/>
  <c r="X139" i="26" s="1"/>
  <c r="X140" i="26" s="1"/>
  <c r="X141" i="26" s="1"/>
  <c r="X142" i="26" s="1"/>
  <c r="X143" i="26" s="1"/>
  <c r="X144" i="26" s="1"/>
  <c r="X145" i="26" s="1"/>
  <c r="X146" i="26" s="1"/>
  <c r="X147" i="26" s="1"/>
  <c r="X148" i="26" s="1"/>
  <c r="X149" i="26" s="1"/>
  <c r="X150" i="26" s="1"/>
  <c r="X151" i="26" s="1"/>
  <c r="X152" i="26" s="1"/>
  <c r="X153" i="26" s="1"/>
  <c r="X154" i="26" s="1"/>
  <c r="X155" i="26" s="1"/>
  <c r="X156" i="26" s="1"/>
  <c r="X157" i="26" s="1"/>
  <c r="X158" i="26" s="1"/>
  <c r="X159" i="26" s="1"/>
  <c r="X160" i="26" s="1"/>
  <c r="X161" i="26" s="1"/>
  <c r="X162" i="26" s="1"/>
  <c r="X163" i="26" s="1"/>
  <c r="X164" i="26" s="1"/>
  <c r="X165" i="26" s="1"/>
  <c r="X166" i="26" s="1"/>
  <c r="X167" i="26" s="1"/>
  <c r="X168" i="26" s="1"/>
  <c r="X169" i="26" s="1"/>
  <c r="X170" i="26" s="1"/>
  <c r="X171" i="26" s="1"/>
  <c r="X172" i="26" s="1"/>
  <c r="X173" i="26" s="1"/>
  <c r="X174" i="26" s="1"/>
  <c r="X175" i="26" s="1"/>
  <c r="X176" i="26" s="1"/>
  <c r="X177" i="26" s="1"/>
  <c r="X178" i="26" s="1"/>
  <c r="X179" i="26" s="1"/>
  <c r="X180" i="26" s="1"/>
  <c r="X181" i="26" s="1"/>
  <c r="X182" i="26" s="1"/>
  <c r="X183" i="26" s="1"/>
  <c r="X184" i="26" s="1"/>
  <c r="X185" i="26" s="1"/>
  <c r="X186" i="26" s="1"/>
  <c r="X187" i="26" s="1"/>
  <c r="X188" i="26" s="1"/>
  <c r="X189" i="26" s="1"/>
  <c r="X190" i="26" s="1"/>
  <c r="X191" i="26" s="1"/>
  <c r="X192" i="26" s="1"/>
  <c r="X193" i="26" s="1"/>
  <c r="X194" i="26" s="1"/>
  <c r="X195" i="26" s="1"/>
  <c r="X196" i="26" s="1"/>
  <c r="X197" i="26" s="1"/>
  <c r="X198" i="26" s="1"/>
  <c r="X199" i="26" s="1"/>
  <c r="X200" i="26" s="1"/>
  <c r="X201" i="26" s="1"/>
  <c r="X202" i="26" s="1"/>
  <c r="X203" i="26" s="1"/>
  <c r="X204" i="26" s="1"/>
  <c r="X205" i="26" s="1"/>
  <c r="X206" i="26" s="1"/>
  <c r="X207" i="26" s="1"/>
  <c r="X208" i="26" s="1"/>
  <c r="X209" i="26" s="1"/>
  <c r="X210" i="26" s="1"/>
  <c r="X211" i="26" s="1"/>
  <c r="X212" i="26" s="1"/>
  <c r="X213" i="26" s="1"/>
  <c r="X214" i="26" s="1"/>
  <c r="X215" i="26" s="1"/>
  <c r="X216" i="26" s="1"/>
  <c r="X217" i="26" s="1"/>
  <c r="X218" i="26" s="1"/>
  <c r="X219" i="26" s="1"/>
  <c r="X220" i="26" s="1"/>
  <c r="X221" i="26" s="1"/>
  <c r="X222" i="26" s="1"/>
  <c r="X223" i="26" s="1"/>
  <c r="X224" i="26" s="1"/>
  <c r="X225" i="26" s="1"/>
  <c r="X226" i="26" s="1"/>
  <c r="X227" i="26" s="1"/>
  <c r="X228" i="26" s="1"/>
  <c r="X229" i="26" s="1"/>
  <c r="X230" i="26" s="1"/>
  <c r="X231" i="26" s="1"/>
  <c r="X232" i="26" s="1"/>
  <c r="X233" i="26" s="1"/>
  <c r="X234" i="26" s="1"/>
  <c r="X235" i="26" s="1"/>
  <c r="X236" i="26" s="1"/>
  <c r="X237" i="26" s="1"/>
  <c r="X238" i="26" s="1"/>
  <c r="X239" i="26" s="1"/>
  <c r="X240" i="26" s="1"/>
  <c r="X241" i="26" s="1"/>
  <c r="X242" i="26" s="1"/>
  <c r="X243" i="26" s="1"/>
  <c r="X244" i="26" s="1"/>
  <c r="X245" i="26" s="1"/>
  <c r="X246" i="26" s="1"/>
  <c r="X247" i="26" s="1"/>
  <c r="X248" i="26" s="1"/>
  <c r="X249" i="26" s="1"/>
  <c r="X250" i="26" s="1"/>
  <c r="X251" i="26" s="1"/>
  <c r="X252" i="26" s="1"/>
  <c r="X253" i="26" s="1"/>
  <c r="X254" i="26" s="1"/>
  <c r="X255" i="26" s="1"/>
  <c r="X256" i="26" s="1"/>
  <c r="X257" i="26" s="1"/>
  <c r="X258" i="26" s="1"/>
  <c r="X259" i="26" s="1"/>
  <c r="X260" i="26" s="1"/>
  <c r="X261" i="26" s="1"/>
  <c r="X262" i="26" s="1"/>
  <c r="X263" i="26" s="1"/>
  <c r="X264" i="26" s="1"/>
  <c r="X265" i="26" s="1"/>
  <c r="X266" i="26" s="1"/>
  <c r="X267" i="26" s="1"/>
  <c r="X268" i="26" s="1"/>
  <c r="X269" i="26" s="1"/>
  <c r="X270" i="26" s="1"/>
  <c r="X271" i="26" s="1"/>
  <c r="X272" i="26" s="1"/>
  <c r="X273" i="26" s="1"/>
  <c r="X274" i="26" s="1"/>
  <c r="X275" i="26" s="1"/>
  <c r="X276" i="26" s="1"/>
  <c r="X277" i="26" s="1"/>
  <c r="X278" i="26" s="1"/>
  <c r="X279" i="26" s="1"/>
  <c r="X280" i="26" s="1"/>
  <c r="X281" i="26" s="1"/>
  <c r="X282" i="26" s="1"/>
  <c r="X283" i="26" s="1"/>
  <c r="X284" i="26" s="1"/>
  <c r="X285" i="26" s="1"/>
  <c r="X286" i="26" s="1"/>
  <c r="X287" i="26" s="1"/>
  <c r="X288" i="26" s="1"/>
  <c r="X289" i="26" s="1"/>
  <c r="X290" i="26" s="1"/>
  <c r="X291" i="26" s="1"/>
  <c r="X292" i="26" s="1"/>
  <c r="X293" i="26" s="1"/>
  <c r="X294" i="26" s="1"/>
  <c r="X295" i="26" s="1"/>
  <c r="X296" i="26" s="1"/>
  <c r="X297" i="26" s="1"/>
  <c r="X298" i="26" s="1"/>
  <c r="X299" i="26" s="1"/>
  <c r="X300" i="26" s="1"/>
  <c r="X301" i="26" s="1"/>
  <c r="X302" i="26" s="1"/>
  <c r="X303" i="26" s="1"/>
  <c r="X304" i="26" s="1"/>
  <c r="X305" i="26" s="1"/>
  <c r="X306" i="26" s="1"/>
  <c r="X307" i="26" s="1"/>
  <c r="X308" i="26" s="1"/>
  <c r="X309" i="26" s="1"/>
  <c r="X310" i="26" s="1"/>
  <c r="X311" i="26" s="1"/>
  <c r="X312" i="26" s="1"/>
  <c r="X313" i="26" s="1"/>
  <c r="X314" i="26" s="1"/>
  <c r="X315" i="26" s="1"/>
  <c r="X316" i="26" s="1"/>
  <c r="X317" i="26" s="1"/>
  <c r="X318" i="26" s="1"/>
  <c r="X319" i="26" s="1"/>
  <c r="X320" i="26" s="1"/>
  <c r="X321" i="26" s="1"/>
  <c r="X322" i="26" s="1"/>
  <c r="X323" i="26" s="1"/>
  <c r="X324" i="26" s="1"/>
  <c r="X325" i="26" s="1"/>
  <c r="X326" i="26" s="1"/>
  <c r="X327" i="26" s="1"/>
  <c r="X328" i="26" s="1"/>
  <c r="X329" i="26" s="1"/>
  <c r="X330" i="26" s="1"/>
  <c r="X331" i="26" s="1"/>
  <c r="X332" i="26" s="1"/>
  <c r="X333" i="26" s="1"/>
  <c r="X334" i="26" s="1"/>
  <c r="X335" i="26" s="1"/>
  <c r="X336" i="26" s="1"/>
  <c r="X337" i="26" s="1"/>
  <c r="X338" i="26" s="1"/>
  <c r="X339" i="26" s="1"/>
  <c r="X340" i="26" s="1"/>
  <c r="X341" i="26" s="1"/>
  <c r="X342" i="26" s="1"/>
  <c r="X343" i="26" s="1"/>
  <c r="X344" i="26" s="1"/>
  <c r="X345" i="26" s="1"/>
  <c r="X346" i="26" s="1"/>
  <c r="X347" i="26" s="1"/>
  <c r="X348" i="26" s="1"/>
  <c r="X349" i="26" s="1"/>
  <c r="X350" i="26" s="1"/>
  <c r="X351" i="26" s="1"/>
  <c r="X352" i="26" s="1"/>
  <c r="X353" i="26" s="1"/>
  <c r="X354" i="26" s="1"/>
  <c r="X355" i="26" s="1"/>
  <c r="X356" i="26" s="1"/>
  <c r="X357" i="26" s="1"/>
  <c r="X358" i="26" s="1"/>
  <c r="X359" i="26" s="1"/>
  <c r="X360" i="26" s="1"/>
  <c r="X361" i="26" s="1"/>
  <c r="X362" i="26" s="1"/>
  <c r="X363" i="26" s="1"/>
  <c r="X364" i="26" s="1"/>
  <c r="X365" i="26" s="1"/>
  <c r="X366" i="26" s="1"/>
  <c r="X367" i="26" s="1"/>
  <c r="X368" i="26" s="1"/>
  <c r="X369" i="26" s="1"/>
  <c r="X370" i="26" s="1"/>
  <c r="X371" i="26" s="1"/>
  <c r="X372" i="26" s="1"/>
  <c r="X373" i="26" s="1"/>
  <c r="X374" i="26" s="1"/>
  <c r="X375" i="26" s="1"/>
  <c r="X376" i="26" s="1"/>
  <c r="X377" i="26" s="1"/>
  <c r="X378" i="26" s="1"/>
  <c r="X379" i="26" s="1"/>
  <c r="X380" i="26" s="1"/>
  <c r="X381" i="26" s="1"/>
  <c r="X382" i="26" s="1"/>
  <c r="X383" i="26" s="1"/>
  <c r="X384" i="26" s="1"/>
  <c r="X385" i="26" s="1"/>
  <c r="X386" i="26" s="1"/>
  <c r="X387" i="26" s="1"/>
  <c r="X388" i="26" s="1"/>
  <c r="X389" i="26" s="1"/>
  <c r="X390" i="26" s="1"/>
  <c r="X391" i="26" s="1"/>
  <c r="X392" i="26" s="1"/>
  <c r="X393" i="26" s="1"/>
  <c r="X394" i="26" s="1"/>
  <c r="X395" i="26" s="1"/>
  <c r="X396" i="26" s="1"/>
  <c r="X397" i="26" s="1"/>
  <c r="X398" i="26" s="1"/>
  <c r="X399" i="26" s="1"/>
  <c r="X400" i="26" s="1"/>
  <c r="X401" i="26" s="1"/>
  <c r="X402" i="26" s="1"/>
  <c r="X403" i="26" s="1"/>
  <c r="X404" i="26" s="1"/>
  <c r="X405" i="26" s="1"/>
  <c r="X406" i="26" s="1"/>
  <c r="X407" i="26" s="1"/>
  <c r="X408" i="26" s="1"/>
  <c r="X409" i="26" s="1"/>
  <c r="X410" i="26" s="1"/>
  <c r="X411" i="26" s="1"/>
  <c r="X412" i="26" s="1"/>
  <c r="X413" i="26" s="1"/>
  <c r="X414" i="26" s="1"/>
  <c r="X415" i="26" s="1"/>
  <c r="X416" i="26" s="1"/>
  <c r="X417" i="26" s="1"/>
  <c r="X418" i="26" s="1"/>
  <c r="X419" i="26" s="1"/>
  <c r="X420" i="26" s="1"/>
  <c r="X421" i="26" s="1"/>
  <c r="X422" i="26" s="1"/>
  <c r="X423" i="26" s="1"/>
  <c r="X424" i="26" s="1"/>
  <c r="X425" i="26" s="1"/>
  <c r="X426" i="26" s="1"/>
  <c r="X427" i="26" s="1"/>
  <c r="X428" i="26" s="1"/>
  <c r="X429" i="26" s="1"/>
  <c r="X430" i="26" s="1"/>
  <c r="X431" i="26" s="1"/>
  <c r="X432" i="26" s="1"/>
  <c r="X433" i="26" s="1"/>
  <c r="X434" i="26" s="1"/>
  <c r="X435" i="26" s="1"/>
  <c r="X436" i="26" s="1"/>
  <c r="X437" i="26" s="1"/>
  <c r="X438" i="26" s="1"/>
  <c r="X439" i="26" s="1"/>
  <c r="X440" i="26" s="1"/>
  <c r="X441" i="26" s="1"/>
  <c r="X442" i="26" s="1"/>
  <c r="X443" i="26" s="1"/>
  <c r="X444" i="26" s="1"/>
  <c r="X445" i="26" s="1"/>
  <c r="X446" i="26" s="1"/>
  <c r="X447" i="26" s="1"/>
  <c r="X448" i="26" s="1"/>
  <c r="X449" i="26" s="1"/>
  <c r="X450" i="26" s="1"/>
  <c r="X451" i="26" s="1"/>
  <c r="X452" i="26" s="1"/>
  <c r="X453" i="26" s="1"/>
  <c r="X454" i="26" s="1"/>
  <c r="X455" i="26" s="1"/>
  <c r="X456" i="26" s="1"/>
  <c r="X457" i="26" s="1"/>
  <c r="X458" i="26" s="1"/>
  <c r="X459" i="26" s="1"/>
  <c r="X460" i="26" s="1"/>
  <c r="X461" i="26" s="1"/>
  <c r="X462" i="26" s="1"/>
  <c r="X463" i="26" s="1"/>
  <c r="X464" i="26" s="1"/>
  <c r="X465" i="26" s="1"/>
  <c r="X466" i="26" s="1"/>
  <c r="X467" i="26" s="1"/>
  <c r="X468" i="26" s="1"/>
  <c r="X469" i="26" s="1"/>
  <c r="X470" i="26" s="1"/>
  <c r="X471" i="26" s="1"/>
  <c r="X472" i="26" s="1"/>
  <c r="X473" i="26" s="1"/>
  <c r="X474" i="26" s="1"/>
  <c r="X475" i="26" s="1"/>
  <c r="X476" i="26" s="1"/>
  <c r="X477" i="26" s="1"/>
  <c r="X478" i="26" s="1"/>
  <c r="X479" i="26" s="1"/>
  <c r="X480" i="26" s="1"/>
  <c r="X481" i="26" s="1"/>
  <c r="X482" i="26" s="1"/>
  <c r="X483" i="26" s="1"/>
  <c r="X484" i="26" s="1"/>
  <c r="X485" i="26" s="1"/>
  <c r="X486" i="26" s="1"/>
  <c r="X487" i="26" s="1"/>
  <c r="X488" i="26" s="1"/>
  <c r="X489" i="26" s="1"/>
  <c r="X490" i="26" s="1"/>
  <c r="X491" i="26" s="1"/>
  <c r="X492" i="26" s="1"/>
  <c r="X493" i="26" s="1"/>
  <c r="X494" i="26" s="1"/>
  <c r="X495" i="26" s="1"/>
  <c r="X496" i="26" s="1"/>
  <c r="X497" i="26" s="1"/>
  <c r="X498" i="26" s="1"/>
  <c r="X499" i="26" s="1"/>
  <c r="X500" i="26" s="1"/>
  <c r="X501" i="26" s="1"/>
  <c r="X502" i="26" s="1"/>
  <c r="X503" i="26" s="1"/>
  <c r="X504" i="26" s="1"/>
  <c r="X505" i="26" s="1"/>
  <c r="X506" i="26" s="1"/>
  <c r="X507" i="26" s="1"/>
  <c r="X508" i="26" s="1"/>
  <c r="X509" i="26" s="1"/>
  <c r="X510" i="26" s="1"/>
  <c r="X511" i="26" s="1"/>
  <c r="X512" i="26" s="1"/>
  <c r="X513" i="26" s="1"/>
  <c r="X514" i="26" s="1"/>
  <c r="X515" i="26" s="1"/>
  <c r="X516" i="26" s="1"/>
  <c r="X517" i="26" s="1"/>
  <c r="X518" i="26" s="1"/>
  <c r="X519" i="26" s="1"/>
  <c r="X520" i="26" s="1"/>
  <c r="X521" i="26" s="1"/>
  <c r="X522" i="26" s="1"/>
  <c r="X523" i="26" s="1"/>
  <c r="X524" i="26" s="1"/>
  <c r="X525" i="26" s="1"/>
  <c r="X526" i="26" s="1"/>
  <c r="X527" i="26" s="1"/>
  <c r="X528" i="26" s="1"/>
  <c r="X529" i="26" s="1"/>
  <c r="X530" i="26" s="1"/>
  <c r="X531" i="26" s="1"/>
  <c r="X532" i="26" s="1"/>
  <c r="X533" i="26" s="1"/>
  <c r="X534" i="26" s="1"/>
  <c r="X535" i="26" s="1"/>
  <c r="X536" i="26" s="1"/>
  <c r="X537" i="26" s="1"/>
  <c r="X538" i="26" s="1"/>
  <c r="X539" i="26" s="1"/>
  <c r="X540" i="26" s="1"/>
  <c r="X541" i="26" s="1"/>
  <c r="X542" i="26" s="1"/>
  <c r="X543" i="26" s="1"/>
  <c r="X544" i="26" s="1"/>
  <c r="X545" i="26" s="1"/>
  <c r="X546" i="26" s="1"/>
  <c r="X547" i="26" s="1"/>
  <c r="X548" i="26" s="1"/>
  <c r="X549" i="26" s="1"/>
  <c r="X550" i="26" s="1"/>
  <c r="X551" i="26" s="1"/>
  <c r="X552" i="26" s="1"/>
  <c r="X553" i="26" s="1"/>
  <c r="X554" i="26" s="1"/>
  <c r="X555" i="26" s="1"/>
  <c r="X556" i="26" s="1"/>
  <c r="X557" i="26" s="1"/>
  <c r="X558" i="26" s="1"/>
  <c r="X559" i="26" s="1"/>
  <c r="X560" i="26" s="1"/>
  <c r="X561" i="26" s="1"/>
  <c r="X562" i="26" s="1"/>
  <c r="X563" i="26" s="1"/>
  <c r="X564" i="26" s="1"/>
  <c r="X565" i="26" s="1"/>
  <c r="X566" i="26" s="1"/>
  <c r="X567" i="26" s="1"/>
  <c r="X568" i="26" s="1"/>
  <c r="X569" i="26" s="1"/>
  <c r="X570" i="26" s="1"/>
  <c r="X571" i="26" s="1"/>
  <c r="X572" i="26" s="1"/>
  <c r="X573" i="26" s="1"/>
  <c r="X574" i="26" s="1"/>
  <c r="X575" i="26" s="1"/>
  <c r="X576" i="26" s="1"/>
  <c r="X577" i="26" s="1"/>
  <c r="X578" i="26" s="1"/>
  <c r="X579" i="26" s="1"/>
  <c r="X580" i="26" s="1"/>
  <c r="X581" i="26" s="1"/>
  <c r="X582" i="26" s="1"/>
  <c r="X583" i="26" s="1"/>
  <c r="X584" i="26" s="1"/>
  <c r="X585" i="26" s="1"/>
  <c r="X586" i="26" s="1"/>
  <c r="X587" i="26" s="1"/>
  <c r="X588" i="26" s="1"/>
  <c r="X589" i="26" s="1"/>
  <c r="X590" i="26" s="1"/>
  <c r="X591" i="26" s="1"/>
  <c r="X592" i="26" s="1"/>
  <c r="X593" i="26" s="1"/>
  <c r="X594" i="26" s="1"/>
  <c r="X595" i="26" s="1"/>
  <c r="X596" i="26" s="1"/>
  <c r="X597" i="26" s="1"/>
  <c r="X598" i="26" s="1"/>
  <c r="X599" i="26" s="1"/>
  <c r="X600" i="26" s="1"/>
  <c r="X601" i="26" s="1"/>
  <c r="X602" i="26" s="1"/>
  <c r="X603" i="26" s="1"/>
  <c r="X604" i="26" s="1"/>
  <c r="X605" i="26" s="1"/>
  <c r="X606" i="26" s="1"/>
  <c r="X607" i="26" s="1"/>
  <c r="X608" i="26" s="1"/>
  <c r="X609" i="26" s="1"/>
  <c r="X610" i="26" s="1"/>
  <c r="X611" i="26" s="1"/>
  <c r="X612" i="26" s="1"/>
  <c r="X613" i="26" s="1"/>
  <c r="X614" i="26" s="1"/>
  <c r="X615" i="26" s="1"/>
  <c r="X616" i="26" s="1"/>
  <c r="X617" i="26" s="1"/>
  <c r="X618" i="26" s="1"/>
  <c r="X619" i="26" s="1"/>
  <c r="X620" i="26" s="1"/>
  <c r="X621" i="26" s="1"/>
  <c r="X622" i="26" s="1"/>
  <c r="X623" i="26" s="1"/>
  <c r="X624" i="26" s="1"/>
  <c r="X625" i="26" s="1"/>
  <c r="X626" i="26" s="1"/>
  <c r="X627" i="26" s="1"/>
  <c r="X628" i="26" s="1"/>
  <c r="X629" i="26" s="1"/>
  <c r="X630" i="26" s="1"/>
  <c r="X631" i="26" s="1"/>
  <c r="X632" i="26" s="1"/>
  <c r="X633" i="26" s="1"/>
  <c r="X634" i="26" s="1"/>
  <c r="X635" i="26" s="1"/>
  <c r="X636" i="26" s="1"/>
  <c r="X637" i="26" s="1"/>
  <c r="X638" i="26" s="1"/>
  <c r="X639" i="26" s="1"/>
  <c r="X640" i="26" s="1"/>
  <c r="X641" i="26" s="1"/>
  <c r="X642" i="26" s="1"/>
  <c r="X643" i="26" s="1"/>
  <c r="X644" i="26" s="1"/>
  <c r="X645" i="26" s="1"/>
  <c r="X646" i="26" s="1"/>
  <c r="X647" i="26" s="1"/>
  <c r="X648" i="26" s="1"/>
  <c r="X649" i="26" s="1"/>
  <c r="X650" i="26" s="1"/>
  <c r="X651" i="26" s="1"/>
  <c r="X652" i="26" s="1"/>
  <c r="X653" i="26" s="1"/>
  <c r="X654" i="26" s="1"/>
  <c r="X655" i="26" s="1"/>
  <c r="X656" i="26" s="1"/>
  <c r="X657" i="26" s="1"/>
  <c r="X658" i="26" s="1"/>
  <c r="X659" i="26" s="1"/>
  <c r="X660" i="26" s="1"/>
  <c r="X661" i="26" s="1"/>
  <c r="X662" i="26" s="1"/>
  <c r="X663" i="26" s="1"/>
  <c r="X664" i="26" s="1"/>
  <c r="X665" i="26" s="1"/>
  <c r="X666" i="26" s="1"/>
  <c r="X667" i="26" s="1"/>
  <c r="X668" i="26" s="1"/>
  <c r="X669" i="26" s="1"/>
  <c r="X670" i="26" s="1"/>
  <c r="X671" i="26" s="1"/>
  <c r="X672" i="26" s="1"/>
  <c r="X673" i="26" s="1"/>
  <c r="X674" i="26" s="1"/>
  <c r="X675" i="26" s="1"/>
  <c r="X676" i="26" s="1"/>
  <c r="X677" i="26" s="1"/>
  <c r="X678" i="26" s="1"/>
  <c r="X679" i="26" s="1"/>
  <c r="X680" i="26" s="1"/>
  <c r="X681" i="26" s="1"/>
  <c r="X682" i="26" s="1"/>
  <c r="X683" i="26" s="1"/>
  <c r="X684" i="26" s="1"/>
  <c r="X685" i="26" s="1"/>
  <c r="X686" i="26" s="1"/>
  <c r="X687" i="26" s="1"/>
  <c r="X688" i="26" s="1"/>
  <c r="X689" i="26" s="1"/>
  <c r="X690" i="26" s="1"/>
  <c r="X691" i="26" s="1"/>
  <c r="X692" i="26" s="1"/>
  <c r="X693" i="26" s="1"/>
  <c r="X694" i="26" s="1"/>
  <c r="X695" i="26" s="1"/>
  <c r="X696" i="26" s="1"/>
  <c r="X697" i="26" s="1"/>
  <c r="X698" i="26" s="1"/>
  <c r="X699" i="26" s="1"/>
  <c r="X700" i="26" s="1"/>
  <c r="X701" i="26" s="1"/>
  <c r="X702" i="26" s="1"/>
  <c r="X703" i="26" s="1"/>
  <c r="X704" i="26" s="1"/>
  <c r="X705" i="26" s="1"/>
  <c r="X706" i="26" s="1"/>
  <c r="X707" i="26" s="1"/>
  <c r="X708" i="26" s="1"/>
  <c r="X709" i="26" s="1"/>
  <c r="X710" i="26" s="1"/>
  <c r="X711" i="26" s="1"/>
  <c r="X712" i="26" s="1"/>
  <c r="X713" i="26" s="1"/>
  <c r="X714" i="26" s="1"/>
  <c r="X715" i="26" s="1"/>
  <c r="X716" i="26" s="1"/>
  <c r="X717" i="26" s="1"/>
  <c r="X718" i="26" s="1"/>
  <c r="X719" i="26" s="1"/>
  <c r="X720" i="26" s="1"/>
  <c r="X721" i="26" s="1"/>
  <c r="X722" i="26" s="1"/>
  <c r="X723" i="26" s="1"/>
  <c r="X724" i="26" s="1"/>
  <c r="X725" i="26" s="1"/>
  <c r="X726" i="26" s="1"/>
  <c r="X727" i="26" s="1"/>
  <c r="X728" i="26" s="1"/>
  <c r="X729" i="26" s="1"/>
  <c r="X730" i="26" s="1"/>
  <c r="X731" i="26" s="1"/>
  <c r="X732" i="26" s="1"/>
  <c r="X733" i="26" s="1"/>
  <c r="X734" i="26" s="1"/>
  <c r="X735" i="26" s="1"/>
  <c r="X736" i="26" s="1"/>
  <c r="X737" i="26" s="1"/>
  <c r="X738" i="26" s="1"/>
  <c r="X739" i="26" s="1"/>
  <c r="X740" i="26" s="1"/>
  <c r="X741" i="26" s="1"/>
  <c r="X742" i="26" s="1"/>
  <c r="X743" i="26" s="1"/>
  <c r="X744" i="26" s="1"/>
  <c r="X745" i="26" s="1"/>
  <c r="X746" i="26" s="1"/>
  <c r="X747" i="26" s="1"/>
  <c r="X748" i="26" s="1"/>
  <c r="X749" i="26" s="1"/>
  <c r="X750" i="26" s="1"/>
  <c r="X751" i="26" s="1"/>
  <c r="X752" i="26" s="1"/>
  <c r="X753" i="26" s="1"/>
  <c r="X754" i="26" s="1"/>
  <c r="X755" i="26" s="1"/>
  <c r="X756" i="26" s="1"/>
  <c r="X757" i="26" s="1"/>
  <c r="X758" i="26" s="1"/>
  <c r="X759" i="26" s="1"/>
  <c r="X760" i="26" s="1"/>
  <c r="X761" i="26" s="1"/>
  <c r="X762" i="26" s="1"/>
  <c r="X763" i="26" s="1"/>
  <c r="X764" i="26" s="1"/>
  <c r="X765" i="26" s="1"/>
  <c r="X766" i="26" s="1"/>
  <c r="X767" i="26" s="1"/>
  <c r="X768" i="26" s="1"/>
  <c r="X769" i="26" s="1"/>
  <c r="X770" i="26" s="1"/>
  <c r="X771" i="26" s="1"/>
  <c r="X772" i="26" s="1"/>
  <c r="X773" i="26" s="1"/>
  <c r="X774" i="26" s="1"/>
  <c r="X775" i="26" s="1"/>
  <c r="X776" i="26" s="1"/>
  <c r="X777" i="26" s="1"/>
  <c r="X778" i="26" s="1"/>
  <c r="X779" i="26" s="1"/>
  <c r="X780" i="26" s="1"/>
  <c r="X781" i="26" s="1"/>
  <c r="X782" i="26" s="1"/>
  <c r="X783" i="26" s="1"/>
  <c r="X784" i="26" s="1"/>
  <c r="X785" i="26" s="1"/>
  <c r="X786" i="26" s="1"/>
  <c r="X787" i="26" s="1"/>
  <c r="X788" i="26" s="1"/>
  <c r="X789" i="26" s="1"/>
  <c r="X790" i="26" s="1"/>
  <c r="X791" i="26" s="1"/>
  <c r="X792" i="26" s="1"/>
  <c r="X793" i="26" s="1"/>
  <c r="X794" i="26" s="1"/>
  <c r="X795" i="26" s="1"/>
  <c r="X796" i="26" s="1"/>
  <c r="X797" i="26" s="1"/>
  <c r="X798" i="26" s="1"/>
  <c r="X799" i="26" s="1"/>
  <c r="X800" i="26" s="1"/>
  <c r="X801" i="26" s="1"/>
  <c r="X802" i="26" s="1"/>
  <c r="X803" i="26" s="1"/>
  <c r="X804" i="26" s="1"/>
  <c r="X805" i="26" s="1"/>
  <c r="X806" i="26" s="1"/>
  <c r="X807" i="26" s="1"/>
  <c r="X808" i="26" s="1"/>
  <c r="X809" i="26" s="1"/>
  <c r="X810" i="26" s="1"/>
  <c r="X811" i="26" s="1"/>
  <c r="X812" i="26" s="1"/>
  <c r="X813" i="26" s="1"/>
  <c r="X814" i="26" s="1"/>
  <c r="X815" i="26" s="1"/>
  <c r="X816" i="26" s="1"/>
  <c r="X817" i="26" s="1"/>
  <c r="X818" i="26" s="1"/>
  <c r="X819" i="26" s="1"/>
  <c r="X820" i="26" s="1"/>
  <c r="X821" i="26" s="1"/>
  <c r="X822" i="26" s="1"/>
  <c r="X823" i="26" s="1"/>
  <c r="X824" i="26" s="1"/>
  <c r="X825" i="26" s="1"/>
  <c r="X826" i="26" s="1"/>
  <c r="X827" i="26" s="1"/>
  <c r="X828" i="26" s="1"/>
  <c r="X829" i="26" s="1"/>
  <c r="X830" i="26" s="1"/>
  <c r="X831" i="26" s="1"/>
  <c r="X832" i="26" s="1"/>
  <c r="X833" i="26" s="1"/>
  <c r="X834" i="26" s="1"/>
  <c r="X835" i="26" s="1"/>
  <c r="X836" i="26" s="1"/>
  <c r="X837" i="26" s="1"/>
  <c r="X838" i="26" s="1"/>
  <c r="X839" i="26" s="1"/>
  <c r="X840" i="26" s="1"/>
  <c r="X841" i="26" s="1"/>
  <c r="X842" i="26" s="1"/>
  <c r="X843" i="26" s="1"/>
  <c r="X844" i="26" s="1"/>
  <c r="X845" i="26" s="1"/>
  <c r="X846" i="26" s="1"/>
  <c r="X847" i="26" s="1"/>
  <c r="X848" i="26" s="1"/>
  <c r="X849" i="26" s="1"/>
  <c r="X850" i="26" s="1"/>
  <c r="X851" i="26" s="1"/>
  <c r="X852" i="26" s="1"/>
  <c r="X853" i="26" s="1"/>
  <c r="X854" i="26" s="1"/>
  <c r="X855" i="26" s="1"/>
  <c r="X856" i="26" s="1"/>
  <c r="X857" i="26" s="1"/>
  <c r="X858" i="26" s="1"/>
  <c r="X859" i="26" s="1"/>
  <c r="Z79" i="26"/>
  <c r="AA124" i="26" l="1"/>
  <c r="AA125" i="26" s="1"/>
  <c r="AA126" i="26" s="1"/>
  <c r="AA127" i="26" s="1"/>
  <c r="AA128" i="26" s="1"/>
  <c r="AA129" i="26" s="1"/>
  <c r="AA130" i="26" s="1"/>
  <c r="AA131" i="26" s="1"/>
  <c r="AA132" i="26" s="1"/>
  <c r="AA133" i="26" s="1"/>
  <c r="AA134" i="26" s="1"/>
  <c r="AA135" i="26" s="1"/>
  <c r="AA136" i="26" s="1"/>
  <c r="AA137" i="26" s="1"/>
  <c r="AA138" i="26" s="1"/>
  <c r="AA139" i="26" s="1"/>
  <c r="AA140" i="26" s="1"/>
  <c r="AA141" i="26" s="1"/>
  <c r="AA142" i="26" s="1"/>
  <c r="AA143" i="26" s="1"/>
  <c r="AA144" i="26" s="1"/>
  <c r="AA145" i="26" s="1"/>
  <c r="AA146" i="26" s="1"/>
  <c r="AA147" i="26" s="1"/>
  <c r="AA148" i="26" s="1"/>
  <c r="AA149" i="26" s="1"/>
  <c r="AA150" i="26" s="1"/>
  <c r="AA151" i="26" s="1"/>
  <c r="AA152" i="26" s="1"/>
  <c r="AA153" i="26" s="1"/>
  <c r="AA154" i="26" s="1"/>
  <c r="AA155" i="26" s="1"/>
  <c r="AA156" i="26" s="1"/>
  <c r="AA157" i="26" s="1"/>
  <c r="AA158" i="26" s="1"/>
  <c r="AA159" i="26" s="1"/>
  <c r="AA160" i="26" s="1"/>
  <c r="AA161" i="26" s="1"/>
  <c r="AA162" i="26" s="1"/>
  <c r="AA163" i="26" s="1"/>
  <c r="AA164" i="26" s="1"/>
  <c r="AA165" i="26" s="1"/>
  <c r="AA166" i="26" s="1"/>
  <c r="AA167" i="26" s="1"/>
  <c r="AA168" i="26" s="1"/>
  <c r="AA169" i="26" s="1"/>
  <c r="AA170" i="26" s="1"/>
  <c r="AA171" i="26" s="1"/>
  <c r="AA172" i="26" s="1"/>
  <c r="AA173" i="26" s="1"/>
  <c r="AA174" i="26" s="1"/>
  <c r="AA175" i="26" s="1"/>
  <c r="AA176" i="26" s="1"/>
  <c r="AA177" i="26" s="1"/>
  <c r="AA178" i="26" s="1"/>
  <c r="AA179" i="26" s="1"/>
  <c r="AA180" i="26" s="1"/>
  <c r="AA181" i="26" s="1"/>
  <c r="AA182" i="26" s="1"/>
  <c r="AA183" i="26" s="1"/>
  <c r="AA184" i="26" s="1"/>
  <c r="AA185" i="26" s="1"/>
  <c r="AA186" i="26" s="1"/>
  <c r="AA187" i="26" s="1"/>
  <c r="AA188" i="26" s="1"/>
  <c r="AA189" i="26" s="1"/>
  <c r="AA190" i="26" s="1"/>
  <c r="AA191" i="26" s="1"/>
  <c r="AA192" i="26" s="1"/>
  <c r="AA193" i="26" s="1"/>
  <c r="AA194" i="26" s="1"/>
  <c r="AA195" i="26" s="1"/>
  <c r="AA196" i="26" s="1"/>
  <c r="AA197" i="26" s="1"/>
  <c r="AA198" i="26" s="1"/>
  <c r="AA199" i="26" s="1"/>
  <c r="AA200" i="26" s="1"/>
  <c r="AA201" i="26" s="1"/>
  <c r="AA202" i="26" s="1"/>
  <c r="AA203" i="26" s="1"/>
  <c r="AA204" i="26" s="1"/>
  <c r="AA205" i="26" s="1"/>
  <c r="AA206" i="26" s="1"/>
  <c r="AA207" i="26" s="1"/>
  <c r="AA208" i="26" s="1"/>
  <c r="AA209" i="26" s="1"/>
  <c r="AA210" i="26" s="1"/>
  <c r="AA211" i="26" s="1"/>
  <c r="AA212" i="26" s="1"/>
  <c r="AA213" i="26" s="1"/>
  <c r="AA214" i="26" s="1"/>
  <c r="AA215" i="26" s="1"/>
  <c r="AA216" i="26" s="1"/>
  <c r="AA217" i="26" s="1"/>
  <c r="AA218" i="26" s="1"/>
  <c r="AA219" i="26" s="1"/>
  <c r="AA220" i="26" s="1"/>
  <c r="AA221" i="26" s="1"/>
  <c r="AA222" i="26" s="1"/>
  <c r="AA223" i="26" s="1"/>
  <c r="AA224" i="26" s="1"/>
  <c r="AA225" i="26" s="1"/>
  <c r="AA226" i="26" s="1"/>
  <c r="AA227" i="26" s="1"/>
  <c r="AA228" i="26" s="1"/>
  <c r="AA229" i="26" s="1"/>
  <c r="AA230" i="26" s="1"/>
  <c r="AA231" i="26" s="1"/>
  <c r="AA232" i="26" s="1"/>
  <c r="AA233" i="26" s="1"/>
  <c r="AA234" i="26" s="1"/>
  <c r="AA235" i="26" s="1"/>
  <c r="AA236" i="26" s="1"/>
  <c r="AA237" i="26" s="1"/>
  <c r="AA238" i="26" s="1"/>
  <c r="AA239" i="26" s="1"/>
  <c r="AA240" i="26" s="1"/>
  <c r="AA241" i="26" s="1"/>
  <c r="AA242" i="26" s="1"/>
  <c r="AA243" i="26" s="1"/>
  <c r="AA244" i="26" s="1"/>
  <c r="AA245" i="26" s="1"/>
  <c r="AA246" i="26" s="1"/>
  <c r="AA247" i="26" s="1"/>
  <c r="AA248" i="26" s="1"/>
  <c r="AA249" i="26" s="1"/>
  <c r="AA250" i="26" s="1"/>
  <c r="AA251" i="26" s="1"/>
  <c r="AA252" i="26" s="1"/>
  <c r="AA253" i="26" s="1"/>
  <c r="AA254" i="26" s="1"/>
  <c r="AA255" i="26" s="1"/>
  <c r="AA256" i="26" s="1"/>
  <c r="AA257" i="26" s="1"/>
  <c r="AA258" i="26" s="1"/>
  <c r="AA259" i="26" s="1"/>
  <c r="AA260" i="26" s="1"/>
  <c r="AA261" i="26" s="1"/>
  <c r="AA262" i="26" s="1"/>
  <c r="AA263" i="26" s="1"/>
  <c r="AA264" i="26" s="1"/>
  <c r="AA265" i="26" s="1"/>
  <c r="AA266" i="26" s="1"/>
  <c r="AA267" i="26" s="1"/>
  <c r="AA268" i="26" s="1"/>
  <c r="AA269" i="26" s="1"/>
  <c r="AA270" i="26" s="1"/>
  <c r="AA271" i="26" s="1"/>
  <c r="AA272" i="26" s="1"/>
  <c r="AA273" i="26" s="1"/>
  <c r="AA274" i="26" s="1"/>
  <c r="AA275" i="26" s="1"/>
  <c r="AA276" i="26" s="1"/>
  <c r="AA277" i="26" s="1"/>
  <c r="AA278" i="26" s="1"/>
  <c r="AA279" i="26" s="1"/>
  <c r="AA280" i="26" s="1"/>
  <c r="AA281" i="26" s="1"/>
  <c r="AA282" i="26" s="1"/>
  <c r="AA283" i="26" s="1"/>
  <c r="AA284" i="26" s="1"/>
  <c r="AA285" i="26" s="1"/>
  <c r="AA286" i="26" s="1"/>
  <c r="AA287" i="26" s="1"/>
  <c r="AA288" i="26" s="1"/>
  <c r="AA289" i="26" s="1"/>
  <c r="AA290" i="26" s="1"/>
  <c r="AA291" i="26" s="1"/>
  <c r="AA292" i="26" s="1"/>
  <c r="AA293" i="26" s="1"/>
  <c r="AA294" i="26" s="1"/>
  <c r="AA295" i="26" s="1"/>
  <c r="AA296" i="26" s="1"/>
  <c r="AA297" i="26" s="1"/>
  <c r="AA298" i="26" s="1"/>
  <c r="AA299" i="26" s="1"/>
  <c r="AA300" i="26" s="1"/>
  <c r="AA301" i="26" s="1"/>
  <c r="AA302" i="26" s="1"/>
  <c r="AA303" i="26" s="1"/>
  <c r="AA304" i="26" s="1"/>
  <c r="AA305" i="26" s="1"/>
  <c r="AA306" i="26" s="1"/>
  <c r="AA307" i="26" s="1"/>
  <c r="AA308" i="26" s="1"/>
  <c r="AA309" i="26" s="1"/>
  <c r="AA310" i="26" s="1"/>
  <c r="AA311" i="26" s="1"/>
  <c r="AA312" i="26" s="1"/>
  <c r="AA313" i="26" s="1"/>
  <c r="AA314" i="26" s="1"/>
  <c r="AA315" i="26" s="1"/>
  <c r="AA316" i="26" s="1"/>
  <c r="AA317" i="26" s="1"/>
  <c r="AA318" i="26" s="1"/>
  <c r="AA319" i="26" s="1"/>
  <c r="AA320" i="26" s="1"/>
  <c r="AA321" i="26" s="1"/>
  <c r="AA322" i="26" s="1"/>
  <c r="AA323" i="26" s="1"/>
  <c r="AA324" i="26" s="1"/>
  <c r="AA325" i="26" s="1"/>
  <c r="AA326" i="26" s="1"/>
  <c r="AA327" i="26" s="1"/>
  <c r="AA328" i="26" s="1"/>
  <c r="AA329" i="26" s="1"/>
  <c r="AA330" i="26" s="1"/>
  <c r="AA331" i="26" s="1"/>
  <c r="AA332" i="26" s="1"/>
  <c r="AA333" i="26" s="1"/>
  <c r="AA334" i="26" s="1"/>
  <c r="AA335" i="26" s="1"/>
  <c r="AA336" i="26" s="1"/>
  <c r="AA337" i="26" s="1"/>
  <c r="AA338" i="26" s="1"/>
  <c r="AA339" i="26" s="1"/>
  <c r="AA340" i="26" s="1"/>
  <c r="AA341" i="26" s="1"/>
  <c r="AA342" i="26" s="1"/>
  <c r="AA343" i="26" s="1"/>
  <c r="AA344" i="26" s="1"/>
  <c r="AA345" i="26" s="1"/>
  <c r="AA346" i="26" s="1"/>
  <c r="AA347" i="26" s="1"/>
  <c r="AA348" i="26" s="1"/>
  <c r="AA349" i="26" s="1"/>
  <c r="AA350" i="26" s="1"/>
  <c r="AA351" i="26" s="1"/>
  <c r="AA352" i="26" s="1"/>
  <c r="AA353" i="26" s="1"/>
  <c r="AA354" i="26" s="1"/>
  <c r="AA355" i="26" s="1"/>
  <c r="AA356" i="26" s="1"/>
  <c r="AA357" i="26" s="1"/>
  <c r="AA358" i="26" s="1"/>
  <c r="AA359" i="26" s="1"/>
  <c r="AA360" i="26" s="1"/>
  <c r="AA361" i="26" s="1"/>
  <c r="AA362" i="26" s="1"/>
  <c r="AA363" i="26" s="1"/>
  <c r="AA364" i="26" s="1"/>
  <c r="AA365" i="26" s="1"/>
  <c r="AA366" i="26" s="1"/>
  <c r="AA367" i="26" s="1"/>
  <c r="AA368" i="26" s="1"/>
  <c r="AA369" i="26" s="1"/>
  <c r="AA370" i="26" s="1"/>
  <c r="AA371" i="26" s="1"/>
  <c r="AA372" i="26" s="1"/>
  <c r="AA373" i="26" s="1"/>
  <c r="AA374" i="26" s="1"/>
  <c r="AA375" i="26" s="1"/>
  <c r="AA376" i="26" s="1"/>
  <c r="AA377" i="26" s="1"/>
  <c r="AA378" i="26" s="1"/>
  <c r="AA379" i="26" s="1"/>
  <c r="AA380" i="26" s="1"/>
  <c r="AA381" i="26" s="1"/>
  <c r="AA382" i="26" s="1"/>
  <c r="AA383" i="26" s="1"/>
  <c r="AA384" i="26" s="1"/>
  <c r="AA385" i="26" s="1"/>
  <c r="AA386" i="26" s="1"/>
  <c r="AA387" i="26" s="1"/>
  <c r="AA388" i="26" s="1"/>
  <c r="AA389" i="26" s="1"/>
  <c r="AA390" i="26" s="1"/>
  <c r="AA391" i="26" s="1"/>
  <c r="AA392" i="26" s="1"/>
  <c r="AA393" i="26" s="1"/>
  <c r="AA394" i="26" s="1"/>
  <c r="AA395" i="26" s="1"/>
  <c r="AA396" i="26" s="1"/>
  <c r="AA397" i="26" s="1"/>
  <c r="AA398" i="26" s="1"/>
  <c r="AA399" i="26" s="1"/>
  <c r="AA400" i="26" s="1"/>
  <c r="AA401" i="26" s="1"/>
  <c r="AA402" i="26" s="1"/>
  <c r="AA403" i="26" s="1"/>
  <c r="AA404" i="26" s="1"/>
  <c r="AA405" i="26" s="1"/>
  <c r="AA406" i="26" s="1"/>
  <c r="AA407" i="26" s="1"/>
  <c r="AA408" i="26" s="1"/>
  <c r="AA409" i="26" s="1"/>
  <c r="AA410" i="26" s="1"/>
  <c r="AA411" i="26" s="1"/>
  <c r="AA412" i="26" s="1"/>
  <c r="AA413" i="26" s="1"/>
  <c r="AA414" i="26" s="1"/>
  <c r="AA415" i="26" s="1"/>
  <c r="AA416" i="26" s="1"/>
  <c r="AA417" i="26" s="1"/>
  <c r="AA418" i="26" s="1"/>
  <c r="AA419" i="26" s="1"/>
  <c r="AA420" i="26" s="1"/>
  <c r="AA421" i="26" s="1"/>
  <c r="AA422" i="26" s="1"/>
  <c r="AA423" i="26" s="1"/>
  <c r="AA424" i="26" s="1"/>
  <c r="AA425" i="26" s="1"/>
  <c r="AA426" i="26" s="1"/>
  <c r="AA427" i="26" s="1"/>
  <c r="AA428" i="26" s="1"/>
  <c r="AA429" i="26" s="1"/>
  <c r="AA430" i="26" s="1"/>
  <c r="AA431" i="26" s="1"/>
  <c r="AA432" i="26" s="1"/>
  <c r="AA433" i="26" s="1"/>
  <c r="AA434" i="26" s="1"/>
  <c r="AA435" i="26" s="1"/>
  <c r="AA436" i="26" s="1"/>
  <c r="AA437" i="26" s="1"/>
  <c r="AA438" i="26" s="1"/>
  <c r="AA439" i="26" s="1"/>
  <c r="AA440" i="26" s="1"/>
  <c r="AA441" i="26" s="1"/>
  <c r="AA442" i="26" s="1"/>
  <c r="AA443" i="26" s="1"/>
  <c r="AA444" i="26" s="1"/>
  <c r="AA445" i="26" s="1"/>
  <c r="AA446" i="26" s="1"/>
  <c r="AA447" i="26" s="1"/>
  <c r="AA448" i="26" s="1"/>
  <c r="AA449" i="26" s="1"/>
  <c r="AA450" i="26" s="1"/>
  <c r="AA451" i="26" s="1"/>
  <c r="AA452" i="26" s="1"/>
  <c r="AA453" i="26" s="1"/>
  <c r="AA454" i="26" s="1"/>
  <c r="AA455" i="26" s="1"/>
  <c r="AA456" i="26" s="1"/>
  <c r="AA457" i="26" s="1"/>
  <c r="AA458" i="26" s="1"/>
  <c r="AA459" i="26" s="1"/>
  <c r="AA460" i="26" s="1"/>
  <c r="AA461" i="26" s="1"/>
  <c r="AA462" i="26" s="1"/>
  <c r="AA463" i="26" s="1"/>
  <c r="AA464" i="26" s="1"/>
  <c r="AA465" i="26" s="1"/>
  <c r="AA466" i="26" s="1"/>
  <c r="AA467" i="26" s="1"/>
  <c r="AA468" i="26" s="1"/>
  <c r="AA469" i="26" s="1"/>
  <c r="AA470" i="26" s="1"/>
  <c r="AA471" i="26" s="1"/>
  <c r="AA472" i="26" s="1"/>
  <c r="AA473" i="26" s="1"/>
  <c r="AA474" i="26" s="1"/>
  <c r="AA475" i="26" s="1"/>
  <c r="AA476" i="26" s="1"/>
  <c r="AA477" i="26" s="1"/>
  <c r="AA478" i="26" s="1"/>
  <c r="AA479" i="26" s="1"/>
  <c r="AA480" i="26" s="1"/>
  <c r="AA481" i="26" s="1"/>
  <c r="AA482" i="26" s="1"/>
  <c r="AA483" i="26" s="1"/>
  <c r="AA484" i="26" s="1"/>
  <c r="AA485" i="26" s="1"/>
  <c r="AA486" i="26" s="1"/>
  <c r="AA487" i="26" s="1"/>
  <c r="AA488" i="26" s="1"/>
  <c r="AA489" i="26" s="1"/>
  <c r="AA490" i="26" s="1"/>
  <c r="AA491" i="26" s="1"/>
  <c r="AA492" i="26" s="1"/>
  <c r="AA493" i="26" s="1"/>
  <c r="AA494" i="26" s="1"/>
  <c r="AA495" i="26" s="1"/>
  <c r="AA496" i="26" s="1"/>
  <c r="AA497" i="26" s="1"/>
  <c r="AA498" i="26" s="1"/>
  <c r="AA499" i="26" s="1"/>
  <c r="AA500" i="26" s="1"/>
  <c r="AA501" i="26" s="1"/>
  <c r="AA502" i="26" s="1"/>
  <c r="AA503" i="26" s="1"/>
  <c r="AA504" i="26" s="1"/>
  <c r="AA505" i="26" s="1"/>
  <c r="AA506" i="26" s="1"/>
  <c r="AA507" i="26" s="1"/>
  <c r="AA508" i="26" s="1"/>
  <c r="AA509" i="26" s="1"/>
  <c r="AA510" i="26" s="1"/>
  <c r="AA511" i="26" s="1"/>
  <c r="AA512" i="26" s="1"/>
  <c r="AA513" i="26" s="1"/>
  <c r="AA514" i="26" s="1"/>
  <c r="AA515" i="26" s="1"/>
  <c r="AA516" i="26" s="1"/>
  <c r="AA517" i="26" s="1"/>
  <c r="AA518" i="26" s="1"/>
  <c r="AA519" i="26" s="1"/>
  <c r="AA520" i="26" s="1"/>
  <c r="AA521" i="26" s="1"/>
  <c r="AA522" i="26" s="1"/>
  <c r="AA523" i="26" s="1"/>
  <c r="AA524" i="26" s="1"/>
  <c r="AA525" i="26" s="1"/>
  <c r="AA526" i="26" s="1"/>
  <c r="AA527" i="26" s="1"/>
  <c r="AA528" i="26" s="1"/>
  <c r="AA529" i="26" s="1"/>
  <c r="AA530" i="26" s="1"/>
  <c r="AA531" i="26" s="1"/>
  <c r="AA532" i="26" s="1"/>
  <c r="AA533" i="26" s="1"/>
  <c r="AA534" i="26" s="1"/>
  <c r="AA535" i="26" s="1"/>
  <c r="AA536" i="26" s="1"/>
  <c r="AA537" i="26" s="1"/>
  <c r="AA538" i="26" s="1"/>
  <c r="AA539" i="26" s="1"/>
  <c r="AA540" i="26" s="1"/>
  <c r="AA541" i="26" s="1"/>
  <c r="AA542" i="26" s="1"/>
  <c r="AA543" i="26" s="1"/>
  <c r="AA544" i="26" s="1"/>
  <c r="AA545" i="26" s="1"/>
  <c r="AA546" i="26" s="1"/>
  <c r="AA547" i="26" s="1"/>
  <c r="AA548" i="26" s="1"/>
  <c r="AA549" i="26" s="1"/>
  <c r="AA550" i="26" s="1"/>
  <c r="AA551" i="26" s="1"/>
  <c r="AA552" i="26" s="1"/>
  <c r="AA553" i="26" s="1"/>
  <c r="AA554" i="26" s="1"/>
  <c r="AA555" i="26" s="1"/>
  <c r="AA556" i="26" s="1"/>
  <c r="AA557" i="26" s="1"/>
  <c r="AA558" i="26" s="1"/>
  <c r="AA559" i="26" s="1"/>
  <c r="AA560" i="26" s="1"/>
  <c r="AA561" i="26" s="1"/>
  <c r="AA562" i="26" s="1"/>
  <c r="AA563" i="26" s="1"/>
  <c r="AA564" i="26" s="1"/>
  <c r="AA565" i="26" s="1"/>
  <c r="AA566" i="26" s="1"/>
  <c r="AA567" i="26" s="1"/>
  <c r="AA568" i="26" s="1"/>
  <c r="AA569" i="26" s="1"/>
  <c r="AA570" i="26" s="1"/>
  <c r="AA571" i="26" s="1"/>
  <c r="AA572" i="26" s="1"/>
  <c r="AA573" i="26" s="1"/>
  <c r="AA574" i="26" s="1"/>
  <c r="AA575" i="26" s="1"/>
  <c r="AA576" i="26" s="1"/>
  <c r="AA577" i="26" s="1"/>
  <c r="AA578" i="26" s="1"/>
  <c r="AA579" i="26" s="1"/>
  <c r="AA580" i="26" s="1"/>
  <c r="AA581" i="26" s="1"/>
  <c r="AA582" i="26" s="1"/>
  <c r="AA583" i="26" s="1"/>
  <c r="AA584" i="26" s="1"/>
  <c r="AA585" i="26" s="1"/>
  <c r="AA586" i="26" s="1"/>
  <c r="AA587" i="26" s="1"/>
  <c r="AA588" i="26" s="1"/>
  <c r="AA589" i="26" s="1"/>
  <c r="AA590" i="26" s="1"/>
  <c r="AA591" i="26" s="1"/>
  <c r="AA592" i="26" s="1"/>
  <c r="AA593" i="26" s="1"/>
  <c r="AA594" i="26" s="1"/>
  <c r="AA595" i="26" s="1"/>
  <c r="AA596" i="26" s="1"/>
  <c r="AA597" i="26" s="1"/>
  <c r="AA598" i="26" s="1"/>
  <c r="AA599" i="26" s="1"/>
  <c r="AA600" i="26" s="1"/>
  <c r="AA601" i="26" s="1"/>
  <c r="AA602" i="26" s="1"/>
  <c r="AA603" i="26" s="1"/>
  <c r="AA604" i="26" s="1"/>
  <c r="AA605" i="26" s="1"/>
  <c r="AA606" i="26" s="1"/>
  <c r="AA607" i="26" s="1"/>
  <c r="AA608" i="26" s="1"/>
  <c r="AA609" i="26" s="1"/>
  <c r="AA610" i="26" s="1"/>
  <c r="AA611" i="26" s="1"/>
  <c r="AA612" i="26" s="1"/>
  <c r="AA613" i="26" s="1"/>
  <c r="AA614" i="26" s="1"/>
  <c r="AA615" i="26" s="1"/>
  <c r="AA616" i="26" s="1"/>
  <c r="AA617" i="26" s="1"/>
  <c r="AA618" i="26" s="1"/>
  <c r="AA619" i="26" s="1"/>
  <c r="AA620" i="26" s="1"/>
  <c r="AA621" i="26" s="1"/>
  <c r="AA622" i="26" s="1"/>
  <c r="AA623" i="26" s="1"/>
  <c r="AA624" i="26" s="1"/>
  <c r="AA625" i="26" s="1"/>
  <c r="AA626" i="26" s="1"/>
  <c r="AA627" i="26" s="1"/>
  <c r="AA628" i="26" s="1"/>
  <c r="AA629" i="26" s="1"/>
  <c r="AA630" i="26" s="1"/>
  <c r="AA631" i="26" s="1"/>
  <c r="AA632" i="26" s="1"/>
  <c r="AA633" i="26" s="1"/>
  <c r="AA634" i="26" s="1"/>
  <c r="AA635" i="26" s="1"/>
  <c r="AA636" i="26" s="1"/>
  <c r="AA637" i="26" s="1"/>
  <c r="AA638" i="26" s="1"/>
  <c r="AA639" i="26" s="1"/>
  <c r="AA640" i="26" s="1"/>
  <c r="AA641" i="26" s="1"/>
  <c r="AA642" i="26" s="1"/>
  <c r="AA643" i="26" s="1"/>
  <c r="AA644" i="26" s="1"/>
  <c r="AA645" i="26" s="1"/>
  <c r="AA646" i="26" s="1"/>
  <c r="AA647" i="26" s="1"/>
  <c r="AA648" i="26" s="1"/>
  <c r="AA649" i="26" s="1"/>
  <c r="AA650" i="26" s="1"/>
  <c r="AA651" i="26" s="1"/>
  <c r="AA652" i="26" s="1"/>
  <c r="AA653" i="26" s="1"/>
  <c r="AA654" i="26" s="1"/>
  <c r="AA655" i="26" s="1"/>
  <c r="AA656" i="26" s="1"/>
  <c r="AA657" i="26" s="1"/>
  <c r="AA658" i="26" s="1"/>
  <c r="AA659" i="26" s="1"/>
  <c r="AA660" i="26" s="1"/>
  <c r="AA661" i="26" s="1"/>
  <c r="AA662" i="26" s="1"/>
  <c r="AA663" i="26" s="1"/>
  <c r="AA664" i="26" s="1"/>
  <c r="AA665" i="26" s="1"/>
  <c r="AA666" i="26" s="1"/>
  <c r="AA667" i="26" s="1"/>
  <c r="AA668" i="26" s="1"/>
  <c r="AA669" i="26" s="1"/>
  <c r="AA670" i="26" s="1"/>
  <c r="AA671" i="26" s="1"/>
  <c r="AA672" i="26" s="1"/>
  <c r="AA673" i="26" s="1"/>
  <c r="AA674" i="26" s="1"/>
  <c r="AA675" i="26" s="1"/>
  <c r="AA676" i="26" s="1"/>
  <c r="AA677" i="26" s="1"/>
  <c r="AA678" i="26" s="1"/>
  <c r="AA679" i="26" s="1"/>
  <c r="AA680" i="26" s="1"/>
  <c r="AA681" i="26" s="1"/>
  <c r="AA682" i="26" s="1"/>
  <c r="AA683" i="26" s="1"/>
  <c r="AA684" i="26" s="1"/>
  <c r="AA685" i="26" s="1"/>
  <c r="AA686" i="26" s="1"/>
  <c r="AA687" i="26" s="1"/>
  <c r="AA688" i="26" s="1"/>
  <c r="AA689" i="26" s="1"/>
  <c r="AA690" i="26" s="1"/>
  <c r="AA691" i="26" s="1"/>
  <c r="AA692" i="26" s="1"/>
  <c r="AA693" i="26" s="1"/>
  <c r="AA694" i="26" s="1"/>
  <c r="AA695" i="26" s="1"/>
  <c r="AA696" i="26" s="1"/>
  <c r="AA697" i="26" s="1"/>
  <c r="AA698" i="26" s="1"/>
  <c r="AA699" i="26" s="1"/>
  <c r="AA700" i="26" s="1"/>
  <c r="AA701" i="26" s="1"/>
  <c r="AA702" i="26" s="1"/>
  <c r="AA703" i="26" s="1"/>
  <c r="AA704" i="26" s="1"/>
  <c r="AA705" i="26" s="1"/>
  <c r="AA706" i="26" s="1"/>
  <c r="AA707" i="26" s="1"/>
  <c r="AA708" i="26" s="1"/>
  <c r="AA709" i="26" s="1"/>
  <c r="AA710" i="26" s="1"/>
  <c r="AA711" i="26" s="1"/>
  <c r="AA712" i="26" s="1"/>
  <c r="AA713" i="26" s="1"/>
  <c r="AA714" i="26" s="1"/>
  <c r="AA715" i="26" s="1"/>
  <c r="AA716" i="26" s="1"/>
  <c r="AA717" i="26" s="1"/>
  <c r="AA718" i="26" s="1"/>
  <c r="AA719" i="26" s="1"/>
  <c r="AA720" i="26" s="1"/>
  <c r="AA721" i="26" s="1"/>
  <c r="AA722" i="26" s="1"/>
  <c r="AA723" i="26" s="1"/>
  <c r="AA724" i="26" s="1"/>
  <c r="AA725" i="26" s="1"/>
  <c r="AA726" i="26" s="1"/>
  <c r="AA727" i="26" s="1"/>
  <c r="AA728" i="26" s="1"/>
  <c r="AA729" i="26" s="1"/>
  <c r="AA730" i="26" s="1"/>
  <c r="AA731" i="26" s="1"/>
  <c r="AA732" i="26" s="1"/>
  <c r="AA733" i="26" s="1"/>
  <c r="AA734" i="26" s="1"/>
  <c r="AA735" i="26" s="1"/>
  <c r="AA736" i="26" s="1"/>
  <c r="AA737" i="26" s="1"/>
  <c r="AA738" i="26" s="1"/>
  <c r="AA739" i="26" s="1"/>
  <c r="AA740" i="26" s="1"/>
  <c r="AA741" i="26" s="1"/>
  <c r="AA742" i="26" s="1"/>
  <c r="AA743" i="26" s="1"/>
  <c r="AA744" i="26" s="1"/>
  <c r="AA745" i="26" s="1"/>
  <c r="AA746" i="26" s="1"/>
  <c r="AA747" i="26" s="1"/>
  <c r="AA748" i="26" s="1"/>
  <c r="AA749" i="26" s="1"/>
  <c r="AA750" i="26" s="1"/>
  <c r="AA751" i="26" s="1"/>
  <c r="AA752" i="26" s="1"/>
  <c r="AA753" i="26" s="1"/>
  <c r="AA754" i="26" s="1"/>
  <c r="AA755" i="26" s="1"/>
  <c r="AA756" i="26" s="1"/>
  <c r="AA757" i="26" s="1"/>
  <c r="AA758" i="26" s="1"/>
  <c r="AA759" i="26" s="1"/>
  <c r="AA760" i="26" s="1"/>
  <c r="AA761" i="26" s="1"/>
  <c r="AA762" i="26" s="1"/>
  <c r="AA763" i="26" s="1"/>
  <c r="AA764" i="26" s="1"/>
  <c r="AA765" i="26" s="1"/>
  <c r="AA766" i="26" s="1"/>
  <c r="AA767" i="26" s="1"/>
  <c r="AA768" i="26" s="1"/>
  <c r="AA769" i="26" s="1"/>
  <c r="AA770" i="26" s="1"/>
  <c r="AA771" i="26" s="1"/>
  <c r="AA772" i="26" s="1"/>
  <c r="AA773" i="26" s="1"/>
  <c r="AA774" i="26" s="1"/>
  <c r="AA775" i="26" s="1"/>
  <c r="AA776" i="26" s="1"/>
  <c r="AA777" i="26" s="1"/>
  <c r="AA778" i="26" s="1"/>
  <c r="AA779" i="26" s="1"/>
  <c r="AA780" i="26" s="1"/>
  <c r="AA781" i="26" s="1"/>
  <c r="AA782" i="26" s="1"/>
  <c r="AA783" i="26" s="1"/>
  <c r="AA784" i="26" s="1"/>
  <c r="AA785" i="26" s="1"/>
  <c r="AA786" i="26" s="1"/>
  <c r="AA787" i="26" s="1"/>
  <c r="AA788" i="26" s="1"/>
  <c r="AA789" i="26" s="1"/>
  <c r="AA790" i="26" s="1"/>
  <c r="AA791" i="26" s="1"/>
  <c r="AA792" i="26" s="1"/>
  <c r="AA793" i="26" s="1"/>
  <c r="AA794" i="26" s="1"/>
  <c r="AA795" i="26" s="1"/>
  <c r="AA796" i="26" s="1"/>
  <c r="AA797" i="26" s="1"/>
  <c r="AA798" i="26" s="1"/>
  <c r="AA799" i="26" s="1"/>
  <c r="AA800" i="26" s="1"/>
  <c r="AA801" i="26" s="1"/>
  <c r="AA802" i="26" s="1"/>
  <c r="AA803" i="26" s="1"/>
  <c r="AA804" i="26" s="1"/>
  <c r="AA805" i="26" s="1"/>
  <c r="AA806" i="26" s="1"/>
  <c r="AA807" i="26" s="1"/>
  <c r="AA808" i="26" s="1"/>
  <c r="AA809" i="26" s="1"/>
  <c r="AA810" i="26" s="1"/>
  <c r="AA811" i="26" s="1"/>
  <c r="AA812" i="26" s="1"/>
  <c r="AA813" i="26" s="1"/>
  <c r="AA814" i="26" s="1"/>
  <c r="AA815" i="26" s="1"/>
  <c r="AA816" i="26" s="1"/>
  <c r="AA817" i="26" s="1"/>
  <c r="AA818" i="26" s="1"/>
  <c r="AA819" i="26" s="1"/>
  <c r="AA820" i="26" s="1"/>
  <c r="AA821" i="26" s="1"/>
  <c r="AA822" i="26" s="1"/>
  <c r="AA823" i="26" s="1"/>
  <c r="AA824" i="26" s="1"/>
  <c r="AA825" i="26" s="1"/>
  <c r="AA826" i="26" s="1"/>
  <c r="AA827" i="26" s="1"/>
  <c r="AA828" i="26" s="1"/>
  <c r="AA829" i="26" s="1"/>
  <c r="AA830" i="26" s="1"/>
  <c r="AA831" i="26" s="1"/>
  <c r="AA832" i="26" s="1"/>
  <c r="AA833" i="26" s="1"/>
  <c r="AA834" i="26" s="1"/>
  <c r="AA835" i="26" s="1"/>
  <c r="AA836" i="26" s="1"/>
  <c r="AA837" i="26" s="1"/>
  <c r="AA838" i="26" s="1"/>
  <c r="AA839" i="26" s="1"/>
  <c r="AA840" i="26" s="1"/>
  <c r="AA841" i="26" s="1"/>
  <c r="AA842" i="26" s="1"/>
  <c r="AA843" i="26" s="1"/>
  <c r="AA844" i="26" s="1"/>
  <c r="AA845" i="26" s="1"/>
  <c r="AA846" i="26" s="1"/>
  <c r="AA847" i="26" s="1"/>
  <c r="AA848" i="26" s="1"/>
  <c r="AA849" i="26" s="1"/>
  <c r="AA850" i="26" s="1"/>
  <c r="AA851" i="26" s="1"/>
  <c r="AA852" i="26" s="1"/>
  <c r="AA853" i="26" s="1"/>
  <c r="AA854" i="26" s="1"/>
  <c r="AA855" i="26" s="1"/>
  <c r="AA856" i="26" s="1"/>
  <c r="AA857" i="26" s="1"/>
  <c r="AA858" i="26" s="1"/>
  <c r="AA859" i="26" s="1"/>
  <c r="Y554" i="26"/>
  <c r="Y555" i="26" s="1"/>
  <c r="Y556" i="26" s="1"/>
  <c r="Y557" i="26" s="1"/>
  <c r="Y558" i="26" s="1"/>
  <c r="Y559" i="26" s="1"/>
  <c r="Y560" i="26" s="1"/>
  <c r="Y561" i="26" s="1"/>
  <c r="Y562" i="26" s="1"/>
  <c r="Y563" i="26" s="1"/>
  <c r="Y564" i="26" s="1"/>
  <c r="Y565" i="26" s="1"/>
  <c r="Y566" i="26" s="1"/>
  <c r="Y567" i="26" s="1"/>
  <c r="Y568" i="26" s="1"/>
  <c r="Y569" i="26" s="1"/>
  <c r="Y570" i="26" s="1"/>
  <c r="Y571" i="26" s="1"/>
  <c r="Y572" i="26" s="1"/>
  <c r="Y573" i="26" s="1"/>
  <c r="Y574" i="26" s="1"/>
  <c r="Y575" i="26" s="1"/>
  <c r="Y576" i="26" s="1"/>
  <c r="Y577" i="26" s="1"/>
  <c r="Y578" i="26" s="1"/>
  <c r="Y579" i="26" s="1"/>
  <c r="Y580" i="26" s="1"/>
  <c r="Y581" i="26" s="1"/>
  <c r="Y582" i="26" s="1"/>
  <c r="Y583" i="26" s="1"/>
  <c r="Y584" i="26" s="1"/>
  <c r="Y585" i="26" s="1"/>
  <c r="Y586" i="26" s="1"/>
  <c r="Y587" i="26" s="1"/>
  <c r="Y588" i="26" s="1"/>
  <c r="Y589" i="26" s="1"/>
  <c r="Y590" i="26" s="1"/>
  <c r="Y591" i="26" s="1"/>
  <c r="Y592" i="26" s="1"/>
  <c r="Y593" i="26" s="1"/>
  <c r="Y594" i="26" s="1"/>
  <c r="Y595" i="26" s="1"/>
  <c r="Y596" i="26" s="1"/>
  <c r="Y597" i="26" s="1"/>
  <c r="Y598" i="26" s="1"/>
  <c r="Y599" i="26" s="1"/>
  <c r="Y600" i="26" s="1"/>
  <c r="Y601" i="26" s="1"/>
  <c r="Y602" i="26" s="1"/>
  <c r="Y603" i="26" s="1"/>
  <c r="Y604" i="26" s="1"/>
  <c r="Y605" i="26" s="1"/>
  <c r="Y606" i="26" s="1"/>
  <c r="Y607" i="26" s="1"/>
  <c r="Y608" i="26" s="1"/>
  <c r="Y609" i="26" s="1"/>
  <c r="Y610" i="26" s="1"/>
  <c r="Y611" i="26" s="1"/>
  <c r="Y612" i="26" s="1"/>
  <c r="Y613" i="26" s="1"/>
  <c r="Y614" i="26" s="1"/>
  <c r="Y615" i="26" s="1"/>
  <c r="Y616" i="26" s="1"/>
  <c r="Y617" i="26" s="1"/>
  <c r="Y618" i="26" s="1"/>
  <c r="Y619" i="26" s="1"/>
  <c r="Y620" i="26" s="1"/>
  <c r="Y621" i="26" s="1"/>
  <c r="Y622" i="26" s="1"/>
  <c r="Y623" i="26" s="1"/>
  <c r="Y624" i="26" s="1"/>
  <c r="Y625" i="26" s="1"/>
  <c r="Y626" i="26" s="1"/>
  <c r="Y627" i="26" s="1"/>
  <c r="Y628" i="26" s="1"/>
  <c r="Y629" i="26" s="1"/>
  <c r="Y630" i="26" s="1"/>
  <c r="Y631" i="26" s="1"/>
  <c r="Y632" i="26" s="1"/>
  <c r="Y633" i="26" s="1"/>
  <c r="Y634" i="26" s="1"/>
  <c r="Y635" i="26" s="1"/>
  <c r="Y636" i="26" s="1"/>
  <c r="Y637" i="26" s="1"/>
  <c r="Y638" i="26" s="1"/>
  <c r="Y639" i="26" s="1"/>
  <c r="Y640" i="26" s="1"/>
  <c r="Y641" i="26" s="1"/>
  <c r="Y642" i="26" s="1"/>
  <c r="Y643" i="26" s="1"/>
  <c r="Y644" i="26" s="1"/>
  <c r="Y645" i="26" s="1"/>
  <c r="Y646" i="26" s="1"/>
  <c r="Y647" i="26" s="1"/>
  <c r="Y648" i="26" s="1"/>
  <c r="Y649" i="26" s="1"/>
  <c r="Y650" i="26" s="1"/>
  <c r="Y651" i="26" s="1"/>
  <c r="Y652" i="26" s="1"/>
  <c r="Y653" i="26" s="1"/>
  <c r="Y654" i="26" s="1"/>
  <c r="Y655" i="26" s="1"/>
  <c r="Y656" i="26" s="1"/>
  <c r="Y657" i="26" s="1"/>
  <c r="Y658" i="26" s="1"/>
  <c r="Y659" i="26" s="1"/>
  <c r="Y660" i="26" s="1"/>
  <c r="Y661" i="26" s="1"/>
  <c r="Y662" i="26" s="1"/>
  <c r="Y663" i="26" s="1"/>
  <c r="Y664" i="26" s="1"/>
  <c r="Y665" i="26" s="1"/>
  <c r="Y666" i="26" s="1"/>
  <c r="Y667" i="26" s="1"/>
  <c r="Y668" i="26" s="1"/>
  <c r="Y669" i="26" s="1"/>
  <c r="Y670" i="26" s="1"/>
  <c r="Y671" i="26" s="1"/>
  <c r="Y672" i="26" s="1"/>
  <c r="Y673" i="26" s="1"/>
  <c r="Y674" i="26" s="1"/>
  <c r="Y675" i="26" s="1"/>
  <c r="Y676" i="26" s="1"/>
  <c r="Y677" i="26" s="1"/>
  <c r="Y678" i="26" s="1"/>
  <c r="Y679" i="26" s="1"/>
  <c r="Y680" i="26" s="1"/>
  <c r="Y681" i="26" s="1"/>
  <c r="Y682" i="26" s="1"/>
  <c r="Y683" i="26" s="1"/>
  <c r="Y684" i="26" s="1"/>
  <c r="Y685" i="26" s="1"/>
  <c r="Y686" i="26" s="1"/>
  <c r="Y687" i="26" s="1"/>
  <c r="Y688" i="26" s="1"/>
  <c r="Y689" i="26" s="1"/>
  <c r="Y690" i="26" s="1"/>
  <c r="Y691" i="26" s="1"/>
  <c r="Y692" i="26" s="1"/>
  <c r="Y693" i="26" s="1"/>
  <c r="Y694" i="26" s="1"/>
  <c r="Y695" i="26" s="1"/>
  <c r="Y696" i="26" s="1"/>
  <c r="Y697" i="26" s="1"/>
  <c r="Y698" i="26" s="1"/>
  <c r="Y699" i="26" s="1"/>
  <c r="Y700" i="26" s="1"/>
  <c r="Y701" i="26" s="1"/>
  <c r="Y702" i="26" s="1"/>
  <c r="Y703" i="26" s="1"/>
  <c r="Y704" i="26" s="1"/>
  <c r="Y705" i="26" s="1"/>
  <c r="Y706" i="26" s="1"/>
  <c r="Y707" i="26" s="1"/>
  <c r="Y708" i="26" s="1"/>
  <c r="Y709" i="26" s="1"/>
  <c r="Y710" i="26" s="1"/>
  <c r="Y711" i="26" s="1"/>
  <c r="Y712" i="26" s="1"/>
  <c r="Y713" i="26" s="1"/>
  <c r="Y714" i="26" s="1"/>
  <c r="Y715" i="26" s="1"/>
  <c r="Y716" i="26" s="1"/>
  <c r="Y717" i="26" s="1"/>
  <c r="Y718" i="26" s="1"/>
  <c r="Y719" i="26" s="1"/>
  <c r="Y720" i="26" s="1"/>
  <c r="Y721" i="26" s="1"/>
  <c r="Y722" i="26" s="1"/>
  <c r="Y723" i="26" s="1"/>
  <c r="Y724" i="26" s="1"/>
  <c r="Y725" i="26" s="1"/>
  <c r="Y726" i="26" s="1"/>
  <c r="Y727" i="26" s="1"/>
  <c r="Y728" i="26" s="1"/>
  <c r="Y729" i="26" s="1"/>
  <c r="Y730" i="26" s="1"/>
  <c r="Y731" i="26" s="1"/>
  <c r="Y732" i="26" s="1"/>
  <c r="Y733" i="26" s="1"/>
  <c r="Y734" i="26" s="1"/>
  <c r="Y735" i="26" s="1"/>
  <c r="Y736" i="26" s="1"/>
  <c r="Y737" i="26" s="1"/>
  <c r="Y738" i="26" s="1"/>
  <c r="Y739" i="26" s="1"/>
  <c r="Y740" i="26" s="1"/>
  <c r="Y741" i="26" s="1"/>
  <c r="Y742" i="26" s="1"/>
  <c r="Y743" i="26" s="1"/>
  <c r="Y744" i="26" s="1"/>
  <c r="Y745" i="26" s="1"/>
  <c r="Y746" i="26" s="1"/>
  <c r="Y747" i="26" s="1"/>
  <c r="Y748" i="26" s="1"/>
  <c r="Y749" i="26" s="1"/>
  <c r="Y750" i="26" s="1"/>
  <c r="Y751" i="26" s="1"/>
  <c r="Y752" i="26" s="1"/>
  <c r="Y753" i="26" s="1"/>
  <c r="Y754" i="26" s="1"/>
  <c r="Y755" i="26" s="1"/>
  <c r="Y756" i="26" s="1"/>
  <c r="Y757" i="26" s="1"/>
  <c r="Y758" i="26" s="1"/>
  <c r="Y759" i="26" s="1"/>
  <c r="Y760" i="26" s="1"/>
  <c r="Y761" i="26" s="1"/>
  <c r="Y762" i="26" s="1"/>
  <c r="Y763" i="26" s="1"/>
  <c r="Y764" i="26" s="1"/>
  <c r="Y765" i="26" s="1"/>
  <c r="Y766" i="26" s="1"/>
  <c r="Y767" i="26" s="1"/>
  <c r="Y768" i="26" s="1"/>
  <c r="Y769" i="26" s="1"/>
  <c r="Y770" i="26" s="1"/>
  <c r="Y771" i="26" s="1"/>
  <c r="Y772" i="26" s="1"/>
  <c r="Y773" i="26" s="1"/>
  <c r="Y774" i="26" s="1"/>
  <c r="Y775" i="26" s="1"/>
  <c r="Y776" i="26" s="1"/>
  <c r="Y777" i="26" s="1"/>
  <c r="Y778" i="26" s="1"/>
  <c r="Y779" i="26" s="1"/>
  <c r="Y780" i="26" s="1"/>
  <c r="Y781" i="26" s="1"/>
  <c r="Y782" i="26" s="1"/>
  <c r="Y783" i="26" s="1"/>
  <c r="Y784" i="26" s="1"/>
  <c r="Y785" i="26" s="1"/>
  <c r="Y786" i="26" s="1"/>
  <c r="Y787" i="26" s="1"/>
  <c r="Y788" i="26" s="1"/>
  <c r="Y789" i="26" s="1"/>
  <c r="Y790" i="26" s="1"/>
  <c r="Y791" i="26" s="1"/>
  <c r="Y792" i="26" s="1"/>
  <c r="Y793" i="26" s="1"/>
  <c r="Y794" i="26" s="1"/>
  <c r="Y795" i="26" s="1"/>
  <c r="Y796" i="26" s="1"/>
  <c r="Y797" i="26" s="1"/>
  <c r="Y798" i="26" s="1"/>
  <c r="Y799" i="26" s="1"/>
  <c r="Y800" i="26" s="1"/>
  <c r="Y801" i="26" s="1"/>
  <c r="Y802" i="26" s="1"/>
  <c r="Y803" i="26" s="1"/>
  <c r="Y804" i="26" s="1"/>
  <c r="Y805" i="26" s="1"/>
  <c r="Y806" i="26" s="1"/>
  <c r="Y807" i="26" s="1"/>
  <c r="Y808" i="26" s="1"/>
  <c r="Y809" i="26" s="1"/>
  <c r="Y810" i="26" s="1"/>
  <c r="Y811" i="26" s="1"/>
  <c r="Y812" i="26" s="1"/>
  <c r="Y813" i="26" s="1"/>
  <c r="Y814" i="26" s="1"/>
  <c r="Y815" i="26" s="1"/>
  <c r="Y816" i="26" s="1"/>
  <c r="Y817" i="26" s="1"/>
  <c r="Y818" i="26" s="1"/>
  <c r="Y819" i="26" s="1"/>
  <c r="Y820" i="26" s="1"/>
  <c r="Y821" i="26" s="1"/>
  <c r="Y822" i="26" s="1"/>
  <c r="Y823" i="26" s="1"/>
  <c r="Y824" i="26" s="1"/>
  <c r="Y825" i="26" s="1"/>
  <c r="Y826" i="26" s="1"/>
  <c r="Y827" i="26" s="1"/>
  <c r="Y828" i="26" s="1"/>
  <c r="Y829" i="26" s="1"/>
  <c r="Y830" i="26" s="1"/>
  <c r="Y831" i="26" s="1"/>
  <c r="Y832" i="26" s="1"/>
  <c r="Y833" i="26" s="1"/>
  <c r="Y834" i="26" s="1"/>
  <c r="Y835" i="26" s="1"/>
  <c r="Y836" i="26" s="1"/>
  <c r="Y837" i="26" s="1"/>
  <c r="Y838" i="26" s="1"/>
  <c r="Y839" i="26" s="1"/>
  <c r="Y840" i="26" s="1"/>
  <c r="Y841" i="26" s="1"/>
  <c r="Y842" i="26" s="1"/>
  <c r="Y843" i="26" s="1"/>
  <c r="Y844" i="26" s="1"/>
  <c r="Y845" i="26" s="1"/>
  <c r="Y846" i="26" s="1"/>
  <c r="Y847" i="26" s="1"/>
  <c r="Y848" i="26" s="1"/>
  <c r="Y849" i="26" s="1"/>
  <c r="Y850" i="26" s="1"/>
  <c r="Y851" i="26" s="1"/>
  <c r="Y852" i="26" s="1"/>
  <c r="Y853" i="26" s="1"/>
  <c r="Y854" i="26" s="1"/>
  <c r="Y855" i="26" s="1"/>
  <c r="Y856" i="26" s="1"/>
  <c r="Y857" i="26" s="1"/>
  <c r="Y858" i="26" s="1"/>
  <c r="Y859" i="26" s="1"/>
  <c r="AC78" i="26"/>
  <c r="AC79" i="26" s="1"/>
  <c r="AC116" i="26" s="1"/>
  <c r="AC117" i="26" s="1"/>
  <c r="AC118" i="26" s="1"/>
  <c r="AC119" i="26" s="1"/>
  <c r="AC120" i="26" s="1"/>
  <c r="AC121" i="26" s="1"/>
  <c r="AC122" i="26" s="1"/>
  <c r="AC123" i="26" s="1"/>
  <c r="AC124" i="26" s="1"/>
  <c r="AC125" i="26" s="1"/>
  <c r="AC126" i="26" s="1"/>
  <c r="AC127" i="26" s="1"/>
  <c r="AC128" i="26" s="1"/>
  <c r="AC129" i="26" s="1"/>
  <c r="AC130" i="26" s="1"/>
  <c r="AC131" i="26" s="1"/>
  <c r="AC132" i="26" s="1"/>
  <c r="AC133" i="26" s="1"/>
  <c r="AC134" i="26" s="1"/>
  <c r="AC135" i="26" s="1"/>
  <c r="AC136" i="26" s="1"/>
  <c r="AC137" i="26" s="1"/>
  <c r="AC138" i="26" s="1"/>
  <c r="AC139" i="26" s="1"/>
  <c r="AC140" i="26" s="1"/>
  <c r="AC141" i="26" s="1"/>
  <c r="AC142" i="26" s="1"/>
  <c r="AC143" i="26" s="1"/>
  <c r="AC144" i="26" s="1"/>
  <c r="AC145" i="26" s="1"/>
  <c r="AC146" i="26" s="1"/>
  <c r="AC147" i="26" s="1"/>
  <c r="AC148" i="26" s="1"/>
  <c r="AC149" i="26" s="1"/>
  <c r="AC150" i="26" s="1"/>
  <c r="AC151" i="26" s="1"/>
  <c r="AC152" i="26" s="1"/>
  <c r="AC153" i="26" s="1"/>
  <c r="AC154" i="26" s="1"/>
  <c r="AC155" i="26" s="1"/>
  <c r="AC156" i="26" s="1"/>
  <c r="AC157" i="26" s="1"/>
  <c r="AC158" i="26" s="1"/>
  <c r="AC159" i="26" s="1"/>
  <c r="AC160" i="26" s="1"/>
  <c r="AC161" i="26" s="1"/>
  <c r="AC162" i="26" s="1"/>
  <c r="AC163" i="26" s="1"/>
  <c r="AC164" i="26" s="1"/>
  <c r="AC165" i="26" s="1"/>
  <c r="AC166" i="26" s="1"/>
  <c r="AC167" i="26" s="1"/>
  <c r="AC168" i="26" s="1"/>
  <c r="AC169" i="26" s="1"/>
  <c r="AC170" i="26" s="1"/>
  <c r="AC171" i="26" s="1"/>
  <c r="AC172" i="26" s="1"/>
  <c r="AC173" i="26" s="1"/>
  <c r="AC174" i="26" s="1"/>
  <c r="AC175" i="26" s="1"/>
  <c r="AC176" i="26" s="1"/>
  <c r="AC177" i="26" s="1"/>
  <c r="AC178" i="26" s="1"/>
  <c r="AC179" i="26" s="1"/>
  <c r="AC180" i="26" s="1"/>
  <c r="AC181" i="26" s="1"/>
  <c r="AC182" i="26" s="1"/>
  <c r="AC183" i="26" s="1"/>
  <c r="AC184" i="26" s="1"/>
  <c r="AC185" i="26" s="1"/>
  <c r="AC186" i="26" s="1"/>
  <c r="AC187" i="26" s="1"/>
  <c r="AC188" i="26" s="1"/>
  <c r="AC189" i="26" s="1"/>
  <c r="AC190" i="26" s="1"/>
  <c r="AC191" i="26" s="1"/>
  <c r="AC192" i="26" s="1"/>
  <c r="AC193" i="26" s="1"/>
  <c r="AC194" i="26" s="1"/>
  <c r="AC195" i="26" s="1"/>
  <c r="AC196" i="26" s="1"/>
  <c r="AC197" i="26" s="1"/>
  <c r="AC198" i="26" s="1"/>
  <c r="AC199" i="26" s="1"/>
  <c r="AC200" i="26" s="1"/>
  <c r="AC201" i="26" s="1"/>
  <c r="AC202" i="26" s="1"/>
  <c r="AC203" i="26" s="1"/>
  <c r="AC204" i="26" s="1"/>
  <c r="AC205" i="26" s="1"/>
  <c r="AC206" i="26" s="1"/>
  <c r="AC207" i="26" s="1"/>
  <c r="AC208" i="26" s="1"/>
  <c r="AC209" i="26" s="1"/>
  <c r="AC210" i="26" s="1"/>
  <c r="AC211" i="26" s="1"/>
  <c r="AC212" i="26" s="1"/>
  <c r="AC213" i="26" s="1"/>
  <c r="AC214" i="26" s="1"/>
  <c r="AC215" i="26" s="1"/>
  <c r="AC216" i="26" s="1"/>
  <c r="AC217" i="26" s="1"/>
  <c r="AC218" i="26" s="1"/>
  <c r="AC219" i="26" s="1"/>
  <c r="AC220" i="26" s="1"/>
  <c r="AC221" i="26" s="1"/>
  <c r="AC222" i="26" s="1"/>
  <c r="AC223" i="26" s="1"/>
  <c r="AC224" i="26" s="1"/>
  <c r="AC225" i="26" s="1"/>
  <c r="AC226" i="26" s="1"/>
  <c r="AC227" i="26" s="1"/>
  <c r="AC228" i="26" s="1"/>
  <c r="AC229" i="26" s="1"/>
  <c r="AC230" i="26" s="1"/>
  <c r="AC231" i="26" s="1"/>
  <c r="AC232" i="26" s="1"/>
  <c r="AC233" i="26" s="1"/>
  <c r="AC234" i="26" s="1"/>
  <c r="AC235" i="26" s="1"/>
  <c r="AC236" i="26" s="1"/>
  <c r="AC237" i="26" s="1"/>
  <c r="AC238" i="26" s="1"/>
  <c r="AC239" i="26" s="1"/>
  <c r="AC240" i="26" s="1"/>
  <c r="AC241" i="26" s="1"/>
  <c r="AC242" i="26" s="1"/>
  <c r="AC243" i="26" s="1"/>
  <c r="AC244" i="26" s="1"/>
  <c r="AC245" i="26" s="1"/>
  <c r="AC246" i="26" s="1"/>
  <c r="AC247" i="26" s="1"/>
  <c r="AC248" i="26" s="1"/>
  <c r="AC249" i="26" s="1"/>
  <c r="AC250" i="26" s="1"/>
  <c r="AC251" i="26" s="1"/>
  <c r="AC252" i="26" s="1"/>
  <c r="AC253" i="26" s="1"/>
  <c r="AC254" i="26" s="1"/>
  <c r="AC255" i="26" s="1"/>
  <c r="AC256" i="26" s="1"/>
  <c r="AC257" i="26" s="1"/>
  <c r="AC258" i="26" s="1"/>
  <c r="AC259" i="26" s="1"/>
  <c r="AC260" i="26" s="1"/>
  <c r="AC261" i="26" s="1"/>
  <c r="AC262" i="26" s="1"/>
  <c r="AC263" i="26" s="1"/>
  <c r="AC264" i="26" s="1"/>
  <c r="AC265" i="26" s="1"/>
  <c r="AC266" i="26" s="1"/>
  <c r="AC267" i="26" s="1"/>
  <c r="AC268" i="26" s="1"/>
  <c r="AC269" i="26" s="1"/>
  <c r="AC270" i="26" s="1"/>
  <c r="AC271" i="26" s="1"/>
  <c r="AC272" i="26" s="1"/>
  <c r="AC273" i="26" s="1"/>
  <c r="AC274" i="26" s="1"/>
  <c r="AC275" i="26" s="1"/>
  <c r="AC276" i="26" s="1"/>
  <c r="AC277" i="26" s="1"/>
  <c r="AC278" i="26" s="1"/>
  <c r="AC279" i="26" s="1"/>
  <c r="AC280" i="26" s="1"/>
  <c r="AC281" i="26" s="1"/>
  <c r="AC282" i="26" s="1"/>
  <c r="AC283" i="26" s="1"/>
  <c r="AC284" i="26" s="1"/>
  <c r="AC285" i="26" s="1"/>
  <c r="AC286" i="26" s="1"/>
  <c r="AC287" i="26" s="1"/>
  <c r="AC288" i="26" s="1"/>
  <c r="AC289" i="26" s="1"/>
  <c r="AC290" i="26" s="1"/>
  <c r="AC291" i="26" s="1"/>
  <c r="AC292" i="26" s="1"/>
  <c r="AC293" i="26" s="1"/>
  <c r="AC294" i="26" s="1"/>
  <c r="AC295" i="26" s="1"/>
  <c r="AC296" i="26" s="1"/>
  <c r="AC297" i="26" s="1"/>
  <c r="AC298" i="26" s="1"/>
  <c r="AC299" i="26" s="1"/>
  <c r="AC300" i="26" s="1"/>
  <c r="AC301" i="26" s="1"/>
  <c r="AC302" i="26" s="1"/>
  <c r="AC303" i="26" s="1"/>
  <c r="AC304" i="26" s="1"/>
  <c r="AC305" i="26" s="1"/>
  <c r="AC306" i="26" s="1"/>
  <c r="AC307" i="26" s="1"/>
  <c r="AC308" i="26" s="1"/>
  <c r="AC309" i="26" s="1"/>
  <c r="AC310" i="26" s="1"/>
  <c r="AC311" i="26" s="1"/>
  <c r="AC312" i="26" s="1"/>
  <c r="AC313" i="26" s="1"/>
  <c r="AC314" i="26" s="1"/>
  <c r="AC315" i="26" s="1"/>
  <c r="AC316" i="26" s="1"/>
  <c r="AC317" i="26" s="1"/>
  <c r="AC318" i="26" s="1"/>
  <c r="AC319" i="26" s="1"/>
  <c r="AC320" i="26" s="1"/>
  <c r="AC321" i="26" s="1"/>
  <c r="AC322" i="26" s="1"/>
  <c r="AC323" i="26" s="1"/>
  <c r="AC324" i="26" s="1"/>
  <c r="AC325" i="26" s="1"/>
  <c r="AC326" i="26" s="1"/>
  <c r="AC327" i="26" s="1"/>
  <c r="AC328" i="26" s="1"/>
  <c r="AC329" i="26" s="1"/>
  <c r="AC330" i="26" s="1"/>
  <c r="AC331" i="26" s="1"/>
  <c r="AC332" i="26" s="1"/>
  <c r="AC333" i="26" s="1"/>
  <c r="AC334" i="26" s="1"/>
  <c r="AC335" i="26" s="1"/>
  <c r="AC336" i="26" s="1"/>
  <c r="AC337" i="26" s="1"/>
  <c r="AC338" i="26" s="1"/>
  <c r="AC339" i="26" s="1"/>
  <c r="AC340" i="26" s="1"/>
  <c r="AC341" i="26" s="1"/>
  <c r="AC342" i="26" s="1"/>
  <c r="AC343" i="26" s="1"/>
  <c r="AC344" i="26" s="1"/>
  <c r="AC345" i="26" s="1"/>
  <c r="AC346" i="26" s="1"/>
  <c r="AC347" i="26" s="1"/>
  <c r="AC348" i="26" s="1"/>
  <c r="AC349" i="26" s="1"/>
  <c r="AC350" i="26" s="1"/>
  <c r="AC351" i="26" s="1"/>
  <c r="AC352" i="26" s="1"/>
  <c r="AC353" i="26" s="1"/>
  <c r="AC354" i="26" s="1"/>
  <c r="AC355" i="26" s="1"/>
  <c r="AC356" i="26" s="1"/>
  <c r="AC357" i="26" s="1"/>
  <c r="AC358" i="26" s="1"/>
  <c r="AC359" i="26" s="1"/>
  <c r="AC360" i="26" s="1"/>
  <c r="AC361" i="26" s="1"/>
  <c r="AC362" i="26" s="1"/>
  <c r="AC363" i="26" s="1"/>
  <c r="AC364" i="26" s="1"/>
  <c r="AC365" i="26" s="1"/>
  <c r="AC366" i="26" s="1"/>
  <c r="AC367" i="26" s="1"/>
  <c r="AC368" i="26" s="1"/>
  <c r="AC369" i="26" s="1"/>
  <c r="AC370" i="26" s="1"/>
  <c r="AC371" i="26" s="1"/>
  <c r="AC372" i="26" s="1"/>
  <c r="AC373" i="26" s="1"/>
  <c r="AC374" i="26" s="1"/>
  <c r="AC375" i="26" s="1"/>
  <c r="AC376" i="26" s="1"/>
  <c r="AC377" i="26" s="1"/>
  <c r="AC378" i="26" s="1"/>
  <c r="AC379" i="26" s="1"/>
  <c r="AC380" i="26" s="1"/>
  <c r="AC381" i="26" s="1"/>
  <c r="AC382" i="26" s="1"/>
  <c r="AC383" i="26" s="1"/>
  <c r="AC384" i="26" s="1"/>
  <c r="AC385" i="26" s="1"/>
  <c r="AC386" i="26" s="1"/>
  <c r="AC387" i="26" s="1"/>
  <c r="AC388" i="26" s="1"/>
  <c r="AC389" i="26" s="1"/>
  <c r="AC390" i="26" s="1"/>
  <c r="AC391" i="26" s="1"/>
  <c r="AC392" i="26" s="1"/>
  <c r="AC393" i="26" s="1"/>
  <c r="AC394" i="26" s="1"/>
  <c r="AC395" i="26" s="1"/>
  <c r="AC396" i="26" s="1"/>
  <c r="AC397" i="26" s="1"/>
  <c r="AC398" i="26" s="1"/>
  <c r="AC399" i="26" s="1"/>
  <c r="AC400" i="26" s="1"/>
  <c r="AC401" i="26" s="1"/>
  <c r="AC402" i="26" s="1"/>
  <c r="AC403" i="26" s="1"/>
  <c r="AC404" i="26" s="1"/>
  <c r="AC405" i="26" s="1"/>
  <c r="AC406" i="26" s="1"/>
  <c r="AC407" i="26" s="1"/>
  <c r="AC408" i="26" s="1"/>
  <c r="AC409" i="26" s="1"/>
  <c r="AC410" i="26" s="1"/>
  <c r="AC411" i="26" s="1"/>
  <c r="AC412" i="26" s="1"/>
  <c r="AC413" i="26" s="1"/>
  <c r="AC414" i="26" s="1"/>
  <c r="AC415" i="26" s="1"/>
  <c r="AC416" i="26" s="1"/>
  <c r="AC417" i="26" s="1"/>
  <c r="AC418" i="26" s="1"/>
  <c r="AC419" i="26" s="1"/>
  <c r="AC420" i="26" s="1"/>
  <c r="AC421" i="26" s="1"/>
  <c r="AC422" i="26" s="1"/>
  <c r="AC423" i="26" s="1"/>
  <c r="AC424" i="26" s="1"/>
  <c r="AC425" i="26" s="1"/>
  <c r="AC426" i="26" s="1"/>
  <c r="AC427" i="26" s="1"/>
  <c r="AC428" i="26" s="1"/>
  <c r="AC429" i="26" s="1"/>
  <c r="AC430" i="26" s="1"/>
  <c r="AC431" i="26" s="1"/>
  <c r="AC432" i="26" s="1"/>
  <c r="AC433" i="26" s="1"/>
  <c r="AC434" i="26" s="1"/>
  <c r="AC435" i="26" s="1"/>
  <c r="AC436" i="26" s="1"/>
  <c r="AC437" i="26" s="1"/>
  <c r="AC438" i="26" s="1"/>
  <c r="AC439" i="26" s="1"/>
  <c r="AC440" i="26" s="1"/>
  <c r="AC441" i="26" s="1"/>
  <c r="AC442" i="26" s="1"/>
  <c r="AC443" i="26" s="1"/>
  <c r="AC444" i="26" s="1"/>
  <c r="AC445" i="26" s="1"/>
  <c r="AC446" i="26" s="1"/>
  <c r="AC447" i="26" s="1"/>
  <c r="AC448" i="26" s="1"/>
  <c r="AC449" i="26" s="1"/>
  <c r="AC450" i="26" s="1"/>
  <c r="AC451" i="26" s="1"/>
  <c r="AC452" i="26" s="1"/>
  <c r="AC453" i="26" s="1"/>
  <c r="AC454" i="26" s="1"/>
  <c r="AC455" i="26" s="1"/>
  <c r="AC456" i="26" s="1"/>
  <c r="AC457" i="26" s="1"/>
  <c r="AC458" i="26" s="1"/>
  <c r="AC459" i="26" s="1"/>
  <c r="AC460" i="26" s="1"/>
  <c r="AC461" i="26" s="1"/>
  <c r="AC462" i="26" s="1"/>
  <c r="AC463" i="26" s="1"/>
  <c r="AC464" i="26" s="1"/>
  <c r="AC465" i="26" s="1"/>
  <c r="AC466" i="26" s="1"/>
  <c r="AC467" i="26" s="1"/>
  <c r="AC468" i="26" s="1"/>
  <c r="AC469" i="26" s="1"/>
  <c r="AC470" i="26" s="1"/>
  <c r="AC471" i="26" s="1"/>
  <c r="AC472" i="26" s="1"/>
  <c r="AC473" i="26" s="1"/>
  <c r="AC474" i="26" s="1"/>
  <c r="AC475" i="26" s="1"/>
  <c r="AC476" i="26" s="1"/>
  <c r="AC477" i="26" s="1"/>
  <c r="AC478" i="26" s="1"/>
  <c r="AC479" i="26" s="1"/>
  <c r="AC480" i="26" s="1"/>
  <c r="AC481" i="26" s="1"/>
  <c r="AC482" i="26" s="1"/>
  <c r="AC483" i="26" s="1"/>
  <c r="AC484" i="26" s="1"/>
  <c r="AC485" i="26" s="1"/>
  <c r="AC486" i="26" s="1"/>
  <c r="AC487" i="26" s="1"/>
  <c r="AC488" i="26" s="1"/>
  <c r="AC489" i="26" s="1"/>
  <c r="AC490" i="26" s="1"/>
  <c r="AC491" i="26" s="1"/>
  <c r="AC492" i="26" s="1"/>
  <c r="AC493" i="26" s="1"/>
  <c r="AC494" i="26" s="1"/>
  <c r="AC495" i="26" s="1"/>
  <c r="AC496" i="26" s="1"/>
  <c r="AC497" i="26" s="1"/>
  <c r="AC498" i="26" s="1"/>
  <c r="AC499" i="26" s="1"/>
  <c r="AC500" i="26" s="1"/>
  <c r="AC501" i="26" s="1"/>
  <c r="AC502" i="26" s="1"/>
  <c r="AC503" i="26" s="1"/>
  <c r="AC504" i="26" s="1"/>
  <c r="AC505" i="26" s="1"/>
  <c r="AC506" i="26" s="1"/>
  <c r="AC507" i="26" s="1"/>
  <c r="AC508" i="26" s="1"/>
  <c r="AC509" i="26" s="1"/>
  <c r="AC510" i="26" s="1"/>
  <c r="AC511" i="26" s="1"/>
  <c r="AC512" i="26" s="1"/>
  <c r="AC513" i="26" s="1"/>
  <c r="AC514" i="26" s="1"/>
  <c r="AC515" i="26" s="1"/>
  <c r="AC516" i="26" s="1"/>
  <c r="AC517" i="26" s="1"/>
  <c r="AC518" i="26" s="1"/>
  <c r="AC519" i="26" s="1"/>
  <c r="AC520" i="26" s="1"/>
  <c r="AC521" i="26" s="1"/>
  <c r="AC522" i="26" s="1"/>
  <c r="AC523" i="26" s="1"/>
  <c r="AC524" i="26" s="1"/>
  <c r="AC525" i="26" s="1"/>
  <c r="AC526" i="26" s="1"/>
  <c r="AC527" i="26" s="1"/>
  <c r="AC528" i="26" s="1"/>
  <c r="AC529" i="26" s="1"/>
  <c r="AC530" i="26" s="1"/>
  <c r="AC531" i="26" s="1"/>
  <c r="AC532" i="26" s="1"/>
  <c r="AC533" i="26" s="1"/>
  <c r="AC534" i="26" s="1"/>
  <c r="AC535" i="26" s="1"/>
  <c r="AC536" i="26" s="1"/>
  <c r="AC537" i="26" s="1"/>
  <c r="AC538" i="26" s="1"/>
  <c r="AC539" i="26" s="1"/>
  <c r="AC540" i="26" s="1"/>
  <c r="AC541" i="26" s="1"/>
  <c r="AC542" i="26" s="1"/>
  <c r="AC543" i="26" s="1"/>
  <c r="AC544" i="26" s="1"/>
  <c r="AC545" i="26" s="1"/>
  <c r="AC546" i="26" s="1"/>
  <c r="AC547" i="26" s="1"/>
  <c r="AC548" i="26" s="1"/>
  <c r="AC549" i="26" s="1"/>
  <c r="AC550" i="26" s="1"/>
  <c r="AC551" i="26" s="1"/>
  <c r="AC552" i="26" s="1"/>
  <c r="AC553" i="26" s="1"/>
  <c r="AC554" i="26" s="1"/>
  <c r="AC555" i="26" s="1"/>
  <c r="AC556" i="26" s="1"/>
  <c r="AC557" i="26" s="1"/>
  <c r="AC558" i="26" s="1"/>
  <c r="AC559" i="26" s="1"/>
  <c r="AC560" i="26" s="1"/>
  <c r="AC561" i="26" s="1"/>
  <c r="AC562" i="26" s="1"/>
  <c r="AC563" i="26" s="1"/>
  <c r="AC564" i="26" s="1"/>
  <c r="AC565" i="26" s="1"/>
  <c r="AC566" i="26" s="1"/>
  <c r="AC567" i="26" s="1"/>
  <c r="AC568" i="26" s="1"/>
  <c r="AC569" i="26" s="1"/>
  <c r="AC570" i="26" s="1"/>
  <c r="AC571" i="26" s="1"/>
  <c r="AC572" i="26" s="1"/>
  <c r="AC573" i="26" s="1"/>
  <c r="AC574" i="26" s="1"/>
  <c r="AC575" i="26" s="1"/>
  <c r="AC576" i="26" s="1"/>
  <c r="AC577" i="26" s="1"/>
  <c r="AC578" i="26" s="1"/>
  <c r="AC579" i="26" s="1"/>
  <c r="AC580" i="26" s="1"/>
  <c r="AC581" i="26" s="1"/>
  <c r="AC582" i="26" s="1"/>
  <c r="AC583" i="26" s="1"/>
  <c r="AC584" i="26" s="1"/>
  <c r="AC585" i="26" s="1"/>
  <c r="AC586" i="26" s="1"/>
  <c r="AC587" i="26" s="1"/>
  <c r="AC588" i="26" s="1"/>
  <c r="AC589" i="26" s="1"/>
  <c r="AC590" i="26" s="1"/>
  <c r="AC591" i="26" s="1"/>
  <c r="AC592" i="26" s="1"/>
  <c r="AC593" i="26" s="1"/>
  <c r="AC594" i="26" s="1"/>
  <c r="AC595" i="26" s="1"/>
  <c r="AC596" i="26" s="1"/>
  <c r="AC597" i="26" s="1"/>
  <c r="AC598" i="26" s="1"/>
  <c r="AC599" i="26" s="1"/>
  <c r="AC600" i="26" s="1"/>
  <c r="AC601" i="26" s="1"/>
  <c r="AC602" i="26" s="1"/>
  <c r="AC603" i="26" s="1"/>
  <c r="AC604" i="26" s="1"/>
  <c r="AC605" i="26" s="1"/>
  <c r="AC606" i="26" s="1"/>
  <c r="AC607" i="26" s="1"/>
  <c r="AC608" i="26" s="1"/>
  <c r="AC609" i="26" s="1"/>
  <c r="AC610" i="26" s="1"/>
  <c r="AC611" i="26" s="1"/>
  <c r="AC612" i="26" s="1"/>
  <c r="AC613" i="26" s="1"/>
  <c r="AC614" i="26" s="1"/>
  <c r="AC615" i="26" s="1"/>
  <c r="AC616" i="26" s="1"/>
  <c r="AC617" i="26" s="1"/>
  <c r="AC618" i="26" s="1"/>
  <c r="AC619" i="26" s="1"/>
  <c r="AC620" i="26" s="1"/>
  <c r="AC621" i="26" s="1"/>
  <c r="AC622" i="26" s="1"/>
  <c r="AC623" i="26" s="1"/>
  <c r="AC624" i="26" s="1"/>
  <c r="AC625" i="26" s="1"/>
  <c r="AC626" i="26" s="1"/>
  <c r="AC627" i="26" s="1"/>
  <c r="AC628" i="26" s="1"/>
  <c r="AC629" i="26" s="1"/>
  <c r="AC630" i="26" s="1"/>
  <c r="AC631" i="26" s="1"/>
  <c r="AC632" i="26" s="1"/>
  <c r="AC633" i="26" s="1"/>
  <c r="AC634" i="26" s="1"/>
  <c r="AC635" i="26" s="1"/>
  <c r="AC636" i="26" s="1"/>
  <c r="AC637" i="26" s="1"/>
  <c r="AC638" i="26" s="1"/>
  <c r="AC639" i="26" s="1"/>
  <c r="AC640" i="26" s="1"/>
  <c r="AC641" i="26" s="1"/>
  <c r="AC642" i="26" s="1"/>
  <c r="AC643" i="26" s="1"/>
  <c r="AC644" i="26" s="1"/>
  <c r="AC645" i="26" s="1"/>
  <c r="AC646" i="26" s="1"/>
  <c r="AC647" i="26" s="1"/>
  <c r="AC648" i="26" s="1"/>
  <c r="AC649" i="26" s="1"/>
  <c r="AC650" i="26" s="1"/>
  <c r="AC651" i="26" s="1"/>
  <c r="AC652" i="26" s="1"/>
  <c r="AC653" i="26" s="1"/>
  <c r="AC654" i="26" s="1"/>
  <c r="AC655" i="26" s="1"/>
  <c r="AC656" i="26" s="1"/>
  <c r="AC657" i="26" s="1"/>
  <c r="AC658" i="26" s="1"/>
  <c r="AC659" i="26" s="1"/>
  <c r="AC660" i="26" s="1"/>
  <c r="AC661" i="26" s="1"/>
  <c r="AC662" i="26" s="1"/>
  <c r="AC663" i="26" s="1"/>
  <c r="AC664" i="26" s="1"/>
  <c r="AC665" i="26" s="1"/>
  <c r="AC666" i="26" s="1"/>
  <c r="AC667" i="26" s="1"/>
  <c r="AC668" i="26" s="1"/>
  <c r="AC669" i="26" s="1"/>
  <c r="AC670" i="26" s="1"/>
  <c r="AC671" i="26" s="1"/>
  <c r="AC672" i="26" s="1"/>
  <c r="AC673" i="26" s="1"/>
  <c r="AC674" i="26" s="1"/>
  <c r="AC675" i="26" s="1"/>
  <c r="AC676" i="26" s="1"/>
  <c r="AC677" i="26" s="1"/>
  <c r="AC678" i="26" s="1"/>
  <c r="AC679" i="26" s="1"/>
  <c r="AC680" i="26" s="1"/>
  <c r="AC681" i="26" s="1"/>
  <c r="AC682" i="26" s="1"/>
  <c r="AC683" i="26" s="1"/>
  <c r="AC684" i="26" s="1"/>
  <c r="AC685" i="26" s="1"/>
  <c r="AC686" i="26" s="1"/>
  <c r="AC687" i="26" s="1"/>
  <c r="AC688" i="26" s="1"/>
  <c r="AC689" i="26" s="1"/>
  <c r="AC690" i="26" s="1"/>
  <c r="AC691" i="26" s="1"/>
  <c r="AC692" i="26" s="1"/>
  <c r="AC693" i="26" s="1"/>
  <c r="AC694" i="26" s="1"/>
  <c r="AC695" i="26" s="1"/>
  <c r="AC696" i="26" s="1"/>
  <c r="AC697" i="26" s="1"/>
  <c r="AC698" i="26" s="1"/>
  <c r="AC699" i="26" s="1"/>
  <c r="AC700" i="26" s="1"/>
  <c r="AC701" i="26" s="1"/>
  <c r="AC702" i="26" s="1"/>
  <c r="AC703" i="26" s="1"/>
  <c r="AC704" i="26" s="1"/>
  <c r="AC705" i="26" s="1"/>
  <c r="AC706" i="26" s="1"/>
  <c r="AC707" i="26" s="1"/>
  <c r="AC708" i="26" s="1"/>
  <c r="AC709" i="26" s="1"/>
  <c r="AC710" i="26" s="1"/>
  <c r="AC711" i="26" s="1"/>
  <c r="AC712" i="26" s="1"/>
  <c r="AC713" i="26" s="1"/>
  <c r="AC714" i="26" s="1"/>
  <c r="AC715" i="26" s="1"/>
  <c r="AC716" i="26" s="1"/>
  <c r="AC717" i="26" s="1"/>
  <c r="AC718" i="26" s="1"/>
  <c r="AC719" i="26" s="1"/>
  <c r="AC720" i="26" s="1"/>
  <c r="AC721" i="26" s="1"/>
  <c r="AC722" i="26" s="1"/>
  <c r="AC723" i="26" s="1"/>
  <c r="AC724" i="26" s="1"/>
  <c r="AC725" i="26" s="1"/>
  <c r="AC726" i="26" s="1"/>
  <c r="AC727" i="26" s="1"/>
  <c r="AC728" i="26" s="1"/>
  <c r="AC729" i="26" s="1"/>
  <c r="AC730" i="26" s="1"/>
  <c r="AC731" i="26" s="1"/>
  <c r="AC732" i="26" s="1"/>
  <c r="AC733" i="26" s="1"/>
  <c r="AC734" i="26" s="1"/>
  <c r="AC735" i="26" s="1"/>
  <c r="AC736" i="26" s="1"/>
  <c r="AC737" i="26" s="1"/>
  <c r="AC738" i="26" s="1"/>
  <c r="AC739" i="26" s="1"/>
  <c r="AC740" i="26" s="1"/>
  <c r="AC741" i="26" s="1"/>
  <c r="AC742" i="26" s="1"/>
  <c r="AC743" i="26" s="1"/>
  <c r="AC744" i="26" s="1"/>
  <c r="AC745" i="26" s="1"/>
  <c r="AC746" i="26" s="1"/>
  <c r="AC747" i="26" s="1"/>
  <c r="AC748" i="26" s="1"/>
  <c r="AC749" i="26" s="1"/>
  <c r="AC750" i="26" s="1"/>
  <c r="AC751" i="26" s="1"/>
  <c r="AC752" i="26" s="1"/>
  <c r="AC753" i="26" s="1"/>
  <c r="AC754" i="26" s="1"/>
  <c r="AC755" i="26" s="1"/>
  <c r="AC756" i="26" s="1"/>
  <c r="AC757" i="26" s="1"/>
  <c r="AC758" i="26" s="1"/>
  <c r="AC759" i="26" s="1"/>
  <c r="AC760" i="26" s="1"/>
  <c r="AC761" i="26" s="1"/>
  <c r="AC762" i="26" s="1"/>
  <c r="AC763" i="26" s="1"/>
  <c r="AC764" i="26" s="1"/>
  <c r="AC765" i="26" s="1"/>
  <c r="AC766" i="26" s="1"/>
  <c r="AC767" i="26" s="1"/>
  <c r="AC768" i="26" s="1"/>
  <c r="AC769" i="26" s="1"/>
  <c r="AC770" i="26" s="1"/>
  <c r="AC771" i="26" s="1"/>
  <c r="AC772" i="26" s="1"/>
  <c r="AC773" i="26" s="1"/>
  <c r="AC774" i="26" s="1"/>
  <c r="AC775" i="26" s="1"/>
  <c r="AC776" i="26" s="1"/>
  <c r="AC777" i="26" s="1"/>
  <c r="AC778" i="26" s="1"/>
  <c r="AC779" i="26" s="1"/>
  <c r="AC780" i="26" s="1"/>
  <c r="AC781" i="26" s="1"/>
  <c r="AC782" i="26" s="1"/>
  <c r="AC783" i="26" s="1"/>
  <c r="AC784" i="26" s="1"/>
  <c r="AC785" i="26" s="1"/>
  <c r="AC786" i="26" s="1"/>
  <c r="AC787" i="26" s="1"/>
  <c r="AC788" i="26" s="1"/>
  <c r="AC789" i="26" s="1"/>
  <c r="AC790" i="26" s="1"/>
  <c r="AC791" i="26" s="1"/>
  <c r="AC792" i="26" s="1"/>
  <c r="AC793" i="26" s="1"/>
  <c r="AC794" i="26" s="1"/>
  <c r="AC795" i="26" s="1"/>
  <c r="AC796" i="26" s="1"/>
  <c r="AC797" i="26" s="1"/>
  <c r="AC798" i="26" s="1"/>
  <c r="AC799" i="26" s="1"/>
  <c r="AC800" i="26" s="1"/>
  <c r="AC801" i="26" s="1"/>
  <c r="AC802" i="26" s="1"/>
  <c r="AC803" i="26" s="1"/>
  <c r="AC804" i="26" s="1"/>
  <c r="AC805" i="26" s="1"/>
  <c r="AC806" i="26" s="1"/>
  <c r="AC807" i="26" s="1"/>
  <c r="AC808" i="26" s="1"/>
  <c r="AC809" i="26" s="1"/>
  <c r="AC810" i="26" s="1"/>
  <c r="AC811" i="26" s="1"/>
  <c r="AC812" i="26" s="1"/>
  <c r="AC813" i="26" s="1"/>
  <c r="AC814" i="26" s="1"/>
  <c r="AC815" i="26" s="1"/>
  <c r="AC816" i="26" s="1"/>
  <c r="AC817" i="26" s="1"/>
  <c r="AC818" i="26" s="1"/>
  <c r="AC819" i="26" s="1"/>
  <c r="AC820" i="26" s="1"/>
  <c r="AC821" i="26" s="1"/>
  <c r="AC822" i="26" s="1"/>
  <c r="AC823" i="26" s="1"/>
  <c r="AC824" i="26" s="1"/>
  <c r="AC825" i="26" s="1"/>
  <c r="AC826" i="26" s="1"/>
  <c r="AC827" i="26" s="1"/>
  <c r="AC828" i="26" s="1"/>
  <c r="AC829" i="26" s="1"/>
  <c r="AC830" i="26" s="1"/>
  <c r="AC831" i="26" s="1"/>
  <c r="AC832" i="26" s="1"/>
  <c r="AC833" i="26" s="1"/>
  <c r="AC834" i="26" s="1"/>
  <c r="AC835" i="26" s="1"/>
  <c r="AC836" i="26" s="1"/>
  <c r="AC837" i="26" s="1"/>
  <c r="AC838" i="26" s="1"/>
  <c r="AC839" i="26" s="1"/>
  <c r="AC840" i="26" s="1"/>
  <c r="AC841" i="26" s="1"/>
  <c r="AC842" i="26" s="1"/>
  <c r="AC843" i="26" s="1"/>
  <c r="AC844" i="26" s="1"/>
  <c r="AC845" i="26" s="1"/>
  <c r="AC846" i="26" s="1"/>
  <c r="AC847" i="26" s="1"/>
  <c r="AC848" i="26" s="1"/>
  <c r="AC849" i="26" s="1"/>
  <c r="AC850" i="26" s="1"/>
  <c r="AC851" i="26" s="1"/>
  <c r="AC852" i="26" s="1"/>
  <c r="AC853" i="26" s="1"/>
  <c r="AC854" i="26" s="1"/>
  <c r="AC855" i="26" s="1"/>
  <c r="AC856" i="26" s="1"/>
  <c r="AC857" i="26" s="1"/>
  <c r="AC858" i="26" s="1"/>
  <c r="AC859" i="26" s="1"/>
  <c r="AB118" i="26"/>
  <c r="AB119" i="26" s="1"/>
  <c r="AB120" i="26" s="1"/>
  <c r="AB121" i="26" s="1"/>
  <c r="AB122" i="26" s="1"/>
  <c r="AB123" i="26" s="1"/>
  <c r="AB124" i="26" s="1"/>
  <c r="AB125" i="26" s="1"/>
  <c r="AB126" i="26" s="1"/>
  <c r="AB127" i="26" s="1"/>
  <c r="AB128" i="26" s="1"/>
  <c r="AB129" i="26" s="1"/>
  <c r="AB130" i="26" s="1"/>
  <c r="AB131" i="26" s="1"/>
  <c r="AB132" i="26" s="1"/>
  <c r="AB133" i="26" s="1"/>
  <c r="AB134" i="26" s="1"/>
  <c r="AB135" i="26" s="1"/>
  <c r="AB136" i="26" s="1"/>
  <c r="AB137" i="26" s="1"/>
  <c r="AB138" i="26" s="1"/>
  <c r="AB139" i="26" s="1"/>
  <c r="AB140" i="26" s="1"/>
  <c r="AB141" i="26" s="1"/>
  <c r="AB142" i="26" s="1"/>
  <c r="AB143" i="26" s="1"/>
  <c r="AB144" i="26" s="1"/>
  <c r="AB145" i="26" s="1"/>
  <c r="AB146" i="26" s="1"/>
  <c r="AB147" i="26" s="1"/>
  <c r="AB148" i="26" s="1"/>
  <c r="AB149" i="26" s="1"/>
  <c r="AB150" i="26" s="1"/>
  <c r="AB151" i="26" s="1"/>
  <c r="AB152" i="26" s="1"/>
  <c r="AB153" i="26" s="1"/>
  <c r="AB154" i="26" s="1"/>
  <c r="AB155" i="26" s="1"/>
  <c r="AB156" i="26" s="1"/>
  <c r="AB157" i="26" s="1"/>
  <c r="AB158" i="26" s="1"/>
  <c r="AB159" i="26" s="1"/>
  <c r="AB160" i="26" s="1"/>
  <c r="AB161" i="26" s="1"/>
  <c r="AB162" i="26" s="1"/>
  <c r="AB163" i="26" s="1"/>
  <c r="AB164" i="26" s="1"/>
  <c r="AB165" i="26" s="1"/>
  <c r="AB166" i="26" s="1"/>
  <c r="AB167" i="26" s="1"/>
  <c r="AB168" i="26" s="1"/>
  <c r="AB169" i="26" s="1"/>
  <c r="AB170" i="26" s="1"/>
  <c r="AB171" i="26" s="1"/>
  <c r="AB172" i="26" s="1"/>
  <c r="AB173" i="26" s="1"/>
  <c r="AB174" i="26" s="1"/>
  <c r="AB175" i="26" s="1"/>
  <c r="AB176" i="26" s="1"/>
  <c r="AB177" i="26" s="1"/>
  <c r="AB178" i="26" s="1"/>
  <c r="AB179" i="26" s="1"/>
  <c r="AB180" i="26" s="1"/>
  <c r="AB181" i="26" s="1"/>
  <c r="AB182" i="26" s="1"/>
  <c r="AB183" i="26" s="1"/>
  <c r="AB184" i="26" s="1"/>
  <c r="AB185" i="26" s="1"/>
  <c r="AB186" i="26" s="1"/>
  <c r="AB187" i="26" s="1"/>
  <c r="AB188" i="26" s="1"/>
  <c r="AB189" i="26" s="1"/>
  <c r="AB190" i="26" s="1"/>
  <c r="AB191" i="26" s="1"/>
  <c r="AB192" i="26" s="1"/>
  <c r="AB193" i="26" s="1"/>
  <c r="AB194" i="26" s="1"/>
  <c r="AB195" i="26" s="1"/>
  <c r="AB196" i="26" s="1"/>
  <c r="AB197" i="26" s="1"/>
  <c r="AB198" i="26" s="1"/>
  <c r="AB199" i="26" s="1"/>
  <c r="AB200" i="26" s="1"/>
  <c r="AB201" i="26" s="1"/>
  <c r="AB202" i="26" s="1"/>
  <c r="AB203" i="26" s="1"/>
  <c r="AB204" i="26" s="1"/>
  <c r="AB205" i="26" s="1"/>
  <c r="AB206" i="26" s="1"/>
  <c r="AB207" i="26" s="1"/>
  <c r="AB208" i="26" s="1"/>
  <c r="AB209" i="26" s="1"/>
  <c r="AB210" i="26" s="1"/>
  <c r="AB211" i="26" s="1"/>
  <c r="AB212" i="26" s="1"/>
  <c r="AB213" i="26" s="1"/>
  <c r="AB214" i="26" s="1"/>
  <c r="AB215" i="26" s="1"/>
  <c r="AB216" i="26" s="1"/>
  <c r="AB217" i="26" s="1"/>
  <c r="AB218" i="26" s="1"/>
  <c r="AB219" i="26" s="1"/>
  <c r="AB220" i="26" s="1"/>
  <c r="AB221" i="26" s="1"/>
  <c r="AB222" i="26" s="1"/>
  <c r="AB223" i="26" s="1"/>
  <c r="AB224" i="26" s="1"/>
  <c r="AB225" i="26" s="1"/>
  <c r="AB226" i="26" s="1"/>
  <c r="AB227" i="26" s="1"/>
  <c r="AB228" i="26" s="1"/>
  <c r="AB229" i="26" s="1"/>
  <c r="AB230" i="26" s="1"/>
  <c r="AB231" i="26" s="1"/>
  <c r="AB232" i="26" s="1"/>
  <c r="AB233" i="26" s="1"/>
  <c r="AB234" i="26" s="1"/>
  <c r="AB235" i="26" s="1"/>
  <c r="AB236" i="26" s="1"/>
  <c r="AB237" i="26" s="1"/>
  <c r="AB238" i="26" s="1"/>
  <c r="AB239" i="26" s="1"/>
  <c r="AB240" i="26" s="1"/>
  <c r="AB241" i="26" s="1"/>
  <c r="AB242" i="26" s="1"/>
  <c r="AB243" i="26" s="1"/>
  <c r="AB244" i="26" s="1"/>
  <c r="AB245" i="26" s="1"/>
  <c r="AB246" i="26" s="1"/>
  <c r="AB247" i="26" s="1"/>
  <c r="AB248" i="26" s="1"/>
  <c r="AB249" i="26" s="1"/>
  <c r="AB250" i="26" s="1"/>
  <c r="AB251" i="26" s="1"/>
  <c r="AB252" i="26" s="1"/>
  <c r="AB253" i="26" s="1"/>
  <c r="AB254" i="26" s="1"/>
  <c r="AB255" i="26" s="1"/>
  <c r="AB256" i="26" s="1"/>
  <c r="AB257" i="26" s="1"/>
  <c r="AB258" i="26" s="1"/>
  <c r="AB259" i="26" s="1"/>
  <c r="AB260" i="26" s="1"/>
  <c r="AB261" i="26" s="1"/>
  <c r="AB262" i="26" s="1"/>
  <c r="AB263" i="26" s="1"/>
  <c r="AB264" i="26" s="1"/>
  <c r="AB265" i="26" s="1"/>
  <c r="AB266" i="26" s="1"/>
  <c r="AB267" i="26" s="1"/>
  <c r="AB268" i="26" s="1"/>
  <c r="AB269" i="26" s="1"/>
  <c r="AB270" i="26" s="1"/>
  <c r="AB271" i="26" s="1"/>
  <c r="AB272" i="26" s="1"/>
  <c r="AB273" i="26" s="1"/>
  <c r="AB274" i="26" s="1"/>
  <c r="AB275" i="26" s="1"/>
  <c r="AB276" i="26" s="1"/>
  <c r="AB277" i="26" s="1"/>
  <c r="AB278" i="26" s="1"/>
  <c r="AB279" i="26" s="1"/>
  <c r="AB280" i="26" s="1"/>
  <c r="AB281" i="26" s="1"/>
  <c r="AB282" i="26" s="1"/>
  <c r="AB283" i="26" s="1"/>
  <c r="AB284" i="26" s="1"/>
  <c r="AB285" i="26" s="1"/>
  <c r="AB286" i="26" s="1"/>
  <c r="AB287" i="26" s="1"/>
  <c r="AB288" i="26" s="1"/>
  <c r="AB289" i="26" s="1"/>
  <c r="AB290" i="26" s="1"/>
  <c r="AB291" i="26" s="1"/>
  <c r="AB292" i="26" s="1"/>
  <c r="AB293" i="26" s="1"/>
  <c r="AB294" i="26" s="1"/>
  <c r="AB295" i="26" s="1"/>
  <c r="AB296" i="26" s="1"/>
  <c r="AB297" i="26" s="1"/>
  <c r="AB298" i="26" s="1"/>
  <c r="AB299" i="26" s="1"/>
  <c r="AB300" i="26" s="1"/>
  <c r="AB301" i="26" s="1"/>
  <c r="AB302" i="26" s="1"/>
  <c r="AB303" i="26" s="1"/>
  <c r="AB304" i="26" s="1"/>
  <c r="AB305" i="26" s="1"/>
  <c r="AB306" i="26" s="1"/>
  <c r="AB307" i="26" s="1"/>
  <c r="AB308" i="26" s="1"/>
  <c r="AB309" i="26" s="1"/>
  <c r="AB310" i="26" s="1"/>
  <c r="AB311" i="26" s="1"/>
  <c r="AB312" i="26" s="1"/>
  <c r="AB313" i="26" s="1"/>
  <c r="AB314" i="26" s="1"/>
  <c r="AB315" i="26" s="1"/>
  <c r="AB316" i="26" s="1"/>
  <c r="AB317" i="26" s="1"/>
  <c r="AB318" i="26" s="1"/>
  <c r="AB319" i="26" s="1"/>
  <c r="AB320" i="26" s="1"/>
  <c r="AB321" i="26" s="1"/>
  <c r="AB322" i="26" s="1"/>
  <c r="AB323" i="26" s="1"/>
  <c r="AB324" i="26" s="1"/>
  <c r="AB325" i="26" s="1"/>
  <c r="AB326" i="26" s="1"/>
  <c r="AB327" i="26" s="1"/>
  <c r="AB328" i="26" s="1"/>
  <c r="AB329" i="26" s="1"/>
  <c r="AB330" i="26" s="1"/>
  <c r="AB331" i="26" s="1"/>
  <c r="AB332" i="26" s="1"/>
  <c r="AB333" i="26" s="1"/>
  <c r="AB334" i="26" s="1"/>
  <c r="AB335" i="26" s="1"/>
  <c r="AB336" i="26" s="1"/>
  <c r="AB337" i="26" s="1"/>
  <c r="AB338" i="26" s="1"/>
  <c r="AB339" i="26" s="1"/>
  <c r="AB340" i="26" s="1"/>
  <c r="AB341" i="26" s="1"/>
  <c r="AB342" i="26" s="1"/>
  <c r="AB343" i="26" s="1"/>
  <c r="AB344" i="26" s="1"/>
  <c r="AB345" i="26" s="1"/>
  <c r="AB346" i="26" s="1"/>
  <c r="AB347" i="26" s="1"/>
  <c r="AB348" i="26" s="1"/>
  <c r="AB349" i="26" s="1"/>
  <c r="AB350" i="26" s="1"/>
  <c r="AB351" i="26" s="1"/>
  <c r="AB352" i="26" s="1"/>
  <c r="AB353" i="26" s="1"/>
  <c r="AB354" i="26" s="1"/>
  <c r="AB355" i="26" s="1"/>
  <c r="AB356" i="26" s="1"/>
  <c r="AB357" i="26" s="1"/>
  <c r="AB358" i="26" s="1"/>
  <c r="AB359" i="26" s="1"/>
  <c r="AB360" i="26" s="1"/>
  <c r="AB361" i="26" s="1"/>
  <c r="AB362" i="26" s="1"/>
  <c r="AB363" i="26" s="1"/>
  <c r="AB364" i="26" s="1"/>
  <c r="AB365" i="26" s="1"/>
  <c r="AB366" i="26" s="1"/>
  <c r="AB367" i="26" s="1"/>
  <c r="AB368" i="26" s="1"/>
  <c r="AB369" i="26" s="1"/>
  <c r="AB370" i="26" s="1"/>
  <c r="AB371" i="26" s="1"/>
  <c r="AB372" i="26" s="1"/>
  <c r="AB373" i="26" s="1"/>
  <c r="AB374" i="26" s="1"/>
  <c r="AB375" i="26" s="1"/>
  <c r="AB376" i="26" s="1"/>
  <c r="AB377" i="26" s="1"/>
  <c r="AB378" i="26" s="1"/>
  <c r="AB379" i="26" s="1"/>
  <c r="AB380" i="26" s="1"/>
  <c r="AB381" i="26" s="1"/>
  <c r="AB382" i="26" s="1"/>
  <c r="AB383" i="26" s="1"/>
  <c r="AB384" i="26" s="1"/>
  <c r="AB385" i="26" s="1"/>
  <c r="AB386" i="26" s="1"/>
  <c r="AB387" i="26" s="1"/>
  <c r="AB388" i="26" s="1"/>
  <c r="AB389" i="26" s="1"/>
  <c r="AB390" i="26" s="1"/>
  <c r="AB391" i="26" s="1"/>
  <c r="AB392" i="26" s="1"/>
  <c r="AB393" i="26" s="1"/>
  <c r="AB394" i="26" s="1"/>
  <c r="AB395" i="26" s="1"/>
  <c r="AB396" i="26" s="1"/>
  <c r="AB397" i="26" s="1"/>
  <c r="AB398" i="26" s="1"/>
  <c r="AB399" i="26" s="1"/>
  <c r="AB400" i="26" s="1"/>
  <c r="AB401" i="26" s="1"/>
  <c r="AB402" i="26" s="1"/>
  <c r="AB403" i="26" s="1"/>
  <c r="AB404" i="26" s="1"/>
  <c r="AB405" i="26" s="1"/>
  <c r="AB406" i="26" s="1"/>
  <c r="AB407" i="26" s="1"/>
  <c r="AB408" i="26" s="1"/>
  <c r="AB409" i="26" s="1"/>
  <c r="AB410" i="26" s="1"/>
  <c r="AB411" i="26" s="1"/>
  <c r="AB412" i="26" s="1"/>
  <c r="AB413" i="26" s="1"/>
  <c r="AB414" i="26" s="1"/>
  <c r="AB415" i="26" s="1"/>
  <c r="AB416" i="26" s="1"/>
  <c r="AB417" i="26" s="1"/>
  <c r="AB418" i="26" s="1"/>
  <c r="AB419" i="26" s="1"/>
  <c r="AB420" i="26" s="1"/>
  <c r="AB421" i="26" s="1"/>
  <c r="AB422" i="26" s="1"/>
  <c r="AB423" i="26" s="1"/>
  <c r="AB424" i="26" s="1"/>
  <c r="AB425" i="26" s="1"/>
  <c r="AB426" i="26" s="1"/>
  <c r="AB427" i="26" s="1"/>
  <c r="AB428" i="26" s="1"/>
  <c r="AB429" i="26" s="1"/>
  <c r="AB430" i="26" s="1"/>
  <c r="AB431" i="26" s="1"/>
  <c r="AB432" i="26" s="1"/>
  <c r="AB433" i="26" s="1"/>
  <c r="AB434" i="26" s="1"/>
  <c r="AB435" i="26" s="1"/>
  <c r="AB436" i="26" s="1"/>
  <c r="AB437" i="26" s="1"/>
  <c r="AB438" i="26" s="1"/>
  <c r="AB439" i="26" s="1"/>
  <c r="AB440" i="26" s="1"/>
  <c r="AB441" i="26" s="1"/>
  <c r="AB442" i="26" s="1"/>
  <c r="AB443" i="26" s="1"/>
  <c r="AB444" i="26" s="1"/>
  <c r="AB445" i="26" s="1"/>
  <c r="AB446" i="26" s="1"/>
  <c r="AB447" i="26" s="1"/>
  <c r="AB448" i="26" s="1"/>
  <c r="AB449" i="26" s="1"/>
  <c r="AB450" i="26" s="1"/>
  <c r="AB451" i="26" s="1"/>
  <c r="AB452" i="26" s="1"/>
  <c r="AB453" i="26" s="1"/>
  <c r="AB454" i="26" s="1"/>
  <c r="AB455" i="26" s="1"/>
  <c r="AB456" i="26" s="1"/>
  <c r="AB457" i="26" s="1"/>
  <c r="AB458" i="26" s="1"/>
  <c r="AB459" i="26" s="1"/>
  <c r="AB460" i="26" s="1"/>
  <c r="AB461" i="26" s="1"/>
  <c r="AB462" i="26" s="1"/>
  <c r="AB463" i="26" s="1"/>
  <c r="AB464" i="26" s="1"/>
  <c r="AB465" i="26" s="1"/>
  <c r="AB466" i="26" s="1"/>
  <c r="AB467" i="26" s="1"/>
  <c r="AB468" i="26" s="1"/>
  <c r="AB469" i="26" s="1"/>
  <c r="AB470" i="26" s="1"/>
  <c r="AB471" i="26" s="1"/>
  <c r="AB472" i="26" s="1"/>
  <c r="AB473" i="26" s="1"/>
  <c r="AB474" i="26" s="1"/>
  <c r="AB475" i="26" s="1"/>
  <c r="AB476" i="26" s="1"/>
  <c r="AB477" i="26" s="1"/>
  <c r="AB478" i="26" s="1"/>
  <c r="AB479" i="26" s="1"/>
  <c r="AB480" i="26" s="1"/>
  <c r="AB481" i="26" s="1"/>
  <c r="AB482" i="26" s="1"/>
  <c r="AB483" i="26" s="1"/>
  <c r="AB484" i="26" s="1"/>
  <c r="AB485" i="26" s="1"/>
  <c r="AB486" i="26" s="1"/>
  <c r="AB487" i="26" s="1"/>
  <c r="AB488" i="26" s="1"/>
  <c r="AB489" i="26" s="1"/>
  <c r="AB490" i="26" s="1"/>
  <c r="AB491" i="26" s="1"/>
  <c r="AB492" i="26" s="1"/>
  <c r="AB493" i="26" s="1"/>
  <c r="AB494" i="26" s="1"/>
  <c r="AB495" i="26" s="1"/>
  <c r="AB496" i="26" s="1"/>
  <c r="AB497" i="26" s="1"/>
  <c r="AB498" i="26" s="1"/>
  <c r="AB499" i="26" s="1"/>
  <c r="AB500" i="26" s="1"/>
  <c r="AB501" i="26" s="1"/>
  <c r="AB502" i="26" s="1"/>
  <c r="AB503" i="26" s="1"/>
  <c r="AB504" i="26" s="1"/>
  <c r="AB505" i="26" s="1"/>
  <c r="AB506" i="26" s="1"/>
  <c r="AB507" i="26" s="1"/>
  <c r="AB508" i="26" s="1"/>
  <c r="AB509" i="26" s="1"/>
  <c r="AB510" i="26" s="1"/>
  <c r="AB511" i="26" s="1"/>
  <c r="AB512" i="26" s="1"/>
  <c r="AB513" i="26" s="1"/>
  <c r="AB514" i="26" s="1"/>
  <c r="AB515" i="26" s="1"/>
  <c r="AB516" i="26" s="1"/>
  <c r="AB517" i="26" s="1"/>
  <c r="AB518" i="26" s="1"/>
  <c r="AB519" i="26" s="1"/>
  <c r="AB520" i="26" s="1"/>
  <c r="AB521" i="26" s="1"/>
  <c r="AB522" i="26" s="1"/>
  <c r="AB523" i="26" s="1"/>
  <c r="AB524" i="26" s="1"/>
  <c r="AB525" i="26" s="1"/>
  <c r="AB526" i="26" s="1"/>
  <c r="AB527" i="26" s="1"/>
  <c r="AB528" i="26" s="1"/>
  <c r="AB529" i="26" s="1"/>
  <c r="AB530" i="26" s="1"/>
  <c r="AB531" i="26" s="1"/>
  <c r="AB532" i="26" s="1"/>
  <c r="AB533" i="26" s="1"/>
  <c r="AB534" i="26" s="1"/>
  <c r="AB535" i="26" s="1"/>
  <c r="AB536" i="26" s="1"/>
  <c r="AB537" i="26" s="1"/>
  <c r="AB538" i="26" s="1"/>
  <c r="AB539" i="26" s="1"/>
  <c r="AB540" i="26" s="1"/>
  <c r="AB541" i="26" s="1"/>
  <c r="AB542" i="26" s="1"/>
  <c r="AB543" i="26" s="1"/>
  <c r="AB544" i="26" s="1"/>
  <c r="AB545" i="26" s="1"/>
  <c r="AB546" i="26" s="1"/>
  <c r="AB547" i="26" s="1"/>
  <c r="AB548" i="26" s="1"/>
  <c r="AB549" i="26" s="1"/>
  <c r="AB550" i="26" s="1"/>
  <c r="AB551" i="26" s="1"/>
  <c r="AB552" i="26" s="1"/>
  <c r="AB553" i="26" s="1"/>
  <c r="AB554" i="26" s="1"/>
  <c r="AB555" i="26" s="1"/>
  <c r="AB556" i="26" s="1"/>
  <c r="AB557" i="26" s="1"/>
  <c r="AB558" i="26" s="1"/>
  <c r="AB559" i="26" s="1"/>
  <c r="AB560" i="26" s="1"/>
  <c r="AB561" i="26" s="1"/>
  <c r="AB562" i="26" s="1"/>
  <c r="AB563" i="26" s="1"/>
  <c r="AB564" i="26" s="1"/>
  <c r="AB565" i="26" s="1"/>
  <c r="AB566" i="26" s="1"/>
  <c r="AB567" i="26" s="1"/>
  <c r="AB568" i="26" s="1"/>
  <c r="AB569" i="26" s="1"/>
  <c r="AB570" i="26" s="1"/>
  <c r="AB571" i="26" s="1"/>
  <c r="AB572" i="26" s="1"/>
  <c r="AB573" i="26" s="1"/>
  <c r="AB574" i="26" s="1"/>
  <c r="AB575" i="26" s="1"/>
  <c r="AB576" i="26" s="1"/>
  <c r="AB577" i="26" s="1"/>
  <c r="AB578" i="26" s="1"/>
  <c r="AB579" i="26" s="1"/>
  <c r="AB580" i="26" s="1"/>
  <c r="AB581" i="26" s="1"/>
  <c r="AB582" i="26" s="1"/>
  <c r="AB583" i="26" s="1"/>
  <c r="AB584" i="26" s="1"/>
  <c r="AB585" i="26" s="1"/>
  <c r="AB586" i="26" s="1"/>
  <c r="AB587" i="26" s="1"/>
  <c r="AB588" i="26" s="1"/>
  <c r="AB589" i="26" s="1"/>
  <c r="AB590" i="26" s="1"/>
  <c r="AB591" i="26" s="1"/>
  <c r="AB592" i="26" s="1"/>
  <c r="AB593" i="26" s="1"/>
  <c r="AB594" i="26" s="1"/>
  <c r="AB595" i="26" s="1"/>
  <c r="AB596" i="26" s="1"/>
  <c r="AB597" i="26" s="1"/>
  <c r="AB598" i="26" s="1"/>
  <c r="AB599" i="26" s="1"/>
  <c r="AB600" i="26" s="1"/>
  <c r="AB601" i="26" s="1"/>
  <c r="AB602" i="26" s="1"/>
  <c r="AB603" i="26" s="1"/>
  <c r="AB604" i="26" s="1"/>
  <c r="AB605" i="26" s="1"/>
  <c r="AB606" i="26" s="1"/>
  <c r="AB607" i="26" s="1"/>
  <c r="AB608" i="26" s="1"/>
  <c r="AB609" i="26" s="1"/>
  <c r="AB610" i="26" s="1"/>
  <c r="AB611" i="26" s="1"/>
  <c r="AB612" i="26" s="1"/>
  <c r="AB613" i="26" s="1"/>
  <c r="AB614" i="26" s="1"/>
  <c r="AB615" i="26" s="1"/>
  <c r="AB616" i="26" s="1"/>
  <c r="AB617" i="26" s="1"/>
  <c r="AB618" i="26" s="1"/>
  <c r="AB619" i="26" s="1"/>
  <c r="AB620" i="26" s="1"/>
  <c r="AB621" i="26" s="1"/>
  <c r="AB622" i="26" s="1"/>
  <c r="AB623" i="26" s="1"/>
  <c r="AB624" i="26" s="1"/>
  <c r="AB625" i="26" s="1"/>
  <c r="AB626" i="26" s="1"/>
  <c r="AB627" i="26" s="1"/>
  <c r="AB628" i="26" s="1"/>
  <c r="AB629" i="26" s="1"/>
  <c r="AB630" i="26" s="1"/>
  <c r="AB631" i="26" s="1"/>
  <c r="AB632" i="26" s="1"/>
  <c r="AB633" i="26" s="1"/>
  <c r="AB634" i="26" s="1"/>
  <c r="AB635" i="26" s="1"/>
  <c r="AB636" i="26" s="1"/>
  <c r="AB637" i="26" s="1"/>
  <c r="AB638" i="26" s="1"/>
  <c r="AB639" i="26" s="1"/>
  <c r="AB640" i="26" s="1"/>
  <c r="AB641" i="26" s="1"/>
  <c r="AB642" i="26" s="1"/>
  <c r="AB643" i="26" s="1"/>
  <c r="AB644" i="26" s="1"/>
  <c r="AB645" i="26" s="1"/>
  <c r="AB646" i="26" s="1"/>
  <c r="AB647" i="26" s="1"/>
  <c r="AB648" i="26" s="1"/>
  <c r="AB649" i="26" s="1"/>
  <c r="AB650" i="26" s="1"/>
  <c r="AB651" i="26" s="1"/>
  <c r="AB652" i="26" s="1"/>
  <c r="AB653" i="26" s="1"/>
  <c r="AB654" i="26" s="1"/>
  <c r="AB655" i="26" s="1"/>
  <c r="AB656" i="26" s="1"/>
  <c r="AB657" i="26" s="1"/>
  <c r="AB658" i="26" s="1"/>
  <c r="AB659" i="26" s="1"/>
  <c r="AB660" i="26" s="1"/>
  <c r="AB661" i="26" s="1"/>
  <c r="AB662" i="26" s="1"/>
  <c r="AB663" i="26" s="1"/>
  <c r="AB664" i="26" s="1"/>
  <c r="AB665" i="26" s="1"/>
  <c r="AB666" i="26" s="1"/>
  <c r="AB667" i="26" s="1"/>
  <c r="AB668" i="26" s="1"/>
  <c r="AB669" i="26" s="1"/>
  <c r="AB670" i="26" s="1"/>
  <c r="AB671" i="26" s="1"/>
  <c r="AB672" i="26" s="1"/>
  <c r="AB673" i="26" s="1"/>
  <c r="AB674" i="26" s="1"/>
  <c r="AB675" i="26" s="1"/>
  <c r="AB676" i="26" s="1"/>
  <c r="AB677" i="26" s="1"/>
  <c r="AB678" i="26" s="1"/>
  <c r="AB679" i="26" s="1"/>
  <c r="AB680" i="26" s="1"/>
  <c r="AB681" i="26" s="1"/>
  <c r="AB682" i="26" s="1"/>
  <c r="AB683" i="26" s="1"/>
  <c r="AB684" i="26" s="1"/>
  <c r="AB685" i="26" s="1"/>
  <c r="AB686" i="26" s="1"/>
  <c r="AB687" i="26" s="1"/>
  <c r="AB688" i="26" s="1"/>
  <c r="AB689" i="26" s="1"/>
  <c r="AB690" i="26" s="1"/>
  <c r="AB691" i="26" s="1"/>
  <c r="AB692" i="26" s="1"/>
  <c r="AB693" i="26" s="1"/>
  <c r="AB694" i="26" s="1"/>
  <c r="AB695" i="26" s="1"/>
  <c r="AB696" i="26" s="1"/>
  <c r="AB697" i="26" s="1"/>
  <c r="AB698" i="26" s="1"/>
  <c r="AB699" i="26" s="1"/>
  <c r="AB700" i="26" s="1"/>
  <c r="AB701" i="26" s="1"/>
  <c r="AB702" i="26" s="1"/>
  <c r="AB703" i="26" s="1"/>
  <c r="AB704" i="26" s="1"/>
  <c r="AB705" i="26" s="1"/>
  <c r="AB706" i="26" s="1"/>
  <c r="AB707" i="26" s="1"/>
  <c r="AB708" i="26" s="1"/>
  <c r="AB709" i="26" s="1"/>
  <c r="AB710" i="26" s="1"/>
  <c r="AB711" i="26" s="1"/>
  <c r="AB712" i="26" s="1"/>
  <c r="AB713" i="26" s="1"/>
  <c r="AB714" i="26" s="1"/>
  <c r="AB715" i="26" s="1"/>
  <c r="AB716" i="26" s="1"/>
  <c r="AB717" i="26" s="1"/>
  <c r="AB718" i="26" s="1"/>
  <c r="AB719" i="26" s="1"/>
  <c r="AB720" i="26" s="1"/>
  <c r="AB721" i="26" s="1"/>
  <c r="AB722" i="26" s="1"/>
  <c r="AB723" i="26" s="1"/>
  <c r="AB724" i="26" s="1"/>
  <c r="AB725" i="26" s="1"/>
  <c r="AB726" i="26" s="1"/>
  <c r="AB727" i="26" s="1"/>
  <c r="AB728" i="26" s="1"/>
  <c r="AB729" i="26" s="1"/>
  <c r="AB730" i="26" s="1"/>
  <c r="AB731" i="26" s="1"/>
  <c r="AB732" i="26" s="1"/>
  <c r="AB733" i="26" s="1"/>
  <c r="AB734" i="26" s="1"/>
  <c r="AB735" i="26" s="1"/>
  <c r="AB736" i="26" s="1"/>
  <c r="AB737" i="26" s="1"/>
  <c r="AB738" i="26" s="1"/>
  <c r="AB739" i="26" s="1"/>
  <c r="AB740" i="26" s="1"/>
  <c r="AB741" i="26" s="1"/>
  <c r="AB742" i="26" s="1"/>
  <c r="AB743" i="26" s="1"/>
  <c r="AB744" i="26" s="1"/>
  <c r="AB745" i="26" s="1"/>
  <c r="AB746" i="26" s="1"/>
  <c r="AB747" i="26" s="1"/>
  <c r="AB748" i="26" s="1"/>
  <c r="AB749" i="26" s="1"/>
  <c r="AB750" i="26" s="1"/>
  <c r="AB751" i="26" s="1"/>
  <c r="AB752" i="26" s="1"/>
  <c r="AB753" i="26" s="1"/>
  <c r="AB754" i="26" s="1"/>
  <c r="AB755" i="26" s="1"/>
  <c r="AB756" i="26" s="1"/>
  <c r="AB757" i="26" s="1"/>
  <c r="AB758" i="26" s="1"/>
  <c r="AB759" i="26" s="1"/>
  <c r="AB760" i="26" s="1"/>
  <c r="AB761" i="26" s="1"/>
  <c r="AB762" i="26" s="1"/>
  <c r="AB763" i="26" s="1"/>
  <c r="AB764" i="26" s="1"/>
  <c r="AB765" i="26" s="1"/>
  <c r="AB766" i="26" s="1"/>
  <c r="AB767" i="26" s="1"/>
  <c r="AB768" i="26" s="1"/>
  <c r="AB769" i="26" s="1"/>
  <c r="AB770" i="26" s="1"/>
  <c r="AB771" i="26" s="1"/>
  <c r="AB772" i="26" s="1"/>
  <c r="AB773" i="26" s="1"/>
  <c r="AB774" i="26" s="1"/>
  <c r="AB775" i="26" s="1"/>
  <c r="AB776" i="26" s="1"/>
  <c r="AB777" i="26" s="1"/>
  <c r="AB778" i="26" s="1"/>
  <c r="AB779" i="26" s="1"/>
  <c r="AB780" i="26" s="1"/>
  <c r="AB781" i="26" s="1"/>
  <c r="AB782" i="26" s="1"/>
  <c r="AB783" i="26" s="1"/>
  <c r="AB784" i="26" s="1"/>
  <c r="AB785" i="26" s="1"/>
  <c r="AB786" i="26" s="1"/>
  <c r="AB787" i="26" s="1"/>
  <c r="AB788" i="26" s="1"/>
  <c r="AB789" i="26" s="1"/>
  <c r="AB790" i="26" s="1"/>
  <c r="AB791" i="26" s="1"/>
  <c r="AB792" i="26" s="1"/>
  <c r="AB793" i="26" s="1"/>
  <c r="AB794" i="26" s="1"/>
  <c r="AB795" i="26" s="1"/>
  <c r="AB796" i="26" s="1"/>
  <c r="AB797" i="26" s="1"/>
  <c r="AB798" i="26" s="1"/>
  <c r="AB799" i="26" s="1"/>
  <c r="AB800" i="26" s="1"/>
  <c r="AB801" i="26" s="1"/>
  <c r="AB802" i="26" s="1"/>
  <c r="AB803" i="26" s="1"/>
  <c r="AB804" i="26" s="1"/>
  <c r="AB805" i="26" s="1"/>
  <c r="AB806" i="26" s="1"/>
  <c r="AB807" i="26" s="1"/>
  <c r="AB808" i="26" s="1"/>
  <c r="AB809" i="26" s="1"/>
  <c r="AB810" i="26" s="1"/>
  <c r="AB811" i="26" s="1"/>
  <c r="AB812" i="26" s="1"/>
  <c r="AB813" i="26" s="1"/>
  <c r="AB814" i="26" s="1"/>
  <c r="AB815" i="26" s="1"/>
  <c r="AB816" i="26" s="1"/>
  <c r="AB817" i="26" s="1"/>
  <c r="AB818" i="26" s="1"/>
  <c r="AB819" i="26" s="1"/>
  <c r="AB820" i="26" s="1"/>
  <c r="AB821" i="26" s="1"/>
  <c r="AB822" i="26" s="1"/>
  <c r="AB823" i="26" s="1"/>
  <c r="AB824" i="26" s="1"/>
  <c r="AB825" i="26" s="1"/>
  <c r="AB826" i="26" s="1"/>
  <c r="AB827" i="26" s="1"/>
  <c r="AB828" i="26" s="1"/>
  <c r="AB829" i="26" s="1"/>
  <c r="AB830" i="26" s="1"/>
  <c r="AB831" i="26" s="1"/>
  <c r="AB832" i="26" s="1"/>
  <c r="AB833" i="26" s="1"/>
  <c r="AB834" i="26" s="1"/>
  <c r="AB835" i="26" s="1"/>
  <c r="AB836" i="26" s="1"/>
  <c r="AB837" i="26" s="1"/>
  <c r="AB838" i="26" s="1"/>
  <c r="AB839" i="26" s="1"/>
  <c r="AB840" i="26" s="1"/>
  <c r="AB841" i="26" s="1"/>
  <c r="AB842" i="26" s="1"/>
  <c r="AB843" i="26" s="1"/>
  <c r="AB844" i="26" s="1"/>
  <c r="AB845" i="26" s="1"/>
  <c r="AB846" i="26" s="1"/>
  <c r="AB847" i="26" s="1"/>
  <c r="AB848" i="26" s="1"/>
  <c r="AB849" i="26" s="1"/>
  <c r="AB850" i="26" s="1"/>
  <c r="AB851" i="26" s="1"/>
  <c r="AB852" i="26" s="1"/>
  <c r="AB853" i="26" s="1"/>
  <c r="AB854" i="26" s="1"/>
  <c r="AB855" i="26" s="1"/>
  <c r="AB856" i="26" s="1"/>
  <c r="AB857" i="26" s="1"/>
  <c r="AB858" i="26" s="1"/>
  <c r="AB859" i="26" s="1"/>
  <c r="Z116" i="26"/>
  <c r="Z117" i="26" s="1"/>
  <c r="Z118" i="26" s="1"/>
  <c r="Z119" i="26" s="1"/>
  <c r="Z120" i="26" s="1"/>
  <c r="Z121" i="26" s="1"/>
  <c r="Z122" i="26" s="1"/>
  <c r="Z123" i="26" s="1"/>
  <c r="Z124" i="26" s="1"/>
  <c r="Z125" i="26" s="1"/>
  <c r="Z126" i="26" s="1"/>
  <c r="Z127" i="26" s="1"/>
  <c r="Z128" i="26" s="1"/>
  <c r="Z129" i="26" s="1"/>
  <c r="Z130" i="26" s="1"/>
  <c r="Z131" i="26" s="1"/>
  <c r="Z132" i="26" s="1"/>
  <c r="Z133" i="26" s="1"/>
  <c r="Z134" i="26" s="1"/>
  <c r="Z135" i="26" s="1"/>
  <c r="Z136" i="26" s="1"/>
  <c r="Z137" i="26" s="1"/>
  <c r="Z138" i="26" s="1"/>
  <c r="Z139" i="26" s="1"/>
  <c r="Z140" i="26" s="1"/>
  <c r="Z141" i="26" s="1"/>
  <c r="Z142" i="26" s="1"/>
  <c r="Z143" i="26" s="1"/>
  <c r="Z144" i="26" s="1"/>
  <c r="Z145" i="26" s="1"/>
  <c r="Z146" i="26" s="1"/>
  <c r="Z147" i="26" s="1"/>
  <c r="Z148" i="26" s="1"/>
  <c r="Z149" i="26" s="1"/>
  <c r="Z150" i="26" s="1"/>
  <c r="Z151" i="26" s="1"/>
  <c r="Z152" i="26" s="1"/>
  <c r="Z153" i="26" s="1"/>
  <c r="Z154" i="26" s="1"/>
  <c r="Z155" i="26" s="1"/>
  <c r="Z156" i="26" s="1"/>
  <c r="Z157" i="26" s="1"/>
  <c r="Z158" i="26" s="1"/>
  <c r="Z159" i="26" s="1"/>
  <c r="Z160" i="26" s="1"/>
  <c r="Z161" i="26" s="1"/>
  <c r="Z162" i="26" s="1"/>
  <c r="Z163" i="26" s="1"/>
  <c r="Z164" i="26" s="1"/>
  <c r="Z165" i="26" s="1"/>
  <c r="Z166" i="26" s="1"/>
  <c r="Z167" i="26" s="1"/>
  <c r="Z168" i="26" s="1"/>
  <c r="Z169" i="26" s="1"/>
  <c r="Z170" i="26" s="1"/>
  <c r="Z171" i="26" s="1"/>
  <c r="Z172" i="26" s="1"/>
  <c r="Z173" i="26" s="1"/>
  <c r="Z174" i="26" s="1"/>
  <c r="Z175" i="26" s="1"/>
  <c r="Z176" i="26" s="1"/>
  <c r="Z177" i="26" s="1"/>
  <c r="Z178" i="26" s="1"/>
  <c r="Z179" i="26" s="1"/>
  <c r="Z180" i="26" s="1"/>
  <c r="Z181" i="26" s="1"/>
  <c r="Z182" i="26" s="1"/>
  <c r="Z183" i="26" s="1"/>
  <c r="Z184" i="26" s="1"/>
  <c r="Z185" i="26" s="1"/>
  <c r="Z186" i="26" s="1"/>
  <c r="Z187" i="26" s="1"/>
  <c r="Z188" i="26" s="1"/>
  <c r="Z189" i="26" s="1"/>
  <c r="Z190" i="26" s="1"/>
  <c r="Z191" i="26" s="1"/>
  <c r="Z192" i="26" s="1"/>
  <c r="Z193" i="26" s="1"/>
  <c r="Z194" i="26" s="1"/>
  <c r="Z195" i="26" s="1"/>
  <c r="Z196" i="26" s="1"/>
  <c r="Z197" i="26" s="1"/>
  <c r="Z198" i="26" s="1"/>
  <c r="Z199" i="26" s="1"/>
  <c r="Z200" i="26" s="1"/>
  <c r="Z201" i="26" s="1"/>
  <c r="Z202" i="26" s="1"/>
  <c r="Z203" i="26" s="1"/>
  <c r="Z204" i="26" s="1"/>
  <c r="Z205" i="26" s="1"/>
  <c r="Z206" i="26" s="1"/>
  <c r="Z207" i="26" s="1"/>
  <c r="Z208" i="26" s="1"/>
  <c r="Z209" i="26" s="1"/>
  <c r="Z210" i="26" s="1"/>
  <c r="Z211" i="26" s="1"/>
  <c r="Z212" i="26" s="1"/>
  <c r="Z213" i="26" s="1"/>
  <c r="Z214" i="26" s="1"/>
  <c r="Z215" i="26" s="1"/>
  <c r="Z216" i="26" s="1"/>
  <c r="Z217" i="26" s="1"/>
  <c r="Z218" i="26" s="1"/>
  <c r="Z219" i="26" s="1"/>
  <c r="Z220" i="26" s="1"/>
  <c r="Z221" i="26" s="1"/>
  <c r="Z222" i="26" s="1"/>
  <c r="Z223" i="26" s="1"/>
  <c r="Z224" i="26" s="1"/>
  <c r="Z225" i="26" s="1"/>
  <c r="Z226" i="26" s="1"/>
  <c r="Z227" i="26" s="1"/>
  <c r="Z228" i="26" s="1"/>
  <c r="Z229" i="26" s="1"/>
  <c r="Z230" i="26" s="1"/>
  <c r="Z231" i="26" s="1"/>
  <c r="Z232" i="26" s="1"/>
  <c r="Z233" i="26" s="1"/>
  <c r="Z234" i="26" s="1"/>
  <c r="Z235" i="26" s="1"/>
  <c r="Z236" i="26" s="1"/>
  <c r="Z237" i="26" s="1"/>
  <c r="Z238" i="26" s="1"/>
  <c r="Z239" i="26" s="1"/>
  <c r="Z240" i="26" s="1"/>
  <c r="Z241" i="26" s="1"/>
  <c r="Z242" i="26" s="1"/>
  <c r="Z243" i="26" s="1"/>
  <c r="Z244" i="26" s="1"/>
  <c r="Z245" i="26" s="1"/>
  <c r="Z246" i="26" s="1"/>
  <c r="Z247" i="26" s="1"/>
  <c r="Z248" i="26" s="1"/>
  <c r="Z249" i="26" s="1"/>
  <c r="Z250" i="26" s="1"/>
  <c r="Z251" i="26" s="1"/>
  <c r="Z252" i="26" s="1"/>
  <c r="Z253" i="26" s="1"/>
  <c r="Z254" i="26" s="1"/>
  <c r="Z255" i="26" s="1"/>
  <c r="Z256" i="26" s="1"/>
  <c r="Z257" i="26" s="1"/>
  <c r="Z258" i="26" s="1"/>
  <c r="Z259" i="26" s="1"/>
  <c r="Z260" i="26" s="1"/>
  <c r="Z261" i="26" s="1"/>
  <c r="Z262" i="26" s="1"/>
  <c r="Z263" i="26" s="1"/>
  <c r="Z264" i="26" s="1"/>
  <c r="Z265" i="26" s="1"/>
  <c r="Z266" i="26" s="1"/>
  <c r="Z267" i="26" s="1"/>
  <c r="Z268" i="26" s="1"/>
  <c r="Z269" i="26" s="1"/>
  <c r="Z270" i="26" s="1"/>
  <c r="Z271" i="26" s="1"/>
  <c r="Z272" i="26" s="1"/>
  <c r="Z273" i="26" s="1"/>
  <c r="Z274" i="26" s="1"/>
  <c r="Z275" i="26" s="1"/>
  <c r="Z276" i="26" s="1"/>
  <c r="Z277" i="26" s="1"/>
  <c r="Z278" i="26" s="1"/>
  <c r="Z279" i="26" s="1"/>
  <c r="Z280" i="26" s="1"/>
  <c r="Z281" i="26" s="1"/>
  <c r="Z282" i="26" s="1"/>
  <c r="Z283" i="26" s="1"/>
  <c r="Z284" i="26" s="1"/>
  <c r="Z285" i="26" s="1"/>
  <c r="Z286" i="26" s="1"/>
  <c r="Z287" i="26" s="1"/>
  <c r="Z288" i="26" s="1"/>
  <c r="Z289" i="26" s="1"/>
  <c r="Z290" i="26" s="1"/>
  <c r="Z291" i="26" s="1"/>
  <c r="Z292" i="26" s="1"/>
  <c r="Z293" i="26" s="1"/>
  <c r="Z294" i="26" s="1"/>
  <c r="Z295" i="26" s="1"/>
  <c r="Z296" i="26" s="1"/>
  <c r="Z297" i="26" s="1"/>
  <c r="Z298" i="26" s="1"/>
  <c r="Z299" i="26" s="1"/>
  <c r="Z300" i="26" s="1"/>
  <c r="Z301" i="26" s="1"/>
  <c r="Z302" i="26" s="1"/>
  <c r="Z303" i="26" s="1"/>
  <c r="Z304" i="26" s="1"/>
  <c r="Z305" i="26" s="1"/>
  <c r="Z306" i="26" s="1"/>
  <c r="Z307" i="26" s="1"/>
  <c r="Z308" i="26" s="1"/>
  <c r="Z309" i="26" s="1"/>
  <c r="Z310" i="26" s="1"/>
  <c r="Z311" i="26" s="1"/>
  <c r="Z312" i="26" s="1"/>
  <c r="Z313" i="26" s="1"/>
  <c r="Z314" i="26" s="1"/>
  <c r="Z315" i="26" s="1"/>
  <c r="Z316" i="26" s="1"/>
  <c r="Z317" i="26" s="1"/>
  <c r="Z318" i="26" s="1"/>
  <c r="Z319" i="26" s="1"/>
  <c r="Z320" i="26" s="1"/>
  <c r="Z321" i="26" s="1"/>
  <c r="Z322" i="26" s="1"/>
  <c r="Z323" i="26" s="1"/>
  <c r="Z324" i="26" s="1"/>
  <c r="Z325" i="26" s="1"/>
  <c r="Z326" i="26" s="1"/>
  <c r="Z327" i="26" s="1"/>
  <c r="Z328" i="26" s="1"/>
  <c r="Z329" i="26" s="1"/>
  <c r="Z330" i="26" s="1"/>
  <c r="Z331" i="26" s="1"/>
  <c r="Z332" i="26" s="1"/>
  <c r="Z333" i="26" s="1"/>
  <c r="Z334" i="26" s="1"/>
  <c r="Z335" i="26" s="1"/>
  <c r="Z336" i="26" s="1"/>
  <c r="Z337" i="26" s="1"/>
  <c r="Z338" i="26" s="1"/>
  <c r="Z339" i="26" s="1"/>
  <c r="Z340" i="26" s="1"/>
  <c r="Z341" i="26" s="1"/>
  <c r="Z342" i="26" s="1"/>
  <c r="Z343" i="26" s="1"/>
  <c r="Z344" i="26" s="1"/>
  <c r="Z345" i="26" s="1"/>
  <c r="Z346" i="26" s="1"/>
  <c r="Z347" i="26" s="1"/>
  <c r="Z348" i="26" s="1"/>
  <c r="Z349" i="26" s="1"/>
  <c r="Z350" i="26" s="1"/>
  <c r="Z351" i="26" s="1"/>
  <c r="Z352" i="26" s="1"/>
  <c r="Z353" i="26" s="1"/>
  <c r="Z354" i="26" s="1"/>
  <c r="Z355" i="26" s="1"/>
  <c r="Z356" i="26" s="1"/>
  <c r="Z357" i="26" s="1"/>
  <c r="Z358" i="26" s="1"/>
  <c r="Z359" i="26" s="1"/>
  <c r="Z360" i="26" s="1"/>
  <c r="Z361" i="26" s="1"/>
  <c r="Z362" i="26" s="1"/>
  <c r="Z363" i="26" s="1"/>
  <c r="Z364" i="26" s="1"/>
  <c r="Z365" i="26" s="1"/>
  <c r="Z366" i="26" s="1"/>
  <c r="Z367" i="26" s="1"/>
  <c r="Z368" i="26" s="1"/>
  <c r="Z369" i="26" s="1"/>
  <c r="Z370" i="26" s="1"/>
  <c r="Z371" i="26" s="1"/>
  <c r="Z372" i="26" s="1"/>
  <c r="Z373" i="26" s="1"/>
  <c r="Z374" i="26" s="1"/>
  <c r="Z375" i="26" s="1"/>
  <c r="Z376" i="26" s="1"/>
  <c r="Z377" i="26" s="1"/>
  <c r="Z378" i="26" s="1"/>
  <c r="Z379" i="26" s="1"/>
  <c r="Z380" i="26" s="1"/>
  <c r="Z381" i="26" s="1"/>
  <c r="Z382" i="26" s="1"/>
  <c r="Z383" i="26" s="1"/>
  <c r="Z384" i="26" s="1"/>
  <c r="Z385" i="26" s="1"/>
  <c r="Z386" i="26" s="1"/>
  <c r="Z387" i="26" s="1"/>
  <c r="Z388" i="26" s="1"/>
  <c r="Z389" i="26" s="1"/>
  <c r="Z390" i="26" s="1"/>
  <c r="Z391" i="26" s="1"/>
  <c r="Z392" i="26" s="1"/>
  <c r="Z393" i="26" s="1"/>
  <c r="Z394" i="26" s="1"/>
  <c r="Z395" i="26" s="1"/>
  <c r="Z396" i="26" s="1"/>
  <c r="Z397" i="26" s="1"/>
  <c r="Z398" i="26" s="1"/>
  <c r="Z399" i="26" s="1"/>
  <c r="Z400" i="26" s="1"/>
  <c r="Z401" i="26" s="1"/>
  <c r="Z402" i="26" s="1"/>
  <c r="Z403" i="26" s="1"/>
  <c r="Z404" i="26" s="1"/>
  <c r="Z405" i="26" s="1"/>
  <c r="Z406" i="26" s="1"/>
  <c r="Z407" i="26" s="1"/>
  <c r="Z408" i="26" s="1"/>
  <c r="Z409" i="26" s="1"/>
  <c r="Z410" i="26" s="1"/>
  <c r="Z411" i="26" s="1"/>
  <c r="Z412" i="26" s="1"/>
  <c r="Z413" i="26" s="1"/>
  <c r="Z414" i="26" s="1"/>
  <c r="Z415" i="26" s="1"/>
  <c r="Z416" i="26" s="1"/>
  <c r="Z417" i="26" s="1"/>
  <c r="Z418" i="26" s="1"/>
  <c r="Z419" i="26" s="1"/>
  <c r="Z420" i="26" s="1"/>
  <c r="Z421" i="26" s="1"/>
  <c r="Z422" i="26" s="1"/>
  <c r="Z423" i="26" s="1"/>
  <c r="Z424" i="26" s="1"/>
  <c r="Z425" i="26" s="1"/>
  <c r="Z426" i="26" s="1"/>
  <c r="Z427" i="26" s="1"/>
  <c r="Z428" i="26" s="1"/>
  <c r="Z429" i="26" s="1"/>
  <c r="Z430" i="26" s="1"/>
  <c r="Z431" i="26" s="1"/>
  <c r="Z432" i="26" s="1"/>
  <c r="Z433" i="26" s="1"/>
  <c r="Z434" i="26" s="1"/>
  <c r="Z435" i="26" s="1"/>
  <c r="Z436" i="26" s="1"/>
  <c r="Z437" i="26" s="1"/>
  <c r="Z438" i="26" s="1"/>
  <c r="Z439" i="26" s="1"/>
  <c r="Z440" i="26" s="1"/>
  <c r="Z441" i="26" s="1"/>
  <c r="Z442" i="26" s="1"/>
  <c r="Z443" i="26" s="1"/>
  <c r="Z444" i="26" s="1"/>
  <c r="Z445" i="26" s="1"/>
  <c r="Z446" i="26" s="1"/>
  <c r="Z447" i="26" s="1"/>
  <c r="Z448" i="26" s="1"/>
  <c r="Z449" i="26" s="1"/>
  <c r="Z450" i="26" s="1"/>
  <c r="Z451" i="26" s="1"/>
  <c r="Z452" i="26" s="1"/>
  <c r="Z453" i="26" s="1"/>
  <c r="Z454" i="26" s="1"/>
  <c r="Z455" i="26" s="1"/>
  <c r="Z456" i="26" s="1"/>
  <c r="Z457" i="26" s="1"/>
  <c r="Z458" i="26" s="1"/>
  <c r="Z459" i="26" s="1"/>
  <c r="Z460" i="26" s="1"/>
  <c r="Z461" i="26" s="1"/>
  <c r="Z462" i="26" s="1"/>
  <c r="Z463" i="26" s="1"/>
  <c r="Z464" i="26" s="1"/>
  <c r="Z465" i="26" s="1"/>
  <c r="Z466" i="26" s="1"/>
  <c r="Z467" i="26" s="1"/>
  <c r="Z468" i="26" s="1"/>
  <c r="Z469" i="26" s="1"/>
  <c r="Z470" i="26" s="1"/>
  <c r="Z471" i="26" s="1"/>
  <c r="Z472" i="26" s="1"/>
  <c r="Z473" i="26" s="1"/>
  <c r="Z474" i="26" s="1"/>
  <c r="Z475" i="26" s="1"/>
  <c r="Z476" i="26" s="1"/>
  <c r="Z477" i="26" s="1"/>
  <c r="Z478" i="26" s="1"/>
  <c r="Z479" i="26" s="1"/>
  <c r="Z480" i="26" s="1"/>
  <c r="Z481" i="26" s="1"/>
  <c r="Z482" i="26" s="1"/>
  <c r="Z483" i="26" s="1"/>
  <c r="Z484" i="26" s="1"/>
  <c r="Z485" i="26" s="1"/>
  <c r="Z486" i="26" s="1"/>
  <c r="Z487" i="26" s="1"/>
  <c r="Z488" i="26" s="1"/>
  <c r="Z489" i="26" s="1"/>
  <c r="Z490" i="26" s="1"/>
  <c r="Z491" i="26" s="1"/>
  <c r="Z492" i="26" s="1"/>
  <c r="Z493" i="26" s="1"/>
  <c r="Z494" i="26" s="1"/>
  <c r="Z495" i="26" s="1"/>
  <c r="Z496" i="26" s="1"/>
  <c r="Z497" i="26" s="1"/>
  <c r="Z498" i="26" s="1"/>
  <c r="Z499" i="26" s="1"/>
  <c r="Z500" i="26" s="1"/>
  <c r="Z501" i="26" s="1"/>
  <c r="Z502" i="26" s="1"/>
  <c r="Z503" i="26" s="1"/>
  <c r="Z504" i="26" s="1"/>
  <c r="Z505" i="26" s="1"/>
  <c r="Z506" i="26" s="1"/>
  <c r="Z507" i="26" s="1"/>
  <c r="Z508" i="26" s="1"/>
  <c r="Z509" i="26" s="1"/>
  <c r="Z510" i="26" s="1"/>
  <c r="Z511" i="26" s="1"/>
  <c r="Z512" i="26" s="1"/>
  <c r="Z513" i="26" s="1"/>
  <c r="Z514" i="26" s="1"/>
  <c r="Z515" i="26" s="1"/>
  <c r="Z516" i="26" s="1"/>
  <c r="Z517" i="26" s="1"/>
  <c r="Z518" i="26" s="1"/>
  <c r="Z519" i="26" s="1"/>
  <c r="Z520" i="26" s="1"/>
  <c r="Z521" i="26" s="1"/>
  <c r="Z522" i="26" s="1"/>
  <c r="Z523" i="26" s="1"/>
  <c r="Z524" i="26" s="1"/>
  <c r="Z525" i="26" s="1"/>
  <c r="Z526" i="26" s="1"/>
  <c r="Z527" i="26" s="1"/>
  <c r="Z528" i="26" s="1"/>
  <c r="Z529" i="26" s="1"/>
  <c r="Z530" i="26" s="1"/>
  <c r="Z531" i="26" s="1"/>
  <c r="Z532" i="26" s="1"/>
  <c r="Z533" i="26" s="1"/>
  <c r="Z534" i="26" s="1"/>
  <c r="Z535" i="26" s="1"/>
  <c r="Z536" i="26" s="1"/>
  <c r="Z537" i="26" s="1"/>
  <c r="Z538" i="26" s="1"/>
  <c r="Z539" i="26" s="1"/>
  <c r="Z540" i="26" s="1"/>
  <c r="Z541" i="26" s="1"/>
  <c r="Z542" i="26" s="1"/>
  <c r="Z543" i="26" s="1"/>
  <c r="Z544" i="26" s="1"/>
  <c r="Z545" i="26" s="1"/>
  <c r="Z546" i="26" s="1"/>
  <c r="Z547" i="26" s="1"/>
  <c r="Z548" i="26" s="1"/>
  <c r="Z549" i="26" s="1"/>
  <c r="Z550" i="26" s="1"/>
  <c r="Z551" i="26" s="1"/>
  <c r="Z552" i="26" s="1"/>
  <c r="Z553" i="26" s="1"/>
  <c r="Z554" i="26" s="1"/>
  <c r="Z555" i="26" s="1"/>
  <c r="Z556" i="26" s="1"/>
  <c r="Z557" i="26" s="1"/>
  <c r="Z558" i="26" s="1"/>
  <c r="Z559" i="26" s="1"/>
  <c r="Z560" i="26" s="1"/>
  <c r="Z561" i="26" s="1"/>
  <c r="Z562" i="26" s="1"/>
  <c r="Z563" i="26" s="1"/>
  <c r="Z564" i="26" s="1"/>
  <c r="Z565" i="26" s="1"/>
  <c r="Z566" i="26" s="1"/>
  <c r="Z567" i="26" s="1"/>
  <c r="Z568" i="26" s="1"/>
  <c r="Z569" i="26" s="1"/>
  <c r="Z570" i="26" s="1"/>
  <c r="Z571" i="26" s="1"/>
  <c r="Z572" i="26" s="1"/>
  <c r="Z573" i="26" s="1"/>
  <c r="Z574" i="26" s="1"/>
  <c r="Z575" i="26" s="1"/>
  <c r="Z576" i="26" s="1"/>
  <c r="Z577" i="26" s="1"/>
  <c r="Z578" i="26" s="1"/>
  <c r="Z579" i="26" s="1"/>
  <c r="Z580" i="26" s="1"/>
  <c r="Z581" i="26" s="1"/>
  <c r="Z582" i="26" s="1"/>
  <c r="Z583" i="26" s="1"/>
  <c r="Z584" i="26" s="1"/>
  <c r="Z585" i="26" s="1"/>
  <c r="Z586" i="26" s="1"/>
  <c r="Z587" i="26" s="1"/>
  <c r="Z588" i="26" s="1"/>
  <c r="Z589" i="26" s="1"/>
  <c r="Z590" i="26" s="1"/>
  <c r="Z591" i="26" s="1"/>
  <c r="Z592" i="26" s="1"/>
  <c r="Z593" i="26" s="1"/>
  <c r="Z594" i="26" s="1"/>
  <c r="Z595" i="26" s="1"/>
  <c r="Z596" i="26" s="1"/>
  <c r="Z597" i="26" s="1"/>
  <c r="Z598" i="26" s="1"/>
  <c r="Z599" i="26" s="1"/>
  <c r="Z600" i="26" s="1"/>
  <c r="Z601" i="26" s="1"/>
  <c r="Z602" i="26" s="1"/>
  <c r="Z603" i="26" s="1"/>
  <c r="Z604" i="26" s="1"/>
  <c r="Z605" i="26" s="1"/>
  <c r="Z606" i="26" s="1"/>
  <c r="Z607" i="26" s="1"/>
  <c r="Z608" i="26" s="1"/>
  <c r="Z609" i="26" s="1"/>
  <c r="Z610" i="26" s="1"/>
  <c r="Z611" i="26" s="1"/>
  <c r="Z612" i="26" s="1"/>
  <c r="Z613" i="26" s="1"/>
  <c r="Z614" i="26" s="1"/>
  <c r="Z615" i="26" s="1"/>
  <c r="Z616" i="26" s="1"/>
  <c r="Z617" i="26" s="1"/>
  <c r="Z618" i="26" s="1"/>
  <c r="Z619" i="26" s="1"/>
  <c r="Z620" i="26" s="1"/>
  <c r="Z621" i="26" s="1"/>
  <c r="Z622" i="26" s="1"/>
  <c r="Z623" i="26" s="1"/>
  <c r="Z624" i="26" s="1"/>
  <c r="Z625" i="26" s="1"/>
  <c r="Z626" i="26" s="1"/>
  <c r="Z627" i="26" s="1"/>
  <c r="Z628" i="26" s="1"/>
  <c r="Z629" i="26" s="1"/>
  <c r="Z630" i="26" s="1"/>
  <c r="Z631" i="26" s="1"/>
  <c r="Z632" i="26" s="1"/>
  <c r="Z633" i="26" s="1"/>
  <c r="Z634" i="26" s="1"/>
  <c r="Z635" i="26" s="1"/>
  <c r="Z636" i="26" s="1"/>
  <c r="Z637" i="26" s="1"/>
  <c r="Z638" i="26" s="1"/>
  <c r="Z639" i="26" s="1"/>
  <c r="Z640" i="26" s="1"/>
  <c r="Z641" i="26" s="1"/>
  <c r="Z642" i="26" s="1"/>
  <c r="Z643" i="26" s="1"/>
  <c r="Z644" i="26" s="1"/>
  <c r="Z645" i="26" s="1"/>
  <c r="Z646" i="26" s="1"/>
  <c r="Z647" i="26" s="1"/>
  <c r="Z648" i="26" s="1"/>
  <c r="Z649" i="26" s="1"/>
  <c r="Z650" i="26" s="1"/>
  <c r="Z651" i="26" s="1"/>
  <c r="Z652" i="26" s="1"/>
  <c r="Z653" i="26" s="1"/>
  <c r="Z654" i="26" s="1"/>
  <c r="Z655" i="26" s="1"/>
  <c r="Z656" i="26" s="1"/>
  <c r="Z657" i="26" s="1"/>
  <c r="Z658" i="26" s="1"/>
  <c r="Z659" i="26" s="1"/>
  <c r="Z660" i="26" s="1"/>
  <c r="Z661" i="26" s="1"/>
  <c r="Z662" i="26" s="1"/>
  <c r="Z663" i="26" s="1"/>
  <c r="Z664" i="26" s="1"/>
  <c r="Z665" i="26" s="1"/>
  <c r="Z666" i="26" s="1"/>
  <c r="Z667" i="26" s="1"/>
  <c r="Z668" i="26" s="1"/>
  <c r="Z669" i="26" s="1"/>
  <c r="Z670" i="26" s="1"/>
  <c r="Z671" i="26" s="1"/>
  <c r="Z672" i="26" s="1"/>
  <c r="Z673" i="26" s="1"/>
  <c r="Z674" i="26" s="1"/>
  <c r="Z675" i="26" s="1"/>
  <c r="Z676" i="26" s="1"/>
  <c r="Z677" i="26" s="1"/>
  <c r="Z678" i="26" s="1"/>
  <c r="Z679" i="26" s="1"/>
  <c r="Z680" i="26" s="1"/>
  <c r="Z681" i="26" s="1"/>
  <c r="Z682" i="26" s="1"/>
  <c r="Z683" i="26" s="1"/>
  <c r="Z684" i="26" s="1"/>
  <c r="Z685" i="26" s="1"/>
  <c r="Z686" i="26" s="1"/>
  <c r="Z687" i="26" s="1"/>
  <c r="Z688" i="26" s="1"/>
  <c r="Z689" i="26" s="1"/>
  <c r="Z690" i="26" s="1"/>
  <c r="Z691" i="26" s="1"/>
  <c r="Z692" i="26" s="1"/>
  <c r="Z693" i="26" s="1"/>
  <c r="Z694" i="26" s="1"/>
  <c r="Z695" i="26" s="1"/>
  <c r="Z696" i="26" s="1"/>
  <c r="Z697" i="26" s="1"/>
  <c r="Z698" i="26" s="1"/>
  <c r="Z699" i="26" s="1"/>
  <c r="Z700" i="26" s="1"/>
  <c r="Z701" i="26" s="1"/>
  <c r="Z702" i="26" s="1"/>
  <c r="Z703" i="26" s="1"/>
  <c r="Z704" i="26" s="1"/>
  <c r="Z705" i="26" s="1"/>
  <c r="Z706" i="26" s="1"/>
  <c r="Z707" i="26" s="1"/>
  <c r="Z708" i="26" s="1"/>
  <c r="Z709" i="26" s="1"/>
  <c r="Z710" i="26" s="1"/>
  <c r="Z711" i="26" s="1"/>
  <c r="Z712" i="26" s="1"/>
  <c r="Z713" i="26" s="1"/>
  <c r="Z714" i="26" s="1"/>
  <c r="Z715" i="26" s="1"/>
  <c r="Z716" i="26" s="1"/>
  <c r="Z717" i="26" s="1"/>
  <c r="Z718" i="26" s="1"/>
  <c r="Z719" i="26" s="1"/>
  <c r="Z720" i="26" s="1"/>
  <c r="Z721" i="26" s="1"/>
  <c r="Z722" i="26" s="1"/>
  <c r="Z723" i="26" s="1"/>
  <c r="Z724" i="26" s="1"/>
  <c r="Z725" i="26" s="1"/>
  <c r="Z726" i="26" s="1"/>
  <c r="Z727" i="26" s="1"/>
  <c r="Z728" i="26" s="1"/>
  <c r="Z729" i="26" s="1"/>
  <c r="Z730" i="26" s="1"/>
  <c r="Z731" i="26" s="1"/>
  <c r="Z732" i="26" s="1"/>
  <c r="Z733" i="26" s="1"/>
  <c r="Z734" i="26" s="1"/>
  <c r="Z735" i="26" s="1"/>
  <c r="Z736" i="26" s="1"/>
  <c r="Z737" i="26" s="1"/>
  <c r="Z738" i="26" s="1"/>
  <c r="Z739" i="26" s="1"/>
  <c r="Z740" i="26" s="1"/>
  <c r="Z741" i="26" s="1"/>
  <c r="Z742" i="26" s="1"/>
  <c r="Z743" i="26" s="1"/>
  <c r="Z744" i="26" s="1"/>
  <c r="Z745" i="26" s="1"/>
  <c r="Z746" i="26" s="1"/>
  <c r="Z747" i="26" s="1"/>
  <c r="Z748" i="26" s="1"/>
  <c r="Z749" i="26" s="1"/>
  <c r="Z750" i="26" s="1"/>
  <c r="Z751" i="26" s="1"/>
  <c r="Z752" i="26" s="1"/>
  <c r="Z753" i="26" s="1"/>
  <c r="Z754" i="26" s="1"/>
  <c r="Z755" i="26" s="1"/>
  <c r="Z756" i="26" s="1"/>
  <c r="Z757" i="26" s="1"/>
  <c r="Z758" i="26" s="1"/>
  <c r="Z759" i="26" s="1"/>
  <c r="Z760" i="26" s="1"/>
  <c r="Z761" i="26" s="1"/>
  <c r="Z762" i="26" s="1"/>
  <c r="Z763" i="26" s="1"/>
  <c r="Z764" i="26" s="1"/>
  <c r="Z765" i="26" s="1"/>
  <c r="Z766" i="26" s="1"/>
  <c r="Z767" i="26" s="1"/>
  <c r="Z768" i="26" s="1"/>
  <c r="Z769" i="26" s="1"/>
  <c r="Z770" i="26" s="1"/>
  <c r="Z771" i="26" s="1"/>
  <c r="Z772" i="26" s="1"/>
  <c r="Z773" i="26" s="1"/>
  <c r="Z774" i="26" s="1"/>
  <c r="Z775" i="26" s="1"/>
  <c r="Z776" i="26" s="1"/>
  <c r="Z777" i="26" s="1"/>
  <c r="Z778" i="26" s="1"/>
  <c r="Z779" i="26" s="1"/>
  <c r="Z780" i="26" s="1"/>
  <c r="Z781" i="26" s="1"/>
  <c r="Z782" i="26" s="1"/>
  <c r="Z783" i="26" s="1"/>
  <c r="Z784" i="26" s="1"/>
  <c r="Z785" i="26" s="1"/>
  <c r="Z786" i="26" s="1"/>
  <c r="Z787" i="26" s="1"/>
  <c r="Z788" i="26" s="1"/>
  <c r="Z789" i="26" s="1"/>
  <c r="Z790" i="26" s="1"/>
  <c r="Z791" i="26" s="1"/>
  <c r="Z792" i="26" s="1"/>
  <c r="Z793" i="26" s="1"/>
  <c r="Z794" i="26" s="1"/>
  <c r="Z795" i="26" s="1"/>
  <c r="Z796" i="26" s="1"/>
  <c r="Z797" i="26" s="1"/>
  <c r="Z798" i="26" s="1"/>
  <c r="Z799" i="26" s="1"/>
  <c r="Z800" i="26" s="1"/>
  <c r="Z801" i="26" s="1"/>
  <c r="Z802" i="26" s="1"/>
  <c r="Z803" i="26" s="1"/>
  <c r="Z804" i="26" s="1"/>
  <c r="Z805" i="26" s="1"/>
  <c r="Z806" i="26" s="1"/>
  <c r="Z807" i="26" s="1"/>
  <c r="Z808" i="26" s="1"/>
  <c r="Z809" i="26" s="1"/>
  <c r="Z810" i="26" s="1"/>
  <c r="Z811" i="26" s="1"/>
  <c r="Z812" i="26" s="1"/>
  <c r="Z813" i="26" s="1"/>
  <c r="Z814" i="26" s="1"/>
  <c r="Z815" i="26" s="1"/>
  <c r="Z816" i="26" s="1"/>
  <c r="Z817" i="26" s="1"/>
  <c r="Z818" i="26" s="1"/>
  <c r="Z819" i="26" s="1"/>
  <c r="Z820" i="26" s="1"/>
  <c r="Z821" i="26" s="1"/>
  <c r="Z822" i="26" s="1"/>
  <c r="Z823" i="26" s="1"/>
  <c r="Z824" i="26" s="1"/>
  <c r="Z825" i="26" s="1"/>
  <c r="Z826" i="26" s="1"/>
  <c r="Z827" i="26" s="1"/>
  <c r="Z828" i="26" s="1"/>
  <c r="Z829" i="26" s="1"/>
  <c r="Z830" i="26" s="1"/>
  <c r="Z831" i="26" s="1"/>
  <c r="Z832" i="26" s="1"/>
  <c r="Z833" i="26" s="1"/>
  <c r="Z834" i="26" s="1"/>
  <c r="Z835" i="26" s="1"/>
  <c r="Z836" i="26" s="1"/>
  <c r="Z837" i="26" s="1"/>
  <c r="Z838" i="26" s="1"/>
  <c r="Z839" i="26" s="1"/>
  <c r="Z840" i="26" s="1"/>
  <c r="Z841" i="26" s="1"/>
  <c r="Z842" i="26" s="1"/>
  <c r="Z843" i="26" s="1"/>
  <c r="Z844" i="26" s="1"/>
  <c r="Z845" i="26" s="1"/>
  <c r="Z846" i="26" s="1"/>
  <c r="Z847" i="26" s="1"/>
  <c r="Z848" i="26" s="1"/>
  <c r="Z849" i="26" s="1"/>
  <c r="Z850" i="26" s="1"/>
  <c r="Z851" i="26" s="1"/>
  <c r="Z852" i="26" s="1"/>
  <c r="Z853" i="26" s="1"/>
  <c r="Z854" i="26" s="1"/>
  <c r="Z855" i="26" s="1"/>
  <c r="Z856" i="26" s="1"/>
  <c r="Z857" i="26" s="1"/>
  <c r="Z858" i="26" s="1"/>
  <c r="Z859" i="26" s="1"/>
  <c r="I61" i="19" l="1"/>
  <c r="I39" i="19" l="1"/>
  <c r="AE34" i="25"/>
  <c r="AE36" i="25"/>
  <c r="AE21" i="25"/>
  <c r="AE22" i="25"/>
  <c r="I34" i="19" l="1"/>
  <c r="I36" i="19"/>
  <c r="I35" i="19"/>
  <c r="J52" i="18" l="1"/>
  <c r="K101" i="1"/>
  <c r="AK81" i="26" l="1"/>
  <c r="AJ81" i="26" s="1"/>
  <c r="AK82" i="26"/>
  <c r="AJ82" i="26" s="1"/>
  <c r="AK83" i="26"/>
  <c r="AJ83" i="26" s="1"/>
  <c r="AK84" i="26"/>
  <c r="AJ84" i="26" s="1"/>
  <c r="AK85" i="26"/>
  <c r="AJ85" i="26" s="1"/>
  <c r="AK86" i="26"/>
  <c r="AJ86" i="26" s="1"/>
  <c r="AK87" i="26"/>
  <c r="AJ87" i="26" s="1"/>
  <c r="AK88" i="26"/>
  <c r="AJ88" i="26" s="1"/>
  <c r="AK89" i="26"/>
  <c r="AJ89" i="26" s="1"/>
  <c r="AK90" i="26"/>
  <c r="AJ90" i="26" s="1"/>
  <c r="AK91" i="26"/>
  <c r="AJ91" i="26" s="1"/>
  <c r="AK80" i="26"/>
  <c r="AJ80" i="26" s="1"/>
  <c r="I42" i="19" l="1"/>
  <c r="I43" i="19"/>
  <c r="I44" i="19"/>
  <c r="I45" i="19"/>
  <c r="I46" i="19"/>
  <c r="I47" i="19"/>
  <c r="I38" i="19" l="1"/>
  <c r="I29" i="19" l="1"/>
  <c r="N79" i="26" l="1"/>
  <c r="O79" i="26"/>
  <c r="S68" i="26"/>
  <c r="V68" i="26"/>
  <c r="V69" i="26" s="1"/>
  <c r="AF68" i="26"/>
  <c r="U68" i="26"/>
  <c r="T68" i="26"/>
  <c r="R68" i="26"/>
  <c r="P68" i="26" l="1"/>
  <c r="P69" i="26" s="1"/>
  <c r="P70" i="26" s="1"/>
  <c r="P71" i="26" s="1"/>
  <c r="R69" i="26"/>
  <c r="R70" i="26" s="1"/>
  <c r="S69" i="26"/>
  <c r="S70" i="26" s="1"/>
  <c r="T69" i="26"/>
  <c r="AF69" i="26"/>
  <c r="AF70" i="26" s="1"/>
  <c r="U69" i="26"/>
  <c r="V70" i="26"/>
  <c r="P72" i="26" l="1"/>
  <c r="P73" i="26" s="1"/>
  <c r="R71" i="26"/>
  <c r="R72" i="26" s="1"/>
  <c r="S71" i="26"/>
  <c r="S72" i="26" s="1"/>
  <c r="T70" i="26"/>
  <c r="AF71" i="26"/>
  <c r="U70" i="26"/>
  <c r="U71" i="26" s="1"/>
  <c r="V71" i="26"/>
  <c r="R73" i="26" l="1"/>
  <c r="R74" i="26" s="1"/>
  <c r="R75" i="26" s="1"/>
  <c r="S73" i="26"/>
  <c r="S74" i="26" s="1"/>
  <c r="AF72" i="26"/>
  <c r="V72" i="26"/>
  <c r="V73" i="26" s="1"/>
  <c r="P74" i="26"/>
  <c r="U72" i="26"/>
  <c r="T71" i="26"/>
  <c r="T72" i="26" l="1"/>
  <c r="T73" i="26" s="1"/>
  <c r="R76" i="26"/>
  <c r="R77" i="26" s="1"/>
  <c r="R78" i="26" s="1"/>
  <c r="S75" i="26"/>
  <c r="U73" i="26"/>
  <c r="P75" i="26"/>
  <c r="V74" i="26"/>
  <c r="AF73" i="26"/>
  <c r="AF74" i="26" l="1"/>
  <c r="V75" i="26"/>
  <c r="S76" i="26"/>
  <c r="P76" i="26"/>
  <c r="U74" i="26"/>
  <c r="T74" i="26"/>
  <c r="T75" i="26" s="1"/>
  <c r="R79" i="26"/>
  <c r="U75" i="26" l="1"/>
  <c r="U76" i="26" s="1"/>
  <c r="U77" i="26" s="1"/>
  <c r="S77" i="26"/>
  <c r="T76" i="26"/>
  <c r="P77" i="26"/>
  <c r="V76" i="26"/>
  <c r="AF75" i="26"/>
  <c r="S78" i="26" l="1"/>
  <c r="S79" i="26" s="1"/>
  <c r="V77" i="26"/>
  <c r="U78" i="26"/>
  <c r="U79" i="26" s="1"/>
  <c r="T77" i="26"/>
  <c r="AF76" i="26"/>
  <c r="P78" i="26"/>
  <c r="AF77" i="26" l="1"/>
  <c r="AF78" i="26" s="1"/>
  <c r="AF79" i="26" s="1"/>
  <c r="AF116" i="26" s="1"/>
  <c r="AF117" i="26" s="1"/>
  <c r="AF118" i="26" s="1"/>
  <c r="AF119" i="26" s="1"/>
  <c r="AF120" i="26" s="1"/>
  <c r="AF121" i="26" s="1"/>
  <c r="AF122" i="26" s="1"/>
  <c r="AF123" i="26" s="1"/>
  <c r="AF124" i="26" s="1"/>
  <c r="AF125" i="26" s="1"/>
  <c r="AF126" i="26" s="1"/>
  <c r="AF127" i="26" s="1"/>
  <c r="AF128" i="26" s="1"/>
  <c r="AF129" i="26" s="1"/>
  <c r="AF130" i="26" s="1"/>
  <c r="AF131" i="26" s="1"/>
  <c r="AF132" i="26" s="1"/>
  <c r="AF133" i="26" s="1"/>
  <c r="AF134" i="26" s="1"/>
  <c r="AF135" i="26" s="1"/>
  <c r="AF136" i="26" s="1"/>
  <c r="AF137" i="26" s="1"/>
  <c r="AF138" i="26" s="1"/>
  <c r="AF139" i="26" s="1"/>
  <c r="AF140" i="26" s="1"/>
  <c r="AF141" i="26" s="1"/>
  <c r="AF142" i="26" s="1"/>
  <c r="AF143" i="26" s="1"/>
  <c r="AF144" i="26" s="1"/>
  <c r="AF145" i="26" s="1"/>
  <c r="AF146" i="26" s="1"/>
  <c r="AF147" i="26" s="1"/>
  <c r="AF148" i="26" s="1"/>
  <c r="AF149" i="26" s="1"/>
  <c r="AF150" i="26" s="1"/>
  <c r="AF151" i="26" s="1"/>
  <c r="AF152" i="26" s="1"/>
  <c r="AF153" i="26" s="1"/>
  <c r="AF154" i="26" s="1"/>
  <c r="AF155" i="26" s="1"/>
  <c r="AF156" i="26" s="1"/>
  <c r="AF157" i="26" s="1"/>
  <c r="AF158" i="26" s="1"/>
  <c r="AF159" i="26" s="1"/>
  <c r="AF160" i="26" s="1"/>
  <c r="AF161" i="26" s="1"/>
  <c r="AF162" i="26" s="1"/>
  <c r="AF163" i="26" s="1"/>
  <c r="AF164" i="26" s="1"/>
  <c r="AF165" i="26" s="1"/>
  <c r="AF166" i="26" s="1"/>
  <c r="AF167" i="26" s="1"/>
  <c r="AF168" i="26" s="1"/>
  <c r="AF169" i="26" s="1"/>
  <c r="AF170" i="26" s="1"/>
  <c r="AF171" i="26" s="1"/>
  <c r="AF172" i="26" s="1"/>
  <c r="AF173" i="26" s="1"/>
  <c r="AF174" i="26" s="1"/>
  <c r="AF175" i="26" s="1"/>
  <c r="AF176" i="26" s="1"/>
  <c r="AF177" i="26" s="1"/>
  <c r="AF178" i="26" s="1"/>
  <c r="AF179" i="26" s="1"/>
  <c r="AF180" i="26" s="1"/>
  <c r="AF181" i="26" s="1"/>
  <c r="AF182" i="26" s="1"/>
  <c r="AF183" i="26" s="1"/>
  <c r="AF184" i="26" s="1"/>
  <c r="AF185" i="26" s="1"/>
  <c r="AF186" i="26" s="1"/>
  <c r="AF187" i="26" s="1"/>
  <c r="AF188" i="26" s="1"/>
  <c r="AF189" i="26" s="1"/>
  <c r="AF190" i="26" s="1"/>
  <c r="AF191" i="26" s="1"/>
  <c r="AF192" i="26" s="1"/>
  <c r="AF193" i="26" s="1"/>
  <c r="AF194" i="26" s="1"/>
  <c r="AF195" i="26" s="1"/>
  <c r="AF196" i="26" s="1"/>
  <c r="AF197" i="26" s="1"/>
  <c r="AF198" i="26" s="1"/>
  <c r="AF199" i="26" s="1"/>
  <c r="AF200" i="26" s="1"/>
  <c r="AF201" i="26" s="1"/>
  <c r="AF202" i="26" s="1"/>
  <c r="AF203" i="26" s="1"/>
  <c r="AF204" i="26" s="1"/>
  <c r="AF205" i="26" s="1"/>
  <c r="AF206" i="26" s="1"/>
  <c r="AF207" i="26" s="1"/>
  <c r="AF208" i="26" s="1"/>
  <c r="AF209" i="26" s="1"/>
  <c r="AF210" i="26" s="1"/>
  <c r="AF211" i="26" s="1"/>
  <c r="AF212" i="26" s="1"/>
  <c r="AF213" i="26" s="1"/>
  <c r="AF214" i="26" s="1"/>
  <c r="AF215" i="26" s="1"/>
  <c r="AF216" i="26" s="1"/>
  <c r="AF217" i="26" s="1"/>
  <c r="AF218" i="26" s="1"/>
  <c r="AF219" i="26" s="1"/>
  <c r="AF220" i="26" s="1"/>
  <c r="AF221" i="26" s="1"/>
  <c r="AF222" i="26" s="1"/>
  <c r="AF223" i="26" s="1"/>
  <c r="AF224" i="26" s="1"/>
  <c r="AF225" i="26" s="1"/>
  <c r="AF226" i="26" s="1"/>
  <c r="AF227" i="26" s="1"/>
  <c r="AF228" i="26" s="1"/>
  <c r="AF229" i="26" s="1"/>
  <c r="AF230" i="26" s="1"/>
  <c r="AF231" i="26" s="1"/>
  <c r="AF232" i="26" s="1"/>
  <c r="AF233" i="26" s="1"/>
  <c r="AF234" i="26" s="1"/>
  <c r="AF235" i="26" s="1"/>
  <c r="AF236" i="26" s="1"/>
  <c r="AF237" i="26" s="1"/>
  <c r="AF238" i="26" s="1"/>
  <c r="AF239" i="26" s="1"/>
  <c r="AF240" i="26" s="1"/>
  <c r="AF241" i="26" s="1"/>
  <c r="AF242" i="26" s="1"/>
  <c r="AF243" i="26" s="1"/>
  <c r="AF244" i="26" s="1"/>
  <c r="AF245" i="26" s="1"/>
  <c r="AF246" i="26" s="1"/>
  <c r="AF247" i="26" s="1"/>
  <c r="AF248" i="26" s="1"/>
  <c r="AF249" i="26" s="1"/>
  <c r="AF250" i="26" s="1"/>
  <c r="AF251" i="26" s="1"/>
  <c r="AF252" i="26" s="1"/>
  <c r="AF253" i="26" s="1"/>
  <c r="AF254" i="26" s="1"/>
  <c r="AF255" i="26" s="1"/>
  <c r="AF256" i="26" s="1"/>
  <c r="AF257" i="26" s="1"/>
  <c r="AF258" i="26" s="1"/>
  <c r="AF259" i="26" s="1"/>
  <c r="AF260" i="26" s="1"/>
  <c r="AF261" i="26" s="1"/>
  <c r="AF262" i="26" s="1"/>
  <c r="AF263" i="26" s="1"/>
  <c r="AF264" i="26" s="1"/>
  <c r="AF265" i="26" s="1"/>
  <c r="AF266" i="26" s="1"/>
  <c r="AF267" i="26" s="1"/>
  <c r="AF268" i="26" s="1"/>
  <c r="AF269" i="26" s="1"/>
  <c r="AF270" i="26" s="1"/>
  <c r="AF271" i="26" s="1"/>
  <c r="AF272" i="26" s="1"/>
  <c r="AF273" i="26" s="1"/>
  <c r="AF274" i="26" s="1"/>
  <c r="AF275" i="26" s="1"/>
  <c r="AF276" i="26" s="1"/>
  <c r="AF277" i="26" s="1"/>
  <c r="AF278" i="26" s="1"/>
  <c r="AF279" i="26" s="1"/>
  <c r="AF280" i="26" s="1"/>
  <c r="AF281" i="26" s="1"/>
  <c r="AF282" i="26" s="1"/>
  <c r="AF283" i="26" s="1"/>
  <c r="AF284" i="26" s="1"/>
  <c r="AF285" i="26" s="1"/>
  <c r="AF286" i="26" s="1"/>
  <c r="AF287" i="26" s="1"/>
  <c r="AF288" i="26" s="1"/>
  <c r="AF289" i="26" s="1"/>
  <c r="AF290" i="26" s="1"/>
  <c r="AF291" i="26" s="1"/>
  <c r="AF292" i="26" s="1"/>
  <c r="AF293" i="26" s="1"/>
  <c r="AF294" i="26" s="1"/>
  <c r="AF295" i="26" s="1"/>
  <c r="AF296" i="26" s="1"/>
  <c r="AF297" i="26" s="1"/>
  <c r="AF298" i="26" s="1"/>
  <c r="AF299" i="26" s="1"/>
  <c r="AF300" i="26" s="1"/>
  <c r="AF301" i="26" s="1"/>
  <c r="AF302" i="26" s="1"/>
  <c r="AF303" i="26" s="1"/>
  <c r="AF304" i="26" s="1"/>
  <c r="AF305" i="26" s="1"/>
  <c r="AF306" i="26" s="1"/>
  <c r="AF307" i="26" s="1"/>
  <c r="AF308" i="26" s="1"/>
  <c r="AF309" i="26" s="1"/>
  <c r="AF310" i="26" s="1"/>
  <c r="AF311" i="26" s="1"/>
  <c r="AF312" i="26" s="1"/>
  <c r="AF313" i="26" s="1"/>
  <c r="AF314" i="26" s="1"/>
  <c r="AF315" i="26" s="1"/>
  <c r="AF316" i="26" s="1"/>
  <c r="AF317" i="26" s="1"/>
  <c r="AF318" i="26" s="1"/>
  <c r="AF319" i="26" s="1"/>
  <c r="AF320" i="26" s="1"/>
  <c r="AF321" i="26" s="1"/>
  <c r="AF322" i="26" s="1"/>
  <c r="AF323" i="26" s="1"/>
  <c r="AF324" i="26" s="1"/>
  <c r="AF325" i="26" s="1"/>
  <c r="AF326" i="26" s="1"/>
  <c r="AF327" i="26" s="1"/>
  <c r="AF328" i="26" s="1"/>
  <c r="AF329" i="26" s="1"/>
  <c r="AF330" i="26" s="1"/>
  <c r="AF331" i="26" s="1"/>
  <c r="AF332" i="26" s="1"/>
  <c r="AF333" i="26" s="1"/>
  <c r="AF334" i="26" s="1"/>
  <c r="AF335" i="26" s="1"/>
  <c r="AF336" i="26" s="1"/>
  <c r="AF337" i="26" s="1"/>
  <c r="AF338" i="26" s="1"/>
  <c r="AF339" i="26" s="1"/>
  <c r="AF340" i="26" s="1"/>
  <c r="AF341" i="26" s="1"/>
  <c r="AF342" i="26" s="1"/>
  <c r="AF343" i="26" s="1"/>
  <c r="AF344" i="26" s="1"/>
  <c r="AF345" i="26" s="1"/>
  <c r="AF346" i="26" s="1"/>
  <c r="AF347" i="26" s="1"/>
  <c r="AF348" i="26" s="1"/>
  <c r="AF349" i="26" s="1"/>
  <c r="AF350" i="26" s="1"/>
  <c r="AF351" i="26" s="1"/>
  <c r="AF352" i="26" s="1"/>
  <c r="AF353" i="26" s="1"/>
  <c r="AF354" i="26" s="1"/>
  <c r="AF355" i="26" s="1"/>
  <c r="AF356" i="26" s="1"/>
  <c r="AF357" i="26" s="1"/>
  <c r="AF358" i="26" s="1"/>
  <c r="AF359" i="26" s="1"/>
  <c r="AF360" i="26" s="1"/>
  <c r="AF361" i="26" s="1"/>
  <c r="AF362" i="26" s="1"/>
  <c r="AF363" i="26" s="1"/>
  <c r="AF364" i="26" s="1"/>
  <c r="AF365" i="26" s="1"/>
  <c r="AF366" i="26" s="1"/>
  <c r="AF367" i="26" s="1"/>
  <c r="AF368" i="26" s="1"/>
  <c r="AF369" i="26" s="1"/>
  <c r="AF370" i="26" s="1"/>
  <c r="AF371" i="26" s="1"/>
  <c r="AF372" i="26" s="1"/>
  <c r="AF373" i="26" s="1"/>
  <c r="AF374" i="26" s="1"/>
  <c r="AF375" i="26" s="1"/>
  <c r="AF376" i="26" s="1"/>
  <c r="AF377" i="26" s="1"/>
  <c r="AF378" i="26" s="1"/>
  <c r="AF379" i="26" s="1"/>
  <c r="AF380" i="26" s="1"/>
  <c r="AF381" i="26" s="1"/>
  <c r="AF382" i="26" s="1"/>
  <c r="AF383" i="26" s="1"/>
  <c r="AF384" i="26" s="1"/>
  <c r="AF385" i="26" s="1"/>
  <c r="AF386" i="26" s="1"/>
  <c r="AF387" i="26" s="1"/>
  <c r="AF388" i="26" s="1"/>
  <c r="AF389" i="26" s="1"/>
  <c r="AF390" i="26" s="1"/>
  <c r="AF391" i="26" s="1"/>
  <c r="AF392" i="26" s="1"/>
  <c r="AF393" i="26" s="1"/>
  <c r="AF394" i="26" s="1"/>
  <c r="AF395" i="26" s="1"/>
  <c r="AF396" i="26" s="1"/>
  <c r="AF397" i="26" s="1"/>
  <c r="AF398" i="26" s="1"/>
  <c r="AF399" i="26" s="1"/>
  <c r="AF400" i="26" s="1"/>
  <c r="AF401" i="26" s="1"/>
  <c r="AF402" i="26" s="1"/>
  <c r="AF403" i="26" s="1"/>
  <c r="AF404" i="26" s="1"/>
  <c r="AF405" i="26" s="1"/>
  <c r="AF406" i="26" s="1"/>
  <c r="AF407" i="26" s="1"/>
  <c r="AF408" i="26" s="1"/>
  <c r="AF409" i="26" s="1"/>
  <c r="AF410" i="26" s="1"/>
  <c r="AF411" i="26" s="1"/>
  <c r="AF412" i="26" s="1"/>
  <c r="AF413" i="26" s="1"/>
  <c r="AF414" i="26" s="1"/>
  <c r="AF415" i="26" s="1"/>
  <c r="AF416" i="26" s="1"/>
  <c r="AF417" i="26" s="1"/>
  <c r="AF418" i="26" s="1"/>
  <c r="AF419" i="26" s="1"/>
  <c r="AF420" i="26" s="1"/>
  <c r="AF421" i="26" s="1"/>
  <c r="AF422" i="26" s="1"/>
  <c r="AF423" i="26" s="1"/>
  <c r="AF424" i="26" s="1"/>
  <c r="AF425" i="26" s="1"/>
  <c r="AF426" i="26" s="1"/>
  <c r="AF427" i="26" s="1"/>
  <c r="AF428" i="26" s="1"/>
  <c r="AF429" i="26" s="1"/>
  <c r="AF430" i="26" s="1"/>
  <c r="AF431" i="26" s="1"/>
  <c r="AF432" i="26" s="1"/>
  <c r="AF433" i="26" s="1"/>
  <c r="AF434" i="26" s="1"/>
  <c r="AF435" i="26" s="1"/>
  <c r="AF436" i="26" s="1"/>
  <c r="AF437" i="26" s="1"/>
  <c r="AF438" i="26" s="1"/>
  <c r="AF439" i="26" s="1"/>
  <c r="AF440" i="26" s="1"/>
  <c r="AF441" i="26" s="1"/>
  <c r="AF442" i="26" s="1"/>
  <c r="AF443" i="26" s="1"/>
  <c r="AF444" i="26" s="1"/>
  <c r="AF445" i="26" s="1"/>
  <c r="AF446" i="26" s="1"/>
  <c r="AF447" i="26" s="1"/>
  <c r="AF448" i="26" s="1"/>
  <c r="AF449" i="26" s="1"/>
  <c r="AF450" i="26" s="1"/>
  <c r="AF451" i="26" s="1"/>
  <c r="AF452" i="26" s="1"/>
  <c r="AF453" i="26" s="1"/>
  <c r="AF454" i="26" s="1"/>
  <c r="AF455" i="26" s="1"/>
  <c r="AF456" i="26" s="1"/>
  <c r="AF457" i="26" s="1"/>
  <c r="AF458" i="26" s="1"/>
  <c r="AF459" i="26" s="1"/>
  <c r="AF460" i="26" s="1"/>
  <c r="AF461" i="26" s="1"/>
  <c r="AF462" i="26" s="1"/>
  <c r="AF463" i="26" s="1"/>
  <c r="AF464" i="26" s="1"/>
  <c r="AF465" i="26" s="1"/>
  <c r="AF466" i="26" s="1"/>
  <c r="AF467" i="26" s="1"/>
  <c r="AF468" i="26" s="1"/>
  <c r="AF469" i="26" s="1"/>
  <c r="AF470" i="26" s="1"/>
  <c r="AF471" i="26" s="1"/>
  <c r="AF472" i="26" s="1"/>
  <c r="AF473" i="26" s="1"/>
  <c r="AF474" i="26" s="1"/>
  <c r="AF475" i="26" s="1"/>
  <c r="AF476" i="26" s="1"/>
  <c r="AF477" i="26" s="1"/>
  <c r="AF478" i="26" s="1"/>
  <c r="AF479" i="26" s="1"/>
  <c r="AF480" i="26" s="1"/>
  <c r="AF481" i="26" s="1"/>
  <c r="AF482" i="26" s="1"/>
  <c r="AF483" i="26" s="1"/>
  <c r="AF484" i="26" s="1"/>
  <c r="AF485" i="26" s="1"/>
  <c r="AF486" i="26" s="1"/>
  <c r="AF487" i="26" s="1"/>
  <c r="AF488" i="26" s="1"/>
  <c r="AF489" i="26" s="1"/>
  <c r="AF490" i="26" s="1"/>
  <c r="AF491" i="26" s="1"/>
  <c r="AF492" i="26" s="1"/>
  <c r="AF493" i="26" s="1"/>
  <c r="AF494" i="26" s="1"/>
  <c r="AF495" i="26" s="1"/>
  <c r="AF496" i="26" s="1"/>
  <c r="AF497" i="26" s="1"/>
  <c r="AF498" i="26" s="1"/>
  <c r="AF499" i="26" s="1"/>
  <c r="AF500" i="26" s="1"/>
  <c r="AF501" i="26" s="1"/>
  <c r="AF502" i="26" s="1"/>
  <c r="AF503" i="26" s="1"/>
  <c r="AF504" i="26" s="1"/>
  <c r="AF505" i="26" s="1"/>
  <c r="AF506" i="26" s="1"/>
  <c r="AF507" i="26" s="1"/>
  <c r="AF508" i="26" s="1"/>
  <c r="AF509" i="26" s="1"/>
  <c r="AF510" i="26" s="1"/>
  <c r="AF511" i="26" s="1"/>
  <c r="AF512" i="26" s="1"/>
  <c r="AF513" i="26" s="1"/>
  <c r="AF514" i="26" s="1"/>
  <c r="AF515" i="26" s="1"/>
  <c r="AF516" i="26" s="1"/>
  <c r="AF517" i="26" s="1"/>
  <c r="AF518" i="26" s="1"/>
  <c r="AF519" i="26" s="1"/>
  <c r="AF520" i="26" s="1"/>
  <c r="AF521" i="26" s="1"/>
  <c r="AF522" i="26" s="1"/>
  <c r="AF523" i="26" s="1"/>
  <c r="AF524" i="26" s="1"/>
  <c r="AF525" i="26" s="1"/>
  <c r="AF526" i="26" s="1"/>
  <c r="AF527" i="26" s="1"/>
  <c r="AF528" i="26" s="1"/>
  <c r="AF529" i="26" s="1"/>
  <c r="AF530" i="26" s="1"/>
  <c r="AF531" i="26" s="1"/>
  <c r="AF532" i="26" s="1"/>
  <c r="AF533" i="26" s="1"/>
  <c r="AF534" i="26" s="1"/>
  <c r="AF535" i="26" s="1"/>
  <c r="AF536" i="26" s="1"/>
  <c r="AF537" i="26" s="1"/>
  <c r="AF538" i="26" s="1"/>
  <c r="AF539" i="26" s="1"/>
  <c r="AF540" i="26" s="1"/>
  <c r="AF541" i="26" s="1"/>
  <c r="AF542" i="26" s="1"/>
  <c r="AF543" i="26" s="1"/>
  <c r="AF544" i="26" s="1"/>
  <c r="AF545" i="26" s="1"/>
  <c r="AF546" i="26" s="1"/>
  <c r="AF547" i="26" s="1"/>
  <c r="AF548" i="26" s="1"/>
  <c r="AF549" i="26" s="1"/>
  <c r="AF550" i="26" s="1"/>
  <c r="AF551" i="26" s="1"/>
  <c r="AF552" i="26" s="1"/>
  <c r="AF553" i="26" s="1"/>
  <c r="AF554" i="26" s="1"/>
  <c r="AF555" i="26" s="1"/>
  <c r="AF556" i="26" s="1"/>
  <c r="AF557" i="26" s="1"/>
  <c r="AF558" i="26" s="1"/>
  <c r="AF559" i="26" s="1"/>
  <c r="AF560" i="26" s="1"/>
  <c r="AF561" i="26" s="1"/>
  <c r="AF562" i="26" s="1"/>
  <c r="AF563" i="26" s="1"/>
  <c r="AF564" i="26" s="1"/>
  <c r="AF565" i="26" s="1"/>
  <c r="AF566" i="26" s="1"/>
  <c r="AF567" i="26" s="1"/>
  <c r="AF568" i="26" s="1"/>
  <c r="AF569" i="26" s="1"/>
  <c r="AF570" i="26" s="1"/>
  <c r="AF571" i="26" s="1"/>
  <c r="AF572" i="26" s="1"/>
  <c r="AF573" i="26" s="1"/>
  <c r="AF574" i="26" s="1"/>
  <c r="AF575" i="26" s="1"/>
  <c r="AF576" i="26" s="1"/>
  <c r="AF577" i="26" s="1"/>
  <c r="AF578" i="26" s="1"/>
  <c r="AF579" i="26" s="1"/>
  <c r="AF580" i="26" s="1"/>
  <c r="AF581" i="26" s="1"/>
  <c r="AF582" i="26" s="1"/>
  <c r="AF583" i="26" s="1"/>
  <c r="AF584" i="26" s="1"/>
  <c r="AF585" i="26" s="1"/>
  <c r="AF586" i="26" s="1"/>
  <c r="AF587" i="26" s="1"/>
  <c r="AF588" i="26" s="1"/>
  <c r="AF589" i="26" s="1"/>
  <c r="AF590" i="26" s="1"/>
  <c r="AF591" i="26" s="1"/>
  <c r="AF592" i="26" s="1"/>
  <c r="AF593" i="26" s="1"/>
  <c r="AF594" i="26" s="1"/>
  <c r="AF595" i="26" s="1"/>
  <c r="AF596" i="26" s="1"/>
  <c r="AF597" i="26" s="1"/>
  <c r="AF598" i="26" s="1"/>
  <c r="AF599" i="26" s="1"/>
  <c r="AF600" i="26" s="1"/>
  <c r="AF601" i="26" s="1"/>
  <c r="AF602" i="26" s="1"/>
  <c r="AF603" i="26" s="1"/>
  <c r="AF604" i="26" s="1"/>
  <c r="AF605" i="26" s="1"/>
  <c r="AF606" i="26" s="1"/>
  <c r="AF607" i="26" s="1"/>
  <c r="AF608" i="26" s="1"/>
  <c r="AF609" i="26" s="1"/>
  <c r="AF610" i="26" s="1"/>
  <c r="AF611" i="26" s="1"/>
  <c r="AF612" i="26" s="1"/>
  <c r="AF613" i="26" s="1"/>
  <c r="AF614" i="26" s="1"/>
  <c r="AF615" i="26" s="1"/>
  <c r="AF616" i="26" s="1"/>
  <c r="AF617" i="26" s="1"/>
  <c r="AF618" i="26" s="1"/>
  <c r="AF619" i="26" s="1"/>
  <c r="AF620" i="26" s="1"/>
  <c r="AF621" i="26" s="1"/>
  <c r="AF622" i="26" s="1"/>
  <c r="AF623" i="26" s="1"/>
  <c r="AF624" i="26" s="1"/>
  <c r="AF625" i="26" s="1"/>
  <c r="AF626" i="26" s="1"/>
  <c r="AF627" i="26" s="1"/>
  <c r="AF628" i="26" s="1"/>
  <c r="AF629" i="26" s="1"/>
  <c r="AF630" i="26" s="1"/>
  <c r="AF631" i="26" s="1"/>
  <c r="AF632" i="26" s="1"/>
  <c r="AF633" i="26" s="1"/>
  <c r="AF634" i="26" s="1"/>
  <c r="AF635" i="26" s="1"/>
  <c r="AF636" i="26" s="1"/>
  <c r="AF637" i="26" s="1"/>
  <c r="AF638" i="26" s="1"/>
  <c r="AF639" i="26" s="1"/>
  <c r="AF640" i="26" s="1"/>
  <c r="AF641" i="26" s="1"/>
  <c r="AF642" i="26" s="1"/>
  <c r="AF643" i="26" s="1"/>
  <c r="AF644" i="26" s="1"/>
  <c r="AF645" i="26" s="1"/>
  <c r="AF646" i="26" s="1"/>
  <c r="AF647" i="26" s="1"/>
  <c r="AF648" i="26" s="1"/>
  <c r="AF649" i="26" s="1"/>
  <c r="AF650" i="26" s="1"/>
  <c r="AF651" i="26" s="1"/>
  <c r="AF652" i="26" s="1"/>
  <c r="AF653" i="26" s="1"/>
  <c r="AF654" i="26" s="1"/>
  <c r="AF655" i="26" s="1"/>
  <c r="AF656" i="26" s="1"/>
  <c r="AF657" i="26" s="1"/>
  <c r="AF658" i="26" s="1"/>
  <c r="AF659" i="26" s="1"/>
  <c r="AF660" i="26" s="1"/>
  <c r="AF661" i="26" s="1"/>
  <c r="AF662" i="26" s="1"/>
  <c r="AF663" i="26" s="1"/>
  <c r="AF664" i="26" s="1"/>
  <c r="AF665" i="26" s="1"/>
  <c r="AF666" i="26" s="1"/>
  <c r="AF667" i="26" s="1"/>
  <c r="AF668" i="26" s="1"/>
  <c r="AF669" i="26" s="1"/>
  <c r="AF670" i="26" s="1"/>
  <c r="AF671" i="26" s="1"/>
  <c r="AF672" i="26" s="1"/>
  <c r="AF673" i="26" s="1"/>
  <c r="AF674" i="26" s="1"/>
  <c r="AF675" i="26" s="1"/>
  <c r="AF676" i="26" s="1"/>
  <c r="AF677" i="26" s="1"/>
  <c r="AF678" i="26" s="1"/>
  <c r="AF679" i="26" s="1"/>
  <c r="AF680" i="26" s="1"/>
  <c r="AF681" i="26" s="1"/>
  <c r="AF682" i="26" s="1"/>
  <c r="AF683" i="26" s="1"/>
  <c r="AF684" i="26" s="1"/>
  <c r="AF685" i="26" s="1"/>
  <c r="AF686" i="26" s="1"/>
  <c r="AF687" i="26" s="1"/>
  <c r="AF688" i="26" s="1"/>
  <c r="AF689" i="26" s="1"/>
  <c r="AF690" i="26" s="1"/>
  <c r="AF691" i="26" s="1"/>
  <c r="AF692" i="26" s="1"/>
  <c r="AF693" i="26" s="1"/>
  <c r="AF694" i="26" s="1"/>
  <c r="AF695" i="26" s="1"/>
  <c r="AF696" i="26" s="1"/>
  <c r="AF697" i="26" s="1"/>
  <c r="AF698" i="26" s="1"/>
  <c r="AF699" i="26" s="1"/>
  <c r="AF700" i="26" s="1"/>
  <c r="AF701" i="26" s="1"/>
  <c r="AF702" i="26" s="1"/>
  <c r="AF703" i="26" s="1"/>
  <c r="AF704" i="26" s="1"/>
  <c r="AF705" i="26" s="1"/>
  <c r="AF706" i="26" s="1"/>
  <c r="AF707" i="26" s="1"/>
  <c r="AF708" i="26" s="1"/>
  <c r="AF709" i="26" s="1"/>
  <c r="AF710" i="26" s="1"/>
  <c r="AF711" i="26" s="1"/>
  <c r="AF712" i="26" s="1"/>
  <c r="AF713" i="26" s="1"/>
  <c r="AF714" i="26" s="1"/>
  <c r="AF715" i="26" s="1"/>
  <c r="AF716" i="26" s="1"/>
  <c r="AF717" i="26" s="1"/>
  <c r="AF718" i="26" s="1"/>
  <c r="AF719" i="26" s="1"/>
  <c r="AF720" i="26" s="1"/>
  <c r="AF721" i="26" s="1"/>
  <c r="AF722" i="26" s="1"/>
  <c r="AF723" i="26" s="1"/>
  <c r="AF724" i="26" s="1"/>
  <c r="AF725" i="26" s="1"/>
  <c r="AF726" i="26" s="1"/>
  <c r="AF727" i="26" s="1"/>
  <c r="AF728" i="26" s="1"/>
  <c r="AF729" i="26" s="1"/>
  <c r="AF730" i="26" s="1"/>
  <c r="AF731" i="26" s="1"/>
  <c r="AF732" i="26" s="1"/>
  <c r="AF733" i="26" s="1"/>
  <c r="AF734" i="26" s="1"/>
  <c r="AF735" i="26" s="1"/>
  <c r="AF736" i="26" s="1"/>
  <c r="AF737" i="26" s="1"/>
  <c r="AF738" i="26" s="1"/>
  <c r="AF739" i="26" s="1"/>
  <c r="AF740" i="26" s="1"/>
  <c r="AF741" i="26" s="1"/>
  <c r="AF742" i="26" s="1"/>
  <c r="AF743" i="26" s="1"/>
  <c r="AF744" i="26" s="1"/>
  <c r="AF745" i="26" s="1"/>
  <c r="AF746" i="26" s="1"/>
  <c r="AF747" i="26" s="1"/>
  <c r="AF748" i="26" s="1"/>
  <c r="AF749" i="26" s="1"/>
  <c r="AF750" i="26" s="1"/>
  <c r="AF751" i="26" s="1"/>
  <c r="AF752" i="26" s="1"/>
  <c r="AF753" i="26" s="1"/>
  <c r="AF754" i="26" s="1"/>
  <c r="AF755" i="26" s="1"/>
  <c r="AF756" i="26" s="1"/>
  <c r="AF757" i="26" s="1"/>
  <c r="AF758" i="26" s="1"/>
  <c r="AF759" i="26" s="1"/>
  <c r="AF760" i="26" s="1"/>
  <c r="AF761" i="26" s="1"/>
  <c r="AF762" i="26" s="1"/>
  <c r="AF763" i="26" s="1"/>
  <c r="AF764" i="26" s="1"/>
  <c r="AF765" i="26" s="1"/>
  <c r="AF766" i="26" s="1"/>
  <c r="AF767" i="26" s="1"/>
  <c r="AF768" i="26" s="1"/>
  <c r="AF769" i="26" s="1"/>
  <c r="AF770" i="26" s="1"/>
  <c r="AF771" i="26" s="1"/>
  <c r="AF772" i="26" s="1"/>
  <c r="AF773" i="26" s="1"/>
  <c r="AF774" i="26" s="1"/>
  <c r="AF775" i="26" s="1"/>
  <c r="AF776" i="26" s="1"/>
  <c r="AF777" i="26" s="1"/>
  <c r="AF778" i="26" s="1"/>
  <c r="AF779" i="26" s="1"/>
  <c r="AF780" i="26" s="1"/>
  <c r="AF781" i="26" s="1"/>
  <c r="AF782" i="26" s="1"/>
  <c r="AF783" i="26" s="1"/>
  <c r="AF784" i="26" s="1"/>
  <c r="AF785" i="26" s="1"/>
  <c r="AF786" i="26" s="1"/>
  <c r="AF787" i="26" s="1"/>
  <c r="AF788" i="26" s="1"/>
  <c r="AF789" i="26" s="1"/>
  <c r="AF790" i="26" s="1"/>
  <c r="AF791" i="26" s="1"/>
  <c r="AF792" i="26" s="1"/>
  <c r="AF793" i="26" s="1"/>
  <c r="AF794" i="26" s="1"/>
  <c r="AF795" i="26" s="1"/>
  <c r="AF796" i="26" s="1"/>
  <c r="AF797" i="26" s="1"/>
  <c r="AF798" i="26" s="1"/>
  <c r="AF799" i="26" s="1"/>
  <c r="AF800" i="26" s="1"/>
  <c r="AF801" i="26" s="1"/>
  <c r="AF802" i="26" s="1"/>
  <c r="AF803" i="26" s="1"/>
  <c r="AF804" i="26" s="1"/>
  <c r="AF805" i="26" s="1"/>
  <c r="AF806" i="26" s="1"/>
  <c r="AF807" i="26" s="1"/>
  <c r="AF808" i="26" s="1"/>
  <c r="AF809" i="26" s="1"/>
  <c r="AF810" i="26" s="1"/>
  <c r="AF811" i="26" s="1"/>
  <c r="AF812" i="26" s="1"/>
  <c r="AF813" i="26" s="1"/>
  <c r="AF814" i="26" s="1"/>
  <c r="AF815" i="26" s="1"/>
  <c r="AF816" i="26" s="1"/>
  <c r="AF817" i="26" s="1"/>
  <c r="AF818" i="26" s="1"/>
  <c r="AF819" i="26" s="1"/>
  <c r="AF820" i="26" s="1"/>
  <c r="AF821" i="26" s="1"/>
  <c r="AF822" i="26" s="1"/>
  <c r="AF823" i="26" s="1"/>
  <c r="AF824" i="26" s="1"/>
  <c r="AF825" i="26" s="1"/>
  <c r="AF826" i="26" s="1"/>
  <c r="AF827" i="26" s="1"/>
  <c r="AF828" i="26" s="1"/>
  <c r="AF829" i="26" s="1"/>
  <c r="AF830" i="26" s="1"/>
  <c r="AF831" i="26" s="1"/>
  <c r="AF832" i="26" s="1"/>
  <c r="AF833" i="26" s="1"/>
  <c r="AF834" i="26" s="1"/>
  <c r="AF835" i="26" s="1"/>
  <c r="AF836" i="26" s="1"/>
  <c r="AF837" i="26" s="1"/>
  <c r="AF838" i="26" s="1"/>
  <c r="AF839" i="26" s="1"/>
  <c r="AF840" i="26" s="1"/>
  <c r="AF841" i="26" s="1"/>
  <c r="AF842" i="26" s="1"/>
  <c r="AF843" i="26" s="1"/>
  <c r="AF844" i="26" s="1"/>
  <c r="AF845" i="26" s="1"/>
  <c r="AF846" i="26" s="1"/>
  <c r="AF847" i="26" s="1"/>
  <c r="AF848" i="26" s="1"/>
  <c r="AF849" i="26" s="1"/>
  <c r="AF850" i="26" s="1"/>
  <c r="AF851" i="26" s="1"/>
  <c r="AF852" i="26" s="1"/>
  <c r="AF853" i="26" s="1"/>
  <c r="AF854" i="26" s="1"/>
  <c r="AF855" i="26" s="1"/>
  <c r="AF856" i="26" s="1"/>
  <c r="AF857" i="26" s="1"/>
  <c r="AF858" i="26" s="1"/>
  <c r="AF859" i="26" s="1"/>
  <c r="P79" i="26"/>
  <c r="V78" i="26"/>
  <c r="V79" i="26" s="1"/>
  <c r="T78" i="26"/>
  <c r="T79" i="26" l="1"/>
  <c r="T116" i="26" s="1"/>
  <c r="T117" i="26" s="1"/>
  <c r="T118" i="26" s="1"/>
  <c r="T119" i="26" s="1"/>
  <c r="T120" i="26" s="1"/>
  <c r="T121" i="26" s="1"/>
  <c r="T122" i="26" s="1"/>
  <c r="T123" i="26" s="1"/>
  <c r="T124" i="26" s="1"/>
  <c r="T125" i="26" s="1"/>
  <c r="T126" i="26" s="1"/>
  <c r="T127" i="26" s="1"/>
  <c r="T128" i="26" s="1"/>
  <c r="T129" i="26" s="1"/>
  <c r="T130" i="26" s="1"/>
  <c r="T131" i="26" s="1"/>
  <c r="T132" i="26" s="1"/>
  <c r="T133" i="26" s="1"/>
  <c r="T134" i="26" s="1"/>
  <c r="T135" i="26" s="1"/>
  <c r="T136" i="26" s="1"/>
  <c r="T137" i="26" s="1"/>
  <c r="T138" i="26" s="1"/>
  <c r="T139" i="26" s="1"/>
  <c r="T140" i="26" s="1"/>
  <c r="T141" i="26" s="1"/>
  <c r="T142" i="26" s="1"/>
  <c r="T143" i="26" s="1"/>
  <c r="T144" i="26" s="1"/>
  <c r="T145" i="26" s="1"/>
  <c r="T146" i="26" s="1"/>
  <c r="T147" i="26" s="1"/>
  <c r="T148" i="26" s="1"/>
  <c r="T149" i="26" s="1"/>
  <c r="T150" i="26" s="1"/>
  <c r="T151" i="26" s="1"/>
  <c r="T152" i="26" s="1"/>
  <c r="T153" i="26" s="1"/>
  <c r="T154" i="26" s="1"/>
  <c r="T155" i="26" s="1"/>
  <c r="T156" i="26" s="1"/>
  <c r="T157" i="26" s="1"/>
  <c r="T158" i="26" s="1"/>
  <c r="T159" i="26" s="1"/>
  <c r="T160" i="26" s="1"/>
  <c r="T161" i="26" s="1"/>
  <c r="T162" i="26" s="1"/>
  <c r="T163" i="26" s="1"/>
  <c r="T164" i="26" s="1"/>
  <c r="T165" i="26" s="1"/>
  <c r="T166" i="26" s="1"/>
  <c r="T167" i="26" s="1"/>
  <c r="T168" i="26" s="1"/>
  <c r="T169" i="26" s="1"/>
  <c r="T170" i="26" s="1"/>
  <c r="T171" i="26" s="1"/>
  <c r="T172" i="26" s="1"/>
  <c r="T173" i="26" s="1"/>
  <c r="T174" i="26" s="1"/>
  <c r="T175" i="26" s="1"/>
  <c r="T176" i="26" s="1"/>
  <c r="T177" i="26" s="1"/>
  <c r="T178" i="26" s="1"/>
  <c r="T179" i="26" s="1"/>
  <c r="T180" i="26" s="1"/>
  <c r="T181" i="26" s="1"/>
  <c r="T182" i="26" s="1"/>
  <c r="T183" i="26" s="1"/>
  <c r="T184" i="26" s="1"/>
  <c r="T185" i="26" s="1"/>
  <c r="T186" i="26" s="1"/>
  <c r="T187" i="26" s="1"/>
  <c r="T188" i="26" s="1"/>
  <c r="T189" i="26" s="1"/>
  <c r="T190" i="26" s="1"/>
  <c r="T191" i="26" s="1"/>
  <c r="T192" i="26" s="1"/>
  <c r="T193" i="26" s="1"/>
  <c r="T194" i="26" s="1"/>
  <c r="T195" i="26" s="1"/>
  <c r="T196" i="26" s="1"/>
  <c r="T197" i="26" s="1"/>
  <c r="T198" i="26" s="1"/>
  <c r="T199" i="26" s="1"/>
  <c r="T200" i="26" s="1"/>
  <c r="T201" i="26" s="1"/>
  <c r="T202" i="26" s="1"/>
  <c r="T203" i="26" s="1"/>
  <c r="T204" i="26" s="1"/>
  <c r="T205" i="26" s="1"/>
  <c r="T206" i="26" s="1"/>
  <c r="T207" i="26" s="1"/>
  <c r="T208" i="26" s="1"/>
  <c r="T209" i="26" s="1"/>
  <c r="T210" i="26" s="1"/>
  <c r="T211" i="26" s="1"/>
  <c r="T212" i="26" s="1"/>
  <c r="T213" i="26" s="1"/>
  <c r="T214" i="26" s="1"/>
  <c r="T215" i="26" s="1"/>
  <c r="T216" i="26" s="1"/>
  <c r="T217" i="26" s="1"/>
  <c r="T218" i="26" s="1"/>
  <c r="T219" i="26" s="1"/>
  <c r="T220" i="26" s="1"/>
  <c r="T221" i="26" s="1"/>
  <c r="T222" i="26" s="1"/>
  <c r="T223" i="26" s="1"/>
  <c r="T224" i="26" s="1"/>
  <c r="T225" i="26" s="1"/>
  <c r="T226" i="26" s="1"/>
  <c r="T227" i="26" s="1"/>
  <c r="T228" i="26" s="1"/>
  <c r="T229" i="26" s="1"/>
  <c r="T230" i="26" s="1"/>
  <c r="T231" i="26" s="1"/>
  <c r="T232" i="26" s="1"/>
  <c r="T233" i="26" s="1"/>
  <c r="T234" i="26" s="1"/>
  <c r="T235" i="26" s="1"/>
  <c r="T236" i="26" s="1"/>
  <c r="T237" i="26" s="1"/>
  <c r="T238" i="26" s="1"/>
  <c r="T239" i="26" s="1"/>
  <c r="T240" i="26" s="1"/>
  <c r="T241" i="26" s="1"/>
  <c r="T242" i="26" s="1"/>
  <c r="T243" i="26" s="1"/>
  <c r="T244" i="26" s="1"/>
  <c r="T245" i="26" s="1"/>
  <c r="T246" i="26" s="1"/>
  <c r="T247" i="26" s="1"/>
  <c r="T248" i="26" s="1"/>
  <c r="T249" i="26" s="1"/>
  <c r="T250" i="26" s="1"/>
  <c r="T251" i="26" s="1"/>
  <c r="T252" i="26" s="1"/>
  <c r="T253" i="26" s="1"/>
  <c r="T254" i="26" s="1"/>
  <c r="T255" i="26" s="1"/>
  <c r="T256" i="26" s="1"/>
  <c r="T257" i="26" s="1"/>
  <c r="T258" i="26" s="1"/>
  <c r="T259" i="26" s="1"/>
  <c r="T260" i="26" s="1"/>
  <c r="T261" i="26" s="1"/>
  <c r="T262" i="26" s="1"/>
  <c r="T263" i="26" s="1"/>
  <c r="T264" i="26" s="1"/>
  <c r="T265" i="26" s="1"/>
  <c r="T266" i="26" s="1"/>
  <c r="T267" i="26" s="1"/>
  <c r="T268" i="26" s="1"/>
  <c r="T269" i="26" s="1"/>
  <c r="T270" i="26" s="1"/>
  <c r="T271" i="26" s="1"/>
  <c r="T272" i="26" s="1"/>
  <c r="T273" i="26" s="1"/>
  <c r="T274" i="26" s="1"/>
  <c r="T275" i="26" s="1"/>
  <c r="T276" i="26" s="1"/>
  <c r="T277" i="26" s="1"/>
  <c r="T278" i="26" s="1"/>
  <c r="T279" i="26" s="1"/>
  <c r="T280" i="26" s="1"/>
  <c r="T281" i="26" s="1"/>
  <c r="T282" i="26" s="1"/>
  <c r="T283" i="26" s="1"/>
  <c r="T284" i="26" s="1"/>
  <c r="T285" i="26" s="1"/>
  <c r="T286" i="26" s="1"/>
  <c r="T287" i="26" s="1"/>
  <c r="T288" i="26" s="1"/>
  <c r="T289" i="26" s="1"/>
  <c r="T290" i="26" s="1"/>
  <c r="T291" i="26" s="1"/>
  <c r="T292" i="26" s="1"/>
  <c r="T293" i="26" s="1"/>
  <c r="T294" i="26" s="1"/>
  <c r="T295" i="26" s="1"/>
  <c r="T296" i="26" s="1"/>
  <c r="T297" i="26" s="1"/>
  <c r="T298" i="26" s="1"/>
  <c r="T299" i="26" s="1"/>
  <c r="T300" i="26" s="1"/>
  <c r="T301" i="26" s="1"/>
  <c r="T302" i="26" s="1"/>
  <c r="T303" i="26" s="1"/>
  <c r="T304" i="26" s="1"/>
  <c r="T305" i="26" s="1"/>
  <c r="T306" i="26" s="1"/>
  <c r="T307" i="26" s="1"/>
  <c r="T308" i="26" s="1"/>
  <c r="T309" i="26" s="1"/>
  <c r="T310" i="26" s="1"/>
  <c r="T311" i="26" s="1"/>
  <c r="T312" i="26" s="1"/>
  <c r="T313" i="26" s="1"/>
  <c r="T314" i="26" s="1"/>
  <c r="T315" i="26" s="1"/>
  <c r="T316" i="26" s="1"/>
  <c r="T317" i="26" s="1"/>
  <c r="T318" i="26" s="1"/>
  <c r="T319" i="26" s="1"/>
  <c r="T320" i="26" s="1"/>
  <c r="T321" i="26" s="1"/>
  <c r="T322" i="26" s="1"/>
  <c r="T323" i="26" s="1"/>
  <c r="T324" i="26" s="1"/>
  <c r="T325" i="26" s="1"/>
  <c r="T326" i="26" s="1"/>
  <c r="T327" i="26" s="1"/>
  <c r="T328" i="26" s="1"/>
  <c r="T329" i="26" s="1"/>
  <c r="T330" i="26" s="1"/>
  <c r="T331" i="26" s="1"/>
  <c r="T332" i="26" s="1"/>
  <c r="T333" i="26" s="1"/>
  <c r="T334" i="26" s="1"/>
  <c r="T335" i="26" s="1"/>
  <c r="T336" i="26" s="1"/>
  <c r="T337" i="26" s="1"/>
  <c r="T338" i="26" s="1"/>
  <c r="T339" i="26" s="1"/>
  <c r="T340" i="26" s="1"/>
  <c r="T341" i="26" s="1"/>
  <c r="T342" i="26" s="1"/>
  <c r="T343" i="26" s="1"/>
  <c r="T344" i="26" s="1"/>
  <c r="T345" i="26" s="1"/>
  <c r="T346" i="26" s="1"/>
  <c r="T347" i="26" s="1"/>
  <c r="T348" i="26" s="1"/>
  <c r="T349" i="26" s="1"/>
  <c r="T350" i="26" s="1"/>
  <c r="T351" i="26" s="1"/>
  <c r="T352" i="26" s="1"/>
  <c r="T353" i="26" s="1"/>
  <c r="T354" i="26" s="1"/>
  <c r="T355" i="26" s="1"/>
  <c r="T356" i="26" s="1"/>
  <c r="T357" i="26" s="1"/>
  <c r="T358" i="26" s="1"/>
  <c r="T359" i="26" s="1"/>
  <c r="T360" i="26" s="1"/>
  <c r="T361" i="26" s="1"/>
  <c r="T362" i="26" s="1"/>
  <c r="T363" i="26" s="1"/>
  <c r="T364" i="26" s="1"/>
  <c r="T365" i="26" s="1"/>
  <c r="T366" i="26" s="1"/>
  <c r="T367" i="26" s="1"/>
  <c r="T368" i="26" s="1"/>
  <c r="T369" i="26" s="1"/>
  <c r="T370" i="26" s="1"/>
  <c r="T371" i="26" s="1"/>
  <c r="T372" i="26" s="1"/>
  <c r="T373" i="26" s="1"/>
  <c r="T374" i="26" s="1"/>
  <c r="T375" i="26" s="1"/>
  <c r="T376" i="26" s="1"/>
  <c r="T377" i="26" s="1"/>
  <c r="T378" i="26" s="1"/>
  <c r="T379" i="26" s="1"/>
  <c r="T380" i="26" s="1"/>
  <c r="T381" i="26" s="1"/>
  <c r="T382" i="26" s="1"/>
  <c r="T383" i="26" s="1"/>
  <c r="T384" i="26" s="1"/>
  <c r="T385" i="26" s="1"/>
  <c r="T386" i="26" s="1"/>
  <c r="T387" i="26" s="1"/>
  <c r="T388" i="26" s="1"/>
  <c r="T389" i="26" s="1"/>
  <c r="T390" i="26" s="1"/>
  <c r="T391" i="26" s="1"/>
  <c r="T392" i="26" s="1"/>
  <c r="T393" i="26" s="1"/>
  <c r="T394" i="26" s="1"/>
  <c r="T395" i="26" s="1"/>
  <c r="T396" i="26" s="1"/>
  <c r="T397" i="26" s="1"/>
  <c r="T398" i="26" s="1"/>
  <c r="T399" i="26" s="1"/>
  <c r="T400" i="26" s="1"/>
  <c r="T401" i="26" s="1"/>
  <c r="T402" i="26" s="1"/>
  <c r="T403" i="26" s="1"/>
  <c r="T404" i="26" s="1"/>
  <c r="T405" i="26" s="1"/>
  <c r="T406" i="26" s="1"/>
  <c r="T407" i="26" s="1"/>
  <c r="T408" i="26" s="1"/>
  <c r="T409" i="26" s="1"/>
  <c r="T410" i="26" s="1"/>
  <c r="T411" i="26" s="1"/>
  <c r="T412" i="26" s="1"/>
  <c r="T413" i="26" s="1"/>
  <c r="T414" i="26" s="1"/>
  <c r="T415" i="26" s="1"/>
  <c r="T416" i="26" s="1"/>
  <c r="T417" i="26" s="1"/>
  <c r="T418" i="26" s="1"/>
  <c r="T419" i="26" s="1"/>
  <c r="T420" i="26" s="1"/>
  <c r="T421" i="26" s="1"/>
  <c r="T422" i="26" s="1"/>
  <c r="T423" i="26" s="1"/>
  <c r="T424" i="26" s="1"/>
  <c r="T425" i="26" s="1"/>
  <c r="T426" i="26" s="1"/>
  <c r="T427" i="26" s="1"/>
  <c r="T428" i="26" s="1"/>
  <c r="T429" i="26" s="1"/>
  <c r="T430" i="26" s="1"/>
  <c r="T431" i="26" s="1"/>
  <c r="T432" i="26" s="1"/>
  <c r="T433" i="26" s="1"/>
  <c r="T434" i="26" s="1"/>
  <c r="T435" i="26" s="1"/>
  <c r="T436" i="26" s="1"/>
  <c r="T437" i="26" s="1"/>
  <c r="T438" i="26" s="1"/>
  <c r="T439" i="26" s="1"/>
  <c r="T440" i="26" s="1"/>
  <c r="T441" i="26" s="1"/>
  <c r="T442" i="26" s="1"/>
  <c r="T443" i="26" s="1"/>
  <c r="T444" i="26" s="1"/>
  <c r="T445" i="26" s="1"/>
  <c r="T446" i="26" s="1"/>
  <c r="T447" i="26" s="1"/>
  <c r="T448" i="26" s="1"/>
  <c r="T449" i="26" s="1"/>
  <c r="T450" i="26" s="1"/>
  <c r="T451" i="26" s="1"/>
  <c r="T452" i="26" s="1"/>
  <c r="T453" i="26" s="1"/>
  <c r="T454" i="26" s="1"/>
  <c r="T455" i="26" s="1"/>
  <c r="T456" i="26" s="1"/>
  <c r="T457" i="26" s="1"/>
  <c r="T458" i="26" s="1"/>
  <c r="T459" i="26" s="1"/>
  <c r="T460" i="26" s="1"/>
  <c r="T461" i="26" s="1"/>
  <c r="T462" i="26" s="1"/>
  <c r="T463" i="26" s="1"/>
  <c r="T464" i="26" s="1"/>
  <c r="T465" i="26" s="1"/>
  <c r="T466" i="26" s="1"/>
  <c r="T467" i="26" s="1"/>
  <c r="T468" i="26" s="1"/>
  <c r="T469" i="26" s="1"/>
  <c r="T470" i="26" s="1"/>
  <c r="T471" i="26" s="1"/>
  <c r="T472" i="26" s="1"/>
  <c r="T473" i="26" s="1"/>
  <c r="T474" i="26" s="1"/>
  <c r="T475" i="26" s="1"/>
  <c r="T476" i="26" s="1"/>
  <c r="T477" i="26" s="1"/>
  <c r="T478" i="26" s="1"/>
  <c r="T479" i="26" s="1"/>
  <c r="T480" i="26" s="1"/>
  <c r="T481" i="26" s="1"/>
  <c r="T482" i="26" s="1"/>
  <c r="T483" i="26" s="1"/>
  <c r="T484" i="26" s="1"/>
  <c r="T485" i="26" s="1"/>
  <c r="T486" i="26" s="1"/>
  <c r="T487" i="26" s="1"/>
  <c r="T488" i="26" s="1"/>
  <c r="T489" i="26" s="1"/>
  <c r="T490" i="26" s="1"/>
  <c r="T491" i="26" s="1"/>
  <c r="T492" i="26" s="1"/>
  <c r="T493" i="26" s="1"/>
  <c r="T494" i="26" s="1"/>
  <c r="T495" i="26" s="1"/>
  <c r="T496" i="26" s="1"/>
  <c r="T497" i="26" s="1"/>
  <c r="T498" i="26" s="1"/>
  <c r="T499" i="26" s="1"/>
  <c r="T500" i="26" s="1"/>
  <c r="T501" i="26" s="1"/>
  <c r="T502" i="26" s="1"/>
  <c r="T503" i="26" s="1"/>
  <c r="T504" i="26" s="1"/>
  <c r="T505" i="26" s="1"/>
  <c r="T506" i="26" s="1"/>
  <c r="T507" i="26" s="1"/>
  <c r="T508" i="26" s="1"/>
  <c r="T509" i="26" s="1"/>
  <c r="T510" i="26" s="1"/>
  <c r="T511" i="26" s="1"/>
  <c r="T512" i="26" s="1"/>
  <c r="T513" i="26" s="1"/>
  <c r="T514" i="26" s="1"/>
  <c r="T515" i="26" s="1"/>
  <c r="T516" i="26" s="1"/>
  <c r="T517" i="26" s="1"/>
  <c r="T518" i="26" s="1"/>
  <c r="T519" i="26" s="1"/>
  <c r="T520" i="26" s="1"/>
  <c r="T521" i="26" s="1"/>
  <c r="T522" i="26" s="1"/>
  <c r="T523" i="26" s="1"/>
  <c r="T524" i="26" s="1"/>
  <c r="T525" i="26" s="1"/>
  <c r="T526" i="26" s="1"/>
  <c r="T527" i="26" s="1"/>
  <c r="T528" i="26" s="1"/>
  <c r="T529" i="26" s="1"/>
  <c r="T530" i="26" s="1"/>
  <c r="T531" i="26" s="1"/>
  <c r="T532" i="26" s="1"/>
  <c r="T533" i="26" s="1"/>
  <c r="T534" i="26" s="1"/>
  <c r="T535" i="26" s="1"/>
  <c r="T536" i="26" s="1"/>
  <c r="T537" i="26" s="1"/>
  <c r="T538" i="26" s="1"/>
  <c r="T539" i="26" s="1"/>
  <c r="T540" i="26" s="1"/>
  <c r="T541" i="26" s="1"/>
  <c r="T542" i="26" s="1"/>
  <c r="T543" i="26" s="1"/>
  <c r="T544" i="26" s="1"/>
  <c r="T545" i="26" s="1"/>
  <c r="T546" i="26" s="1"/>
  <c r="T547" i="26" s="1"/>
  <c r="T548" i="26" s="1"/>
  <c r="T549" i="26" s="1"/>
  <c r="T550" i="26" s="1"/>
  <c r="T551" i="26" s="1"/>
  <c r="T552" i="26" s="1"/>
  <c r="T553" i="26" s="1"/>
  <c r="T554" i="26" s="1"/>
  <c r="T555" i="26" s="1"/>
  <c r="T556" i="26" s="1"/>
  <c r="T557" i="26" s="1"/>
  <c r="T558" i="26" s="1"/>
  <c r="T559" i="26" s="1"/>
  <c r="T560" i="26" s="1"/>
  <c r="T561" i="26" s="1"/>
  <c r="T562" i="26" s="1"/>
  <c r="T563" i="26" s="1"/>
  <c r="T564" i="26" s="1"/>
  <c r="T565" i="26" s="1"/>
  <c r="T566" i="26" s="1"/>
  <c r="T567" i="26" s="1"/>
  <c r="T568" i="26" s="1"/>
  <c r="T569" i="26" s="1"/>
  <c r="T570" i="26" s="1"/>
  <c r="T571" i="26" s="1"/>
  <c r="T572" i="26" s="1"/>
  <c r="T573" i="26" s="1"/>
  <c r="T574" i="26" s="1"/>
  <c r="T575" i="26" s="1"/>
  <c r="T576" i="26" s="1"/>
  <c r="T577" i="26" s="1"/>
  <c r="T578" i="26" s="1"/>
  <c r="T579" i="26" s="1"/>
  <c r="T580" i="26" s="1"/>
  <c r="T581" i="26" s="1"/>
  <c r="T582" i="26" s="1"/>
  <c r="T583" i="26" s="1"/>
  <c r="T584" i="26" s="1"/>
  <c r="T585" i="26" s="1"/>
  <c r="T586" i="26" s="1"/>
  <c r="T587" i="26" s="1"/>
  <c r="T588" i="26" s="1"/>
  <c r="T589" i="26" s="1"/>
  <c r="T590" i="26" s="1"/>
  <c r="T591" i="26" s="1"/>
  <c r="T592" i="26" s="1"/>
  <c r="T593" i="26" s="1"/>
  <c r="T594" i="26" s="1"/>
  <c r="T595" i="26" s="1"/>
  <c r="T596" i="26" s="1"/>
  <c r="T597" i="26" s="1"/>
  <c r="T598" i="26" s="1"/>
  <c r="T599" i="26" s="1"/>
  <c r="T600" i="26" s="1"/>
  <c r="T601" i="26" s="1"/>
  <c r="T602" i="26" s="1"/>
  <c r="T603" i="26" s="1"/>
  <c r="T604" i="26" s="1"/>
  <c r="T605" i="26" s="1"/>
  <c r="T606" i="26" s="1"/>
  <c r="T607" i="26" s="1"/>
  <c r="T608" i="26" s="1"/>
  <c r="T609" i="26" s="1"/>
  <c r="T610" i="26" s="1"/>
  <c r="T611" i="26" s="1"/>
  <c r="T612" i="26" s="1"/>
  <c r="T613" i="26" s="1"/>
  <c r="T614" i="26" s="1"/>
  <c r="T615" i="26" s="1"/>
  <c r="T616" i="26" s="1"/>
  <c r="T617" i="26" s="1"/>
  <c r="T618" i="26" s="1"/>
  <c r="T619" i="26" s="1"/>
  <c r="T620" i="26" s="1"/>
  <c r="T621" i="26" s="1"/>
  <c r="T622" i="26" s="1"/>
  <c r="T623" i="26" s="1"/>
  <c r="T624" i="26" s="1"/>
  <c r="T625" i="26" s="1"/>
  <c r="T626" i="26" s="1"/>
  <c r="T627" i="26" s="1"/>
  <c r="T628" i="26" s="1"/>
  <c r="T629" i="26" s="1"/>
  <c r="T630" i="26" s="1"/>
  <c r="T631" i="26" s="1"/>
  <c r="T632" i="26" s="1"/>
  <c r="T633" i="26" s="1"/>
  <c r="T634" i="26" s="1"/>
  <c r="T635" i="26" s="1"/>
  <c r="T636" i="26" s="1"/>
  <c r="T637" i="26" s="1"/>
  <c r="T638" i="26" s="1"/>
  <c r="T639" i="26" s="1"/>
  <c r="T640" i="26" s="1"/>
  <c r="T641" i="26" s="1"/>
  <c r="T642" i="26" s="1"/>
  <c r="T643" i="26" s="1"/>
  <c r="T644" i="26" s="1"/>
  <c r="T645" i="26" s="1"/>
  <c r="T646" i="26" s="1"/>
  <c r="T647" i="26" s="1"/>
  <c r="T648" i="26" s="1"/>
  <c r="T649" i="26" s="1"/>
  <c r="T650" i="26" s="1"/>
  <c r="T651" i="26" s="1"/>
  <c r="T652" i="26" s="1"/>
  <c r="T653" i="26" s="1"/>
  <c r="T654" i="26" s="1"/>
  <c r="T655" i="26" s="1"/>
  <c r="T656" i="26" s="1"/>
  <c r="T657" i="26" s="1"/>
  <c r="T658" i="26" s="1"/>
  <c r="T659" i="26" s="1"/>
  <c r="T660" i="26" s="1"/>
  <c r="T661" i="26" s="1"/>
  <c r="T662" i="26" s="1"/>
  <c r="T663" i="26" s="1"/>
  <c r="T664" i="26" s="1"/>
  <c r="T665" i="26" s="1"/>
  <c r="T666" i="26" s="1"/>
  <c r="T667" i="26" s="1"/>
  <c r="T668" i="26" s="1"/>
  <c r="T669" i="26" s="1"/>
  <c r="T670" i="26" s="1"/>
  <c r="T671" i="26" s="1"/>
  <c r="T672" i="26" s="1"/>
  <c r="T673" i="26" s="1"/>
  <c r="T674" i="26" s="1"/>
  <c r="T675" i="26" s="1"/>
  <c r="T676" i="26" s="1"/>
  <c r="T677" i="26" s="1"/>
  <c r="T678" i="26" s="1"/>
  <c r="T679" i="26" s="1"/>
  <c r="T680" i="26" s="1"/>
  <c r="T681" i="26" s="1"/>
  <c r="T682" i="26" s="1"/>
  <c r="T683" i="26" s="1"/>
  <c r="T684" i="26" s="1"/>
  <c r="T685" i="26" s="1"/>
  <c r="T686" i="26" s="1"/>
  <c r="T687" i="26" s="1"/>
  <c r="T688" i="26" s="1"/>
  <c r="T689" i="26" s="1"/>
  <c r="T690" i="26" s="1"/>
  <c r="T691" i="26" s="1"/>
  <c r="T692" i="26" s="1"/>
  <c r="T693" i="26" s="1"/>
  <c r="T694" i="26" s="1"/>
  <c r="T695" i="26" s="1"/>
  <c r="T696" i="26" s="1"/>
  <c r="T697" i="26" s="1"/>
  <c r="T698" i="26" s="1"/>
  <c r="T699" i="26" s="1"/>
  <c r="T700" i="26" s="1"/>
  <c r="T701" i="26" s="1"/>
  <c r="T702" i="26" s="1"/>
  <c r="T703" i="26" s="1"/>
  <c r="T704" i="26" s="1"/>
  <c r="T705" i="26" s="1"/>
  <c r="T706" i="26" s="1"/>
  <c r="T707" i="26" s="1"/>
  <c r="T708" i="26" s="1"/>
  <c r="T709" i="26" s="1"/>
  <c r="T710" i="26" s="1"/>
  <c r="T711" i="26" s="1"/>
  <c r="T712" i="26" s="1"/>
  <c r="T713" i="26" s="1"/>
  <c r="T714" i="26" s="1"/>
  <c r="T715" i="26" s="1"/>
  <c r="T716" i="26" s="1"/>
  <c r="T717" i="26" s="1"/>
  <c r="T718" i="26" s="1"/>
  <c r="T719" i="26" s="1"/>
  <c r="T720" i="26" s="1"/>
  <c r="T721" i="26" s="1"/>
  <c r="T722" i="26" s="1"/>
  <c r="T723" i="26" s="1"/>
  <c r="T724" i="26" s="1"/>
  <c r="T725" i="26" s="1"/>
  <c r="T726" i="26" s="1"/>
  <c r="T727" i="26" s="1"/>
  <c r="T728" i="26" s="1"/>
  <c r="T729" i="26" s="1"/>
  <c r="T730" i="26" s="1"/>
  <c r="T731" i="26" s="1"/>
  <c r="T732" i="26" s="1"/>
  <c r="T733" i="26" s="1"/>
  <c r="T734" i="26" s="1"/>
  <c r="T735" i="26" s="1"/>
  <c r="T736" i="26" s="1"/>
  <c r="T737" i="26" s="1"/>
  <c r="T738" i="26" s="1"/>
  <c r="T739" i="26" s="1"/>
  <c r="T740" i="26" s="1"/>
  <c r="T741" i="26" s="1"/>
  <c r="T742" i="26" s="1"/>
  <c r="T743" i="26" s="1"/>
  <c r="T744" i="26" s="1"/>
  <c r="T745" i="26" s="1"/>
  <c r="T746" i="26" s="1"/>
  <c r="T747" i="26" s="1"/>
  <c r="T748" i="26" s="1"/>
  <c r="T749" i="26" s="1"/>
  <c r="T750" i="26" s="1"/>
  <c r="T751" i="26" s="1"/>
  <c r="T752" i="26" s="1"/>
  <c r="T753" i="26" s="1"/>
  <c r="T754" i="26" s="1"/>
  <c r="T755" i="26" s="1"/>
  <c r="T756" i="26" s="1"/>
  <c r="T757" i="26" s="1"/>
  <c r="T758" i="26" s="1"/>
  <c r="T759" i="26" s="1"/>
  <c r="T760" i="26" s="1"/>
  <c r="T761" i="26" s="1"/>
  <c r="T762" i="26" s="1"/>
  <c r="T763" i="26" s="1"/>
  <c r="T764" i="26" s="1"/>
  <c r="T765" i="26" s="1"/>
  <c r="T766" i="26" s="1"/>
  <c r="T767" i="26" s="1"/>
  <c r="T768" i="26" s="1"/>
  <c r="T769" i="26" s="1"/>
  <c r="T770" i="26" s="1"/>
  <c r="T771" i="26" s="1"/>
  <c r="T772" i="26" s="1"/>
  <c r="T773" i="26" s="1"/>
  <c r="T774" i="26" s="1"/>
  <c r="T775" i="26" s="1"/>
  <c r="T776" i="26" s="1"/>
  <c r="T777" i="26" s="1"/>
  <c r="T778" i="26" s="1"/>
  <c r="T779" i="26" s="1"/>
  <c r="T780" i="26" s="1"/>
  <c r="T781" i="26" s="1"/>
  <c r="T782" i="26" s="1"/>
  <c r="T783" i="26" s="1"/>
  <c r="T784" i="26" s="1"/>
  <c r="T785" i="26" s="1"/>
  <c r="T786" i="26" s="1"/>
  <c r="T787" i="26" s="1"/>
  <c r="T788" i="26" s="1"/>
  <c r="T789" i="26" s="1"/>
  <c r="T790" i="26" s="1"/>
  <c r="T791" i="26" s="1"/>
  <c r="T792" i="26" s="1"/>
  <c r="T793" i="26" s="1"/>
  <c r="T794" i="26" s="1"/>
  <c r="T795" i="26" s="1"/>
  <c r="T796" i="26" s="1"/>
  <c r="T797" i="26" s="1"/>
  <c r="T798" i="26" s="1"/>
  <c r="T799" i="26" s="1"/>
  <c r="T800" i="26" s="1"/>
  <c r="T801" i="26" s="1"/>
  <c r="T802" i="26" s="1"/>
  <c r="T803" i="26" s="1"/>
  <c r="T804" i="26" s="1"/>
  <c r="T805" i="26" s="1"/>
  <c r="T806" i="26" s="1"/>
  <c r="T807" i="26" s="1"/>
  <c r="T808" i="26" s="1"/>
  <c r="T809" i="26" s="1"/>
  <c r="T810" i="26" s="1"/>
  <c r="T811" i="26" s="1"/>
  <c r="T812" i="26" s="1"/>
  <c r="T813" i="26" s="1"/>
  <c r="T814" i="26" s="1"/>
  <c r="T815" i="26" s="1"/>
  <c r="T816" i="26" s="1"/>
  <c r="T817" i="26" s="1"/>
  <c r="T818" i="26" s="1"/>
  <c r="T819" i="26" s="1"/>
  <c r="T820" i="26" s="1"/>
  <c r="T821" i="26" s="1"/>
  <c r="T822" i="26" s="1"/>
  <c r="T823" i="26" s="1"/>
  <c r="T824" i="26" s="1"/>
  <c r="T825" i="26" s="1"/>
  <c r="T826" i="26" s="1"/>
  <c r="T827" i="26" s="1"/>
  <c r="T828" i="26" s="1"/>
  <c r="T829" i="26" s="1"/>
  <c r="T830" i="26" s="1"/>
  <c r="T831" i="26" s="1"/>
  <c r="T832" i="26" s="1"/>
  <c r="T833" i="26" s="1"/>
  <c r="T834" i="26" s="1"/>
  <c r="T835" i="26" s="1"/>
  <c r="T836" i="26" s="1"/>
  <c r="T837" i="26" s="1"/>
  <c r="T838" i="26" s="1"/>
  <c r="T839" i="26" s="1"/>
  <c r="T840" i="26" s="1"/>
  <c r="T841" i="26" s="1"/>
  <c r="T842" i="26" s="1"/>
  <c r="T843" i="26" s="1"/>
  <c r="T844" i="26" s="1"/>
  <c r="T845" i="26" s="1"/>
  <c r="T846" i="26" s="1"/>
  <c r="T847" i="26" s="1"/>
  <c r="T848" i="26" s="1"/>
  <c r="T849" i="26" s="1"/>
  <c r="T850" i="26" s="1"/>
  <c r="T851" i="26" s="1"/>
  <c r="T852" i="26" s="1"/>
  <c r="T853" i="26" s="1"/>
  <c r="T854" i="26" s="1"/>
  <c r="T855" i="26" s="1"/>
  <c r="T856" i="26" s="1"/>
  <c r="T857" i="26" s="1"/>
  <c r="T858" i="26" s="1"/>
  <c r="T859" i="26" s="1"/>
  <c r="V116" i="26"/>
  <c r="V117" i="26" s="1"/>
  <c r="V118" i="26" s="1"/>
  <c r="V119" i="26" s="1"/>
  <c r="V120" i="26" s="1"/>
  <c r="V121" i="26" s="1"/>
  <c r="V122" i="26" s="1"/>
  <c r="V123" i="26" s="1"/>
  <c r="V124" i="26" s="1"/>
  <c r="V125" i="26" s="1"/>
  <c r="V126" i="26" s="1"/>
  <c r="V127" i="26" s="1"/>
  <c r="V128" i="26" s="1"/>
  <c r="V129" i="26" s="1"/>
  <c r="V130" i="26" s="1"/>
  <c r="V131" i="26" s="1"/>
  <c r="V132" i="26" s="1"/>
  <c r="V133" i="26" s="1"/>
  <c r="V134" i="26" s="1"/>
  <c r="V135" i="26" s="1"/>
  <c r="V136" i="26" s="1"/>
  <c r="V137" i="26" s="1"/>
  <c r="V138" i="26" s="1"/>
  <c r="V139" i="26" s="1"/>
  <c r="V140" i="26" s="1"/>
  <c r="V141" i="26" s="1"/>
  <c r="V142" i="26" s="1"/>
  <c r="V143" i="26" s="1"/>
  <c r="V144" i="26" s="1"/>
  <c r="V145" i="26" s="1"/>
  <c r="V146" i="26" s="1"/>
  <c r="V147" i="26" s="1"/>
  <c r="V148" i="26" s="1"/>
  <c r="V149" i="26" s="1"/>
  <c r="V150" i="26" s="1"/>
  <c r="V151" i="26" s="1"/>
  <c r="V152" i="26" s="1"/>
  <c r="V153" i="26" s="1"/>
  <c r="V154" i="26" s="1"/>
  <c r="V155" i="26" s="1"/>
  <c r="V156" i="26" s="1"/>
  <c r="V157" i="26" s="1"/>
  <c r="V158" i="26" s="1"/>
  <c r="V159" i="26" s="1"/>
  <c r="V160" i="26" s="1"/>
  <c r="V161" i="26" s="1"/>
  <c r="V162" i="26" s="1"/>
  <c r="V163" i="26" s="1"/>
  <c r="V164" i="26" s="1"/>
  <c r="V165" i="26" s="1"/>
  <c r="V166" i="26" s="1"/>
  <c r="V167" i="26" s="1"/>
  <c r="V168" i="26" s="1"/>
  <c r="V169" i="26" s="1"/>
  <c r="V170" i="26" s="1"/>
  <c r="V171" i="26" s="1"/>
  <c r="V172" i="26" s="1"/>
  <c r="V173" i="26" s="1"/>
  <c r="V174" i="26" s="1"/>
  <c r="V175" i="26" s="1"/>
  <c r="V176" i="26" s="1"/>
  <c r="V177" i="26" s="1"/>
  <c r="V178" i="26" s="1"/>
  <c r="V179" i="26" s="1"/>
  <c r="V180" i="26" s="1"/>
  <c r="V181" i="26" s="1"/>
  <c r="V182" i="26" s="1"/>
  <c r="V183" i="26" s="1"/>
  <c r="V184" i="26" s="1"/>
  <c r="V185" i="26" s="1"/>
  <c r="V186" i="26" s="1"/>
  <c r="V187" i="26" s="1"/>
  <c r="V188" i="26" s="1"/>
  <c r="V189" i="26" s="1"/>
  <c r="V190" i="26" s="1"/>
  <c r="V191" i="26" s="1"/>
  <c r="V192" i="26" s="1"/>
  <c r="V193" i="26" s="1"/>
  <c r="V194" i="26" s="1"/>
  <c r="V195" i="26" s="1"/>
  <c r="V196" i="26" s="1"/>
  <c r="V197" i="26" s="1"/>
  <c r="V198" i="26" s="1"/>
  <c r="V199" i="26" s="1"/>
  <c r="V200" i="26" s="1"/>
  <c r="V201" i="26" s="1"/>
  <c r="V202" i="26" s="1"/>
  <c r="V203" i="26" s="1"/>
  <c r="V204" i="26" s="1"/>
  <c r="V205" i="26" s="1"/>
  <c r="V206" i="26" s="1"/>
  <c r="V207" i="26" s="1"/>
  <c r="V208" i="26" s="1"/>
  <c r="V209" i="26" s="1"/>
  <c r="V210" i="26" s="1"/>
  <c r="V211" i="26" s="1"/>
  <c r="V212" i="26" s="1"/>
  <c r="V213" i="26" s="1"/>
  <c r="V214" i="26" s="1"/>
  <c r="V215" i="26" s="1"/>
  <c r="V216" i="26" s="1"/>
  <c r="V217" i="26" s="1"/>
  <c r="V218" i="26" s="1"/>
  <c r="V219" i="26" s="1"/>
  <c r="V220" i="26" s="1"/>
  <c r="V221" i="26" s="1"/>
  <c r="V222" i="26" s="1"/>
  <c r="V223" i="26" s="1"/>
  <c r="V224" i="26" s="1"/>
  <c r="V225" i="26" s="1"/>
  <c r="V226" i="26" s="1"/>
  <c r="V227" i="26" s="1"/>
  <c r="V228" i="26" s="1"/>
  <c r="V229" i="26" s="1"/>
  <c r="V230" i="26" s="1"/>
  <c r="V231" i="26" s="1"/>
  <c r="V232" i="26" s="1"/>
  <c r="V233" i="26" s="1"/>
  <c r="V234" i="26" s="1"/>
  <c r="V235" i="26" s="1"/>
  <c r="V236" i="26" s="1"/>
  <c r="V237" i="26" s="1"/>
  <c r="V238" i="26" s="1"/>
  <c r="V239" i="26" s="1"/>
  <c r="V240" i="26" s="1"/>
  <c r="V241" i="26" s="1"/>
  <c r="V242" i="26" s="1"/>
  <c r="V243" i="26" s="1"/>
  <c r="V244" i="26" s="1"/>
  <c r="V245" i="26" s="1"/>
  <c r="V246" i="26" s="1"/>
  <c r="V247" i="26" s="1"/>
  <c r="V248" i="26" s="1"/>
  <c r="V249" i="26" s="1"/>
  <c r="V250" i="26" s="1"/>
  <c r="V251" i="26" s="1"/>
  <c r="V252" i="26" s="1"/>
  <c r="V253" i="26" s="1"/>
  <c r="V254" i="26" s="1"/>
  <c r="V255" i="26" s="1"/>
  <c r="V256" i="26" s="1"/>
  <c r="V257" i="26" s="1"/>
  <c r="V258" i="26" s="1"/>
  <c r="V259" i="26" s="1"/>
  <c r="V260" i="26" s="1"/>
  <c r="V261" i="26" s="1"/>
  <c r="V262" i="26" s="1"/>
  <c r="V263" i="26" s="1"/>
  <c r="V264" i="26" s="1"/>
  <c r="V265" i="26" s="1"/>
  <c r="V266" i="26" s="1"/>
  <c r="V267" i="26" s="1"/>
  <c r="V268" i="26" s="1"/>
  <c r="V269" i="26" s="1"/>
  <c r="V270" i="26" s="1"/>
  <c r="V271" i="26" s="1"/>
  <c r="V272" i="26" s="1"/>
  <c r="V273" i="26" s="1"/>
  <c r="V274" i="26" s="1"/>
  <c r="V275" i="26" s="1"/>
  <c r="V276" i="26" s="1"/>
  <c r="V277" i="26" s="1"/>
  <c r="V278" i="26" s="1"/>
  <c r="V279" i="26" s="1"/>
  <c r="V280" i="26" s="1"/>
  <c r="V281" i="26" s="1"/>
  <c r="V282" i="26" s="1"/>
  <c r="V283" i="26" s="1"/>
  <c r="V284" i="26" s="1"/>
  <c r="V285" i="26" s="1"/>
  <c r="V286" i="26" s="1"/>
  <c r="V287" i="26" s="1"/>
  <c r="V288" i="26" s="1"/>
  <c r="V289" i="26" s="1"/>
  <c r="V290" i="26" s="1"/>
  <c r="V291" i="26" s="1"/>
  <c r="V292" i="26" s="1"/>
  <c r="V293" i="26" s="1"/>
  <c r="V294" i="26" s="1"/>
  <c r="V295" i="26" s="1"/>
  <c r="V296" i="26" s="1"/>
  <c r="V297" i="26" s="1"/>
  <c r="V298" i="26" s="1"/>
  <c r="V299" i="26" s="1"/>
  <c r="V300" i="26" s="1"/>
  <c r="V301" i="26" s="1"/>
  <c r="V302" i="26" s="1"/>
  <c r="V303" i="26" s="1"/>
  <c r="V304" i="26" s="1"/>
  <c r="V305" i="26" s="1"/>
  <c r="V306" i="26" s="1"/>
  <c r="V307" i="26" s="1"/>
  <c r="V308" i="26" s="1"/>
  <c r="V309" i="26" s="1"/>
  <c r="V310" i="26" s="1"/>
  <c r="V311" i="26" s="1"/>
  <c r="V312" i="26" s="1"/>
  <c r="V313" i="26" s="1"/>
  <c r="V314" i="26" s="1"/>
  <c r="V315" i="26" s="1"/>
  <c r="V316" i="26" s="1"/>
  <c r="V317" i="26" s="1"/>
  <c r="V318" i="26" s="1"/>
  <c r="V319" i="26" s="1"/>
  <c r="V320" i="26" s="1"/>
  <c r="V321" i="26" s="1"/>
  <c r="V322" i="26" s="1"/>
  <c r="V323" i="26" s="1"/>
  <c r="V324" i="26" s="1"/>
  <c r="V325" i="26" s="1"/>
  <c r="V326" i="26" s="1"/>
  <c r="V327" i="26" s="1"/>
  <c r="V328" i="26" s="1"/>
  <c r="V329" i="26" s="1"/>
  <c r="V330" i="26" s="1"/>
  <c r="V331" i="26" s="1"/>
  <c r="V332" i="26" s="1"/>
  <c r="V333" i="26" s="1"/>
  <c r="V334" i="26" s="1"/>
  <c r="V335" i="26" s="1"/>
  <c r="V336" i="26" s="1"/>
  <c r="V337" i="26" s="1"/>
  <c r="V338" i="26" s="1"/>
  <c r="V339" i="26" s="1"/>
  <c r="V340" i="26" s="1"/>
  <c r="V341" i="26" s="1"/>
  <c r="V342" i="26" s="1"/>
  <c r="V343" i="26" s="1"/>
  <c r="V344" i="26" s="1"/>
  <c r="V345" i="26" s="1"/>
  <c r="V346" i="26" s="1"/>
  <c r="V347" i="26" s="1"/>
  <c r="V348" i="26" s="1"/>
  <c r="V349" i="26" s="1"/>
  <c r="V350" i="26" s="1"/>
  <c r="V351" i="26" s="1"/>
  <c r="V352" i="26" s="1"/>
  <c r="V353" i="26" s="1"/>
  <c r="V354" i="26" s="1"/>
  <c r="V355" i="26" s="1"/>
  <c r="V356" i="26" s="1"/>
  <c r="V357" i="26" s="1"/>
  <c r="V358" i="26" s="1"/>
  <c r="V359" i="26" s="1"/>
  <c r="V360" i="26" s="1"/>
  <c r="V361" i="26" s="1"/>
  <c r="V362" i="26" s="1"/>
  <c r="V363" i="26" s="1"/>
  <c r="V364" i="26" s="1"/>
  <c r="V365" i="26" s="1"/>
  <c r="V366" i="26" s="1"/>
  <c r="V367" i="26" s="1"/>
  <c r="V368" i="26" s="1"/>
  <c r="V369" i="26" s="1"/>
  <c r="V370" i="26" s="1"/>
  <c r="V371" i="26" s="1"/>
  <c r="V372" i="26" s="1"/>
  <c r="V373" i="26" s="1"/>
  <c r="V374" i="26" s="1"/>
  <c r="V375" i="26" s="1"/>
  <c r="V376" i="26" s="1"/>
  <c r="V377" i="26" s="1"/>
  <c r="V378" i="26" s="1"/>
  <c r="V379" i="26" s="1"/>
  <c r="V380" i="26" s="1"/>
  <c r="V381" i="26" s="1"/>
  <c r="V382" i="26" s="1"/>
  <c r="V383" i="26" s="1"/>
  <c r="V384" i="26" s="1"/>
  <c r="V385" i="26" s="1"/>
  <c r="V386" i="26" s="1"/>
  <c r="V387" i="26" s="1"/>
  <c r="V388" i="26" s="1"/>
  <c r="V389" i="26" s="1"/>
  <c r="V390" i="26" s="1"/>
  <c r="V391" i="26" s="1"/>
  <c r="V392" i="26" s="1"/>
  <c r="V393" i="26" s="1"/>
  <c r="V394" i="26" s="1"/>
  <c r="V395" i="26" s="1"/>
  <c r="V396" i="26" s="1"/>
  <c r="V397" i="26" s="1"/>
  <c r="V398" i="26" s="1"/>
  <c r="V399" i="26" s="1"/>
  <c r="V400" i="26" s="1"/>
  <c r="V401" i="26" s="1"/>
  <c r="V402" i="26" s="1"/>
  <c r="V403" i="26" s="1"/>
  <c r="V404" i="26" s="1"/>
  <c r="V405" i="26" s="1"/>
  <c r="V406" i="26" s="1"/>
  <c r="V407" i="26" s="1"/>
  <c r="V408" i="26" s="1"/>
  <c r="V409" i="26" s="1"/>
  <c r="V410" i="26" s="1"/>
  <c r="V411" i="26" s="1"/>
  <c r="V412" i="26" s="1"/>
  <c r="V413" i="26" s="1"/>
  <c r="V414" i="26" s="1"/>
  <c r="V415" i="26" s="1"/>
  <c r="V416" i="26" s="1"/>
  <c r="V417" i="26" s="1"/>
  <c r="V418" i="26" s="1"/>
  <c r="V419" i="26" s="1"/>
  <c r="V420" i="26" s="1"/>
  <c r="V421" i="26" s="1"/>
  <c r="V422" i="26" s="1"/>
  <c r="V423" i="26" s="1"/>
  <c r="V424" i="26" s="1"/>
  <c r="V425" i="26" s="1"/>
  <c r="V426" i="26" s="1"/>
  <c r="V427" i="26" s="1"/>
  <c r="V428" i="26" s="1"/>
  <c r="V429" i="26" s="1"/>
  <c r="V430" i="26" s="1"/>
  <c r="V431" i="26" s="1"/>
  <c r="V432" i="26" s="1"/>
  <c r="V433" i="26" s="1"/>
  <c r="V434" i="26" s="1"/>
  <c r="V435" i="26" s="1"/>
  <c r="V436" i="26" s="1"/>
  <c r="V437" i="26" s="1"/>
  <c r="V438" i="26" s="1"/>
  <c r="V439" i="26" s="1"/>
  <c r="V440" i="26" s="1"/>
  <c r="V441" i="26" s="1"/>
  <c r="V442" i="26" s="1"/>
  <c r="V443" i="26" s="1"/>
  <c r="V444" i="26" s="1"/>
  <c r="V445" i="26" s="1"/>
  <c r="V446" i="26" s="1"/>
  <c r="V447" i="26" s="1"/>
  <c r="V448" i="26" s="1"/>
  <c r="V449" i="26" s="1"/>
  <c r="V450" i="26" s="1"/>
  <c r="V451" i="26" s="1"/>
  <c r="V452" i="26" s="1"/>
  <c r="V453" i="26" s="1"/>
  <c r="V454" i="26" s="1"/>
  <c r="V455" i="26" s="1"/>
  <c r="V456" i="26" s="1"/>
  <c r="V457" i="26" s="1"/>
  <c r="V458" i="26" s="1"/>
  <c r="V459" i="26" s="1"/>
  <c r="V460" i="26" s="1"/>
  <c r="V461" i="26" s="1"/>
  <c r="V462" i="26" s="1"/>
  <c r="V463" i="26" s="1"/>
  <c r="V464" i="26" s="1"/>
  <c r="V465" i="26" s="1"/>
  <c r="V466" i="26" s="1"/>
  <c r="V467" i="26" s="1"/>
  <c r="V468" i="26" s="1"/>
  <c r="V469" i="26" s="1"/>
  <c r="V470" i="26" s="1"/>
  <c r="V471" i="26" s="1"/>
  <c r="V472" i="26" s="1"/>
  <c r="V473" i="26" s="1"/>
  <c r="V474" i="26" s="1"/>
  <c r="V475" i="26" s="1"/>
  <c r="V476" i="26" s="1"/>
  <c r="V477" i="26" s="1"/>
  <c r="V478" i="26" s="1"/>
  <c r="V479" i="26" s="1"/>
  <c r="V480" i="26" s="1"/>
  <c r="V481" i="26" s="1"/>
  <c r="V482" i="26" s="1"/>
  <c r="V483" i="26" s="1"/>
  <c r="V484" i="26" s="1"/>
  <c r="V485" i="26" s="1"/>
  <c r="V486" i="26" s="1"/>
  <c r="V487" i="26" s="1"/>
  <c r="V488" i="26" s="1"/>
  <c r="V489" i="26" s="1"/>
  <c r="V490" i="26" s="1"/>
  <c r="V491" i="26" s="1"/>
  <c r="V492" i="26" s="1"/>
  <c r="V493" i="26" s="1"/>
  <c r="V494" i="26" s="1"/>
  <c r="V495" i="26" s="1"/>
  <c r="V496" i="26" s="1"/>
  <c r="V497" i="26" s="1"/>
  <c r="V498" i="26" s="1"/>
  <c r="V499" i="26" s="1"/>
  <c r="V500" i="26" s="1"/>
  <c r="V501" i="26" s="1"/>
  <c r="V502" i="26" s="1"/>
  <c r="V503" i="26" s="1"/>
  <c r="V504" i="26" s="1"/>
  <c r="V505" i="26" s="1"/>
  <c r="V506" i="26" s="1"/>
  <c r="V507" i="26" s="1"/>
  <c r="V508" i="26" s="1"/>
  <c r="V509" i="26" s="1"/>
  <c r="V510" i="26" s="1"/>
  <c r="V511" i="26" s="1"/>
  <c r="V512" i="26" s="1"/>
  <c r="V513" i="26" s="1"/>
  <c r="V514" i="26" s="1"/>
  <c r="V515" i="26" s="1"/>
  <c r="V516" i="26" s="1"/>
  <c r="V517" i="26" s="1"/>
  <c r="V518" i="26" s="1"/>
  <c r="V519" i="26" s="1"/>
  <c r="V520" i="26" s="1"/>
  <c r="V521" i="26" s="1"/>
  <c r="V522" i="26" s="1"/>
  <c r="V523" i="26" s="1"/>
  <c r="V524" i="26" s="1"/>
  <c r="V525" i="26" s="1"/>
  <c r="V526" i="26" s="1"/>
  <c r="V527" i="26" s="1"/>
  <c r="V528" i="26" s="1"/>
  <c r="V529" i="26" s="1"/>
  <c r="V530" i="26" s="1"/>
  <c r="V531" i="26" s="1"/>
  <c r="V532" i="26" s="1"/>
  <c r="V533" i="26" s="1"/>
  <c r="V534" i="26" s="1"/>
  <c r="V535" i="26" s="1"/>
  <c r="V536" i="26" s="1"/>
  <c r="V537" i="26" s="1"/>
  <c r="V538" i="26" s="1"/>
  <c r="V539" i="26" s="1"/>
  <c r="V540" i="26" s="1"/>
  <c r="V541" i="26" s="1"/>
  <c r="V542" i="26" s="1"/>
  <c r="V543" i="26" s="1"/>
  <c r="V544" i="26" s="1"/>
  <c r="V545" i="26" s="1"/>
  <c r="V546" i="26" s="1"/>
  <c r="V547" i="26" s="1"/>
  <c r="V548" i="26" s="1"/>
  <c r="V549" i="26" s="1"/>
  <c r="V550" i="26" s="1"/>
  <c r="V551" i="26" s="1"/>
  <c r="V552" i="26" s="1"/>
  <c r="V553" i="26" s="1"/>
  <c r="V554" i="26" s="1"/>
  <c r="V555" i="26" s="1"/>
  <c r="V556" i="26" s="1"/>
  <c r="V557" i="26" s="1"/>
  <c r="V558" i="26" s="1"/>
  <c r="V559" i="26" s="1"/>
  <c r="V560" i="26" s="1"/>
  <c r="V561" i="26" s="1"/>
  <c r="V562" i="26" s="1"/>
  <c r="V563" i="26" s="1"/>
  <c r="V564" i="26" s="1"/>
  <c r="V565" i="26" s="1"/>
  <c r="V566" i="26" s="1"/>
  <c r="V567" i="26" s="1"/>
  <c r="V568" i="26" s="1"/>
  <c r="V569" i="26" s="1"/>
  <c r="V570" i="26" s="1"/>
  <c r="V571" i="26" s="1"/>
  <c r="V572" i="26" s="1"/>
  <c r="V573" i="26" s="1"/>
  <c r="V574" i="26" s="1"/>
  <c r="V575" i="26" s="1"/>
  <c r="V576" i="26" s="1"/>
  <c r="V577" i="26" s="1"/>
  <c r="V578" i="26" s="1"/>
  <c r="V579" i="26" s="1"/>
  <c r="V580" i="26" s="1"/>
  <c r="V581" i="26" s="1"/>
  <c r="V582" i="26" s="1"/>
  <c r="V583" i="26" s="1"/>
  <c r="V584" i="26" s="1"/>
  <c r="V585" i="26" s="1"/>
  <c r="V586" i="26" s="1"/>
  <c r="V587" i="26" s="1"/>
  <c r="V588" i="26" s="1"/>
  <c r="V589" i="26" s="1"/>
  <c r="V590" i="26" s="1"/>
  <c r="V591" i="26" s="1"/>
  <c r="V592" i="26" s="1"/>
  <c r="V593" i="26" s="1"/>
  <c r="V594" i="26" s="1"/>
  <c r="V595" i="26" s="1"/>
  <c r="V596" i="26" s="1"/>
  <c r="V597" i="26" s="1"/>
  <c r="V598" i="26" s="1"/>
  <c r="V599" i="26" s="1"/>
  <c r="V600" i="26" s="1"/>
  <c r="V601" i="26" s="1"/>
  <c r="V602" i="26" s="1"/>
  <c r="V603" i="26" s="1"/>
  <c r="V604" i="26" s="1"/>
  <c r="V605" i="26" s="1"/>
  <c r="V606" i="26" s="1"/>
  <c r="V607" i="26" s="1"/>
  <c r="V608" i="26" s="1"/>
  <c r="V609" i="26" s="1"/>
  <c r="V610" i="26" s="1"/>
  <c r="V611" i="26" s="1"/>
  <c r="V612" i="26" s="1"/>
  <c r="V613" i="26" s="1"/>
  <c r="V614" i="26" s="1"/>
  <c r="V615" i="26" s="1"/>
  <c r="V616" i="26" s="1"/>
  <c r="V617" i="26" s="1"/>
  <c r="V618" i="26" s="1"/>
  <c r="V619" i="26" s="1"/>
  <c r="V620" i="26" s="1"/>
  <c r="V621" i="26" s="1"/>
  <c r="V622" i="26" s="1"/>
  <c r="V623" i="26" s="1"/>
  <c r="V624" i="26" s="1"/>
  <c r="V625" i="26" s="1"/>
  <c r="V626" i="26" s="1"/>
  <c r="V627" i="26" s="1"/>
  <c r="V628" i="26" s="1"/>
  <c r="V629" i="26" s="1"/>
  <c r="V630" i="26" s="1"/>
  <c r="V631" i="26" s="1"/>
  <c r="V632" i="26" s="1"/>
  <c r="V633" i="26" s="1"/>
  <c r="V634" i="26" s="1"/>
  <c r="V635" i="26" s="1"/>
  <c r="V636" i="26" s="1"/>
  <c r="V637" i="26" s="1"/>
  <c r="V638" i="26" s="1"/>
  <c r="V639" i="26" s="1"/>
  <c r="V640" i="26" s="1"/>
  <c r="V641" i="26" s="1"/>
  <c r="V642" i="26" s="1"/>
  <c r="V643" i="26" s="1"/>
  <c r="V644" i="26" s="1"/>
  <c r="V645" i="26" s="1"/>
  <c r="V646" i="26" s="1"/>
  <c r="V647" i="26" s="1"/>
  <c r="V648" i="26" s="1"/>
  <c r="V649" i="26" s="1"/>
  <c r="V650" i="26" s="1"/>
  <c r="V651" i="26" s="1"/>
  <c r="V652" i="26" s="1"/>
  <c r="V653" i="26" s="1"/>
  <c r="V654" i="26" s="1"/>
  <c r="V655" i="26" s="1"/>
  <c r="V656" i="26" s="1"/>
  <c r="V657" i="26" s="1"/>
  <c r="V658" i="26" s="1"/>
  <c r="V659" i="26" s="1"/>
  <c r="V660" i="26" s="1"/>
  <c r="V661" i="26" s="1"/>
  <c r="V662" i="26" s="1"/>
  <c r="V663" i="26" s="1"/>
  <c r="V664" i="26" s="1"/>
  <c r="V665" i="26" s="1"/>
  <c r="V666" i="26" s="1"/>
  <c r="V667" i="26" s="1"/>
  <c r="V668" i="26" s="1"/>
  <c r="V669" i="26" s="1"/>
  <c r="V670" i="26" s="1"/>
  <c r="V671" i="26" s="1"/>
  <c r="V672" i="26" s="1"/>
  <c r="V673" i="26" s="1"/>
  <c r="V674" i="26" s="1"/>
  <c r="V675" i="26" s="1"/>
  <c r="V676" i="26" s="1"/>
  <c r="V677" i="26" s="1"/>
  <c r="V678" i="26" s="1"/>
  <c r="V679" i="26" s="1"/>
  <c r="V680" i="26" s="1"/>
  <c r="V681" i="26" s="1"/>
  <c r="V682" i="26" s="1"/>
  <c r="V683" i="26" s="1"/>
  <c r="V684" i="26" s="1"/>
  <c r="V685" i="26" s="1"/>
  <c r="V686" i="26" s="1"/>
  <c r="V687" i="26" s="1"/>
  <c r="V688" i="26" s="1"/>
  <c r="V689" i="26" s="1"/>
  <c r="V690" i="26" s="1"/>
  <c r="V691" i="26" s="1"/>
  <c r="V692" i="26" s="1"/>
  <c r="V693" i="26" s="1"/>
  <c r="V694" i="26" s="1"/>
  <c r="V695" i="26" s="1"/>
  <c r="V696" i="26" s="1"/>
  <c r="V697" i="26" s="1"/>
  <c r="V698" i="26" s="1"/>
  <c r="V699" i="26" s="1"/>
  <c r="V700" i="26" s="1"/>
  <c r="V701" i="26" s="1"/>
  <c r="V702" i="26" s="1"/>
  <c r="V703" i="26" s="1"/>
  <c r="V704" i="26" s="1"/>
  <c r="V705" i="26" s="1"/>
  <c r="V706" i="26" s="1"/>
  <c r="V707" i="26" s="1"/>
  <c r="V708" i="26" s="1"/>
  <c r="V709" i="26" s="1"/>
  <c r="V710" i="26" s="1"/>
  <c r="V711" i="26" s="1"/>
  <c r="V712" i="26" s="1"/>
  <c r="V713" i="26" s="1"/>
  <c r="V714" i="26" s="1"/>
  <c r="V715" i="26" s="1"/>
  <c r="V716" i="26" s="1"/>
  <c r="V717" i="26" s="1"/>
  <c r="V718" i="26" s="1"/>
  <c r="V719" i="26" s="1"/>
  <c r="V720" i="26" s="1"/>
  <c r="V721" i="26" s="1"/>
  <c r="V722" i="26" s="1"/>
  <c r="V723" i="26" s="1"/>
  <c r="V724" i="26" s="1"/>
  <c r="V725" i="26" s="1"/>
  <c r="V726" i="26" s="1"/>
  <c r="V727" i="26" s="1"/>
  <c r="V728" i="26" s="1"/>
  <c r="V729" i="26" s="1"/>
  <c r="V730" i="26" s="1"/>
  <c r="V731" i="26" s="1"/>
  <c r="V732" i="26" s="1"/>
  <c r="V733" i="26" s="1"/>
  <c r="V734" i="26" s="1"/>
  <c r="V735" i="26" s="1"/>
  <c r="V736" i="26" s="1"/>
  <c r="V737" i="26" s="1"/>
  <c r="V738" i="26" s="1"/>
  <c r="V739" i="26" s="1"/>
  <c r="V740" i="26" s="1"/>
  <c r="V741" i="26" s="1"/>
  <c r="V742" i="26" s="1"/>
  <c r="V743" i="26" s="1"/>
  <c r="V744" i="26" s="1"/>
  <c r="V745" i="26" s="1"/>
  <c r="V746" i="26" s="1"/>
  <c r="V747" i="26" s="1"/>
  <c r="V748" i="26" s="1"/>
  <c r="V749" i="26" s="1"/>
  <c r="V750" i="26" s="1"/>
  <c r="V751" i="26" s="1"/>
  <c r="V752" i="26" s="1"/>
  <c r="V753" i="26" s="1"/>
  <c r="V754" i="26" s="1"/>
  <c r="V755" i="26" s="1"/>
  <c r="V756" i="26" s="1"/>
  <c r="V757" i="26" s="1"/>
  <c r="V758" i="26" s="1"/>
  <c r="V759" i="26" s="1"/>
  <c r="V760" i="26" s="1"/>
  <c r="V761" i="26" s="1"/>
  <c r="V762" i="26" s="1"/>
  <c r="V763" i="26" s="1"/>
  <c r="V764" i="26" s="1"/>
  <c r="V765" i="26" s="1"/>
  <c r="V766" i="26" s="1"/>
  <c r="V767" i="26" s="1"/>
  <c r="V768" i="26" s="1"/>
  <c r="V769" i="26" s="1"/>
  <c r="V770" i="26" s="1"/>
  <c r="V771" i="26" s="1"/>
  <c r="V772" i="26" s="1"/>
  <c r="V773" i="26" s="1"/>
  <c r="V774" i="26" s="1"/>
  <c r="V775" i="26" s="1"/>
  <c r="V776" i="26" s="1"/>
  <c r="V777" i="26" s="1"/>
  <c r="V778" i="26" s="1"/>
  <c r="V779" i="26" s="1"/>
  <c r="V780" i="26" s="1"/>
  <c r="V781" i="26" s="1"/>
  <c r="V782" i="26" s="1"/>
  <c r="V783" i="26" s="1"/>
  <c r="V784" i="26" s="1"/>
  <c r="V785" i="26" s="1"/>
  <c r="V786" i="26" s="1"/>
  <c r="V787" i="26" s="1"/>
  <c r="V788" i="26" s="1"/>
  <c r="V789" i="26" s="1"/>
  <c r="V790" i="26" s="1"/>
  <c r="V791" i="26" s="1"/>
  <c r="V792" i="26" s="1"/>
  <c r="V793" i="26" s="1"/>
  <c r="V794" i="26" s="1"/>
  <c r="V795" i="26" s="1"/>
  <c r="V796" i="26" s="1"/>
  <c r="V797" i="26" s="1"/>
  <c r="V798" i="26" s="1"/>
  <c r="V799" i="26" s="1"/>
  <c r="V800" i="26" s="1"/>
  <c r="V801" i="26" s="1"/>
  <c r="V802" i="26" s="1"/>
  <c r="V803" i="26" s="1"/>
  <c r="V804" i="26" s="1"/>
  <c r="V805" i="26" s="1"/>
  <c r="V806" i="26" s="1"/>
  <c r="V807" i="26" s="1"/>
  <c r="V808" i="26" s="1"/>
  <c r="V809" i="26" s="1"/>
  <c r="V810" i="26" s="1"/>
  <c r="V811" i="26" s="1"/>
  <c r="V812" i="26" s="1"/>
  <c r="V813" i="26" s="1"/>
  <c r="V814" i="26" s="1"/>
  <c r="V815" i="26" s="1"/>
  <c r="V816" i="26" s="1"/>
  <c r="V817" i="26" s="1"/>
  <c r="V818" i="26" s="1"/>
  <c r="V819" i="26" s="1"/>
  <c r="V820" i="26" s="1"/>
  <c r="V821" i="26" s="1"/>
  <c r="V822" i="26" s="1"/>
  <c r="V823" i="26" s="1"/>
  <c r="V824" i="26" s="1"/>
  <c r="V825" i="26" s="1"/>
  <c r="V826" i="26" s="1"/>
  <c r="V827" i="26" s="1"/>
  <c r="V828" i="26" s="1"/>
  <c r="V829" i="26" s="1"/>
  <c r="V830" i="26" s="1"/>
  <c r="V831" i="26" s="1"/>
  <c r="V832" i="26" s="1"/>
  <c r="V833" i="26" s="1"/>
  <c r="V834" i="26" s="1"/>
  <c r="V835" i="26" s="1"/>
  <c r="V836" i="26" s="1"/>
  <c r="V837" i="26" s="1"/>
  <c r="V838" i="26" s="1"/>
  <c r="V839" i="26" s="1"/>
  <c r="V840" i="26" s="1"/>
  <c r="V841" i="26" s="1"/>
  <c r="V842" i="26" s="1"/>
  <c r="V843" i="26" s="1"/>
  <c r="V844" i="26" s="1"/>
  <c r="V845" i="26" s="1"/>
  <c r="V846" i="26" s="1"/>
  <c r="V847" i="26" s="1"/>
  <c r="V848" i="26" s="1"/>
  <c r="V849" i="26" s="1"/>
  <c r="V850" i="26" s="1"/>
  <c r="V851" i="26" s="1"/>
  <c r="V852" i="26" s="1"/>
  <c r="V853" i="26" s="1"/>
  <c r="V854" i="26" s="1"/>
  <c r="V855" i="26" s="1"/>
  <c r="V856" i="26" s="1"/>
  <c r="V857" i="26" s="1"/>
  <c r="V858" i="26" s="1"/>
  <c r="V859" i="26" s="1"/>
  <c r="R116" i="26"/>
  <c r="R117" i="26" s="1"/>
  <c r="R118" i="26" s="1"/>
  <c r="R119" i="26" s="1"/>
  <c r="R120" i="26" s="1"/>
  <c r="R121" i="26" s="1"/>
  <c r="R122" i="26" s="1"/>
  <c r="R123" i="26" s="1"/>
  <c r="R124" i="26" s="1"/>
  <c r="R125" i="26" s="1"/>
  <c r="R126" i="26" s="1"/>
  <c r="R127" i="26" s="1"/>
  <c r="R128" i="26" s="1"/>
  <c r="R129" i="26" s="1"/>
  <c r="R130" i="26" s="1"/>
  <c r="R131" i="26" s="1"/>
  <c r="R132" i="26" s="1"/>
  <c r="R133" i="26" s="1"/>
  <c r="R134" i="26" s="1"/>
  <c r="R135" i="26" s="1"/>
  <c r="R136" i="26" s="1"/>
  <c r="R137" i="26" s="1"/>
  <c r="R138" i="26" s="1"/>
  <c r="R139" i="26" s="1"/>
  <c r="R140" i="26" s="1"/>
  <c r="R141" i="26" s="1"/>
  <c r="R142" i="26" s="1"/>
  <c r="R143" i="26" s="1"/>
  <c r="R144" i="26" s="1"/>
  <c r="R145" i="26" s="1"/>
  <c r="R146" i="26" s="1"/>
  <c r="R147" i="26" s="1"/>
  <c r="R148" i="26" s="1"/>
  <c r="R149" i="26" s="1"/>
  <c r="R150" i="26" s="1"/>
  <c r="R151" i="26" s="1"/>
  <c r="R152" i="26" s="1"/>
  <c r="R153" i="26" s="1"/>
  <c r="R154" i="26" s="1"/>
  <c r="R155" i="26" s="1"/>
  <c r="R156" i="26" s="1"/>
  <c r="R157" i="26" s="1"/>
  <c r="R158" i="26" s="1"/>
  <c r="R159" i="26" s="1"/>
  <c r="R160" i="26" s="1"/>
  <c r="R161" i="26" s="1"/>
  <c r="R162" i="26" s="1"/>
  <c r="R163" i="26" s="1"/>
  <c r="R164" i="26" s="1"/>
  <c r="R165" i="26" s="1"/>
  <c r="R166" i="26" s="1"/>
  <c r="R167" i="26" s="1"/>
  <c r="R168" i="26" s="1"/>
  <c r="R169" i="26" s="1"/>
  <c r="R170" i="26" s="1"/>
  <c r="R171" i="26" s="1"/>
  <c r="R172" i="26" s="1"/>
  <c r="R173" i="26" s="1"/>
  <c r="R174" i="26" s="1"/>
  <c r="R175" i="26" s="1"/>
  <c r="R176" i="26" s="1"/>
  <c r="R177" i="26" s="1"/>
  <c r="R178" i="26" s="1"/>
  <c r="R179" i="26" s="1"/>
  <c r="R180" i="26" s="1"/>
  <c r="R181" i="26" s="1"/>
  <c r="R182" i="26" s="1"/>
  <c r="S116" i="26" l="1"/>
  <c r="S117" i="26" s="1"/>
  <c r="S118" i="26" s="1"/>
  <c r="S119" i="26" s="1"/>
  <c r="S120" i="26" s="1"/>
  <c r="S121" i="26" s="1"/>
  <c r="S122" i="26" s="1"/>
  <c r="S123" i="26" s="1"/>
  <c r="S124" i="26" s="1"/>
  <c r="S125" i="26" s="1"/>
  <c r="S126" i="26" s="1"/>
  <c r="S127" i="26" s="1"/>
  <c r="S128" i="26" s="1"/>
  <c r="S129" i="26" s="1"/>
  <c r="S130" i="26" s="1"/>
  <c r="S131" i="26" s="1"/>
  <c r="S132" i="26" s="1"/>
  <c r="S133" i="26" s="1"/>
  <c r="S134" i="26" s="1"/>
  <c r="S135" i="26" s="1"/>
  <c r="S136" i="26" s="1"/>
  <c r="S137" i="26" s="1"/>
  <c r="S138" i="26" s="1"/>
  <c r="S139" i="26" s="1"/>
  <c r="S140" i="26" s="1"/>
  <c r="S141" i="26" s="1"/>
  <c r="S142" i="26" s="1"/>
  <c r="S143" i="26" s="1"/>
  <c r="S144" i="26" s="1"/>
  <c r="S145" i="26" s="1"/>
  <c r="S146" i="26" s="1"/>
  <c r="S147" i="26" s="1"/>
  <c r="S148" i="26" s="1"/>
  <c r="S149" i="26" s="1"/>
  <c r="S150" i="26" s="1"/>
  <c r="S151" i="26" s="1"/>
  <c r="S152" i="26" s="1"/>
  <c r="S153" i="26" s="1"/>
  <c r="S154" i="26" s="1"/>
  <c r="S155" i="26" s="1"/>
  <c r="S156" i="26" s="1"/>
  <c r="S157" i="26" s="1"/>
  <c r="S158" i="26" s="1"/>
  <c r="S159" i="26" s="1"/>
  <c r="S160" i="26" s="1"/>
  <c r="S161" i="26" s="1"/>
  <c r="S162" i="26" s="1"/>
  <c r="S163" i="26" s="1"/>
  <c r="S164" i="26" s="1"/>
  <c r="S165" i="26" s="1"/>
  <c r="S166" i="26" s="1"/>
  <c r="S167" i="26" s="1"/>
  <c r="S168" i="26" s="1"/>
  <c r="S169" i="26" s="1"/>
  <c r="S170" i="26" s="1"/>
  <c r="S171" i="26" s="1"/>
  <c r="S172" i="26" s="1"/>
  <c r="S173" i="26" s="1"/>
  <c r="S174" i="26" s="1"/>
  <c r="S175" i="26" s="1"/>
  <c r="S176" i="26" s="1"/>
  <c r="S177" i="26" s="1"/>
  <c r="S178" i="26" s="1"/>
  <c r="S179" i="26" s="1"/>
  <c r="S180" i="26" s="1"/>
  <c r="S181" i="26" s="1"/>
  <c r="S182" i="26" s="1"/>
  <c r="S183" i="26" s="1"/>
  <c r="S184" i="26" s="1"/>
  <c r="S185" i="26" s="1"/>
  <c r="S186" i="26" s="1"/>
  <c r="S187" i="26" s="1"/>
  <c r="S188" i="26" s="1"/>
  <c r="S189" i="26" s="1"/>
  <c r="S190" i="26" s="1"/>
  <c r="S191" i="26" s="1"/>
  <c r="S192" i="26" s="1"/>
  <c r="S193" i="26" s="1"/>
  <c r="S194" i="26" s="1"/>
  <c r="S195" i="26" s="1"/>
  <c r="S196" i="26" s="1"/>
  <c r="S197" i="26" s="1"/>
  <c r="S198" i="26" s="1"/>
  <c r="S199" i="26" s="1"/>
  <c r="S200" i="26" s="1"/>
  <c r="S201" i="26" s="1"/>
  <c r="S202" i="26" s="1"/>
  <c r="S203" i="26" s="1"/>
  <c r="S204" i="26" s="1"/>
  <c r="S205" i="26" s="1"/>
  <c r="S206" i="26" s="1"/>
  <c r="S207" i="26" s="1"/>
  <c r="S208" i="26" s="1"/>
  <c r="S209" i="26" s="1"/>
  <c r="S210" i="26" s="1"/>
  <c r="S211" i="26" s="1"/>
  <c r="S212" i="26" s="1"/>
  <c r="S213" i="26" s="1"/>
  <c r="S214" i="26" s="1"/>
  <c r="S215" i="26" s="1"/>
  <c r="S216" i="26" s="1"/>
  <c r="S217" i="26" s="1"/>
  <c r="S218" i="26" s="1"/>
  <c r="S219" i="26" s="1"/>
  <c r="S220" i="26" s="1"/>
  <c r="S221" i="26" s="1"/>
  <c r="S222" i="26" s="1"/>
  <c r="S223" i="26" s="1"/>
  <c r="S224" i="26" s="1"/>
  <c r="S225" i="26" s="1"/>
  <c r="S226" i="26" s="1"/>
  <c r="S227" i="26" s="1"/>
  <c r="S228" i="26" s="1"/>
  <c r="S229" i="26" s="1"/>
  <c r="S230" i="26" s="1"/>
  <c r="S231" i="26" s="1"/>
  <c r="S232" i="26" s="1"/>
  <c r="S233" i="26" s="1"/>
  <c r="S234" i="26" s="1"/>
  <c r="S235" i="26" s="1"/>
  <c r="S236" i="26" s="1"/>
  <c r="S237" i="26" s="1"/>
  <c r="S238" i="26" s="1"/>
  <c r="S239" i="26" s="1"/>
  <c r="S240" i="26" s="1"/>
  <c r="S241" i="26" s="1"/>
  <c r="S242" i="26" s="1"/>
  <c r="S243" i="26" s="1"/>
  <c r="S244" i="26" s="1"/>
  <c r="S245" i="26" s="1"/>
  <c r="S246" i="26" s="1"/>
  <c r="S247" i="26" s="1"/>
  <c r="S248" i="26" s="1"/>
  <c r="S249" i="26" s="1"/>
  <c r="S250" i="26" s="1"/>
  <c r="S251" i="26" s="1"/>
  <c r="S252" i="26" s="1"/>
  <c r="S253" i="26" s="1"/>
  <c r="S254" i="26" s="1"/>
  <c r="S255" i="26" s="1"/>
  <c r="S256" i="26" s="1"/>
  <c r="S257" i="26" s="1"/>
  <c r="S258" i="26" s="1"/>
  <c r="S259" i="26" s="1"/>
  <c r="S260" i="26" s="1"/>
  <c r="S261" i="26" s="1"/>
  <c r="S262" i="26" s="1"/>
  <c r="S263" i="26" s="1"/>
  <c r="S264" i="26" s="1"/>
  <c r="S265" i="26" s="1"/>
  <c r="S266" i="26" s="1"/>
  <c r="S267" i="26" s="1"/>
  <c r="S268" i="26" s="1"/>
  <c r="S269" i="26" s="1"/>
  <c r="S270" i="26" s="1"/>
  <c r="S271" i="26" s="1"/>
  <c r="S272" i="26" s="1"/>
  <c r="S273" i="26" s="1"/>
  <c r="S274" i="26" s="1"/>
  <c r="S275" i="26" s="1"/>
  <c r="S276" i="26" s="1"/>
  <c r="S277" i="26" s="1"/>
  <c r="S278" i="26" s="1"/>
  <c r="S279" i="26" s="1"/>
  <c r="S280" i="26" s="1"/>
  <c r="S281" i="26" s="1"/>
  <c r="S282" i="26" s="1"/>
  <c r="S283" i="26" s="1"/>
  <c r="S284" i="26" s="1"/>
  <c r="S285" i="26" s="1"/>
  <c r="S286" i="26" s="1"/>
  <c r="S287" i="26" s="1"/>
  <c r="S288" i="26" s="1"/>
  <c r="S289" i="26" s="1"/>
  <c r="S290" i="26" s="1"/>
  <c r="S291" i="26" s="1"/>
  <c r="S292" i="26" s="1"/>
  <c r="S293" i="26" s="1"/>
  <c r="S294" i="26" s="1"/>
  <c r="S295" i="26" s="1"/>
  <c r="S296" i="26" s="1"/>
  <c r="S297" i="26" s="1"/>
  <c r="S298" i="26" s="1"/>
  <c r="S299" i="26" s="1"/>
  <c r="S300" i="26" s="1"/>
  <c r="S301" i="26" s="1"/>
  <c r="S302" i="26" s="1"/>
  <c r="S303" i="26" s="1"/>
  <c r="S304" i="26" s="1"/>
  <c r="S305" i="26" s="1"/>
  <c r="S306" i="26" s="1"/>
  <c r="S307" i="26" s="1"/>
  <c r="S308" i="26" s="1"/>
  <c r="S309" i="26" s="1"/>
  <c r="S310" i="26" s="1"/>
  <c r="S311" i="26" s="1"/>
  <c r="S312" i="26" s="1"/>
  <c r="S313" i="26" s="1"/>
  <c r="S314" i="26" s="1"/>
  <c r="S315" i="26" s="1"/>
  <c r="S316" i="26" s="1"/>
  <c r="S317" i="26" s="1"/>
  <c r="S318" i="26" s="1"/>
  <c r="S319" i="26" s="1"/>
  <c r="S320" i="26" s="1"/>
  <c r="S321" i="26" s="1"/>
  <c r="S322" i="26" s="1"/>
  <c r="S323" i="26" s="1"/>
  <c r="S324" i="26" s="1"/>
  <c r="S325" i="26" s="1"/>
  <c r="S326" i="26" s="1"/>
  <c r="S327" i="26" s="1"/>
  <c r="S328" i="26" s="1"/>
  <c r="S329" i="26" s="1"/>
  <c r="S330" i="26" s="1"/>
  <c r="S331" i="26" s="1"/>
  <c r="S332" i="26" s="1"/>
  <c r="S333" i="26" s="1"/>
  <c r="S334" i="26" s="1"/>
  <c r="S335" i="26" s="1"/>
  <c r="S336" i="26" s="1"/>
  <c r="S337" i="26" s="1"/>
  <c r="S338" i="26" s="1"/>
  <c r="S339" i="26" s="1"/>
  <c r="S340" i="26" s="1"/>
  <c r="S341" i="26" s="1"/>
  <c r="S342" i="26" s="1"/>
  <c r="S343" i="26" s="1"/>
  <c r="S344" i="26" s="1"/>
  <c r="S345" i="26" s="1"/>
  <c r="S346" i="26" s="1"/>
  <c r="S347" i="26" s="1"/>
  <c r="S348" i="26" s="1"/>
  <c r="S349" i="26" s="1"/>
  <c r="S350" i="26" s="1"/>
  <c r="S351" i="26" s="1"/>
  <c r="S352" i="26" s="1"/>
  <c r="S353" i="26" s="1"/>
  <c r="S354" i="26" s="1"/>
  <c r="S355" i="26" s="1"/>
  <c r="S356" i="26" s="1"/>
  <c r="S357" i="26" s="1"/>
  <c r="S358" i="26" s="1"/>
  <c r="S359" i="26" s="1"/>
  <c r="S360" i="26" s="1"/>
  <c r="S361" i="26" s="1"/>
  <c r="S362" i="26" s="1"/>
  <c r="S363" i="26" s="1"/>
  <c r="S364" i="26" s="1"/>
  <c r="S365" i="26" s="1"/>
  <c r="S366" i="26" s="1"/>
  <c r="S367" i="26" s="1"/>
  <c r="S368" i="26" s="1"/>
  <c r="S369" i="26" s="1"/>
  <c r="S370" i="26" s="1"/>
  <c r="S371" i="26" s="1"/>
  <c r="S372" i="26" s="1"/>
  <c r="S373" i="26" s="1"/>
  <c r="S374" i="26" s="1"/>
  <c r="S375" i="26" s="1"/>
  <c r="S376" i="26" s="1"/>
  <c r="S377" i="26" s="1"/>
  <c r="S378" i="26" s="1"/>
  <c r="S379" i="26" s="1"/>
  <c r="S380" i="26" s="1"/>
  <c r="S381" i="26" s="1"/>
  <c r="S382" i="26" s="1"/>
  <c r="S383" i="26" s="1"/>
  <c r="S384" i="26" s="1"/>
  <c r="S385" i="26" s="1"/>
  <c r="S386" i="26" s="1"/>
  <c r="S387" i="26" s="1"/>
  <c r="S388" i="26" s="1"/>
  <c r="S389" i="26" s="1"/>
  <c r="S390" i="26" s="1"/>
  <c r="S391" i="26" s="1"/>
  <c r="S392" i="26" s="1"/>
  <c r="S393" i="26" s="1"/>
  <c r="S394" i="26" s="1"/>
  <c r="S395" i="26" s="1"/>
  <c r="S396" i="26" s="1"/>
  <c r="S397" i="26" s="1"/>
  <c r="S398" i="26" s="1"/>
  <c r="S399" i="26" s="1"/>
  <c r="S400" i="26" s="1"/>
  <c r="S401" i="26" s="1"/>
  <c r="S402" i="26" s="1"/>
  <c r="S403" i="26" s="1"/>
  <c r="S404" i="26" s="1"/>
  <c r="S405" i="26" s="1"/>
  <c r="S406" i="26" s="1"/>
  <c r="S407" i="26" s="1"/>
  <c r="S408" i="26" s="1"/>
  <c r="S409" i="26" s="1"/>
  <c r="S410" i="26" s="1"/>
  <c r="S411" i="26" s="1"/>
  <c r="S412" i="26" s="1"/>
  <c r="S413" i="26" s="1"/>
  <c r="S414" i="26" s="1"/>
  <c r="S415" i="26" s="1"/>
  <c r="S416" i="26" s="1"/>
  <c r="S417" i="26" s="1"/>
  <c r="S418" i="26" s="1"/>
  <c r="S419" i="26" s="1"/>
  <c r="S420" i="26" s="1"/>
  <c r="S421" i="26" s="1"/>
  <c r="S422" i="26" s="1"/>
  <c r="S423" i="26" s="1"/>
  <c r="S424" i="26" s="1"/>
  <c r="S425" i="26" s="1"/>
  <c r="S426" i="26" s="1"/>
  <c r="S427" i="26" s="1"/>
  <c r="S428" i="26" s="1"/>
  <c r="S429" i="26" s="1"/>
  <c r="S430" i="26" s="1"/>
  <c r="S431" i="26" s="1"/>
  <c r="S432" i="26" s="1"/>
  <c r="S433" i="26" s="1"/>
  <c r="S434" i="26" s="1"/>
  <c r="S435" i="26" s="1"/>
  <c r="S436" i="26" s="1"/>
  <c r="S437" i="26" s="1"/>
  <c r="S438" i="26" s="1"/>
  <c r="S439" i="26" s="1"/>
  <c r="S440" i="26" s="1"/>
  <c r="S441" i="26" s="1"/>
  <c r="S442" i="26" s="1"/>
  <c r="S443" i="26" s="1"/>
  <c r="S444" i="26" s="1"/>
  <c r="S445" i="26" s="1"/>
  <c r="S446" i="26" s="1"/>
  <c r="S447" i="26" s="1"/>
  <c r="S448" i="26" s="1"/>
  <c r="S449" i="26" s="1"/>
  <c r="S450" i="26" s="1"/>
  <c r="S451" i="26" s="1"/>
  <c r="S452" i="26" s="1"/>
  <c r="S453" i="26" s="1"/>
  <c r="S454" i="26" s="1"/>
  <c r="S455" i="26" s="1"/>
  <c r="S456" i="26" s="1"/>
  <c r="S457" i="26" s="1"/>
  <c r="S458" i="26" s="1"/>
  <c r="S459" i="26" s="1"/>
  <c r="S460" i="26" s="1"/>
  <c r="S461" i="26" s="1"/>
  <c r="S462" i="26" s="1"/>
  <c r="S463" i="26" s="1"/>
  <c r="S464" i="26" s="1"/>
  <c r="S465" i="26" s="1"/>
  <c r="S466" i="26" s="1"/>
  <c r="S467" i="26" s="1"/>
  <c r="S468" i="26" s="1"/>
  <c r="S469" i="26" s="1"/>
  <c r="S470" i="26" s="1"/>
  <c r="S471" i="26" s="1"/>
  <c r="S472" i="26" s="1"/>
  <c r="S473" i="26" s="1"/>
  <c r="S474" i="26" s="1"/>
  <c r="S475" i="26" s="1"/>
  <c r="S476" i="26" s="1"/>
  <c r="S477" i="26" s="1"/>
  <c r="S478" i="26" s="1"/>
  <c r="S479" i="26" s="1"/>
  <c r="S480" i="26" s="1"/>
  <c r="S481" i="26" s="1"/>
  <c r="S482" i="26" s="1"/>
  <c r="S483" i="26" s="1"/>
  <c r="S484" i="26" s="1"/>
  <c r="S485" i="26" s="1"/>
  <c r="S486" i="26" s="1"/>
  <c r="S487" i="26" s="1"/>
  <c r="S488" i="26" s="1"/>
  <c r="S489" i="26" s="1"/>
  <c r="S490" i="26" s="1"/>
  <c r="S491" i="26" s="1"/>
  <c r="S492" i="26" s="1"/>
  <c r="S493" i="26" s="1"/>
  <c r="S494" i="26" s="1"/>
  <c r="S495" i="26" s="1"/>
  <c r="S496" i="26" s="1"/>
  <c r="S497" i="26" s="1"/>
  <c r="S498" i="26" s="1"/>
  <c r="S499" i="26" s="1"/>
  <c r="S500" i="26" s="1"/>
  <c r="S501" i="26" s="1"/>
  <c r="S502" i="26" s="1"/>
  <c r="S503" i="26" s="1"/>
  <c r="S504" i="26" s="1"/>
  <c r="S505" i="26" s="1"/>
  <c r="S506" i="26" s="1"/>
  <c r="S507" i="26" s="1"/>
  <c r="S508" i="26" s="1"/>
  <c r="S509" i="26" s="1"/>
  <c r="S510" i="26" s="1"/>
  <c r="S511" i="26" s="1"/>
  <c r="S512" i="26" s="1"/>
  <c r="S513" i="26" s="1"/>
  <c r="S514" i="26" s="1"/>
  <c r="S515" i="26" s="1"/>
  <c r="S516" i="26" s="1"/>
  <c r="S517" i="26" s="1"/>
  <c r="S518" i="26" s="1"/>
  <c r="S519" i="26" s="1"/>
  <c r="S520" i="26" s="1"/>
  <c r="S521" i="26" s="1"/>
  <c r="S522" i="26" s="1"/>
  <c r="S523" i="26" s="1"/>
  <c r="S524" i="26" s="1"/>
  <c r="S525" i="26" s="1"/>
  <c r="S526" i="26" s="1"/>
  <c r="S527" i="26" s="1"/>
  <c r="S528" i="26" s="1"/>
  <c r="S529" i="26" s="1"/>
  <c r="S530" i="26" s="1"/>
  <c r="S531" i="26" s="1"/>
  <c r="S532" i="26" s="1"/>
  <c r="S533" i="26" s="1"/>
  <c r="S534" i="26" s="1"/>
  <c r="S535" i="26" s="1"/>
  <c r="S536" i="26" s="1"/>
  <c r="S537" i="26" s="1"/>
  <c r="S538" i="26" s="1"/>
  <c r="S539" i="26" s="1"/>
  <c r="S540" i="26" s="1"/>
  <c r="S541" i="26" s="1"/>
  <c r="S542" i="26" s="1"/>
  <c r="S543" i="26" s="1"/>
  <c r="S544" i="26" s="1"/>
  <c r="S545" i="26" s="1"/>
  <c r="S546" i="26" s="1"/>
  <c r="S547" i="26" s="1"/>
  <c r="S548" i="26" s="1"/>
  <c r="S549" i="26" s="1"/>
  <c r="S550" i="26" s="1"/>
  <c r="S551" i="26" s="1"/>
  <c r="S552" i="26" s="1"/>
  <c r="S553" i="26" s="1"/>
  <c r="S554" i="26" s="1"/>
  <c r="S555" i="26" s="1"/>
  <c r="S556" i="26" s="1"/>
  <c r="S557" i="26" s="1"/>
  <c r="S558" i="26" s="1"/>
  <c r="S559" i="26" s="1"/>
  <c r="S560" i="26" s="1"/>
  <c r="S561" i="26" s="1"/>
  <c r="S562" i="26" s="1"/>
  <c r="S563" i="26" s="1"/>
  <c r="S564" i="26" s="1"/>
  <c r="S565" i="26" s="1"/>
  <c r="S566" i="26" s="1"/>
  <c r="S567" i="26" s="1"/>
  <c r="S568" i="26" s="1"/>
  <c r="S569" i="26" s="1"/>
  <c r="S570" i="26" s="1"/>
  <c r="S571" i="26" s="1"/>
  <c r="S572" i="26" s="1"/>
  <c r="S573" i="26" s="1"/>
  <c r="S574" i="26" s="1"/>
  <c r="S575" i="26" s="1"/>
  <c r="S576" i="26" s="1"/>
  <c r="S577" i="26" s="1"/>
  <c r="S578" i="26" s="1"/>
  <c r="S579" i="26" s="1"/>
  <c r="S580" i="26" s="1"/>
  <c r="S581" i="26" s="1"/>
  <c r="S582" i="26" s="1"/>
  <c r="S583" i="26" s="1"/>
  <c r="S584" i="26" s="1"/>
  <c r="S585" i="26" s="1"/>
  <c r="S586" i="26" s="1"/>
  <c r="S587" i="26" s="1"/>
  <c r="S588" i="26" s="1"/>
  <c r="S589" i="26" s="1"/>
  <c r="S590" i="26" s="1"/>
  <c r="S591" i="26" s="1"/>
  <c r="S592" i="26" s="1"/>
  <c r="S593" i="26" s="1"/>
  <c r="S594" i="26" s="1"/>
  <c r="S595" i="26" s="1"/>
  <c r="S596" i="26" s="1"/>
  <c r="S597" i="26" s="1"/>
  <c r="S598" i="26" s="1"/>
  <c r="S599" i="26" s="1"/>
  <c r="S600" i="26" s="1"/>
  <c r="S601" i="26" s="1"/>
  <c r="S602" i="26" s="1"/>
  <c r="S603" i="26" s="1"/>
  <c r="S604" i="26" s="1"/>
  <c r="S605" i="26" s="1"/>
  <c r="S606" i="26" s="1"/>
  <c r="S607" i="26" s="1"/>
  <c r="S608" i="26" s="1"/>
  <c r="S609" i="26" s="1"/>
  <c r="S610" i="26" s="1"/>
  <c r="S611" i="26" s="1"/>
  <c r="S612" i="26" s="1"/>
  <c r="S613" i="26" s="1"/>
  <c r="S614" i="26" s="1"/>
  <c r="S615" i="26" s="1"/>
  <c r="S616" i="26" s="1"/>
  <c r="S617" i="26" s="1"/>
  <c r="S618" i="26" s="1"/>
  <c r="S619" i="26" s="1"/>
  <c r="S620" i="26" s="1"/>
  <c r="S621" i="26" s="1"/>
  <c r="S622" i="26" s="1"/>
  <c r="S623" i="26" s="1"/>
  <c r="S624" i="26" s="1"/>
  <c r="S625" i="26" s="1"/>
  <c r="S626" i="26" s="1"/>
  <c r="S627" i="26" s="1"/>
  <c r="S628" i="26" s="1"/>
  <c r="S629" i="26" s="1"/>
  <c r="S630" i="26" s="1"/>
  <c r="S631" i="26" s="1"/>
  <c r="S632" i="26" s="1"/>
  <c r="S633" i="26" s="1"/>
  <c r="S634" i="26" s="1"/>
  <c r="S635" i="26" s="1"/>
  <c r="S636" i="26" s="1"/>
  <c r="S637" i="26" s="1"/>
  <c r="S638" i="26" s="1"/>
  <c r="S639" i="26" s="1"/>
  <c r="S640" i="26" s="1"/>
  <c r="S641" i="26" s="1"/>
  <c r="S642" i="26" s="1"/>
  <c r="S643" i="26" s="1"/>
  <c r="S644" i="26" s="1"/>
  <c r="S645" i="26" s="1"/>
  <c r="S646" i="26" s="1"/>
  <c r="S647" i="26" s="1"/>
  <c r="S648" i="26" s="1"/>
  <c r="S649" i="26" s="1"/>
  <c r="S650" i="26" s="1"/>
  <c r="S651" i="26" s="1"/>
  <c r="S652" i="26" s="1"/>
  <c r="S653" i="26" s="1"/>
  <c r="S654" i="26" s="1"/>
  <c r="S655" i="26" s="1"/>
  <c r="S656" i="26" s="1"/>
  <c r="S657" i="26" s="1"/>
  <c r="S658" i="26" s="1"/>
  <c r="S659" i="26" s="1"/>
  <c r="S660" i="26" s="1"/>
  <c r="S661" i="26" s="1"/>
  <c r="S662" i="26" s="1"/>
  <c r="S663" i="26" s="1"/>
  <c r="S664" i="26" s="1"/>
  <c r="S665" i="26" s="1"/>
  <c r="S666" i="26" s="1"/>
  <c r="S667" i="26" s="1"/>
  <c r="S668" i="26" s="1"/>
  <c r="S669" i="26" s="1"/>
  <c r="S670" i="26" s="1"/>
  <c r="S671" i="26" s="1"/>
  <c r="S672" i="26" s="1"/>
  <c r="S673" i="26" s="1"/>
  <c r="S674" i="26" s="1"/>
  <c r="S675" i="26" s="1"/>
  <c r="S676" i="26" s="1"/>
  <c r="S677" i="26" s="1"/>
  <c r="S678" i="26" s="1"/>
  <c r="S679" i="26" s="1"/>
  <c r="S680" i="26" s="1"/>
  <c r="S681" i="26" s="1"/>
  <c r="S682" i="26" s="1"/>
  <c r="S683" i="26" s="1"/>
  <c r="S684" i="26" s="1"/>
  <c r="S685" i="26" s="1"/>
  <c r="S686" i="26" s="1"/>
  <c r="S687" i="26" s="1"/>
  <c r="S688" i="26" s="1"/>
  <c r="S689" i="26" s="1"/>
  <c r="S690" i="26" s="1"/>
  <c r="S691" i="26" s="1"/>
  <c r="S692" i="26" s="1"/>
  <c r="S693" i="26" s="1"/>
  <c r="S694" i="26" s="1"/>
  <c r="S695" i="26" s="1"/>
  <c r="S696" i="26" s="1"/>
  <c r="S697" i="26" s="1"/>
  <c r="S698" i="26" s="1"/>
  <c r="S699" i="26" s="1"/>
  <c r="S700" i="26" s="1"/>
  <c r="S701" i="26" s="1"/>
  <c r="S702" i="26" s="1"/>
  <c r="S703" i="26" s="1"/>
  <c r="S704" i="26" s="1"/>
  <c r="S705" i="26" s="1"/>
  <c r="S706" i="26" s="1"/>
  <c r="S707" i="26" s="1"/>
  <c r="S708" i="26" s="1"/>
  <c r="S709" i="26" s="1"/>
  <c r="S710" i="26" s="1"/>
  <c r="S711" i="26" s="1"/>
  <c r="S712" i="26" s="1"/>
  <c r="S713" i="26" s="1"/>
  <c r="S714" i="26" s="1"/>
  <c r="S715" i="26" s="1"/>
  <c r="S716" i="26" s="1"/>
  <c r="S717" i="26" s="1"/>
  <c r="S718" i="26" s="1"/>
  <c r="S719" i="26" s="1"/>
  <c r="S720" i="26" s="1"/>
  <c r="S721" i="26" s="1"/>
  <c r="S722" i="26" s="1"/>
  <c r="S723" i="26" s="1"/>
  <c r="S724" i="26" s="1"/>
  <c r="S725" i="26" s="1"/>
  <c r="S726" i="26" s="1"/>
  <c r="S727" i="26" s="1"/>
  <c r="S728" i="26" s="1"/>
  <c r="S729" i="26" s="1"/>
  <c r="S730" i="26" s="1"/>
  <c r="S731" i="26" s="1"/>
  <c r="S732" i="26" s="1"/>
  <c r="S733" i="26" s="1"/>
  <c r="S734" i="26" s="1"/>
  <c r="S735" i="26" s="1"/>
  <c r="S736" i="26" s="1"/>
  <c r="S737" i="26" s="1"/>
  <c r="S738" i="26" s="1"/>
  <c r="S739" i="26" s="1"/>
  <c r="S740" i="26" s="1"/>
  <c r="S741" i="26" s="1"/>
  <c r="S742" i="26" s="1"/>
  <c r="S743" i="26" s="1"/>
  <c r="S744" i="26" s="1"/>
  <c r="S745" i="26" s="1"/>
  <c r="S746" i="26" s="1"/>
  <c r="S747" i="26" s="1"/>
  <c r="S748" i="26" s="1"/>
  <c r="S749" i="26" s="1"/>
  <c r="S750" i="26" s="1"/>
  <c r="S751" i="26" s="1"/>
  <c r="S752" i="26" s="1"/>
  <c r="S753" i="26" s="1"/>
  <c r="S754" i="26" s="1"/>
  <c r="S755" i="26" s="1"/>
  <c r="S756" i="26" s="1"/>
  <c r="S757" i="26" s="1"/>
  <c r="S758" i="26" s="1"/>
  <c r="S759" i="26" s="1"/>
  <c r="S760" i="26" s="1"/>
  <c r="S761" i="26" s="1"/>
  <c r="S762" i="26" s="1"/>
  <c r="S763" i="26" s="1"/>
  <c r="S764" i="26" s="1"/>
  <c r="S765" i="26" s="1"/>
  <c r="S766" i="26" s="1"/>
  <c r="S767" i="26" s="1"/>
  <c r="S768" i="26" s="1"/>
  <c r="S769" i="26" s="1"/>
  <c r="S770" i="26" s="1"/>
  <c r="S771" i="26" s="1"/>
  <c r="S772" i="26" s="1"/>
  <c r="S773" i="26" s="1"/>
  <c r="S774" i="26" s="1"/>
  <c r="S775" i="26" s="1"/>
  <c r="S776" i="26" s="1"/>
  <c r="S777" i="26" s="1"/>
  <c r="S778" i="26" s="1"/>
  <c r="S779" i="26" s="1"/>
  <c r="S780" i="26" s="1"/>
  <c r="S781" i="26" s="1"/>
  <c r="S782" i="26" s="1"/>
  <c r="S783" i="26" s="1"/>
  <c r="S784" i="26" s="1"/>
  <c r="S785" i="26" s="1"/>
  <c r="S786" i="26" s="1"/>
  <c r="S787" i="26" s="1"/>
  <c r="S788" i="26" s="1"/>
  <c r="S789" i="26" s="1"/>
  <c r="S790" i="26" s="1"/>
  <c r="S791" i="26" s="1"/>
  <c r="S792" i="26" s="1"/>
  <c r="S793" i="26" s="1"/>
  <c r="S794" i="26" s="1"/>
  <c r="S795" i="26" s="1"/>
  <c r="S796" i="26" s="1"/>
  <c r="S797" i="26" s="1"/>
  <c r="S798" i="26" s="1"/>
  <c r="S799" i="26" s="1"/>
  <c r="S800" i="26" s="1"/>
  <c r="S801" i="26" s="1"/>
  <c r="S802" i="26" s="1"/>
  <c r="S803" i="26" s="1"/>
  <c r="S804" i="26" s="1"/>
  <c r="S805" i="26" s="1"/>
  <c r="S806" i="26" s="1"/>
  <c r="S807" i="26" s="1"/>
  <c r="S808" i="26" s="1"/>
  <c r="S809" i="26" s="1"/>
  <c r="S810" i="26" s="1"/>
  <c r="S811" i="26" s="1"/>
  <c r="S812" i="26" s="1"/>
  <c r="S813" i="26" s="1"/>
  <c r="S814" i="26" s="1"/>
  <c r="S815" i="26" s="1"/>
  <c r="S816" i="26" s="1"/>
  <c r="S817" i="26" s="1"/>
  <c r="S818" i="26" s="1"/>
  <c r="S819" i="26" s="1"/>
  <c r="S820" i="26" s="1"/>
  <c r="S821" i="26" s="1"/>
  <c r="S822" i="26" s="1"/>
  <c r="S823" i="26" s="1"/>
  <c r="S824" i="26" s="1"/>
  <c r="S825" i="26" s="1"/>
  <c r="S826" i="26" s="1"/>
  <c r="S827" i="26" s="1"/>
  <c r="S828" i="26" s="1"/>
  <c r="S829" i="26" s="1"/>
  <c r="S830" i="26" s="1"/>
  <c r="S831" i="26" s="1"/>
  <c r="S832" i="26" s="1"/>
  <c r="S833" i="26" s="1"/>
  <c r="S834" i="26" s="1"/>
  <c r="S835" i="26" s="1"/>
  <c r="S836" i="26" s="1"/>
  <c r="S837" i="26" s="1"/>
  <c r="S838" i="26" s="1"/>
  <c r="S839" i="26" s="1"/>
  <c r="S840" i="26" s="1"/>
  <c r="S841" i="26" s="1"/>
  <c r="S842" i="26" s="1"/>
  <c r="S843" i="26" s="1"/>
  <c r="S844" i="26" s="1"/>
  <c r="S845" i="26" s="1"/>
  <c r="S846" i="26" s="1"/>
  <c r="S847" i="26" s="1"/>
  <c r="S848" i="26" s="1"/>
  <c r="S849" i="26" s="1"/>
  <c r="S850" i="26" s="1"/>
  <c r="S851" i="26" s="1"/>
  <c r="S852" i="26" s="1"/>
  <c r="S853" i="26" s="1"/>
  <c r="S854" i="26" s="1"/>
  <c r="S855" i="26" s="1"/>
  <c r="S856" i="26" s="1"/>
  <c r="S857" i="26" s="1"/>
  <c r="S858" i="26" s="1"/>
  <c r="S859" i="26" s="1"/>
  <c r="R183" i="26"/>
  <c r="R184" i="26" s="1"/>
  <c r="R185" i="26" s="1"/>
  <c r="R186" i="26" s="1"/>
  <c r="R187" i="26" s="1"/>
  <c r="R188" i="26" s="1"/>
  <c r="R189" i="26" s="1"/>
  <c r="R190" i="26" s="1"/>
  <c r="R191" i="26" s="1"/>
  <c r="R192" i="26" s="1"/>
  <c r="R193" i="26" s="1"/>
  <c r="R194" i="26" s="1"/>
  <c r="R195" i="26" s="1"/>
  <c r="R196" i="26" s="1"/>
  <c r="R197" i="26" s="1"/>
  <c r="R198" i="26" s="1"/>
  <c r="R199" i="26" s="1"/>
  <c r="R200" i="26" s="1"/>
  <c r="R201" i="26" s="1"/>
  <c r="R202" i="26" s="1"/>
  <c r="R203" i="26" s="1"/>
  <c r="R204" i="26" s="1"/>
  <c r="R205" i="26" s="1"/>
  <c r="R206" i="26" s="1"/>
  <c r="R207" i="26" s="1"/>
  <c r="R208" i="26" s="1"/>
  <c r="R209" i="26" s="1"/>
  <c r="R210" i="26" s="1"/>
  <c r="R211" i="26" s="1"/>
  <c r="R212" i="26" s="1"/>
  <c r="R213" i="26" s="1"/>
  <c r="R214" i="26" s="1"/>
  <c r="R215" i="26" s="1"/>
  <c r="R216" i="26" s="1"/>
  <c r="R217" i="26" s="1"/>
  <c r="R218" i="26" s="1"/>
  <c r="R219" i="26" s="1"/>
  <c r="R220" i="26" s="1"/>
  <c r="R221" i="26" s="1"/>
  <c r="R222" i="26" s="1"/>
  <c r="R223" i="26" s="1"/>
  <c r="R224" i="26" s="1"/>
  <c r="R225" i="26" s="1"/>
  <c r="R226" i="26" s="1"/>
  <c r="R227" i="26" s="1"/>
  <c r="R228" i="26" s="1"/>
  <c r="R229" i="26" s="1"/>
  <c r="R230" i="26" s="1"/>
  <c r="R231" i="26" s="1"/>
  <c r="R232" i="26" s="1"/>
  <c r="R233" i="26" s="1"/>
  <c r="R234" i="26" s="1"/>
  <c r="R235" i="26" s="1"/>
  <c r="R236" i="26" s="1"/>
  <c r="R237" i="26" s="1"/>
  <c r="R238" i="26" s="1"/>
  <c r="R239" i="26" s="1"/>
  <c r="R240" i="26" s="1"/>
  <c r="R241" i="26" s="1"/>
  <c r="R242" i="26" s="1"/>
  <c r="R243" i="26" s="1"/>
  <c r="R244" i="26" s="1"/>
  <c r="R245" i="26" s="1"/>
  <c r="R246" i="26" s="1"/>
  <c r="R247" i="26" s="1"/>
  <c r="R248" i="26" s="1"/>
  <c r="R249" i="26" s="1"/>
  <c r="R250" i="26" s="1"/>
  <c r="R251" i="26" s="1"/>
  <c r="R252" i="26" s="1"/>
  <c r="R253" i="26" s="1"/>
  <c r="R254" i="26" s="1"/>
  <c r="R255" i="26" s="1"/>
  <c r="R256" i="26" s="1"/>
  <c r="R257" i="26" s="1"/>
  <c r="R258" i="26" s="1"/>
  <c r="R259" i="26" s="1"/>
  <c r="R260" i="26" s="1"/>
  <c r="R261" i="26" s="1"/>
  <c r="R262" i="26" s="1"/>
  <c r="R263" i="26" s="1"/>
  <c r="R264" i="26" s="1"/>
  <c r="R265" i="26" s="1"/>
  <c r="R266" i="26" s="1"/>
  <c r="R267" i="26" s="1"/>
  <c r="R268" i="26" s="1"/>
  <c r="R269" i="26" s="1"/>
  <c r="R270" i="26" s="1"/>
  <c r="R271" i="26" s="1"/>
  <c r="R272" i="26" s="1"/>
  <c r="R273" i="26" s="1"/>
  <c r="R274" i="26" s="1"/>
  <c r="R275" i="26" s="1"/>
  <c r="R276" i="26" s="1"/>
  <c r="R277" i="26" s="1"/>
  <c r="R278" i="26" s="1"/>
  <c r="R279" i="26" s="1"/>
  <c r="R280" i="26" s="1"/>
  <c r="R281" i="26" s="1"/>
  <c r="R282" i="26" s="1"/>
  <c r="R283" i="26" s="1"/>
  <c r="R284" i="26" s="1"/>
  <c r="R285" i="26" s="1"/>
  <c r="R286" i="26" s="1"/>
  <c r="R287" i="26" s="1"/>
  <c r="R288" i="26" s="1"/>
  <c r="R289" i="26" s="1"/>
  <c r="R290" i="26" s="1"/>
  <c r="R291" i="26" s="1"/>
  <c r="R292" i="26" s="1"/>
  <c r="R293" i="26" s="1"/>
  <c r="R294" i="26" s="1"/>
  <c r="R295" i="26" s="1"/>
  <c r="R296" i="26" s="1"/>
  <c r="R297" i="26" s="1"/>
  <c r="R298" i="26" s="1"/>
  <c r="R299" i="26" s="1"/>
  <c r="R300" i="26" s="1"/>
  <c r="R301" i="26" s="1"/>
  <c r="R302" i="26" s="1"/>
  <c r="R303" i="26" s="1"/>
  <c r="R304" i="26" s="1"/>
  <c r="R305" i="26" s="1"/>
  <c r="R306" i="26" s="1"/>
  <c r="R307" i="26" s="1"/>
  <c r="R308" i="26" s="1"/>
  <c r="R309" i="26" s="1"/>
  <c r="R310" i="26" s="1"/>
  <c r="R311" i="26" s="1"/>
  <c r="R312" i="26" s="1"/>
  <c r="R313" i="26" s="1"/>
  <c r="R314" i="26" s="1"/>
  <c r="R315" i="26" s="1"/>
  <c r="R316" i="26" s="1"/>
  <c r="R317" i="26" s="1"/>
  <c r="R318" i="26" s="1"/>
  <c r="R319" i="26" s="1"/>
  <c r="R320" i="26" s="1"/>
  <c r="R321" i="26" s="1"/>
  <c r="R322" i="26" s="1"/>
  <c r="R323" i="26" s="1"/>
  <c r="R324" i="26" s="1"/>
  <c r="R325" i="26" s="1"/>
  <c r="R326" i="26" s="1"/>
  <c r="R327" i="26" s="1"/>
  <c r="R328" i="26" s="1"/>
  <c r="R329" i="26" s="1"/>
  <c r="R330" i="26" s="1"/>
  <c r="R331" i="26" s="1"/>
  <c r="R332" i="26" s="1"/>
  <c r="R333" i="26" s="1"/>
  <c r="R334" i="26" s="1"/>
  <c r="R335" i="26" s="1"/>
  <c r="R336" i="26" s="1"/>
  <c r="R337" i="26" s="1"/>
  <c r="R338" i="26" s="1"/>
  <c r="R339" i="26" s="1"/>
  <c r="R340" i="26" s="1"/>
  <c r="R341" i="26" s="1"/>
  <c r="R342" i="26" s="1"/>
  <c r="R343" i="26" s="1"/>
  <c r="R344" i="26" s="1"/>
  <c r="R345" i="26" s="1"/>
  <c r="R346" i="26" s="1"/>
  <c r="R347" i="26" s="1"/>
  <c r="R348" i="26" s="1"/>
  <c r="R349" i="26" s="1"/>
  <c r="R350" i="26" s="1"/>
  <c r="R351" i="26" s="1"/>
  <c r="R352" i="26" s="1"/>
  <c r="R353" i="26" s="1"/>
  <c r="R354" i="26" s="1"/>
  <c r="R355" i="26" s="1"/>
  <c r="R356" i="26" s="1"/>
  <c r="R357" i="26" s="1"/>
  <c r="R358" i="26" s="1"/>
  <c r="R359" i="26" s="1"/>
  <c r="R360" i="26" s="1"/>
  <c r="R361" i="26" s="1"/>
  <c r="R362" i="26" s="1"/>
  <c r="R363" i="26" s="1"/>
  <c r="R364" i="26" s="1"/>
  <c r="R365" i="26" s="1"/>
  <c r="R366" i="26" s="1"/>
  <c r="R367" i="26" s="1"/>
  <c r="R368" i="26" s="1"/>
  <c r="R369" i="26" s="1"/>
  <c r="R370" i="26" s="1"/>
  <c r="R371" i="26" s="1"/>
  <c r="R372" i="26" s="1"/>
  <c r="R373" i="26" s="1"/>
  <c r="R374" i="26" s="1"/>
  <c r="R375" i="26" s="1"/>
  <c r="R376" i="26" s="1"/>
  <c r="R377" i="26" s="1"/>
  <c r="R378" i="26" s="1"/>
  <c r="R379" i="26" s="1"/>
  <c r="R380" i="26" s="1"/>
  <c r="R381" i="26" s="1"/>
  <c r="R382" i="26" s="1"/>
  <c r="R383" i="26" s="1"/>
  <c r="R384" i="26" s="1"/>
  <c r="R385" i="26" s="1"/>
  <c r="R386" i="26" s="1"/>
  <c r="R387" i="26" s="1"/>
  <c r="R388" i="26" s="1"/>
  <c r="R389" i="26" s="1"/>
  <c r="R390" i="26" s="1"/>
  <c r="R391" i="26" s="1"/>
  <c r="R392" i="26" s="1"/>
  <c r="R393" i="26" s="1"/>
  <c r="R394" i="26" s="1"/>
  <c r="R395" i="26" s="1"/>
  <c r="R396" i="26" s="1"/>
  <c r="R397" i="26" s="1"/>
  <c r="R398" i="26" s="1"/>
  <c r="R399" i="26" s="1"/>
  <c r="R400" i="26" s="1"/>
  <c r="R401" i="26" s="1"/>
  <c r="R402" i="26" s="1"/>
  <c r="R403" i="26" s="1"/>
  <c r="R404" i="26" s="1"/>
  <c r="R405" i="26" s="1"/>
  <c r="R406" i="26" s="1"/>
  <c r="R407" i="26" s="1"/>
  <c r="R408" i="26" s="1"/>
  <c r="R409" i="26" s="1"/>
  <c r="R410" i="26" s="1"/>
  <c r="R411" i="26" s="1"/>
  <c r="R412" i="26" s="1"/>
  <c r="R413" i="26" s="1"/>
  <c r="R414" i="26" s="1"/>
  <c r="R415" i="26" s="1"/>
  <c r="R416" i="26" s="1"/>
  <c r="R417" i="26" s="1"/>
  <c r="R418" i="26" s="1"/>
  <c r="R419" i="26" s="1"/>
  <c r="R420" i="26" s="1"/>
  <c r="R421" i="26" s="1"/>
  <c r="R422" i="26" s="1"/>
  <c r="R423" i="26" s="1"/>
  <c r="R424" i="26" s="1"/>
  <c r="R425" i="26" s="1"/>
  <c r="R426" i="26" s="1"/>
  <c r="R427" i="26" s="1"/>
  <c r="R428" i="26" s="1"/>
  <c r="R429" i="26" s="1"/>
  <c r="R430" i="26" s="1"/>
  <c r="R431" i="26" s="1"/>
  <c r="R432" i="26" s="1"/>
  <c r="R433" i="26" s="1"/>
  <c r="R434" i="26" s="1"/>
  <c r="R435" i="26" s="1"/>
  <c r="R436" i="26" s="1"/>
  <c r="R437" i="26" s="1"/>
  <c r="R438" i="26" s="1"/>
  <c r="R439" i="26" s="1"/>
  <c r="R440" i="26" s="1"/>
  <c r="R441" i="26" s="1"/>
  <c r="R442" i="26" s="1"/>
  <c r="R443" i="26" s="1"/>
  <c r="R444" i="26" s="1"/>
  <c r="R445" i="26" s="1"/>
  <c r="R446" i="26" s="1"/>
  <c r="R447" i="26" s="1"/>
  <c r="R448" i="26" s="1"/>
  <c r="R449" i="26" s="1"/>
  <c r="R450" i="26" s="1"/>
  <c r="R451" i="26" s="1"/>
  <c r="R452" i="26" s="1"/>
  <c r="R453" i="26" s="1"/>
  <c r="R454" i="26" s="1"/>
  <c r="R455" i="26" s="1"/>
  <c r="R456" i="26" s="1"/>
  <c r="R457" i="26" s="1"/>
  <c r="R458" i="26" s="1"/>
  <c r="R459" i="26" s="1"/>
  <c r="R460" i="26" s="1"/>
  <c r="R461" i="26" s="1"/>
  <c r="R462" i="26" s="1"/>
  <c r="R463" i="26" s="1"/>
  <c r="R464" i="26" s="1"/>
  <c r="R465" i="26" s="1"/>
  <c r="R466" i="26" s="1"/>
  <c r="R467" i="26" s="1"/>
  <c r="R468" i="26" s="1"/>
  <c r="R469" i="26" s="1"/>
  <c r="R470" i="26" s="1"/>
  <c r="R471" i="26" s="1"/>
  <c r="R472" i="26" s="1"/>
  <c r="R473" i="26" s="1"/>
  <c r="R474" i="26" s="1"/>
  <c r="R475" i="26" s="1"/>
  <c r="R476" i="26" s="1"/>
  <c r="R477" i="26" s="1"/>
  <c r="R478" i="26" s="1"/>
  <c r="R479" i="26" s="1"/>
  <c r="R480" i="26" s="1"/>
  <c r="R481" i="26" s="1"/>
  <c r="R482" i="26" s="1"/>
  <c r="R483" i="26" s="1"/>
  <c r="R484" i="26" s="1"/>
  <c r="R485" i="26" s="1"/>
  <c r="R486" i="26" s="1"/>
  <c r="R487" i="26" s="1"/>
  <c r="R488" i="26" s="1"/>
  <c r="R489" i="26" s="1"/>
  <c r="R490" i="26" s="1"/>
  <c r="R491" i="26" s="1"/>
  <c r="R492" i="26" s="1"/>
  <c r="R493" i="26" s="1"/>
  <c r="R494" i="26" s="1"/>
  <c r="R495" i="26" s="1"/>
  <c r="R496" i="26" s="1"/>
  <c r="R497" i="26" s="1"/>
  <c r="R498" i="26" s="1"/>
  <c r="R499" i="26" s="1"/>
  <c r="R500" i="26" s="1"/>
  <c r="R501" i="26" s="1"/>
  <c r="R502" i="26" s="1"/>
  <c r="R503" i="26" s="1"/>
  <c r="R504" i="26" s="1"/>
  <c r="R505" i="26" s="1"/>
  <c r="R506" i="26" s="1"/>
  <c r="R507" i="26" s="1"/>
  <c r="R508" i="26" s="1"/>
  <c r="R509" i="26" s="1"/>
  <c r="R510" i="26" s="1"/>
  <c r="R511" i="26" s="1"/>
  <c r="R512" i="26" s="1"/>
  <c r="R513" i="26" s="1"/>
  <c r="R514" i="26" s="1"/>
  <c r="R515" i="26" s="1"/>
  <c r="R516" i="26" s="1"/>
  <c r="R517" i="26" s="1"/>
  <c r="R518" i="26" s="1"/>
  <c r="R519" i="26" s="1"/>
  <c r="R520" i="26" s="1"/>
  <c r="R521" i="26" s="1"/>
  <c r="R522" i="26" s="1"/>
  <c r="R523" i="26" s="1"/>
  <c r="R524" i="26" s="1"/>
  <c r="R525" i="26" s="1"/>
  <c r="R526" i="26" s="1"/>
  <c r="R527" i="26" s="1"/>
  <c r="R528" i="26" s="1"/>
  <c r="R529" i="26" s="1"/>
  <c r="R530" i="26" s="1"/>
  <c r="R531" i="26" s="1"/>
  <c r="R532" i="26" s="1"/>
  <c r="R533" i="26" s="1"/>
  <c r="R534" i="26" s="1"/>
  <c r="R535" i="26" s="1"/>
  <c r="R536" i="26" s="1"/>
  <c r="R537" i="26" s="1"/>
  <c r="R538" i="26" s="1"/>
  <c r="R539" i="26" s="1"/>
  <c r="R540" i="26" s="1"/>
  <c r="R541" i="26" s="1"/>
  <c r="R542" i="26" s="1"/>
  <c r="R543" i="26" s="1"/>
  <c r="R544" i="26" s="1"/>
  <c r="R545" i="26" s="1"/>
  <c r="R546" i="26" s="1"/>
  <c r="R547" i="26" s="1"/>
  <c r="R548" i="26" s="1"/>
  <c r="R549" i="26" s="1"/>
  <c r="R550" i="26" s="1"/>
  <c r="R551" i="26" s="1"/>
  <c r="R552" i="26" s="1"/>
  <c r="R553" i="26" s="1"/>
  <c r="R554" i="26" s="1"/>
  <c r="R555" i="26" s="1"/>
  <c r="R556" i="26" s="1"/>
  <c r="R557" i="26" s="1"/>
  <c r="R558" i="26" s="1"/>
  <c r="R559" i="26" s="1"/>
  <c r="R560" i="26" s="1"/>
  <c r="R561" i="26" s="1"/>
  <c r="R562" i="26" s="1"/>
  <c r="R563" i="26" s="1"/>
  <c r="R564" i="26" s="1"/>
  <c r="R565" i="26" s="1"/>
  <c r="R566" i="26" s="1"/>
  <c r="R567" i="26" s="1"/>
  <c r="R568" i="26" s="1"/>
  <c r="R569" i="26" s="1"/>
  <c r="R570" i="26" s="1"/>
  <c r="R571" i="26" s="1"/>
  <c r="R572" i="26" s="1"/>
  <c r="R573" i="26" s="1"/>
  <c r="R574" i="26" s="1"/>
  <c r="R575" i="26" s="1"/>
  <c r="R576" i="26" s="1"/>
  <c r="R577" i="26" s="1"/>
  <c r="R578" i="26" s="1"/>
  <c r="R579" i="26" s="1"/>
  <c r="R580" i="26" s="1"/>
  <c r="R581" i="26" s="1"/>
  <c r="R582" i="26" s="1"/>
  <c r="R583" i="26" s="1"/>
  <c r="R584" i="26" s="1"/>
  <c r="R585" i="26" s="1"/>
  <c r="R586" i="26" s="1"/>
  <c r="R587" i="26" s="1"/>
  <c r="R588" i="26" s="1"/>
  <c r="R589" i="26" s="1"/>
  <c r="R590" i="26" s="1"/>
  <c r="R591" i="26" s="1"/>
  <c r="R592" i="26" s="1"/>
  <c r="R593" i="26" s="1"/>
  <c r="R594" i="26" s="1"/>
  <c r="R595" i="26" s="1"/>
  <c r="R596" i="26" s="1"/>
  <c r="R597" i="26" s="1"/>
  <c r="R598" i="26" s="1"/>
  <c r="R599" i="26" s="1"/>
  <c r="R600" i="26" s="1"/>
  <c r="R601" i="26" s="1"/>
  <c r="R602" i="26" s="1"/>
  <c r="R603" i="26" s="1"/>
  <c r="R604" i="26" s="1"/>
  <c r="R605" i="26" s="1"/>
  <c r="R606" i="26" s="1"/>
  <c r="R607" i="26" s="1"/>
  <c r="R608" i="26" s="1"/>
  <c r="R609" i="26" s="1"/>
  <c r="R610" i="26" s="1"/>
  <c r="R611" i="26" s="1"/>
  <c r="R612" i="26" s="1"/>
  <c r="R613" i="26" s="1"/>
  <c r="R614" i="26" s="1"/>
  <c r="R615" i="26" s="1"/>
  <c r="R616" i="26" s="1"/>
  <c r="R617" i="26" s="1"/>
  <c r="R618" i="26" s="1"/>
  <c r="R619" i="26" s="1"/>
  <c r="R620" i="26" s="1"/>
  <c r="R621" i="26" s="1"/>
  <c r="R622" i="26" s="1"/>
  <c r="R623" i="26" s="1"/>
  <c r="R624" i="26" s="1"/>
  <c r="R625" i="26" s="1"/>
  <c r="R626" i="26" s="1"/>
  <c r="R627" i="26" s="1"/>
  <c r="R628" i="26" s="1"/>
  <c r="R629" i="26" s="1"/>
  <c r="R630" i="26" s="1"/>
  <c r="R631" i="26" s="1"/>
  <c r="R632" i="26" s="1"/>
  <c r="R633" i="26" s="1"/>
  <c r="R634" i="26" s="1"/>
  <c r="R635" i="26" s="1"/>
  <c r="R636" i="26" s="1"/>
  <c r="R637" i="26" s="1"/>
  <c r="R638" i="26" s="1"/>
  <c r="R639" i="26" s="1"/>
  <c r="R640" i="26" s="1"/>
  <c r="R641" i="26" s="1"/>
  <c r="R642" i="26" s="1"/>
  <c r="R643" i="26" s="1"/>
  <c r="R644" i="26" s="1"/>
  <c r="R645" i="26" s="1"/>
  <c r="R646" i="26" s="1"/>
  <c r="R647" i="26" s="1"/>
  <c r="R648" i="26" s="1"/>
  <c r="R649" i="26" s="1"/>
  <c r="R650" i="26" s="1"/>
  <c r="R651" i="26" s="1"/>
  <c r="R652" i="26" s="1"/>
  <c r="R653" i="26" s="1"/>
  <c r="R654" i="26" s="1"/>
  <c r="R655" i="26" s="1"/>
  <c r="R656" i="26" s="1"/>
  <c r="R657" i="26" s="1"/>
  <c r="R658" i="26" s="1"/>
  <c r="R659" i="26" s="1"/>
  <c r="R660" i="26" s="1"/>
  <c r="R661" i="26" s="1"/>
  <c r="R662" i="26" s="1"/>
  <c r="R663" i="26" s="1"/>
  <c r="R664" i="26" s="1"/>
  <c r="R665" i="26" s="1"/>
  <c r="R666" i="26" s="1"/>
  <c r="R667" i="26" s="1"/>
  <c r="R668" i="26" s="1"/>
  <c r="R669" i="26" s="1"/>
  <c r="R670" i="26" s="1"/>
  <c r="R671" i="26" s="1"/>
  <c r="R672" i="26" s="1"/>
  <c r="R673" i="26" s="1"/>
  <c r="R674" i="26" s="1"/>
  <c r="R675" i="26" s="1"/>
  <c r="R676" i="26" s="1"/>
  <c r="R677" i="26" s="1"/>
  <c r="R678" i="26" s="1"/>
  <c r="R679" i="26" s="1"/>
  <c r="R680" i="26" s="1"/>
  <c r="R681" i="26" s="1"/>
  <c r="R682" i="26" s="1"/>
  <c r="R683" i="26" s="1"/>
  <c r="R684" i="26" s="1"/>
  <c r="R685" i="26" s="1"/>
  <c r="R686" i="26" s="1"/>
  <c r="R687" i="26" s="1"/>
  <c r="R688" i="26" s="1"/>
  <c r="R689" i="26" s="1"/>
  <c r="R690" i="26" s="1"/>
  <c r="R691" i="26" s="1"/>
  <c r="R692" i="26" s="1"/>
  <c r="R693" i="26" s="1"/>
  <c r="R694" i="26" s="1"/>
  <c r="R695" i="26" s="1"/>
  <c r="R696" i="26" s="1"/>
  <c r="R697" i="26" s="1"/>
  <c r="R698" i="26" s="1"/>
  <c r="R699" i="26" s="1"/>
  <c r="R700" i="26" s="1"/>
  <c r="R701" i="26" s="1"/>
  <c r="R702" i="26" s="1"/>
  <c r="R703" i="26" s="1"/>
  <c r="R704" i="26" s="1"/>
  <c r="R705" i="26" s="1"/>
  <c r="R706" i="26" s="1"/>
  <c r="R707" i="26" s="1"/>
  <c r="R708" i="26" s="1"/>
  <c r="R709" i="26" s="1"/>
  <c r="R710" i="26" s="1"/>
  <c r="R711" i="26" s="1"/>
  <c r="R712" i="26" s="1"/>
  <c r="R713" i="26" s="1"/>
  <c r="R714" i="26" s="1"/>
  <c r="R715" i="26" s="1"/>
  <c r="R716" i="26" s="1"/>
  <c r="R717" i="26" s="1"/>
  <c r="R718" i="26" s="1"/>
  <c r="R719" i="26" s="1"/>
  <c r="R720" i="26" s="1"/>
  <c r="R721" i="26" s="1"/>
  <c r="R722" i="26" s="1"/>
  <c r="R723" i="26" s="1"/>
  <c r="R724" i="26" s="1"/>
  <c r="R725" i="26" s="1"/>
  <c r="R726" i="26" s="1"/>
  <c r="R727" i="26" s="1"/>
  <c r="R728" i="26" s="1"/>
  <c r="R729" i="26" s="1"/>
  <c r="R730" i="26" s="1"/>
  <c r="R731" i="26" s="1"/>
  <c r="R732" i="26" s="1"/>
  <c r="R733" i="26" s="1"/>
  <c r="R734" i="26" s="1"/>
  <c r="R735" i="26" s="1"/>
  <c r="R736" i="26" s="1"/>
  <c r="R737" i="26" s="1"/>
  <c r="R738" i="26" s="1"/>
  <c r="R739" i="26" s="1"/>
  <c r="R740" i="26" s="1"/>
  <c r="R741" i="26" s="1"/>
  <c r="R742" i="26" s="1"/>
  <c r="R743" i="26" s="1"/>
  <c r="R744" i="26" s="1"/>
  <c r="R745" i="26" s="1"/>
  <c r="R746" i="26" s="1"/>
  <c r="R747" i="26" s="1"/>
  <c r="R748" i="26" s="1"/>
  <c r="R749" i="26" s="1"/>
  <c r="R750" i="26" s="1"/>
  <c r="R751" i="26" s="1"/>
  <c r="R752" i="26" s="1"/>
  <c r="R753" i="26" s="1"/>
  <c r="R754" i="26" s="1"/>
  <c r="R755" i="26" s="1"/>
  <c r="R756" i="26" s="1"/>
  <c r="R757" i="26" s="1"/>
  <c r="R758" i="26" s="1"/>
  <c r="R759" i="26" s="1"/>
  <c r="R760" i="26" s="1"/>
  <c r="R761" i="26" s="1"/>
  <c r="R762" i="26" s="1"/>
  <c r="R763" i="26" s="1"/>
  <c r="R764" i="26" s="1"/>
  <c r="R765" i="26" s="1"/>
  <c r="R766" i="26" s="1"/>
  <c r="R767" i="26" s="1"/>
  <c r="R768" i="26" s="1"/>
  <c r="R769" i="26" s="1"/>
  <c r="R770" i="26" s="1"/>
  <c r="R771" i="26" s="1"/>
  <c r="R772" i="26" s="1"/>
  <c r="R773" i="26" s="1"/>
  <c r="R774" i="26" s="1"/>
  <c r="R775" i="26" s="1"/>
  <c r="R776" i="26" s="1"/>
  <c r="R777" i="26" s="1"/>
  <c r="R778" i="26" s="1"/>
  <c r="R779" i="26" s="1"/>
  <c r="R780" i="26" s="1"/>
  <c r="R781" i="26" s="1"/>
  <c r="R782" i="26" s="1"/>
  <c r="R783" i="26" s="1"/>
  <c r="R784" i="26" s="1"/>
  <c r="R785" i="26" s="1"/>
  <c r="R786" i="26" s="1"/>
  <c r="R787" i="26" s="1"/>
  <c r="R788" i="26" s="1"/>
  <c r="R789" i="26" s="1"/>
  <c r="R790" i="26" s="1"/>
  <c r="R791" i="26" s="1"/>
  <c r="R792" i="26" s="1"/>
  <c r="R793" i="26" s="1"/>
  <c r="R794" i="26" s="1"/>
  <c r="R795" i="26" s="1"/>
  <c r="R796" i="26" s="1"/>
  <c r="R797" i="26" s="1"/>
  <c r="R798" i="26" s="1"/>
  <c r="R799" i="26" s="1"/>
  <c r="R800" i="26" s="1"/>
  <c r="R801" i="26" s="1"/>
  <c r="R802" i="26" s="1"/>
  <c r="R803" i="26" s="1"/>
  <c r="R804" i="26" s="1"/>
  <c r="R805" i="26" s="1"/>
  <c r="R806" i="26" s="1"/>
  <c r="R807" i="26" s="1"/>
  <c r="R808" i="26" s="1"/>
  <c r="R809" i="26" s="1"/>
  <c r="R810" i="26" s="1"/>
  <c r="R811" i="26" s="1"/>
  <c r="R812" i="26" s="1"/>
  <c r="R813" i="26" s="1"/>
  <c r="R814" i="26" s="1"/>
  <c r="R815" i="26" s="1"/>
  <c r="R816" i="26" s="1"/>
  <c r="R817" i="26" s="1"/>
  <c r="R818" i="26" s="1"/>
  <c r="R819" i="26" s="1"/>
  <c r="R820" i="26" s="1"/>
  <c r="R821" i="26" s="1"/>
  <c r="R822" i="26" s="1"/>
  <c r="R823" i="26" s="1"/>
  <c r="R824" i="26" s="1"/>
  <c r="R825" i="26" s="1"/>
  <c r="R826" i="26" s="1"/>
  <c r="R827" i="26" s="1"/>
  <c r="R828" i="26" s="1"/>
  <c r="R829" i="26" s="1"/>
  <c r="R830" i="26" s="1"/>
  <c r="R831" i="26" s="1"/>
  <c r="R832" i="26" s="1"/>
  <c r="R833" i="26" s="1"/>
  <c r="R834" i="26" s="1"/>
  <c r="R835" i="26" s="1"/>
  <c r="R836" i="26" s="1"/>
  <c r="R837" i="26" s="1"/>
  <c r="R838" i="26" s="1"/>
  <c r="R839" i="26" s="1"/>
  <c r="R840" i="26" s="1"/>
  <c r="R841" i="26" s="1"/>
  <c r="R842" i="26" s="1"/>
  <c r="R843" i="26" s="1"/>
  <c r="R844" i="26" s="1"/>
  <c r="R845" i="26" s="1"/>
  <c r="R846" i="26" s="1"/>
  <c r="R847" i="26" s="1"/>
  <c r="R848" i="26" s="1"/>
  <c r="R849" i="26" s="1"/>
  <c r="R850" i="26" s="1"/>
  <c r="R851" i="26" s="1"/>
  <c r="R852" i="26" s="1"/>
  <c r="R853" i="26" s="1"/>
  <c r="R854" i="26" s="1"/>
  <c r="R855" i="26" s="1"/>
  <c r="R856" i="26" s="1"/>
  <c r="R857" i="26" s="1"/>
  <c r="R858" i="26" s="1"/>
  <c r="R859" i="26" s="1"/>
  <c r="U116" i="26"/>
  <c r="U117" i="26" s="1"/>
  <c r="U118" i="26" s="1"/>
  <c r="U119" i="26" s="1"/>
  <c r="U120" i="26" s="1"/>
  <c r="U121" i="26" s="1"/>
  <c r="U122" i="26" s="1"/>
  <c r="U123" i="26" s="1"/>
  <c r="U124" i="26" s="1"/>
  <c r="U125" i="26" s="1"/>
  <c r="U126" i="26" s="1"/>
  <c r="U127" i="26" s="1"/>
  <c r="U128" i="26" s="1"/>
  <c r="U129" i="26" s="1"/>
  <c r="U130" i="26" s="1"/>
  <c r="U131" i="26" s="1"/>
  <c r="U132" i="26" s="1"/>
  <c r="U133" i="26" s="1"/>
  <c r="U134" i="26" s="1"/>
  <c r="U135" i="26" s="1"/>
  <c r="U136" i="26" s="1"/>
  <c r="U137" i="26" s="1"/>
  <c r="U138" i="26" s="1"/>
  <c r="U139" i="26" s="1"/>
  <c r="U140" i="26" s="1"/>
  <c r="U141" i="26" s="1"/>
  <c r="U142" i="26" s="1"/>
  <c r="U143" i="26" s="1"/>
  <c r="U144" i="26" s="1"/>
  <c r="U145" i="26" s="1"/>
  <c r="U146" i="26" s="1"/>
  <c r="U147" i="26" s="1"/>
  <c r="U148" i="26" s="1"/>
  <c r="U149" i="26" s="1"/>
  <c r="U150" i="26" s="1"/>
  <c r="U151" i="26" s="1"/>
  <c r="U152" i="26" s="1"/>
  <c r="U153" i="26" s="1"/>
  <c r="U154" i="26" s="1"/>
  <c r="U155" i="26" s="1"/>
  <c r="U156" i="26" s="1"/>
  <c r="U157" i="26" s="1"/>
  <c r="U158" i="26" s="1"/>
  <c r="U159" i="26" s="1"/>
  <c r="U160" i="26" s="1"/>
  <c r="U161" i="26" s="1"/>
  <c r="U162" i="26" s="1"/>
  <c r="U163" i="26" s="1"/>
  <c r="U164" i="26" s="1"/>
  <c r="U165" i="26" s="1"/>
  <c r="U166" i="26" s="1"/>
  <c r="U167" i="26" s="1"/>
  <c r="U168" i="26" s="1"/>
  <c r="U169" i="26" s="1"/>
  <c r="U170" i="26" s="1"/>
  <c r="U171" i="26" s="1"/>
  <c r="U172" i="26" s="1"/>
  <c r="U173" i="26" s="1"/>
  <c r="U174" i="26" s="1"/>
  <c r="U175" i="26" s="1"/>
  <c r="U176" i="26" s="1"/>
  <c r="U177" i="26" s="1"/>
  <c r="U178" i="26" s="1"/>
  <c r="U179" i="26" s="1"/>
  <c r="U180" i="26" s="1"/>
  <c r="U181" i="26" s="1"/>
  <c r="U182" i="26" s="1"/>
  <c r="U183" i="26" s="1"/>
  <c r="U184" i="26" s="1"/>
  <c r="U185" i="26" s="1"/>
  <c r="U186" i="26" s="1"/>
  <c r="U187" i="26" s="1"/>
  <c r="U188" i="26" s="1"/>
  <c r="U189" i="26" s="1"/>
  <c r="U190" i="26" s="1"/>
  <c r="U191" i="26" s="1"/>
  <c r="U192" i="26" s="1"/>
  <c r="U193" i="26" s="1"/>
  <c r="U194" i="26" s="1"/>
  <c r="U195" i="26" s="1"/>
  <c r="U196" i="26" s="1"/>
  <c r="U197" i="26" s="1"/>
  <c r="U198" i="26" s="1"/>
  <c r="U199" i="26" s="1"/>
  <c r="U200" i="26" s="1"/>
  <c r="U201" i="26" s="1"/>
  <c r="U202" i="26" s="1"/>
  <c r="U203" i="26" s="1"/>
  <c r="U204" i="26" s="1"/>
  <c r="U205" i="26" s="1"/>
  <c r="U206" i="26" s="1"/>
  <c r="U207" i="26" s="1"/>
  <c r="U208" i="26" s="1"/>
  <c r="U209" i="26" s="1"/>
  <c r="U210" i="26" s="1"/>
  <c r="U211" i="26" s="1"/>
  <c r="U212" i="26" s="1"/>
  <c r="U213" i="26" s="1"/>
  <c r="U214" i="26" s="1"/>
  <c r="U215" i="26" s="1"/>
  <c r="U216" i="26" s="1"/>
  <c r="U217" i="26" s="1"/>
  <c r="U218" i="26" s="1"/>
  <c r="U219" i="26" s="1"/>
  <c r="U220" i="26" s="1"/>
  <c r="U221" i="26" s="1"/>
  <c r="U222" i="26" s="1"/>
  <c r="U223" i="26" s="1"/>
  <c r="U224" i="26" s="1"/>
  <c r="U225" i="26" s="1"/>
  <c r="U226" i="26" s="1"/>
  <c r="U227" i="26" s="1"/>
  <c r="U228" i="26" s="1"/>
  <c r="U229" i="26" s="1"/>
  <c r="U230" i="26" s="1"/>
  <c r="U231" i="26" s="1"/>
  <c r="U232" i="26" s="1"/>
  <c r="U233" i="26" s="1"/>
  <c r="U234" i="26" s="1"/>
  <c r="U235" i="26" s="1"/>
  <c r="U236" i="26" s="1"/>
  <c r="U237" i="26" s="1"/>
  <c r="U238" i="26" s="1"/>
  <c r="U239" i="26" s="1"/>
  <c r="U240" i="26" s="1"/>
  <c r="U241" i="26" s="1"/>
  <c r="U242" i="26" s="1"/>
  <c r="U243" i="26" s="1"/>
  <c r="U244" i="26" s="1"/>
  <c r="U245" i="26" s="1"/>
  <c r="U246" i="26" s="1"/>
  <c r="U247" i="26" s="1"/>
  <c r="U248" i="26" s="1"/>
  <c r="U249" i="26" s="1"/>
  <c r="U250" i="26" s="1"/>
  <c r="U251" i="26" s="1"/>
  <c r="U252" i="26" s="1"/>
  <c r="U253" i="26" s="1"/>
  <c r="U254" i="26" s="1"/>
  <c r="U255" i="26" s="1"/>
  <c r="U256" i="26" s="1"/>
  <c r="U257" i="26" s="1"/>
  <c r="U258" i="26" s="1"/>
  <c r="U259" i="26" s="1"/>
  <c r="U260" i="26" s="1"/>
  <c r="U261" i="26" s="1"/>
  <c r="U262" i="26" s="1"/>
  <c r="U263" i="26" s="1"/>
  <c r="U264" i="26" s="1"/>
  <c r="U265" i="26" s="1"/>
  <c r="U266" i="26" s="1"/>
  <c r="U267" i="26" s="1"/>
  <c r="U268" i="26" s="1"/>
  <c r="U269" i="26" s="1"/>
  <c r="U270" i="26" s="1"/>
  <c r="U271" i="26" s="1"/>
  <c r="U272" i="26" s="1"/>
  <c r="U273" i="26" s="1"/>
  <c r="U274" i="26" s="1"/>
  <c r="U275" i="26" s="1"/>
  <c r="U276" i="26" s="1"/>
  <c r="U277" i="26" s="1"/>
  <c r="U278" i="26" s="1"/>
  <c r="U279" i="26" s="1"/>
  <c r="U280" i="26" s="1"/>
  <c r="U281" i="26" s="1"/>
  <c r="U282" i="26" s="1"/>
  <c r="U283" i="26" s="1"/>
  <c r="U284" i="26" s="1"/>
  <c r="U285" i="26" s="1"/>
  <c r="U286" i="26" s="1"/>
  <c r="U287" i="26" s="1"/>
  <c r="U288" i="26" s="1"/>
  <c r="U289" i="26" s="1"/>
  <c r="U290" i="26" s="1"/>
  <c r="U291" i="26" s="1"/>
  <c r="U292" i="26" s="1"/>
  <c r="U293" i="26" s="1"/>
  <c r="U294" i="26" s="1"/>
  <c r="U295" i="26" s="1"/>
  <c r="U296" i="26" s="1"/>
  <c r="U297" i="26" s="1"/>
  <c r="U298" i="26" s="1"/>
  <c r="U299" i="26" s="1"/>
  <c r="U300" i="26" s="1"/>
  <c r="U301" i="26" s="1"/>
  <c r="U302" i="26" s="1"/>
  <c r="U303" i="26" s="1"/>
  <c r="U304" i="26" s="1"/>
  <c r="U305" i="26" s="1"/>
  <c r="U306" i="26" s="1"/>
  <c r="U307" i="26" s="1"/>
  <c r="U308" i="26" s="1"/>
  <c r="U309" i="26" s="1"/>
  <c r="U310" i="26" s="1"/>
  <c r="U311" i="26" s="1"/>
  <c r="U312" i="26" s="1"/>
  <c r="U313" i="26" s="1"/>
  <c r="U314" i="26" s="1"/>
  <c r="U315" i="26" s="1"/>
  <c r="U316" i="26" s="1"/>
  <c r="U317" i="26" s="1"/>
  <c r="U318" i="26" s="1"/>
  <c r="U319" i="26" s="1"/>
  <c r="U320" i="26" s="1"/>
  <c r="U321" i="26" s="1"/>
  <c r="U322" i="26" s="1"/>
  <c r="U323" i="26" s="1"/>
  <c r="U324" i="26" s="1"/>
  <c r="U325" i="26" s="1"/>
  <c r="U326" i="26" s="1"/>
  <c r="U327" i="26" s="1"/>
  <c r="U328" i="26" s="1"/>
  <c r="U329" i="26" s="1"/>
  <c r="U330" i="26" s="1"/>
  <c r="U331" i="26" s="1"/>
  <c r="U332" i="26" s="1"/>
  <c r="U333" i="26" s="1"/>
  <c r="U334" i="26" s="1"/>
  <c r="U335" i="26" s="1"/>
  <c r="U336" i="26" s="1"/>
  <c r="U337" i="26" s="1"/>
  <c r="U338" i="26" s="1"/>
  <c r="U339" i="26" s="1"/>
  <c r="U340" i="26" s="1"/>
  <c r="U341" i="26" s="1"/>
  <c r="U342" i="26" s="1"/>
  <c r="U343" i="26" s="1"/>
  <c r="U344" i="26" s="1"/>
  <c r="U345" i="26" s="1"/>
  <c r="U346" i="26" s="1"/>
  <c r="U347" i="26" s="1"/>
  <c r="U348" i="26" s="1"/>
  <c r="U349" i="26" s="1"/>
  <c r="U350" i="26" s="1"/>
  <c r="U351" i="26" s="1"/>
  <c r="U352" i="26" s="1"/>
  <c r="U353" i="26" s="1"/>
  <c r="U354" i="26" s="1"/>
  <c r="U355" i="26" s="1"/>
  <c r="U356" i="26" s="1"/>
  <c r="U357" i="26" s="1"/>
  <c r="U358" i="26" s="1"/>
  <c r="U359" i="26" s="1"/>
  <c r="U360" i="26" s="1"/>
  <c r="U361" i="26" s="1"/>
  <c r="U362" i="26" s="1"/>
  <c r="U363" i="26" s="1"/>
  <c r="U364" i="26" s="1"/>
  <c r="U365" i="26" s="1"/>
  <c r="U366" i="26" s="1"/>
  <c r="U367" i="26" s="1"/>
  <c r="U368" i="26" s="1"/>
  <c r="U369" i="26" s="1"/>
  <c r="U370" i="26" s="1"/>
  <c r="U371" i="26" s="1"/>
  <c r="U372" i="26" s="1"/>
  <c r="U373" i="26" s="1"/>
  <c r="U374" i="26" s="1"/>
  <c r="U375" i="26" s="1"/>
  <c r="U376" i="26" s="1"/>
  <c r="U377" i="26" s="1"/>
  <c r="U378" i="26" s="1"/>
  <c r="U379" i="26" s="1"/>
  <c r="U380" i="26" s="1"/>
  <c r="U381" i="26" s="1"/>
  <c r="U382" i="26" s="1"/>
  <c r="U383" i="26" s="1"/>
  <c r="U384" i="26" s="1"/>
  <c r="U385" i="26" s="1"/>
  <c r="U386" i="26" s="1"/>
  <c r="U387" i="26" s="1"/>
  <c r="U388" i="26" s="1"/>
  <c r="U389" i="26" s="1"/>
  <c r="U390" i="26" s="1"/>
  <c r="U391" i="26" s="1"/>
  <c r="U392" i="26" s="1"/>
  <c r="U393" i="26" s="1"/>
  <c r="U394" i="26" s="1"/>
  <c r="U395" i="26" s="1"/>
  <c r="U396" i="26" s="1"/>
  <c r="U397" i="26" s="1"/>
  <c r="U398" i="26" s="1"/>
  <c r="U399" i="26" s="1"/>
  <c r="U400" i="26" s="1"/>
  <c r="U401" i="26" s="1"/>
  <c r="U402" i="26" s="1"/>
  <c r="U403" i="26" s="1"/>
  <c r="U404" i="26" s="1"/>
  <c r="U405" i="26" s="1"/>
  <c r="U406" i="26" s="1"/>
  <c r="U407" i="26" s="1"/>
  <c r="U408" i="26" s="1"/>
  <c r="U409" i="26" s="1"/>
  <c r="U410" i="26" s="1"/>
  <c r="U411" i="26" s="1"/>
  <c r="U412" i="26" s="1"/>
  <c r="U413" i="26" s="1"/>
  <c r="U414" i="26" s="1"/>
  <c r="U415" i="26" s="1"/>
  <c r="U416" i="26" s="1"/>
  <c r="U417" i="26" s="1"/>
  <c r="U418" i="26" s="1"/>
  <c r="U419" i="26" s="1"/>
  <c r="U420" i="26" s="1"/>
  <c r="U421" i="26" s="1"/>
  <c r="U422" i="26" s="1"/>
  <c r="U423" i="26" s="1"/>
  <c r="U424" i="26" s="1"/>
  <c r="U425" i="26" s="1"/>
  <c r="U426" i="26" s="1"/>
  <c r="U427" i="26" s="1"/>
  <c r="U428" i="26" s="1"/>
  <c r="U429" i="26" s="1"/>
  <c r="U430" i="26" s="1"/>
  <c r="U431" i="26" s="1"/>
  <c r="U432" i="26" s="1"/>
  <c r="U433" i="26" s="1"/>
  <c r="U434" i="26" s="1"/>
  <c r="U435" i="26" s="1"/>
  <c r="U436" i="26" s="1"/>
  <c r="U437" i="26" s="1"/>
  <c r="U438" i="26" s="1"/>
  <c r="U439" i="26" s="1"/>
  <c r="U440" i="26" s="1"/>
  <c r="U441" i="26" s="1"/>
  <c r="U442" i="26" s="1"/>
  <c r="U443" i="26" s="1"/>
  <c r="U444" i="26" s="1"/>
  <c r="U445" i="26" s="1"/>
  <c r="U446" i="26" s="1"/>
  <c r="U447" i="26" s="1"/>
  <c r="U448" i="26" s="1"/>
  <c r="U449" i="26" s="1"/>
  <c r="U450" i="26" s="1"/>
  <c r="U451" i="26" s="1"/>
  <c r="U452" i="26" s="1"/>
  <c r="U453" i="26" s="1"/>
  <c r="U454" i="26" s="1"/>
  <c r="U455" i="26" s="1"/>
  <c r="U456" i="26" s="1"/>
  <c r="U457" i="26" s="1"/>
  <c r="U458" i="26" s="1"/>
  <c r="U459" i="26" s="1"/>
  <c r="U460" i="26" s="1"/>
  <c r="U461" i="26" s="1"/>
  <c r="U462" i="26" s="1"/>
  <c r="U463" i="26" s="1"/>
  <c r="U464" i="26" s="1"/>
  <c r="U465" i="26" s="1"/>
  <c r="U466" i="26" s="1"/>
  <c r="U467" i="26" s="1"/>
  <c r="U468" i="26" s="1"/>
  <c r="U469" i="26" s="1"/>
  <c r="U470" i="26" s="1"/>
  <c r="U471" i="26" s="1"/>
  <c r="U472" i="26" s="1"/>
  <c r="U473" i="26" s="1"/>
  <c r="U474" i="26" s="1"/>
  <c r="U475" i="26" s="1"/>
  <c r="U476" i="26" s="1"/>
  <c r="U477" i="26" s="1"/>
  <c r="U478" i="26" s="1"/>
  <c r="U479" i="26" s="1"/>
  <c r="U480" i="26" s="1"/>
  <c r="U481" i="26" s="1"/>
  <c r="U482" i="26" s="1"/>
  <c r="U483" i="26" s="1"/>
  <c r="U484" i="26" s="1"/>
  <c r="U485" i="26" s="1"/>
  <c r="U486" i="26" s="1"/>
  <c r="U487" i="26" s="1"/>
  <c r="U488" i="26" s="1"/>
  <c r="U489" i="26" s="1"/>
  <c r="U490" i="26" s="1"/>
  <c r="U491" i="26" s="1"/>
  <c r="U492" i="26" s="1"/>
  <c r="U493" i="26" s="1"/>
  <c r="U494" i="26" s="1"/>
  <c r="U495" i="26" s="1"/>
  <c r="U496" i="26" s="1"/>
  <c r="U497" i="26" s="1"/>
  <c r="U498" i="26" s="1"/>
  <c r="U499" i="26" s="1"/>
  <c r="U500" i="26" s="1"/>
  <c r="U501" i="26" s="1"/>
  <c r="U502" i="26" s="1"/>
  <c r="U503" i="26" s="1"/>
  <c r="U504" i="26" s="1"/>
  <c r="U505" i="26" s="1"/>
  <c r="U506" i="26" s="1"/>
  <c r="U507" i="26" s="1"/>
  <c r="U508" i="26" s="1"/>
  <c r="U509" i="26" s="1"/>
  <c r="U510" i="26" s="1"/>
  <c r="U511" i="26" s="1"/>
  <c r="U512" i="26" s="1"/>
  <c r="U513" i="26" s="1"/>
  <c r="U514" i="26" s="1"/>
  <c r="U515" i="26" s="1"/>
  <c r="U516" i="26" s="1"/>
  <c r="U517" i="26" s="1"/>
  <c r="U518" i="26" s="1"/>
  <c r="U519" i="26" s="1"/>
  <c r="U520" i="26" s="1"/>
  <c r="U521" i="26" s="1"/>
  <c r="U522" i="26" s="1"/>
  <c r="U523" i="26" s="1"/>
  <c r="U524" i="26" s="1"/>
  <c r="U525" i="26" s="1"/>
  <c r="U526" i="26" s="1"/>
  <c r="U527" i="26" s="1"/>
  <c r="U528" i="26" s="1"/>
  <c r="U529" i="26" s="1"/>
  <c r="U530" i="26" s="1"/>
  <c r="U531" i="26" s="1"/>
  <c r="U532" i="26" s="1"/>
  <c r="U533" i="26" s="1"/>
  <c r="U534" i="26" s="1"/>
  <c r="U535" i="26" s="1"/>
  <c r="U536" i="26" s="1"/>
  <c r="U537" i="26" s="1"/>
  <c r="U538" i="26" s="1"/>
  <c r="U539" i="26" s="1"/>
  <c r="U540" i="26" s="1"/>
  <c r="U541" i="26" s="1"/>
  <c r="U542" i="26" s="1"/>
  <c r="U543" i="26" s="1"/>
  <c r="U544" i="26" s="1"/>
  <c r="U545" i="26" s="1"/>
  <c r="U546" i="26" s="1"/>
  <c r="U547" i="26" s="1"/>
  <c r="U548" i="26" s="1"/>
  <c r="U549" i="26" s="1"/>
  <c r="U550" i="26" s="1"/>
  <c r="U551" i="26" s="1"/>
  <c r="U552" i="26" s="1"/>
  <c r="U553" i="26" s="1"/>
  <c r="U554" i="26" s="1"/>
  <c r="U555" i="26" s="1"/>
  <c r="U556" i="26" s="1"/>
  <c r="U557" i="26" s="1"/>
  <c r="U558" i="26" s="1"/>
  <c r="U559" i="26" s="1"/>
  <c r="U560" i="26" s="1"/>
  <c r="U561" i="26" s="1"/>
  <c r="U562" i="26" s="1"/>
  <c r="U563" i="26" s="1"/>
  <c r="U564" i="26" s="1"/>
  <c r="U565" i="26" s="1"/>
  <c r="U566" i="26" s="1"/>
  <c r="U567" i="26" s="1"/>
  <c r="U568" i="26" s="1"/>
  <c r="U569" i="26" s="1"/>
  <c r="U570" i="26" s="1"/>
  <c r="U571" i="26" s="1"/>
  <c r="U572" i="26" s="1"/>
  <c r="U573" i="26" s="1"/>
  <c r="U574" i="26" s="1"/>
  <c r="U575" i="26" s="1"/>
  <c r="U576" i="26" s="1"/>
  <c r="U577" i="26" s="1"/>
  <c r="U578" i="26" s="1"/>
  <c r="U579" i="26" s="1"/>
  <c r="U580" i="26" s="1"/>
  <c r="U581" i="26" s="1"/>
  <c r="U582" i="26" s="1"/>
  <c r="U583" i="26" s="1"/>
  <c r="U584" i="26" s="1"/>
  <c r="U585" i="26" s="1"/>
  <c r="U586" i="26" s="1"/>
  <c r="U587" i="26" s="1"/>
  <c r="U588" i="26" s="1"/>
  <c r="U589" i="26" s="1"/>
  <c r="U590" i="26" s="1"/>
  <c r="U591" i="26" s="1"/>
  <c r="U592" i="26" s="1"/>
  <c r="U593" i="26" s="1"/>
  <c r="U594" i="26" s="1"/>
  <c r="U595" i="26" s="1"/>
  <c r="U596" i="26" s="1"/>
  <c r="U597" i="26" s="1"/>
  <c r="U598" i="26" s="1"/>
  <c r="U599" i="26" s="1"/>
  <c r="U600" i="26" s="1"/>
  <c r="U601" i="26" s="1"/>
  <c r="U602" i="26" s="1"/>
  <c r="U603" i="26" s="1"/>
  <c r="U604" i="26" s="1"/>
  <c r="U605" i="26" s="1"/>
  <c r="U606" i="26" s="1"/>
  <c r="U607" i="26" s="1"/>
  <c r="U608" i="26" s="1"/>
  <c r="U609" i="26" s="1"/>
  <c r="U610" i="26" s="1"/>
  <c r="U611" i="26" s="1"/>
  <c r="U612" i="26" s="1"/>
  <c r="U613" i="26" s="1"/>
  <c r="U614" i="26" s="1"/>
  <c r="U615" i="26" s="1"/>
  <c r="U616" i="26" s="1"/>
  <c r="U617" i="26" s="1"/>
  <c r="U618" i="26" s="1"/>
  <c r="U619" i="26" s="1"/>
  <c r="U620" i="26" s="1"/>
  <c r="U621" i="26" s="1"/>
  <c r="U622" i="26" s="1"/>
  <c r="U623" i="26" s="1"/>
  <c r="U624" i="26" s="1"/>
  <c r="U625" i="26" s="1"/>
  <c r="U626" i="26" s="1"/>
  <c r="U627" i="26" s="1"/>
  <c r="U628" i="26" s="1"/>
  <c r="U629" i="26" s="1"/>
  <c r="U630" i="26" s="1"/>
  <c r="U631" i="26" s="1"/>
  <c r="U632" i="26" s="1"/>
  <c r="U633" i="26" s="1"/>
  <c r="U634" i="26" s="1"/>
  <c r="U635" i="26" s="1"/>
  <c r="U636" i="26" s="1"/>
  <c r="U637" i="26" s="1"/>
  <c r="U638" i="26" s="1"/>
  <c r="U639" i="26" s="1"/>
  <c r="U640" i="26" s="1"/>
  <c r="U641" i="26" s="1"/>
  <c r="U642" i="26" s="1"/>
  <c r="U643" i="26" s="1"/>
  <c r="U644" i="26" s="1"/>
  <c r="U645" i="26" s="1"/>
  <c r="U646" i="26" s="1"/>
  <c r="U647" i="26" s="1"/>
  <c r="U648" i="26" s="1"/>
  <c r="U649" i="26" s="1"/>
  <c r="U650" i="26" s="1"/>
  <c r="U651" i="26" s="1"/>
  <c r="U652" i="26" s="1"/>
  <c r="U653" i="26" s="1"/>
  <c r="U654" i="26" s="1"/>
  <c r="U655" i="26" s="1"/>
  <c r="U656" i="26" s="1"/>
  <c r="U657" i="26" s="1"/>
  <c r="U658" i="26" s="1"/>
  <c r="U659" i="26" s="1"/>
  <c r="U660" i="26" s="1"/>
  <c r="U661" i="26" s="1"/>
  <c r="U662" i="26" s="1"/>
  <c r="U663" i="26" s="1"/>
  <c r="U664" i="26" s="1"/>
  <c r="U665" i="26" s="1"/>
  <c r="U666" i="26" s="1"/>
  <c r="U667" i="26" s="1"/>
  <c r="U668" i="26" s="1"/>
  <c r="U669" i="26" s="1"/>
  <c r="U670" i="26" s="1"/>
  <c r="U671" i="26" s="1"/>
  <c r="U672" i="26" s="1"/>
  <c r="U673" i="26" s="1"/>
  <c r="U674" i="26" s="1"/>
  <c r="U675" i="26" s="1"/>
  <c r="U676" i="26" s="1"/>
  <c r="U677" i="26" s="1"/>
  <c r="U678" i="26" s="1"/>
  <c r="U679" i="26" s="1"/>
  <c r="U680" i="26" s="1"/>
  <c r="U681" i="26" s="1"/>
  <c r="U682" i="26" s="1"/>
  <c r="U683" i="26" s="1"/>
  <c r="U684" i="26" s="1"/>
  <c r="U685" i="26" s="1"/>
  <c r="U686" i="26" s="1"/>
  <c r="U687" i="26" s="1"/>
  <c r="U688" i="26" s="1"/>
  <c r="U689" i="26" s="1"/>
  <c r="U690" i="26" s="1"/>
  <c r="U691" i="26" s="1"/>
  <c r="U692" i="26" s="1"/>
  <c r="U693" i="26" s="1"/>
  <c r="U694" i="26" s="1"/>
  <c r="U695" i="26" s="1"/>
  <c r="U696" i="26" s="1"/>
  <c r="U697" i="26" s="1"/>
  <c r="U698" i="26" s="1"/>
  <c r="U699" i="26" s="1"/>
  <c r="U700" i="26" s="1"/>
  <c r="U701" i="26" s="1"/>
  <c r="U702" i="26" s="1"/>
  <c r="U703" i="26" s="1"/>
  <c r="U704" i="26" s="1"/>
  <c r="U705" i="26" s="1"/>
  <c r="U706" i="26" s="1"/>
  <c r="U707" i="26" s="1"/>
  <c r="U708" i="26" s="1"/>
  <c r="U709" i="26" s="1"/>
  <c r="U710" i="26" s="1"/>
  <c r="U711" i="26" s="1"/>
  <c r="U712" i="26" s="1"/>
  <c r="U713" i="26" s="1"/>
  <c r="U714" i="26" s="1"/>
  <c r="U715" i="26" s="1"/>
  <c r="U716" i="26" s="1"/>
  <c r="U717" i="26" s="1"/>
  <c r="U718" i="26" s="1"/>
  <c r="U719" i="26" s="1"/>
  <c r="U720" i="26" s="1"/>
  <c r="U721" i="26" s="1"/>
  <c r="U722" i="26" s="1"/>
  <c r="U723" i="26" s="1"/>
  <c r="U724" i="26" s="1"/>
  <c r="U725" i="26" s="1"/>
  <c r="U726" i="26" s="1"/>
  <c r="U727" i="26" s="1"/>
  <c r="U728" i="26" s="1"/>
  <c r="U729" i="26" s="1"/>
  <c r="U730" i="26" s="1"/>
  <c r="U731" i="26" s="1"/>
  <c r="U732" i="26" s="1"/>
  <c r="U733" i="26" s="1"/>
  <c r="U734" i="26" s="1"/>
  <c r="U735" i="26" s="1"/>
  <c r="U736" i="26" s="1"/>
  <c r="U737" i="26" s="1"/>
  <c r="U738" i="26" s="1"/>
  <c r="U739" i="26" s="1"/>
  <c r="U740" i="26" s="1"/>
  <c r="U741" i="26" s="1"/>
  <c r="U742" i="26" s="1"/>
  <c r="U743" i="26" s="1"/>
  <c r="U744" i="26" s="1"/>
  <c r="U745" i="26" s="1"/>
  <c r="U746" i="26" s="1"/>
  <c r="U747" i="26" s="1"/>
  <c r="U748" i="26" s="1"/>
  <c r="U749" i="26" s="1"/>
  <c r="U750" i="26" s="1"/>
  <c r="U751" i="26" s="1"/>
  <c r="U752" i="26" s="1"/>
  <c r="U753" i="26" s="1"/>
  <c r="U754" i="26" s="1"/>
  <c r="U755" i="26" s="1"/>
  <c r="U756" i="26" s="1"/>
  <c r="U757" i="26" s="1"/>
  <c r="U758" i="26" s="1"/>
  <c r="U759" i="26" s="1"/>
  <c r="U760" i="26" s="1"/>
  <c r="U761" i="26" s="1"/>
  <c r="U762" i="26" s="1"/>
  <c r="U763" i="26" s="1"/>
  <c r="U764" i="26" s="1"/>
  <c r="U765" i="26" s="1"/>
  <c r="U766" i="26" s="1"/>
  <c r="U767" i="26" s="1"/>
  <c r="U768" i="26" s="1"/>
  <c r="U769" i="26" s="1"/>
  <c r="U770" i="26" s="1"/>
  <c r="U771" i="26" s="1"/>
  <c r="U772" i="26" s="1"/>
  <c r="U773" i="26" s="1"/>
  <c r="U774" i="26" s="1"/>
  <c r="U775" i="26" s="1"/>
  <c r="U776" i="26" s="1"/>
  <c r="U777" i="26" s="1"/>
  <c r="U778" i="26" s="1"/>
  <c r="U779" i="26" s="1"/>
  <c r="U780" i="26" s="1"/>
  <c r="U781" i="26" s="1"/>
  <c r="U782" i="26" s="1"/>
  <c r="U783" i="26" s="1"/>
  <c r="U784" i="26" s="1"/>
  <c r="U785" i="26" s="1"/>
  <c r="U786" i="26" s="1"/>
  <c r="U787" i="26" s="1"/>
  <c r="U788" i="26" s="1"/>
  <c r="U789" i="26" s="1"/>
  <c r="U790" i="26" s="1"/>
  <c r="U791" i="26" s="1"/>
  <c r="U792" i="26" s="1"/>
  <c r="U793" i="26" s="1"/>
  <c r="U794" i="26" s="1"/>
  <c r="U795" i="26" s="1"/>
  <c r="U796" i="26" s="1"/>
  <c r="U797" i="26" s="1"/>
  <c r="U798" i="26" s="1"/>
  <c r="U799" i="26" s="1"/>
  <c r="U800" i="26" s="1"/>
  <c r="U801" i="26" s="1"/>
  <c r="U802" i="26" s="1"/>
  <c r="U803" i="26" s="1"/>
  <c r="U804" i="26" s="1"/>
  <c r="U805" i="26" s="1"/>
  <c r="U806" i="26" s="1"/>
  <c r="U807" i="26" s="1"/>
  <c r="U808" i="26" s="1"/>
  <c r="U809" i="26" s="1"/>
  <c r="U810" i="26" s="1"/>
  <c r="U811" i="26" s="1"/>
  <c r="U812" i="26" s="1"/>
  <c r="U813" i="26" s="1"/>
  <c r="U814" i="26" s="1"/>
  <c r="U815" i="26" s="1"/>
  <c r="U816" i="26" s="1"/>
  <c r="U817" i="26" s="1"/>
  <c r="U818" i="26" s="1"/>
  <c r="U819" i="26" s="1"/>
  <c r="U820" i="26" s="1"/>
  <c r="U821" i="26" s="1"/>
  <c r="U822" i="26" s="1"/>
  <c r="U823" i="26" s="1"/>
  <c r="U824" i="26" s="1"/>
  <c r="U825" i="26" s="1"/>
  <c r="U826" i="26" s="1"/>
  <c r="U827" i="26" s="1"/>
  <c r="U828" i="26" s="1"/>
  <c r="U829" i="26" s="1"/>
  <c r="U830" i="26" s="1"/>
  <c r="U831" i="26" s="1"/>
  <c r="U832" i="26" s="1"/>
  <c r="U833" i="26" s="1"/>
  <c r="U834" i="26" s="1"/>
  <c r="U835" i="26" s="1"/>
  <c r="U836" i="26" s="1"/>
  <c r="U837" i="26" s="1"/>
  <c r="U838" i="26" s="1"/>
  <c r="U839" i="26" s="1"/>
  <c r="U840" i="26" s="1"/>
  <c r="U841" i="26" s="1"/>
  <c r="U842" i="26" s="1"/>
  <c r="U843" i="26" s="1"/>
  <c r="U844" i="26" s="1"/>
  <c r="U845" i="26" s="1"/>
  <c r="U846" i="26" s="1"/>
  <c r="U847" i="26" s="1"/>
  <c r="U848" i="26" s="1"/>
  <c r="U849" i="26" s="1"/>
  <c r="U850" i="26" s="1"/>
  <c r="U851" i="26" s="1"/>
  <c r="U852" i="26" s="1"/>
  <c r="U853" i="26" s="1"/>
  <c r="U854" i="26" s="1"/>
  <c r="U855" i="26" s="1"/>
  <c r="U856" i="26" s="1"/>
  <c r="U857" i="26" s="1"/>
  <c r="U858" i="26" s="1"/>
  <c r="U859" i="26" s="1"/>
  <c r="P116" i="26" l="1"/>
  <c r="P117" i="26" s="1"/>
  <c r="P118" i="26" s="1"/>
  <c r="P119" i="26" s="1"/>
  <c r="P120" i="26" s="1"/>
  <c r="P121" i="26" s="1"/>
  <c r="P122" i="26" s="1"/>
  <c r="P123" i="26" s="1"/>
  <c r="P124" i="26" s="1"/>
  <c r="P125" i="26" s="1"/>
  <c r="P126" i="26" s="1"/>
  <c r="P127" i="26" s="1"/>
  <c r="P128" i="26" s="1"/>
  <c r="P129" i="26" s="1"/>
  <c r="P130" i="26" s="1"/>
  <c r="P131" i="26" s="1"/>
  <c r="P132" i="26" s="1"/>
  <c r="P133" i="26" s="1"/>
  <c r="P134" i="26" s="1"/>
  <c r="P135" i="26" s="1"/>
  <c r="P136" i="26" s="1"/>
  <c r="P137" i="26" s="1"/>
  <c r="P138" i="26" s="1"/>
  <c r="P139" i="26" s="1"/>
  <c r="P140" i="26" s="1"/>
  <c r="P141" i="26" s="1"/>
  <c r="P142" i="26" s="1"/>
  <c r="P143" i="26" s="1"/>
  <c r="P144" i="26" s="1"/>
  <c r="P145" i="26" s="1"/>
  <c r="P146" i="26" s="1"/>
  <c r="P147" i="26" s="1"/>
  <c r="P148" i="26" s="1"/>
  <c r="P149" i="26" s="1"/>
  <c r="P150" i="26" s="1"/>
  <c r="P151" i="26" s="1"/>
  <c r="P152" i="26" s="1"/>
  <c r="P153" i="26" s="1"/>
  <c r="P154" i="26" s="1"/>
  <c r="P155" i="26" s="1"/>
  <c r="P156" i="26" s="1"/>
  <c r="P157" i="26" s="1"/>
  <c r="P158" i="26" s="1"/>
  <c r="P159" i="26" s="1"/>
  <c r="P160" i="26" s="1"/>
  <c r="P161" i="26" s="1"/>
  <c r="P162" i="26" s="1"/>
  <c r="P163" i="26" s="1"/>
  <c r="P164" i="26" s="1"/>
  <c r="P165" i="26" s="1"/>
  <c r="P166" i="26" s="1"/>
  <c r="P167" i="26" s="1"/>
  <c r="P168" i="26" s="1"/>
  <c r="P169" i="26" s="1"/>
  <c r="P170" i="26" s="1"/>
  <c r="P171" i="26" s="1"/>
  <c r="P172" i="26" s="1"/>
  <c r="P173" i="26" s="1"/>
  <c r="P174" i="26" s="1"/>
  <c r="P175" i="26" s="1"/>
  <c r="P176" i="26" s="1"/>
  <c r="P177" i="26" s="1"/>
  <c r="P178" i="26" s="1"/>
  <c r="P179" i="26" s="1"/>
  <c r="P180" i="26" s="1"/>
  <c r="P181" i="26" s="1"/>
  <c r="P182" i="26" s="1"/>
  <c r="P183" i="26" s="1"/>
  <c r="P184" i="26" s="1"/>
  <c r="P185" i="26" s="1"/>
  <c r="P186" i="26" s="1"/>
  <c r="P187" i="26" s="1"/>
  <c r="P188" i="26" s="1"/>
  <c r="P189" i="26" s="1"/>
  <c r="P190" i="26" s="1"/>
  <c r="P191" i="26" s="1"/>
  <c r="P192" i="26" s="1"/>
  <c r="P193" i="26" s="1"/>
  <c r="P194" i="26" s="1"/>
  <c r="P195" i="26" s="1"/>
  <c r="P196" i="26" s="1"/>
  <c r="P197" i="26" s="1"/>
  <c r="P198" i="26" s="1"/>
  <c r="P199" i="26" s="1"/>
  <c r="P200" i="26" s="1"/>
  <c r="P201" i="26" s="1"/>
  <c r="P202" i="26" s="1"/>
  <c r="P203" i="26" s="1"/>
  <c r="P204" i="26" s="1"/>
  <c r="P205" i="26" s="1"/>
  <c r="P206" i="26" s="1"/>
  <c r="P207" i="26" s="1"/>
  <c r="P208" i="26" s="1"/>
  <c r="P209" i="26" s="1"/>
  <c r="P210" i="26" s="1"/>
  <c r="P211" i="26" s="1"/>
  <c r="P212" i="26" s="1"/>
  <c r="P213" i="26" s="1"/>
  <c r="P214" i="26" s="1"/>
  <c r="P215" i="26" s="1"/>
  <c r="P216" i="26" s="1"/>
  <c r="P217" i="26" s="1"/>
  <c r="P218" i="26" s="1"/>
  <c r="P219" i="26" s="1"/>
  <c r="P220" i="26" s="1"/>
  <c r="P221" i="26" s="1"/>
  <c r="P222" i="26" s="1"/>
  <c r="P223" i="26" s="1"/>
  <c r="P224" i="26" s="1"/>
  <c r="P225" i="26" s="1"/>
  <c r="P226" i="26" s="1"/>
  <c r="P227" i="26" s="1"/>
  <c r="P228" i="26" s="1"/>
  <c r="P229" i="26" s="1"/>
  <c r="P230" i="26" s="1"/>
  <c r="P231" i="26" s="1"/>
  <c r="P232" i="26" s="1"/>
  <c r="P233" i="26" s="1"/>
  <c r="P234" i="26" s="1"/>
  <c r="P235" i="26" s="1"/>
  <c r="P236" i="26" s="1"/>
  <c r="P237" i="26" s="1"/>
  <c r="P238" i="26" s="1"/>
  <c r="P239" i="26" s="1"/>
  <c r="P240" i="26" s="1"/>
  <c r="P241" i="26" s="1"/>
  <c r="P242" i="26" s="1"/>
  <c r="P243" i="26" s="1"/>
  <c r="P244" i="26" s="1"/>
  <c r="P245" i="26" s="1"/>
  <c r="P246" i="26" s="1"/>
  <c r="P247" i="26" s="1"/>
  <c r="P248" i="26" s="1"/>
  <c r="P249" i="26" s="1"/>
  <c r="P250" i="26" s="1"/>
  <c r="P251" i="26" s="1"/>
  <c r="P252" i="26" s="1"/>
  <c r="P253" i="26" s="1"/>
  <c r="P254" i="26" s="1"/>
  <c r="P255" i="26" s="1"/>
  <c r="P256" i="26" s="1"/>
  <c r="P257" i="26" s="1"/>
  <c r="P258" i="26" s="1"/>
  <c r="P259" i="26" s="1"/>
  <c r="P260" i="26" s="1"/>
  <c r="P261" i="26" s="1"/>
  <c r="P262" i="26" s="1"/>
  <c r="P263" i="26" s="1"/>
  <c r="P264" i="26" s="1"/>
  <c r="P265" i="26" s="1"/>
  <c r="P266" i="26" s="1"/>
  <c r="P267" i="26" s="1"/>
  <c r="P268" i="26" s="1"/>
  <c r="P269" i="26" s="1"/>
  <c r="P270" i="26" s="1"/>
  <c r="P271" i="26" s="1"/>
  <c r="P272" i="26" s="1"/>
  <c r="P273" i="26" s="1"/>
  <c r="P274" i="26" s="1"/>
  <c r="P275" i="26" s="1"/>
  <c r="P276" i="26" s="1"/>
  <c r="P277" i="26" s="1"/>
  <c r="P278" i="26" s="1"/>
  <c r="P279" i="26" s="1"/>
  <c r="P280" i="26" s="1"/>
  <c r="P281" i="26" s="1"/>
  <c r="P282" i="26" s="1"/>
  <c r="P283" i="26" s="1"/>
  <c r="P284" i="26" s="1"/>
  <c r="P285" i="26" s="1"/>
  <c r="P286" i="26" s="1"/>
  <c r="P287" i="26" s="1"/>
  <c r="P288" i="26" s="1"/>
  <c r="P289" i="26" s="1"/>
  <c r="P290" i="26" s="1"/>
  <c r="P291" i="26" s="1"/>
  <c r="P292" i="26" s="1"/>
  <c r="P293" i="26" s="1"/>
  <c r="P294" i="26" s="1"/>
  <c r="P295" i="26" s="1"/>
  <c r="P296" i="26" s="1"/>
  <c r="P297" i="26" s="1"/>
  <c r="P298" i="26" s="1"/>
  <c r="P299" i="26" s="1"/>
  <c r="P300" i="26" s="1"/>
  <c r="P301" i="26" s="1"/>
  <c r="P302" i="26" s="1"/>
  <c r="P303" i="26" s="1"/>
  <c r="P304" i="26" s="1"/>
  <c r="P305" i="26" s="1"/>
  <c r="P306" i="26" s="1"/>
  <c r="P307" i="26" s="1"/>
  <c r="P308" i="26" s="1"/>
  <c r="P309" i="26" s="1"/>
  <c r="P310" i="26" s="1"/>
  <c r="P311" i="26" s="1"/>
  <c r="P312" i="26" s="1"/>
  <c r="P313" i="26" s="1"/>
  <c r="P314" i="26" s="1"/>
  <c r="P315" i="26" s="1"/>
  <c r="P316" i="26" s="1"/>
  <c r="P317" i="26" s="1"/>
  <c r="P318" i="26" s="1"/>
  <c r="P319" i="26" s="1"/>
  <c r="P320" i="26" s="1"/>
  <c r="P321" i="26" s="1"/>
  <c r="P322" i="26" s="1"/>
  <c r="P323" i="26" s="1"/>
  <c r="P324" i="26" s="1"/>
  <c r="P325" i="26" s="1"/>
  <c r="P326" i="26" s="1"/>
  <c r="P327" i="26" s="1"/>
  <c r="P328" i="26" s="1"/>
  <c r="P329" i="26" s="1"/>
  <c r="P330" i="26" s="1"/>
  <c r="P331" i="26" s="1"/>
  <c r="P332" i="26" s="1"/>
  <c r="P333" i="26" s="1"/>
  <c r="P334" i="26" s="1"/>
  <c r="P335" i="26" s="1"/>
  <c r="P336" i="26" s="1"/>
  <c r="P337" i="26" s="1"/>
  <c r="P338" i="26" s="1"/>
  <c r="P339" i="26" s="1"/>
  <c r="P340" i="26" s="1"/>
  <c r="P341" i="26" s="1"/>
  <c r="P342" i="26" s="1"/>
  <c r="P343" i="26" s="1"/>
  <c r="P344" i="26" s="1"/>
  <c r="P345" i="26" s="1"/>
  <c r="P346" i="26" s="1"/>
  <c r="P347" i="26" s="1"/>
  <c r="P348" i="26" s="1"/>
  <c r="P349" i="26" s="1"/>
  <c r="P350" i="26" s="1"/>
  <c r="P351" i="26" s="1"/>
  <c r="P352" i="26" s="1"/>
  <c r="P353" i="26" s="1"/>
  <c r="P354" i="26" s="1"/>
  <c r="P355" i="26" s="1"/>
  <c r="P356" i="26" s="1"/>
  <c r="P357" i="26" s="1"/>
  <c r="P358" i="26" s="1"/>
  <c r="P359" i="26" s="1"/>
  <c r="P360" i="26" s="1"/>
  <c r="P361" i="26" s="1"/>
  <c r="P362" i="26" s="1"/>
  <c r="P363" i="26" s="1"/>
  <c r="P364" i="26" s="1"/>
  <c r="P365" i="26" s="1"/>
  <c r="P366" i="26" s="1"/>
  <c r="P367" i="26" s="1"/>
  <c r="P368" i="26" s="1"/>
  <c r="P369" i="26" s="1"/>
  <c r="P370" i="26" s="1"/>
  <c r="P371" i="26" s="1"/>
  <c r="P372" i="26" s="1"/>
  <c r="P373" i="26" s="1"/>
  <c r="P374" i="26" s="1"/>
  <c r="P375" i="26" s="1"/>
  <c r="P376" i="26" s="1"/>
  <c r="P377" i="26" s="1"/>
  <c r="P378" i="26" s="1"/>
  <c r="P379" i="26" s="1"/>
  <c r="P380" i="26" s="1"/>
  <c r="P381" i="26" s="1"/>
  <c r="P382" i="26" s="1"/>
  <c r="P383" i="26" s="1"/>
  <c r="P384" i="26" s="1"/>
  <c r="P385" i="26" s="1"/>
  <c r="P386" i="26" s="1"/>
  <c r="P387" i="26" s="1"/>
  <c r="P388" i="26" s="1"/>
  <c r="P389" i="26" s="1"/>
  <c r="P390" i="26" s="1"/>
  <c r="P391" i="26" s="1"/>
  <c r="P392" i="26" s="1"/>
  <c r="P393" i="26" s="1"/>
  <c r="P394" i="26" s="1"/>
  <c r="P395" i="26" s="1"/>
  <c r="P396" i="26" s="1"/>
  <c r="P397" i="26" s="1"/>
  <c r="P398" i="26" s="1"/>
  <c r="P399" i="26" s="1"/>
  <c r="P400" i="26" s="1"/>
  <c r="P401" i="26" s="1"/>
  <c r="P402" i="26" s="1"/>
  <c r="P403" i="26" s="1"/>
  <c r="P404" i="26" s="1"/>
  <c r="P405" i="26" s="1"/>
  <c r="P406" i="26" s="1"/>
  <c r="P407" i="26" s="1"/>
  <c r="P408" i="26" s="1"/>
  <c r="P409" i="26" s="1"/>
  <c r="P410" i="26" s="1"/>
  <c r="P411" i="26" s="1"/>
  <c r="P412" i="26" s="1"/>
  <c r="P413" i="26" s="1"/>
  <c r="P414" i="26" s="1"/>
  <c r="P415" i="26" s="1"/>
  <c r="P416" i="26" s="1"/>
  <c r="P417" i="26" s="1"/>
  <c r="P418" i="26" s="1"/>
  <c r="P419" i="26" s="1"/>
  <c r="P420" i="26" s="1"/>
  <c r="P421" i="26" s="1"/>
  <c r="P422" i="26" s="1"/>
  <c r="P423" i="26" s="1"/>
  <c r="P424" i="26" s="1"/>
  <c r="P425" i="26" s="1"/>
  <c r="P426" i="26" s="1"/>
  <c r="P427" i="26" s="1"/>
  <c r="P428" i="26" s="1"/>
  <c r="P429" i="26" s="1"/>
  <c r="P430" i="26" s="1"/>
  <c r="P431" i="26" s="1"/>
  <c r="P432" i="26" s="1"/>
  <c r="P433" i="26" s="1"/>
  <c r="P434" i="26" s="1"/>
  <c r="P435" i="26" s="1"/>
  <c r="P436" i="26" s="1"/>
  <c r="P437" i="26" s="1"/>
  <c r="P438" i="26" s="1"/>
  <c r="P439" i="26" s="1"/>
  <c r="P440" i="26" s="1"/>
  <c r="P441" i="26" s="1"/>
  <c r="P442" i="26" s="1"/>
  <c r="P443" i="26" s="1"/>
  <c r="P444" i="26" s="1"/>
  <c r="P445" i="26" s="1"/>
  <c r="P446" i="26" s="1"/>
  <c r="P447" i="26" s="1"/>
  <c r="P448" i="26" s="1"/>
  <c r="P449" i="26" s="1"/>
  <c r="P450" i="26" s="1"/>
  <c r="P451" i="26" s="1"/>
  <c r="P452" i="26" s="1"/>
  <c r="P453" i="26" s="1"/>
  <c r="P454" i="26" s="1"/>
  <c r="P455" i="26" s="1"/>
  <c r="P456" i="26" s="1"/>
  <c r="P457" i="26" s="1"/>
  <c r="P458" i="26" s="1"/>
  <c r="P459" i="26" s="1"/>
  <c r="P460" i="26" s="1"/>
  <c r="P461" i="26" s="1"/>
  <c r="P462" i="26" s="1"/>
  <c r="P463" i="26" s="1"/>
  <c r="P464" i="26" s="1"/>
  <c r="P465" i="26" s="1"/>
  <c r="P466" i="26" s="1"/>
  <c r="P467" i="26" s="1"/>
  <c r="P468" i="26" s="1"/>
  <c r="P469" i="26" s="1"/>
  <c r="P470" i="26" s="1"/>
  <c r="P471" i="26" s="1"/>
  <c r="P472" i="26" s="1"/>
  <c r="P473" i="26" s="1"/>
  <c r="P474" i="26" s="1"/>
  <c r="P475" i="26" s="1"/>
  <c r="P476" i="26" s="1"/>
  <c r="P477" i="26" s="1"/>
  <c r="P478" i="26" s="1"/>
  <c r="P479" i="26" s="1"/>
  <c r="P480" i="26" s="1"/>
  <c r="P481" i="26" s="1"/>
  <c r="P482" i="26" s="1"/>
  <c r="P483" i="26" s="1"/>
  <c r="P484" i="26" s="1"/>
  <c r="P485" i="26" s="1"/>
  <c r="P486" i="26" s="1"/>
  <c r="P487" i="26" s="1"/>
  <c r="P488" i="26" s="1"/>
  <c r="P489" i="26" s="1"/>
  <c r="P490" i="26" s="1"/>
  <c r="P491" i="26" s="1"/>
  <c r="P492" i="26" s="1"/>
  <c r="P493" i="26" s="1"/>
  <c r="P494" i="26" s="1"/>
  <c r="P495" i="26" s="1"/>
  <c r="P496" i="26" s="1"/>
  <c r="P497" i="26" s="1"/>
  <c r="P498" i="26" s="1"/>
  <c r="P499" i="26" s="1"/>
  <c r="P500" i="26" s="1"/>
  <c r="P501" i="26" s="1"/>
  <c r="P502" i="26" s="1"/>
  <c r="P503" i="26" s="1"/>
  <c r="P504" i="26" s="1"/>
  <c r="P505" i="26" s="1"/>
  <c r="P506" i="26" s="1"/>
  <c r="P507" i="26" s="1"/>
  <c r="P508" i="26" s="1"/>
  <c r="P509" i="26" s="1"/>
  <c r="P510" i="26" s="1"/>
  <c r="P511" i="26" s="1"/>
  <c r="P512" i="26" s="1"/>
  <c r="P513" i="26" s="1"/>
  <c r="P514" i="26" s="1"/>
  <c r="P515" i="26" s="1"/>
  <c r="P516" i="26" s="1"/>
  <c r="P517" i="26" s="1"/>
  <c r="P518" i="26" s="1"/>
  <c r="P519" i="26" s="1"/>
  <c r="P520" i="26" s="1"/>
  <c r="P521" i="26" s="1"/>
  <c r="P522" i="26" s="1"/>
  <c r="P523" i="26" s="1"/>
  <c r="P524" i="26" s="1"/>
  <c r="P525" i="26" s="1"/>
  <c r="P526" i="26" s="1"/>
  <c r="P527" i="26" s="1"/>
  <c r="P528" i="26" s="1"/>
  <c r="P529" i="26" s="1"/>
  <c r="P530" i="26" s="1"/>
  <c r="P531" i="26" s="1"/>
  <c r="P532" i="26" s="1"/>
  <c r="P533" i="26" s="1"/>
  <c r="P534" i="26" s="1"/>
  <c r="P535" i="26" s="1"/>
  <c r="P536" i="26" s="1"/>
  <c r="P537" i="26" s="1"/>
  <c r="P538" i="26" s="1"/>
  <c r="P539" i="26" s="1"/>
  <c r="P540" i="26" s="1"/>
  <c r="P541" i="26" s="1"/>
  <c r="P542" i="26" s="1"/>
  <c r="P543" i="26" s="1"/>
  <c r="P544" i="26" s="1"/>
  <c r="P545" i="26" s="1"/>
  <c r="P546" i="26" s="1"/>
  <c r="P547" i="26" s="1"/>
  <c r="P548" i="26" s="1"/>
  <c r="P549" i="26" s="1"/>
  <c r="P550" i="26" s="1"/>
  <c r="P551" i="26" s="1"/>
  <c r="P552" i="26" s="1"/>
  <c r="P553" i="26" s="1"/>
  <c r="P554" i="26" s="1"/>
  <c r="P555" i="26" s="1"/>
  <c r="P556" i="26" s="1"/>
  <c r="P557" i="26" s="1"/>
  <c r="P558" i="26" s="1"/>
  <c r="P559" i="26" s="1"/>
  <c r="P560" i="26" s="1"/>
  <c r="P561" i="26" s="1"/>
  <c r="P562" i="26" s="1"/>
  <c r="P563" i="26" s="1"/>
  <c r="P564" i="26" s="1"/>
  <c r="P565" i="26" s="1"/>
  <c r="P566" i="26" s="1"/>
  <c r="P567" i="26" s="1"/>
  <c r="P568" i="26" s="1"/>
  <c r="P569" i="26" s="1"/>
  <c r="P570" i="26" s="1"/>
  <c r="P571" i="26" s="1"/>
  <c r="P572" i="26" s="1"/>
  <c r="P573" i="26" s="1"/>
  <c r="P574" i="26" s="1"/>
  <c r="P575" i="26" s="1"/>
  <c r="P576" i="26" s="1"/>
  <c r="P577" i="26" s="1"/>
  <c r="P578" i="26" s="1"/>
  <c r="P579" i="26" s="1"/>
  <c r="P580" i="26" s="1"/>
  <c r="P581" i="26" s="1"/>
  <c r="P582" i="26" s="1"/>
  <c r="P583" i="26" s="1"/>
  <c r="P584" i="26" s="1"/>
  <c r="P585" i="26" s="1"/>
  <c r="P586" i="26" s="1"/>
  <c r="P587" i="26" s="1"/>
  <c r="P588" i="26" s="1"/>
  <c r="P589" i="26" s="1"/>
  <c r="P590" i="26" s="1"/>
  <c r="P591" i="26" s="1"/>
  <c r="P592" i="26" s="1"/>
  <c r="P593" i="26" s="1"/>
  <c r="P594" i="26" s="1"/>
  <c r="P595" i="26" s="1"/>
  <c r="P596" i="26" s="1"/>
  <c r="P597" i="26" s="1"/>
  <c r="P598" i="26" s="1"/>
  <c r="P599" i="26" s="1"/>
  <c r="P600" i="26" s="1"/>
  <c r="P601" i="26" s="1"/>
  <c r="P602" i="26" s="1"/>
  <c r="P603" i="26" s="1"/>
  <c r="P604" i="26" s="1"/>
  <c r="P605" i="26" s="1"/>
  <c r="P606" i="26" s="1"/>
  <c r="P607" i="26" s="1"/>
  <c r="P608" i="26" s="1"/>
  <c r="P609" i="26" s="1"/>
  <c r="P610" i="26" s="1"/>
  <c r="P611" i="26" s="1"/>
  <c r="P612" i="26" s="1"/>
  <c r="P613" i="26" s="1"/>
  <c r="P614" i="26" s="1"/>
  <c r="P615" i="26" s="1"/>
  <c r="P616" i="26" s="1"/>
  <c r="P617" i="26" s="1"/>
  <c r="P618" i="26" s="1"/>
  <c r="P619" i="26" s="1"/>
  <c r="P620" i="26" s="1"/>
  <c r="P621" i="26" s="1"/>
  <c r="P622" i="26" s="1"/>
  <c r="P623" i="26" s="1"/>
  <c r="P624" i="26" s="1"/>
  <c r="P625" i="26" s="1"/>
  <c r="P626" i="26" s="1"/>
  <c r="P627" i="26" s="1"/>
  <c r="P628" i="26" s="1"/>
  <c r="P629" i="26" s="1"/>
  <c r="P630" i="26" s="1"/>
  <c r="P631" i="26" s="1"/>
  <c r="P632" i="26" s="1"/>
  <c r="P633" i="26" s="1"/>
  <c r="P634" i="26" s="1"/>
  <c r="P635" i="26" s="1"/>
  <c r="P636" i="26" s="1"/>
  <c r="P637" i="26" s="1"/>
  <c r="P638" i="26" s="1"/>
  <c r="P639" i="26" s="1"/>
  <c r="P640" i="26" s="1"/>
  <c r="P641" i="26" s="1"/>
  <c r="P642" i="26" s="1"/>
  <c r="P643" i="26" s="1"/>
  <c r="P644" i="26" s="1"/>
  <c r="P645" i="26" s="1"/>
  <c r="P646" i="26" s="1"/>
  <c r="P647" i="26" s="1"/>
  <c r="P648" i="26" s="1"/>
  <c r="P649" i="26" s="1"/>
  <c r="P650" i="26" s="1"/>
  <c r="P651" i="26" s="1"/>
  <c r="P652" i="26" s="1"/>
  <c r="P653" i="26" s="1"/>
  <c r="P654" i="26" s="1"/>
  <c r="P655" i="26" s="1"/>
  <c r="P656" i="26" s="1"/>
  <c r="P657" i="26" s="1"/>
  <c r="P658" i="26" s="1"/>
  <c r="P659" i="26" s="1"/>
  <c r="P660" i="26" s="1"/>
  <c r="P661" i="26" s="1"/>
  <c r="P662" i="26" s="1"/>
  <c r="P663" i="26" s="1"/>
  <c r="P664" i="26" s="1"/>
  <c r="P665" i="26" s="1"/>
  <c r="P666" i="26" s="1"/>
  <c r="P667" i="26" s="1"/>
  <c r="P668" i="26" s="1"/>
  <c r="P669" i="26" s="1"/>
  <c r="P670" i="26" s="1"/>
  <c r="P671" i="26" s="1"/>
  <c r="P672" i="26" s="1"/>
  <c r="P673" i="26" s="1"/>
  <c r="P674" i="26" s="1"/>
  <c r="P675" i="26" s="1"/>
  <c r="P676" i="26" s="1"/>
  <c r="P677" i="26" s="1"/>
  <c r="P678" i="26" s="1"/>
  <c r="P679" i="26" s="1"/>
  <c r="P680" i="26" s="1"/>
  <c r="P681" i="26" s="1"/>
  <c r="P682" i="26" s="1"/>
  <c r="P683" i="26" s="1"/>
  <c r="P684" i="26" s="1"/>
  <c r="P685" i="26" s="1"/>
  <c r="P686" i="26" s="1"/>
  <c r="P687" i="26" s="1"/>
  <c r="P688" i="26" s="1"/>
  <c r="P689" i="26" s="1"/>
  <c r="P690" i="26" s="1"/>
  <c r="P691" i="26" s="1"/>
  <c r="P692" i="26" s="1"/>
  <c r="P693" i="26" s="1"/>
  <c r="P694" i="26" s="1"/>
  <c r="P695" i="26" s="1"/>
  <c r="P696" i="26" s="1"/>
  <c r="P697" i="26" s="1"/>
  <c r="P698" i="26" s="1"/>
  <c r="P699" i="26" s="1"/>
  <c r="P700" i="26" s="1"/>
  <c r="P701" i="26" s="1"/>
  <c r="P702" i="26" s="1"/>
  <c r="P703" i="26" s="1"/>
  <c r="P704" i="26" s="1"/>
  <c r="P705" i="26" s="1"/>
  <c r="P706" i="26" s="1"/>
  <c r="P707" i="26" s="1"/>
  <c r="P708" i="26" s="1"/>
  <c r="P709" i="26" s="1"/>
  <c r="P710" i="26" s="1"/>
  <c r="P711" i="26" s="1"/>
  <c r="P712" i="26" s="1"/>
  <c r="P713" i="26" s="1"/>
  <c r="P714" i="26" s="1"/>
  <c r="P715" i="26" s="1"/>
  <c r="P716" i="26" s="1"/>
  <c r="P717" i="26" s="1"/>
  <c r="P718" i="26" s="1"/>
  <c r="P719" i="26" s="1"/>
  <c r="P720" i="26" s="1"/>
  <c r="P721" i="26" s="1"/>
  <c r="P722" i="26" s="1"/>
  <c r="P723" i="26" s="1"/>
  <c r="P724" i="26" s="1"/>
  <c r="P725" i="26" s="1"/>
  <c r="P726" i="26" s="1"/>
  <c r="P727" i="26" s="1"/>
  <c r="P728" i="26" s="1"/>
  <c r="P729" i="26" s="1"/>
  <c r="P730" i="26" s="1"/>
  <c r="P731" i="26" s="1"/>
  <c r="P732" i="26" s="1"/>
  <c r="P733" i="26" s="1"/>
  <c r="P734" i="26" s="1"/>
  <c r="P735" i="26" s="1"/>
  <c r="P736" i="26" s="1"/>
  <c r="P737" i="26" s="1"/>
  <c r="P738" i="26" s="1"/>
  <c r="P739" i="26" s="1"/>
  <c r="P740" i="26" s="1"/>
  <c r="P741" i="26" s="1"/>
  <c r="P742" i="26" s="1"/>
  <c r="P743" i="26" s="1"/>
  <c r="P744" i="26" s="1"/>
  <c r="P745" i="26" s="1"/>
  <c r="P746" i="26" s="1"/>
  <c r="P747" i="26" s="1"/>
  <c r="P748" i="26" s="1"/>
  <c r="P749" i="26" s="1"/>
  <c r="P750" i="26" s="1"/>
  <c r="P751" i="26" s="1"/>
  <c r="P752" i="26" s="1"/>
  <c r="P753" i="26" s="1"/>
  <c r="P754" i="26" s="1"/>
  <c r="P755" i="26" s="1"/>
  <c r="P756" i="26" s="1"/>
  <c r="P757" i="26" s="1"/>
  <c r="P758" i="26" s="1"/>
  <c r="P759" i="26" s="1"/>
  <c r="P760" i="26" s="1"/>
  <c r="P761" i="26" s="1"/>
  <c r="P762" i="26" s="1"/>
  <c r="P763" i="26" s="1"/>
  <c r="P764" i="26" s="1"/>
  <c r="P765" i="26" s="1"/>
  <c r="P766" i="26" s="1"/>
  <c r="P767" i="26" s="1"/>
  <c r="P768" i="26" s="1"/>
  <c r="P769" i="26" s="1"/>
  <c r="P770" i="26" s="1"/>
  <c r="P771" i="26" s="1"/>
  <c r="P772" i="26" s="1"/>
  <c r="P773" i="26" s="1"/>
  <c r="P774" i="26" s="1"/>
  <c r="P775" i="26" s="1"/>
  <c r="P776" i="26" s="1"/>
  <c r="P777" i="26" s="1"/>
  <c r="P778" i="26" s="1"/>
  <c r="P779" i="26" s="1"/>
  <c r="P780" i="26" s="1"/>
  <c r="P781" i="26" s="1"/>
  <c r="P782" i="26" s="1"/>
  <c r="P783" i="26" s="1"/>
  <c r="P784" i="26" s="1"/>
  <c r="P785" i="26" s="1"/>
  <c r="P786" i="26" s="1"/>
  <c r="P787" i="26" s="1"/>
  <c r="P788" i="26" s="1"/>
  <c r="P789" i="26" s="1"/>
  <c r="P790" i="26" s="1"/>
  <c r="P791" i="26" s="1"/>
  <c r="P792" i="26" s="1"/>
  <c r="P793" i="26" s="1"/>
  <c r="P794" i="26" s="1"/>
  <c r="P795" i="26" s="1"/>
  <c r="P796" i="26" s="1"/>
  <c r="P797" i="26" s="1"/>
  <c r="P798" i="26" s="1"/>
  <c r="P799" i="26" s="1"/>
  <c r="P800" i="26" s="1"/>
  <c r="P801" i="26" s="1"/>
  <c r="P802" i="26" s="1"/>
  <c r="P803" i="26" s="1"/>
  <c r="P804" i="26" s="1"/>
  <c r="P805" i="26" s="1"/>
  <c r="P806" i="26" s="1"/>
  <c r="P807" i="26" s="1"/>
  <c r="P808" i="26" s="1"/>
  <c r="P809" i="26" s="1"/>
  <c r="P810" i="26" s="1"/>
  <c r="P811" i="26" s="1"/>
  <c r="P812" i="26" s="1"/>
  <c r="P813" i="26" s="1"/>
  <c r="P814" i="26" s="1"/>
  <c r="P815" i="26" s="1"/>
  <c r="P816" i="26" s="1"/>
  <c r="P817" i="26" s="1"/>
  <c r="P818" i="26" s="1"/>
  <c r="P819" i="26" s="1"/>
  <c r="P820" i="26" s="1"/>
  <c r="P821" i="26" s="1"/>
  <c r="P822" i="26" s="1"/>
  <c r="P823" i="26" s="1"/>
  <c r="P824" i="26" s="1"/>
  <c r="P825" i="26" s="1"/>
  <c r="P826" i="26" s="1"/>
  <c r="P827" i="26" s="1"/>
  <c r="P828" i="26" s="1"/>
  <c r="P829" i="26" s="1"/>
  <c r="P830" i="26" s="1"/>
  <c r="P831" i="26" s="1"/>
  <c r="P832" i="26" s="1"/>
  <c r="P833" i="26" s="1"/>
  <c r="P834" i="26" s="1"/>
  <c r="P835" i="26" s="1"/>
  <c r="P836" i="26" s="1"/>
  <c r="P837" i="26" s="1"/>
  <c r="P838" i="26" s="1"/>
  <c r="P839" i="26" s="1"/>
  <c r="P840" i="26" s="1"/>
  <c r="P841" i="26" s="1"/>
  <c r="P842" i="26" s="1"/>
  <c r="P843" i="26" s="1"/>
  <c r="P844" i="26" s="1"/>
  <c r="P845" i="26" s="1"/>
  <c r="P846" i="26" s="1"/>
  <c r="P847" i="26" s="1"/>
  <c r="P848" i="26" s="1"/>
  <c r="P849" i="26" s="1"/>
  <c r="P850" i="26" s="1"/>
  <c r="P851" i="26" s="1"/>
  <c r="P852" i="26" s="1"/>
  <c r="P853" i="26" s="1"/>
  <c r="P854" i="26" s="1"/>
  <c r="P855" i="26" s="1"/>
  <c r="P856" i="26" s="1"/>
  <c r="P857" i="26" s="1"/>
  <c r="P858" i="26" s="1"/>
  <c r="P859" i="26" s="1"/>
  <c r="AE37" i="25" l="1"/>
  <c r="K8" i="1"/>
  <c r="F63" i="1" l="1"/>
  <c r="F40" i="1" l="1"/>
  <c r="I27" i="19" l="1"/>
  <c r="D57" i="26" l="1"/>
  <c r="D58" i="26"/>
  <c r="D59" i="26"/>
  <c r="D60" i="26"/>
  <c r="D61" i="26"/>
  <c r="D62" i="26"/>
  <c r="D63" i="26"/>
  <c r="D64" i="26"/>
  <c r="D65" i="26"/>
  <c r="D66" i="26"/>
  <c r="D67" i="26"/>
  <c r="D56" i="26"/>
  <c r="B49" i="19" l="1"/>
  <c r="B50" i="19" s="1"/>
  <c r="F44" i="1" l="1"/>
  <c r="F66" i="18" l="1"/>
  <c r="H63" i="18"/>
  <c r="H62" i="18"/>
  <c r="H61" i="18"/>
  <c r="H60" i="18"/>
  <c r="H59" i="18"/>
  <c r="H58" i="18"/>
  <c r="F27" i="18"/>
  <c r="F48" i="1" l="1"/>
  <c r="H64" i="18"/>
  <c r="AE33" i="25" l="1"/>
  <c r="C12" i="20" l="1"/>
  <c r="A100" i="1" l="1"/>
  <c r="K102" i="1"/>
  <c r="C97" i="1"/>
  <c r="A99" i="1"/>
  <c r="AH7" i="26"/>
  <c r="AG8" i="25"/>
  <c r="E27" i="25"/>
  <c r="D27" i="25"/>
  <c r="F45" i="1"/>
  <c r="K45" i="1" s="1"/>
  <c r="F28" i="18"/>
  <c r="H47" i="18"/>
  <c r="AT15" i="26"/>
  <c r="AS15" i="26"/>
  <c r="AR15" i="26"/>
  <c r="AQ15" i="26"/>
  <c r="AP15" i="26"/>
  <c r="AO15" i="26"/>
  <c r="AN15" i="26"/>
  <c r="AM15" i="26"/>
  <c r="AL15" i="26"/>
  <c r="AI21" i="26"/>
  <c r="AH21" i="26" s="1"/>
  <c r="AH20" i="26"/>
  <c r="K23" i="1"/>
  <c r="AR21" i="25"/>
  <c r="AR20" i="25"/>
  <c r="B14" i="28"/>
  <c r="B15" i="28"/>
  <c r="B16" i="28"/>
  <c r="B17" i="28"/>
  <c r="B18" i="28"/>
  <c r="B19" i="28"/>
  <c r="B20" i="28"/>
  <c r="B21" i="28"/>
  <c r="B22" i="28"/>
  <c r="B23" i="28"/>
  <c r="B24" i="28"/>
  <c r="B25" i="28"/>
  <c r="B26" i="28"/>
  <c r="AK15" i="26"/>
  <c r="K32" i="1"/>
  <c r="C16" i="27"/>
  <c r="C17" i="27"/>
  <c r="C18" i="27"/>
  <c r="C19" i="27"/>
  <c r="C20" i="27"/>
  <c r="C21" i="27"/>
  <c r="C22" i="27"/>
  <c r="C23" i="27"/>
  <c r="C24" i="27"/>
  <c r="C25" i="27"/>
  <c r="C26" i="27"/>
  <c r="C27" i="27"/>
  <c r="O21" i="18"/>
  <c r="J5" i="16"/>
  <c r="H48" i="18"/>
  <c r="H46" i="18"/>
  <c r="H45" i="18"/>
  <c r="A94" i="1"/>
  <c r="F16" i="28"/>
  <c r="F56" i="1"/>
  <c r="AG32" i="25"/>
  <c r="AG33" i="25" s="1"/>
  <c r="AG34" i="25" s="1"/>
  <c r="AG35" i="25" s="1"/>
  <c r="AG36" i="25" s="1"/>
  <c r="AG37" i="25" s="1"/>
  <c r="AG38" i="25" s="1"/>
  <c r="AG39" i="25" s="1"/>
  <c r="AG40" i="25" s="1"/>
  <c r="AG41" i="25" s="1"/>
  <c r="AG42" i="25" s="1"/>
  <c r="AG43" i="25" s="1"/>
  <c r="AG44" i="25" s="1"/>
  <c r="AG45" i="25" s="1"/>
  <c r="AG46" i="25" s="1"/>
  <c r="AG47" i="25" s="1"/>
  <c r="AG48" i="25" s="1"/>
  <c r="AG49" i="25" s="1"/>
  <c r="AG50" i="25" s="1"/>
  <c r="AG51" i="25" s="1"/>
  <c r="AG52" i="25" s="1"/>
  <c r="AG53" i="25" s="1"/>
  <c r="AG54" i="25" s="1"/>
  <c r="AG55" i="25" s="1"/>
  <c r="AG56" i="25" s="1"/>
  <c r="AG57" i="25" s="1"/>
  <c r="AG58" i="25" s="1"/>
  <c r="AG59" i="25" s="1"/>
  <c r="AG60" i="25" s="1"/>
  <c r="AG61" i="25" s="1"/>
  <c r="AG62" i="25" s="1"/>
  <c r="AG63" i="25" s="1"/>
  <c r="AG64" i="25" s="1"/>
  <c r="AG65" i="25" s="1"/>
  <c r="AG66" i="25" s="1"/>
  <c r="AG67" i="25" s="1"/>
  <c r="AG68" i="25" s="1"/>
  <c r="AG69" i="25" s="1"/>
  <c r="AG70" i="25" s="1"/>
  <c r="AG71" i="25" s="1"/>
  <c r="AG72" i="25" s="1"/>
  <c r="AG73" i="25" s="1"/>
  <c r="AG74" i="25" s="1"/>
  <c r="AG75" i="25" s="1"/>
  <c r="AG76" i="25" s="1"/>
  <c r="AG77" i="25" s="1"/>
  <c r="AG78" i="25" s="1"/>
  <c r="AG79" i="25" s="1"/>
  <c r="AG80" i="25" s="1"/>
  <c r="AG81" i="25" s="1"/>
  <c r="AG82" i="25" s="1"/>
  <c r="AG83" i="25" s="1"/>
  <c r="AG84" i="25" s="1"/>
  <c r="AG85" i="25" s="1"/>
  <c r="AG86" i="25" s="1"/>
  <c r="AG87" i="25" s="1"/>
  <c r="AG88" i="25" s="1"/>
  <c r="AG89" i="25" s="1"/>
  <c r="AG90" i="25" s="1"/>
  <c r="AG91" i="25" s="1"/>
  <c r="AG92" i="25" s="1"/>
  <c r="AG93" i="25" s="1"/>
  <c r="AG94" i="25" s="1"/>
  <c r="AG95" i="25" s="1"/>
  <c r="AG96" i="25" s="1"/>
  <c r="AG97" i="25" s="1"/>
  <c r="AG98" i="25" s="1"/>
  <c r="AG99" i="25" s="1"/>
  <c r="AG100" i="25" s="1"/>
  <c r="H44" i="18"/>
  <c r="H42" i="18"/>
  <c r="Y21" i="18"/>
  <c r="Y30" i="18" s="1"/>
  <c r="O27" i="18"/>
  <c r="H41" i="18"/>
  <c r="H40" i="18"/>
  <c r="H39" i="18"/>
  <c r="H37" i="18"/>
  <c r="H36" i="18"/>
  <c r="F49" i="18"/>
  <c r="H43" i="18"/>
  <c r="Y27" i="18"/>
  <c r="O30" i="18"/>
  <c r="A1" i="1"/>
  <c r="F22" i="1"/>
  <c r="H18" i="17"/>
  <c r="F21" i="1" s="1"/>
  <c r="C17" i="17"/>
  <c r="C18" i="17"/>
  <c r="C19" i="17"/>
  <c r="C20" i="17"/>
  <c r="C21" i="17"/>
  <c r="C22" i="17"/>
  <c r="C23" i="17"/>
  <c r="C24" i="17"/>
  <c r="C25" i="17"/>
  <c r="C26" i="17"/>
  <c r="C27" i="17"/>
  <c r="C28" i="17"/>
  <c r="C29" i="17"/>
  <c r="C30" i="17"/>
  <c r="B20" i="26"/>
  <c r="B32" i="25"/>
  <c r="B33" i="25" s="1"/>
  <c r="B34" i="25" s="1"/>
  <c r="B35" i="25" s="1"/>
  <c r="B36" i="25" s="1"/>
  <c r="B37" i="25" s="1"/>
  <c r="B38" i="25" s="1"/>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B71" i="25" s="1"/>
  <c r="B72" i="25" s="1"/>
  <c r="B73" i="25" s="1"/>
  <c r="B74" i="25" s="1"/>
  <c r="B75" i="25" s="1"/>
  <c r="B76" i="25" s="1"/>
  <c r="B77" i="25" s="1"/>
  <c r="B78" i="25" s="1"/>
  <c r="B79" i="25" s="1"/>
  <c r="B80" i="25" s="1"/>
  <c r="B81" i="25" s="1"/>
  <c r="B82" i="25" s="1"/>
  <c r="B83" i="25" s="1"/>
  <c r="B84" i="25" s="1"/>
  <c r="B85" i="25" s="1"/>
  <c r="B86" i="25" s="1"/>
  <c r="B87" i="25" s="1"/>
  <c r="B88" i="25" s="1"/>
  <c r="B89" i="25" s="1"/>
  <c r="B90" i="25" s="1"/>
  <c r="B91" i="25" s="1"/>
  <c r="B92" i="25" s="1"/>
  <c r="B93" i="25" s="1"/>
  <c r="B94" i="25" s="1"/>
  <c r="B95" i="25" s="1"/>
  <c r="B96" i="25" s="1"/>
  <c r="B97" i="25" s="1"/>
  <c r="B98" i="25" s="1"/>
  <c r="B99" i="25" s="1"/>
  <c r="B100" i="25" s="1"/>
  <c r="C21" i="26"/>
  <c r="C22" i="26" s="1"/>
  <c r="C7" i="17"/>
  <c r="B10" i="19"/>
  <c r="B11" i="19" s="1"/>
  <c r="B12" i="19" s="1"/>
  <c r="B13" i="19" s="1"/>
  <c r="B14" i="19" s="1"/>
  <c r="B51" i="19"/>
  <c r="B52" i="19" s="1"/>
  <c r="B53" i="19" s="1"/>
  <c r="B54" i="19" s="1"/>
  <c r="B55" i="19" s="1"/>
  <c r="B56" i="19" s="1"/>
  <c r="B57" i="19" s="1"/>
  <c r="B58" i="19" s="1"/>
  <c r="B59" i="19" s="1"/>
  <c r="B60" i="19" s="1"/>
  <c r="B61" i="19" s="1"/>
  <c r="B62" i="19" s="1"/>
  <c r="B63" i="19" s="1"/>
  <c r="B64" i="19" s="1"/>
  <c r="B65" i="19" s="1"/>
  <c r="B66" i="19" s="1"/>
  <c r="B67" i="19" s="1"/>
  <c r="B68" i="19" s="1"/>
  <c r="B69" i="19" s="1"/>
  <c r="B70" i="19" s="1"/>
  <c r="F63" i="19"/>
  <c r="H27" i="23"/>
  <c r="F27" i="23"/>
  <c r="G20" i="23"/>
  <c r="J22" i="23"/>
  <c r="J21" i="23"/>
  <c r="J20" i="23"/>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B37" i="22"/>
  <c r="B36" i="22"/>
  <c r="A42" i="22"/>
  <c r="A43" i="22"/>
  <c r="A44" i="22"/>
  <c r="A45" i="22"/>
  <c r="A46" i="22"/>
  <c r="A47" i="22"/>
  <c r="A48" i="22"/>
  <c r="A49" i="22"/>
  <c r="A50" i="22"/>
  <c r="A51" i="22"/>
  <c r="A52" i="22"/>
  <c r="A53" i="22"/>
  <c r="A54" i="22"/>
  <c r="A55" i="22"/>
  <c r="A56" i="22"/>
  <c r="A57" i="22"/>
  <c r="A58" i="22"/>
  <c r="A59" i="22"/>
  <c r="G21" i="23"/>
  <c r="I21" i="23"/>
  <c r="K21" i="23"/>
  <c r="M45" i="22"/>
  <c r="G22" i="23"/>
  <c r="I22" i="23"/>
  <c r="K22" i="23"/>
  <c r="M46" i="22"/>
  <c r="I20" i="23"/>
  <c r="K20" i="23"/>
  <c r="C40" i="20"/>
  <c r="C41" i="20" s="1"/>
  <c r="C42" i="20" s="1"/>
  <c r="C43" i="20" s="1"/>
  <c r="C44" i="20" s="1"/>
  <c r="C45" i="20" s="1"/>
  <c r="C46" i="20" s="1"/>
  <c r="C47" i="20" s="1"/>
  <c r="C48" i="20" s="1"/>
  <c r="C49" i="20" s="1"/>
  <c r="C50" i="20" s="1"/>
  <c r="F22" i="20"/>
  <c r="F23" i="20"/>
  <c r="F24" i="20"/>
  <c r="F25" i="20"/>
  <c r="F26" i="20"/>
  <c r="F27" i="20" s="1"/>
  <c r="F28" i="20" s="1"/>
  <c r="F29" i="20" s="1"/>
  <c r="F30" i="20" s="1"/>
  <c r="F31" i="20" s="1"/>
  <c r="F32" i="20" s="1"/>
  <c r="C22" i="20"/>
  <c r="C23" i="20" s="1"/>
  <c r="C24" i="20" s="1"/>
  <c r="C25" i="20" s="1"/>
  <c r="C26" i="20" s="1"/>
  <c r="C27" i="20" s="1"/>
  <c r="C28" i="20" s="1"/>
  <c r="C29" i="20" s="1"/>
  <c r="C30" i="20" s="1"/>
  <c r="C31" i="20" s="1"/>
  <c r="C32" i="20" s="1"/>
  <c r="E12" i="20"/>
  <c r="G27" i="23"/>
  <c r="A18" i="1"/>
  <c r="A19" i="1" s="1"/>
  <c r="A20" i="1" s="1"/>
  <c r="A21" i="1" s="1"/>
  <c r="A22" i="1" s="1"/>
  <c r="A23" i="1" s="1"/>
  <c r="A24" i="1" s="1"/>
  <c r="A25" i="1" s="1"/>
  <c r="A26" i="1" s="1"/>
  <c r="A27" i="1" s="1"/>
  <c r="A28" i="1" s="1"/>
  <c r="A29" i="1" s="1"/>
  <c r="A30" i="1" s="1"/>
  <c r="A31" i="1" s="1"/>
  <c r="A32" i="1" s="1"/>
  <c r="A33"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3" i="1"/>
  <c r="A64" i="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H22" i="1"/>
  <c r="H60" i="1"/>
  <c r="H61" i="1" s="1"/>
  <c r="A5" i="16"/>
  <c r="A14" i="16"/>
  <c r="A15" i="16"/>
  <c r="A16" i="16"/>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F48" i="16"/>
  <c r="C35" i="16"/>
  <c r="C36" i="16" s="1"/>
  <c r="C37" i="16" s="1"/>
  <c r="C38" i="16" s="1"/>
  <c r="C39" i="16" s="1"/>
  <c r="C40" i="16" s="1"/>
  <c r="C41" i="16" s="1"/>
  <c r="C42" i="16" s="1"/>
  <c r="C43" i="16" s="1"/>
  <c r="C44" i="16" s="1"/>
  <c r="C45" i="16" s="1"/>
  <c r="C46" i="16" s="1"/>
  <c r="I27" i="16"/>
  <c r="H27" i="16"/>
  <c r="F79" i="1"/>
  <c r="G27" i="16"/>
  <c r="E27" i="16"/>
  <c r="C14" i="16"/>
  <c r="C15" i="16" s="1"/>
  <c r="C16" i="16" s="1"/>
  <c r="C17" i="16" s="1"/>
  <c r="C18" i="16" s="1"/>
  <c r="C19" i="16" s="1"/>
  <c r="C20" i="16" s="1"/>
  <c r="C21" i="16" s="1"/>
  <c r="C22" i="16" s="1"/>
  <c r="C23" i="16" s="1"/>
  <c r="C24" i="16" s="1"/>
  <c r="C25" i="16" s="1"/>
  <c r="K49" i="1"/>
  <c r="I125" i="1"/>
  <c r="I126" i="1"/>
  <c r="I123" i="1"/>
  <c r="H65" i="1"/>
  <c r="H66" i="1" s="1"/>
  <c r="H71" i="1" s="1"/>
  <c r="F127" i="1"/>
  <c r="K65" i="1"/>
  <c r="K66" i="1"/>
  <c r="M44" i="22"/>
  <c r="F50" i="1" l="1"/>
  <c r="H63" i="19"/>
  <c r="H65" i="19" s="1"/>
  <c r="G63" i="19"/>
  <c r="G65" i="19" s="1"/>
  <c r="AI22" i="26"/>
  <c r="AH22" i="26" s="1"/>
  <c r="B21" i="26"/>
  <c r="AR22" i="25"/>
  <c r="H49" i="18"/>
  <c r="F46" i="1" s="1"/>
  <c r="K46" i="1" s="1"/>
  <c r="F65" i="19"/>
  <c r="K88" i="1" s="1"/>
  <c r="C23" i="26"/>
  <c r="B22" i="26"/>
  <c r="K113" i="1"/>
  <c r="K41" i="1"/>
  <c r="AI23" i="26" l="1"/>
  <c r="AH23" i="26" s="1"/>
  <c r="C27" i="25"/>
  <c r="I65" i="19"/>
  <c r="B23" i="26"/>
  <c r="C24" i="26"/>
  <c r="K63" i="1"/>
  <c r="F67" i="1"/>
  <c r="K115" i="1"/>
  <c r="I18" i="19"/>
  <c r="K117" i="1" l="1"/>
  <c r="AI24" i="26"/>
  <c r="AI25" i="26" s="1"/>
  <c r="B24" i="26"/>
  <c r="C25" i="26"/>
  <c r="AH24" i="26" l="1"/>
  <c r="AI26" i="26"/>
  <c r="AH25" i="26"/>
  <c r="B25" i="26"/>
  <c r="C26" i="26"/>
  <c r="B26" i="26" l="1"/>
  <c r="C27" i="26"/>
  <c r="AH26" i="26"/>
  <c r="AI27" i="26"/>
  <c r="AH27" i="26" l="1"/>
  <c r="AI28" i="26"/>
  <c r="B27" i="26"/>
  <c r="C28" i="26"/>
  <c r="AH28" i="26" l="1"/>
  <c r="AI29" i="26"/>
  <c r="B28" i="26"/>
  <c r="C29" i="26"/>
  <c r="AH29" i="26" l="1"/>
  <c r="AI30" i="26"/>
  <c r="B29" i="26"/>
  <c r="C30" i="26"/>
  <c r="AH30" i="26" l="1"/>
  <c r="AI31" i="26"/>
  <c r="B30" i="26"/>
  <c r="C31" i="26"/>
  <c r="C32" i="26" l="1"/>
  <c r="B31" i="26"/>
  <c r="AI32" i="26"/>
  <c r="AH31" i="26"/>
  <c r="AT56" i="26"/>
  <c r="AS56" i="26"/>
  <c r="E68" i="26"/>
  <c r="AL56" i="26"/>
  <c r="AI33" i="26" l="1"/>
  <c r="AH32" i="26"/>
  <c r="B32" i="26"/>
  <c r="C33" i="26"/>
  <c r="AL57" i="26"/>
  <c r="AR56" i="26"/>
  <c r="AS57" i="26"/>
  <c r="AS58" i="26" s="1"/>
  <c r="AS59" i="26" s="1"/>
  <c r="AS60" i="26" s="1"/>
  <c r="AS61" i="26" s="1"/>
  <c r="AS62" i="26" s="1"/>
  <c r="AS63" i="26" s="1"/>
  <c r="AS64" i="26" s="1"/>
  <c r="AS65" i="26" s="1"/>
  <c r="AS66" i="26" s="1"/>
  <c r="AS67" i="26" s="1"/>
  <c r="AS68" i="26" s="1"/>
  <c r="AO56" i="26"/>
  <c r="H68" i="26"/>
  <c r="M68" i="26"/>
  <c r="AN56" i="26"/>
  <c r="E69" i="26"/>
  <c r="E70" i="26" s="1"/>
  <c r="E71" i="26" s="1"/>
  <c r="E72" i="26" s="1"/>
  <c r="E73" i="26" s="1"/>
  <c r="E74" i="26" s="1"/>
  <c r="E75" i="26" s="1"/>
  <c r="E76" i="26" s="1"/>
  <c r="E77" i="26" s="1"/>
  <c r="E78" i="26" s="1"/>
  <c r="E79" i="26" s="1"/>
  <c r="K68" i="26"/>
  <c r="AT57" i="26"/>
  <c r="AT58" i="26" s="1"/>
  <c r="AT59" i="26" s="1"/>
  <c r="AT60" i="26" s="1"/>
  <c r="AT61" i="26" s="1"/>
  <c r="AT62" i="26" s="1"/>
  <c r="AT63" i="26" s="1"/>
  <c r="AT64" i="26" s="1"/>
  <c r="AT65" i="26" s="1"/>
  <c r="AT66" i="26" s="1"/>
  <c r="AT67" i="26" s="1"/>
  <c r="AT68" i="26" s="1"/>
  <c r="AK68" i="26"/>
  <c r="AL58" i="26" l="1"/>
  <c r="B33" i="26"/>
  <c r="C34" i="26"/>
  <c r="AH33" i="26"/>
  <c r="AI34" i="26"/>
  <c r="G68" i="26"/>
  <c r="AT69" i="26"/>
  <c r="AT70" i="26" s="1"/>
  <c r="AT71" i="26" s="1"/>
  <c r="AT72" i="26" s="1"/>
  <c r="AT73" i="26" s="1"/>
  <c r="AT74" i="26" s="1"/>
  <c r="AT75" i="26" s="1"/>
  <c r="AT76" i="26" s="1"/>
  <c r="AT77" i="26" s="1"/>
  <c r="AT78" i="26" s="1"/>
  <c r="AT79" i="26" s="1"/>
  <c r="AT80" i="26" s="1"/>
  <c r="AP56" i="26"/>
  <c r="I68" i="26"/>
  <c r="AM56" i="26"/>
  <c r="H69" i="26"/>
  <c r="H70" i="26" s="1"/>
  <c r="H71" i="26" s="1"/>
  <c r="H72" i="26" s="1"/>
  <c r="H73" i="26" s="1"/>
  <c r="H74" i="26" s="1"/>
  <c r="H75" i="26" s="1"/>
  <c r="H76" i="26" s="1"/>
  <c r="H77" i="26" s="1"/>
  <c r="H78" i="26" s="1"/>
  <c r="H79" i="26" s="1"/>
  <c r="AQ56" i="26"/>
  <c r="AR57" i="26"/>
  <c r="AR58" i="26" s="1"/>
  <c r="AR59" i="26" s="1"/>
  <c r="AR60" i="26" s="1"/>
  <c r="AR61" i="26" s="1"/>
  <c r="AR62" i="26" s="1"/>
  <c r="AR63" i="26" s="1"/>
  <c r="AR64" i="26" s="1"/>
  <c r="AR65" i="26" s="1"/>
  <c r="AR66" i="26" s="1"/>
  <c r="AR67" i="26" s="1"/>
  <c r="AR68" i="26" s="1"/>
  <c r="L68" i="26"/>
  <c r="AK69" i="26"/>
  <c r="AK70" i="26" s="1"/>
  <c r="AK71" i="26" s="1"/>
  <c r="AK72" i="26" s="1"/>
  <c r="AK73" i="26" s="1"/>
  <c r="AK74" i="26" s="1"/>
  <c r="AK75" i="26" s="1"/>
  <c r="AK76" i="26" s="1"/>
  <c r="AK77" i="26" s="1"/>
  <c r="AK78" i="26" s="1"/>
  <c r="AK79" i="26" s="1"/>
  <c r="AN57" i="26"/>
  <c r="AN58" i="26" s="1"/>
  <c r="AN59" i="26" s="1"/>
  <c r="AN60" i="26" s="1"/>
  <c r="AN61" i="26" s="1"/>
  <c r="AN62" i="26" s="1"/>
  <c r="AN63" i="26" s="1"/>
  <c r="AN64" i="26" s="1"/>
  <c r="AN65" i="26" s="1"/>
  <c r="AN66" i="26" s="1"/>
  <c r="AN67" i="26" s="1"/>
  <c r="AN68" i="26" s="1"/>
  <c r="Q68" i="26"/>
  <c r="AO57" i="26"/>
  <c r="AO58" i="26" s="1"/>
  <c r="AO59" i="26" s="1"/>
  <c r="AO60" i="26" s="1"/>
  <c r="AO61" i="26" s="1"/>
  <c r="AO62" i="26" s="1"/>
  <c r="AO63" i="26" s="1"/>
  <c r="AO64" i="26" s="1"/>
  <c r="AO65" i="26" s="1"/>
  <c r="AO66" i="26" s="1"/>
  <c r="AO67" i="26" s="1"/>
  <c r="AO68" i="26" s="1"/>
  <c r="K69" i="26"/>
  <c r="K70" i="26" s="1"/>
  <c r="K71" i="26" s="1"/>
  <c r="K72" i="26" s="1"/>
  <c r="K73" i="26" s="1"/>
  <c r="K74" i="26" s="1"/>
  <c r="K75" i="26" s="1"/>
  <c r="K76" i="26" s="1"/>
  <c r="K77" i="26" s="1"/>
  <c r="K78" i="26" s="1"/>
  <c r="K79" i="26" s="1"/>
  <c r="F68" i="26"/>
  <c r="M69" i="26"/>
  <c r="M70" i="26" s="1"/>
  <c r="M71" i="26" s="1"/>
  <c r="M72" i="26" s="1"/>
  <c r="M73" i="26" s="1"/>
  <c r="M74" i="26" s="1"/>
  <c r="M75" i="26" s="1"/>
  <c r="M76" i="26" s="1"/>
  <c r="M77" i="26" s="1"/>
  <c r="M78" i="26" s="1"/>
  <c r="M79" i="26" s="1"/>
  <c r="AS69" i="26"/>
  <c r="AS70" i="26" s="1"/>
  <c r="AS71" i="26" s="1"/>
  <c r="AS72" i="26" s="1"/>
  <c r="AS73" i="26" s="1"/>
  <c r="AS74" i="26" s="1"/>
  <c r="AS75" i="26" s="1"/>
  <c r="AS76" i="26" s="1"/>
  <c r="AS77" i="26" s="1"/>
  <c r="AS78" i="26" s="1"/>
  <c r="AS79" i="26" s="1"/>
  <c r="AS80" i="26" s="1"/>
  <c r="AJ56" i="26" l="1"/>
  <c r="AL59" i="26"/>
  <c r="AH34" i="26"/>
  <c r="AI35" i="26"/>
  <c r="B34" i="26"/>
  <c r="C35" i="26"/>
  <c r="AN69" i="26"/>
  <c r="AN70" i="26" s="1"/>
  <c r="AN71" i="26" s="1"/>
  <c r="AN72" i="26" s="1"/>
  <c r="AN73" i="26" s="1"/>
  <c r="AN74" i="26" s="1"/>
  <c r="AN75" i="26" s="1"/>
  <c r="AN76" i="26" s="1"/>
  <c r="AN77" i="26" s="1"/>
  <c r="AN78" i="26" s="1"/>
  <c r="AN79" i="26" s="1"/>
  <c r="AN80" i="26" s="1"/>
  <c r="AP57" i="26"/>
  <c r="AP58" i="26" s="1"/>
  <c r="AP59" i="26" s="1"/>
  <c r="AP60" i="26" s="1"/>
  <c r="AP61" i="26" s="1"/>
  <c r="AP62" i="26" s="1"/>
  <c r="AP63" i="26" s="1"/>
  <c r="AP64" i="26" s="1"/>
  <c r="AP65" i="26" s="1"/>
  <c r="AP66" i="26" s="1"/>
  <c r="AP67" i="26" s="1"/>
  <c r="AP68" i="26" s="1"/>
  <c r="F69" i="26"/>
  <c r="F70" i="26" s="1"/>
  <c r="F71" i="26" s="1"/>
  <c r="F72" i="26" s="1"/>
  <c r="F73" i="26" s="1"/>
  <c r="F74" i="26" s="1"/>
  <c r="F75" i="26" s="1"/>
  <c r="F76" i="26" s="1"/>
  <c r="F77" i="26" s="1"/>
  <c r="F78" i="26" s="1"/>
  <c r="F79" i="26" s="1"/>
  <c r="AR69" i="26"/>
  <c r="AR70" i="26" s="1"/>
  <c r="AR71" i="26" s="1"/>
  <c r="AR72" i="26" s="1"/>
  <c r="AR73" i="26" s="1"/>
  <c r="AR74" i="26" s="1"/>
  <c r="AR75" i="26" s="1"/>
  <c r="AR76" i="26" s="1"/>
  <c r="AR77" i="26" s="1"/>
  <c r="AR78" i="26" s="1"/>
  <c r="AR79" i="26" s="1"/>
  <c r="AR80" i="26" s="1"/>
  <c r="AT81" i="26"/>
  <c r="AT82" i="26" s="1"/>
  <c r="AT83" i="26" s="1"/>
  <c r="AT84" i="26" s="1"/>
  <c r="AT85" i="26" s="1"/>
  <c r="AT86" i="26" s="1"/>
  <c r="AT87" i="26" s="1"/>
  <c r="AT88" i="26" s="1"/>
  <c r="AT89" i="26" s="1"/>
  <c r="AT90" i="26" s="1"/>
  <c r="AT91" i="26" s="1"/>
  <c r="AM57" i="26"/>
  <c r="AQ57" i="26"/>
  <c r="AQ58" i="26" s="1"/>
  <c r="AQ59" i="26" s="1"/>
  <c r="AQ60" i="26" s="1"/>
  <c r="AQ61" i="26" s="1"/>
  <c r="AQ62" i="26" s="1"/>
  <c r="AQ63" i="26" s="1"/>
  <c r="AQ64" i="26" s="1"/>
  <c r="AQ65" i="26" s="1"/>
  <c r="AQ66" i="26" s="1"/>
  <c r="AQ67" i="26" s="1"/>
  <c r="AQ68" i="26" s="1"/>
  <c r="G69" i="26"/>
  <c r="G70" i="26" s="1"/>
  <c r="G71" i="26" s="1"/>
  <c r="G72" i="26" s="1"/>
  <c r="G73" i="26" s="1"/>
  <c r="G74" i="26" s="1"/>
  <c r="G75" i="26" s="1"/>
  <c r="G76" i="26" s="1"/>
  <c r="G77" i="26" s="1"/>
  <c r="G78" i="26" s="1"/>
  <c r="G79" i="26" s="1"/>
  <c r="J68" i="26"/>
  <c r="L69" i="26"/>
  <c r="L70" i="26" s="1"/>
  <c r="L71" i="26" s="1"/>
  <c r="L72" i="26" s="1"/>
  <c r="L73" i="26" s="1"/>
  <c r="L74" i="26" s="1"/>
  <c r="L75" i="26" s="1"/>
  <c r="L76" i="26" s="1"/>
  <c r="L77" i="26" s="1"/>
  <c r="L78" i="26" s="1"/>
  <c r="L79" i="26" s="1"/>
  <c r="I69" i="26"/>
  <c r="I70" i="26" s="1"/>
  <c r="I71" i="26" s="1"/>
  <c r="I72" i="26" s="1"/>
  <c r="I73" i="26" s="1"/>
  <c r="I74" i="26" s="1"/>
  <c r="I75" i="26" s="1"/>
  <c r="I76" i="26" s="1"/>
  <c r="I77" i="26" s="1"/>
  <c r="I78" i="26" s="1"/>
  <c r="I79" i="26" s="1"/>
  <c r="AS81" i="26"/>
  <c r="AS82" i="26" s="1"/>
  <c r="AS83" i="26" s="1"/>
  <c r="AS84" i="26" s="1"/>
  <c r="AS85" i="26" s="1"/>
  <c r="AS86" i="26" s="1"/>
  <c r="AS87" i="26" s="1"/>
  <c r="AS88" i="26" s="1"/>
  <c r="AS89" i="26" s="1"/>
  <c r="AS90" i="26" s="1"/>
  <c r="AS91" i="26" s="1"/>
  <c r="AO69" i="26"/>
  <c r="AO70" i="26" s="1"/>
  <c r="AO71" i="26" s="1"/>
  <c r="AO72" i="26" s="1"/>
  <c r="AO73" i="26" s="1"/>
  <c r="AO74" i="26" s="1"/>
  <c r="AO75" i="26" s="1"/>
  <c r="AO76" i="26" s="1"/>
  <c r="AO77" i="26" s="1"/>
  <c r="AO78" i="26" s="1"/>
  <c r="AO79" i="26" s="1"/>
  <c r="AO80" i="26" s="1"/>
  <c r="Q69" i="26"/>
  <c r="Q70" i="26" s="1"/>
  <c r="Q71" i="26" s="1"/>
  <c r="Q72" i="26" s="1"/>
  <c r="Q73" i="26" s="1"/>
  <c r="Q74" i="26" s="1"/>
  <c r="Q75" i="26" s="1"/>
  <c r="Q76" i="26" s="1"/>
  <c r="Q77" i="26" s="1"/>
  <c r="Q78" i="26" s="1"/>
  <c r="Q79" i="26" s="1"/>
  <c r="AM58" i="26" l="1"/>
  <c r="AJ57" i="26"/>
  <c r="AL60" i="26"/>
  <c r="AI36" i="26"/>
  <c r="AH35" i="26"/>
  <c r="B35" i="26"/>
  <c r="C36" i="26"/>
  <c r="E116" i="26"/>
  <c r="AP69" i="26"/>
  <c r="AP70" i="26" s="1"/>
  <c r="AP71" i="26" s="1"/>
  <c r="AP72" i="26" s="1"/>
  <c r="AP73" i="26" s="1"/>
  <c r="AP74" i="26" s="1"/>
  <c r="AP75" i="26" s="1"/>
  <c r="AP76" i="26" s="1"/>
  <c r="AP77" i="26" s="1"/>
  <c r="AP78" i="26" s="1"/>
  <c r="AP79" i="26" s="1"/>
  <c r="AP80" i="26" s="1"/>
  <c r="AO81" i="26"/>
  <c r="AO82" i="26" s="1"/>
  <c r="AO83" i="26" s="1"/>
  <c r="AO84" i="26" s="1"/>
  <c r="AO85" i="26" s="1"/>
  <c r="AO86" i="26" s="1"/>
  <c r="AO87" i="26" s="1"/>
  <c r="AO88" i="26" s="1"/>
  <c r="AO89" i="26" s="1"/>
  <c r="AO90" i="26" s="1"/>
  <c r="AO91" i="26" s="1"/>
  <c r="J69" i="26"/>
  <c r="J70" i="26" s="1"/>
  <c r="J71" i="26" s="1"/>
  <c r="J72" i="26" s="1"/>
  <c r="J73" i="26" s="1"/>
  <c r="J74" i="26" s="1"/>
  <c r="J75" i="26" s="1"/>
  <c r="J76" i="26" s="1"/>
  <c r="J77" i="26" s="1"/>
  <c r="J78" i="26" s="1"/>
  <c r="J79" i="26" s="1"/>
  <c r="AS104" i="26"/>
  <c r="AT104" i="26"/>
  <c r="AQ69" i="26"/>
  <c r="AQ70" i="26" s="1"/>
  <c r="AQ71" i="26" s="1"/>
  <c r="AQ72" i="26" s="1"/>
  <c r="AQ73" i="26" s="1"/>
  <c r="AQ74" i="26" s="1"/>
  <c r="AQ75" i="26" s="1"/>
  <c r="AQ76" i="26" s="1"/>
  <c r="AQ77" i="26" s="1"/>
  <c r="AQ78" i="26" s="1"/>
  <c r="AQ79" i="26" s="1"/>
  <c r="AQ80" i="26" s="1"/>
  <c r="AN81" i="26"/>
  <c r="AN82" i="26" s="1"/>
  <c r="AN83" i="26" s="1"/>
  <c r="AN84" i="26" s="1"/>
  <c r="AN85" i="26" s="1"/>
  <c r="AN86" i="26" s="1"/>
  <c r="AN87" i="26" s="1"/>
  <c r="AN88" i="26" s="1"/>
  <c r="AN89" i="26" s="1"/>
  <c r="AN90" i="26" s="1"/>
  <c r="AN91" i="26" s="1"/>
  <c r="AR81" i="26"/>
  <c r="AR82" i="26" s="1"/>
  <c r="AR83" i="26" s="1"/>
  <c r="AR84" i="26" s="1"/>
  <c r="AR85" i="26" s="1"/>
  <c r="AR86" i="26" s="1"/>
  <c r="AR87" i="26" s="1"/>
  <c r="AR88" i="26" s="1"/>
  <c r="AR89" i="26" s="1"/>
  <c r="AR90" i="26" s="1"/>
  <c r="AR91" i="26" s="1"/>
  <c r="AL61" i="26" l="1"/>
  <c r="AM59" i="26"/>
  <c r="AJ58" i="26"/>
  <c r="AI37" i="26"/>
  <c r="AH36" i="26"/>
  <c r="B36" i="26"/>
  <c r="C37" i="26"/>
  <c r="AT105" i="26"/>
  <c r="AT106" i="26" s="1"/>
  <c r="AT107" i="26" s="1"/>
  <c r="AT108" i="26" s="1"/>
  <c r="AT109" i="26" s="1"/>
  <c r="AT110" i="26" s="1"/>
  <c r="AT111" i="26" s="1"/>
  <c r="AT112" i="26" s="1"/>
  <c r="AT113" i="26" s="1"/>
  <c r="AT114" i="26" s="1"/>
  <c r="AT115" i="26" s="1"/>
  <c r="AT116" i="26" s="1"/>
  <c r="AR104" i="26"/>
  <c r="AP81" i="26"/>
  <c r="AP82" i="26" s="1"/>
  <c r="AP83" i="26" s="1"/>
  <c r="AP84" i="26" s="1"/>
  <c r="AP85" i="26" s="1"/>
  <c r="AP86" i="26" s="1"/>
  <c r="AP87" i="26" s="1"/>
  <c r="AP88" i="26" s="1"/>
  <c r="AP89" i="26" s="1"/>
  <c r="AP90" i="26" s="1"/>
  <c r="AP91" i="26" s="1"/>
  <c r="E117" i="26"/>
  <c r="E118" i="26" s="1"/>
  <c r="E119" i="26" s="1"/>
  <c r="E120" i="26" s="1"/>
  <c r="E121" i="26" s="1"/>
  <c r="E122" i="26" s="1"/>
  <c r="E123" i="26" s="1"/>
  <c r="E124" i="26" s="1"/>
  <c r="E125" i="26" s="1"/>
  <c r="E126" i="26" s="1"/>
  <c r="E127" i="26" s="1"/>
  <c r="E128" i="26" s="1"/>
  <c r="M116" i="26"/>
  <c r="AN104" i="26"/>
  <c r="AS105" i="26"/>
  <c r="AS106" i="26" s="1"/>
  <c r="AS107" i="26" s="1"/>
  <c r="AS108" i="26" s="1"/>
  <c r="AS109" i="26" s="1"/>
  <c r="AS110" i="26" s="1"/>
  <c r="AS111" i="26" s="1"/>
  <c r="AS112" i="26" s="1"/>
  <c r="AS113" i="26" s="1"/>
  <c r="AS114" i="26" s="1"/>
  <c r="AS115" i="26" s="1"/>
  <c r="AS116" i="26" s="1"/>
  <c r="AO104" i="26"/>
  <c r="AK116" i="26"/>
  <c r="AQ81" i="26"/>
  <c r="AQ82" i="26" s="1"/>
  <c r="AQ83" i="26" s="1"/>
  <c r="AQ84" i="26" s="1"/>
  <c r="AQ85" i="26" s="1"/>
  <c r="AQ86" i="26" s="1"/>
  <c r="AQ87" i="26" s="1"/>
  <c r="AQ88" i="26" s="1"/>
  <c r="AQ89" i="26" s="1"/>
  <c r="AQ90" i="26" s="1"/>
  <c r="AQ91" i="26" s="1"/>
  <c r="H116" i="26"/>
  <c r="K116" i="26"/>
  <c r="AM60" i="26" l="1"/>
  <c r="AJ59" i="26"/>
  <c r="AL62" i="26"/>
  <c r="AH37" i="26"/>
  <c r="AI38" i="26"/>
  <c r="B37" i="26"/>
  <c r="C38" i="26"/>
  <c r="K117" i="26"/>
  <c r="K118" i="26" s="1"/>
  <c r="K119" i="26" s="1"/>
  <c r="K120" i="26" s="1"/>
  <c r="K121" i="26" s="1"/>
  <c r="K122" i="26" s="1"/>
  <c r="K123" i="26" s="1"/>
  <c r="K124" i="26" s="1"/>
  <c r="K125" i="26" s="1"/>
  <c r="K126" i="26" s="1"/>
  <c r="K127" i="26" s="1"/>
  <c r="K128" i="26" s="1"/>
  <c r="I116" i="26"/>
  <c r="AK117" i="26"/>
  <c r="AK118" i="26" s="1"/>
  <c r="AK119" i="26" s="1"/>
  <c r="AK120" i="26" s="1"/>
  <c r="AK121" i="26" s="1"/>
  <c r="AK122" i="26" s="1"/>
  <c r="AK123" i="26" s="1"/>
  <c r="AK124" i="26" s="1"/>
  <c r="AK125" i="26" s="1"/>
  <c r="AK126" i="26" s="1"/>
  <c r="AK127" i="26" s="1"/>
  <c r="AK128" i="26" s="1"/>
  <c r="F116" i="26"/>
  <c r="Q116" i="26"/>
  <c r="M117" i="26"/>
  <c r="M118" i="26" s="1"/>
  <c r="M119" i="26" s="1"/>
  <c r="M120" i="26" s="1"/>
  <c r="M121" i="26" s="1"/>
  <c r="M122" i="26" s="1"/>
  <c r="M123" i="26" s="1"/>
  <c r="M124" i="26" s="1"/>
  <c r="M125" i="26" s="1"/>
  <c r="M126" i="26" s="1"/>
  <c r="M127" i="26" s="1"/>
  <c r="M128" i="26" s="1"/>
  <c r="AR105" i="26"/>
  <c r="AR106" i="26" s="1"/>
  <c r="AR107" i="26" s="1"/>
  <c r="AR108" i="26" s="1"/>
  <c r="AR109" i="26" s="1"/>
  <c r="AR110" i="26" s="1"/>
  <c r="AR111" i="26" s="1"/>
  <c r="AR112" i="26" s="1"/>
  <c r="AR113" i="26" s="1"/>
  <c r="AR114" i="26" s="1"/>
  <c r="AR115" i="26" s="1"/>
  <c r="AR116" i="26" s="1"/>
  <c r="AS117" i="26"/>
  <c r="AS118" i="26" s="1"/>
  <c r="AS119" i="26" s="1"/>
  <c r="AS120" i="26" s="1"/>
  <c r="AS121" i="26" s="1"/>
  <c r="AS122" i="26" s="1"/>
  <c r="AS123" i="26" s="1"/>
  <c r="AS124" i="26" s="1"/>
  <c r="AS125" i="26" s="1"/>
  <c r="AS126" i="26" s="1"/>
  <c r="AS127" i="26" s="1"/>
  <c r="AS128" i="26" s="1"/>
  <c r="L116" i="26"/>
  <c r="E129" i="26"/>
  <c r="E130" i="26" s="1"/>
  <c r="E131" i="26" s="1"/>
  <c r="E132" i="26" s="1"/>
  <c r="E133" i="26" s="1"/>
  <c r="E134" i="26" s="1"/>
  <c r="E135" i="26" s="1"/>
  <c r="E136" i="26" s="1"/>
  <c r="E137" i="26" s="1"/>
  <c r="E138" i="26" s="1"/>
  <c r="E139" i="26" s="1"/>
  <c r="E140" i="26" s="1"/>
  <c r="AO105" i="26"/>
  <c r="AO106" i="26" s="1"/>
  <c r="AO107" i="26" s="1"/>
  <c r="AO108" i="26" s="1"/>
  <c r="AO109" i="26" s="1"/>
  <c r="AO110" i="26" s="1"/>
  <c r="AO111" i="26" s="1"/>
  <c r="AO112" i="26" s="1"/>
  <c r="AO113" i="26" s="1"/>
  <c r="AO114" i="26" s="1"/>
  <c r="AO115" i="26" s="1"/>
  <c r="AO116" i="26" s="1"/>
  <c r="H117" i="26"/>
  <c r="H118" i="26" s="1"/>
  <c r="H119" i="26" s="1"/>
  <c r="H120" i="26" s="1"/>
  <c r="H121" i="26" s="1"/>
  <c r="H122" i="26" s="1"/>
  <c r="H123" i="26" s="1"/>
  <c r="H124" i="26" s="1"/>
  <c r="H125" i="26" s="1"/>
  <c r="H126" i="26" s="1"/>
  <c r="H127" i="26" s="1"/>
  <c r="H128" i="26" s="1"/>
  <c r="AQ104" i="26"/>
  <c r="AP104" i="26"/>
  <c r="AN105" i="26"/>
  <c r="AN106" i="26" s="1"/>
  <c r="AN107" i="26" s="1"/>
  <c r="AN108" i="26" s="1"/>
  <c r="AN109" i="26" s="1"/>
  <c r="AN110" i="26" s="1"/>
  <c r="AN111" i="26" s="1"/>
  <c r="AN112" i="26" s="1"/>
  <c r="AN113" i="26" s="1"/>
  <c r="AN114" i="26" s="1"/>
  <c r="AN115" i="26" s="1"/>
  <c r="AN116" i="26" s="1"/>
  <c r="AT117" i="26"/>
  <c r="AT118" i="26" s="1"/>
  <c r="AT119" i="26" s="1"/>
  <c r="AT120" i="26" s="1"/>
  <c r="AT121" i="26" s="1"/>
  <c r="AT122" i="26" s="1"/>
  <c r="AT123" i="26" s="1"/>
  <c r="AT124" i="26" s="1"/>
  <c r="AT125" i="26" s="1"/>
  <c r="AT126" i="26" s="1"/>
  <c r="AT127" i="26" s="1"/>
  <c r="AT128" i="26" s="1"/>
  <c r="G116" i="26"/>
  <c r="AL63" i="26" l="1"/>
  <c r="AM61" i="26"/>
  <c r="AJ60" i="26"/>
  <c r="B38" i="26"/>
  <c r="C39" i="26"/>
  <c r="AI39" i="26"/>
  <c r="AH38" i="26"/>
  <c r="AN117" i="26"/>
  <c r="AN118" i="26" s="1"/>
  <c r="AN119" i="26" s="1"/>
  <c r="AN120" i="26" s="1"/>
  <c r="AN121" i="26" s="1"/>
  <c r="AN122" i="26" s="1"/>
  <c r="AN123" i="26" s="1"/>
  <c r="AN124" i="26" s="1"/>
  <c r="AN125" i="26" s="1"/>
  <c r="AN126" i="26" s="1"/>
  <c r="AN127" i="26" s="1"/>
  <c r="AN128" i="26" s="1"/>
  <c r="G117" i="26"/>
  <c r="G118" i="26" s="1"/>
  <c r="G119" i="26" s="1"/>
  <c r="G120" i="26" s="1"/>
  <c r="G121" i="26" s="1"/>
  <c r="G122" i="26" s="1"/>
  <c r="G123" i="26" s="1"/>
  <c r="G124" i="26" s="1"/>
  <c r="G125" i="26" s="1"/>
  <c r="G126" i="26" s="1"/>
  <c r="G127" i="26" s="1"/>
  <c r="G128" i="26" s="1"/>
  <c r="AP105" i="26"/>
  <c r="AP106" i="26" s="1"/>
  <c r="AP107" i="26" s="1"/>
  <c r="AP108" i="26" s="1"/>
  <c r="AP109" i="26" s="1"/>
  <c r="AP110" i="26" s="1"/>
  <c r="AP111" i="26" s="1"/>
  <c r="AP112" i="26" s="1"/>
  <c r="AP113" i="26" s="1"/>
  <c r="AP114" i="26" s="1"/>
  <c r="AP115" i="26" s="1"/>
  <c r="AP116" i="26" s="1"/>
  <c r="AO117" i="26"/>
  <c r="AO118" i="26" s="1"/>
  <c r="AO119" i="26" s="1"/>
  <c r="AO120" i="26" s="1"/>
  <c r="AO121" i="26" s="1"/>
  <c r="AO122" i="26" s="1"/>
  <c r="AO123" i="26" s="1"/>
  <c r="AO124" i="26" s="1"/>
  <c r="AO125" i="26" s="1"/>
  <c r="AO126" i="26" s="1"/>
  <c r="AO127" i="26" s="1"/>
  <c r="AO128" i="26" s="1"/>
  <c r="AS129" i="26"/>
  <c r="AS130" i="26" s="1"/>
  <c r="AS131" i="26" s="1"/>
  <c r="AS132" i="26" s="1"/>
  <c r="AS133" i="26" s="1"/>
  <c r="AS134" i="26" s="1"/>
  <c r="AS135" i="26" s="1"/>
  <c r="AS136" i="26" s="1"/>
  <c r="AS137" i="26" s="1"/>
  <c r="AS138" i="26" s="1"/>
  <c r="AS139" i="26" s="1"/>
  <c r="AS140" i="26" s="1"/>
  <c r="AK129" i="26"/>
  <c r="AK130" i="26" s="1"/>
  <c r="AK131" i="26" s="1"/>
  <c r="AK132" i="26" s="1"/>
  <c r="AK133" i="26" s="1"/>
  <c r="AK134" i="26" s="1"/>
  <c r="AK135" i="26" s="1"/>
  <c r="AK136" i="26" s="1"/>
  <c r="AK137" i="26" s="1"/>
  <c r="AK138" i="26" s="1"/>
  <c r="AK139" i="26" s="1"/>
  <c r="AK140" i="26" s="1"/>
  <c r="M129" i="26"/>
  <c r="M130" i="26" s="1"/>
  <c r="M131" i="26" s="1"/>
  <c r="M132" i="26" s="1"/>
  <c r="M133" i="26" s="1"/>
  <c r="M134" i="26" s="1"/>
  <c r="M135" i="26" s="1"/>
  <c r="M136" i="26" s="1"/>
  <c r="M137" i="26" s="1"/>
  <c r="M138" i="26" s="1"/>
  <c r="M139" i="26" s="1"/>
  <c r="M140" i="26" s="1"/>
  <c r="I117" i="26"/>
  <c r="I118" i="26" s="1"/>
  <c r="I119" i="26" s="1"/>
  <c r="I120" i="26" s="1"/>
  <c r="I121" i="26" s="1"/>
  <c r="I122" i="26" s="1"/>
  <c r="I123" i="26" s="1"/>
  <c r="I124" i="26" s="1"/>
  <c r="I125" i="26" s="1"/>
  <c r="I126" i="26" s="1"/>
  <c r="I127" i="26" s="1"/>
  <c r="I128" i="26" s="1"/>
  <c r="F117" i="26"/>
  <c r="F118" i="26" s="1"/>
  <c r="F119" i="26" s="1"/>
  <c r="F120" i="26" s="1"/>
  <c r="F121" i="26" s="1"/>
  <c r="F122" i="26" s="1"/>
  <c r="F123" i="26" s="1"/>
  <c r="F124" i="26" s="1"/>
  <c r="F125" i="26" s="1"/>
  <c r="F126" i="26" s="1"/>
  <c r="F127" i="26" s="1"/>
  <c r="F128" i="26" s="1"/>
  <c r="AQ105" i="26"/>
  <c r="AQ106" i="26" s="1"/>
  <c r="AQ107" i="26" s="1"/>
  <c r="AQ108" i="26" s="1"/>
  <c r="AQ109" i="26" s="1"/>
  <c r="AQ110" i="26" s="1"/>
  <c r="AQ111" i="26" s="1"/>
  <c r="AQ112" i="26" s="1"/>
  <c r="AQ113" i="26" s="1"/>
  <c r="AQ114" i="26" s="1"/>
  <c r="AQ115" i="26" s="1"/>
  <c r="AQ116" i="26" s="1"/>
  <c r="L117" i="26"/>
  <c r="L118" i="26" s="1"/>
  <c r="L119" i="26" s="1"/>
  <c r="L120" i="26" s="1"/>
  <c r="L121" i="26" s="1"/>
  <c r="L122" i="26" s="1"/>
  <c r="L123" i="26" s="1"/>
  <c r="L124" i="26" s="1"/>
  <c r="L125" i="26" s="1"/>
  <c r="L126" i="26" s="1"/>
  <c r="L127" i="26" s="1"/>
  <c r="L128" i="26" s="1"/>
  <c r="J116" i="26"/>
  <c r="AT129" i="26"/>
  <c r="AT130" i="26" s="1"/>
  <c r="AT131" i="26" s="1"/>
  <c r="AT132" i="26" s="1"/>
  <c r="AT133" i="26" s="1"/>
  <c r="AT134" i="26" s="1"/>
  <c r="AT135" i="26" s="1"/>
  <c r="AT136" i="26" s="1"/>
  <c r="AT137" i="26" s="1"/>
  <c r="AT138" i="26" s="1"/>
  <c r="AT139" i="26" s="1"/>
  <c r="AT140" i="26" s="1"/>
  <c r="E141" i="26"/>
  <c r="E142" i="26" s="1"/>
  <c r="E143" i="26" s="1"/>
  <c r="E144" i="26" s="1"/>
  <c r="E145" i="26" s="1"/>
  <c r="E146" i="26" s="1"/>
  <c r="E147" i="26" s="1"/>
  <c r="E148" i="26" s="1"/>
  <c r="E149" i="26" s="1"/>
  <c r="E150" i="26" s="1"/>
  <c r="E151" i="26" s="1"/>
  <c r="E152" i="26" s="1"/>
  <c r="K129" i="26"/>
  <c r="K130" i="26" s="1"/>
  <c r="K131" i="26" s="1"/>
  <c r="K132" i="26" s="1"/>
  <c r="K133" i="26" s="1"/>
  <c r="K134" i="26" s="1"/>
  <c r="K135" i="26" s="1"/>
  <c r="K136" i="26" s="1"/>
  <c r="K137" i="26" s="1"/>
  <c r="K138" i="26" s="1"/>
  <c r="K139" i="26" s="1"/>
  <c r="K140" i="26" s="1"/>
  <c r="H129" i="26"/>
  <c r="H130" i="26" s="1"/>
  <c r="H131" i="26" s="1"/>
  <c r="H132" i="26" s="1"/>
  <c r="H133" i="26" s="1"/>
  <c r="H134" i="26" s="1"/>
  <c r="H135" i="26" s="1"/>
  <c r="H136" i="26" s="1"/>
  <c r="H137" i="26" s="1"/>
  <c r="H138" i="26" s="1"/>
  <c r="H139" i="26" s="1"/>
  <c r="H140" i="26" s="1"/>
  <c r="AR117" i="26"/>
  <c r="AR118" i="26" s="1"/>
  <c r="AR119" i="26" s="1"/>
  <c r="AR120" i="26" s="1"/>
  <c r="AR121" i="26" s="1"/>
  <c r="AR122" i="26" s="1"/>
  <c r="AR123" i="26" s="1"/>
  <c r="AR124" i="26" s="1"/>
  <c r="AR125" i="26" s="1"/>
  <c r="AR126" i="26" s="1"/>
  <c r="AR127" i="26" s="1"/>
  <c r="AR128" i="26" s="1"/>
  <c r="Q117" i="26"/>
  <c r="Q118" i="26" s="1"/>
  <c r="Q119" i="26" s="1"/>
  <c r="Q120" i="26" s="1"/>
  <c r="Q121" i="26" s="1"/>
  <c r="Q122" i="26" s="1"/>
  <c r="Q123" i="26" s="1"/>
  <c r="Q124" i="26" s="1"/>
  <c r="Q125" i="26" s="1"/>
  <c r="Q126" i="26" s="1"/>
  <c r="Q127" i="26" s="1"/>
  <c r="Q128" i="26" s="1"/>
  <c r="AM62" i="26" l="1"/>
  <c r="AJ61" i="26"/>
  <c r="AL64" i="26"/>
  <c r="B39" i="26"/>
  <c r="C40" i="26"/>
  <c r="AI40" i="26"/>
  <c r="AH39" i="26"/>
  <c r="AT141" i="26"/>
  <c r="AT142" i="26" s="1"/>
  <c r="AT143" i="26" s="1"/>
  <c r="AT144" i="26" s="1"/>
  <c r="AT145" i="26" s="1"/>
  <c r="AT146" i="26" s="1"/>
  <c r="AT147" i="26" s="1"/>
  <c r="AT148" i="26" s="1"/>
  <c r="AT149" i="26" s="1"/>
  <c r="AT150" i="26" s="1"/>
  <c r="AT151" i="26" s="1"/>
  <c r="AT152" i="26" s="1"/>
  <c r="Q129" i="26"/>
  <c r="Q130" i="26" s="1"/>
  <c r="Q131" i="26" s="1"/>
  <c r="Q132" i="26" s="1"/>
  <c r="Q133" i="26" s="1"/>
  <c r="Q134" i="26" s="1"/>
  <c r="Q135" i="26" s="1"/>
  <c r="Q136" i="26" s="1"/>
  <c r="Q137" i="26" s="1"/>
  <c r="Q138" i="26" s="1"/>
  <c r="Q139" i="26" s="1"/>
  <c r="Q140" i="26" s="1"/>
  <c r="L129" i="26"/>
  <c r="L130" i="26" s="1"/>
  <c r="L131" i="26" s="1"/>
  <c r="L132" i="26" s="1"/>
  <c r="L133" i="26" s="1"/>
  <c r="L134" i="26" s="1"/>
  <c r="L135" i="26" s="1"/>
  <c r="L136" i="26" s="1"/>
  <c r="L137" i="26" s="1"/>
  <c r="L138" i="26" s="1"/>
  <c r="L139" i="26" s="1"/>
  <c r="L140" i="26" s="1"/>
  <c r="M141" i="26"/>
  <c r="M142" i="26" s="1"/>
  <c r="M143" i="26" s="1"/>
  <c r="M144" i="26" s="1"/>
  <c r="M145" i="26" s="1"/>
  <c r="M146" i="26" s="1"/>
  <c r="M147" i="26" s="1"/>
  <c r="M148" i="26" s="1"/>
  <c r="M149" i="26" s="1"/>
  <c r="M150" i="26" s="1"/>
  <c r="M151" i="26" s="1"/>
  <c r="M152" i="26" s="1"/>
  <c r="AR129" i="26"/>
  <c r="AR130" i="26" s="1"/>
  <c r="AR131" i="26" s="1"/>
  <c r="AR132" i="26" s="1"/>
  <c r="AR133" i="26" s="1"/>
  <c r="AR134" i="26" s="1"/>
  <c r="AR135" i="26" s="1"/>
  <c r="AR136" i="26" s="1"/>
  <c r="AR137" i="26" s="1"/>
  <c r="AR138" i="26" s="1"/>
  <c r="AR139" i="26" s="1"/>
  <c r="AR140" i="26" s="1"/>
  <c r="AP117" i="26"/>
  <c r="AP118" i="26" s="1"/>
  <c r="AP119" i="26" s="1"/>
  <c r="AP120" i="26" s="1"/>
  <c r="AP121" i="26" s="1"/>
  <c r="AP122" i="26" s="1"/>
  <c r="AP123" i="26" s="1"/>
  <c r="AP124" i="26" s="1"/>
  <c r="AP125" i="26" s="1"/>
  <c r="AP126" i="26" s="1"/>
  <c r="AP127" i="26" s="1"/>
  <c r="AP128" i="26" s="1"/>
  <c r="F129" i="26"/>
  <c r="F130" i="26" s="1"/>
  <c r="F131" i="26" s="1"/>
  <c r="F132" i="26" s="1"/>
  <c r="F133" i="26" s="1"/>
  <c r="F134" i="26" s="1"/>
  <c r="F135" i="26" s="1"/>
  <c r="F136" i="26" s="1"/>
  <c r="F137" i="26" s="1"/>
  <c r="F138" i="26" s="1"/>
  <c r="F139" i="26" s="1"/>
  <c r="F140" i="26" s="1"/>
  <c r="AN129" i="26"/>
  <c r="AN130" i="26" s="1"/>
  <c r="AN131" i="26" s="1"/>
  <c r="AN132" i="26" s="1"/>
  <c r="AN133" i="26" s="1"/>
  <c r="AN134" i="26" s="1"/>
  <c r="AN135" i="26" s="1"/>
  <c r="AN136" i="26" s="1"/>
  <c r="AN137" i="26" s="1"/>
  <c r="AN138" i="26" s="1"/>
  <c r="AN139" i="26" s="1"/>
  <c r="AN140" i="26" s="1"/>
  <c r="H141" i="26"/>
  <c r="H142" i="26" s="1"/>
  <c r="H143" i="26" s="1"/>
  <c r="H144" i="26" s="1"/>
  <c r="H145" i="26" s="1"/>
  <c r="H146" i="26" s="1"/>
  <c r="H147" i="26" s="1"/>
  <c r="H148" i="26" s="1"/>
  <c r="H149" i="26" s="1"/>
  <c r="H150" i="26" s="1"/>
  <c r="H151" i="26" s="1"/>
  <c r="H152" i="26" s="1"/>
  <c r="K141" i="26"/>
  <c r="K142" i="26" s="1"/>
  <c r="K143" i="26" s="1"/>
  <c r="K144" i="26" s="1"/>
  <c r="K145" i="26" s="1"/>
  <c r="K146" i="26" s="1"/>
  <c r="K147" i="26" s="1"/>
  <c r="K148" i="26" s="1"/>
  <c r="K149" i="26" s="1"/>
  <c r="K150" i="26" s="1"/>
  <c r="K151" i="26" s="1"/>
  <c r="K152" i="26" s="1"/>
  <c r="G129" i="26"/>
  <c r="G130" i="26" s="1"/>
  <c r="G131" i="26" s="1"/>
  <c r="G132" i="26" s="1"/>
  <c r="G133" i="26" s="1"/>
  <c r="G134" i="26" s="1"/>
  <c r="G135" i="26" s="1"/>
  <c r="G136" i="26" s="1"/>
  <c r="G137" i="26" s="1"/>
  <c r="G138" i="26" s="1"/>
  <c r="G139" i="26" s="1"/>
  <c r="G140" i="26" s="1"/>
  <c r="AQ117" i="26"/>
  <c r="AQ118" i="26" s="1"/>
  <c r="AQ119" i="26" s="1"/>
  <c r="AQ120" i="26" s="1"/>
  <c r="AQ121" i="26" s="1"/>
  <c r="AQ122" i="26" s="1"/>
  <c r="AQ123" i="26" s="1"/>
  <c r="AQ124" i="26" s="1"/>
  <c r="AQ125" i="26" s="1"/>
  <c r="AQ126" i="26" s="1"/>
  <c r="AQ127" i="26" s="1"/>
  <c r="AQ128" i="26" s="1"/>
  <c r="AS141" i="26"/>
  <c r="AS142" i="26" s="1"/>
  <c r="AS143" i="26" s="1"/>
  <c r="AS144" i="26" s="1"/>
  <c r="AS145" i="26" s="1"/>
  <c r="AS146" i="26" s="1"/>
  <c r="AS147" i="26" s="1"/>
  <c r="AS148" i="26" s="1"/>
  <c r="AS149" i="26" s="1"/>
  <c r="AS150" i="26" s="1"/>
  <c r="AS151" i="26" s="1"/>
  <c r="AS152" i="26" s="1"/>
  <c r="AO129" i="26"/>
  <c r="AO130" i="26" s="1"/>
  <c r="AO131" i="26" s="1"/>
  <c r="AO132" i="26" s="1"/>
  <c r="AO133" i="26" s="1"/>
  <c r="AO134" i="26" s="1"/>
  <c r="AO135" i="26" s="1"/>
  <c r="AO136" i="26" s="1"/>
  <c r="AO137" i="26" s="1"/>
  <c r="AO138" i="26" s="1"/>
  <c r="AO139" i="26" s="1"/>
  <c r="AO140" i="26" s="1"/>
  <c r="E153" i="26"/>
  <c r="E154" i="26" s="1"/>
  <c r="E155" i="26" s="1"/>
  <c r="E156" i="26" s="1"/>
  <c r="E157" i="26" s="1"/>
  <c r="E158" i="26" s="1"/>
  <c r="E159" i="26" s="1"/>
  <c r="E160" i="26" s="1"/>
  <c r="E161" i="26" s="1"/>
  <c r="E162" i="26" s="1"/>
  <c r="E163" i="26" s="1"/>
  <c r="E164" i="26" s="1"/>
  <c r="J117" i="26"/>
  <c r="J118" i="26" s="1"/>
  <c r="J119" i="26" s="1"/>
  <c r="J120" i="26" s="1"/>
  <c r="J121" i="26" s="1"/>
  <c r="J122" i="26" s="1"/>
  <c r="J123" i="26" s="1"/>
  <c r="J124" i="26" s="1"/>
  <c r="J125" i="26" s="1"/>
  <c r="J126" i="26" s="1"/>
  <c r="J127" i="26" s="1"/>
  <c r="J128" i="26" s="1"/>
  <c r="I129" i="26"/>
  <c r="I130" i="26" s="1"/>
  <c r="I131" i="26" s="1"/>
  <c r="I132" i="26" s="1"/>
  <c r="I133" i="26" s="1"/>
  <c r="I134" i="26" s="1"/>
  <c r="I135" i="26" s="1"/>
  <c r="I136" i="26" s="1"/>
  <c r="I137" i="26" s="1"/>
  <c r="I138" i="26" s="1"/>
  <c r="I139" i="26" s="1"/>
  <c r="I140" i="26" s="1"/>
  <c r="AK141" i="26"/>
  <c r="AK142" i="26" s="1"/>
  <c r="AK143" i="26" s="1"/>
  <c r="AK144" i="26" s="1"/>
  <c r="AK145" i="26" s="1"/>
  <c r="AK146" i="26" s="1"/>
  <c r="AK147" i="26" s="1"/>
  <c r="AK148" i="26" s="1"/>
  <c r="AK149" i="26" s="1"/>
  <c r="AK150" i="26" s="1"/>
  <c r="AK151" i="26" s="1"/>
  <c r="AK152" i="26" s="1"/>
  <c r="AL65" i="26" l="1"/>
  <c r="AM63" i="26"/>
  <c r="AJ62" i="26"/>
  <c r="B40" i="26"/>
  <c r="C41" i="26"/>
  <c r="AI41" i="26"/>
  <c r="AH40" i="26"/>
  <c r="E165" i="26"/>
  <c r="E166" i="26" s="1"/>
  <c r="E167" i="26" s="1"/>
  <c r="E168" i="26" s="1"/>
  <c r="E169" i="26" s="1"/>
  <c r="E170" i="26" s="1"/>
  <c r="E171" i="26" s="1"/>
  <c r="E172" i="26" s="1"/>
  <c r="E173" i="26" s="1"/>
  <c r="E174" i="26" s="1"/>
  <c r="E175" i="26" s="1"/>
  <c r="E176" i="26" s="1"/>
  <c r="AK153" i="26"/>
  <c r="AK154" i="26" s="1"/>
  <c r="AK155" i="26" s="1"/>
  <c r="AK156" i="26" s="1"/>
  <c r="AK157" i="26" s="1"/>
  <c r="AK158" i="26" s="1"/>
  <c r="AK159" i="26" s="1"/>
  <c r="AK160" i="26" s="1"/>
  <c r="AK161" i="26" s="1"/>
  <c r="AK162" i="26" s="1"/>
  <c r="AK163" i="26" s="1"/>
  <c r="AK164" i="26" s="1"/>
  <c r="AQ129" i="26"/>
  <c r="AQ130" i="26" s="1"/>
  <c r="AQ131" i="26" s="1"/>
  <c r="AQ132" i="26" s="1"/>
  <c r="AQ133" i="26" s="1"/>
  <c r="AQ134" i="26" s="1"/>
  <c r="AQ135" i="26" s="1"/>
  <c r="AQ136" i="26" s="1"/>
  <c r="AQ137" i="26" s="1"/>
  <c r="AQ138" i="26" s="1"/>
  <c r="AQ139" i="26" s="1"/>
  <c r="AQ140" i="26" s="1"/>
  <c r="I141" i="26"/>
  <c r="I142" i="26" s="1"/>
  <c r="I143" i="26" s="1"/>
  <c r="I144" i="26" s="1"/>
  <c r="I145" i="26" s="1"/>
  <c r="I146" i="26" s="1"/>
  <c r="I147" i="26" s="1"/>
  <c r="I148" i="26" s="1"/>
  <c r="I149" i="26" s="1"/>
  <c r="I150" i="26" s="1"/>
  <c r="I151" i="26" s="1"/>
  <c r="I152" i="26" s="1"/>
  <c r="H153" i="26"/>
  <c r="H154" i="26" s="1"/>
  <c r="H155" i="26" s="1"/>
  <c r="H156" i="26" s="1"/>
  <c r="H157" i="26" s="1"/>
  <c r="H158" i="26" s="1"/>
  <c r="H159" i="26" s="1"/>
  <c r="H160" i="26" s="1"/>
  <c r="H161" i="26" s="1"/>
  <c r="H162" i="26" s="1"/>
  <c r="H163" i="26" s="1"/>
  <c r="H164" i="26" s="1"/>
  <c r="Q141" i="26"/>
  <c r="Q142" i="26" s="1"/>
  <c r="Q143" i="26" s="1"/>
  <c r="Q144" i="26" s="1"/>
  <c r="Q145" i="26" s="1"/>
  <c r="Q146" i="26" s="1"/>
  <c r="Q147" i="26" s="1"/>
  <c r="Q148" i="26" s="1"/>
  <c r="Q149" i="26" s="1"/>
  <c r="Q150" i="26" s="1"/>
  <c r="Q151" i="26" s="1"/>
  <c r="Q152" i="26" s="1"/>
  <c r="AO141" i="26"/>
  <c r="AO142" i="26" s="1"/>
  <c r="AO143" i="26" s="1"/>
  <c r="AO144" i="26" s="1"/>
  <c r="AO145" i="26" s="1"/>
  <c r="AO146" i="26" s="1"/>
  <c r="AO147" i="26" s="1"/>
  <c r="AO148" i="26" s="1"/>
  <c r="AO149" i="26" s="1"/>
  <c r="AO150" i="26" s="1"/>
  <c r="AO151" i="26" s="1"/>
  <c r="AO152" i="26" s="1"/>
  <c r="AS153" i="26"/>
  <c r="AS154" i="26" s="1"/>
  <c r="AS155" i="26" s="1"/>
  <c r="AS156" i="26" s="1"/>
  <c r="AS157" i="26" s="1"/>
  <c r="AS158" i="26" s="1"/>
  <c r="AS159" i="26" s="1"/>
  <c r="AS160" i="26" s="1"/>
  <c r="AS161" i="26" s="1"/>
  <c r="AS162" i="26" s="1"/>
  <c r="AS163" i="26" s="1"/>
  <c r="AS164" i="26" s="1"/>
  <c r="AN141" i="26"/>
  <c r="AN142" i="26" s="1"/>
  <c r="AN143" i="26" s="1"/>
  <c r="AN144" i="26" s="1"/>
  <c r="AN145" i="26" s="1"/>
  <c r="AN146" i="26" s="1"/>
  <c r="AN147" i="26" s="1"/>
  <c r="AN148" i="26" s="1"/>
  <c r="AN149" i="26" s="1"/>
  <c r="AN150" i="26" s="1"/>
  <c r="AN151" i="26" s="1"/>
  <c r="AN152" i="26" s="1"/>
  <c r="AR141" i="26"/>
  <c r="AR142" i="26" s="1"/>
  <c r="AR143" i="26" s="1"/>
  <c r="AR144" i="26" s="1"/>
  <c r="AR145" i="26" s="1"/>
  <c r="AR146" i="26" s="1"/>
  <c r="AR147" i="26" s="1"/>
  <c r="AR148" i="26" s="1"/>
  <c r="AR149" i="26" s="1"/>
  <c r="AR150" i="26" s="1"/>
  <c r="AR151" i="26" s="1"/>
  <c r="AR152" i="26" s="1"/>
  <c r="J129" i="26"/>
  <c r="J130" i="26" s="1"/>
  <c r="J131" i="26" s="1"/>
  <c r="J132" i="26" s="1"/>
  <c r="J133" i="26" s="1"/>
  <c r="J134" i="26" s="1"/>
  <c r="J135" i="26" s="1"/>
  <c r="J136" i="26" s="1"/>
  <c r="J137" i="26" s="1"/>
  <c r="J138" i="26" s="1"/>
  <c r="J139" i="26" s="1"/>
  <c r="J140" i="26" s="1"/>
  <c r="M153" i="26"/>
  <c r="M154" i="26" s="1"/>
  <c r="M155" i="26" s="1"/>
  <c r="M156" i="26" s="1"/>
  <c r="M157" i="26" s="1"/>
  <c r="M158" i="26" s="1"/>
  <c r="M159" i="26" s="1"/>
  <c r="M160" i="26" s="1"/>
  <c r="M161" i="26" s="1"/>
  <c r="M162" i="26" s="1"/>
  <c r="M163" i="26" s="1"/>
  <c r="M164" i="26" s="1"/>
  <c r="AT153" i="26"/>
  <c r="AT154" i="26" s="1"/>
  <c r="AT155" i="26" s="1"/>
  <c r="AT156" i="26" s="1"/>
  <c r="AT157" i="26" s="1"/>
  <c r="AT158" i="26" s="1"/>
  <c r="AT159" i="26" s="1"/>
  <c r="AT160" i="26" s="1"/>
  <c r="AT161" i="26" s="1"/>
  <c r="AT162" i="26" s="1"/>
  <c r="AT163" i="26" s="1"/>
  <c r="AT164" i="26" s="1"/>
  <c r="G141" i="26"/>
  <c r="G142" i="26" s="1"/>
  <c r="G143" i="26" s="1"/>
  <c r="G144" i="26" s="1"/>
  <c r="G145" i="26" s="1"/>
  <c r="G146" i="26" s="1"/>
  <c r="G147" i="26" s="1"/>
  <c r="G148" i="26" s="1"/>
  <c r="G149" i="26" s="1"/>
  <c r="G150" i="26" s="1"/>
  <c r="G151" i="26" s="1"/>
  <c r="G152" i="26" s="1"/>
  <c r="F141" i="26"/>
  <c r="F142" i="26" s="1"/>
  <c r="F143" i="26" s="1"/>
  <c r="F144" i="26" s="1"/>
  <c r="F145" i="26" s="1"/>
  <c r="F146" i="26" s="1"/>
  <c r="F147" i="26" s="1"/>
  <c r="F148" i="26" s="1"/>
  <c r="F149" i="26" s="1"/>
  <c r="F150" i="26" s="1"/>
  <c r="F151" i="26" s="1"/>
  <c r="F152" i="26" s="1"/>
  <c r="AP129" i="26"/>
  <c r="AP130" i="26" s="1"/>
  <c r="AP131" i="26" s="1"/>
  <c r="AP132" i="26" s="1"/>
  <c r="AP133" i="26" s="1"/>
  <c r="AP134" i="26" s="1"/>
  <c r="AP135" i="26" s="1"/>
  <c r="AP136" i="26" s="1"/>
  <c r="AP137" i="26" s="1"/>
  <c r="AP138" i="26" s="1"/>
  <c r="AP139" i="26" s="1"/>
  <c r="AP140" i="26" s="1"/>
  <c r="K153" i="26"/>
  <c r="K154" i="26" s="1"/>
  <c r="K155" i="26" s="1"/>
  <c r="K156" i="26" s="1"/>
  <c r="K157" i="26" s="1"/>
  <c r="K158" i="26" s="1"/>
  <c r="K159" i="26" s="1"/>
  <c r="K160" i="26" s="1"/>
  <c r="K161" i="26" s="1"/>
  <c r="K162" i="26" s="1"/>
  <c r="K163" i="26" s="1"/>
  <c r="K164" i="26" s="1"/>
  <c r="L141" i="26"/>
  <c r="L142" i="26" s="1"/>
  <c r="L143" i="26" s="1"/>
  <c r="L144" i="26" s="1"/>
  <c r="L145" i="26" s="1"/>
  <c r="L146" i="26" s="1"/>
  <c r="L147" i="26" s="1"/>
  <c r="L148" i="26" s="1"/>
  <c r="L149" i="26" s="1"/>
  <c r="L150" i="26" s="1"/>
  <c r="L151" i="26" s="1"/>
  <c r="L152" i="26" s="1"/>
  <c r="AM64" i="26" l="1"/>
  <c r="AJ63" i="26"/>
  <c r="AL66" i="26"/>
  <c r="AH41" i="26"/>
  <c r="AI42" i="26"/>
  <c r="B41" i="26"/>
  <c r="C42" i="26"/>
  <c r="AR153" i="26"/>
  <c r="AR154" i="26" s="1"/>
  <c r="AR155" i="26" s="1"/>
  <c r="AR156" i="26" s="1"/>
  <c r="AR157" i="26" s="1"/>
  <c r="AR158" i="26" s="1"/>
  <c r="AR159" i="26" s="1"/>
  <c r="AR160" i="26" s="1"/>
  <c r="AR161" i="26" s="1"/>
  <c r="AR162" i="26" s="1"/>
  <c r="AR163" i="26" s="1"/>
  <c r="AR164" i="26" s="1"/>
  <c r="AQ141" i="26"/>
  <c r="AQ142" i="26" s="1"/>
  <c r="AQ143" i="26" s="1"/>
  <c r="AQ144" i="26" s="1"/>
  <c r="AQ145" i="26" s="1"/>
  <c r="AQ146" i="26" s="1"/>
  <c r="AQ147" i="26" s="1"/>
  <c r="AQ148" i="26" s="1"/>
  <c r="AQ149" i="26" s="1"/>
  <c r="AQ150" i="26" s="1"/>
  <c r="AQ151" i="26" s="1"/>
  <c r="AQ152" i="26" s="1"/>
  <c r="AP141" i="26"/>
  <c r="AP142" i="26" s="1"/>
  <c r="AP143" i="26" s="1"/>
  <c r="AP144" i="26" s="1"/>
  <c r="AP145" i="26" s="1"/>
  <c r="AP146" i="26" s="1"/>
  <c r="AP147" i="26" s="1"/>
  <c r="AP148" i="26" s="1"/>
  <c r="AP149" i="26" s="1"/>
  <c r="AP150" i="26" s="1"/>
  <c r="AP151" i="26" s="1"/>
  <c r="AP152" i="26" s="1"/>
  <c r="AT165" i="26"/>
  <c r="AT166" i="26" s="1"/>
  <c r="AT167" i="26" s="1"/>
  <c r="AT168" i="26" s="1"/>
  <c r="AT169" i="26" s="1"/>
  <c r="AT170" i="26" s="1"/>
  <c r="AT171" i="26" s="1"/>
  <c r="AT172" i="26" s="1"/>
  <c r="AT173" i="26" s="1"/>
  <c r="AT174" i="26" s="1"/>
  <c r="AT175" i="26" s="1"/>
  <c r="AT176" i="26" s="1"/>
  <c r="G153" i="26"/>
  <c r="G154" i="26" s="1"/>
  <c r="G155" i="26" s="1"/>
  <c r="G156" i="26" s="1"/>
  <c r="G157" i="26" s="1"/>
  <c r="G158" i="26" s="1"/>
  <c r="G159" i="26" s="1"/>
  <c r="G160" i="26" s="1"/>
  <c r="G161" i="26" s="1"/>
  <c r="G162" i="26" s="1"/>
  <c r="G163" i="26" s="1"/>
  <c r="G164" i="26" s="1"/>
  <c r="AO153" i="26"/>
  <c r="AO154" i="26" s="1"/>
  <c r="AO155" i="26" s="1"/>
  <c r="AO156" i="26" s="1"/>
  <c r="AO157" i="26" s="1"/>
  <c r="AO158" i="26" s="1"/>
  <c r="AO159" i="26" s="1"/>
  <c r="AO160" i="26" s="1"/>
  <c r="AO161" i="26" s="1"/>
  <c r="AO162" i="26" s="1"/>
  <c r="AO163" i="26" s="1"/>
  <c r="AO164" i="26" s="1"/>
  <c r="AK165" i="26"/>
  <c r="AK166" i="26" s="1"/>
  <c r="AK167" i="26" s="1"/>
  <c r="AK168" i="26" s="1"/>
  <c r="AK169" i="26" s="1"/>
  <c r="AK170" i="26" s="1"/>
  <c r="AK171" i="26" s="1"/>
  <c r="AK172" i="26" s="1"/>
  <c r="AK173" i="26" s="1"/>
  <c r="AK174" i="26" s="1"/>
  <c r="AK175" i="26" s="1"/>
  <c r="AK176" i="26" s="1"/>
  <c r="K165" i="26"/>
  <c r="K166" i="26" s="1"/>
  <c r="K167" i="26" s="1"/>
  <c r="K168" i="26" s="1"/>
  <c r="K169" i="26" s="1"/>
  <c r="K170" i="26" s="1"/>
  <c r="K171" i="26" s="1"/>
  <c r="K172" i="26" s="1"/>
  <c r="K173" i="26" s="1"/>
  <c r="K174" i="26" s="1"/>
  <c r="K175" i="26" s="1"/>
  <c r="K176" i="26" s="1"/>
  <c r="AN153" i="26"/>
  <c r="AN154" i="26" s="1"/>
  <c r="AN155" i="26" s="1"/>
  <c r="AN156" i="26" s="1"/>
  <c r="AN157" i="26" s="1"/>
  <c r="AN158" i="26" s="1"/>
  <c r="AN159" i="26" s="1"/>
  <c r="AN160" i="26" s="1"/>
  <c r="AN161" i="26" s="1"/>
  <c r="AN162" i="26" s="1"/>
  <c r="AN163" i="26" s="1"/>
  <c r="AN164" i="26" s="1"/>
  <c r="Q153" i="26"/>
  <c r="Q154" i="26" s="1"/>
  <c r="Q155" i="26" s="1"/>
  <c r="Q156" i="26" s="1"/>
  <c r="Q157" i="26" s="1"/>
  <c r="Q158" i="26" s="1"/>
  <c r="Q159" i="26" s="1"/>
  <c r="Q160" i="26" s="1"/>
  <c r="Q161" i="26" s="1"/>
  <c r="Q162" i="26" s="1"/>
  <c r="Q163" i="26" s="1"/>
  <c r="Q164" i="26" s="1"/>
  <c r="E177" i="26"/>
  <c r="E178" i="26" s="1"/>
  <c r="E179" i="26" s="1"/>
  <c r="E180" i="26" s="1"/>
  <c r="E181" i="26" s="1"/>
  <c r="E182" i="26" s="1"/>
  <c r="E183" i="26" s="1"/>
  <c r="E184" i="26" s="1"/>
  <c r="E185" i="26" s="1"/>
  <c r="E186" i="26" s="1"/>
  <c r="E187" i="26" s="1"/>
  <c r="E188" i="26" s="1"/>
  <c r="F153" i="26"/>
  <c r="F154" i="26" s="1"/>
  <c r="F155" i="26" s="1"/>
  <c r="F156" i="26" s="1"/>
  <c r="F157" i="26" s="1"/>
  <c r="F158" i="26" s="1"/>
  <c r="F159" i="26" s="1"/>
  <c r="F160" i="26" s="1"/>
  <c r="F161" i="26" s="1"/>
  <c r="F162" i="26" s="1"/>
  <c r="F163" i="26" s="1"/>
  <c r="F164" i="26" s="1"/>
  <c r="M165" i="26"/>
  <c r="M166" i="26" s="1"/>
  <c r="M167" i="26" s="1"/>
  <c r="M168" i="26" s="1"/>
  <c r="M169" i="26" s="1"/>
  <c r="M170" i="26" s="1"/>
  <c r="M171" i="26" s="1"/>
  <c r="M172" i="26" s="1"/>
  <c r="M173" i="26" s="1"/>
  <c r="M174" i="26" s="1"/>
  <c r="M175" i="26" s="1"/>
  <c r="M176" i="26" s="1"/>
  <c r="L153" i="26"/>
  <c r="L154" i="26" s="1"/>
  <c r="L155" i="26" s="1"/>
  <c r="L156" i="26" s="1"/>
  <c r="L157" i="26" s="1"/>
  <c r="L158" i="26" s="1"/>
  <c r="L159" i="26" s="1"/>
  <c r="L160" i="26" s="1"/>
  <c r="L161" i="26" s="1"/>
  <c r="L162" i="26" s="1"/>
  <c r="L163" i="26" s="1"/>
  <c r="L164" i="26" s="1"/>
  <c r="J141" i="26"/>
  <c r="J142" i="26" s="1"/>
  <c r="J143" i="26" s="1"/>
  <c r="J144" i="26" s="1"/>
  <c r="J145" i="26" s="1"/>
  <c r="J146" i="26" s="1"/>
  <c r="J147" i="26" s="1"/>
  <c r="J148" i="26" s="1"/>
  <c r="J149" i="26" s="1"/>
  <c r="J150" i="26" s="1"/>
  <c r="J151" i="26" s="1"/>
  <c r="J152" i="26" s="1"/>
  <c r="AS165" i="26"/>
  <c r="AS166" i="26" s="1"/>
  <c r="AS167" i="26" s="1"/>
  <c r="AS168" i="26" s="1"/>
  <c r="AS169" i="26" s="1"/>
  <c r="AS170" i="26" s="1"/>
  <c r="AS171" i="26" s="1"/>
  <c r="AS172" i="26" s="1"/>
  <c r="AS173" i="26" s="1"/>
  <c r="AS174" i="26" s="1"/>
  <c r="AS175" i="26" s="1"/>
  <c r="AS176" i="26" s="1"/>
  <c r="H165" i="26"/>
  <c r="H166" i="26" s="1"/>
  <c r="H167" i="26" s="1"/>
  <c r="H168" i="26" s="1"/>
  <c r="H169" i="26" s="1"/>
  <c r="H170" i="26" s="1"/>
  <c r="H171" i="26" s="1"/>
  <c r="H172" i="26" s="1"/>
  <c r="H173" i="26" s="1"/>
  <c r="H174" i="26" s="1"/>
  <c r="H175" i="26" s="1"/>
  <c r="H176" i="26" s="1"/>
  <c r="I153" i="26"/>
  <c r="I154" i="26" s="1"/>
  <c r="I155" i="26" s="1"/>
  <c r="I156" i="26" s="1"/>
  <c r="I157" i="26" s="1"/>
  <c r="I158" i="26" s="1"/>
  <c r="I159" i="26" s="1"/>
  <c r="I160" i="26" s="1"/>
  <c r="I161" i="26" s="1"/>
  <c r="I162" i="26" s="1"/>
  <c r="I163" i="26" s="1"/>
  <c r="I164" i="26" s="1"/>
  <c r="AL67" i="26" l="1"/>
  <c r="AM65" i="26"/>
  <c r="AJ64" i="26"/>
  <c r="B42" i="26"/>
  <c r="C43" i="26"/>
  <c r="AI43" i="26"/>
  <c r="AH42" i="26"/>
  <c r="I165" i="26"/>
  <c r="I166" i="26" s="1"/>
  <c r="I167" i="26" s="1"/>
  <c r="I168" i="26" s="1"/>
  <c r="I169" i="26" s="1"/>
  <c r="I170" i="26" s="1"/>
  <c r="I171" i="26" s="1"/>
  <c r="I172" i="26" s="1"/>
  <c r="I173" i="26" s="1"/>
  <c r="I174" i="26" s="1"/>
  <c r="I175" i="26" s="1"/>
  <c r="I176" i="26" s="1"/>
  <c r="Q165" i="26"/>
  <c r="Q166" i="26" s="1"/>
  <c r="Q167" i="26" s="1"/>
  <c r="Q168" i="26" s="1"/>
  <c r="Q169" i="26" s="1"/>
  <c r="Q170" i="26" s="1"/>
  <c r="Q171" i="26" s="1"/>
  <c r="Q172" i="26" s="1"/>
  <c r="Q173" i="26" s="1"/>
  <c r="Q174" i="26" s="1"/>
  <c r="Q175" i="26" s="1"/>
  <c r="Q176" i="26" s="1"/>
  <c r="K177" i="26"/>
  <c r="K178" i="26" s="1"/>
  <c r="K179" i="26" s="1"/>
  <c r="K180" i="26" s="1"/>
  <c r="K181" i="26" s="1"/>
  <c r="K182" i="26" s="1"/>
  <c r="K183" i="26" s="1"/>
  <c r="K184" i="26" s="1"/>
  <c r="K185" i="26" s="1"/>
  <c r="K186" i="26" s="1"/>
  <c r="K187" i="26" s="1"/>
  <c r="K188" i="26" s="1"/>
  <c r="L165" i="26"/>
  <c r="L166" i="26" s="1"/>
  <c r="L167" i="26" s="1"/>
  <c r="L168" i="26" s="1"/>
  <c r="L169" i="26" s="1"/>
  <c r="L170" i="26" s="1"/>
  <c r="L171" i="26" s="1"/>
  <c r="L172" i="26" s="1"/>
  <c r="L173" i="26" s="1"/>
  <c r="L174" i="26" s="1"/>
  <c r="L175" i="26" s="1"/>
  <c r="L176" i="26" s="1"/>
  <c r="AQ153" i="26"/>
  <c r="AQ154" i="26" s="1"/>
  <c r="AQ155" i="26" s="1"/>
  <c r="AQ156" i="26" s="1"/>
  <c r="AQ157" i="26" s="1"/>
  <c r="AQ158" i="26" s="1"/>
  <c r="AQ159" i="26" s="1"/>
  <c r="AQ160" i="26" s="1"/>
  <c r="AQ161" i="26" s="1"/>
  <c r="AQ162" i="26" s="1"/>
  <c r="AQ163" i="26" s="1"/>
  <c r="AQ164" i="26" s="1"/>
  <c r="AK177" i="26"/>
  <c r="AK178" i="26" s="1"/>
  <c r="AK179" i="26" s="1"/>
  <c r="AK180" i="26" s="1"/>
  <c r="AK181" i="26" s="1"/>
  <c r="AK182" i="26" s="1"/>
  <c r="AK183" i="26" s="1"/>
  <c r="AK184" i="26" s="1"/>
  <c r="AK185" i="26" s="1"/>
  <c r="AK186" i="26" s="1"/>
  <c r="AK187" i="26" s="1"/>
  <c r="AK188" i="26" s="1"/>
  <c r="AR165" i="26"/>
  <c r="AR166" i="26" s="1"/>
  <c r="AR167" i="26" s="1"/>
  <c r="AR168" i="26" s="1"/>
  <c r="AR169" i="26" s="1"/>
  <c r="AR170" i="26" s="1"/>
  <c r="AR171" i="26" s="1"/>
  <c r="AR172" i="26" s="1"/>
  <c r="AR173" i="26" s="1"/>
  <c r="AR174" i="26" s="1"/>
  <c r="AR175" i="26" s="1"/>
  <c r="AR176" i="26" s="1"/>
  <c r="H177" i="26"/>
  <c r="H178" i="26" s="1"/>
  <c r="H179" i="26" s="1"/>
  <c r="H180" i="26" s="1"/>
  <c r="H181" i="26" s="1"/>
  <c r="H182" i="26" s="1"/>
  <c r="H183" i="26" s="1"/>
  <c r="H184" i="26" s="1"/>
  <c r="H185" i="26" s="1"/>
  <c r="H186" i="26" s="1"/>
  <c r="H187" i="26" s="1"/>
  <c r="H188" i="26" s="1"/>
  <c r="AS177" i="26"/>
  <c r="AS178" i="26" s="1"/>
  <c r="AS179" i="26" s="1"/>
  <c r="AS180" i="26" s="1"/>
  <c r="AS181" i="26" s="1"/>
  <c r="AS182" i="26" s="1"/>
  <c r="AS183" i="26" s="1"/>
  <c r="AS184" i="26" s="1"/>
  <c r="AS185" i="26" s="1"/>
  <c r="AS186" i="26" s="1"/>
  <c r="AS187" i="26" s="1"/>
  <c r="AS188" i="26" s="1"/>
  <c r="F165" i="26"/>
  <c r="F166" i="26" s="1"/>
  <c r="F167" i="26" s="1"/>
  <c r="F168" i="26" s="1"/>
  <c r="F169" i="26" s="1"/>
  <c r="F170" i="26" s="1"/>
  <c r="F171" i="26" s="1"/>
  <c r="F172" i="26" s="1"/>
  <c r="F173" i="26" s="1"/>
  <c r="F174" i="26" s="1"/>
  <c r="F175" i="26" s="1"/>
  <c r="F176" i="26" s="1"/>
  <c r="AO165" i="26"/>
  <c r="AO166" i="26" s="1"/>
  <c r="AO167" i="26" s="1"/>
  <c r="AO168" i="26" s="1"/>
  <c r="AO169" i="26" s="1"/>
  <c r="AO170" i="26" s="1"/>
  <c r="AO171" i="26" s="1"/>
  <c r="AO172" i="26" s="1"/>
  <c r="AO173" i="26" s="1"/>
  <c r="AO174" i="26" s="1"/>
  <c r="AO175" i="26" s="1"/>
  <c r="AO176" i="26" s="1"/>
  <c r="AT177" i="26"/>
  <c r="AT178" i="26" s="1"/>
  <c r="AT179" i="26" s="1"/>
  <c r="AT180" i="26" s="1"/>
  <c r="AT181" i="26" s="1"/>
  <c r="AT182" i="26" s="1"/>
  <c r="AT183" i="26" s="1"/>
  <c r="AT184" i="26" s="1"/>
  <c r="AT185" i="26" s="1"/>
  <c r="AT186" i="26" s="1"/>
  <c r="AT187" i="26" s="1"/>
  <c r="AT188" i="26" s="1"/>
  <c r="AN165" i="26"/>
  <c r="AN166" i="26" s="1"/>
  <c r="AN167" i="26" s="1"/>
  <c r="AN168" i="26" s="1"/>
  <c r="AN169" i="26" s="1"/>
  <c r="AN170" i="26" s="1"/>
  <c r="AN171" i="26" s="1"/>
  <c r="AN172" i="26" s="1"/>
  <c r="AN173" i="26" s="1"/>
  <c r="AN174" i="26" s="1"/>
  <c r="AN175" i="26" s="1"/>
  <c r="AN176" i="26" s="1"/>
  <c r="M177" i="26"/>
  <c r="M178" i="26" s="1"/>
  <c r="M179" i="26" s="1"/>
  <c r="M180" i="26" s="1"/>
  <c r="M181" i="26" s="1"/>
  <c r="M182" i="26" s="1"/>
  <c r="M183" i="26" s="1"/>
  <c r="M184" i="26" s="1"/>
  <c r="M185" i="26" s="1"/>
  <c r="M186" i="26" s="1"/>
  <c r="M187" i="26" s="1"/>
  <c r="M188" i="26" s="1"/>
  <c r="J153" i="26"/>
  <c r="J154" i="26" s="1"/>
  <c r="J155" i="26" s="1"/>
  <c r="J156" i="26" s="1"/>
  <c r="J157" i="26" s="1"/>
  <c r="J158" i="26" s="1"/>
  <c r="J159" i="26" s="1"/>
  <c r="J160" i="26" s="1"/>
  <c r="J161" i="26" s="1"/>
  <c r="J162" i="26" s="1"/>
  <c r="J163" i="26" s="1"/>
  <c r="J164" i="26" s="1"/>
  <c r="E189" i="26"/>
  <c r="E190" i="26" s="1"/>
  <c r="E191" i="26" s="1"/>
  <c r="E192" i="26" s="1"/>
  <c r="E193" i="26" s="1"/>
  <c r="E194" i="26" s="1"/>
  <c r="E195" i="26" s="1"/>
  <c r="E196" i="26" s="1"/>
  <c r="E197" i="26" s="1"/>
  <c r="E198" i="26" s="1"/>
  <c r="E199" i="26" s="1"/>
  <c r="E200" i="26" s="1"/>
  <c r="G165" i="26"/>
  <c r="G166" i="26" s="1"/>
  <c r="G167" i="26" s="1"/>
  <c r="G168" i="26" s="1"/>
  <c r="G169" i="26" s="1"/>
  <c r="G170" i="26" s="1"/>
  <c r="G171" i="26" s="1"/>
  <c r="G172" i="26" s="1"/>
  <c r="G173" i="26" s="1"/>
  <c r="G174" i="26" s="1"/>
  <c r="G175" i="26" s="1"/>
  <c r="G176" i="26" s="1"/>
  <c r="AP153" i="26"/>
  <c r="AP154" i="26" s="1"/>
  <c r="AP155" i="26" s="1"/>
  <c r="AP156" i="26" s="1"/>
  <c r="AP157" i="26" s="1"/>
  <c r="AP158" i="26" s="1"/>
  <c r="AP159" i="26" s="1"/>
  <c r="AP160" i="26" s="1"/>
  <c r="AP161" i="26" s="1"/>
  <c r="AP162" i="26" s="1"/>
  <c r="AP163" i="26" s="1"/>
  <c r="AP164" i="26" s="1"/>
  <c r="AM66" i="26" l="1"/>
  <c r="AJ65" i="26"/>
  <c r="AL68" i="26"/>
  <c r="AI44" i="26"/>
  <c r="AH43" i="26"/>
  <c r="B43" i="26"/>
  <c r="C44" i="26"/>
  <c r="AS189" i="26"/>
  <c r="AS190" i="26" s="1"/>
  <c r="AS191" i="26" s="1"/>
  <c r="AS192" i="26" s="1"/>
  <c r="AS193" i="26" s="1"/>
  <c r="AS194" i="26" s="1"/>
  <c r="AS195" i="26" s="1"/>
  <c r="AS196" i="26" s="1"/>
  <c r="AS197" i="26" s="1"/>
  <c r="AS198" i="26" s="1"/>
  <c r="AS199" i="26" s="1"/>
  <c r="AS200" i="26" s="1"/>
  <c r="AR177" i="26"/>
  <c r="AR178" i="26" s="1"/>
  <c r="AR179" i="26" s="1"/>
  <c r="AR180" i="26" s="1"/>
  <c r="AR181" i="26" s="1"/>
  <c r="AR182" i="26" s="1"/>
  <c r="AR183" i="26" s="1"/>
  <c r="AR184" i="26" s="1"/>
  <c r="AR185" i="26" s="1"/>
  <c r="AR186" i="26" s="1"/>
  <c r="AR187" i="26" s="1"/>
  <c r="AR188" i="26" s="1"/>
  <c r="AQ165" i="26"/>
  <c r="AQ166" i="26" s="1"/>
  <c r="AQ167" i="26" s="1"/>
  <c r="AQ168" i="26" s="1"/>
  <c r="AQ169" i="26" s="1"/>
  <c r="AQ170" i="26" s="1"/>
  <c r="AQ171" i="26" s="1"/>
  <c r="AQ172" i="26" s="1"/>
  <c r="AQ173" i="26" s="1"/>
  <c r="AQ174" i="26" s="1"/>
  <c r="AQ175" i="26" s="1"/>
  <c r="AQ176" i="26" s="1"/>
  <c r="G177" i="26"/>
  <c r="G178" i="26" s="1"/>
  <c r="G179" i="26" s="1"/>
  <c r="G180" i="26" s="1"/>
  <c r="G181" i="26" s="1"/>
  <c r="G182" i="26" s="1"/>
  <c r="G183" i="26" s="1"/>
  <c r="G184" i="26" s="1"/>
  <c r="G185" i="26" s="1"/>
  <c r="G186" i="26" s="1"/>
  <c r="G187" i="26" s="1"/>
  <c r="G188" i="26" s="1"/>
  <c r="AT189" i="26"/>
  <c r="AT190" i="26" s="1"/>
  <c r="AT191" i="26" s="1"/>
  <c r="AT192" i="26" s="1"/>
  <c r="AT193" i="26" s="1"/>
  <c r="AT194" i="26" s="1"/>
  <c r="AT195" i="26" s="1"/>
  <c r="AT196" i="26" s="1"/>
  <c r="AT197" i="26" s="1"/>
  <c r="AT198" i="26" s="1"/>
  <c r="AT199" i="26" s="1"/>
  <c r="AT200" i="26" s="1"/>
  <c r="K189" i="26"/>
  <c r="K190" i="26" s="1"/>
  <c r="K191" i="26" s="1"/>
  <c r="K192" i="26" s="1"/>
  <c r="K193" i="26" s="1"/>
  <c r="K194" i="26" s="1"/>
  <c r="K195" i="26" s="1"/>
  <c r="K196" i="26" s="1"/>
  <c r="K197" i="26" s="1"/>
  <c r="K198" i="26" s="1"/>
  <c r="K199" i="26" s="1"/>
  <c r="K200" i="26" s="1"/>
  <c r="E201" i="26"/>
  <c r="E202" i="26" s="1"/>
  <c r="E203" i="26" s="1"/>
  <c r="E204" i="26" s="1"/>
  <c r="E205" i="26" s="1"/>
  <c r="E206" i="26" s="1"/>
  <c r="E207" i="26" s="1"/>
  <c r="E208" i="26" s="1"/>
  <c r="E209" i="26" s="1"/>
  <c r="E210" i="26" s="1"/>
  <c r="E211" i="26" s="1"/>
  <c r="E212" i="26" s="1"/>
  <c r="AP165" i="26"/>
  <c r="AP166" i="26" s="1"/>
  <c r="AP167" i="26" s="1"/>
  <c r="AP168" i="26" s="1"/>
  <c r="AP169" i="26" s="1"/>
  <c r="AP170" i="26" s="1"/>
  <c r="AP171" i="26" s="1"/>
  <c r="AP172" i="26" s="1"/>
  <c r="AP173" i="26" s="1"/>
  <c r="AP174" i="26" s="1"/>
  <c r="AP175" i="26" s="1"/>
  <c r="AP176" i="26" s="1"/>
  <c r="J165" i="26"/>
  <c r="J166" i="26" s="1"/>
  <c r="J167" i="26" s="1"/>
  <c r="J168" i="26" s="1"/>
  <c r="J169" i="26" s="1"/>
  <c r="J170" i="26" s="1"/>
  <c r="J171" i="26" s="1"/>
  <c r="J172" i="26" s="1"/>
  <c r="J173" i="26" s="1"/>
  <c r="J174" i="26" s="1"/>
  <c r="J175" i="26" s="1"/>
  <c r="J176" i="26" s="1"/>
  <c r="Q177" i="26"/>
  <c r="Q178" i="26" s="1"/>
  <c r="Q179" i="26" s="1"/>
  <c r="Q180" i="26" s="1"/>
  <c r="Q181" i="26" s="1"/>
  <c r="Q182" i="26" s="1"/>
  <c r="Q183" i="26" s="1"/>
  <c r="Q184" i="26" s="1"/>
  <c r="Q185" i="26" s="1"/>
  <c r="Q186" i="26" s="1"/>
  <c r="Q187" i="26" s="1"/>
  <c r="Q188" i="26" s="1"/>
  <c r="AO177" i="26"/>
  <c r="AO178" i="26" s="1"/>
  <c r="AO179" i="26" s="1"/>
  <c r="AO180" i="26" s="1"/>
  <c r="AO181" i="26" s="1"/>
  <c r="AO182" i="26" s="1"/>
  <c r="AO183" i="26" s="1"/>
  <c r="AO184" i="26" s="1"/>
  <c r="AO185" i="26" s="1"/>
  <c r="AO186" i="26" s="1"/>
  <c r="AO187" i="26" s="1"/>
  <c r="AO188" i="26" s="1"/>
  <c r="F177" i="26"/>
  <c r="F178" i="26" s="1"/>
  <c r="F179" i="26" s="1"/>
  <c r="F180" i="26" s="1"/>
  <c r="F181" i="26" s="1"/>
  <c r="F182" i="26" s="1"/>
  <c r="F183" i="26" s="1"/>
  <c r="F184" i="26" s="1"/>
  <c r="F185" i="26" s="1"/>
  <c r="F186" i="26" s="1"/>
  <c r="F187" i="26" s="1"/>
  <c r="F188" i="26" s="1"/>
  <c r="AK189" i="26"/>
  <c r="AK190" i="26" s="1"/>
  <c r="AK191" i="26" s="1"/>
  <c r="AK192" i="26" s="1"/>
  <c r="AK193" i="26" s="1"/>
  <c r="AK194" i="26" s="1"/>
  <c r="AK195" i="26" s="1"/>
  <c r="AK196" i="26" s="1"/>
  <c r="AK197" i="26" s="1"/>
  <c r="AK198" i="26" s="1"/>
  <c r="AK199" i="26" s="1"/>
  <c r="AK200" i="26" s="1"/>
  <c r="I177" i="26"/>
  <c r="I178" i="26" s="1"/>
  <c r="I179" i="26" s="1"/>
  <c r="I180" i="26" s="1"/>
  <c r="I181" i="26" s="1"/>
  <c r="I182" i="26" s="1"/>
  <c r="I183" i="26" s="1"/>
  <c r="I184" i="26" s="1"/>
  <c r="I185" i="26" s="1"/>
  <c r="I186" i="26" s="1"/>
  <c r="I187" i="26" s="1"/>
  <c r="I188" i="26" s="1"/>
  <c r="M189" i="26"/>
  <c r="M190" i="26" s="1"/>
  <c r="M191" i="26" s="1"/>
  <c r="M192" i="26" s="1"/>
  <c r="M193" i="26" s="1"/>
  <c r="M194" i="26" s="1"/>
  <c r="M195" i="26" s="1"/>
  <c r="M196" i="26" s="1"/>
  <c r="M197" i="26" s="1"/>
  <c r="M198" i="26" s="1"/>
  <c r="M199" i="26" s="1"/>
  <c r="M200" i="26" s="1"/>
  <c r="H189" i="26"/>
  <c r="H190" i="26" s="1"/>
  <c r="H191" i="26" s="1"/>
  <c r="H192" i="26" s="1"/>
  <c r="H193" i="26" s="1"/>
  <c r="H194" i="26" s="1"/>
  <c r="H195" i="26" s="1"/>
  <c r="H196" i="26" s="1"/>
  <c r="H197" i="26" s="1"/>
  <c r="H198" i="26" s="1"/>
  <c r="H199" i="26" s="1"/>
  <c r="H200" i="26" s="1"/>
  <c r="AN177" i="26"/>
  <c r="AN178" i="26" s="1"/>
  <c r="AN179" i="26" s="1"/>
  <c r="AN180" i="26" s="1"/>
  <c r="AN181" i="26" s="1"/>
  <c r="AN182" i="26" s="1"/>
  <c r="AN183" i="26" s="1"/>
  <c r="AN184" i="26" s="1"/>
  <c r="AN185" i="26" s="1"/>
  <c r="AN186" i="26" s="1"/>
  <c r="AN187" i="26" s="1"/>
  <c r="AN188" i="26" s="1"/>
  <c r="L177" i="26"/>
  <c r="L178" i="26" s="1"/>
  <c r="L179" i="26" s="1"/>
  <c r="L180" i="26" s="1"/>
  <c r="L181" i="26" s="1"/>
  <c r="L182" i="26" s="1"/>
  <c r="L183" i="26" s="1"/>
  <c r="L184" i="26" s="1"/>
  <c r="L185" i="26" s="1"/>
  <c r="L186" i="26" s="1"/>
  <c r="L187" i="26" s="1"/>
  <c r="L188" i="26" s="1"/>
  <c r="AL69" i="26" l="1"/>
  <c r="AL70" i="26" s="1"/>
  <c r="AL71" i="26" s="1"/>
  <c r="AL72" i="26" s="1"/>
  <c r="AL73" i="26" s="1"/>
  <c r="AL74" i="26" s="1"/>
  <c r="AL75" i="26" s="1"/>
  <c r="AL76" i="26" s="1"/>
  <c r="AL77" i="26" s="1"/>
  <c r="AL78" i="26" s="1"/>
  <c r="AL79" i="26" s="1"/>
  <c r="AL80" i="26" s="1"/>
  <c r="AL81" i="26" s="1"/>
  <c r="AM67" i="26"/>
  <c r="AJ66" i="26"/>
  <c r="B44" i="26"/>
  <c r="C45" i="26"/>
  <c r="AI45" i="26"/>
  <c r="AH44" i="26"/>
  <c r="AO189" i="26"/>
  <c r="AO190" i="26" s="1"/>
  <c r="AO191" i="26" s="1"/>
  <c r="AO192" i="26" s="1"/>
  <c r="AO193" i="26" s="1"/>
  <c r="AO194" i="26" s="1"/>
  <c r="AO195" i="26" s="1"/>
  <c r="AO196" i="26" s="1"/>
  <c r="AO197" i="26" s="1"/>
  <c r="AO198" i="26" s="1"/>
  <c r="AO199" i="26" s="1"/>
  <c r="AO200" i="26" s="1"/>
  <c r="M201" i="26"/>
  <c r="M202" i="26" s="1"/>
  <c r="M203" i="26" s="1"/>
  <c r="M204" i="26" s="1"/>
  <c r="M205" i="26" s="1"/>
  <c r="M206" i="26" s="1"/>
  <c r="M207" i="26" s="1"/>
  <c r="M208" i="26" s="1"/>
  <c r="M209" i="26" s="1"/>
  <c r="M210" i="26" s="1"/>
  <c r="M211" i="26" s="1"/>
  <c r="M212" i="26" s="1"/>
  <c r="AT201" i="26"/>
  <c r="AT202" i="26" s="1"/>
  <c r="AT203" i="26" s="1"/>
  <c r="AT204" i="26" s="1"/>
  <c r="AT205" i="26" s="1"/>
  <c r="AT206" i="26" s="1"/>
  <c r="AT207" i="26" s="1"/>
  <c r="AT208" i="26" s="1"/>
  <c r="AT209" i="26" s="1"/>
  <c r="AT210" i="26" s="1"/>
  <c r="AT211" i="26" s="1"/>
  <c r="AT212" i="26" s="1"/>
  <c r="AR189" i="26"/>
  <c r="AR190" i="26" s="1"/>
  <c r="AR191" i="26" s="1"/>
  <c r="AR192" i="26" s="1"/>
  <c r="AR193" i="26" s="1"/>
  <c r="AR194" i="26" s="1"/>
  <c r="AR195" i="26" s="1"/>
  <c r="AR196" i="26" s="1"/>
  <c r="AR197" i="26" s="1"/>
  <c r="AR198" i="26" s="1"/>
  <c r="AR199" i="26" s="1"/>
  <c r="AR200" i="26" s="1"/>
  <c r="E213" i="26"/>
  <c r="E214" i="26" s="1"/>
  <c r="E215" i="26" s="1"/>
  <c r="E216" i="26" s="1"/>
  <c r="E217" i="26" s="1"/>
  <c r="E218" i="26" s="1"/>
  <c r="E219" i="26" s="1"/>
  <c r="E220" i="26" s="1"/>
  <c r="E221" i="26" s="1"/>
  <c r="E222" i="26" s="1"/>
  <c r="E223" i="26" s="1"/>
  <c r="E224" i="26" s="1"/>
  <c r="I189" i="26"/>
  <c r="I190" i="26" s="1"/>
  <c r="I191" i="26" s="1"/>
  <c r="I192" i="26" s="1"/>
  <c r="I193" i="26" s="1"/>
  <c r="I194" i="26" s="1"/>
  <c r="I195" i="26" s="1"/>
  <c r="I196" i="26" s="1"/>
  <c r="I197" i="26" s="1"/>
  <c r="I198" i="26" s="1"/>
  <c r="I199" i="26" s="1"/>
  <c r="I200" i="26" s="1"/>
  <c r="AS201" i="26"/>
  <c r="AS202" i="26" s="1"/>
  <c r="AS203" i="26" s="1"/>
  <c r="AS204" i="26" s="1"/>
  <c r="AS205" i="26" s="1"/>
  <c r="AS206" i="26" s="1"/>
  <c r="AS207" i="26" s="1"/>
  <c r="AS208" i="26" s="1"/>
  <c r="AS209" i="26" s="1"/>
  <c r="AS210" i="26" s="1"/>
  <c r="AS211" i="26" s="1"/>
  <c r="AS212" i="26" s="1"/>
  <c r="Q189" i="26"/>
  <c r="Q190" i="26" s="1"/>
  <c r="Q191" i="26" s="1"/>
  <c r="Q192" i="26" s="1"/>
  <c r="Q193" i="26" s="1"/>
  <c r="Q194" i="26" s="1"/>
  <c r="Q195" i="26" s="1"/>
  <c r="Q196" i="26" s="1"/>
  <c r="Q197" i="26" s="1"/>
  <c r="Q198" i="26" s="1"/>
  <c r="Q199" i="26" s="1"/>
  <c r="Q200" i="26" s="1"/>
  <c r="K201" i="26"/>
  <c r="K202" i="26" s="1"/>
  <c r="K203" i="26" s="1"/>
  <c r="K204" i="26" s="1"/>
  <c r="K205" i="26" s="1"/>
  <c r="K206" i="26" s="1"/>
  <c r="K207" i="26" s="1"/>
  <c r="K208" i="26" s="1"/>
  <c r="K209" i="26" s="1"/>
  <c r="K210" i="26" s="1"/>
  <c r="K211" i="26" s="1"/>
  <c r="K212" i="26" s="1"/>
  <c r="G189" i="26"/>
  <c r="G190" i="26" s="1"/>
  <c r="G191" i="26" s="1"/>
  <c r="G192" i="26" s="1"/>
  <c r="G193" i="26" s="1"/>
  <c r="G194" i="26" s="1"/>
  <c r="G195" i="26" s="1"/>
  <c r="G196" i="26" s="1"/>
  <c r="G197" i="26" s="1"/>
  <c r="G198" i="26" s="1"/>
  <c r="G199" i="26" s="1"/>
  <c r="G200" i="26" s="1"/>
  <c r="AK201" i="26"/>
  <c r="AK202" i="26" s="1"/>
  <c r="AK203" i="26" s="1"/>
  <c r="AK204" i="26" s="1"/>
  <c r="AK205" i="26" s="1"/>
  <c r="AK206" i="26" s="1"/>
  <c r="AK207" i="26" s="1"/>
  <c r="AK208" i="26" s="1"/>
  <c r="AK209" i="26" s="1"/>
  <c r="AK210" i="26" s="1"/>
  <c r="AK211" i="26" s="1"/>
  <c r="AK212" i="26" s="1"/>
  <c r="AN189" i="26"/>
  <c r="AN190" i="26" s="1"/>
  <c r="AN191" i="26" s="1"/>
  <c r="AN192" i="26" s="1"/>
  <c r="AN193" i="26" s="1"/>
  <c r="AN194" i="26" s="1"/>
  <c r="AN195" i="26" s="1"/>
  <c r="AN196" i="26" s="1"/>
  <c r="AN197" i="26" s="1"/>
  <c r="AN198" i="26" s="1"/>
  <c r="AN199" i="26" s="1"/>
  <c r="AN200" i="26" s="1"/>
  <c r="J177" i="26"/>
  <c r="J178" i="26" s="1"/>
  <c r="J179" i="26" s="1"/>
  <c r="J180" i="26" s="1"/>
  <c r="J181" i="26" s="1"/>
  <c r="J182" i="26" s="1"/>
  <c r="J183" i="26" s="1"/>
  <c r="J184" i="26" s="1"/>
  <c r="J185" i="26" s="1"/>
  <c r="J186" i="26" s="1"/>
  <c r="J187" i="26" s="1"/>
  <c r="J188" i="26" s="1"/>
  <c r="L189" i="26"/>
  <c r="L190" i="26" s="1"/>
  <c r="L191" i="26" s="1"/>
  <c r="L192" i="26" s="1"/>
  <c r="L193" i="26" s="1"/>
  <c r="L194" i="26" s="1"/>
  <c r="L195" i="26" s="1"/>
  <c r="L196" i="26" s="1"/>
  <c r="L197" i="26" s="1"/>
  <c r="L198" i="26" s="1"/>
  <c r="L199" i="26" s="1"/>
  <c r="L200" i="26" s="1"/>
  <c r="H201" i="26"/>
  <c r="H202" i="26" s="1"/>
  <c r="H203" i="26" s="1"/>
  <c r="H204" i="26" s="1"/>
  <c r="H205" i="26" s="1"/>
  <c r="H206" i="26" s="1"/>
  <c r="H207" i="26" s="1"/>
  <c r="H208" i="26" s="1"/>
  <c r="H209" i="26" s="1"/>
  <c r="H210" i="26" s="1"/>
  <c r="H211" i="26" s="1"/>
  <c r="H212" i="26" s="1"/>
  <c r="F189" i="26"/>
  <c r="F190" i="26" s="1"/>
  <c r="F191" i="26" s="1"/>
  <c r="F192" i="26" s="1"/>
  <c r="F193" i="26" s="1"/>
  <c r="F194" i="26" s="1"/>
  <c r="F195" i="26" s="1"/>
  <c r="F196" i="26" s="1"/>
  <c r="F197" i="26" s="1"/>
  <c r="F198" i="26" s="1"/>
  <c r="F199" i="26" s="1"/>
  <c r="F200" i="26" s="1"/>
  <c r="AP177" i="26"/>
  <c r="AP178" i="26" s="1"/>
  <c r="AP179" i="26" s="1"/>
  <c r="AP180" i="26" s="1"/>
  <c r="AP181" i="26" s="1"/>
  <c r="AP182" i="26" s="1"/>
  <c r="AP183" i="26" s="1"/>
  <c r="AP184" i="26" s="1"/>
  <c r="AP185" i="26" s="1"/>
  <c r="AP186" i="26" s="1"/>
  <c r="AP187" i="26" s="1"/>
  <c r="AP188" i="26" s="1"/>
  <c r="AQ177" i="26"/>
  <c r="AQ178" i="26" s="1"/>
  <c r="AQ179" i="26" s="1"/>
  <c r="AQ180" i="26" s="1"/>
  <c r="AQ181" i="26" s="1"/>
  <c r="AQ182" i="26" s="1"/>
  <c r="AQ183" i="26" s="1"/>
  <c r="AQ184" i="26" s="1"/>
  <c r="AQ185" i="26" s="1"/>
  <c r="AQ186" i="26" s="1"/>
  <c r="AQ187" i="26" s="1"/>
  <c r="AQ188" i="26" s="1"/>
  <c r="AL82" i="26" l="1"/>
  <c r="AL83" i="26" s="1"/>
  <c r="AL84" i="26" s="1"/>
  <c r="AL85" i="26" s="1"/>
  <c r="AL86" i="26" s="1"/>
  <c r="AL87" i="26" s="1"/>
  <c r="AL88" i="26" s="1"/>
  <c r="AL89" i="26" s="1"/>
  <c r="AL90" i="26" s="1"/>
  <c r="AL91" i="26" s="1"/>
  <c r="AL104" i="26" s="1"/>
  <c r="AL105" i="26" s="1"/>
  <c r="AM68" i="26"/>
  <c r="AJ67" i="26"/>
  <c r="B45" i="26"/>
  <c r="C46" i="26"/>
  <c r="AH45" i="26"/>
  <c r="AI46" i="26"/>
  <c r="Q201" i="26"/>
  <c r="Q202" i="26" s="1"/>
  <c r="Q203" i="26" s="1"/>
  <c r="Q204" i="26" s="1"/>
  <c r="Q205" i="26" s="1"/>
  <c r="Q206" i="26" s="1"/>
  <c r="Q207" i="26" s="1"/>
  <c r="Q208" i="26" s="1"/>
  <c r="Q209" i="26" s="1"/>
  <c r="Q210" i="26" s="1"/>
  <c r="Q211" i="26" s="1"/>
  <c r="Q212" i="26" s="1"/>
  <c r="M213" i="26"/>
  <c r="M214" i="26" s="1"/>
  <c r="M215" i="26" s="1"/>
  <c r="M216" i="26" s="1"/>
  <c r="M217" i="26" s="1"/>
  <c r="M218" i="26" s="1"/>
  <c r="M219" i="26" s="1"/>
  <c r="M220" i="26" s="1"/>
  <c r="M221" i="26" s="1"/>
  <c r="M222" i="26" s="1"/>
  <c r="M223" i="26" s="1"/>
  <c r="M224" i="26" s="1"/>
  <c r="AQ189" i="26"/>
  <c r="AQ190" i="26" s="1"/>
  <c r="AQ191" i="26" s="1"/>
  <c r="AQ192" i="26" s="1"/>
  <c r="AQ193" i="26" s="1"/>
  <c r="AQ194" i="26" s="1"/>
  <c r="AQ195" i="26" s="1"/>
  <c r="AQ196" i="26" s="1"/>
  <c r="AQ197" i="26" s="1"/>
  <c r="AQ198" i="26" s="1"/>
  <c r="AQ199" i="26" s="1"/>
  <c r="AQ200" i="26" s="1"/>
  <c r="L201" i="26"/>
  <c r="L202" i="26" s="1"/>
  <c r="L203" i="26" s="1"/>
  <c r="L204" i="26" s="1"/>
  <c r="L205" i="26" s="1"/>
  <c r="L206" i="26" s="1"/>
  <c r="L207" i="26" s="1"/>
  <c r="L208" i="26" s="1"/>
  <c r="L209" i="26" s="1"/>
  <c r="L210" i="26" s="1"/>
  <c r="L211" i="26" s="1"/>
  <c r="L212" i="26" s="1"/>
  <c r="AK213" i="26"/>
  <c r="AK214" i="26" s="1"/>
  <c r="AK215" i="26" s="1"/>
  <c r="AK216" i="26" s="1"/>
  <c r="AK217" i="26" s="1"/>
  <c r="AK218" i="26" s="1"/>
  <c r="AK219" i="26" s="1"/>
  <c r="AK220" i="26" s="1"/>
  <c r="AK221" i="26" s="1"/>
  <c r="AK222" i="26" s="1"/>
  <c r="AK223" i="26" s="1"/>
  <c r="AK224" i="26" s="1"/>
  <c r="AP189" i="26"/>
  <c r="AP190" i="26" s="1"/>
  <c r="AP191" i="26" s="1"/>
  <c r="AP192" i="26" s="1"/>
  <c r="AP193" i="26" s="1"/>
  <c r="AP194" i="26" s="1"/>
  <c r="AP195" i="26" s="1"/>
  <c r="AP196" i="26" s="1"/>
  <c r="AP197" i="26" s="1"/>
  <c r="AP198" i="26" s="1"/>
  <c r="AP199" i="26" s="1"/>
  <c r="AP200" i="26" s="1"/>
  <c r="AR201" i="26"/>
  <c r="AR202" i="26" s="1"/>
  <c r="AR203" i="26" s="1"/>
  <c r="AR204" i="26" s="1"/>
  <c r="AR205" i="26" s="1"/>
  <c r="AR206" i="26" s="1"/>
  <c r="AR207" i="26" s="1"/>
  <c r="AR208" i="26" s="1"/>
  <c r="AR209" i="26" s="1"/>
  <c r="AR210" i="26" s="1"/>
  <c r="AR211" i="26" s="1"/>
  <c r="AR212" i="26" s="1"/>
  <c r="E225" i="26"/>
  <c r="E226" i="26" s="1"/>
  <c r="E227" i="26" s="1"/>
  <c r="E228" i="26" s="1"/>
  <c r="E229" i="26" s="1"/>
  <c r="E230" i="26" s="1"/>
  <c r="E231" i="26" s="1"/>
  <c r="E232" i="26" s="1"/>
  <c r="E233" i="26" s="1"/>
  <c r="E234" i="26" s="1"/>
  <c r="E235" i="26" s="1"/>
  <c r="E236" i="26" s="1"/>
  <c r="I201" i="26"/>
  <c r="I202" i="26" s="1"/>
  <c r="I203" i="26" s="1"/>
  <c r="I204" i="26" s="1"/>
  <c r="I205" i="26" s="1"/>
  <c r="I206" i="26" s="1"/>
  <c r="I207" i="26" s="1"/>
  <c r="I208" i="26" s="1"/>
  <c r="I209" i="26" s="1"/>
  <c r="I210" i="26" s="1"/>
  <c r="I211" i="26" s="1"/>
  <c r="I212" i="26" s="1"/>
  <c r="F201" i="26"/>
  <c r="F202" i="26" s="1"/>
  <c r="F203" i="26" s="1"/>
  <c r="F204" i="26" s="1"/>
  <c r="F205" i="26" s="1"/>
  <c r="F206" i="26" s="1"/>
  <c r="F207" i="26" s="1"/>
  <c r="F208" i="26" s="1"/>
  <c r="F209" i="26" s="1"/>
  <c r="F210" i="26" s="1"/>
  <c r="F211" i="26" s="1"/>
  <c r="F212" i="26" s="1"/>
  <c r="J189" i="26"/>
  <c r="J190" i="26" s="1"/>
  <c r="J191" i="26" s="1"/>
  <c r="J192" i="26" s="1"/>
  <c r="J193" i="26" s="1"/>
  <c r="J194" i="26" s="1"/>
  <c r="J195" i="26" s="1"/>
  <c r="J196" i="26" s="1"/>
  <c r="J197" i="26" s="1"/>
  <c r="J198" i="26" s="1"/>
  <c r="J199" i="26" s="1"/>
  <c r="J200" i="26" s="1"/>
  <c r="G201" i="26"/>
  <c r="G202" i="26" s="1"/>
  <c r="G203" i="26" s="1"/>
  <c r="G204" i="26" s="1"/>
  <c r="G205" i="26" s="1"/>
  <c r="G206" i="26" s="1"/>
  <c r="G207" i="26" s="1"/>
  <c r="G208" i="26" s="1"/>
  <c r="G209" i="26" s="1"/>
  <c r="G210" i="26" s="1"/>
  <c r="G211" i="26" s="1"/>
  <c r="G212" i="26" s="1"/>
  <c r="AS213" i="26"/>
  <c r="AS214" i="26" s="1"/>
  <c r="AS215" i="26" s="1"/>
  <c r="AS216" i="26" s="1"/>
  <c r="AS217" i="26" s="1"/>
  <c r="AS218" i="26" s="1"/>
  <c r="AS219" i="26" s="1"/>
  <c r="AS220" i="26" s="1"/>
  <c r="AS221" i="26" s="1"/>
  <c r="AS222" i="26" s="1"/>
  <c r="AS223" i="26" s="1"/>
  <c r="AS224" i="26" s="1"/>
  <c r="AT213" i="26"/>
  <c r="AT214" i="26" s="1"/>
  <c r="AT215" i="26" s="1"/>
  <c r="AT216" i="26" s="1"/>
  <c r="AT217" i="26" s="1"/>
  <c r="AT218" i="26" s="1"/>
  <c r="AT219" i="26" s="1"/>
  <c r="AT220" i="26" s="1"/>
  <c r="AT221" i="26" s="1"/>
  <c r="AT222" i="26" s="1"/>
  <c r="AT223" i="26" s="1"/>
  <c r="AT224" i="26" s="1"/>
  <c r="AO201" i="26"/>
  <c r="AO202" i="26" s="1"/>
  <c r="AO203" i="26" s="1"/>
  <c r="AO204" i="26" s="1"/>
  <c r="AO205" i="26" s="1"/>
  <c r="AO206" i="26" s="1"/>
  <c r="AO207" i="26" s="1"/>
  <c r="AO208" i="26" s="1"/>
  <c r="AO209" i="26" s="1"/>
  <c r="AO210" i="26" s="1"/>
  <c r="AO211" i="26" s="1"/>
  <c r="AO212" i="26" s="1"/>
  <c r="H213" i="26"/>
  <c r="H214" i="26" s="1"/>
  <c r="H215" i="26" s="1"/>
  <c r="H216" i="26" s="1"/>
  <c r="H217" i="26" s="1"/>
  <c r="H218" i="26" s="1"/>
  <c r="H219" i="26" s="1"/>
  <c r="H220" i="26" s="1"/>
  <c r="H221" i="26" s="1"/>
  <c r="H222" i="26" s="1"/>
  <c r="H223" i="26" s="1"/>
  <c r="H224" i="26" s="1"/>
  <c r="AN201" i="26"/>
  <c r="AN202" i="26" s="1"/>
  <c r="AN203" i="26" s="1"/>
  <c r="AN204" i="26" s="1"/>
  <c r="AN205" i="26" s="1"/>
  <c r="AN206" i="26" s="1"/>
  <c r="AN207" i="26" s="1"/>
  <c r="AN208" i="26" s="1"/>
  <c r="AN209" i="26" s="1"/>
  <c r="AN210" i="26" s="1"/>
  <c r="AN211" i="26" s="1"/>
  <c r="AN212" i="26" s="1"/>
  <c r="K213" i="26"/>
  <c r="K214" i="26" s="1"/>
  <c r="K215" i="26" s="1"/>
  <c r="K216" i="26" s="1"/>
  <c r="K217" i="26" s="1"/>
  <c r="K218" i="26" s="1"/>
  <c r="K219" i="26" s="1"/>
  <c r="K220" i="26" s="1"/>
  <c r="K221" i="26" s="1"/>
  <c r="K222" i="26" s="1"/>
  <c r="K223" i="26" s="1"/>
  <c r="K224" i="26" s="1"/>
  <c r="AL106" i="26" l="1"/>
  <c r="AL107" i="26" s="1"/>
  <c r="AL108" i="26" s="1"/>
  <c r="AL109" i="26" s="1"/>
  <c r="AL110" i="26" s="1"/>
  <c r="AL111" i="26" s="1"/>
  <c r="AL112" i="26" s="1"/>
  <c r="AL113" i="26" s="1"/>
  <c r="AL114" i="26" s="1"/>
  <c r="AL115" i="26" s="1"/>
  <c r="AL116" i="26" s="1"/>
  <c r="AL117" i="26" s="1"/>
  <c r="AL118" i="26" s="1"/>
  <c r="AL119" i="26" s="1"/>
  <c r="AL120" i="26" s="1"/>
  <c r="AL121" i="26" s="1"/>
  <c r="AL122" i="26" s="1"/>
  <c r="AL123" i="26" s="1"/>
  <c r="AL124" i="26" s="1"/>
  <c r="AL125" i="26" s="1"/>
  <c r="AL126" i="26" s="1"/>
  <c r="AL127" i="26" s="1"/>
  <c r="AL128" i="26" s="1"/>
  <c r="AL129" i="26" s="1"/>
  <c r="AM69" i="26"/>
  <c r="B46" i="26"/>
  <c r="C47" i="26"/>
  <c r="AI47" i="26"/>
  <c r="AH46" i="26"/>
  <c r="AS225" i="26"/>
  <c r="AS226" i="26" s="1"/>
  <c r="AS227" i="26" s="1"/>
  <c r="AS228" i="26" s="1"/>
  <c r="AS229" i="26" s="1"/>
  <c r="AS230" i="26" s="1"/>
  <c r="AS231" i="26" s="1"/>
  <c r="AS232" i="26" s="1"/>
  <c r="AS233" i="26" s="1"/>
  <c r="AS234" i="26" s="1"/>
  <c r="AS235" i="26" s="1"/>
  <c r="AS236" i="26" s="1"/>
  <c r="H225" i="26"/>
  <c r="H226" i="26" s="1"/>
  <c r="H227" i="26" s="1"/>
  <c r="H228" i="26" s="1"/>
  <c r="H229" i="26" s="1"/>
  <c r="H230" i="26" s="1"/>
  <c r="H231" i="26" s="1"/>
  <c r="H232" i="26" s="1"/>
  <c r="H233" i="26" s="1"/>
  <c r="H234" i="26" s="1"/>
  <c r="H235" i="26" s="1"/>
  <c r="H236" i="26" s="1"/>
  <c r="AO213" i="26"/>
  <c r="AO214" i="26" s="1"/>
  <c r="AO215" i="26" s="1"/>
  <c r="AO216" i="26" s="1"/>
  <c r="AO217" i="26" s="1"/>
  <c r="AO218" i="26" s="1"/>
  <c r="AO219" i="26" s="1"/>
  <c r="AO220" i="26" s="1"/>
  <c r="AO221" i="26" s="1"/>
  <c r="AO222" i="26" s="1"/>
  <c r="AO223" i="26" s="1"/>
  <c r="AO224" i="26" s="1"/>
  <c r="AK225" i="26"/>
  <c r="AK226" i="26" s="1"/>
  <c r="AK227" i="26" s="1"/>
  <c r="AK228" i="26" s="1"/>
  <c r="AK229" i="26" s="1"/>
  <c r="AK230" i="26" s="1"/>
  <c r="AK231" i="26" s="1"/>
  <c r="AK232" i="26" s="1"/>
  <c r="AK233" i="26" s="1"/>
  <c r="AK234" i="26" s="1"/>
  <c r="AK235" i="26" s="1"/>
  <c r="AK236" i="26" s="1"/>
  <c r="M225" i="26"/>
  <c r="M226" i="26" s="1"/>
  <c r="M227" i="26" s="1"/>
  <c r="M228" i="26" s="1"/>
  <c r="M229" i="26" s="1"/>
  <c r="M230" i="26" s="1"/>
  <c r="M231" i="26" s="1"/>
  <c r="M232" i="26" s="1"/>
  <c r="M233" i="26" s="1"/>
  <c r="M234" i="26" s="1"/>
  <c r="M235" i="26" s="1"/>
  <c r="M236" i="26" s="1"/>
  <c r="AQ201" i="26"/>
  <c r="AQ202" i="26" s="1"/>
  <c r="AQ203" i="26" s="1"/>
  <c r="AQ204" i="26" s="1"/>
  <c r="AQ205" i="26" s="1"/>
  <c r="AQ206" i="26" s="1"/>
  <c r="AQ207" i="26" s="1"/>
  <c r="AQ208" i="26" s="1"/>
  <c r="AQ209" i="26" s="1"/>
  <c r="AQ210" i="26" s="1"/>
  <c r="AQ211" i="26" s="1"/>
  <c r="AQ212" i="26" s="1"/>
  <c r="G213" i="26"/>
  <c r="G214" i="26" s="1"/>
  <c r="G215" i="26" s="1"/>
  <c r="G216" i="26" s="1"/>
  <c r="G217" i="26" s="1"/>
  <c r="G218" i="26" s="1"/>
  <c r="G219" i="26" s="1"/>
  <c r="G220" i="26" s="1"/>
  <c r="G221" i="26" s="1"/>
  <c r="G222" i="26" s="1"/>
  <c r="G223" i="26" s="1"/>
  <c r="G224" i="26" s="1"/>
  <c r="I213" i="26"/>
  <c r="I214" i="26" s="1"/>
  <c r="I215" i="26" s="1"/>
  <c r="I216" i="26" s="1"/>
  <c r="I217" i="26" s="1"/>
  <c r="I218" i="26" s="1"/>
  <c r="I219" i="26" s="1"/>
  <c r="I220" i="26" s="1"/>
  <c r="I221" i="26" s="1"/>
  <c r="I222" i="26" s="1"/>
  <c r="I223" i="26" s="1"/>
  <c r="I224" i="26" s="1"/>
  <c r="AR213" i="26"/>
  <c r="AR214" i="26" s="1"/>
  <c r="AR215" i="26" s="1"/>
  <c r="AR216" i="26" s="1"/>
  <c r="AR217" i="26" s="1"/>
  <c r="AR218" i="26" s="1"/>
  <c r="AR219" i="26" s="1"/>
  <c r="AR220" i="26" s="1"/>
  <c r="AR221" i="26" s="1"/>
  <c r="AR222" i="26" s="1"/>
  <c r="AR223" i="26" s="1"/>
  <c r="AR224" i="26" s="1"/>
  <c r="K225" i="26"/>
  <c r="K226" i="26" s="1"/>
  <c r="K227" i="26" s="1"/>
  <c r="K228" i="26" s="1"/>
  <c r="K229" i="26" s="1"/>
  <c r="K230" i="26" s="1"/>
  <c r="K231" i="26" s="1"/>
  <c r="K232" i="26" s="1"/>
  <c r="K233" i="26" s="1"/>
  <c r="K234" i="26" s="1"/>
  <c r="K235" i="26" s="1"/>
  <c r="K236" i="26" s="1"/>
  <c r="J201" i="26"/>
  <c r="J202" i="26" s="1"/>
  <c r="J203" i="26" s="1"/>
  <c r="J204" i="26" s="1"/>
  <c r="J205" i="26" s="1"/>
  <c r="J206" i="26" s="1"/>
  <c r="J207" i="26" s="1"/>
  <c r="J208" i="26" s="1"/>
  <c r="J209" i="26" s="1"/>
  <c r="J210" i="26" s="1"/>
  <c r="J211" i="26" s="1"/>
  <c r="J212" i="26" s="1"/>
  <c r="Q213" i="26"/>
  <c r="Q214" i="26" s="1"/>
  <c r="Q215" i="26" s="1"/>
  <c r="Q216" i="26" s="1"/>
  <c r="Q217" i="26" s="1"/>
  <c r="Q218" i="26" s="1"/>
  <c r="Q219" i="26" s="1"/>
  <c r="Q220" i="26" s="1"/>
  <c r="Q221" i="26" s="1"/>
  <c r="Q222" i="26" s="1"/>
  <c r="Q223" i="26" s="1"/>
  <c r="Q224" i="26" s="1"/>
  <c r="AN213" i="26"/>
  <c r="AN214" i="26" s="1"/>
  <c r="AN215" i="26" s="1"/>
  <c r="AN216" i="26" s="1"/>
  <c r="AN217" i="26" s="1"/>
  <c r="AN218" i="26" s="1"/>
  <c r="AN219" i="26" s="1"/>
  <c r="AN220" i="26" s="1"/>
  <c r="AN221" i="26" s="1"/>
  <c r="AN222" i="26" s="1"/>
  <c r="AN223" i="26" s="1"/>
  <c r="AN224" i="26" s="1"/>
  <c r="AT225" i="26"/>
  <c r="AT226" i="26" s="1"/>
  <c r="AT227" i="26" s="1"/>
  <c r="AT228" i="26" s="1"/>
  <c r="AT229" i="26" s="1"/>
  <c r="AT230" i="26" s="1"/>
  <c r="AT231" i="26" s="1"/>
  <c r="AT232" i="26" s="1"/>
  <c r="AT233" i="26" s="1"/>
  <c r="AT234" i="26" s="1"/>
  <c r="AT235" i="26" s="1"/>
  <c r="AT236" i="26" s="1"/>
  <c r="AP201" i="26"/>
  <c r="AP202" i="26" s="1"/>
  <c r="AP203" i="26" s="1"/>
  <c r="AP204" i="26" s="1"/>
  <c r="AP205" i="26" s="1"/>
  <c r="AP206" i="26" s="1"/>
  <c r="AP207" i="26" s="1"/>
  <c r="AP208" i="26" s="1"/>
  <c r="AP209" i="26" s="1"/>
  <c r="AP210" i="26" s="1"/>
  <c r="AP211" i="26" s="1"/>
  <c r="AP212" i="26" s="1"/>
  <c r="L213" i="26"/>
  <c r="L214" i="26" s="1"/>
  <c r="L215" i="26" s="1"/>
  <c r="L216" i="26" s="1"/>
  <c r="L217" i="26" s="1"/>
  <c r="L218" i="26" s="1"/>
  <c r="L219" i="26" s="1"/>
  <c r="L220" i="26" s="1"/>
  <c r="L221" i="26" s="1"/>
  <c r="L222" i="26" s="1"/>
  <c r="L223" i="26" s="1"/>
  <c r="L224" i="26" s="1"/>
  <c r="F213" i="26"/>
  <c r="F214" i="26" s="1"/>
  <c r="F215" i="26" s="1"/>
  <c r="F216" i="26" s="1"/>
  <c r="F217" i="26" s="1"/>
  <c r="F218" i="26" s="1"/>
  <c r="F219" i="26" s="1"/>
  <c r="F220" i="26" s="1"/>
  <c r="F221" i="26" s="1"/>
  <c r="F222" i="26" s="1"/>
  <c r="F223" i="26" s="1"/>
  <c r="F224" i="26" s="1"/>
  <c r="E237" i="26"/>
  <c r="E238" i="26" s="1"/>
  <c r="E239" i="26" s="1"/>
  <c r="E240" i="26" s="1"/>
  <c r="E241" i="26" s="1"/>
  <c r="E242" i="26" s="1"/>
  <c r="E243" i="26" s="1"/>
  <c r="E244" i="26" s="1"/>
  <c r="E245" i="26" s="1"/>
  <c r="E246" i="26" s="1"/>
  <c r="E247" i="26" s="1"/>
  <c r="E248" i="26" s="1"/>
  <c r="AL130" i="26" l="1"/>
  <c r="AL131" i="26" s="1"/>
  <c r="AL132" i="26" s="1"/>
  <c r="AL133" i="26" s="1"/>
  <c r="AL134" i="26" s="1"/>
  <c r="AL135" i="26" s="1"/>
  <c r="AL136" i="26" s="1"/>
  <c r="AL137" i="26" s="1"/>
  <c r="AL138" i="26" s="1"/>
  <c r="AL139" i="26" s="1"/>
  <c r="AL140" i="26" s="1"/>
  <c r="AL141" i="26" s="1"/>
  <c r="AL142" i="26" s="1"/>
  <c r="AL143" i="26" s="1"/>
  <c r="AL144" i="26" s="1"/>
  <c r="AL145" i="26" s="1"/>
  <c r="AL146" i="26" s="1"/>
  <c r="AL147" i="26" s="1"/>
  <c r="AL148" i="26" s="1"/>
  <c r="AL149" i="26" s="1"/>
  <c r="AL150" i="26" s="1"/>
  <c r="AL151" i="26" s="1"/>
  <c r="AL152" i="26" s="1"/>
  <c r="AL153" i="26" s="1"/>
  <c r="AM70" i="26"/>
  <c r="AI48" i="26"/>
  <c r="AH47" i="26"/>
  <c r="B47" i="26"/>
  <c r="C48" i="26"/>
  <c r="E249" i="26"/>
  <c r="E250" i="26" s="1"/>
  <c r="E251" i="26" s="1"/>
  <c r="E252" i="26" s="1"/>
  <c r="E253" i="26" s="1"/>
  <c r="E254" i="26" s="1"/>
  <c r="E255" i="26" s="1"/>
  <c r="E256" i="26" s="1"/>
  <c r="E257" i="26" s="1"/>
  <c r="E258" i="26" s="1"/>
  <c r="E259" i="26" s="1"/>
  <c r="E260" i="26" s="1"/>
  <c r="J213" i="26"/>
  <c r="J214" i="26" s="1"/>
  <c r="J215" i="26" s="1"/>
  <c r="J216" i="26" s="1"/>
  <c r="J217" i="26" s="1"/>
  <c r="J218" i="26" s="1"/>
  <c r="J219" i="26" s="1"/>
  <c r="J220" i="26" s="1"/>
  <c r="J221" i="26" s="1"/>
  <c r="J222" i="26" s="1"/>
  <c r="J223" i="26" s="1"/>
  <c r="J224" i="26" s="1"/>
  <c r="AR225" i="26"/>
  <c r="AR226" i="26" s="1"/>
  <c r="AR227" i="26" s="1"/>
  <c r="AR228" i="26" s="1"/>
  <c r="AR229" i="26" s="1"/>
  <c r="AR230" i="26" s="1"/>
  <c r="AR231" i="26" s="1"/>
  <c r="AR232" i="26" s="1"/>
  <c r="AR233" i="26" s="1"/>
  <c r="AR234" i="26" s="1"/>
  <c r="AR235" i="26" s="1"/>
  <c r="AR236" i="26" s="1"/>
  <c r="AK237" i="26"/>
  <c r="AK238" i="26" s="1"/>
  <c r="AK239" i="26" s="1"/>
  <c r="AK240" i="26" s="1"/>
  <c r="AK241" i="26" s="1"/>
  <c r="AK242" i="26" s="1"/>
  <c r="AK243" i="26" s="1"/>
  <c r="AK244" i="26" s="1"/>
  <c r="AK245" i="26" s="1"/>
  <c r="AK246" i="26" s="1"/>
  <c r="AK247" i="26" s="1"/>
  <c r="AK248" i="26" s="1"/>
  <c r="AN225" i="26"/>
  <c r="AN226" i="26" s="1"/>
  <c r="AN227" i="26" s="1"/>
  <c r="AN228" i="26" s="1"/>
  <c r="AN229" i="26" s="1"/>
  <c r="AN230" i="26" s="1"/>
  <c r="AN231" i="26" s="1"/>
  <c r="AN232" i="26" s="1"/>
  <c r="AN233" i="26" s="1"/>
  <c r="AN234" i="26" s="1"/>
  <c r="AN235" i="26" s="1"/>
  <c r="AN236" i="26" s="1"/>
  <c r="F225" i="26"/>
  <c r="F226" i="26" s="1"/>
  <c r="F227" i="26" s="1"/>
  <c r="F228" i="26" s="1"/>
  <c r="F229" i="26" s="1"/>
  <c r="F230" i="26" s="1"/>
  <c r="F231" i="26" s="1"/>
  <c r="F232" i="26" s="1"/>
  <c r="F233" i="26" s="1"/>
  <c r="F234" i="26" s="1"/>
  <c r="F235" i="26" s="1"/>
  <c r="F236" i="26" s="1"/>
  <c r="L225" i="26"/>
  <c r="L226" i="26" s="1"/>
  <c r="L227" i="26" s="1"/>
  <c r="L228" i="26" s="1"/>
  <c r="L229" i="26" s="1"/>
  <c r="L230" i="26" s="1"/>
  <c r="L231" i="26" s="1"/>
  <c r="L232" i="26" s="1"/>
  <c r="L233" i="26" s="1"/>
  <c r="L234" i="26" s="1"/>
  <c r="L235" i="26" s="1"/>
  <c r="L236" i="26" s="1"/>
  <c r="Q225" i="26"/>
  <c r="Q226" i="26" s="1"/>
  <c r="Q227" i="26" s="1"/>
  <c r="Q228" i="26" s="1"/>
  <c r="Q229" i="26" s="1"/>
  <c r="Q230" i="26" s="1"/>
  <c r="Q231" i="26" s="1"/>
  <c r="Q232" i="26" s="1"/>
  <c r="Q233" i="26" s="1"/>
  <c r="Q234" i="26" s="1"/>
  <c r="Q235" i="26" s="1"/>
  <c r="Q236" i="26" s="1"/>
  <c r="I225" i="26"/>
  <c r="I226" i="26" s="1"/>
  <c r="I227" i="26" s="1"/>
  <c r="I228" i="26" s="1"/>
  <c r="I229" i="26" s="1"/>
  <c r="I230" i="26" s="1"/>
  <c r="I231" i="26" s="1"/>
  <c r="I232" i="26" s="1"/>
  <c r="I233" i="26" s="1"/>
  <c r="I234" i="26" s="1"/>
  <c r="I235" i="26" s="1"/>
  <c r="I236" i="26" s="1"/>
  <c r="AO225" i="26"/>
  <c r="AO226" i="26" s="1"/>
  <c r="AO227" i="26" s="1"/>
  <c r="AO228" i="26" s="1"/>
  <c r="AO229" i="26" s="1"/>
  <c r="AO230" i="26" s="1"/>
  <c r="AO231" i="26" s="1"/>
  <c r="AO232" i="26" s="1"/>
  <c r="AO233" i="26" s="1"/>
  <c r="AO234" i="26" s="1"/>
  <c r="AO235" i="26" s="1"/>
  <c r="AO236" i="26" s="1"/>
  <c r="AQ213" i="26"/>
  <c r="AQ214" i="26" s="1"/>
  <c r="AQ215" i="26" s="1"/>
  <c r="AQ216" i="26" s="1"/>
  <c r="AQ217" i="26" s="1"/>
  <c r="AQ218" i="26" s="1"/>
  <c r="AQ219" i="26" s="1"/>
  <c r="AQ220" i="26" s="1"/>
  <c r="AQ221" i="26" s="1"/>
  <c r="AQ222" i="26" s="1"/>
  <c r="AQ223" i="26" s="1"/>
  <c r="AQ224" i="26" s="1"/>
  <c r="AS237" i="26"/>
  <c r="AS238" i="26" s="1"/>
  <c r="AS239" i="26" s="1"/>
  <c r="AS240" i="26" s="1"/>
  <c r="AS241" i="26" s="1"/>
  <c r="AS242" i="26" s="1"/>
  <c r="AS243" i="26" s="1"/>
  <c r="AS244" i="26" s="1"/>
  <c r="AS245" i="26" s="1"/>
  <c r="AS246" i="26" s="1"/>
  <c r="AS247" i="26" s="1"/>
  <c r="AS248" i="26" s="1"/>
  <c r="AP213" i="26"/>
  <c r="AP214" i="26" s="1"/>
  <c r="AP215" i="26" s="1"/>
  <c r="AP216" i="26" s="1"/>
  <c r="AP217" i="26" s="1"/>
  <c r="AP218" i="26" s="1"/>
  <c r="AP219" i="26" s="1"/>
  <c r="AP220" i="26" s="1"/>
  <c r="AP221" i="26" s="1"/>
  <c r="AP222" i="26" s="1"/>
  <c r="AP223" i="26" s="1"/>
  <c r="AP224" i="26" s="1"/>
  <c r="K237" i="26"/>
  <c r="K238" i="26" s="1"/>
  <c r="K239" i="26" s="1"/>
  <c r="K240" i="26" s="1"/>
  <c r="K241" i="26" s="1"/>
  <c r="K242" i="26" s="1"/>
  <c r="K243" i="26" s="1"/>
  <c r="K244" i="26" s="1"/>
  <c r="K245" i="26" s="1"/>
  <c r="K246" i="26" s="1"/>
  <c r="K247" i="26" s="1"/>
  <c r="K248" i="26" s="1"/>
  <c r="M237" i="26"/>
  <c r="M238" i="26" s="1"/>
  <c r="M239" i="26" s="1"/>
  <c r="M240" i="26" s="1"/>
  <c r="M241" i="26" s="1"/>
  <c r="M242" i="26" s="1"/>
  <c r="M243" i="26" s="1"/>
  <c r="M244" i="26" s="1"/>
  <c r="M245" i="26" s="1"/>
  <c r="M246" i="26" s="1"/>
  <c r="M247" i="26" s="1"/>
  <c r="M248" i="26" s="1"/>
  <c r="AT237" i="26"/>
  <c r="AT238" i="26" s="1"/>
  <c r="AT239" i="26" s="1"/>
  <c r="AT240" i="26" s="1"/>
  <c r="AT241" i="26" s="1"/>
  <c r="AT242" i="26" s="1"/>
  <c r="AT243" i="26" s="1"/>
  <c r="AT244" i="26" s="1"/>
  <c r="AT245" i="26" s="1"/>
  <c r="AT246" i="26" s="1"/>
  <c r="AT247" i="26" s="1"/>
  <c r="AT248" i="26" s="1"/>
  <c r="G225" i="26"/>
  <c r="G226" i="26" s="1"/>
  <c r="G227" i="26" s="1"/>
  <c r="G228" i="26" s="1"/>
  <c r="G229" i="26" s="1"/>
  <c r="G230" i="26" s="1"/>
  <c r="G231" i="26" s="1"/>
  <c r="G232" i="26" s="1"/>
  <c r="G233" i="26" s="1"/>
  <c r="G234" i="26" s="1"/>
  <c r="G235" i="26" s="1"/>
  <c r="G236" i="26" s="1"/>
  <c r="H237" i="26"/>
  <c r="H238" i="26" s="1"/>
  <c r="H239" i="26" s="1"/>
  <c r="H240" i="26" s="1"/>
  <c r="H241" i="26" s="1"/>
  <c r="H242" i="26" s="1"/>
  <c r="H243" i="26" s="1"/>
  <c r="H244" i="26" s="1"/>
  <c r="H245" i="26" s="1"/>
  <c r="H246" i="26" s="1"/>
  <c r="H247" i="26" s="1"/>
  <c r="H248" i="26" s="1"/>
  <c r="AL154" i="26" l="1"/>
  <c r="AL155" i="26" s="1"/>
  <c r="AL156" i="26" s="1"/>
  <c r="AL157" i="26" s="1"/>
  <c r="AL158" i="26" s="1"/>
  <c r="AL159" i="26" s="1"/>
  <c r="AL160" i="26" s="1"/>
  <c r="AL161" i="26" s="1"/>
  <c r="AL162" i="26" s="1"/>
  <c r="AL163" i="26" s="1"/>
  <c r="AL164" i="26" s="1"/>
  <c r="AL165" i="26" s="1"/>
  <c r="AL166" i="26" s="1"/>
  <c r="AL167" i="26" s="1"/>
  <c r="AL168" i="26" s="1"/>
  <c r="AL169" i="26" s="1"/>
  <c r="AL170" i="26" s="1"/>
  <c r="AL171" i="26" s="1"/>
  <c r="AL172" i="26" s="1"/>
  <c r="AL173" i="26" s="1"/>
  <c r="AL174" i="26" s="1"/>
  <c r="AL175" i="26" s="1"/>
  <c r="AL176" i="26" s="1"/>
  <c r="AL177" i="26" s="1"/>
  <c r="AM71" i="26"/>
  <c r="B48" i="26"/>
  <c r="C49" i="26"/>
  <c r="AI49" i="26"/>
  <c r="AH48" i="26"/>
  <c r="AR237" i="26"/>
  <c r="AR238" i="26" s="1"/>
  <c r="AR239" i="26" s="1"/>
  <c r="AR240" i="26" s="1"/>
  <c r="AR241" i="26" s="1"/>
  <c r="AR242" i="26" s="1"/>
  <c r="AR243" i="26" s="1"/>
  <c r="AR244" i="26" s="1"/>
  <c r="AR245" i="26" s="1"/>
  <c r="AR246" i="26" s="1"/>
  <c r="AR247" i="26" s="1"/>
  <c r="AR248" i="26" s="1"/>
  <c r="M249" i="26"/>
  <c r="M250" i="26" s="1"/>
  <c r="M251" i="26" s="1"/>
  <c r="M252" i="26" s="1"/>
  <c r="M253" i="26" s="1"/>
  <c r="M254" i="26" s="1"/>
  <c r="M255" i="26" s="1"/>
  <c r="M256" i="26" s="1"/>
  <c r="M257" i="26" s="1"/>
  <c r="M258" i="26" s="1"/>
  <c r="M259" i="26" s="1"/>
  <c r="M260" i="26" s="1"/>
  <c r="AQ225" i="26"/>
  <c r="AQ226" i="26" s="1"/>
  <c r="AQ227" i="26" s="1"/>
  <c r="AQ228" i="26" s="1"/>
  <c r="AQ229" i="26" s="1"/>
  <c r="AQ230" i="26" s="1"/>
  <c r="AQ231" i="26" s="1"/>
  <c r="AQ232" i="26" s="1"/>
  <c r="AQ233" i="26" s="1"/>
  <c r="AQ234" i="26" s="1"/>
  <c r="AQ235" i="26" s="1"/>
  <c r="AQ236" i="26" s="1"/>
  <c r="Q237" i="26"/>
  <c r="Q238" i="26" s="1"/>
  <c r="Q239" i="26" s="1"/>
  <c r="Q240" i="26" s="1"/>
  <c r="Q241" i="26" s="1"/>
  <c r="Q242" i="26" s="1"/>
  <c r="Q243" i="26" s="1"/>
  <c r="Q244" i="26" s="1"/>
  <c r="Q245" i="26" s="1"/>
  <c r="Q246" i="26" s="1"/>
  <c r="Q247" i="26" s="1"/>
  <c r="Q248" i="26" s="1"/>
  <c r="H249" i="26"/>
  <c r="H250" i="26" s="1"/>
  <c r="H251" i="26" s="1"/>
  <c r="H252" i="26" s="1"/>
  <c r="H253" i="26" s="1"/>
  <c r="H254" i="26" s="1"/>
  <c r="H255" i="26" s="1"/>
  <c r="H256" i="26" s="1"/>
  <c r="H257" i="26" s="1"/>
  <c r="H258" i="26" s="1"/>
  <c r="H259" i="26" s="1"/>
  <c r="H260" i="26" s="1"/>
  <c r="AN237" i="26"/>
  <c r="AN238" i="26" s="1"/>
  <c r="AN239" i="26" s="1"/>
  <c r="AN240" i="26" s="1"/>
  <c r="AN241" i="26" s="1"/>
  <c r="AN242" i="26" s="1"/>
  <c r="AN243" i="26" s="1"/>
  <c r="AN244" i="26" s="1"/>
  <c r="AN245" i="26" s="1"/>
  <c r="AN246" i="26" s="1"/>
  <c r="AN247" i="26" s="1"/>
  <c r="AN248" i="26" s="1"/>
  <c r="AS249" i="26"/>
  <c r="AS250" i="26" s="1"/>
  <c r="AS251" i="26" s="1"/>
  <c r="AS252" i="26" s="1"/>
  <c r="AS253" i="26" s="1"/>
  <c r="AS254" i="26" s="1"/>
  <c r="AS255" i="26" s="1"/>
  <c r="AS256" i="26" s="1"/>
  <c r="AS257" i="26" s="1"/>
  <c r="AS258" i="26" s="1"/>
  <c r="AS259" i="26" s="1"/>
  <c r="AS260" i="26" s="1"/>
  <c r="J225" i="26"/>
  <c r="J226" i="26" s="1"/>
  <c r="J227" i="26" s="1"/>
  <c r="J228" i="26" s="1"/>
  <c r="J229" i="26" s="1"/>
  <c r="J230" i="26" s="1"/>
  <c r="J231" i="26" s="1"/>
  <c r="J232" i="26" s="1"/>
  <c r="J233" i="26" s="1"/>
  <c r="J234" i="26" s="1"/>
  <c r="J235" i="26" s="1"/>
  <c r="J236" i="26" s="1"/>
  <c r="K249" i="26"/>
  <c r="K250" i="26" s="1"/>
  <c r="K251" i="26" s="1"/>
  <c r="K252" i="26" s="1"/>
  <c r="K253" i="26" s="1"/>
  <c r="K254" i="26" s="1"/>
  <c r="K255" i="26" s="1"/>
  <c r="K256" i="26" s="1"/>
  <c r="K257" i="26" s="1"/>
  <c r="K258" i="26" s="1"/>
  <c r="K259" i="26" s="1"/>
  <c r="K260" i="26" s="1"/>
  <c r="G237" i="26"/>
  <c r="G238" i="26" s="1"/>
  <c r="G239" i="26" s="1"/>
  <c r="G240" i="26" s="1"/>
  <c r="G241" i="26" s="1"/>
  <c r="G242" i="26" s="1"/>
  <c r="G243" i="26" s="1"/>
  <c r="G244" i="26" s="1"/>
  <c r="G245" i="26" s="1"/>
  <c r="G246" i="26" s="1"/>
  <c r="G247" i="26" s="1"/>
  <c r="G248" i="26" s="1"/>
  <c r="AO237" i="26"/>
  <c r="AO238" i="26" s="1"/>
  <c r="AO239" i="26" s="1"/>
  <c r="AO240" i="26" s="1"/>
  <c r="AO241" i="26" s="1"/>
  <c r="AO242" i="26" s="1"/>
  <c r="AO243" i="26" s="1"/>
  <c r="AO244" i="26" s="1"/>
  <c r="AO245" i="26" s="1"/>
  <c r="AO246" i="26" s="1"/>
  <c r="AO247" i="26" s="1"/>
  <c r="AO248" i="26" s="1"/>
  <c r="F237" i="26"/>
  <c r="F238" i="26" s="1"/>
  <c r="F239" i="26" s="1"/>
  <c r="F240" i="26" s="1"/>
  <c r="F241" i="26" s="1"/>
  <c r="F242" i="26" s="1"/>
  <c r="F243" i="26" s="1"/>
  <c r="F244" i="26" s="1"/>
  <c r="F245" i="26" s="1"/>
  <c r="F246" i="26" s="1"/>
  <c r="F247" i="26" s="1"/>
  <c r="F248" i="26" s="1"/>
  <c r="AP225" i="26"/>
  <c r="AP226" i="26" s="1"/>
  <c r="AP227" i="26" s="1"/>
  <c r="AP228" i="26" s="1"/>
  <c r="AP229" i="26" s="1"/>
  <c r="AP230" i="26" s="1"/>
  <c r="AP231" i="26" s="1"/>
  <c r="AP232" i="26" s="1"/>
  <c r="AP233" i="26" s="1"/>
  <c r="AP234" i="26" s="1"/>
  <c r="AP235" i="26" s="1"/>
  <c r="AP236" i="26" s="1"/>
  <c r="AT249" i="26"/>
  <c r="AT250" i="26" s="1"/>
  <c r="AT251" i="26" s="1"/>
  <c r="AT252" i="26" s="1"/>
  <c r="AT253" i="26" s="1"/>
  <c r="AT254" i="26" s="1"/>
  <c r="AT255" i="26" s="1"/>
  <c r="AT256" i="26" s="1"/>
  <c r="AT257" i="26" s="1"/>
  <c r="AT258" i="26" s="1"/>
  <c r="AT259" i="26" s="1"/>
  <c r="AT260" i="26" s="1"/>
  <c r="I237" i="26"/>
  <c r="I238" i="26" s="1"/>
  <c r="I239" i="26" s="1"/>
  <c r="I240" i="26" s="1"/>
  <c r="I241" i="26" s="1"/>
  <c r="I242" i="26" s="1"/>
  <c r="I243" i="26" s="1"/>
  <c r="I244" i="26" s="1"/>
  <c r="I245" i="26" s="1"/>
  <c r="I246" i="26" s="1"/>
  <c r="I247" i="26" s="1"/>
  <c r="I248" i="26" s="1"/>
  <c r="AK249" i="26"/>
  <c r="AK250" i="26" s="1"/>
  <c r="AK251" i="26" s="1"/>
  <c r="AK252" i="26" s="1"/>
  <c r="AK253" i="26" s="1"/>
  <c r="AK254" i="26" s="1"/>
  <c r="AK255" i="26" s="1"/>
  <c r="AK256" i="26" s="1"/>
  <c r="AK257" i="26" s="1"/>
  <c r="AK258" i="26" s="1"/>
  <c r="AK259" i="26" s="1"/>
  <c r="AK260" i="26" s="1"/>
  <c r="E261" i="26"/>
  <c r="E262" i="26" s="1"/>
  <c r="E263" i="26" s="1"/>
  <c r="E264" i="26" s="1"/>
  <c r="E265" i="26" s="1"/>
  <c r="E266" i="26" s="1"/>
  <c r="E267" i="26" s="1"/>
  <c r="E268" i="26" s="1"/>
  <c r="E269" i="26" s="1"/>
  <c r="E270" i="26" s="1"/>
  <c r="E271" i="26" s="1"/>
  <c r="E272" i="26" s="1"/>
  <c r="L237" i="26"/>
  <c r="L238" i="26" s="1"/>
  <c r="L239" i="26" s="1"/>
  <c r="L240" i="26" s="1"/>
  <c r="L241" i="26" s="1"/>
  <c r="L242" i="26" s="1"/>
  <c r="L243" i="26" s="1"/>
  <c r="L244" i="26" s="1"/>
  <c r="L245" i="26" s="1"/>
  <c r="L246" i="26" s="1"/>
  <c r="L247" i="26" s="1"/>
  <c r="L248" i="26" s="1"/>
  <c r="AL178" i="26" l="1"/>
  <c r="AL179" i="26" s="1"/>
  <c r="AL180" i="26" s="1"/>
  <c r="AL181" i="26" s="1"/>
  <c r="AL182" i="26" s="1"/>
  <c r="AL183" i="26" s="1"/>
  <c r="AL184" i="26" s="1"/>
  <c r="AL185" i="26" s="1"/>
  <c r="AL186" i="26" s="1"/>
  <c r="AL187" i="26" s="1"/>
  <c r="AL188" i="26" s="1"/>
  <c r="AL189" i="26" s="1"/>
  <c r="AL190" i="26" s="1"/>
  <c r="AL191" i="26" s="1"/>
  <c r="AL192" i="26" s="1"/>
  <c r="AL193" i="26" s="1"/>
  <c r="AL194" i="26" s="1"/>
  <c r="AL195" i="26" s="1"/>
  <c r="AL196" i="26" s="1"/>
  <c r="AL197" i="26" s="1"/>
  <c r="AL198" i="26" s="1"/>
  <c r="AL199" i="26" s="1"/>
  <c r="AL200" i="26" s="1"/>
  <c r="AL201" i="26" s="1"/>
  <c r="AM72" i="26"/>
  <c r="AH49" i="26"/>
  <c r="AI50" i="26"/>
  <c r="B49" i="26"/>
  <c r="C50" i="26"/>
  <c r="I249" i="26"/>
  <c r="I250" i="26" s="1"/>
  <c r="I251" i="26" s="1"/>
  <c r="I252" i="26" s="1"/>
  <c r="I253" i="26" s="1"/>
  <c r="I254" i="26" s="1"/>
  <c r="I255" i="26" s="1"/>
  <c r="I256" i="26" s="1"/>
  <c r="I257" i="26" s="1"/>
  <c r="I258" i="26" s="1"/>
  <c r="I259" i="26" s="1"/>
  <c r="I260" i="26" s="1"/>
  <c r="M261" i="26"/>
  <c r="M262" i="26" s="1"/>
  <c r="M263" i="26" s="1"/>
  <c r="M264" i="26" s="1"/>
  <c r="M265" i="26" s="1"/>
  <c r="M266" i="26" s="1"/>
  <c r="M267" i="26" s="1"/>
  <c r="M268" i="26" s="1"/>
  <c r="M269" i="26" s="1"/>
  <c r="M270" i="26" s="1"/>
  <c r="M271" i="26" s="1"/>
  <c r="M272" i="26" s="1"/>
  <c r="AS261" i="26"/>
  <c r="AS262" i="26" s="1"/>
  <c r="AS263" i="26" s="1"/>
  <c r="AS264" i="26" s="1"/>
  <c r="AS265" i="26" s="1"/>
  <c r="AS266" i="26" s="1"/>
  <c r="AS267" i="26" s="1"/>
  <c r="AS268" i="26" s="1"/>
  <c r="AS269" i="26" s="1"/>
  <c r="AS270" i="26" s="1"/>
  <c r="AS271" i="26" s="1"/>
  <c r="AS272" i="26" s="1"/>
  <c r="K261" i="26"/>
  <c r="K262" i="26" s="1"/>
  <c r="K263" i="26" s="1"/>
  <c r="K264" i="26" s="1"/>
  <c r="K265" i="26" s="1"/>
  <c r="K266" i="26" s="1"/>
  <c r="K267" i="26" s="1"/>
  <c r="K268" i="26" s="1"/>
  <c r="K269" i="26" s="1"/>
  <c r="K270" i="26" s="1"/>
  <c r="K271" i="26" s="1"/>
  <c r="K272" i="26" s="1"/>
  <c r="H261" i="26"/>
  <c r="H262" i="26" s="1"/>
  <c r="H263" i="26" s="1"/>
  <c r="H264" i="26" s="1"/>
  <c r="H265" i="26" s="1"/>
  <c r="H266" i="26" s="1"/>
  <c r="H267" i="26" s="1"/>
  <c r="H268" i="26" s="1"/>
  <c r="H269" i="26" s="1"/>
  <c r="H270" i="26" s="1"/>
  <c r="H271" i="26" s="1"/>
  <c r="H272" i="26" s="1"/>
  <c r="AR249" i="26"/>
  <c r="AR250" i="26" s="1"/>
  <c r="AR251" i="26" s="1"/>
  <c r="AR252" i="26" s="1"/>
  <c r="AR253" i="26" s="1"/>
  <c r="AR254" i="26" s="1"/>
  <c r="AR255" i="26" s="1"/>
  <c r="AR256" i="26" s="1"/>
  <c r="AR257" i="26" s="1"/>
  <c r="AR258" i="26" s="1"/>
  <c r="AR259" i="26" s="1"/>
  <c r="AR260" i="26" s="1"/>
  <c r="AT261" i="26"/>
  <c r="AT262" i="26" s="1"/>
  <c r="AT263" i="26" s="1"/>
  <c r="AT264" i="26" s="1"/>
  <c r="AT265" i="26" s="1"/>
  <c r="AT266" i="26" s="1"/>
  <c r="AT267" i="26" s="1"/>
  <c r="AT268" i="26" s="1"/>
  <c r="AT269" i="26" s="1"/>
  <c r="AT270" i="26" s="1"/>
  <c r="AT271" i="26" s="1"/>
  <c r="AT272" i="26" s="1"/>
  <c r="F249" i="26"/>
  <c r="F250" i="26" s="1"/>
  <c r="F251" i="26" s="1"/>
  <c r="F252" i="26" s="1"/>
  <c r="F253" i="26" s="1"/>
  <c r="F254" i="26" s="1"/>
  <c r="F255" i="26" s="1"/>
  <c r="F256" i="26" s="1"/>
  <c r="F257" i="26" s="1"/>
  <c r="F258" i="26" s="1"/>
  <c r="F259" i="26" s="1"/>
  <c r="F260" i="26" s="1"/>
  <c r="E273" i="26"/>
  <c r="E274" i="26" s="1"/>
  <c r="E275" i="26" s="1"/>
  <c r="E276" i="26" s="1"/>
  <c r="E277" i="26" s="1"/>
  <c r="E278" i="26" s="1"/>
  <c r="E279" i="26" s="1"/>
  <c r="E280" i="26" s="1"/>
  <c r="E281" i="26" s="1"/>
  <c r="E282" i="26" s="1"/>
  <c r="E283" i="26" s="1"/>
  <c r="E284" i="26" s="1"/>
  <c r="J237" i="26"/>
  <c r="J238" i="26" s="1"/>
  <c r="J239" i="26" s="1"/>
  <c r="J240" i="26" s="1"/>
  <c r="J241" i="26" s="1"/>
  <c r="J242" i="26" s="1"/>
  <c r="J243" i="26" s="1"/>
  <c r="J244" i="26" s="1"/>
  <c r="J245" i="26" s="1"/>
  <c r="J246" i="26" s="1"/>
  <c r="J247" i="26" s="1"/>
  <c r="J248" i="26" s="1"/>
  <c r="AN249" i="26"/>
  <c r="AN250" i="26" s="1"/>
  <c r="AN251" i="26" s="1"/>
  <c r="AN252" i="26" s="1"/>
  <c r="AN253" i="26" s="1"/>
  <c r="AN254" i="26" s="1"/>
  <c r="AN255" i="26" s="1"/>
  <c r="AN256" i="26" s="1"/>
  <c r="AN257" i="26" s="1"/>
  <c r="AN258" i="26" s="1"/>
  <c r="AN259" i="26" s="1"/>
  <c r="AN260" i="26" s="1"/>
  <c r="Q249" i="26"/>
  <c r="Q250" i="26" s="1"/>
  <c r="Q251" i="26" s="1"/>
  <c r="Q252" i="26" s="1"/>
  <c r="Q253" i="26" s="1"/>
  <c r="Q254" i="26" s="1"/>
  <c r="Q255" i="26" s="1"/>
  <c r="Q256" i="26" s="1"/>
  <c r="Q257" i="26" s="1"/>
  <c r="Q258" i="26" s="1"/>
  <c r="Q259" i="26" s="1"/>
  <c r="Q260" i="26" s="1"/>
  <c r="G249" i="26"/>
  <c r="G250" i="26" s="1"/>
  <c r="G251" i="26" s="1"/>
  <c r="G252" i="26" s="1"/>
  <c r="G253" i="26" s="1"/>
  <c r="G254" i="26" s="1"/>
  <c r="G255" i="26" s="1"/>
  <c r="G256" i="26" s="1"/>
  <c r="G257" i="26" s="1"/>
  <c r="G258" i="26" s="1"/>
  <c r="G259" i="26" s="1"/>
  <c r="G260" i="26" s="1"/>
  <c r="L249" i="26"/>
  <c r="L250" i="26" s="1"/>
  <c r="L251" i="26" s="1"/>
  <c r="L252" i="26" s="1"/>
  <c r="L253" i="26" s="1"/>
  <c r="L254" i="26" s="1"/>
  <c r="L255" i="26" s="1"/>
  <c r="L256" i="26" s="1"/>
  <c r="L257" i="26" s="1"/>
  <c r="L258" i="26" s="1"/>
  <c r="L259" i="26" s="1"/>
  <c r="L260" i="26" s="1"/>
  <c r="AK261" i="26"/>
  <c r="AK262" i="26" s="1"/>
  <c r="AK263" i="26" s="1"/>
  <c r="AK264" i="26" s="1"/>
  <c r="AK265" i="26" s="1"/>
  <c r="AK266" i="26" s="1"/>
  <c r="AK267" i="26" s="1"/>
  <c r="AK268" i="26" s="1"/>
  <c r="AK269" i="26" s="1"/>
  <c r="AK270" i="26" s="1"/>
  <c r="AK271" i="26" s="1"/>
  <c r="AK272" i="26" s="1"/>
  <c r="AP237" i="26"/>
  <c r="AP238" i="26" s="1"/>
  <c r="AP239" i="26" s="1"/>
  <c r="AP240" i="26" s="1"/>
  <c r="AP241" i="26" s="1"/>
  <c r="AP242" i="26" s="1"/>
  <c r="AP243" i="26" s="1"/>
  <c r="AP244" i="26" s="1"/>
  <c r="AP245" i="26" s="1"/>
  <c r="AP246" i="26" s="1"/>
  <c r="AP247" i="26" s="1"/>
  <c r="AP248" i="26" s="1"/>
  <c r="AO249" i="26"/>
  <c r="AO250" i="26" s="1"/>
  <c r="AO251" i="26" s="1"/>
  <c r="AO252" i="26" s="1"/>
  <c r="AO253" i="26" s="1"/>
  <c r="AO254" i="26" s="1"/>
  <c r="AO255" i="26" s="1"/>
  <c r="AO256" i="26" s="1"/>
  <c r="AO257" i="26" s="1"/>
  <c r="AO258" i="26" s="1"/>
  <c r="AO259" i="26" s="1"/>
  <c r="AO260" i="26" s="1"/>
  <c r="AQ237" i="26"/>
  <c r="AQ238" i="26" s="1"/>
  <c r="AQ239" i="26" s="1"/>
  <c r="AQ240" i="26" s="1"/>
  <c r="AQ241" i="26" s="1"/>
  <c r="AQ242" i="26" s="1"/>
  <c r="AQ243" i="26" s="1"/>
  <c r="AQ244" i="26" s="1"/>
  <c r="AQ245" i="26" s="1"/>
  <c r="AQ246" i="26" s="1"/>
  <c r="AQ247" i="26" s="1"/>
  <c r="AQ248" i="26" s="1"/>
  <c r="AL202" i="26" l="1"/>
  <c r="AL203" i="26" s="1"/>
  <c r="AL204" i="26" s="1"/>
  <c r="AL205" i="26" s="1"/>
  <c r="AL206" i="26" s="1"/>
  <c r="AL207" i="26" s="1"/>
  <c r="AL208" i="26" s="1"/>
  <c r="AL209" i="26" s="1"/>
  <c r="AL210" i="26" s="1"/>
  <c r="AL211" i="26" s="1"/>
  <c r="AL212" i="26" s="1"/>
  <c r="AL213" i="26" s="1"/>
  <c r="AM73" i="26"/>
  <c r="B50" i="26"/>
  <c r="C51" i="26"/>
  <c r="AI51" i="26"/>
  <c r="AH50" i="26"/>
  <c r="E285" i="26"/>
  <c r="E286" i="26" s="1"/>
  <c r="E287" i="26" s="1"/>
  <c r="E288" i="26" s="1"/>
  <c r="E289" i="26" s="1"/>
  <c r="E290" i="26" s="1"/>
  <c r="E291" i="26" s="1"/>
  <c r="E292" i="26" s="1"/>
  <c r="E293" i="26" s="1"/>
  <c r="E294" i="26" s="1"/>
  <c r="E295" i="26" s="1"/>
  <c r="E296" i="26" s="1"/>
  <c r="AT273" i="26"/>
  <c r="AT274" i="26" s="1"/>
  <c r="AT275" i="26" s="1"/>
  <c r="AT276" i="26" s="1"/>
  <c r="AT277" i="26" s="1"/>
  <c r="AT278" i="26" s="1"/>
  <c r="AT279" i="26" s="1"/>
  <c r="AT280" i="26" s="1"/>
  <c r="AT281" i="26" s="1"/>
  <c r="AT282" i="26" s="1"/>
  <c r="AT283" i="26" s="1"/>
  <c r="AT284" i="26" s="1"/>
  <c r="K273" i="26"/>
  <c r="K274" i="26" s="1"/>
  <c r="K275" i="26" s="1"/>
  <c r="K276" i="26" s="1"/>
  <c r="K277" i="26" s="1"/>
  <c r="K278" i="26" s="1"/>
  <c r="K279" i="26" s="1"/>
  <c r="K280" i="26" s="1"/>
  <c r="K281" i="26" s="1"/>
  <c r="K282" i="26" s="1"/>
  <c r="K283" i="26" s="1"/>
  <c r="K284" i="26" s="1"/>
  <c r="AK273" i="26"/>
  <c r="AK274" i="26" s="1"/>
  <c r="AK275" i="26" s="1"/>
  <c r="AK276" i="26" s="1"/>
  <c r="AK277" i="26" s="1"/>
  <c r="AK278" i="26" s="1"/>
  <c r="AK279" i="26" s="1"/>
  <c r="AK280" i="26" s="1"/>
  <c r="AK281" i="26" s="1"/>
  <c r="AK282" i="26" s="1"/>
  <c r="AK283" i="26" s="1"/>
  <c r="AK284" i="26" s="1"/>
  <c r="L261" i="26"/>
  <c r="L262" i="26" s="1"/>
  <c r="L263" i="26" s="1"/>
  <c r="L264" i="26" s="1"/>
  <c r="L265" i="26" s="1"/>
  <c r="L266" i="26" s="1"/>
  <c r="L267" i="26" s="1"/>
  <c r="L268" i="26" s="1"/>
  <c r="L269" i="26" s="1"/>
  <c r="L270" i="26" s="1"/>
  <c r="L271" i="26" s="1"/>
  <c r="L272" i="26" s="1"/>
  <c r="AN261" i="26"/>
  <c r="AN262" i="26" s="1"/>
  <c r="AN263" i="26" s="1"/>
  <c r="AN264" i="26" s="1"/>
  <c r="AN265" i="26" s="1"/>
  <c r="AN266" i="26" s="1"/>
  <c r="AN267" i="26" s="1"/>
  <c r="AN268" i="26" s="1"/>
  <c r="AN269" i="26" s="1"/>
  <c r="AN270" i="26" s="1"/>
  <c r="AN271" i="26" s="1"/>
  <c r="AN272" i="26" s="1"/>
  <c r="M273" i="26"/>
  <c r="M274" i="26" s="1"/>
  <c r="M275" i="26" s="1"/>
  <c r="M276" i="26" s="1"/>
  <c r="M277" i="26" s="1"/>
  <c r="M278" i="26" s="1"/>
  <c r="M279" i="26" s="1"/>
  <c r="M280" i="26" s="1"/>
  <c r="M281" i="26" s="1"/>
  <c r="M282" i="26" s="1"/>
  <c r="M283" i="26" s="1"/>
  <c r="M284" i="26" s="1"/>
  <c r="Q261" i="26"/>
  <c r="Q262" i="26" s="1"/>
  <c r="Q263" i="26" s="1"/>
  <c r="Q264" i="26" s="1"/>
  <c r="Q265" i="26" s="1"/>
  <c r="Q266" i="26" s="1"/>
  <c r="Q267" i="26" s="1"/>
  <c r="Q268" i="26" s="1"/>
  <c r="Q269" i="26" s="1"/>
  <c r="Q270" i="26" s="1"/>
  <c r="Q271" i="26" s="1"/>
  <c r="Q272" i="26" s="1"/>
  <c r="AO261" i="26"/>
  <c r="AO262" i="26" s="1"/>
  <c r="AO263" i="26" s="1"/>
  <c r="AO264" i="26" s="1"/>
  <c r="AO265" i="26" s="1"/>
  <c r="AO266" i="26" s="1"/>
  <c r="AO267" i="26" s="1"/>
  <c r="AO268" i="26" s="1"/>
  <c r="AO269" i="26" s="1"/>
  <c r="AO270" i="26" s="1"/>
  <c r="AO271" i="26" s="1"/>
  <c r="AO272" i="26" s="1"/>
  <c r="J249" i="26"/>
  <c r="J250" i="26" s="1"/>
  <c r="J251" i="26" s="1"/>
  <c r="J252" i="26" s="1"/>
  <c r="J253" i="26" s="1"/>
  <c r="J254" i="26" s="1"/>
  <c r="J255" i="26" s="1"/>
  <c r="J256" i="26" s="1"/>
  <c r="J257" i="26" s="1"/>
  <c r="J258" i="26" s="1"/>
  <c r="J259" i="26" s="1"/>
  <c r="J260" i="26" s="1"/>
  <c r="AR261" i="26"/>
  <c r="AR262" i="26" s="1"/>
  <c r="AR263" i="26" s="1"/>
  <c r="AR264" i="26" s="1"/>
  <c r="AR265" i="26" s="1"/>
  <c r="AR266" i="26" s="1"/>
  <c r="AR267" i="26" s="1"/>
  <c r="AR268" i="26" s="1"/>
  <c r="AR269" i="26" s="1"/>
  <c r="AR270" i="26" s="1"/>
  <c r="AR271" i="26" s="1"/>
  <c r="AR272" i="26" s="1"/>
  <c r="AQ249" i="26"/>
  <c r="AQ250" i="26" s="1"/>
  <c r="AQ251" i="26" s="1"/>
  <c r="AQ252" i="26" s="1"/>
  <c r="AQ253" i="26" s="1"/>
  <c r="AQ254" i="26" s="1"/>
  <c r="AQ255" i="26" s="1"/>
  <c r="AQ256" i="26" s="1"/>
  <c r="AQ257" i="26" s="1"/>
  <c r="AQ258" i="26" s="1"/>
  <c r="AQ259" i="26" s="1"/>
  <c r="AQ260" i="26" s="1"/>
  <c r="AS273" i="26"/>
  <c r="AS274" i="26" s="1"/>
  <c r="AS275" i="26" s="1"/>
  <c r="AS276" i="26" s="1"/>
  <c r="AS277" i="26" s="1"/>
  <c r="AS278" i="26" s="1"/>
  <c r="AS279" i="26" s="1"/>
  <c r="AS280" i="26" s="1"/>
  <c r="AS281" i="26" s="1"/>
  <c r="AS282" i="26" s="1"/>
  <c r="AS283" i="26" s="1"/>
  <c r="AS284" i="26" s="1"/>
  <c r="I261" i="26"/>
  <c r="I262" i="26" s="1"/>
  <c r="I263" i="26" s="1"/>
  <c r="I264" i="26" s="1"/>
  <c r="I265" i="26" s="1"/>
  <c r="I266" i="26" s="1"/>
  <c r="I267" i="26" s="1"/>
  <c r="I268" i="26" s="1"/>
  <c r="I269" i="26" s="1"/>
  <c r="I270" i="26" s="1"/>
  <c r="I271" i="26" s="1"/>
  <c r="I272" i="26" s="1"/>
  <c r="G261" i="26"/>
  <c r="G262" i="26" s="1"/>
  <c r="G263" i="26" s="1"/>
  <c r="G264" i="26" s="1"/>
  <c r="G265" i="26" s="1"/>
  <c r="G266" i="26" s="1"/>
  <c r="G267" i="26" s="1"/>
  <c r="G268" i="26" s="1"/>
  <c r="G269" i="26" s="1"/>
  <c r="G270" i="26" s="1"/>
  <c r="G271" i="26" s="1"/>
  <c r="G272" i="26" s="1"/>
  <c r="AP249" i="26"/>
  <c r="AP250" i="26" s="1"/>
  <c r="AP251" i="26" s="1"/>
  <c r="AP252" i="26" s="1"/>
  <c r="AP253" i="26" s="1"/>
  <c r="AP254" i="26" s="1"/>
  <c r="AP255" i="26" s="1"/>
  <c r="AP256" i="26" s="1"/>
  <c r="AP257" i="26" s="1"/>
  <c r="AP258" i="26" s="1"/>
  <c r="AP259" i="26" s="1"/>
  <c r="AP260" i="26" s="1"/>
  <c r="H273" i="26"/>
  <c r="H274" i="26" s="1"/>
  <c r="H275" i="26" s="1"/>
  <c r="H276" i="26" s="1"/>
  <c r="H277" i="26" s="1"/>
  <c r="H278" i="26" s="1"/>
  <c r="H279" i="26" s="1"/>
  <c r="H280" i="26" s="1"/>
  <c r="H281" i="26" s="1"/>
  <c r="H282" i="26" s="1"/>
  <c r="H283" i="26" s="1"/>
  <c r="H284" i="26" s="1"/>
  <c r="F261" i="26"/>
  <c r="F262" i="26" s="1"/>
  <c r="F263" i="26" s="1"/>
  <c r="F264" i="26" s="1"/>
  <c r="F265" i="26" s="1"/>
  <c r="F266" i="26" s="1"/>
  <c r="F267" i="26" s="1"/>
  <c r="F268" i="26" s="1"/>
  <c r="F269" i="26" s="1"/>
  <c r="F270" i="26" s="1"/>
  <c r="F271" i="26" s="1"/>
  <c r="F272" i="26" s="1"/>
  <c r="AL214" i="26" l="1"/>
  <c r="AL215" i="26" s="1"/>
  <c r="AL216" i="26" s="1"/>
  <c r="AL217" i="26" s="1"/>
  <c r="AL218" i="26" s="1"/>
  <c r="AL219" i="26" s="1"/>
  <c r="AL220" i="26" s="1"/>
  <c r="AL221" i="26" s="1"/>
  <c r="AL222" i="26" s="1"/>
  <c r="AL223" i="26" s="1"/>
  <c r="AL224" i="26" s="1"/>
  <c r="AL225" i="26" s="1"/>
  <c r="AM74" i="26"/>
  <c r="AI52" i="26"/>
  <c r="AH51" i="26"/>
  <c r="B51" i="26"/>
  <c r="C52" i="26"/>
  <c r="F273" i="26"/>
  <c r="F274" i="26" s="1"/>
  <c r="F275" i="26" s="1"/>
  <c r="F276" i="26" s="1"/>
  <c r="F277" i="26" s="1"/>
  <c r="F278" i="26" s="1"/>
  <c r="F279" i="26" s="1"/>
  <c r="F280" i="26" s="1"/>
  <c r="F281" i="26" s="1"/>
  <c r="F282" i="26" s="1"/>
  <c r="F283" i="26" s="1"/>
  <c r="F284" i="26" s="1"/>
  <c r="I273" i="26"/>
  <c r="I274" i="26" s="1"/>
  <c r="I275" i="26" s="1"/>
  <c r="I276" i="26" s="1"/>
  <c r="I277" i="26" s="1"/>
  <c r="I278" i="26" s="1"/>
  <c r="I279" i="26" s="1"/>
  <c r="I280" i="26" s="1"/>
  <c r="I281" i="26" s="1"/>
  <c r="I282" i="26" s="1"/>
  <c r="I283" i="26" s="1"/>
  <c r="I284" i="26" s="1"/>
  <c r="AQ261" i="26"/>
  <c r="AQ262" i="26" s="1"/>
  <c r="AQ263" i="26" s="1"/>
  <c r="AQ264" i="26" s="1"/>
  <c r="AQ265" i="26" s="1"/>
  <c r="AQ266" i="26" s="1"/>
  <c r="AQ267" i="26" s="1"/>
  <c r="AQ268" i="26" s="1"/>
  <c r="AQ269" i="26" s="1"/>
  <c r="AQ270" i="26" s="1"/>
  <c r="AQ271" i="26" s="1"/>
  <c r="AQ272" i="26" s="1"/>
  <c r="AN273" i="26"/>
  <c r="AN274" i="26" s="1"/>
  <c r="AN275" i="26" s="1"/>
  <c r="AN276" i="26" s="1"/>
  <c r="AN277" i="26" s="1"/>
  <c r="AN278" i="26" s="1"/>
  <c r="AN279" i="26" s="1"/>
  <c r="AN280" i="26" s="1"/>
  <c r="AN281" i="26" s="1"/>
  <c r="AN282" i="26" s="1"/>
  <c r="AN283" i="26" s="1"/>
  <c r="AN284" i="26" s="1"/>
  <c r="AP261" i="26"/>
  <c r="AP262" i="26" s="1"/>
  <c r="AP263" i="26" s="1"/>
  <c r="AP264" i="26" s="1"/>
  <c r="AP265" i="26" s="1"/>
  <c r="AP266" i="26" s="1"/>
  <c r="AP267" i="26" s="1"/>
  <c r="AP268" i="26" s="1"/>
  <c r="AP269" i="26" s="1"/>
  <c r="AP270" i="26" s="1"/>
  <c r="AP271" i="26" s="1"/>
  <c r="AP272" i="26" s="1"/>
  <c r="Q273" i="26"/>
  <c r="Q274" i="26" s="1"/>
  <c r="Q275" i="26" s="1"/>
  <c r="Q276" i="26" s="1"/>
  <c r="Q277" i="26" s="1"/>
  <c r="Q278" i="26" s="1"/>
  <c r="Q279" i="26" s="1"/>
  <c r="Q280" i="26" s="1"/>
  <c r="Q281" i="26" s="1"/>
  <c r="Q282" i="26" s="1"/>
  <c r="Q283" i="26" s="1"/>
  <c r="Q284" i="26" s="1"/>
  <c r="K285" i="26"/>
  <c r="K286" i="26" s="1"/>
  <c r="K287" i="26" s="1"/>
  <c r="K288" i="26" s="1"/>
  <c r="K289" i="26" s="1"/>
  <c r="K290" i="26" s="1"/>
  <c r="K291" i="26" s="1"/>
  <c r="K292" i="26" s="1"/>
  <c r="K293" i="26" s="1"/>
  <c r="K294" i="26" s="1"/>
  <c r="K295" i="26" s="1"/>
  <c r="K296" i="26" s="1"/>
  <c r="AS285" i="26"/>
  <c r="AS286" i="26" s="1"/>
  <c r="AS287" i="26" s="1"/>
  <c r="AS288" i="26" s="1"/>
  <c r="AS289" i="26" s="1"/>
  <c r="AS290" i="26" s="1"/>
  <c r="AS291" i="26" s="1"/>
  <c r="AS292" i="26" s="1"/>
  <c r="AS293" i="26" s="1"/>
  <c r="AS294" i="26" s="1"/>
  <c r="AS295" i="26" s="1"/>
  <c r="AS296" i="26" s="1"/>
  <c r="AR273" i="26"/>
  <c r="AR274" i="26" s="1"/>
  <c r="AR275" i="26" s="1"/>
  <c r="AR276" i="26" s="1"/>
  <c r="AR277" i="26" s="1"/>
  <c r="AR278" i="26" s="1"/>
  <c r="AR279" i="26" s="1"/>
  <c r="AR280" i="26" s="1"/>
  <c r="AR281" i="26" s="1"/>
  <c r="AR282" i="26" s="1"/>
  <c r="AR283" i="26" s="1"/>
  <c r="AR284" i="26" s="1"/>
  <c r="L273" i="26"/>
  <c r="L274" i="26" s="1"/>
  <c r="L275" i="26" s="1"/>
  <c r="L276" i="26" s="1"/>
  <c r="L277" i="26" s="1"/>
  <c r="L278" i="26" s="1"/>
  <c r="L279" i="26" s="1"/>
  <c r="L280" i="26" s="1"/>
  <c r="L281" i="26" s="1"/>
  <c r="L282" i="26" s="1"/>
  <c r="L283" i="26" s="1"/>
  <c r="L284" i="26" s="1"/>
  <c r="G273" i="26"/>
  <c r="G274" i="26" s="1"/>
  <c r="G275" i="26" s="1"/>
  <c r="G276" i="26" s="1"/>
  <c r="G277" i="26" s="1"/>
  <c r="G278" i="26" s="1"/>
  <c r="G279" i="26" s="1"/>
  <c r="G280" i="26" s="1"/>
  <c r="G281" i="26" s="1"/>
  <c r="G282" i="26" s="1"/>
  <c r="G283" i="26" s="1"/>
  <c r="G284" i="26" s="1"/>
  <c r="M285" i="26"/>
  <c r="M286" i="26" s="1"/>
  <c r="M287" i="26" s="1"/>
  <c r="M288" i="26" s="1"/>
  <c r="M289" i="26" s="1"/>
  <c r="M290" i="26" s="1"/>
  <c r="M291" i="26" s="1"/>
  <c r="M292" i="26" s="1"/>
  <c r="M293" i="26" s="1"/>
  <c r="M294" i="26" s="1"/>
  <c r="M295" i="26" s="1"/>
  <c r="M296" i="26" s="1"/>
  <c r="AT285" i="26"/>
  <c r="AT286" i="26" s="1"/>
  <c r="AT287" i="26" s="1"/>
  <c r="AT288" i="26" s="1"/>
  <c r="AT289" i="26" s="1"/>
  <c r="AT290" i="26" s="1"/>
  <c r="AT291" i="26" s="1"/>
  <c r="AT292" i="26" s="1"/>
  <c r="AT293" i="26" s="1"/>
  <c r="AT294" i="26" s="1"/>
  <c r="AT295" i="26" s="1"/>
  <c r="AT296" i="26" s="1"/>
  <c r="H285" i="26"/>
  <c r="H286" i="26" s="1"/>
  <c r="H287" i="26" s="1"/>
  <c r="H288" i="26" s="1"/>
  <c r="H289" i="26" s="1"/>
  <c r="H290" i="26" s="1"/>
  <c r="H291" i="26" s="1"/>
  <c r="H292" i="26" s="1"/>
  <c r="H293" i="26" s="1"/>
  <c r="H294" i="26" s="1"/>
  <c r="H295" i="26" s="1"/>
  <c r="H296" i="26" s="1"/>
  <c r="J261" i="26"/>
  <c r="J262" i="26" s="1"/>
  <c r="J263" i="26" s="1"/>
  <c r="J264" i="26" s="1"/>
  <c r="J265" i="26" s="1"/>
  <c r="J266" i="26" s="1"/>
  <c r="J267" i="26" s="1"/>
  <c r="J268" i="26" s="1"/>
  <c r="J269" i="26" s="1"/>
  <c r="J270" i="26" s="1"/>
  <c r="J271" i="26" s="1"/>
  <c r="J272" i="26" s="1"/>
  <c r="E297" i="26"/>
  <c r="E298" i="26" s="1"/>
  <c r="E299" i="26" s="1"/>
  <c r="E300" i="26" s="1"/>
  <c r="E301" i="26" s="1"/>
  <c r="E302" i="26" s="1"/>
  <c r="E303" i="26" s="1"/>
  <c r="E304" i="26" s="1"/>
  <c r="E305" i="26" s="1"/>
  <c r="E306" i="26" s="1"/>
  <c r="E307" i="26" s="1"/>
  <c r="E308" i="26" s="1"/>
  <c r="AO273" i="26"/>
  <c r="AO274" i="26" s="1"/>
  <c r="AO275" i="26" s="1"/>
  <c r="AO276" i="26" s="1"/>
  <c r="AO277" i="26" s="1"/>
  <c r="AO278" i="26" s="1"/>
  <c r="AO279" i="26" s="1"/>
  <c r="AO280" i="26" s="1"/>
  <c r="AO281" i="26" s="1"/>
  <c r="AO282" i="26" s="1"/>
  <c r="AO283" i="26" s="1"/>
  <c r="AO284" i="26" s="1"/>
  <c r="AK285" i="26"/>
  <c r="AK286" i="26" s="1"/>
  <c r="AK287" i="26" s="1"/>
  <c r="AK288" i="26" s="1"/>
  <c r="AK289" i="26" s="1"/>
  <c r="AK290" i="26" s="1"/>
  <c r="AK291" i="26" s="1"/>
  <c r="AK292" i="26" s="1"/>
  <c r="AK293" i="26" s="1"/>
  <c r="AK294" i="26" s="1"/>
  <c r="AK295" i="26" s="1"/>
  <c r="AK296" i="26" s="1"/>
  <c r="AL226" i="26" l="1"/>
  <c r="AL227" i="26" s="1"/>
  <c r="AL228" i="26" s="1"/>
  <c r="AL229" i="26" s="1"/>
  <c r="AL230" i="26" s="1"/>
  <c r="AL231" i="26" s="1"/>
  <c r="AL232" i="26" s="1"/>
  <c r="AL233" i="26" s="1"/>
  <c r="AL234" i="26" s="1"/>
  <c r="AL235" i="26" s="1"/>
  <c r="AL236" i="26" s="1"/>
  <c r="AL237" i="26" s="1"/>
  <c r="AL238" i="26" s="1"/>
  <c r="AL239" i="26" s="1"/>
  <c r="AL240" i="26" s="1"/>
  <c r="AL241" i="26" s="1"/>
  <c r="AL242" i="26" s="1"/>
  <c r="AL243" i="26" s="1"/>
  <c r="AL244" i="26" s="1"/>
  <c r="AL245" i="26" s="1"/>
  <c r="AL246" i="26" s="1"/>
  <c r="AL247" i="26" s="1"/>
  <c r="AL248" i="26" s="1"/>
  <c r="AM75" i="26"/>
  <c r="C53" i="26"/>
  <c r="B52" i="26"/>
  <c r="AI53" i="26"/>
  <c r="AH52" i="26"/>
  <c r="E309" i="26"/>
  <c r="E310" i="26" s="1"/>
  <c r="E311" i="26" s="1"/>
  <c r="E312" i="26" s="1"/>
  <c r="E313" i="26" s="1"/>
  <c r="E314" i="26" s="1"/>
  <c r="E315" i="26" s="1"/>
  <c r="E316" i="26" s="1"/>
  <c r="E317" i="26" s="1"/>
  <c r="E318" i="26" s="1"/>
  <c r="E319" i="26" s="1"/>
  <c r="E320" i="26" s="1"/>
  <c r="I285" i="26"/>
  <c r="I286" i="26" s="1"/>
  <c r="I287" i="26" s="1"/>
  <c r="I288" i="26" s="1"/>
  <c r="I289" i="26" s="1"/>
  <c r="I290" i="26" s="1"/>
  <c r="I291" i="26" s="1"/>
  <c r="I292" i="26" s="1"/>
  <c r="I293" i="26" s="1"/>
  <c r="I294" i="26" s="1"/>
  <c r="I295" i="26" s="1"/>
  <c r="I296" i="26" s="1"/>
  <c r="G285" i="26"/>
  <c r="G286" i="26" s="1"/>
  <c r="G287" i="26" s="1"/>
  <c r="G288" i="26" s="1"/>
  <c r="G289" i="26" s="1"/>
  <c r="G290" i="26" s="1"/>
  <c r="G291" i="26" s="1"/>
  <c r="G292" i="26" s="1"/>
  <c r="G293" i="26" s="1"/>
  <c r="G294" i="26" s="1"/>
  <c r="G295" i="26" s="1"/>
  <c r="G296" i="26" s="1"/>
  <c r="AP273" i="26"/>
  <c r="AP274" i="26" s="1"/>
  <c r="AP275" i="26" s="1"/>
  <c r="AP276" i="26" s="1"/>
  <c r="AP277" i="26" s="1"/>
  <c r="AP278" i="26" s="1"/>
  <c r="AP279" i="26" s="1"/>
  <c r="AP280" i="26" s="1"/>
  <c r="AP281" i="26" s="1"/>
  <c r="AP282" i="26" s="1"/>
  <c r="AP283" i="26" s="1"/>
  <c r="AP284" i="26" s="1"/>
  <c r="AT297" i="26"/>
  <c r="AT298" i="26" s="1"/>
  <c r="AT299" i="26" s="1"/>
  <c r="AT300" i="26" s="1"/>
  <c r="AT301" i="26" s="1"/>
  <c r="AT302" i="26" s="1"/>
  <c r="AT303" i="26" s="1"/>
  <c r="AT304" i="26" s="1"/>
  <c r="AT305" i="26" s="1"/>
  <c r="AT306" i="26" s="1"/>
  <c r="AT307" i="26" s="1"/>
  <c r="AT308" i="26" s="1"/>
  <c r="K297" i="26"/>
  <c r="K298" i="26" s="1"/>
  <c r="K299" i="26" s="1"/>
  <c r="K300" i="26" s="1"/>
  <c r="K301" i="26" s="1"/>
  <c r="K302" i="26" s="1"/>
  <c r="K303" i="26" s="1"/>
  <c r="K304" i="26" s="1"/>
  <c r="K305" i="26" s="1"/>
  <c r="K306" i="26" s="1"/>
  <c r="K307" i="26" s="1"/>
  <c r="K308" i="26" s="1"/>
  <c r="AS297" i="26"/>
  <c r="AS298" i="26" s="1"/>
  <c r="AS299" i="26" s="1"/>
  <c r="AS300" i="26" s="1"/>
  <c r="AS301" i="26" s="1"/>
  <c r="AS302" i="26" s="1"/>
  <c r="AS303" i="26" s="1"/>
  <c r="AS304" i="26" s="1"/>
  <c r="AS305" i="26" s="1"/>
  <c r="AS306" i="26" s="1"/>
  <c r="AS307" i="26" s="1"/>
  <c r="AS308" i="26" s="1"/>
  <c r="AK297" i="26"/>
  <c r="AK298" i="26" s="1"/>
  <c r="AK299" i="26" s="1"/>
  <c r="AK300" i="26" s="1"/>
  <c r="AK301" i="26" s="1"/>
  <c r="AK302" i="26" s="1"/>
  <c r="AK303" i="26" s="1"/>
  <c r="AK304" i="26" s="1"/>
  <c r="AK305" i="26" s="1"/>
  <c r="AK306" i="26" s="1"/>
  <c r="AK307" i="26" s="1"/>
  <c r="AK308" i="26" s="1"/>
  <c r="AO285" i="26"/>
  <c r="AO286" i="26" s="1"/>
  <c r="AO287" i="26" s="1"/>
  <c r="AO288" i="26" s="1"/>
  <c r="AO289" i="26" s="1"/>
  <c r="AO290" i="26" s="1"/>
  <c r="AO291" i="26" s="1"/>
  <c r="AO292" i="26" s="1"/>
  <c r="AO293" i="26" s="1"/>
  <c r="AO294" i="26" s="1"/>
  <c r="AO295" i="26" s="1"/>
  <c r="AO296" i="26" s="1"/>
  <c r="J273" i="26"/>
  <c r="J274" i="26" s="1"/>
  <c r="J275" i="26" s="1"/>
  <c r="J276" i="26" s="1"/>
  <c r="J277" i="26" s="1"/>
  <c r="J278" i="26" s="1"/>
  <c r="J279" i="26" s="1"/>
  <c r="J280" i="26" s="1"/>
  <c r="J281" i="26" s="1"/>
  <c r="J282" i="26" s="1"/>
  <c r="J283" i="26" s="1"/>
  <c r="J284" i="26" s="1"/>
  <c r="L285" i="26"/>
  <c r="L286" i="26" s="1"/>
  <c r="L287" i="26" s="1"/>
  <c r="L288" i="26" s="1"/>
  <c r="L289" i="26" s="1"/>
  <c r="L290" i="26" s="1"/>
  <c r="L291" i="26" s="1"/>
  <c r="L292" i="26" s="1"/>
  <c r="L293" i="26" s="1"/>
  <c r="L294" i="26" s="1"/>
  <c r="L295" i="26" s="1"/>
  <c r="L296" i="26" s="1"/>
  <c r="F285" i="26"/>
  <c r="F286" i="26" s="1"/>
  <c r="F287" i="26" s="1"/>
  <c r="F288" i="26" s="1"/>
  <c r="F289" i="26" s="1"/>
  <c r="F290" i="26" s="1"/>
  <c r="F291" i="26" s="1"/>
  <c r="F292" i="26" s="1"/>
  <c r="F293" i="26" s="1"/>
  <c r="F294" i="26" s="1"/>
  <c r="F295" i="26" s="1"/>
  <c r="F296" i="26" s="1"/>
  <c r="AN285" i="26"/>
  <c r="AN286" i="26" s="1"/>
  <c r="AN287" i="26" s="1"/>
  <c r="AN288" i="26" s="1"/>
  <c r="AN289" i="26" s="1"/>
  <c r="AN290" i="26" s="1"/>
  <c r="AN291" i="26" s="1"/>
  <c r="AN292" i="26" s="1"/>
  <c r="AN293" i="26" s="1"/>
  <c r="AN294" i="26" s="1"/>
  <c r="AN295" i="26" s="1"/>
  <c r="AN296" i="26" s="1"/>
  <c r="H297" i="26"/>
  <c r="H298" i="26" s="1"/>
  <c r="H299" i="26" s="1"/>
  <c r="H300" i="26" s="1"/>
  <c r="H301" i="26" s="1"/>
  <c r="H302" i="26" s="1"/>
  <c r="H303" i="26" s="1"/>
  <c r="H304" i="26" s="1"/>
  <c r="H305" i="26" s="1"/>
  <c r="H306" i="26" s="1"/>
  <c r="H307" i="26" s="1"/>
  <c r="H308" i="26" s="1"/>
  <c r="M297" i="26"/>
  <c r="M298" i="26" s="1"/>
  <c r="M299" i="26" s="1"/>
  <c r="M300" i="26" s="1"/>
  <c r="M301" i="26" s="1"/>
  <c r="M302" i="26" s="1"/>
  <c r="M303" i="26" s="1"/>
  <c r="M304" i="26" s="1"/>
  <c r="M305" i="26" s="1"/>
  <c r="M306" i="26" s="1"/>
  <c r="M307" i="26" s="1"/>
  <c r="M308" i="26" s="1"/>
  <c r="AR285" i="26"/>
  <c r="AR286" i="26" s="1"/>
  <c r="AR287" i="26" s="1"/>
  <c r="AR288" i="26" s="1"/>
  <c r="AR289" i="26" s="1"/>
  <c r="AR290" i="26" s="1"/>
  <c r="AR291" i="26" s="1"/>
  <c r="AR292" i="26" s="1"/>
  <c r="AR293" i="26" s="1"/>
  <c r="AR294" i="26" s="1"/>
  <c r="AR295" i="26" s="1"/>
  <c r="AR296" i="26" s="1"/>
  <c r="Q285" i="26"/>
  <c r="Q286" i="26" s="1"/>
  <c r="Q287" i="26" s="1"/>
  <c r="Q288" i="26" s="1"/>
  <c r="Q289" i="26" s="1"/>
  <c r="Q290" i="26" s="1"/>
  <c r="Q291" i="26" s="1"/>
  <c r="Q292" i="26" s="1"/>
  <c r="Q293" i="26" s="1"/>
  <c r="Q294" i="26" s="1"/>
  <c r="Q295" i="26" s="1"/>
  <c r="Q296" i="26" s="1"/>
  <c r="AQ273" i="26"/>
  <c r="AQ274" i="26" s="1"/>
  <c r="AQ275" i="26" s="1"/>
  <c r="AQ276" i="26" s="1"/>
  <c r="AQ277" i="26" s="1"/>
  <c r="AQ278" i="26" s="1"/>
  <c r="AQ279" i="26" s="1"/>
  <c r="AQ280" i="26" s="1"/>
  <c r="AQ281" i="26" s="1"/>
  <c r="AQ282" i="26" s="1"/>
  <c r="AQ283" i="26" s="1"/>
  <c r="AQ284" i="26" s="1"/>
  <c r="AM76" i="26" l="1"/>
  <c r="AL249" i="26"/>
  <c r="AL250" i="26" s="1"/>
  <c r="AL251" i="26" s="1"/>
  <c r="AL252" i="26" s="1"/>
  <c r="AL253" i="26" s="1"/>
  <c r="AL254" i="26" s="1"/>
  <c r="AL255" i="26" s="1"/>
  <c r="AL256" i="26" s="1"/>
  <c r="AL257" i="26" s="1"/>
  <c r="AL258" i="26" s="1"/>
  <c r="AL259" i="26" s="1"/>
  <c r="AL260" i="26" s="1"/>
  <c r="B53" i="26"/>
  <c r="C54" i="26"/>
  <c r="AH53" i="26"/>
  <c r="AI54" i="26"/>
  <c r="AS309" i="26"/>
  <c r="AS310" i="26" s="1"/>
  <c r="AS311" i="26" s="1"/>
  <c r="AS312" i="26" s="1"/>
  <c r="AS313" i="26" s="1"/>
  <c r="AS314" i="26" s="1"/>
  <c r="AS315" i="26" s="1"/>
  <c r="AS316" i="26" s="1"/>
  <c r="AS317" i="26" s="1"/>
  <c r="AS318" i="26" s="1"/>
  <c r="AS319" i="26" s="1"/>
  <c r="AS320" i="26" s="1"/>
  <c r="F297" i="26"/>
  <c r="F298" i="26" s="1"/>
  <c r="F299" i="26" s="1"/>
  <c r="F300" i="26" s="1"/>
  <c r="F301" i="26" s="1"/>
  <c r="F302" i="26" s="1"/>
  <c r="F303" i="26" s="1"/>
  <c r="F304" i="26" s="1"/>
  <c r="F305" i="26" s="1"/>
  <c r="F306" i="26" s="1"/>
  <c r="F307" i="26" s="1"/>
  <c r="F308" i="26" s="1"/>
  <c r="AQ285" i="26"/>
  <c r="AQ286" i="26" s="1"/>
  <c r="AQ287" i="26" s="1"/>
  <c r="AQ288" i="26" s="1"/>
  <c r="AQ289" i="26" s="1"/>
  <c r="AQ290" i="26" s="1"/>
  <c r="AQ291" i="26" s="1"/>
  <c r="AQ292" i="26" s="1"/>
  <c r="AQ293" i="26" s="1"/>
  <c r="AQ294" i="26" s="1"/>
  <c r="AQ295" i="26" s="1"/>
  <c r="AQ296" i="26" s="1"/>
  <c r="I297" i="26"/>
  <c r="I298" i="26" s="1"/>
  <c r="I299" i="26" s="1"/>
  <c r="I300" i="26" s="1"/>
  <c r="I301" i="26" s="1"/>
  <c r="I302" i="26" s="1"/>
  <c r="I303" i="26" s="1"/>
  <c r="I304" i="26" s="1"/>
  <c r="I305" i="26" s="1"/>
  <c r="I306" i="26" s="1"/>
  <c r="I307" i="26" s="1"/>
  <c r="I308" i="26" s="1"/>
  <c r="M309" i="26"/>
  <c r="M310" i="26" s="1"/>
  <c r="M311" i="26" s="1"/>
  <c r="M312" i="26" s="1"/>
  <c r="M313" i="26" s="1"/>
  <c r="M314" i="26" s="1"/>
  <c r="M315" i="26" s="1"/>
  <c r="M316" i="26" s="1"/>
  <c r="M317" i="26" s="1"/>
  <c r="M318" i="26" s="1"/>
  <c r="M319" i="26" s="1"/>
  <c r="M320" i="26" s="1"/>
  <c r="AO297" i="26"/>
  <c r="AO298" i="26" s="1"/>
  <c r="AO299" i="26" s="1"/>
  <c r="AO300" i="26" s="1"/>
  <c r="AO301" i="26" s="1"/>
  <c r="AO302" i="26" s="1"/>
  <c r="AO303" i="26" s="1"/>
  <c r="AO304" i="26" s="1"/>
  <c r="AO305" i="26" s="1"/>
  <c r="AO306" i="26" s="1"/>
  <c r="AO307" i="26" s="1"/>
  <c r="AO308" i="26" s="1"/>
  <c r="Q297" i="26"/>
  <c r="Q298" i="26" s="1"/>
  <c r="Q299" i="26" s="1"/>
  <c r="Q300" i="26" s="1"/>
  <c r="Q301" i="26" s="1"/>
  <c r="Q302" i="26" s="1"/>
  <c r="Q303" i="26" s="1"/>
  <c r="Q304" i="26" s="1"/>
  <c r="Q305" i="26" s="1"/>
  <c r="Q306" i="26" s="1"/>
  <c r="Q307" i="26" s="1"/>
  <c r="Q308" i="26" s="1"/>
  <c r="AN297" i="26"/>
  <c r="AN298" i="26" s="1"/>
  <c r="AN299" i="26" s="1"/>
  <c r="AN300" i="26" s="1"/>
  <c r="AN301" i="26" s="1"/>
  <c r="AN302" i="26" s="1"/>
  <c r="AN303" i="26" s="1"/>
  <c r="AN304" i="26" s="1"/>
  <c r="AN305" i="26" s="1"/>
  <c r="AN306" i="26" s="1"/>
  <c r="AN307" i="26" s="1"/>
  <c r="AN308" i="26" s="1"/>
  <c r="J285" i="26"/>
  <c r="J286" i="26" s="1"/>
  <c r="J287" i="26" s="1"/>
  <c r="J288" i="26" s="1"/>
  <c r="J289" i="26" s="1"/>
  <c r="J290" i="26" s="1"/>
  <c r="J291" i="26" s="1"/>
  <c r="J292" i="26" s="1"/>
  <c r="J293" i="26" s="1"/>
  <c r="J294" i="26" s="1"/>
  <c r="J295" i="26" s="1"/>
  <c r="J296" i="26" s="1"/>
  <c r="AR297" i="26"/>
  <c r="AR298" i="26" s="1"/>
  <c r="AR299" i="26" s="1"/>
  <c r="AR300" i="26" s="1"/>
  <c r="AR301" i="26" s="1"/>
  <c r="AR302" i="26" s="1"/>
  <c r="AR303" i="26" s="1"/>
  <c r="AR304" i="26" s="1"/>
  <c r="AR305" i="26" s="1"/>
  <c r="AR306" i="26" s="1"/>
  <c r="AR307" i="26" s="1"/>
  <c r="AR308" i="26" s="1"/>
  <c r="AP285" i="26"/>
  <c r="AP286" i="26" s="1"/>
  <c r="AP287" i="26" s="1"/>
  <c r="AP288" i="26" s="1"/>
  <c r="AP289" i="26" s="1"/>
  <c r="AP290" i="26" s="1"/>
  <c r="AP291" i="26" s="1"/>
  <c r="AP292" i="26" s="1"/>
  <c r="AP293" i="26" s="1"/>
  <c r="AP294" i="26" s="1"/>
  <c r="AP295" i="26" s="1"/>
  <c r="AP296" i="26" s="1"/>
  <c r="H309" i="26"/>
  <c r="H310" i="26" s="1"/>
  <c r="H311" i="26" s="1"/>
  <c r="H312" i="26" s="1"/>
  <c r="H313" i="26" s="1"/>
  <c r="H314" i="26" s="1"/>
  <c r="H315" i="26" s="1"/>
  <c r="H316" i="26" s="1"/>
  <c r="H317" i="26" s="1"/>
  <c r="H318" i="26" s="1"/>
  <c r="H319" i="26" s="1"/>
  <c r="H320" i="26" s="1"/>
  <c r="L297" i="26"/>
  <c r="L298" i="26" s="1"/>
  <c r="L299" i="26" s="1"/>
  <c r="L300" i="26" s="1"/>
  <c r="L301" i="26" s="1"/>
  <c r="L302" i="26" s="1"/>
  <c r="L303" i="26" s="1"/>
  <c r="L304" i="26" s="1"/>
  <c r="L305" i="26" s="1"/>
  <c r="L306" i="26" s="1"/>
  <c r="L307" i="26" s="1"/>
  <c r="L308" i="26" s="1"/>
  <c r="K309" i="26"/>
  <c r="K310" i="26" s="1"/>
  <c r="K311" i="26" s="1"/>
  <c r="K312" i="26" s="1"/>
  <c r="K313" i="26" s="1"/>
  <c r="K314" i="26" s="1"/>
  <c r="K315" i="26" s="1"/>
  <c r="K316" i="26" s="1"/>
  <c r="K317" i="26" s="1"/>
  <c r="K318" i="26" s="1"/>
  <c r="K319" i="26" s="1"/>
  <c r="K320" i="26" s="1"/>
  <c r="E321" i="26"/>
  <c r="E322" i="26" s="1"/>
  <c r="E323" i="26" s="1"/>
  <c r="E324" i="26" s="1"/>
  <c r="E325" i="26" s="1"/>
  <c r="E326" i="26" s="1"/>
  <c r="E327" i="26" s="1"/>
  <c r="E328" i="26" s="1"/>
  <c r="E329" i="26" s="1"/>
  <c r="E330" i="26" s="1"/>
  <c r="E331" i="26" s="1"/>
  <c r="E332" i="26" s="1"/>
  <c r="AK309" i="26"/>
  <c r="AK310" i="26" s="1"/>
  <c r="AK311" i="26" s="1"/>
  <c r="AK312" i="26" s="1"/>
  <c r="AK313" i="26" s="1"/>
  <c r="AK314" i="26" s="1"/>
  <c r="AK315" i="26" s="1"/>
  <c r="AK316" i="26" s="1"/>
  <c r="AK317" i="26" s="1"/>
  <c r="AK318" i="26" s="1"/>
  <c r="AK319" i="26" s="1"/>
  <c r="AK320" i="26" s="1"/>
  <c r="G297" i="26"/>
  <c r="G298" i="26" s="1"/>
  <c r="G299" i="26" s="1"/>
  <c r="G300" i="26" s="1"/>
  <c r="G301" i="26" s="1"/>
  <c r="G302" i="26" s="1"/>
  <c r="G303" i="26" s="1"/>
  <c r="G304" i="26" s="1"/>
  <c r="G305" i="26" s="1"/>
  <c r="G306" i="26" s="1"/>
  <c r="G307" i="26" s="1"/>
  <c r="G308" i="26" s="1"/>
  <c r="AT309" i="26"/>
  <c r="AT310" i="26" s="1"/>
  <c r="AT311" i="26" s="1"/>
  <c r="AT312" i="26" s="1"/>
  <c r="AT313" i="26" s="1"/>
  <c r="AT314" i="26" s="1"/>
  <c r="AT315" i="26" s="1"/>
  <c r="AT316" i="26" s="1"/>
  <c r="AT317" i="26" s="1"/>
  <c r="AT318" i="26" s="1"/>
  <c r="AT319" i="26" s="1"/>
  <c r="AT320" i="26" s="1"/>
  <c r="AL261" i="26" l="1"/>
  <c r="AL262" i="26" s="1"/>
  <c r="AL263" i="26" s="1"/>
  <c r="AL264" i="26" s="1"/>
  <c r="AL265" i="26" s="1"/>
  <c r="AL266" i="26" s="1"/>
  <c r="AL267" i="26" s="1"/>
  <c r="AL268" i="26" s="1"/>
  <c r="AL269" i="26" s="1"/>
  <c r="AL270" i="26" s="1"/>
  <c r="AL271" i="26" s="1"/>
  <c r="AL272" i="26" s="1"/>
  <c r="AM77" i="26"/>
  <c r="B54" i="26"/>
  <c r="C55" i="26"/>
  <c r="AI55" i="26"/>
  <c r="AH54" i="26"/>
  <c r="E333" i="26"/>
  <c r="E334" i="26" s="1"/>
  <c r="E335" i="26" s="1"/>
  <c r="E336" i="26" s="1"/>
  <c r="E337" i="26" s="1"/>
  <c r="E338" i="26" s="1"/>
  <c r="E339" i="26" s="1"/>
  <c r="E340" i="26" s="1"/>
  <c r="E341" i="26" s="1"/>
  <c r="E342" i="26" s="1"/>
  <c r="E343" i="26" s="1"/>
  <c r="E344" i="26" s="1"/>
  <c r="F309" i="26"/>
  <c r="F310" i="26" s="1"/>
  <c r="F311" i="26" s="1"/>
  <c r="F312" i="26" s="1"/>
  <c r="F313" i="26" s="1"/>
  <c r="F314" i="26" s="1"/>
  <c r="F315" i="26" s="1"/>
  <c r="F316" i="26" s="1"/>
  <c r="F317" i="26" s="1"/>
  <c r="F318" i="26" s="1"/>
  <c r="F319" i="26" s="1"/>
  <c r="F320" i="26" s="1"/>
  <c r="AR309" i="26"/>
  <c r="AR310" i="26" s="1"/>
  <c r="AR311" i="26" s="1"/>
  <c r="AR312" i="26" s="1"/>
  <c r="AR313" i="26" s="1"/>
  <c r="AR314" i="26" s="1"/>
  <c r="AR315" i="26" s="1"/>
  <c r="AR316" i="26" s="1"/>
  <c r="AR317" i="26" s="1"/>
  <c r="AR318" i="26" s="1"/>
  <c r="AR319" i="26" s="1"/>
  <c r="AR320" i="26" s="1"/>
  <c r="I309" i="26"/>
  <c r="I310" i="26" s="1"/>
  <c r="I311" i="26" s="1"/>
  <c r="I312" i="26" s="1"/>
  <c r="I313" i="26" s="1"/>
  <c r="I314" i="26" s="1"/>
  <c r="I315" i="26" s="1"/>
  <c r="I316" i="26" s="1"/>
  <c r="I317" i="26" s="1"/>
  <c r="I318" i="26" s="1"/>
  <c r="I319" i="26" s="1"/>
  <c r="I320" i="26" s="1"/>
  <c r="AT321" i="26"/>
  <c r="AT322" i="26" s="1"/>
  <c r="AT323" i="26" s="1"/>
  <c r="AT324" i="26" s="1"/>
  <c r="AT325" i="26" s="1"/>
  <c r="AT326" i="26" s="1"/>
  <c r="AT327" i="26" s="1"/>
  <c r="AT328" i="26" s="1"/>
  <c r="AT329" i="26" s="1"/>
  <c r="AT330" i="26" s="1"/>
  <c r="AT331" i="26" s="1"/>
  <c r="AT332" i="26" s="1"/>
  <c r="G309" i="26"/>
  <c r="G310" i="26" s="1"/>
  <c r="G311" i="26" s="1"/>
  <c r="G312" i="26" s="1"/>
  <c r="G313" i="26" s="1"/>
  <c r="G314" i="26" s="1"/>
  <c r="G315" i="26" s="1"/>
  <c r="G316" i="26" s="1"/>
  <c r="G317" i="26" s="1"/>
  <c r="G318" i="26" s="1"/>
  <c r="G319" i="26" s="1"/>
  <c r="G320" i="26" s="1"/>
  <c r="AP297" i="26"/>
  <c r="AP298" i="26" s="1"/>
  <c r="AP299" i="26" s="1"/>
  <c r="AP300" i="26" s="1"/>
  <c r="AP301" i="26" s="1"/>
  <c r="AP302" i="26" s="1"/>
  <c r="AP303" i="26" s="1"/>
  <c r="AP304" i="26" s="1"/>
  <c r="AP305" i="26" s="1"/>
  <c r="AP306" i="26" s="1"/>
  <c r="AP307" i="26" s="1"/>
  <c r="AP308" i="26" s="1"/>
  <c r="K321" i="26"/>
  <c r="K322" i="26" s="1"/>
  <c r="K323" i="26" s="1"/>
  <c r="K324" i="26" s="1"/>
  <c r="K325" i="26" s="1"/>
  <c r="K326" i="26" s="1"/>
  <c r="K327" i="26" s="1"/>
  <c r="K328" i="26" s="1"/>
  <c r="K329" i="26" s="1"/>
  <c r="K330" i="26" s="1"/>
  <c r="K331" i="26" s="1"/>
  <c r="K332" i="26" s="1"/>
  <c r="J297" i="26"/>
  <c r="J298" i="26" s="1"/>
  <c r="J299" i="26" s="1"/>
  <c r="J300" i="26" s="1"/>
  <c r="J301" i="26" s="1"/>
  <c r="J302" i="26" s="1"/>
  <c r="J303" i="26" s="1"/>
  <c r="J304" i="26" s="1"/>
  <c r="J305" i="26" s="1"/>
  <c r="J306" i="26" s="1"/>
  <c r="J307" i="26" s="1"/>
  <c r="J308" i="26" s="1"/>
  <c r="AN309" i="26"/>
  <c r="AN310" i="26" s="1"/>
  <c r="AN311" i="26" s="1"/>
  <c r="AN312" i="26" s="1"/>
  <c r="AN313" i="26" s="1"/>
  <c r="AN314" i="26" s="1"/>
  <c r="AN315" i="26" s="1"/>
  <c r="AN316" i="26" s="1"/>
  <c r="AN317" i="26" s="1"/>
  <c r="AN318" i="26" s="1"/>
  <c r="AN319" i="26" s="1"/>
  <c r="AN320" i="26" s="1"/>
  <c r="AQ297" i="26"/>
  <c r="AQ298" i="26" s="1"/>
  <c r="AQ299" i="26" s="1"/>
  <c r="AQ300" i="26" s="1"/>
  <c r="AQ301" i="26" s="1"/>
  <c r="AQ302" i="26" s="1"/>
  <c r="AQ303" i="26" s="1"/>
  <c r="AQ304" i="26" s="1"/>
  <c r="AQ305" i="26" s="1"/>
  <c r="AQ306" i="26" s="1"/>
  <c r="AQ307" i="26" s="1"/>
  <c r="AQ308" i="26" s="1"/>
  <c r="AS321" i="26"/>
  <c r="AS322" i="26" s="1"/>
  <c r="AS323" i="26" s="1"/>
  <c r="AS324" i="26" s="1"/>
  <c r="AS325" i="26" s="1"/>
  <c r="AS326" i="26" s="1"/>
  <c r="AS327" i="26" s="1"/>
  <c r="AS328" i="26" s="1"/>
  <c r="AS329" i="26" s="1"/>
  <c r="AS330" i="26" s="1"/>
  <c r="AS331" i="26" s="1"/>
  <c r="AS332" i="26" s="1"/>
  <c r="AO309" i="26"/>
  <c r="AO310" i="26" s="1"/>
  <c r="AO311" i="26" s="1"/>
  <c r="AO312" i="26" s="1"/>
  <c r="AO313" i="26" s="1"/>
  <c r="AO314" i="26" s="1"/>
  <c r="AO315" i="26" s="1"/>
  <c r="AO316" i="26" s="1"/>
  <c r="AO317" i="26" s="1"/>
  <c r="AO318" i="26" s="1"/>
  <c r="AO319" i="26" s="1"/>
  <c r="AO320" i="26" s="1"/>
  <c r="L309" i="26"/>
  <c r="L310" i="26" s="1"/>
  <c r="L311" i="26" s="1"/>
  <c r="L312" i="26" s="1"/>
  <c r="L313" i="26" s="1"/>
  <c r="L314" i="26" s="1"/>
  <c r="L315" i="26" s="1"/>
  <c r="L316" i="26" s="1"/>
  <c r="L317" i="26" s="1"/>
  <c r="L318" i="26" s="1"/>
  <c r="L319" i="26" s="1"/>
  <c r="L320" i="26" s="1"/>
  <c r="AK321" i="26"/>
  <c r="AK322" i="26" s="1"/>
  <c r="AK323" i="26" s="1"/>
  <c r="AK324" i="26" s="1"/>
  <c r="AK325" i="26" s="1"/>
  <c r="AK326" i="26" s="1"/>
  <c r="AK327" i="26" s="1"/>
  <c r="AK328" i="26" s="1"/>
  <c r="AK329" i="26" s="1"/>
  <c r="AK330" i="26" s="1"/>
  <c r="AK331" i="26" s="1"/>
  <c r="AK332" i="26" s="1"/>
  <c r="M321" i="26"/>
  <c r="M322" i="26" s="1"/>
  <c r="M323" i="26" s="1"/>
  <c r="M324" i="26" s="1"/>
  <c r="M325" i="26" s="1"/>
  <c r="M326" i="26" s="1"/>
  <c r="M327" i="26" s="1"/>
  <c r="M328" i="26" s="1"/>
  <c r="M329" i="26" s="1"/>
  <c r="M330" i="26" s="1"/>
  <c r="M331" i="26" s="1"/>
  <c r="M332" i="26" s="1"/>
  <c r="H321" i="26"/>
  <c r="H322" i="26" s="1"/>
  <c r="H323" i="26" s="1"/>
  <c r="H324" i="26" s="1"/>
  <c r="H325" i="26" s="1"/>
  <c r="H326" i="26" s="1"/>
  <c r="H327" i="26" s="1"/>
  <c r="H328" i="26" s="1"/>
  <c r="H329" i="26" s="1"/>
  <c r="H330" i="26" s="1"/>
  <c r="H331" i="26" s="1"/>
  <c r="H332" i="26" s="1"/>
  <c r="Q309" i="26"/>
  <c r="Q310" i="26" s="1"/>
  <c r="Q311" i="26" s="1"/>
  <c r="Q312" i="26" s="1"/>
  <c r="Q313" i="26" s="1"/>
  <c r="Q314" i="26" s="1"/>
  <c r="Q315" i="26" s="1"/>
  <c r="Q316" i="26" s="1"/>
  <c r="Q317" i="26" s="1"/>
  <c r="Q318" i="26" s="1"/>
  <c r="Q319" i="26" s="1"/>
  <c r="Q320" i="26" s="1"/>
  <c r="AL273" i="26" l="1"/>
  <c r="AL274" i="26" s="1"/>
  <c r="AL275" i="26" s="1"/>
  <c r="AL276" i="26" s="1"/>
  <c r="AL277" i="26" s="1"/>
  <c r="AL278" i="26" s="1"/>
  <c r="AL279" i="26" s="1"/>
  <c r="AL280" i="26" s="1"/>
  <c r="AL281" i="26" s="1"/>
  <c r="AL282" i="26" s="1"/>
  <c r="AL283" i="26" s="1"/>
  <c r="AL284" i="26" s="1"/>
  <c r="AM78" i="26"/>
  <c r="AI56" i="26"/>
  <c r="AH55" i="26"/>
  <c r="C56" i="26"/>
  <c r="B55" i="26"/>
  <c r="Q321" i="26"/>
  <c r="Q322" i="26" s="1"/>
  <c r="Q323" i="26" s="1"/>
  <c r="Q324" i="26" s="1"/>
  <c r="Q325" i="26" s="1"/>
  <c r="Q326" i="26" s="1"/>
  <c r="Q327" i="26" s="1"/>
  <c r="Q328" i="26" s="1"/>
  <c r="Q329" i="26" s="1"/>
  <c r="Q330" i="26" s="1"/>
  <c r="Q331" i="26" s="1"/>
  <c r="Q332" i="26" s="1"/>
  <c r="AN321" i="26"/>
  <c r="AN322" i="26" s="1"/>
  <c r="AN323" i="26" s="1"/>
  <c r="AN324" i="26" s="1"/>
  <c r="AN325" i="26" s="1"/>
  <c r="AN326" i="26" s="1"/>
  <c r="AN327" i="26" s="1"/>
  <c r="AN328" i="26" s="1"/>
  <c r="AN329" i="26" s="1"/>
  <c r="AN330" i="26" s="1"/>
  <c r="AN331" i="26" s="1"/>
  <c r="AN332" i="26" s="1"/>
  <c r="H333" i="26"/>
  <c r="H334" i="26" s="1"/>
  <c r="H335" i="26" s="1"/>
  <c r="H336" i="26" s="1"/>
  <c r="H337" i="26" s="1"/>
  <c r="H338" i="26" s="1"/>
  <c r="H339" i="26" s="1"/>
  <c r="H340" i="26" s="1"/>
  <c r="H341" i="26" s="1"/>
  <c r="H342" i="26" s="1"/>
  <c r="H343" i="26" s="1"/>
  <c r="H344" i="26" s="1"/>
  <c r="AR321" i="26"/>
  <c r="AR322" i="26" s="1"/>
  <c r="AR323" i="26" s="1"/>
  <c r="AR324" i="26" s="1"/>
  <c r="AR325" i="26" s="1"/>
  <c r="AR326" i="26" s="1"/>
  <c r="AR327" i="26" s="1"/>
  <c r="AR328" i="26" s="1"/>
  <c r="AR329" i="26" s="1"/>
  <c r="AR330" i="26" s="1"/>
  <c r="AR331" i="26" s="1"/>
  <c r="AR332" i="26" s="1"/>
  <c r="AK333" i="26"/>
  <c r="AK334" i="26" s="1"/>
  <c r="AK335" i="26" s="1"/>
  <c r="AK336" i="26" s="1"/>
  <c r="AK337" i="26" s="1"/>
  <c r="AK338" i="26" s="1"/>
  <c r="AK339" i="26" s="1"/>
  <c r="AK340" i="26" s="1"/>
  <c r="AK341" i="26" s="1"/>
  <c r="AK342" i="26" s="1"/>
  <c r="AK343" i="26" s="1"/>
  <c r="AK344" i="26" s="1"/>
  <c r="AS333" i="26"/>
  <c r="AS334" i="26" s="1"/>
  <c r="AS335" i="26" s="1"/>
  <c r="AS336" i="26" s="1"/>
  <c r="AS337" i="26" s="1"/>
  <c r="AS338" i="26" s="1"/>
  <c r="AS339" i="26" s="1"/>
  <c r="AS340" i="26" s="1"/>
  <c r="AS341" i="26" s="1"/>
  <c r="AS342" i="26" s="1"/>
  <c r="AS343" i="26" s="1"/>
  <c r="AS344" i="26" s="1"/>
  <c r="J309" i="26"/>
  <c r="J310" i="26" s="1"/>
  <c r="J311" i="26" s="1"/>
  <c r="J312" i="26" s="1"/>
  <c r="J313" i="26" s="1"/>
  <c r="J314" i="26" s="1"/>
  <c r="J315" i="26" s="1"/>
  <c r="J316" i="26" s="1"/>
  <c r="J317" i="26" s="1"/>
  <c r="J318" i="26" s="1"/>
  <c r="J319" i="26" s="1"/>
  <c r="J320" i="26" s="1"/>
  <c r="AP309" i="26"/>
  <c r="AP310" i="26" s="1"/>
  <c r="AP311" i="26" s="1"/>
  <c r="AP312" i="26" s="1"/>
  <c r="AP313" i="26" s="1"/>
  <c r="AP314" i="26" s="1"/>
  <c r="AP315" i="26" s="1"/>
  <c r="AP316" i="26" s="1"/>
  <c r="AP317" i="26" s="1"/>
  <c r="AP318" i="26" s="1"/>
  <c r="AP319" i="26" s="1"/>
  <c r="AP320" i="26" s="1"/>
  <c r="L321" i="26"/>
  <c r="L322" i="26" s="1"/>
  <c r="L323" i="26" s="1"/>
  <c r="L324" i="26" s="1"/>
  <c r="L325" i="26" s="1"/>
  <c r="L326" i="26" s="1"/>
  <c r="L327" i="26" s="1"/>
  <c r="L328" i="26" s="1"/>
  <c r="L329" i="26" s="1"/>
  <c r="L330" i="26" s="1"/>
  <c r="L331" i="26" s="1"/>
  <c r="L332" i="26" s="1"/>
  <c r="K333" i="26"/>
  <c r="K334" i="26" s="1"/>
  <c r="K335" i="26" s="1"/>
  <c r="K336" i="26" s="1"/>
  <c r="K337" i="26" s="1"/>
  <c r="K338" i="26" s="1"/>
  <c r="K339" i="26" s="1"/>
  <c r="K340" i="26" s="1"/>
  <c r="K341" i="26" s="1"/>
  <c r="K342" i="26" s="1"/>
  <c r="K343" i="26" s="1"/>
  <c r="K344" i="26" s="1"/>
  <c r="F321" i="26"/>
  <c r="F322" i="26" s="1"/>
  <c r="F323" i="26" s="1"/>
  <c r="F324" i="26" s="1"/>
  <c r="F325" i="26" s="1"/>
  <c r="F326" i="26" s="1"/>
  <c r="F327" i="26" s="1"/>
  <c r="F328" i="26" s="1"/>
  <c r="F329" i="26" s="1"/>
  <c r="F330" i="26" s="1"/>
  <c r="F331" i="26" s="1"/>
  <c r="F332" i="26" s="1"/>
  <c r="AQ309" i="26"/>
  <c r="AQ310" i="26" s="1"/>
  <c r="AQ311" i="26" s="1"/>
  <c r="AQ312" i="26" s="1"/>
  <c r="AQ313" i="26" s="1"/>
  <c r="AQ314" i="26" s="1"/>
  <c r="AQ315" i="26" s="1"/>
  <c r="AQ316" i="26" s="1"/>
  <c r="AQ317" i="26" s="1"/>
  <c r="AQ318" i="26" s="1"/>
  <c r="AQ319" i="26" s="1"/>
  <c r="AQ320" i="26" s="1"/>
  <c r="AT333" i="26"/>
  <c r="AT334" i="26" s="1"/>
  <c r="AT335" i="26" s="1"/>
  <c r="AT336" i="26" s="1"/>
  <c r="AT337" i="26" s="1"/>
  <c r="AT338" i="26" s="1"/>
  <c r="AT339" i="26" s="1"/>
  <c r="AT340" i="26" s="1"/>
  <c r="AT341" i="26" s="1"/>
  <c r="AT342" i="26" s="1"/>
  <c r="AT343" i="26" s="1"/>
  <c r="AT344" i="26" s="1"/>
  <c r="M333" i="26"/>
  <c r="M334" i="26" s="1"/>
  <c r="M335" i="26" s="1"/>
  <c r="M336" i="26" s="1"/>
  <c r="M337" i="26" s="1"/>
  <c r="M338" i="26" s="1"/>
  <c r="M339" i="26" s="1"/>
  <c r="M340" i="26" s="1"/>
  <c r="M341" i="26" s="1"/>
  <c r="M342" i="26" s="1"/>
  <c r="M343" i="26" s="1"/>
  <c r="M344" i="26" s="1"/>
  <c r="AO321" i="26"/>
  <c r="AO322" i="26" s="1"/>
  <c r="AO323" i="26" s="1"/>
  <c r="AO324" i="26" s="1"/>
  <c r="AO325" i="26" s="1"/>
  <c r="AO326" i="26" s="1"/>
  <c r="AO327" i="26" s="1"/>
  <c r="AO328" i="26" s="1"/>
  <c r="AO329" i="26" s="1"/>
  <c r="AO330" i="26" s="1"/>
  <c r="AO331" i="26" s="1"/>
  <c r="AO332" i="26" s="1"/>
  <c r="G321" i="26"/>
  <c r="G322" i="26" s="1"/>
  <c r="G323" i="26" s="1"/>
  <c r="G324" i="26" s="1"/>
  <c r="G325" i="26" s="1"/>
  <c r="G326" i="26" s="1"/>
  <c r="G327" i="26" s="1"/>
  <c r="G328" i="26" s="1"/>
  <c r="G329" i="26" s="1"/>
  <c r="G330" i="26" s="1"/>
  <c r="G331" i="26" s="1"/>
  <c r="G332" i="26" s="1"/>
  <c r="I321" i="26"/>
  <c r="I322" i="26" s="1"/>
  <c r="I323" i="26" s="1"/>
  <c r="I324" i="26" s="1"/>
  <c r="I325" i="26" s="1"/>
  <c r="I326" i="26" s="1"/>
  <c r="I327" i="26" s="1"/>
  <c r="I328" i="26" s="1"/>
  <c r="I329" i="26" s="1"/>
  <c r="I330" i="26" s="1"/>
  <c r="I331" i="26" s="1"/>
  <c r="I332" i="26" s="1"/>
  <c r="E345" i="26"/>
  <c r="E346" i="26" s="1"/>
  <c r="E347" i="26" s="1"/>
  <c r="E348" i="26" s="1"/>
  <c r="E349" i="26" s="1"/>
  <c r="E350" i="26" s="1"/>
  <c r="E351" i="26" s="1"/>
  <c r="E352" i="26" s="1"/>
  <c r="E353" i="26" s="1"/>
  <c r="E354" i="26" s="1"/>
  <c r="E355" i="26" s="1"/>
  <c r="E356" i="26" s="1"/>
  <c r="AL285" i="26" l="1"/>
  <c r="AL286" i="26" s="1"/>
  <c r="AL287" i="26" s="1"/>
  <c r="AL288" i="26" s="1"/>
  <c r="AL289" i="26" s="1"/>
  <c r="AL290" i="26" s="1"/>
  <c r="AL291" i="26" s="1"/>
  <c r="AL292" i="26" s="1"/>
  <c r="AL293" i="26" s="1"/>
  <c r="AL294" i="26" s="1"/>
  <c r="AL295" i="26" s="1"/>
  <c r="AL296" i="26" s="1"/>
  <c r="AM79" i="26"/>
  <c r="B56" i="26"/>
  <c r="C57" i="26"/>
  <c r="AI57" i="26"/>
  <c r="AH56" i="26"/>
  <c r="I333" i="26"/>
  <c r="I334" i="26" s="1"/>
  <c r="I335" i="26" s="1"/>
  <c r="I336" i="26" s="1"/>
  <c r="I337" i="26" s="1"/>
  <c r="I338" i="26" s="1"/>
  <c r="I339" i="26" s="1"/>
  <c r="I340" i="26" s="1"/>
  <c r="I341" i="26" s="1"/>
  <c r="I342" i="26" s="1"/>
  <c r="I343" i="26" s="1"/>
  <c r="I344" i="26" s="1"/>
  <c r="M345" i="26"/>
  <c r="M346" i="26" s="1"/>
  <c r="M347" i="26" s="1"/>
  <c r="M348" i="26" s="1"/>
  <c r="M349" i="26" s="1"/>
  <c r="M350" i="26" s="1"/>
  <c r="M351" i="26" s="1"/>
  <c r="M352" i="26" s="1"/>
  <c r="M353" i="26" s="1"/>
  <c r="M354" i="26" s="1"/>
  <c r="M355" i="26" s="1"/>
  <c r="M356" i="26" s="1"/>
  <c r="AQ321" i="26"/>
  <c r="AQ322" i="26" s="1"/>
  <c r="AQ323" i="26" s="1"/>
  <c r="AQ324" i="26" s="1"/>
  <c r="AQ325" i="26" s="1"/>
  <c r="AQ326" i="26" s="1"/>
  <c r="AQ327" i="26" s="1"/>
  <c r="AQ328" i="26" s="1"/>
  <c r="AQ329" i="26" s="1"/>
  <c r="AQ330" i="26" s="1"/>
  <c r="AQ331" i="26" s="1"/>
  <c r="AQ332" i="26" s="1"/>
  <c r="AS345" i="26"/>
  <c r="AS346" i="26" s="1"/>
  <c r="AS347" i="26" s="1"/>
  <c r="AS348" i="26" s="1"/>
  <c r="AS349" i="26" s="1"/>
  <c r="AS350" i="26" s="1"/>
  <c r="AS351" i="26" s="1"/>
  <c r="AS352" i="26" s="1"/>
  <c r="AS353" i="26" s="1"/>
  <c r="AS354" i="26" s="1"/>
  <c r="AS355" i="26" s="1"/>
  <c r="AS356" i="26" s="1"/>
  <c r="F333" i="26"/>
  <c r="F334" i="26" s="1"/>
  <c r="F335" i="26" s="1"/>
  <c r="F336" i="26" s="1"/>
  <c r="F337" i="26" s="1"/>
  <c r="F338" i="26" s="1"/>
  <c r="F339" i="26" s="1"/>
  <c r="F340" i="26" s="1"/>
  <c r="F341" i="26" s="1"/>
  <c r="F342" i="26" s="1"/>
  <c r="F343" i="26" s="1"/>
  <c r="F344" i="26" s="1"/>
  <c r="AK345" i="26"/>
  <c r="AK346" i="26" s="1"/>
  <c r="AK347" i="26" s="1"/>
  <c r="AK348" i="26" s="1"/>
  <c r="AK349" i="26" s="1"/>
  <c r="AK350" i="26" s="1"/>
  <c r="AK351" i="26" s="1"/>
  <c r="AK352" i="26" s="1"/>
  <c r="AK353" i="26" s="1"/>
  <c r="AK354" i="26" s="1"/>
  <c r="AK355" i="26" s="1"/>
  <c r="AK356" i="26" s="1"/>
  <c r="AN333" i="26"/>
  <c r="AN334" i="26" s="1"/>
  <c r="AN335" i="26" s="1"/>
  <c r="AN336" i="26" s="1"/>
  <c r="AN337" i="26" s="1"/>
  <c r="AN338" i="26" s="1"/>
  <c r="AN339" i="26" s="1"/>
  <c r="AN340" i="26" s="1"/>
  <c r="AN341" i="26" s="1"/>
  <c r="AN342" i="26" s="1"/>
  <c r="AN343" i="26" s="1"/>
  <c r="AN344" i="26" s="1"/>
  <c r="AR333" i="26"/>
  <c r="AR334" i="26" s="1"/>
  <c r="AR335" i="26" s="1"/>
  <c r="AR336" i="26" s="1"/>
  <c r="AR337" i="26" s="1"/>
  <c r="AR338" i="26" s="1"/>
  <c r="AR339" i="26" s="1"/>
  <c r="AR340" i="26" s="1"/>
  <c r="AR341" i="26" s="1"/>
  <c r="AR342" i="26" s="1"/>
  <c r="AR343" i="26" s="1"/>
  <c r="AR344" i="26" s="1"/>
  <c r="AP321" i="26"/>
  <c r="AP322" i="26" s="1"/>
  <c r="AP323" i="26" s="1"/>
  <c r="AP324" i="26" s="1"/>
  <c r="AP325" i="26" s="1"/>
  <c r="AP326" i="26" s="1"/>
  <c r="AP327" i="26" s="1"/>
  <c r="AP328" i="26" s="1"/>
  <c r="AP329" i="26" s="1"/>
  <c r="AP330" i="26" s="1"/>
  <c r="AP331" i="26" s="1"/>
  <c r="AP332" i="26" s="1"/>
  <c r="G333" i="26"/>
  <c r="G334" i="26" s="1"/>
  <c r="G335" i="26" s="1"/>
  <c r="G336" i="26" s="1"/>
  <c r="G337" i="26" s="1"/>
  <c r="G338" i="26" s="1"/>
  <c r="G339" i="26" s="1"/>
  <c r="G340" i="26" s="1"/>
  <c r="G341" i="26" s="1"/>
  <c r="G342" i="26" s="1"/>
  <c r="G343" i="26" s="1"/>
  <c r="G344" i="26" s="1"/>
  <c r="AT345" i="26"/>
  <c r="AT346" i="26" s="1"/>
  <c r="AT347" i="26" s="1"/>
  <c r="AT348" i="26" s="1"/>
  <c r="AT349" i="26" s="1"/>
  <c r="AT350" i="26" s="1"/>
  <c r="AT351" i="26" s="1"/>
  <c r="AT352" i="26" s="1"/>
  <c r="AT353" i="26" s="1"/>
  <c r="AT354" i="26" s="1"/>
  <c r="AT355" i="26" s="1"/>
  <c r="AT356" i="26" s="1"/>
  <c r="K345" i="26"/>
  <c r="K346" i="26" s="1"/>
  <c r="K347" i="26" s="1"/>
  <c r="K348" i="26" s="1"/>
  <c r="K349" i="26" s="1"/>
  <c r="K350" i="26" s="1"/>
  <c r="K351" i="26" s="1"/>
  <c r="K352" i="26" s="1"/>
  <c r="K353" i="26" s="1"/>
  <c r="K354" i="26" s="1"/>
  <c r="K355" i="26" s="1"/>
  <c r="K356" i="26" s="1"/>
  <c r="Q333" i="26"/>
  <c r="Q334" i="26" s="1"/>
  <c r="Q335" i="26" s="1"/>
  <c r="Q336" i="26" s="1"/>
  <c r="Q337" i="26" s="1"/>
  <c r="Q338" i="26" s="1"/>
  <c r="Q339" i="26" s="1"/>
  <c r="Q340" i="26" s="1"/>
  <c r="Q341" i="26" s="1"/>
  <c r="Q342" i="26" s="1"/>
  <c r="Q343" i="26" s="1"/>
  <c r="Q344" i="26" s="1"/>
  <c r="E357" i="26"/>
  <c r="E358" i="26" s="1"/>
  <c r="E359" i="26" s="1"/>
  <c r="E360" i="26" s="1"/>
  <c r="E361" i="26" s="1"/>
  <c r="E362" i="26" s="1"/>
  <c r="E363" i="26" s="1"/>
  <c r="E364" i="26" s="1"/>
  <c r="E365" i="26" s="1"/>
  <c r="E366" i="26" s="1"/>
  <c r="E367" i="26" s="1"/>
  <c r="E368" i="26" s="1"/>
  <c r="AO333" i="26"/>
  <c r="AO334" i="26" s="1"/>
  <c r="AO335" i="26" s="1"/>
  <c r="AO336" i="26" s="1"/>
  <c r="AO337" i="26" s="1"/>
  <c r="AO338" i="26" s="1"/>
  <c r="AO339" i="26" s="1"/>
  <c r="AO340" i="26" s="1"/>
  <c r="AO341" i="26" s="1"/>
  <c r="AO342" i="26" s="1"/>
  <c r="AO343" i="26" s="1"/>
  <c r="AO344" i="26" s="1"/>
  <c r="J321" i="26"/>
  <c r="J322" i="26" s="1"/>
  <c r="J323" i="26" s="1"/>
  <c r="J324" i="26" s="1"/>
  <c r="J325" i="26" s="1"/>
  <c r="J326" i="26" s="1"/>
  <c r="J327" i="26" s="1"/>
  <c r="J328" i="26" s="1"/>
  <c r="J329" i="26" s="1"/>
  <c r="J330" i="26" s="1"/>
  <c r="J331" i="26" s="1"/>
  <c r="J332" i="26" s="1"/>
  <c r="L333" i="26"/>
  <c r="L334" i="26" s="1"/>
  <c r="L335" i="26" s="1"/>
  <c r="L336" i="26" s="1"/>
  <c r="L337" i="26" s="1"/>
  <c r="L338" i="26" s="1"/>
  <c r="L339" i="26" s="1"/>
  <c r="L340" i="26" s="1"/>
  <c r="L341" i="26" s="1"/>
  <c r="L342" i="26" s="1"/>
  <c r="L343" i="26" s="1"/>
  <c r="L344" i="26" s="1"/>
  <c r="H345" i="26"/>
  <c r="H346" i="26" s="1"/>
  <c r="H347" i="26" s="1"/>
  <c r="H348" i="26" s="1"/>
  <c r="H349" i="26" s="1"/>
  <c r="H350" i="26" s="1"/>
  <c r="H351" i="26" s="1"/>
  <c r="H352" i="26" s="1"/>
  <c r="H353" i="26" s="1"/>
  <c r="H354" i="26" s="1"/>
  <c r="H355" i="26" s="1"/>
  <c r="H356" i="26" s="1"/>
  <c r="AL297" i="26" l="1"/>
  <c r="AL298" i="26" s="1"/>
  <c r="AM80" i="26"/>
  <c r="B57" i="26"/>
  <c r="C58" i="26"/>
  <c r="AH57" i="26"/>
  <c r="AI58" i="26"/>
  <c r="H357" i="26"/>
  <c r="H358" i="26" s="1"/>
  <c r="H359" i="26" s="1"/>
  <c r="H360" i="26" s="1"/>
  <c r="H361" i="26" s="1"/>
  <c r="H362" i="26" s="1"/>
  <c r="H363" i="26" s="1"/>
  <c r="H364" i="26" s="1"/>
  <c r="H365" i="26" s="1"/>
  <c r="H366" i="26" s="1"/>
  <c r="H367" i="26" s="1"/>
  <c r="H368" i="26" s="1"/>
  <c r="AO345" i="26"/>
  <c r="AO346" i="26" s="1"/>
  <c r="AO347" i="26" s="1"/>
  <c r="AO348" i="26" s="1"/>
  <c r="AO349" i="26" s="1"/>
  <c r="AO350" i="26" s="1"/>
  <c r="AO351" i="26" s="1"/>
  <c r="AO352" i="26" s="1"/>
  <c r="AO353" i="26" s="1"/>
  <c r="AO354" i="26" s="1"/>
  <c r="AO355" i="26" s="1"/>
  <c r="AO356" i="26" s="1"/>
  <c r="K357" i="26"/>
  <c r="K358" i="26" s="1"/>
  <c r="K359" i="26" s="1"/>
  <c r="K360" i="26" s="1"/>
  <c r="K361" i="26" s="1"/>
  <c r="K362" i="26" s="1"/>
  <c r="K363" i="26" s="1"/>
  <c r="K364" i="26" s="1"/>
  <c r="K365" i="26" s="1"/>
  <c r="K366" i="26" s="1"/>
  <c r="K367" i="26" s="1"/>
  <c r="K368" i="26" s="1"/>
  <c r="AQ333" i="26"/>
  <c r="AQ334" i="26" s="1"/>
  <c r="AQ335" i="26" s="1"/>
  <c r="AQ336" i="26" s="1"/>
  <c r="AQ337" i="26" s="1"/>
  <c r="AQ338" i="26" s="1"/>
  <c r="AQ339" i="26" s="1"/>
  <c r="AQ340" i="26" s="1"/>
  <c r="AQ341" i="26" s="1"/>
  <c r="AQ342" i="26" s="1"/>
  <c r="AQ343" i="26" s="1"/>
  <c r="AQ344" i="26" s="1"/>
  <c r="L345" i="26"/>
  <c r="L346" i="26" s="1"/>
  <c r="L347" i="26" s="1"/>
  <c r="L348" i="26" s="1"/>
  <c r="L349" i="26" s="1"/>
  <c r="L350" i="26" s="1"/>
  <c r="L351" i="26" s="1"/>
  <c r="L352" i="26" s="1"/>
  <c r="L353" i="26" s="1"/>
  <c r="L354" i="26" s="1"/>
  <c r="L355" i="26" s="1"/>
  <c r="L356" i="26" s="1"/>
  <c r="AP333" i="26"/>
  <c r="AP334" i="26" s="1"/>
  <c r="AP335" i="26" s="1"/>
  <c r="AP336" i="26" s="1"/>
  <c r="AP337" i="26" s="1"/>
  <c r="AP338" i="26" s="1"/>
  <c r="AP339" i="26" s="1"/>
  <c r="AP340" i="26" s="1"/>
  <c r="AP341" i="26" s="1"/>
  <c r="AP342" i="26" s="1"/>
  <c r="AP343" i="26" s="1"/>
  <c r="AP344" i="26" s="1"/>
  <c r="AN345" i="26"/>
  <c r="AN346" i="26" s="1"/>
  <c r="AN347" i="26" s="1"/>
  <c r="AN348" i="26" s="1"/>
  <c r="AN349" i="26" s="1"/>
  <c r="AN350" i="26" s="1"/>
  <c r="AN351" i="26" s="1"/>
  <c r="AN352" i="26" s="1"/>
  <c r="AN353" i="26" s="1"/>
  <c r="AN354" i="26" s="1"/>
  <c r="AN355" i="26" s="1"/>
  <c r="AN356" i="26" s="1"/>
  <c r="Q345" i="26"/>
  <c r="Q346" i="26" s="1"/>
  <c r="Q347" i="26" s="1"/>
  <c r="Q348" i="26" s="1"/>
  <c r="Q349" i="26" s="1"/>
  <c r="Q350" i="26" s="1"/>
  <c r="Q351" i="26" s="1"/>
  <c r="Q352" i="26" s="1"/>
  <c r="Q353" i="26" s="1"/>
  <c r="Q354" i="26" s="1"/>
  <c r="Q355" i="26" s="1"/>
  <c r="Q356" i="26" s="1"/>
  <c r="M357" i="26"/>
  <c r="M358" i="26" s="1"/>
  <c r="M359" i="26" s="1"/>
  <c r="M360" i="26" s="1"/>
  <c r="M361" i="26" s="1"/>
  <c r="M362" i="26" s="1"/>
  <c r="M363" i="26" s="1"/>
  <c r="M364" i="26" s="1"/>
  <c r="M365" i="26" s="1"/>
  <c r="M366" i="26" s="1"/>
  <c r="M367" i="26" s="1"/>
  <c r="M368" i="26" s="1"/>
  <c r="AT357" i="26"/>
  <c r="AT358" i="26" s="1"/>
  <c r="AT359" i="26" s="1"/>
  <c r="AT360" i="26" s="1"/>
  <c r="AT361" i="26" s="1"/>
  <c r="AT362" i="26" s="1"/>
  <c r="AT363" i="26" s="1"/>
  <c r="AT364" i="26" s="1"/>
  <c r="AT365" i="26" s="1"/>
  <c r="AT366" i="26" s="1"/>
  <c r="AT367" i="26" s="1"/>
  <c r="AT368" i="26" s="1"/>
  <c r="AK357" i="26"/>
  <c r="AK358" i="26" s="1"/>
  <c r="AK359" i="26" s="1"/>
  <c r="AK360" i="26" s="1"/>
  <c r="AK361" i="26" s="1"/>
  <c r="AK362" i="26" s="1"/>
  <c r="AK363" i="26" s="1"/>
  <c r="AK364" i="26" s="1"/>
  <c r="AK365" i="26" s="1"/>
  <c r="AK366" i="26" s="1"/>
  <c r="AK367" i="26" s="1"/>
  <c r="AK368" i="26" s="1"/>
  <c r="E369" i="26"/>
  <c r="E370" i="26" s="1"/>
  <c r="E371" i="26" s="1"/>
  <c r="E372" i="26" s="1"/>
  <c r="E373" i="26" s="1"/>
  <c r="E374" i="26" s="1"/>
  <c r="E375" i="26" s="1"/>
  <c r="E376" i="26" s="1"/>
  <c r="E377" i="26" s="1"/>
  <c r="E378" i="26" s="1"/>
  <c r="E379" i="26" s="1"/>
  <c r="E380" i="26" s="1"/>
  <c r="G345" i="26"/>
  <c r="G346" i="26" s="1"/>
  <c r="G347" i="26" s="1"/>
  <c r="G348" i="26" s="1"/>
  <c r="G349" i="26" s="1"/>
  <c r="G350" i="26" s="1"/>
  <c r="G351" i="26" s="1"/>
  <c r="G352" i="26" s="1"/>
  <c r="G353" i="26" s="1"/>
  <c r="G354" i="26" s="1"/>
  <c r="G355" i="26" s="1"/>
  <c r="G356" i="26" s="1"/>
  <c r="J333" i="26"/>
  <c r="J334" i="26" s="1"/>
  <c r="J335" i="26" s="1"/>
  <c r="J336" i="26" s="1"/>
  <c r="J337" i="26" s="1"/>
  <c r="J338" i="26" s="1"/>
  <c r="J339" i="26" s="1"/>
  <c r="J340" i="26" s="1"/>
  <c r="J341" i="26" s="1"/>
  <c r="J342" i="26" s="1"/>
  <c r="J343" i="26" s="1"/>
  <c r="J344" i="26" s="1"/>
  <c r="I345" i="26"/>
  <c r="I346" i="26" s="1"/>
  <c r="I347" i="26" s="1"/>
  <c r="I348" i="26" s="1"/>
  <c r="I349" i="26" s="1"/>
  <c r="I350" i="26" s="1"/>
  <c r="I351" i="26" s="1"/>
  <c r="I352" i="26" s="1"/>
  <c r="I353" i="26" s="1"/>
  <c r="I354" i="26" s="1"/>
  <c r="I355" i="26" s="1"/>
  <c r="I356" i="26" s="1"/>
  <c r="AR345" i="26"/>
  <c r="AR346" i="26" s="1"/>
  <c r="AR347" i="26" s="1"/>
  <c r="AR348" i="26" s="1"/>
  <c r="AR349" i="26" s="1"/>
  <c r="AR350" i="26" s="1"/>
  <c r="AR351" i="26" s="1"/>
  <c r="AR352" i="26" s="1"/>
  <c r="AR353" i="26" s="1"/>
  <c r="AR354" i="26" s="1"/>
  <c r="AR355" i="26" s="1"/>
  <c r="AR356" i="26" s="1"/>
  <c r="F345" i="26"/>
  <c r="F346" i="26" s="1"/>
  <c r="F347" i="26" s="1"/>
  <c r="F348" i="26" s="1"/>
  <c r="F349" i="26" s="1"/>
  <c r="F350" i="26" s="1"/>
  <c r="F351" i="26" s="1"/>
  <c r="F352" i="26" s="1"/>
  <c r="F353" i="26" s="1"/>
  <c r="F354" i="26" s="1"/>
  <c r="F355" i="26" s="1"/>
  <c r="F356" i="26" s="1"/>
  <c r="AS357" i="26"/>
  <c r="AS358" i="26" s="1"/>
  <c r="AS359" i="26" s="1"/>
  <c r="AS360" i="26" s="1"/>
  <c r="AS361" i="26" s="1"/>
  <c r="AS362" i="26" s="1"/>
  <c r="AS363" i="26" s="1"/>
  <c r="AS364" i="26" s="1"/>
  <c r="AS365" i="26" s="1"/>
  <c r="AS366" i="26" s="1"/>
  <c r="AS367" i="26" s="1"/>
  <c r="AS368" i="26" s="1"/>
  <c r="AM81" i="26" l="1"/>
  <c r="AL299" i="26"/>
  <c r="AI59" i="26"/>
  <c r="AH58" i="26"/>
  <c r="B58" i="26"/>
  <c r="C59" i="26"/>
  <c r="Q357" i="26"/>
  <c r="Q358" i="26" s="1"/>
  <c r="Q359" i="26" s="1"/>
  <c r="Q360" i="26" s="1"/>
  <c r="Q361" i="26" s="1"/>
  <c r="Q362" i="26" s="1"/>
  <c r="Q363" i="26" s="1"/>
  <c r="Q364" i="26" s="1"/>
  <c r="Q365" i="26" s="1"/>
  <c r="Q366" i="26" s="1"/>
  <c r="Q367" i="26" s="1"/>
  <c r="Q368" i="26" s="1"/>
  <c r="AR357" i="26"/>
  <c r="AR358" i="26" s="1"/>
  <c r="AR359" i="26" s="1"/>
  <c r="AR360" i="26" s="1"/>
  <c r="AR361" i="26" s="1"/>
  <c r="AR362" i="26" s="1"/>
  <c r="AR363" i="26" s="1"/>
  <c r="AR364" i="26" s="1"/>
  <c r="AR365" i="26" s="1"/>
  <c r="AR366" i="26" s="1"/>
  <c r="AR367" i="26" s="1"/>
  <c r="AR368" i="26" s="1"/>
  <c r="AS369" i="26"/>
  <c r="AS370" i="26" s="1"/>
  <c r="AS371" i="26" s="1"/>
  <c r="AS372" i="26" s="1"/>
  <c r="AS373" i="26" s="1"/>
  <c r="AS374" i="26" s="1"/>
  <c r="AS375" i="26" s="1"/>
  <c r="AS376" i="26" s="1"/>
  <c r="AS377" i="26" s="1"/>
  <c r="AS378" i="26" s="1"/>
  <c r="AS379" i="26" s="1"/>
  <c r="AS380" i="26" s="1"/>
  <c r="I357" i="26"/>
  <c r="I358" i="26" s="1"/>
  <c r="I359" i="26" s="1"/>
  <c r="I360" i="26" s="1"/>
  <c r="I361" i="26" s="1"/>
  <c r="I362" i="26" s="1"/>
  <c r="I363" i="26" s="1"/>
  <c r="I364" i="26" s="1"/>
  <c r="I365" i="26" s="1"/>
  <c r="I366" i="26" s="1"/>
  <c r="I367" i="26" s="1"/>
  <c r="I368" i="26" s="1"/>
  <c r="E381" i="26"/>
  <c r="E382" i="26" s="1"/>
  <c r="E383" i="26" s="1"/>
  <c r="E384" i="26" s="1"/>
  <c r="E385" i="26" s="1"/>
  <c r="E386" i="26" s="1"/>
  <c r="E387" i="26" s="1"/>
  <c r="E388" i="26" s="1"/>
  <c r="E389" i="26" s="1"/>
  <c r="E390" i="26" s="1"/>
  <c r="E391" i="26" s="1"/>
  <c r="E392" i="26" s="1"/>
  <c r="K369" i="26"/>
  <c r="K370" i="26" s="1"/>
  <c r="K371" i="26" s="1"/>
  <c r="K372" i="26" s="1"/>
  <c r="K373" i="26" s="1"/>
  <c r="K374" i="26" s="1"/>
  <c r="K375" i="26" s="1"/>
  <c r="K376" i="26" s="1"/>
  <c r="K377" i="26" s="1"/>
  <c r="K378" i="26" s="1"/>
  <c r="K379" i="26" s="1"/>
  <c r="K380" i="26" s="1"/>
  <c r="AO357" i="26"/>
  <c r="AO358" i="26" s="1"/>
  <c r="AO359" i="26" s="1"/>
  <c r="AO360" i="26" s="1"/>
  <c r="AO361" i="26" s="1"/>
  <c r="AO362" i="26" s="1"/>
  <c r="AO363" i="26" s="1"/>
  <c r="AO364" i="26" s="1"/>
  <c r="AO365" i="26" s="1"/>
  <c r="AO366" i="26" s="1"/>
  <c r="AO367" i="26" s="1"/>
  <c r="AO368" i="26" s="1"/>
  <c r="J345" i="26"/>
  <c r="J346" i="26" s="1"/>
  <c r="J347" i="26" s="1"/>
  <c r="J348" i="26" s="1"/>
  <c r="J349" i="26" s="1"/>
  <c r="J350" i="26" s="1"/>
  <c r="J351" i="26" s="1"/>
  <c r="J352" i="26" s="1"/>
  <c r="J353" i="26" s="1"/>
  <c r="J354" i="26" s="1"/>
  <c r="J355" i="26" s="1"/>
  <c r="J356" i="26" s="1"/>
  <c r="F357" i="26"/>
  <c r="F358" i="26" s="1"/>
  <c r="F359" i="26" s="1"/>
  <c r="F360" i="26" s="1"/>
  <c r="F361" i="26" s="1"/>
  <c r="F362" i="26" s="1"/>
  <c r="F363" i="26" s="1"/>
  <c r="F364" i="26" s="1"/>
  <c r="F365" i="26" s="1"/>
  <c r="F366" i="26" s="1"/>
  <c r="F367" i="26" s="1"/>
  <c r="F368" i="26" s="1"/>
  <c r="AT369" i="26"/>
  <c r="AT370" i="26" s="1"/>
  <c r="AT371" i="26" s="1"/>
  <c r="AT372" i="26" s="1"/>
  <c r="AT373" i="26" s="1"/>
  <c r="AT374" i="26" s="1"/>
  <c r="AT375" i="26" s="1"/>
  <c r="AT376" i="26" s="1"/>
  <c r="AT377" i="26" s="1"/>
  <c r="AT378" i="26" s="1"/>
  <c r="AT379" i="26" s="1"/>
  <c r="AT380" i="26" s="1"/>
  <c r="AN357" i="26"/>
  <c r="AN358" i="26" s="1"/>
  <c r="AN359" i="26" s="1"/>
  <c r="AN360" i="26" s="1"/>
  <c r="AN361" i="26" s="1"/>
  <c r="AN362" i="26" s="1"/>
  <c r="AN363" i="26" s="1"/>
  <c r="AN364" i="26" s="1"/>
  <c r="AN365" i="26" s="1"/>
  <c r="AN366" i="26" s="1"/>
  <c r="AN367" i="26" s="1"/>
  <c r="AN368" i="26" s="1"/>
  <c r="AK369" i="26"/>
  <c r="AK370" i="26" s="1"/>
  <c r="AK371" i="26" s="1"/>
  <c r="AK372" i="26" s="1"/>
  <c r="AK373" i="26" s="1"/>
  <c r="AK374" i="26" s="1"/>
  <c r="AK375" i="26" s="1"/>
  <c r="AK376" i="26" s="1"/>
  <c r="AK377" i="26" s="1"/>
  <c r="AK378" i="26" s="1"/>
  <c r="AK379" i="26" s="1"/>
  <c r="AK380" i="26" s="1"/>
  <c r="AQ345" i="26"/>
  <c r="AQ346" i="26" s="1"/>
  <c r="AQ347" i="26" s="1"/>
  <c r="AQ348" i="26" s="1"/>
  <c r="AQ349" i="26" s="1"/>
  <c r="AQ350" i="26" s="1"/>
  <c r="AQ351" i="26" s="1"/>
  <c r="AQ352" i="26" s="1"/>
  <c r="AQ353" i="26" s="1"/>
  <c r="AQ354" i="26" s="1"/>
  <c r="AQ355" i="26" s="1"/>
  <c r="AQ356" i="26" s="1"/>
  <c r="H369" i="26"/>
  <c r="H370" i="26" s="1"/>
  <c r="H371" i="26" s="1"/>
  <c r="H372" i="26" s="1"/>
  <c r="H373" i="26" s="1"/>
  <c r="H374" i="26" s="1"/>
  <c r="H375" i="26" s="1"/>
  <c r="H376" i="26" s="1"/>
  <c r="H377" i="26" s="1"/>
  <c r="H378" i="26" s="1"/>
  <c r="H379" i="26" s="1"/>
  <c r="H380" i="26" s="1"/>
  <c r="L357" i="26"/>
  <c r="L358" i="26" s="1"/>
  <c r="L359" i="26" s="1"/>
  <c r="L360" i="26" s="1"/>
  <c r="L361" i="26" s="1"/>
  <c r="L362" i="26" s="1"/>
  <c r="L363" i="26" s="1"/>
  <c r="L364" i="26" s="1"/>
  <c r="L365" i="26" s="1"/>
  <c r="L366" i="26" s="1"/>
  <c r="L367" i="26" s="1"/>
  <c r="L368" i="26" s="1"/>
  <c r="G357" i="26"/>
  <c r="G358" i="26" s="1"/>
  <c r="G359" i="26" s="1"/>
  <c r="G360" i="26" s="1"/>
  <c r="G361" i="26" s="1"/>
  <c r="G362" i="26" s="1"/>
  <c r="G363" i="26" s="1"/>
  <c r="G364" i="26" s="1"/>
  <c r="G365" i="26" s="1"/>
  <c r="G366" i="26" s="1"/>
  <c r="G367" i="26" s="1"/>
  <c r="G368" i="26" s="1"/>
  <c r="M369" i="26"/>
  <c r="M370" i="26" s="1"/>
  <c r="M371" i="26" s="1"/>
  <c r="M372" i="26" s="1"/>
  <c r="M373" i="26" s="1"/>
  <c r="M374" i="26" s="1"/>
  <c r="M375" i="26" s="1"/>
  <c r="M376" i="26" s="1"/>
  <c r="M377" i="26" s="1"/>
  <c r="M378" i="26" s="1"/>
  <c r="M379" i="26" s="1"/>
  <c r="M380" i="26" s="1"/>
  <c r="AP345" i="26"/>
  <c r="AP346" i="26" s="1"/>
  <c r="AP347" i="26" s="1"/>
  <c r="AP348" i="26" s="1"/>
  <c r="AP349" i="26" s="1"/>
  <c r="AP350" i="26" s="1"/>
  <c r="AP351" i="26" s="1"/>
  <c r="AP352" i="26" s="1"/>
  <c r="AP353" i="26" s="1"/>
  <c r="AP354" i="26" s="1"/>
  <c r="AP355" i="26" s="1"/>
  <c r="AP356" i="26" s="1"/>
  <c r="AL300" i="26" l="1"/>
  <c r="AL301" i="26" s="1"/>
  <c r="AL302" i="26" s="1"/>
  <c r="AL303" i="26" s="1"/>
  <c r="AL304" i="26" s="1"/>
  <c r="AL305" i="26" s="1"/>
  <c r="AL306" i="26" s="1"/>
  <c r="AL307" i="26" s="1"/>
  <c r="AL308" i="26" s="1"/>
  <c r="AM82" i="26"/>
  <c r="B59" i="26"/>
  <c r="C60" i="26"/>
  <c r="AI60" i="26"/>
  <c r="AH59" i="26"/>
  <c r="AP357" i="26"/>
  <c r="AP358" i="26" s="1"/>
  <c r="AP359" i="26" s="1"/>
  <c r="AP360" i="26" s="1"/>
  <c r="AP361" i="26" s="1"/>
  <c r="AP362" i="26" s="1"/>
  <c r="AP363" i="26" s="1"/>
  <c r="AP364" i="26" s="1"/>
  <c r="AP365" i="26" s="1"/>
  <c r="AP366" i="26" s="1"/>
  <c r="AP367" i="26" s="1"/>
  <c r="AP368" i="26" s="1"/>
  <c r="G369" i="26"/>
  <c r="G370" i="26" s="1"/>
  <c r="G371" i="26" s="1"/>
  <c r="G372" i="26" s="1"/>
  <c r="G373" i="26" s="1"/>
  <c r="G374" i="26" s="1"/>
  <c r="G375" i="26" s="1"/>
  <c r="G376" i="26" s="1"/>
  <c r="G377" i="26" s="1"/>
  <c r="G378" i="26" s="1"/>
  <c r="G379" i="26" s="1"/>
  <c r="G380" i="26" s="1"/>
  <c r="L369" i="26"/>
  <c r="L370" i="26" s="1"/>
  <c r="L371" i="26" s="1"/>
  <c r="L372" i="26" s="1"/>
  <c r="L373" i="26" s="1"/>
  <c r="L374" i="26" s="1"/>
  <c r="L375" i="26" s="1"/>
  <c r="L376" i="26" s="1"/>
  <c r="L377" i="26" s="1"/>
  <c r="L378" i="26" s="1"/>
  <c r="L379" i="26" s="1"/>
  <c r="L380" i="26" s="1"/>
  <c r="AK381" i="26"/>
  <c r="AK382" i="26" s="1"/>
  <c r="AK383" i="26" s="1"/>
  <c r="AK384" i="26" s="1"/>
  <c r="AK385" i="26" s="1"/>
  <c r="AK386" i="26" s="1"/>
  <c r="AK387" i="26" s="1"/>
  <c r="AK388" i="26" s="1"/>
  <c r="AK389" i="26" s="1"/>
  <c r="AK390" i="26" s="1"/>
  <c r="AK391" i="26" s="1"/>
  <c r="AK392" i="26" s="1"/>
  <c r="AS381" i="26"/>
  <c r="AS382" i="26" s="1"/>
  <c r="AS383" i="26" s="1"/>
  <c r="AS384" i="26" s="1"/>
  <c r="AS385" i="26" s="1"/>
  <c r="AS386" i="26" s="1"/>
  <c r="AS387" i="26" s="1"/>
  <c r="AS388" i="26" s="1"/>
  <c r="AS389" i="26" s="1"/>
  <c r="AS390" i="26" s="1"/>
  <c r="AS391" i="26" s="1"/>
  <c r="AS392" i="26" s="1"/>
  <c r="AN369" i="26"/>
  <c r="AN370" i="26" s="1"/>
  <c r="AN371" i="26" s="1"/>
  <c r="AN372" i="26" s="1"/>
  <c r="AN373" i="26" s="1"/>
  <c r="AN374" i="26" s="1"/>
  <c r="AN375" i="26" s="1"/>
  <c r="AN376" i="26" s="1"/>
  <c r="AN377" i="26" s="1"/>
  <c r="AN378" i="26" s="1"/>
  <c r="AN379" i="26" s="1"/>
  <c r="AN380" i="26" s="1"/>
  <c r="J357" i="26"/>
  <c r="J358" i="26" s="1"/>
  <c r="J359" i="26" s="1"/>
  <c r="J360" i="26" s="1"/>
  <c r="J361" i="26" s="1"/>
  <c r="J362" i="26" s="1"/>
  <c r="J363" i="26" s="1"/>
  <c r="J364" i="26" s="1"/>
  <c r="J365" i="26" s="1"/>
  <c r="J366" i="26" s="1"/>
  <c r="J367" i="26" s="1"/>
  <c r="J368" i="26" s="1"/>
  <c r="M381" i="26"/>
  <c r="M382" i="26" s="1"/>
  <c r="M383" i="26" s="1"/>
  <c r="M384" i="26" s="1"/>
  <c r="M385" i="26" s="1"/>
  <c r="M386" i="26" s="1"/>
  <c r="M387" i="26" s="1"/>
  <c r="M388" i="26" s="1"/>
  <c r="M389" i="26" s="1"/>
  <c r="M390" i="26" s="1"/>
  <c r="M391" i="26" s="1"/>
  <c r="M392" i="26" s="1"/>
  <c r="H381" i="26"/>
  <c r="H382" i="26" s="1"/>
  <c r="H383" i="26" s="1"/>
  <c r="H384" i="26" s="1"/>
  <c r="H385" i="26" s="1"/>
  <c r="H386" i="26" s="1"/>
  <c r="H387" i="26" s="1"/>
  <c r="H388" i="26" s="1"/>
  <c r="H389" i="26" s="1"/>
  <c r="H390" i="26" s="1"/>
  <c r="H391" i="26" s="1"/>
  <c r="H392" i="26" s="1"/>
  <c r="F369" i="26"/>
  <c r="F370" i="26" s="1"/>
  <c r="F371" i="26" s="1"/>
  <c r="F372" i="26" s="1"/>
  <c r="F373" i="26" s="1"/>
  <c r="F374" i="26" s="1"/>
  <c r="F375" i="26" s="1"/>
  <c r="F376" i="26" s="1"/>
  <c r="F377" i="26" s="1"/>
  <c r="F378" i="26" s="1"/>
  <c r="F379" i="26" s="1"/>
  <c r="F380" i="26" s="1"/>
  <c r="AR369" i="26"/>
  <c r="AR370" i="26" s="1"/>
  <c r="AR371" i="26" s="1"/>
  <c r="AR372" i="26" s="1"/>
  <c r="AR373" i="26" s="1"/>
  <c r="AR374" i="26" s="1"/>
  <c r="AR375" i="26" s="1"/>
  <c r="AR376" i="26" s="1"/>
  <c r="AR377" i="26" s="1"/>
  <c r="AR378" i="26" s="1"/>
  <c r="AR379" i="26" s="1"/>
  <c r="AR380" i="26" s="1"/>
  <c r="AT381" i="26"/>
  <c r="AT382" i="26" s="1"/>
  <c r="AT383" i="26" s="1"/>
  <c r="AT384" i="26" s="1"/>
  <c r="AT385" i="26" s="1"/>
  <c r="AT386" i="26" s="1"/>
  <c r="AT387" i="26" s="1"/>
  <c r="AT388" i="26" s="1"/>
  <c r="AT389" i="26" s="1"/>
  <c r="AT390" i="26" s="1"/>
  <c r="AT391" i="26" s="1"/>
  <c r="AT392" i="26" s="1"/>
  <c r="AO369" i="26"/>
  <c r="AO370" i="26" s="1"/>
  <c r="AO371" i="26" s="1"/>
  <c r="AO372" i="26" s="1"/>
  <c r="AO373" i="26" s="1"/>
  <c r="AO374" i="26" s="1"/>
  <c r="AO375" i="26" s="1"/>
  <c r="AO376" i="26" s="1"/>
  <c r="AO377" i="26" s="1"/>
  <c r="AO378" i="26" s="1"/>
  <c r="AO379" i="26" s="1"/>
  <c r="AO380" i="26" s="1"/>
  <c r="AQ357" i="26"/>
  <c r="AQ358" i="26" s="1"/>
  <c r="AQ359" i="26" s="1"/>
  <c r="AQ360" i="26" s="1"/>
  <c r="AQ361" i="26" s="1"/>
  <c r="AQ362" i="26" s="1"/>
  <c r="AQ363" i="26" s="1"/>
  <c r="AQ364" i="26" s="1"/>
  <c r="AQ365" i="26" s="1"/>
  <c r="AQ366" i="26" s="1"/>
  <c r="AQ367" i="26" s="1"/>
  <c r="AQ368" i="26" s="1"/>
  <c r="E393" i="26"/>
  <c r="E394" i="26" s="1"/>
  <c r="E395" i="26" s="1"/>
  <c r="E396" i="26" s="1"/>
  <c r="E397" i="26" s="1"/>
  <c r="E398" i="26" s="1"/>
  <c r="E399" i="26" s="1"/>
  <c r="E400" i="26" s="1"/>
  <c r="E401" i="26" s="1"/>
  <c r="E402" i="26" s="1"/>
  <c r="E403" i="26" s="1"/>
  <c r="E404" i="26" s="1"/>
  <c r="Q369" i="26"/>
  <c r="Q370" i="26" s="1"/>
  <c r="Q371" i="26" s="1"/>
  <c r="Q372" i="26" s="1"/>
  <c r="Q373" i="26" s="1"/>
  <c r="Q374" i="26" s="1"/>
  <c r="Q375" i="26" s="1"/>
  <c r="Q376" i="26" s="1"/>
  <c r="Q377" i="26" s="1"/>
  <c r="Q378" i="26" s="1"/>
  <c r="Q379" i="26" s="1"/>
  <c r="Q380" i="26" s="1"/>
  <c r="K381" i="26"/>
  <c r="K382" i="26" s="1"/>
  <c r="K383" i="26" s="1"/>
  <c r="K384" i="26" s="1"/>
  <c r="K385" i="26" s="1"/>
  <c r="K386" i="26" s="1"/>
  <c r="K387" i="26" s="1"/>
  <c r="K388" i="26" s="1"/>
  <c r="K389" i="26" s="1"/>
  <c r="K390" i="26" s="1"/>
  <c r="K391" i="26" s="1"/>
  <c r="K392" i="26" s="1"/>
  <c r="I369" i="26"/>
  <c r="I370" i="26" s="1"/>
  <c r="I371" i="26" s="1"/>
  <c r="I372" i="26" s="1"/>
  <c r="I373" i="26" s="1"/>
  <c r="I374" i="26" s="1"/>
  <c r="I375" i="26" s="1"/>
  <c r="I376" i="26" s="1"/>
  <c r="I377" i="26" s="1"/>
  <c r="I378" i="26" s="1"/>
  <c r="I379" i="26" s="1"/>
  <c r="I380" i="26" s="1"/>
  <c r="AM83" i="26" l="1"/>
  <c r="AL309" i="26"/>
  <c r="AL310" i="26" s="1"/>
  <c r="AL311" i="26" s="1"/>
  <c r="AL312" i="26" s="1"/>
  <c r="AL313" i="26" s="1"/>
  <c r="AL314" i="26" s="1"/>
  <c r="AL315" i="26" s="1"/>
  <c r="AL316" i="26" s="1"/>
  <c r="AL317" i="26" s="1"/>
  <c r="AL318" i="26" s="1"/>
  <c r="AL319" i="26" s="1"/>
  <c r="AL320" i="26" s="1"/>
  <c r="AI61" i="26"/>
  <c r="AH60" i="26"/>
  <c r="B60" i="26"/>
  <c r="C61" i="26"/>
  <c r="AR381" i="26"/>
  <c r="AR382" i="26" s="1"/>
  <c r="AR383" i="26" s="1"/>
  <c r="AR384" i="26" s="1"/>
  <c r="AR385" i="26" s="1"/>
  <c r="AR386" i="26" s="1"/>
  <c r="AR387" i="26" s="1"/>
  <c r="AR388" i="26" s="1"/>
  <c r="AR389" i="26" s="1"/>
  <c r="AR390" i="26" s="1"/>
  <c r="AR391" i="26" s="1"/>
  <c r="AR392" i="26" s="1"/>
  <c r="AO381" i="26"/>
  <c r="AO382" i="26" s="1"/>
  <c r="AO383" i="26" s="1"/>
  <c r="AO384" i="26" s="1"/>
  <c r="AO385" i="26" s="1"/>
  <c r="AO386" i="26" s="1"/>
  <c r="AO387" i="26" s="1"/>
  <c r="AO388" i="26" s="1"/>
  <c r="AO389" i="26" s="1"/>
  <c r="AO390" i="26" s="1"/>
  <c r="AO391" i="26" s="1"/>
  <c r="AO392" i="26" s="1"/>
  <c r="Q381" i="26"/>
  <c r="Q382" i="26" s="1"/>
  <c r="Q383" i="26" s="1"/>
  <c r="Q384" i="26" s="1"/>
  <c r="Q385" i="26" s="1"/>
  <c r="Q386" i="26" s="1"/>
  <c r="Q387" i="26" s="1"/>
  <c r="Q388" i="26" s="1"/>
  <c r="Q389" i="26" s="1"/>
  <c r="Q390" i="26" s="1"/>
  <c r="Q391" i="26" s="1"/>
  <c r="Q392" i="26" s="1"/>
  <c r="J369" i="26"/>
  <c r="J370" i="26" s="1"/>
  <c r="J371" i="26" s="1"/>
  <c r="J372" i="26" s="1"/>
  <c r="J373" i="26" s="1"/>
  <c r="J374" i="26" s="1"/>
  <c r="J375" i="26" s="1"/>
  <c r="J376" i="26" s="1"/>
  <c r="J377" i="26" s="1"/>
  <c r="J378" i="26" s="1"/>
  <c r="J379" i="26" s="1"/>
  <c r="J380" i="26" s="1"/>
  <c r="F381" i="26"/>
  <c r="F382" i="26" s="1"/>
  <c r="F383" i="26" s="1"/>
  <c r="F384" i="26" s="1"/>
  <c r="F385" i="26" s="1"/>
  <c r="F386" i="26" s="1"/>
  <c r="F387" i="26" s="1"/>
  <c r="F388" i="26" s="1"/>
  <c r="F389" i="26" s="1"/>
  <c r="F390" i="26" s="1"/>
  <c r="F391" i="26" s="1"/>
  <c r="F392" i="26" s="1"/>
  <c r="I381" i="26"/>
  <c r="I382" i="26" s="1"/>
  <c r="I383" i="26" s="1"/>
  <c r="I384" i="26" s="1"/>
  <c r="I385" i="26" s="1"/>
  <c r="I386" i="26" s="1"/>
  <c r="I387" i="26" s="1"/>
  <c r="I388" i="26" s="1"/>
  <c r="I389" i="26" s="1"/>
  <c r="I390" i="26" s="1"/>
  <c r="I391" i="26" s="1"/>
  <c r="I392" i="26" s="1"/>
  <c r="E405" i="26"/>
  <c r="E406" i="26" s="1"/>
  <c r="E407" i="26" s="1"/>
  <c r="E408" i="26" s="1"/>
  <c r="E409" i="26" s="1"/>
  <c r="E410" i="26" s="1"/>
  <c r="E411" i="26" s="1"/>
  <c r="E412" i="26" s="1"/>
  <c r="E413" i="26" s="1"/>
  <c r="E414" i="26" s="1"/>
  <c r="E415" i="26" s="1"/>
  <c r="E416" i="26" s="1"/>
  <c r="AT393" i="26"/>
  <c r="AT394" i="26" s="1"/>
  <c r="AT395" i="26" s="1"/>
  <c r="AT396" i="26" s="1"/>
  <c r="AT397" i="26" s="1"/>
  <c r="AT398" i="26" s="1"/>
  <c r="AT399" i="26" s="1"/>
  <c r="AT400" i="26" s="1"/>
  <c r="AT401" i="26" s="1"/>
  <c r="AT402" i="26" s="1"/>
  <c r="AT403" i="26" s="1"/>
  <c r="AT404" i="26" s="1"/>
  <c r="AN381" i="26"/>
  <c r="AN382" i="26" s="1"/>
  <c r="AN383" i="26" s="1"/>
  <c r="AN384" i="26" s="1"/>
  <c r="AN385" i="26" s="1"/>
  <c r="AN386" i="26" s="1"/>
  <c r="AN387" i="26" s="1"/>
  <c r="AN388" i="26" s="1"/>
  <c r="AN389" i="26" s="1"/>
  <c r="AN390" i="26" s="1"/>
  <c r="AN391" i="26" s="1"/>
  <c r="AN392" i="26" s="1"/>
  <c r="G381" i="26"/>
  <c r="G382" i="26" s="1"/>
  <c r="G383" i="26" s="1"/>
  <c r="G384" i="26" s="1"/>
  <c r="G385" i="26" s="1"/>
  <c r="G386" i="26" s="1"/>
  <c r="G387" i="26" s="1"/>
  <c r="G388" i="26" s="1"/>
  <c r="G389" i="26" s="1"/>
  <c r="G390" i="26" s="1"/>
  <c r="G391" i="26" s="1"/>
  <c r="G392" i="26" s="1"/>
  <c r="H393" i="26"/>
  <c r="H394" i="26" s="1"/>
  <c r="H395" i="26" s="1"/>
  <c r="H396" i="26" s="1"/>
  <c r="H397" i="26" s="1"/>
  <c r="H398" i="26" s="1"/>
  <c r="H399" i="26" s="1"/>
  <c r="H400" i="26" s="1"/>
  <c r="H401" i="26" s="1"/>
  <c r="H402" i="26" s="1"/>
  <c r="H403" i="26" s="1"/>
  <c r="H404" i="26" s="1"/>
  <c r="AS393" i="26"/>
  <c r="AS394" i="26" s="1"/>
  <c r="AS395" i="26" s="1"/>
  <c r="AS396" i="26" s="1"/>
  <c r="AS397" i="26" s="1"/>
  <c r="AS398" i="26" s="1"/>
  <c r="AS399" i="26" s="1"/>
  <c r="AS400" i="26" s="1"/>
  <c r="AS401" i="26" s="1"/>
  <c r="AS402" i="26" s="1"/>
  <c r="AS403" i="26" s="1"/>
  <c r="AS404" i="26" s="1"/>
  <c r="AK393" i="26"/>
  <c r="AK394" i="26" s="1"/>
  <c r="AK395" i="26" s="1"/>
  <c r="AK396" i="26" s="1"/>
  <c r="AK397" i="26" s="1"/>
  <c r="AK398" i="26" s="1"/>
  <c r="AK399" i="26" s="1"/>
  <c r="AK400" i="26" s="1"/>
  <c r="AK401" i="26" s="1"/>
  <c r="AK402" i="26" s="1"/>
  <c r="AK403" i="26" s="1"/>
  <c r="AK404" i="26" s="1"/>
  <c r="AQ369" i="26"/>
  <c r="AQ370" i="26" s="1"/>
  <c r="AQ371" i="26" s="1"/>
  <c r="AQ372" i="26" s="1"/>
  <c r="AQ373" i="26" s="1"/>
  <c r="AQ374" i="26" s="1"/>
  <c r="AQ375" i="26" s="1"/>
  <c r="AQ376" i="26" s="1"/>
  <c r="AQ377" i="26" s="1"/>
  <c r="AQ378" i="26" s="1"/>
  <c r="AQ379" i="26" s="1"/>
  <c r="AQ380" i="26" s="1"/>
  <c r="AP369" i="26"/>
  <c r="AP370" i="26" s="1"/>
  <c r="AP371" i="26" s="1"/>
  <c r="AP372" i="26" s="1"/>
  <c r="AP373" i="26" s="1"/>
  <c r="AP374" i="26" s="1"/>
  <c r="AP375" i="26" s="1"/>
  <c r="AP376" i="26" s="1"/>
  <c r="AP377" i="26" s="1"/>
  <c r="AP378" i="26" s="1"/>
  <c r="AP379" i="26" s="1"/>
  <c r="AP380" i="26" s="1"/>
  <c r="K393" i="26"/>
  <c r="K394" i="26" s="1"/>
  <c r="K395" i="26" s="1"/>
  <c r="K396" i="26" s="1"/>
  <c r="K397" i="26" s="1"/>
  <c r="K398" i="26" s="1"/>
  <c r="K399" i="26" s="1"/>
  <c r="K400" i="26" s="1"/>
  <c r="K401" i="26" s="1"/>
  <c r="K402" i="26" s="1"/>
  <c r="K403" i="26" s="1"/>
  <c r="K404" i="26" s="1"/>
  <c r="M393" i="26"/>
  <c r="M394" i="26" s="1"/>
  <c r="M395" i="26" s="1"/>
  <c r="M396" i="26" s="1"/>
  <c r="M397" i="26" s="1"/>
  <c r="M398" i="26" s="1"/>
  <c r="M399" i="26" s="1"/>
  <c r="M400" i="26" s="1"/>
  <c r="M401" i="26" s="1"/>
  <c r="M402" i="26" s="1"/>
  <c r="M403" i="26" s="1"/>
  <c r="M404" i="26" s="1"/>
  <c r="L381" i="26"/>
  <c r="L382" i="26" s="1"/>
  <c r="L383" i="26" s="1"/>
  <c r="L384" i="26" s="1"/>
  <c r="L385" i="26" s="1"/>
  <c r="L386" i="26" s="1"/>
  <c r="L387" i="26" s="1"/>
  <c r="L388" i="26" s="1"/>
  <c r="L389" i="26" s="1"/>
  <c r="L390" i="26" s="1"/>
  <c r="L391" i="26" s="1"/>
  <c r="L392" i="26" s="1"/>
  <c r="AL321" i="26" l="1"/>
  <c r="AL322" i="26" s="1"/>
  <c r="AL323" i="26" s="1"/>
  <c r="AL324" i="26" s="1"/>
  <c r="AL325" i="26" s="1"/>
  <c r="AL326" i="26" s="1"/>
  <c r="AL327" i="26" s="1"/>
  <c r="AL328" i="26" s="1"/>
  <c r="AL329" i="26" s="1"/>
  <c r="AL330" i="26" s="1"/>
  <c r="AL331" i="26" s="1"/>
  <c r="AL332" i="26" s="1"/>
  <c r="AL333" i="26" s="1"/>
  <c r="AL334" i="26" s="1"/>
  <c r="AL335" i="26" s="1"/>
  <c r="AL336" i="26" s="1"/>
  <c r="AL337" i="26" s="1"/>
  <c r="AL338" i="26" s="1"/>
  <c r="AL339" i="26" s="1"/>
  <c r="AL340" i="26" s="1"/>
  <c r="AL341" i="26" s="1"/>
  <c r="AL342" i="26" s="1"/>
  <c r="AL343" i="26" s="1"/>
  <c r="AL344" i="26" s="1"/>
  <c r="AM84" i="26"/>
  <c r="B61" i="26"/>
  <c r="C62" i="26"/>
  <c r="AH61" i="26"/>
  <c r="AI62" i="26"/>
  <c r="AP381" i="26"/>
  <c r="AP382" i="26" s="1"/>
  <c r="AP383" i="26" s="1"/>
  <c r="AP384" i="26" s="1"/>
  <c r="AP385" i="26" s="1"/>
  <c r="AP386" i="26" s="1"/>
  <c r="AP387" i="26" s="1"/>
  <c r="AP388" i="26" s="1"/>
  <c r="AP389" i="26" s="1"/>
  <c r="AP390" i="26" s="1"/>
  <c r="AP391" i="26" s="1"/>
  <c r="AP392" i="26" s="1"/>
  <c r="AT405" i="26"/>
  <c r="AT406" i="26" s="1"/>
  <c r="AT407" i="26" s="1"/>
  <c r="AT408" i="26" s="1"/>
  <c r="AT409" i="26" s="1"/>
  <c r="AT410" i="26" s="1"/>
  <c r="AT411" i="26" s="1"/>
  <c r="AT412" i="26" s="1"/>
  <c r="AT413" i="26" s="1"/>
  <c r="AT414" i="26" s="1"/>
  <c r="AT415" i="26" s="1"/>
  <c r="AT416" i="26" s="1"/>
  <c r="AS405" i="26"/>
  <c r="AS406" i="26" s="1"/>
  <c r="AS407" i="26" s="1"/>
  <c r="AS408" i="26" s="1"/>
  <c r="AS409" i="26" s="1"/>
  <c r="AS410" i="26" s="1"/>
  <c r="AS411" i="26" s="1"/>
  <c r="AS412" i="26" s="1"/>
  <c r="AS413" i="26" s="1"/>
  <c r="AS414" i="26" s="1"/>
  <c r="AS415" i="26" s="1"/>
  <c r="AS416" i="26" s="1"/>
  <c r="L393" i="26"/>
  <c r="L394" i="26" s="1"/>
  <c r="L395" i="26" s="1"/>
  <c r="L396" i="26" s="1"/>
  <c r="L397" i="26" s="1"/>
  <c r="L398" i="26" s="1"/>
  <c r="L399" i="26" s="1"/>
  <c r="L400" i="26" s="1"/>
  <c r="L401" i="26" s="1"/>
  <c r="L402" i="26" s="1"/>
  <c r="L403" i="26" s="1"/>
  <c r="L404" i="26" s="1"/>
  <c r="H405" i="26"/>
  <c r="H406" i="26" s="1"/>
  <c r="H407" i="26" s="1"/>
  <c r="H408" i="26" s="1"/>
  <c r="H409" i="26" s="1"/>
  <c r="H410" i="26" s="1"/>
  <c r="H411" i="26" s="1"/>
  <c r="H412" i="26" s="1"/>
  <c r="H413" i="26" s="1"/>
  <c r="H414" i="26" s="1"/>
  <c r="H415" i="26" s="1"/>
  <c r="H416" i="26" s="1"/>
  <c r="G393" i="26"/>
  <c r="G394" i="26" s="1"/>
  <c r="G395" i="26" s="1"/>
  <c r="G396" i="26" s="1"/>
  <c r="G397" i="26" s="1"/>
  <c r="G398" i="26" s="1"/>
  <c r="G399" i="26" s="1"/>
  <c r="G400" i="26" s="1"/>
  <c r="G401" i="26" s="1"/>
  <c r="G402" i="26" s="1"/>
  <c r="G403" i="26" s="1"/>
  <c r="G404" i="26" s="1"/>
  <c r="AO393" i="26"/>
  <c r="AO394" i="26" s="1"/>
  <c r="AO395" i="26" s="1"/>
  <c r="AO396" i="26" s="1"/>
  <c r="AO397" i="26" s="1"/>
  <c r="AO398" i="26" s="1"/>
  <c r="AO399" i="26" s="1"/>
  <c r="AO400" i="26" s="1"/>
  <c r="AO401" i="26" s="1"/>
  <c r="AO402" i="26" s="1"/>
  <c r="AO403" i="26" s="1"/>
  <c r="AO404" i="26" s="1"/>
  <c r="M405" i="26"/>
  <c r="M406" i="26" s="1"/>
  <c r="M407" i="26" s="1"/>
  <c r="M408" i="26" s="1"/>
  <c r="M409" i="26" s="1"/>
  <c r="M410" i="26" s="1"/>
  <c r="M411" i="26" s="1"/>
  <c r="M412" i="26" s="1"/>
  <c r="M413" i="26" s="1"/>
  <c r="M414" i="26" s="1"/>
  <c r="M415" i="26" s="1"/>
  <c r="M416" i="26" s="1"/>
  <c r="I393" i="26"/>
  <c r="I394" i="26" s="1"/>
  <c r="I395" i="26" s="1"/>
  <c r="I396" i="26" s="1"/>
  <c r="I397" i="26" s="1"/>
  <c r="I398" i="26" s="1"/>
  <c r="I399" i="26" s="1"/>
  <c r="I400" i="26" s="1"/>
  <c r="I401" i="26" s="1"/>
  <c r="I402" i="26" s="1"/>
  <c r="I403" i="26" s="1"/>
  <c r="I404" i="26" s="1"/>
  <c r="E417" i="26"/>
  <c r="E418" i="26" s="1"/>
  <c r="E419" i="26" s="1"/>
  <c r="E420" i="26" s="1"/>
  <c r="E421" i="26" s="1"/>
  <c r="E422" i="26" s="1"/>
  <c r="E423" i="26" s="1"/>
  <c r="E424" i="26" s="1"/>
  <c r="E425" i="26" s="1"/>
  <c r="E426" i="26" s="1"/>
  <c r="E427" i="26" s="1"/>
  <c r="E428" i="26" s="1"/>
  <c r="J381" i="26"/>
  <c r="J382" i="26" s="1"/>
  <c r="J383" i="26" s="1"/>
  <c r="J384" i="26" s="1"/>
  <c r="J385" i="26" s="1"/>
  <c r="J386" i="26" s="1"/>
  <c r="J387" i="26" s="1"/>
  <c r="J388" i="26" s="1"/>
  <c r="J389" i="26" s="1"/>
  <c r="J390" i="26" s="1"/>
  <c r="J391" i="26" s="1"/>
  <c r="J392" i="26" s="1"/>
  <c r="AQ381" i="26"/>
  <c r="AQ382" i="26" s="1"/>
  <c r="AQ383" i="26" s="1"/>
  <c r="AQ384" i="26" s="1"/>
  <c r="AQ385" i="26" s="1"/>
  <c r="AQ386" i="26" s="1"/>
  <c r="AQ387" i="26" s="1"/>
  <c r="AQ388" i="26" s="1"/>
  <c r="AQ389" i="26" s="1"/>
  <c r="AQ390" i="26" s="1"/>
  <c r="AQ391" i="26" s="1"/>
  <c r="AQ392" i="26" s="1"/>
  <c r="K405" i="26"/>
  <c r="K406" i="26" s="1"/>
  <c r="K407" i="26" s="1"/>
  <c r="K408" i="26" s="1"/>
  <c r="K409" i="26" s="1"/>
  <c r="K410" i="26" s="1"/>
  <c r="K411" i="26" s="1"/>
  <c r="K412" i="26" s="1"/>
  <c r="K413" i="26" s="1"/>
  <c r="K414" i="26" s="1"/>
  <c r="K415" i="26" s="1"/>
  <c r="K416" i="26" s="1"/>
  <c r="AK405" i="26"/>
  <c r="AK406" i="26" s="1"/>
  <c r="AK407" i="26" s="1"/>
  <c r="AK408" i="26" s="1"/>
  <c r="AK409" i="26" s="1"/>
  <c r="AK410" i="26" s="1"/>
  <c r="AK411" i="26" s="1"/>
  <c r="AK412" i="26" s="1"/>
  <c r="AK413" i="26" s="1"/>
  <c r="AK414" i="26" s="1"/>
  <c r="AK415" i="26" s="1"/>
  <c r="AK416" i="26" s="1"/>
  <c r="AN393" i="26"/>
  <c r="AN394" i="26" s="1"/>
  <c r="AN395" i="26" s="1"/>
  <c r="AN396" i="26" s="1"/>
  <c r="AN397" i="26" s="1"/>
  <c r="AN398" i="26" s="1"/>
  <c r="AN399" i="26" s="1"/>
  <c r="AN400" i="26" s="1"/>
  <c r="AN401" i="26" s="1"/>
  <c r="AN402" i="26" s="1"/>
  <c r="AN403" i="26" s="1"/>
  <c r="AN404" i="26" s="1"/>
  <c r="Q393" i="26"/>
  <c r="Q394" i="26" s="1"/>
  <c r="Q395" i="26" s="1"/>
  <c r="Q396" i="26" s="1"/>
  <c r="Q397" i="26" s="1"/>
  <c r="Q398" i="26" s="1"/>
  <c r="Q399" i="26" s="1"/>
  <c r="Q400" i="26" s="1"/>
  <c r="Q401" i="26" s="1"/>
  <c r="Q402" i="26" s="1"/>
  <c r="Q403" i="26" s="1"/>
  <c r="Q404" i="26" s="1"/>
  <c r="AR393" i="26"/>
  <c r="AR394" i="26" s="1"/>
  <c r="AR395" i="26" s="1"/>
  <c r="AR396" i="26" s="1"/>
  <c r="AR397" i="26" s="1"/>
  <c r="AR398" i="26" s="1"/>
  <c r="AR399" i="26" s="1"/>
  <c r="AR400" i="26" s="1"/>
  <c r="AR401" i="26" s="1"/>
  <c r="AR402" i="26" s="1"/>
  <c r="AR403" i="26" s="1"/>
  <c r="AR404" i="26" s="1"/>
  <c r="F393" i="26"/>
  <c r="F394" i="26" s="1"/>
  <c r="F395" i="26" s="1"/>
  <c r="F396" i="26" s="1"/>
  <c r="F397" i="26" s="1"/>
  <c r="F398" i="26" s="1"/>
  <c r="F399" i="26" s="1"/>
  <c r="F400" i="26" s="1"/>
  <c r="F401" i="26" s="1"/>
  <c r="F402" i="26" s="1"/>
  <c r="F403" i="26" s="1"/>
  <c r="F404" i="26" s="1"/>
  <c r="AL345" i="26" l="1"/>
  <c r="AL346" i="26" s="1"/>
  <c r="AL347" i="26" s="1"/>
  <c r="AL348" i="26" s="1"/>
  <c r="AL349" i="26" s="1"/>
  <c r="AL350" i="26" s="1"/>
  <c r="AL351" i="26" s="1"/>
  <c r="AL352" i="26" s="1"/>
  <c r="AL353" i="26" s="1"/>
  <c r="AL354" i="26" s="1"/>
  <c r="AL355" i="26" s="1"/>
  <c r="AL356" i="26" s="1"/>
  <c r="AM85" i="26"/>
  <c r="B62" i="26"/>
  <c r="C63" i="26"/>
  <c r="AH62" i="26"/>
  <c r="AI63" i="26"/>
  <c r="AT417" i="26"/>
  <c r="AT418" i="26" s="1"/>
  <c r="AT419" i="26" s="1"/>
  <c r="AT420" i="26" s="1"/>
  <c r="AT421" i="26" s="1"/>
  <c r="AT422" i="26" s="1"/>
  <c r="AT423" i="26" s="1"/>
  <c r="AT424" i="26" s="1"/>
  <c r="AT425" i="26" s="1"/>
  <c r="AT426" i="26" s="1"/>
  <c r="AT427" i="26" s="1"/>
  <c r="AT428" i="26" s="1"/>
  <c r="L405" i="26"/>
  <c r="L406" i="26" s="1"/>
  <c r="L407" i="26" s="1"/>
  <c r="L408" i="26" s="1"/>
  <c r="L409" i="26" s="1"/>
  <c r="L410" i="26" s="1"/>
  <c r="L411" i="26" s="1"/>
  <c r="L412" i="26" s="1"/>
  <c r="L413" i="26" s="1"/>
  <c r="L414" i="26" s="1"/>
  <c r="L415" i="26" s="1"/>
  <c r="L416" i="26" s="1"/>
  <c r="F405" i="26"/>
  <c r="F406" i="26" s="1"/>
  <c r="F407" i="26" s="1"/>
  <c r="F408" i="26" s="1"/>
  <c r="F409" i="26" s="1"/>
  <c r="F410" i="26" s="1"/>
  <c r="F411" i="26" s="1"/>
  <c r="F412" i="26" s="1"/>
  <c r="F413" i="26" s="1"/>
  <c r="F414" i="26" s="1"/>
  <c r="F415" i="26" s="1"/>
  <c r="F416" i="26" s="1"/>
  <c r="AO405" i="26"/>
  <c r="AO406" i="26" s="1"/>
  <c r="AO407" i="26" s="1"/>
  <c r="AO408" i="26" s="1"/>
  <c r="AO409" i="26" s="1"/>
  <c r="AO410" i="26" s="1"/>
  <c r="AO411" i="26" s="1"/>
  <c r="AO412" i="26" s="1"/>
  <c r="AO413" i="26" s="1"/>
  <c r="AO414" i="26" s="1"/>
  <c r="AO415" i="26" s="1"/>
  <c r="AO416" i="26" s="1"/>
  <c r="AQ393" i="26"/>
  <c r="AQ394" i="26" s="1"/>
  <c r="AQ395" i="26" s="1"/>
  <c r="AQ396" i="26" s="1"/>
  <c r="AQ397" i="26" s="1"/>
  <c r="AQ398" i="26" s="1"/>
  <c r="AQ399" i="26" s="1"/>
  <c r="AQ400" i="26" s="1"/>
  <c r="AQ401" i="26" s="1"/>
  <c r="AQ402" i="26" s="1"/>
  <c r="AQ403" i="26" s="1"/>
  <c r="AQ404" i="26" s="1"/>
  <c r="AN405" i="26"/>
  <c r="AN406" i="26" s="1"/>
  <c r="AN407" i="26" s="1"/>
  <c r="AN408" i="26" s="1"/>
  <c r="AN409" i="26" s="1"/>
  <c r="AN410" i="26" s="1"/>
  <c r="AN411" i="26" s="1"/>
  <c r="AN412" i="26" s="1"/>
  <c r="AN413" i="26" s="1"/>
  <c r="AN414" i="26" s="1"/>
  <c r="AN415" i="26" s="1"/>
  <c r="AN416" i="26" s="1"/>
  <c r="AK417" i="26"/>
  <c r="AK418" i="26" s="1"/>
  <c r="AK419" i="26" s="1"/>
  <c r="AK420" i="26" s="1"/>
  <c r="AK421" i="26" s="1"/>
  <c r="AK422" i="26" s="1"/>
  <c r="AK423" i="26" s="1"/>
  <c r="AK424" i="26" s="1"/>
  <c r="AK425" i="26" s="1"/>
  <c r="AK426" i="26" s="1"/>
  <c r="AK427" i="26" s="1"/>
  <c r="AK428" i="26" s="1"/>
  <c r="E429" i="26"/>
  <c r="E430" i="26" s="1"/>
  <c r="E431" i="26" s="1"/>
  <c r="E432" i="26" s="1"/>
  <c r="E433" i="26" s="1"/>
  <c r="E434" i="26" s="1"/>
  <c r="E435" i="26" s="1"/>
  <c r="E436" i="26" s="1"/>
  <c r="E437" i="26" s="1"/>
  <c r="E438" i="26" s="1"/>
  <c r="E439" i="26" s="1"/>
  <c r="E440" i="26" s="1"/>
  <c r="M417" i="26"/>
  <c r="M418" i="26" s="1"/>
  <c r="M419" i="26" s="1"/>
  <c r="M420" i="26" s="1"/>
  <c r="M421" i="26" s="1"/>
  <c r="M422" i="26" s="1"/>
  <c r="M423" i="26" s="1"/>
  <c r="M424" i="26" s="1"/>
  <c r="M425" i="26" s="1"/>
  <c r="M426" i="26" s="1"/>
  <c r="M427" i="26" s="1"/>
  <c r="M428" i="26" s="1"/>
  <c r="AS417" i="26"/>
  <c r="AS418" i="26" s="1"/>
  <c r="AS419" i="26" s="1"/>
  <c r="AS420" i="26" s="1"/>
  <c r="AS421" i="26" s="1"/>
  <c r="AS422" i="26" s="1"/>
  <c r="AS423" i="26" s="1"/>
  <c r="AS424" i="26" s="1"/>
  <c r="AS425" i="26" s="1"/>
  <c r="AS426" i="26" s="1"/>
  <c r="AS427" i="26" s="1"/>
  <c r="AS428" i="26" s="1"/>
  <c r="G405" i="26"/>
  <c r="G406" i="26" s="1"/>
  <c r="G407" i="26" s="1"/>
  <c r="G408" i="26" s="1"/>
  <c r="G409" i="26" s="1"/>
  <c r="G410" i="26" s="1"/>
  <c r="G411" i="26" s="1"/>
  <c r="G412" i="26" s="1"/>
  <c r="G413" i="26" s="1"/>
  <c r="G414" i="26" s="1"/>
  <c r="G415" i="26" s="1"/>
  <c r="G416" i="26" s="1"/>
  <c r="I405" i="26"/>
  <c r="I406" i="26" s="1"/>
  <c r="I407" i="26" s="1"/>
  <c r="I408" i="26" s="1"/>
  <c r="I409" i="26" s="1"/>
  <c r="I410" i="26" s="1"/>
  <c r="I411" i="26" s="1"/>
  <c r="I412" i="26" s="1"/>
  <c r="I413" i="26" s="1"/>
  <c r="I414" i="26" s="1"/>
  <c r="I415" i="26" s="1"/>
  <c r="I416" i="26" s="1"/>
  <c r="AP393" i="26"/>
  <c r="AP394" i="26" s="1"/>
  <c r="AP395" i="26" s="1"/>
  <c r="AP396" i="26" s="1"/>
  <c r="AP397" i="26" s="1"/>
  <c r="AP398" i="26" s="1"/>
  <c r="AP399" i="26" s="1"/>
  <c r="AP400" i="26" s="1"/>
  <c r="AP401" i="26" s="1"/>
  <c r="AP402" i="26" s="1"/>
  <c r="AP403" i="26" s="1"/>
  <c r="AP404" i="26" s="1"/>
  <c r="J393" i="26"/>
  <c r="J394" i="26" s="1"/>
  <c r="J395" i="26" s="1"/>
  <c r="J396" i="26" s="1"/>
  <c r="J397" i="26" s="1"/>
  <c r="J398" i="26" s="1"/>
  <c r="J399" i="26" s="1"/>
  <c r="J400" i="26" s="1"/>
  <c r="J401" i="26" s="1"/>
  <c r="J402" i="26" s="1"/>
  <c r="J403" i="26" s="1"/>
  <c r="J404" i="26" s="1"/>
  <c r="AR405" i="26"/>
  <c r="AR406" i="26" s="1"/>
  <c r="AR407" i="26" s="1"/>
  <c r="AR408" i="26" s="1"/>
  <c r="AR409" i="26" s="1"/>
  <c r="AR410" i="26" s="1"/>
  <c r="AR411" i="26" s="1"/>
  <c r="AR412" i="26" s="1"/>
  <c r="AR413" i="26" s="1"/>
  <c r="AR414" i="26" s="1"/>
  <c r="AR415" i="26" s="1"/>
  <c r="AR416" i="26" s="1"/>
  <c r="K417" i="26"/>
  <c r="K418" i="26" s="1"/>
  <c r="K419" i="26" s="1"/>
  <c r="K420" i="26" s="1"/>
  <c r="K421" i="26" s="1"/>
  <c r="K422" i="26" s="1"/>
  <c r="K423" i="26" s="1"/>
  <c r="K424" i="26" s="1"/>
  <c r="K425" i="26" s="1"/>
  <c r="K426" i="26" s="1"/>
  <c r="K427" i="26" s="1"/>
  <c r="K428" i="26" s="1"/>
  <c r="Q405" i="26"/>
  <c r="Q406" i="26" s="1"/>
  <c r="Q407" i="26" s="1"/>
  <c r="Q408" i="26" s="1"/>
  <c r="Q409" i="26" s="1"/>
  <c r="Q410" i="26" s="1"/>
  <c r="Q411" i="26" s="1"/>
  <c r="Q412" i="26" s="1"/>
  <c r="Q413" i="26" s="1"/>
  <c r="Q414" i="26" s="1"/>
  <c r="Q415" i="26" s="1"/>
  <c r="Q416" i="26" s="1"/>
  <c r="H417" i="26"/>
  <c r="H418" i="26" s="1"/>
  <c r="H419" i="26" s="1"/>
  <c r="H420" i="26" s="1"/>
  <c r="H421" i="26" s="1"/>
  <c r="H422" i="26" s="1"/>
  <c r="H423" i="26" s="1"/>
  <c r="H424" i="26" s="1"/>
  <c r="H425" i="26" s="1"/>
  <c r="H426" i="26" s="1"/>
  <c r="H427" i="26" s="1"/>
  <c r="H428" i="26" s="1"/>
  <c r="AL357" i="26" l="1"/>
  <c r="AL358" i="26" s="1"/>
  <c r="AL359" i="26" s="1"/>
  <c r="AL360" i="26" s="1"/>
  <c r="AL361" i="26" s="1"/>
  <c r="AL362" i="26" s="1"/>
  <c r="AL363" i="26" s="1"/>
  <c r="AL364" i="26" s="1"/>
  <c r="AL365" i="26" s="1"/>
  <c r="AL366" i="26" s="1"/>
  <c r="AL367" i="26" s="1"/>
  <c r="AL368" i="26" s="1"/>
  <c r="AM86" i="26"/>
  <c r="AH63" i="26"/>
  <c r="AI64" i="26"/>
  <c r="C64" i="26"/>
  <c r="B63" i="26"/>
  <c r="AN417" i="26"/>
  <c r="AN418" i="26" s="1"/>
  <c r="AN419" i="26" s="1"/>
  <c r="AN420" i="26" s="1"/>
  <c r="AN421" i="26" s="1"/>
  <c r="AN422" i="26" s="1"/>
  <c r="AN423" i="26" s="1"/>
  <c r="AN424" i="26" s="1"/>
  <c r="AN425" i="26" s="1"/>
  <c r="AN426" i="26" s="1"/>
  <c r="AN427" i="26" s="1"/>
  <c r="AN428" i="26" s="1"/>
  <c r="H429" i="26"/>
  <c r="H430" i="26" s="1"/>
  <c r="H431" i="26" s="1"/>
  <c r="H432" i="26" s="1"/>
  <c r="H433" i="26" s="1"/>
  <c r="H434" i="26" s="1"/>
  <c r="H435" i="26" s="1"/>
  <c r="H436" i="26" s="1"/>
  <c r="H437" i="26" s="1"/>
  <c r="H438" i="26" s="1"/>
  <c r="H439" i="26" s="1"/>
  <c r="H440" i="26" s="1"/>
  <c r="AR417" i="26"/>
  <c r="AR418" i="26" s="1"/>
  <c r="AR419" i="26" s="1"/>
  <c r="AR420" i="26" s="1"/>
  <c r="AR421" i="26" s="1"/>
  <c r="AR422" i="26" s="1"/>
  <c r="AR423" i="26" s="1"/>
  <c r="AR424" i="26" s="1"/>
  <c r="AR425" i="26" s="1"/>
  <c r="AR426" i="26" s="1"/>
  <c r="AR427" i="26" s="1"/>
  <c r="AR428" i="26" s="1"/>
  <c r="I417" i="26"/>
  <c r="I418" i="26" s="1"/>
  <c r="I419" i="26" s="1"/>
  <c r="I420" i="26" s="1"/>
  <c r="I421" i="26" s="1"/>
  <c r="I422" i="26" s="1"/>
  <c r="I423" i="26" s="1"/>
  <c r="I424" i="26" s="1"/>
  <c r="I425" i="26" s="1"/>
  <c r="I426" i="26" s="1"/>
  <c r="I427" i="26" s="1"/>
  <c r="I428" i="26" s="1"/>
  <c r="E441" i="26"/>
  <c r="E442" i="26" s="1"/>
  <c r="E443" i="26" s="1"/>
  <c r="E444" i="26" s="1"/>
  <c r="E445" i="26" s="1"/>
  <c r="E446" i="26" s="1"/>
  <c r="E447" i="26" s="1"/>
  <c r="E448" i="26" s="1"/>
  <c r="E449" i="26" s="1"/>
  <c r="E450" i="26" s="1"/>
  <c r="E451" i="26" s="1"/>
  <c r="E452" i="26" s="1"/>
  <c r="L417" i="26"/>
  <c r="L418" i="26" s="1"/>
  <c r="L419" i="26" s="1"/>
  <c r="L420" i="26" s="1"/>
  <c r="L421" i="26" s="1"/>
  <c r="L422" i="26" s="1"/>
  <c r="L423" i="26" s="1"/>
  <c r="L424" i="26" s="1"/>
  <c r="L425" i="26" s="1"/>
  <c r="L426" i="26" s="1"/>
  <c r="L427" i="26" s="1"/>
  <c r="L428" i="26" s="1"/>
  <c r="AQ405" i="26"/>
  <c r="AQ406" i="26" s="1"/>
  <c r="AQ407" i="26" s="1"/>
  <c r="AQ408" i="26" s="1"/>
  <c r="AQ409" i="26" s="1"/>
  <c r="AQ410" i="26" s="1"/>
  <c r="AQ411" i="26" s="1"/>
  <c r="AQ412" i="26" s="1"/>
  <c r="AQ413" i="26" s="1"/>
  <c r="AQ414" i="26" s="1"/>
  <c r="AQ415" i="26" s="1"/>
  <c r="AQ416" i="26" s="1"/>
  <c r="J405" i="26"/>
  <c r="J406" i="26" s="1"/>
  <c r="J407" i="26" s="1"/>
  <c r="J408" i="26" s="1"/>
  <c r="J409" i="26" s="1"/>
  <c r="J410" i="26" s="1"/>
  <c r="J411" i="26" s="1"/>
  <c r="J412" i="26" s="1"/>
  <c r="J413" i="26" s="1"/>
  <c r="J414" i="26" s="1"/>
  <c r="J415" i="26" s="1"/>
  <c r="J416" i="26" s="1"/>
  <c r="AK429" i="26"/>
  <c r="AK430" i="26" s="1"/>
  <c r="AK431" i="26" s="1"/>
  <c r="AK432" i="26" s="1"/>
  <c r="AK433" i="26" s="1"/>
  <c r="AK434" i="26" s="1"/>
  <c r="AK435" i="26" s="1"/>
  <c r="AK436" i="26" s="1"/>
  <c r="AK437" i="26" s="1"/>
  <c r="AK438" i="26" s="1"/>
  <c r="AK439" i="26" s="1"/>
  <c r="AK440" i="26" s="1"/>
  <c r="AS429" i="26"/>
  <c r="AS430" i="26" s="1"/>
  <c r="AS431" i="26" s="1"/>
  <c r="AS432" i="26" s="1"/>
  <c r="AS433" i="26" s="1"/>
  <c r="AS434" i="26" s="1"/>
  <c r="AS435" i="26" s="1"/>
  <c r="AS436" i="26" s="1"/>
  <c r="AS437" i="26" s="1"/>
  <c r="AS438" i="26" s="1"/>
  <c r="AS439" i="26" s="1"/>
  <c r="AS440" i="26" s="1"/>
  <c r="AO417" i="26"/>
  <c r="AO418" i="26" s="1"/>
  <c r="AO419" i="26" s="1"/>
  <c r="AO420" i="26" s="1"/>
  <c r="AO421" i="26" s="1"/>
  <c r="AO422" i="26" s="1"/>
  <c r="AO423" i="26" s="1"/>
  <c r="AO424" i="26" s="1"/>
  <c r="AO425" i="26" s="1"/>
  <c r="AO426" i="26" s="1"/>
  <c r="AO427" i="26" s="1"/>
  <c r="AO428" i="26" s="1"/>
  <c r="Q417" i="26"/>
  <c r="Q418" i="26" s="1"/>
  <c r="Q419" i="26" s="1"/>
  <c r="Q420" i="26" s="1"/>
  <c r="Q421" i="26" s="1"/>
  <c r="Q422" i="26" s="1"/>
  <c r="Q423" i="26" s="1"/>
  <c r="Q424" i="26" s="1"/>
  <c r="Q425" i="26" s="1"/>
  <c r="Q426" i="26" s="1"/>
  <c r="Q427" i="26" s="1"/>
  <c r="Q428" i="26" s="1"/>
  <c r="AP405" i="26"/>
  <c r="AP406" i="26" s="1"/>
  <c r="AP407" i="26" s="1"/>
  <c r="AP408" i="26" s="1"/>
  <c r="AP409" i="26" s="1"/>
  <c r="AP410" i="26" s="1"/>
  <c r="AP411" i="26" s="1"/>
  <c r="AP412" i="26" s="1"/>
  <c r="AP413" i="26" s="1"/>
  <c r="AP414" i="26" s="1"/>
  <c r="AP415" i="26" s="1"/>
  <c r="AP416" i="26" s="1"/>
  <c r="F417" i="26"/>
  <c r="F418" i="26" s="1"/>
  <c r="F419" i="26" s="1"/>
  <c r="F420" i="26" s="1"/>
  <c r="F421" i="26" s="1"/>
  <c r="F422" i="26" s="1"/>
  <c r="F423" i="26" s="1"/>
  <c r="F424" i="26" s="1"/>
  <c r="F425" i="26" s="1"/>
  <c r="F426" i="26" s="1"/>
  <c r="F427" i="26" s="1"/>
  <c r="F428" i="26" s="1"/>
  <c r="AT429" i="26"/>
  <c r="AT430" i="26" s="1"/>
  <c r="AT431" i="26" s="1"/>
  <c r="AT432" i="26" s="1"/>
  <c r="AT433" i="26" s="1"/>
  <c r="AT434" i="26" s="1"/>
  <c r="AT435" i="26" s="1"/>
  <c r="AT436" i="26" s="1"/>
  <c r="AT437" i="26" s="1"/>
  <c r="AT438" i="26" s="1"/>
  <c r="AT439" i="26" s="1"/>
  <c r="AT440" i="26" s="1"/>
  <c r="K429" i="26"/>
  <c r="K430" i="26" s="1"/>
  <c r="K431" i="26" s="1"/>
  <c r="K432" i="26" s="1"/>
  <c r="K433" i="26" s="1"/>
  <c r="K434" i="26" s="1"/>
  <c r="K435" i="26" s="1"/>
  <c r="K436" i="26" s="1"/>
  <c r="K437" i="26" s="1"/>
  <c r="K438" i="26" s="1"/>
  <c r="K439" i="26" s="1"/>
  <c r="K440" i="26" s="1"/>
  <c r="G417" i="26"/>
  <c r="G418" i="26" s="1"/>
  <c r="G419" i="26" s="1"/>
  <c r="G420" i="26" s="1"/>
  <c r="G421" i="26" s="1"/>
  <c r="G422" i="26" s="1"/>
  <c r="G423" i="26" s="1"/>
  <c r="G424" i="26" s="1"/>
  <c r="G425" i="26" s="1"/>
  <c r="G426" i="26" s="1"/>
  <c r="G427" i="26" s="1"/>
  <c r="G428" i="26" s="1"/>
  <c r="M429" i="26"/>
  <c r="M430" i="26" s="1"/>
  <c r="M431" i="26" s="1"/>
  <c r="M432" i="26" s="1"/>
  <c r="M433" i="26" s="1"/>
  <c r="M434" i="26" s="1"/>
  <c r="M435" i="26" s="1"/>
  <c r="M436" i="26" s="1"/>
  <c r="M437" i="26" s="1"/>
  <c r="M438" i="26" s="1"/>
  <c r="M439" i="26" s="1"/>
  <c r="M440" i="26" s="1"/>
  <c r="AL369" i="26" l="1"/>
  <c r="AL370" i="26" s="1"/>
  <c r="AL371" i="26" s="1"/>
  <c r="AL372" i="26" s="1"/>
  <c r="AL373" i="26" s="1"/>
  <c r="AL374" i="26" s="1"/>
  <c r="AL375" i="26" s="1"/>
  <c r="AL376" i="26" s="1"/>
  <c r="AL377" i="26" s="1"/>
  <c r="AL378" i="26" s="1"/>
  <c r="AL379" i="26" s="1"/>
  <c r="AL380" i="26" s="1"/>
  <c r="AM87" i="26"/>
  <c r="B64" i="26"/>
  <c r="C65" i="26"/>
  <c r="AH64" i="26"/>
  <c r="AI65" i="26"/>
  <c r="AO429" i="26"/>
  <c r="AO430" i="26" s="1"/>
  <c r="AO431" i="26" s="1"/>
  <c r="AO432" i="26" s="1"/>
  <c r="AO433" i="26" s="1"/>
  <c r="AO434" i="26" s="1"/>
  <c r="AO435" i="26" s="1"/>
  <c r="AO436" i="26" s="1"/>
  <c r="AO437" i="26" s="1"/>
  <c r="AO438" i="26" s="1"/>
  <c r="AO439" i="26" s="1"/>
  <c r="AO440" i="26" s="1"/>
  <c r="AP417" i="26"/>
  <c r="AP418" i="26" s="1"/>
  <c r="AP419" i="26" s="1"/>
  <c r="AP420" i="26" s="1"/>
  <c r="AP421" i="26" s="1"/>
  <c r="AP422" i="26" s="1"/>
  <c r="AP423" i="26" s="1"/>
  <c r="AP424" i="26" s="1"/>
  <c r="AP425" i="26" s="1"/>
  <c r="AP426" i="26" s="1"/>
  <c r="AP427" i="26" s="1"/>
  <c r="AP428" i="26" s="1"/>
  <c r="AS441" i="26"/>
  <c r="AS442" i="26" s="1"/>
  <c r="AS443" i="26" s="1"/>
  <c r="AS444" i="26" s="1"/>
  <c r="AS445" i="26" s="1"/>
  <c r="AS446" i="26" s="1"/>
  <c r="AS447" i="26" s="1"/>
  <c r="AS448" i="26" s="1"/>
  <c r="AS449" i="26" s="1"/>
  <c r="AS450" i="26" s="1"/>
  <c r="AS451" i="26" s="1"/>
  <c r="AS452" i="26" s="1"/>
  <c r="E453" i="26"/>
  <c r="E454" i="26" s="1"/>
  <c r="E455" i="26" s="1"/>
  <c r="E456" i="26" s="1"/>
  <c r="E457" i="26" s="1"/>
  <c r="E458" i="26" s="1"/>
  <c r="E459" i="26" s="1"/>
  <c r="E460" i="26" s="1"/>
  <c r="E461" i="26" s="1"/>
  <c r="E462" i="26" s="1"/>
  <c r="E463" i="26" s="1"/>
  <c r="E464" i="26" s="1"/>
  <c r="AN429" i="26"/>
  <c r="AN430" i="26" s="1"/>
  <c r="AN431" i="26" s="1"/>
  <c r="AN432" i="26" s="1"/>
  <c r="AN433" i="26" s="1"/>
  <c r="AN434" i="26" s="1"/>
  <c r="AN435" i="26" s="1"/>
  <c r="AN436" i="26" s="1"/>
  <c r="AN437" i="26" s="1"/>
  <c r="AN438" i="26" s="1"/>
  <c r="AN439" i="26" s="1"/>
  <c r="AN440" i="26" s="1"/>
  <c r="L429" i="26"/>
  <c r="L430" i="26" s="1"/>
  <c r="L431" i="26" s="1"/>
  <c r="L432" i="26" s="1"/>
  <c r="L433" i="26" s="1"/>
  <c r="L434" i="26" s="1"/>
  <c r="L435" i="26" s="1"/>
  <c r="L436" i="26" s="1"/>
  <c r="L437" i="26" s="1"/>
  <c r="L438" i="26" s="1"/>
  <c r="L439" i="26" s="1"/>
  <c r="L440" i="26" s="1"/>
  <c r="AQ417" i="26"/>
  <c r="AQ418" i="26" s="1"/>
  <c r="AQ419" i="26" s="1"/>
  <c r="AQ420" i="26" s="1"/>
  <c r="AQ421" i="26" s="1"/>
  <c r="AQ422" i="26" s="1"/>
  <c r="AQ423" i="26" s="1"/>
  <c r="AQ424" i="26" s="1"/>
  <c r="AQ425" i="26" s="1"/>
  <c r="AQ426" i="26" s="1"/>
  <c r="AQ427" i="26" s="1"/>
  <c r="AQ428" i="26" s="1"/>
  <c r="I429" i="26"/>
  <c r="I430" i="26" s="1"/>
  <c r="I431" i="26" s="1"/>
  <c r="I432" i="26" s="1"/>
  <c r="I433" i="26" s="1"/>
  <c r="I434" i="26" s="1"/>
  <c r="I435" i="26" s="1"/>
  <c r="I436" i="26" s="1"/>
  <c r="I437" i="26" s="1"/>
  <c r="I438" i="26" s="1"/>
  <c r="I439" i="26" s="1"/>
  <c r="I440" i="26" s="1"/>
  <c r="Q429" i="26"/>
  <c r="Q430" i="26" s="1"/>
  <c r="Q431" i="26" s="1"/>
  <c r="Q432" i="26" s="1"/>
  <c r="Q433" i="26" s="1"/>
  <c r="Q434" i="26" s="1"/>
  <c r="Q435" i="26" s="1"/>
  <c r="Q436" i="26" s="1"/>
  <c r="Q437" i="26" s="1"/>
  <c r="Q438" i="26" s="1"/>
  <c r="Q439" i="26" s="1"/>
  <c r="Q440" i="26" s="1"/>
  <c r="AK441" i="26"/>
  <c r="AK442" i="26" s="1"/>
  <c r="AK443" i="26" s="1"/>
  <c r="AK444" i="26" s="1"/>
  <c r="AK445" i="26" s="1"/>
  <c r="AK446" i="26" s="1"/>
  <c r="AK447" i="26" s="1"/>
  <c r="AK448" i="26" s="1"/>
  <c r="AK449" i="26" s="1"/>
  <c r="AK450" i="26" s="1"/>
  <c r="AK451" i="26" s="1"/>
  <c r="AK452" i="26" s="1"/>
  <c r="J417" i="26"/>
  <c r="J418" i="26" s="1"/>
  <c r="J419" i="26" s="1"/>
  <c r="J420" i="26" s="1"/>
  <c r="J421" i="26" s="1"/>
  <c r="J422" i="26" s="1"/>
  <c r="J423" i="26" s="1"/>
  <c r="J424" i="26" s="1"/>
  <c r="J425" i="26" s="1"/>
  <c r="J426" i="26" s="1"/>
  <c r="J427" i="26" s="1"/>
  <c r="J428" i="26" s="1"/>
  <c r="K441" i="26"/>
  <c r="K442" i="26" s="1"/>
  <c r="K443" i="26" s="1"/>
  <c r="K444" i="26" s="1"/>
  <c r="K445" i="26" s="1"/>
  <c r="K446" i="26" s="1"/>
  <c r="K447" i="26" s="1"/>
  <c r="K448" i="26" s="1"/>
  <c r="K449" i="26" s="1"/>
  <c r="K450" i="26" s="1"/>
  <c r="K451" i="26" s="1"/>
  <c r="K452" i="26" s="1"/>
  <c r="M441" i="26"/>
  <c r="M442" i="26" s="1"/>
  <c r="M443" i="26" s="1"/>
  <c r="M444" i="26" s="1"/>
  <c r="M445" i="26" s="1"/>
  <c r="M446" i="26" s="1"/>
  <c r="M447" i="26" s="1"/>
  <c r="M448" i="26" s="1"/>
  <c r="M449" i="26" s="1"/>
  <c r="M450" i="26" s="1"/>
  <c r="M451" i="26" s="1"/>
  <c r="M452" i="26" s="1"/>
  <c r="AT441" i="26"/>
  <c r="AT442" i="26" s="1"/>
  <c r="AT443" i="26" s="1"/>
  <c r="AT444" i="26" s="1"/>
  <c r="AT445" i="26" s="1"/>
  <c r="AT446" i="26" s="1"/>
  <c r="AT447" i="26" s="1"/>
  <c r="AT448" i="26" s="1"/>
  <c r="AT449" i="26" s="1"/>
  <c r="AT450" i="26" s="1"/>
  <c r="AT451" i="26" s="1"/>
  <c r="AT452" i="26" s="1"/>
  <c r="AR429" i="26"/>
  <c r="AR430" i="26" s="1"/>
  <c r="AR431" i="26" s="1"/>
  <c r="AR432" i="26" s="1"/>
  <c r="AR433" i="26" s="1"/>
  <c r="AR434" i="26" s="1"/>
  <c r="AR435" i="26" s="1"/>
  <c r="AR436" i="26" s="1"/>
  <c r="AR437" i="26" s="1"/>
  <c r="AR438" i="26" s="1"/>
  <c r="AR439" i="26" s="1"/>
  <c r="AR440" i="26" s="1"/>
  <c r="G429" i="26"/>
  <c r="G430" i="26" s="1"/>
  <c r="G431" i="26" s="1"/>
  <c r="G432" i="26" s="1"/>
  <c r="G433" i="26" s="1"/>
  <c r="G434" i="26" s="1"/>
  <c r="G435" i="26" s="1"/>
  <c r="G436" i="26" s="1"/>
  <c r="G437" i="26" s="1"/>
  <c r="G438" i="26" s="1"/>
  <c r="G439" i="26" s="1"/>
  <c r="G440" i="26" s="1"/>
  <c r="F429" i="26"/>
  <c r="F430" i="26" s="1"/>
  <c r="F431" i="26" s="1"/>
  <c r="F432" i="26" s="1"/>
  <c r="F433" i="26" s="1"/>
  <c r="F434" i="26" s="1"/>
  <c r="F435" i="26" s="1"/>
  <c r="F436" i="26" s="1"/>
  <c r="F437" i="26" s="1"/>
  <c r="F438" i="26" s="1"/>
  <c r="F439" i="26" s="1"/>
  <c r="F440" i="26" s="1"/>
  <c r="H441" i="26"/>
  <c r="H442" i="26" s="1"/>
  <c r="H443" i="26" s="1"/>
  <c r="H444" i="26" s="1"/>
  <c r="H445" i="26" s="1"/>
  <c r="H446" i="26" s="1"/>
  <c r="H447" i="26" s="1"/>
  <c r="H448" i="26" s="1"/>
  <c r="H449" i="26" s="1"/>
  <c r="H450" i="26" s="1"/>
  <c r="H451" i="26" s="1"/>
  <c r="H452" i="26" s="1"/>
  <c r="AL381" i="26" l="1"/>
  <c r="AL382" i="26" s="1"/>
  <c r="AL383" i="26" s="1"/>
  <c r="AL384" i="26" s="1"/>
  <c r="AL385" i="26" s="1"/>
  <c r="AL386" i="26" s="1"/>
  <c r="AL387" i="26" s="1"/>
  <c r="AL388" i="26" s="1"/>
  <c r="AL389" i="26" s="1"/>
  <c r="AL390" i="26" s="1"/>
  <c r="AL391" i="26" s="1"/>
  <c r="AL392" i="26" s="1"/>
  <c r="AL393" i="26" s="1"/>
  <c r="AM88" i="26"/>
  <c r="AI66" i="26"/>
  <c r="AH65" i="26"/>
  <c r="C66" i="26"/>
  <c r="B65" i="26"/>
  <c r="AK453" i="26"/>
  <c r="AK454" i="26" s="1"/>
  <c r="AK455" i="26" s="1"/>
  <c r="AK456" i="26" s="1"/>
  <c r="AK457" i="26" s="1"/>
  <c r="AK458" i="26" s="1"/>
  <c r="AK459" i="26" s="1"/>
  <c r="AK460" i="26" s="1"/>
  <c r="AK461" i="26" s="1"/>
  <c r="AK462" i="26" s="1"/>
  <c r="AK463" i="26" s="1"/>
  <c r="AK464" i="26" s="1"/>
  <c r="AS453" i="26"/>
  <c r="AS454" i="26" s="1"/>
  <c r="AS455" i="26" s="1"/>
  <c r="AS456" i="26" s="1"/>
  <c r="AS457" i="26" s="1"/>
  <c r="AS458" i="26" s="1"/>
  <c r="AS459" i="26" s="1"/>
  <c r="AS460" i="26" s="1"/>
  <c r="AS461" i="26" s="1"/>
  <c r="AS462" i="26" s="1"/>
  <c r="AS463" i="26" s="1"/>
  <c r="AS464" i="26" s="1"/>
  <c r="K453" i="26"/>
  <c r="K454" i="26" s="1"/>
  <c r="K455" i="26" s="1"/>
  <c r="K456" i="26" s="1"/>
  <c r="K457" i="26" s="1"/>
  <c r="K458" i="26" s="1"/>
  <c r="K459" i="26" s="1"/>
  <c r="K460" i="26" s="1"/>
  <c r="K461" i="26" s="1"/>
  <c r="K462" i="26" s="1"/>
  <c r="K463" i="26" s="1"/>
  <c r="K464" i="26" s="1"/>
  <c r="AR441" i="26"/>
  <c r="AR442" i="26" s="1"/>
  <c r="AR443" i="26" s="1"/>
  <c r="AR444" i="26" s="1"/>
  <c r="AR445" i="26" s="1"/>
  <c r="AR446" i="26" s="1"/>
  <c r="AR447" i="26" s="1"/>
  <c r="AR448" i="26" s="1"/>
  <c r="AR449" i="26" s="1"/>
  <c r="AR450" i="26" s="1"/>
  <c r="AR451" i="26" s="1"/>
  <c r="AR452" i="26" s="1"/>
  <c r="L441" i="26"/>
  <c r="L442" i="26" s="1"/>
  <c r="L443" i="26" s="1"/>
  <c r="L444" i="26" s="1"/>
  <c r="L445" i="26" s="1"/>
  <c r="L446" i="26" s="1"/>
  <c r="L447" i="26" s="1"/>
  <c r="L448" i="26" s="1"/>
  <c r="L449" i="26" s="1"/>
  <c r="L450" i="26" s="1"/>
  <c r="L451" i="26" s="1"/>
  <c r="L452" i="26" s="1"/>
  <c r="H453" i="26"/>
  <c r="H454" i="26" s="1"/>
  <c r="H455" i="26" s="1"/>
  <c r="H456" i="26" s="1"/>
  <c r="H457" i="26" s="1"/>
  <c r="H458" i="26" s="1"/>
  <c r="H459" i="26" s="1"/>
  <c r="H460" i="26" s="1"/>
  <c r="H461" i="26" s="1"/>
  <c r="H462" i="26" s="1"/>
  <c r="H463" i="26" s="1"/>
  <c r="H464" i="26" s="1"/>
  <c r="I441" i="26"/>
  <c r="I442" i="26" s="1"/>
  <c r="I443" i="26" s="1"/>
  <c r="I444" i="26" s="1"/>
  <c r="I445" i="26" s="1"/>
  <c r="I446" i="26" s="1"/>
  <c r="I447" i="26" s="1"/>
  <c r="I448" i="26" s="1"/>
  <c r="I449" i="26" s="1"/>
  <c r="I450" i="26" s="1"/>
  <c r="I451" i="26" s="1"/>
  <c r="I452" i="26" s="1"/>
  <c r="AP429" i="26"/>
  <c r="AP430" i="26" s="1"/>
  <c r="AP431" i="26" s="1"/>
  <c r="AP432" i="26" s="1"/>
  <c r="AP433" i="26" s="1"/>
  <c r="AP434" i="26" s="1"/>
  <c r="AP435" i="26" s="1"/>
  <c r="AP436" i="26" s="1"/>
  <c r="AP437" i="26" s="1"/>
  <c r="AP438" i="26" s="1"/>
  <c r="AP439" i="26" s="1"/>
  <c r="AP440" i="26" s="1"/>
  <c r="AN441" i="26"/>
  <c r="AN442" i="26" s="1"/>
  <c r="AN443" i="26" s="1"/>
  <c r="AN444" i="26" s="1"/>
  <c r="AN445" i="26" s="1"/>
  <c r="AN446" i="26" s="1"/>
  <c r="AN447" i="26" s="1"/>
  <c r="AN448" i="26" s="1"/>
  <c r="AN449" i="26" s="1"/>
  <c r="AN450" i="26" s="1"/>
  <c r="AN451" i="26" s="1"/>
  <c r="AN452" i="26" s="1"/>
  <c r="AT453" i="26"/>
  <c r="AT454" i="26" s="1"/>
  <c r="AT455" i="26" s="1"/>
  <c r="AT456" i="26" s="1"/>
  <c r="AT457" i="26" s="1"/>
  <c r="AT458" i="26" s="1"/>
  <c r="AT459" i="26" s="1"/>
  <c r="AT460" i="26" s="1"/>
  <c r="AT461" i="26" s="1"/>
  <c r="AT462" i="26" s="1"/>
  <c r="AT463" i="26" s="1"/>
  <c r="AT464" i="26" s="1"/>
  <c r="F441" i="26"/>
  <c r="F442" i="26" s="1"/>
  <c r="F443" i="26" s="1"/>
  <c r="F444" i="26" s="1"/>
  <c r="F445" i="26" s="1"/>
  <c r="F446" i="26" s="1"/>
  <c r="F447" i="26" s="1"/>
  <c r="F448" i="26" s="1"/>
  <c r="F449" i="26" s="1"/>
  <c r="F450" i="26" s="1"/>
  <c r="F451" i="26" s="1"/>
  <c r="F452" i="26" s="1"/>
  <c r="J429" i="26"/>
  <c r="J430" i="26" s="1"/>
  <c r="J431" i="26" s="1"/>
  <c r="J432" i="26" s="1"/>
  <c r="J433" i="26" s="1"/>
  <c r="J434" i="26" s="1"/>
  <c r="J435" i="26" s="1"/>
  <c r="J436" i="26" s="1"/>
  <c r="J437" i="26" s="1"/>
  <c r="J438" i="26" s="1"/>
  <c r="J439" i="26" s="1"/>
  <c r="J440" i="26" s="1"/>
  <c r="Q441" i="26"/>
  <c r="Q442" i="26" s="1"/>
  <c r="Q443" i="26" s="1"/>
  <c r="Q444" i="26" s="1"/>
  <c r="Q445" i="26" s="1"/>
  <c r="Q446" i="26" s="1"/>
  <c r="Q447" i="26" s="1"/>
  <c r="Q448" i="26" s="1"/>
  <c r="Q449" i="26" s="1"/>
  <c r="Q450" i="26" s="1"/>
  <c r="Q451" i="26" s="1"/>
  <c r="Q452" i="26" s="1"/>
  <c r="E465" i="26"/>
  <c r="E466" i="26" s="1"/>
  <c r="E467" i="26" s="1"/>
  <c r="E468" i="26" s="1"/>
  <c r="E469" i="26" s="1"/>
  <c r="E470" i="26" s="1"/>
  <c r="E471" i="26" s="1"/>
  <c r="E472" i="26" s="1"/>
  <c r="E473" i="26" s="1"/>
  <c r="E474" i="26" s="1"/>
  <c r="E475" i="26" s="1"/>
  <c r="E476" i="26" s="1"/>
  <c r="AO441" i="26"/>
  <c r="AO442" i="26" s="1"/>
  <c r="AO443" i="26" s="1"/>
  <c r="AO444" i="26" s="1"/>
  <c r="AO445" i="26" s="1"/>
  <c r="AO446" i="26" s="1"/>
  <c r="AO447" i="26" s="1"/>
  <c r="AO448" i="26" s="1"/>
  <c r="AO449" i="26" s="1"/>
  <c r="AO450" i="26" s="1"/>
  <c r="AO451" i="26" s="1"/>
  <c r="AO452" i="26" s="1"/>
  <c r="M453" i="26"/>
  <c r="M454" i="26" s="1"/>
  <c r="M455" i="26" s="1"/>
  <c r="M456" i="26" s="1"/>
  <c r="M457" i="26" s="1"/>
  <c r="M458" i="26" s="1"/>
  <c r="M459" i="26" s="1"/>
  <c r="M460" i="26" s="1"/>
  <c r="M461" i="26" s="1"/>
  <c r="M462" i="26" s="1"/>
  <c r="M463" i="26" s="1"/>
  <c r="M464" i="26" s="1"/>
  <c r="G441" i="26"/>
  <c r="G442" i="26" s="1"/>
  <c r="G443" i="26" s="1"/>
  <c r="G444" i="26" s="1"/>
  <c r="G445" i="26" s="1"/>
  <c r="G446" i="26" s="1"/>
  <c r="G447" i="26" s="1"/>
  <c r="G448" i="26" s="1"/>
  <c r="G449" i="26" s="1"/>
  <c r="G450" i="26" s="1"/>
  <c r="G451" i="26" s="1"/>
  <c r="G452" i="26" s="1"/>
  <c r="AQ429" i="26"/>
  <c r="AQ430" i="26" s="1"/>
  <c r="AQ431" i="26" s="1"/>
  <c r="AQ432" i="26" s="1"/>
  <c r="AQ433" i="26" s="1"/>
  <c r="AQ434" i="26" s="1"/>
  <c r="AQ435" i="26" s="1"/>
  <c r="AQ436" i="26" s="1"/>
  <c r="AQ437" i="26" s="1"/>
  <c r="AQ438" i="26" s="1"/>
  <c r="AQ439" i="26" s="1"/>
  <c r="AQ440" i="26" s="1"/>
  <c r="AL394" i="26" l="1"/>
  <c r="AL395" i="26" s="1"/>
  <c r="AL396" i="26" s="1"/>
  <c r="AL397" i="26" s="1"/>
  <c r="AL398" i="26" s="1"/>
  <c r="AL399" i="26" s="1"/>
  <c r="AL400" i="26" s="1"/>
  <c r="AL401" i="26" s="1"/>
  <c r="AL402" i="26" s="1"/>
  <c r="AL403" i="26" s="1"/>
  <c r="AL404" i="26" s="1"/>
  <c r="AL405" i="26" s="1"/>
  <c r="AM89" i="26"/>
  <c r="AH66" i="26"/>
  <c r="AI67" i="26"/>
  <c r="B66" i="26"/>
  <c r="C67" i="26"/>
  <c r="G453" i="26"/>
  <c r="G454" i="26" s="1"/>
  <c r="G455" i="26" s="1"/>
  <c r="G456" i="26" s="1"/>
  <c r="G457" i="26" s="1"/>
  <c r="G458" i="26" s="1"/>
  <c r="G459" i="26" s="1"/>
  <c r="G460" i="26" s="1"/>
  <c r="G461" i="26" s="1"/>
  <c r="G462" i="26" s="1"/>
  <c r="G463" i="26" s="1"/>
  <c r="G464" i="26" s="1"/>
  <c r="E477" i="26"/>
  <c r="E478" i="26" s="1"/>
  <c r="E479" i="26" s="1"/>
  <c r="E480" i="26" s="1"/>
  <c r="E481" i="26" s="1"/>
  <c r="E482" i="26" s="1"/>
  <c r="E483" i="26" s="1"/>
  <c r="E484" i="26" s="1"/>
  <c r="E485" i="26" s="1"/>
  <c r="E486" i="26" s="1"/>
  <c r="E487" i="26" s="1"/>
  <c r="E488" i="26" s="1"/>
  <c r="L453" i="26"/>
  <c r="L454" i="26" s="1"/>
  <c r="L455" i="26" s="1"/>
  <c r="L456" i="26" s="1"/>
  <c r="L457" i="26" s="1"/>
  <c r="L458" i="26" s="1"/>
  <c r="L459" i="26" s="1"/>
  <c r="L460" i="26" s="1"/>
  <c r="L461" i="26" s="1"/>
  <c r="L462" i="26" s="1"/>
  <c r="L463" i="26" s="1"/>
  <c r="L464" i="26" s="1"/>
  <c r="M465" i="26"/>
  <c r="M466" i="26" s="1"/>
  <c r="M467" i="26" s="1"/>
  <c r="M468" i="26" s="1"/>
  <c r="M469" i="26" s="1"/>
  <c r="M470" i="26" s="1"/>
  <c r="M471" i="26" s="1"/>
  <c r="M472" i="26" s="1"/>
  <c r="M473" i="26" s="1"/>
  <c r="M474" i="26" s="1"/>
  <c r="M475" i="26" s="1"/>
  <c r="M476" i="26" s="1"/>
  <c r="AP441" i="26"/>
  <c r="AP442" i="26" s="1"/>
  <c r="AP443" i="26" s="1"/>
  <c r="AP444" i="26" s="1"/>
  <c r="AP445" i="26" s="1"/>
  <c r="AP446" i="26" s="1"/>
  <c r="AP447" i="26" s="1"/>
  <c r="AP448" i="26" s="1"/>
  <c r="AP449" i="26" s="1"/>
  <c r="AP450" i="26" s="1"/>
  <c r="AP451" i="26" s="1"/>
  <c r="AP452" i="26" s="1"/>
  <c r="Q453" i="26"/>
  <c r="Q454" i="26" s="1"/>
  <c r="Q455" i="26" s="1"/>
  <c r="Q456" i="26" s="1"/>
  <c r="Q457" i="26" s="1"/>
  <c r="Q458" i="26" s="1"/>
  <c r="Q459" i="26" s="1"/>
  <c r="Q460" i="26" s="1"/>
  <c r="Q461" i="26" s="1"/>
  <c r="Q462" i="26" s="1"/>
  <c r="Q463" i="26" s="1"/>
  <c r="Q464" i="26" s="1"/>
  <c r="I453" i="26"/>
  <c r="I454" i="26" s="1"/>
  <c r="I455" i="26" s="1"/>
  <c r="I456" i="26" s="1"/>
  <c r="I457" i="26" s="1"/>
  <c r="I458" i="26" s="1"/>
  <c r="I459" i="26" s="1"/>
  <c r="I460" i="26" s="1"/>
  <c r="I461" i="26" s="1"/>
  <c r="I462" i="26" s="1"/>
  <c r="I463" i="26" s="1"/>
  <c r="I464" i="26" s="1"/>
  <c r="AQ441" i="26"/>
  <c r="AQ442" i="26" s="1"/>
  <c r="AQ443" i="26" s="1"/>
  <c r="AQ444" i="26" s="1"/>
  <c r="AQ445" i="26" s="1"/>
  <c r="AQ446" i="26" s="1"/>
  <c r="AQ447" i="26" s="1"/>
  <c r="AQ448" i="26" s="1"/>
  <c r="AQ449" i="26" s="1"/>
  <c r="AQ450" i="26" s="1"/>
  <c r="AQ451" i="26" s="1"/>
  <c r="AQ452" i="26" s="1"/>
  <c r="AS465" i="26"/>
  <c r="AS466" i="26" s="1"/>
  <c r="AS467" i="26" s="1"/>
  <c r="AS468" i="26" s="1"/>
  <c r="AS469" i="26" s="1"/>
  <c r="AS470" i="26" s="1"/>
  <c r="AS471" i="26" s="1"/>
  <c r="AS472" i="26" s="1"/>
  <c r="AS473" i="26" s="1"/>
  <c r="AS474" i="26" s="1"/>
  <c r="AS475" i="26" s="1"/>
  <c r="AS476" i="26" s="1"/>
  <c r="K465" i="26"/>
  <c r="K466" i="26" s="1"/>
  <c r="K467" i="26" s="1"/>
  <c r="K468" i="26" s="1"/>
  <c r="K469" i="26" s="1"/>
  <c r="K470" i="26" s="1"/>
  <c r="K471" i="26" s="1"/>
  <c r="K472" i="26" s="1"/>
  <c r="K473" i="26" s="1"/>
  <c r="K474" i="26" s="1"/>
  <c r="K475" i="26" s="1"/>
  <c r="K476" i="26" s="1"/>
  <c r="AO453" i="26"/>
  <c r="AO454" i="26" s="1"/>
  <c r="AO455" i="26" s="1"/>
  <c r="AO456" i="26" s="1"/>
  <c r="AO457" i="26" s="1"/>
  <c r="AO458" i="26" s="1"/>
  <c r="AO459" i="26" s="1"/>
  <c r="AO460" i="26" s="1"/>
  <c r="AO461" i="26" s="1"/>
  <c r="AO462" i="26" s="1"/>
  <c r="AO463" i="26" s="1"/>
  <c r="AO464" i="26" s="1"/>
  <c r="AT465" i="26"/>
  <c r="AT466" i="26" s="1"/>
  <c r="AT467" i="26" s="1"/>
  <c r="AT468" i="26" s="1"/>
  <c r="AT469" i="26" s="1"/>
  <c r="AT470" i="26" s="1"/>
  <c r="AT471" i="26" s="1"/>
  <c r="AT472" i="26" s="1"/>
  <c r="AT473" i="26" s="1"/>
  <c r="AT474" i="26" s="1"/>
  <c r="AT475" i="26" s="1"/>
  <c r="AT476" i="26" s="1"/>
  <c r="J441" i="26"/>
  <c r="J442" i="26" s="1"/>
  <c r="J443" i="26" s="1"/>
  <c r="J444" i="26" s="1"/>
  <c r="J445" i="26" s="1"/>
  <c r="J446" i="26" s="1"/>
  <c r="J447" i="26" s="1"/>
  <c r="J448" i="26" s="1"/>
  <c r="J449" i="26" s="1"/>
  <c r="J450" i="26" s="1"/>
  <c r="J451" i="26" s="1"/>
  <c r="J452" i="26" s="1"/>
  <c r="AN453" i="26"/>
  <c r="AN454" i="26" s="1"/>
  <c r="AN455" i="26" s="1"/>
  <c r="AN456" i="26" s="1"/>
  <c r="AN457" i="26" s="1"/>
  <c r="AN458" i="26" s="1"/>
  <c r="AN459" i="26" s="1"/>
  <c r="AN460" i="26" s="1"/>
  <c r="AN461" i="26" s="1"/>
  <c r="AN462" i="26" s="1"/>
  <c r="AN463" i="26" s="1"/>
  <c r="AN464" i="26" s="1"/>
  <c r="H465" i="26"/>
  <c r="H466" i="26" s="1"/>
  <c r="H467" i="26" s="1"/>
  <c r="H468" i="26" s="1"/>
  <c r="H469" i="26" s="1"/>
  <c r="H470" i="26" s="1"/>
  <c r="H471" i="26" s="1"/>
  <c r="H472" i="26" s="1"/>
  <c r="H473" i="26" s="1"/>
  <c r="H474" i="26" s="1"/>
  <c r="H475" i="26" s="1"/>
  <c r="H476" i="26" s="1"/>
  <c r="AR453" i="26"/>
  <c r="AR454" i="26" s="1"/>
  <c r="AR455" i="26" s="1"/>
  <c r="AR456" i="26" s="1"/>
  <c r="AR457" i="26" s="1"/>
  <c r="AR458" i="26" s="1"/>
  <c r="AR459" i="26" s="1"/>
  <c r="AR460" i="26" s="1"/>
  <c r="AR461" i="26" s="1"/>
  <c r="AR462" i="26" s="1"/>
  <c r="AR463" i="26" s="1"/>
  <c r="AR464" i="26" s="1"/>
  <c r="AK465" i="26"/>
  <c r="AK466" i="26" s="1"/>
  <c r="AK467" i="26" s="1"/>
  <c r="AK468" i="26" s="1"/>
  <c r="AK469" i="26" s="1"/>
  <c r="AK470" i="26" s="1"/>
  <c r="AK471" i="26" s="1"/>
  <c r="AK472" i="26" s="1"/>
  <c r="AK473" i="26" s="1"/>
  <c r="AK474" i="26" s="1"/>
  <c r="AK475" i="26" s="1"/>
  <c r="AK476" i="26" s="1"/>
  <c r="F453" i="26"/>
  <c r="F454" i="26" s="1"/>
  <c r="F455" i="26" s="1"/>
  <c r="F456" i="26" s="1"/>
  <c r="F457" i="26" s="1"/>
  <c r="F458" i="26" s="1"/>
  <c r="F459" i="26" s="1"/>
  <c r="F460" i="26" s="1"/>
  <c r="F461" i="26" s="1"/>
  <c r="F462" i="26" s="1"/>
  <c r="F463" i="26" s="1"/>
  <c r="F464" i="26" s="1"/>
  <c r="AL406" i="26" l="1"/>
  <c r="AL407" i="26" s="1"/>
  <c r="AL408" i="26" s="1"/>
  <c r="AL409" i="26" s="1"/>
  <c r="AL410" i="26" s="1"/>
  <c r="AL411" i="26" s="1"/>
  <c r="AL412" i="26" s="1"/>
  <c r="AL413" i="26" s="1"/>
  <c r="AL414" i="26" s="1"/>
  <c r="AL415" i="26" s="1"/>
  <c r="AL416" i="26" s="1"/>
  <c r="AL417" i="26" s="1"/>
  <c r="AM90" i="26"/>
  <c r="AI68" i="26"/>
  <c r="AH67" i="26"/>
  <c r="B67" i="26"/>
  <c r="C68" i="26"/>
  <c r="J453" i="26"/>
  <c r="J454" i="26" s="1"/>
  <c r="J455" i="26" s="1"/>
  <c r="J456" i="26" s="1"/>
  <c r="J457" i="26" s="1"/>
  <c r="J458" i="26" s="1"/>
  <c r="J459" i="26" s="1"/>
  <c r="J460" i="26" s="1"/>
  <c r="J461" i="26" s="1"/>
  <c r="J462" i="26" s="1"/>
  <c r="J463" i="26" s="1"/>
  <c r="J464" i="26" s="1"/>
  <c r="E489" i="26"/>
  <c r="E490" i="26" s="1"/>
  <c r="E491" i="26" s="1"/>
  <c r="E492" i="26" s="1"/>
  <c r="E493" i="26" s="1"/>
  <c r="E494" i="26" s="1"/>
  <c r="E495" i="26" s="1"/>
  <c r="E496" i="26" s="1"/>
  <c r="E497" i="26" s="1"/>
  <c r="E498" i="26" s="1"/>
  <c r="E499" i="26" s="1"/>
  <c r="E500" i="26" s="1"/>
  <c r="AR465" i="26"/>
  <c r="AR466" i="26" s="1"/>
  <c r="AR467" i="26" s="1"/>
  <c r="AR468" i="26" s="1"/>
  <c r="AR469" i="26" s="1"/>
  <c r="AR470" i="26" s="1"/>
  <c r="AR471" i="26" s="1"/>
  <c r="AR472" i="26" s="1"/>
  <c r="AR473" i="26" s="1"/>
  <c r="AR474" i="26" s="1"/>
  <c r="AR475" i="26" s="1"/>
  <c r="AR476" i="26" s="1"/>
  <c r="AT477" i="26"/>
  <c r="AT478" i="26" s="1"/>
  <c r="AT479" i="26" s="1"/>
  <c r="AT480" i="26" s="1"/>
  <c r="AT481" i="26" s="1"/>
  <c r="AT482" i="26" s="1"/>
  <c r="AT483" i="26" s="1"/>
  <c r="AT484" i="26" s="1"/>
  <c r="AT485" i="26" s="1"/>
  <c r="AT486" i="26" s="1"/>
  <c r="AT487" i="26" s="1"/>
  <c r="AT488" i="26" s="1"/>
  <c r="I465" i="26"/>
  <c r="I466" i="26" s="1"/>
  <c r="I467" i="26" s="1"/>
  <c r="I468" i="26" s="1"/>
  <c r="I469" i="26" s="1"/>
  <c r="I470" i="26" s="1"/>
  <c r="I471" i="26" s="1"/>
  <c r="I472" i="26" s="1"/>
  <c r="I473" i="26" s="1"/>
  <c r="I474" i="26" s="1"/>
  <c r="I475" i="26" s="1"/>
  <c r="I476" i="26" s="1"/>
  <c r="M477" i="26"/>
  <c r="M478" i="26" s="1"/>
  <c r="M479" i="26" s="1"/>
  <c r="M480" i="26" s="1"/>
  <c r="M481" i="26" s="1"/>
  <c r="M482" i="26" s="1"/>
  <c r="M483" i="26" s="1"/>
  <c r="M484" i="26" s="1"/>
  <c r="M485" i="26" s="1"/>
  <c r="M486" i="26" s="1"/>
  <c r="M487" i="26" s="1"/>
  <c r="M488" i="26" s="1"/>
  <c r="H477" i="26"/>
  <c r="H478" i="26" s="1"/>
  <c r="H479" i="26" s="1"/>
  <c r="H480" i="26" s="1"/>
  <c r="H481" i="26" s="1"/>
  <c r="H482" i="26" s="1"/>
  <c r="H483" i="26" s="1"/>
  <c r="H484" i="26" s="1"/>
  <c r="H485" i="26" s="1"/>
  <c r="H486" i="26" s="1"/>
  <c r="H487" i="26" s="1"/>
  <c r="H488" i="26" s="1"/>
  <c r="Q465" i="26"/>
  <c r="Q466" i="26" s="1"/>
  <c r="Q467" i="26" s="1"/>
  <c r="Q468" i="26" s="1"/>
  <c r="Q469" i="26" s="1"/>
  <c r="Q470" i="26" s="1"/>
  <c r="Q471" i="26" s="1"/>
  <c r="Q472" i="26" s="1"/>
  <c r="Q473" i="26" s="1"/>
  <c r="Q474" i="26" s="1"/>
  <c r="Q475" i="26" s="1"/>
  <c r="Q476" i="26" s="1"/>
  <c r="AN465" i="26"/>
  <c r="AN466" i="26" s="1"/>
  <c r="AN467" i="26" s="1"/>
  <c r="AN468" i="26" s="1"/>
  <c r="AN469" i="26" s="1"/>
  <c r="AN470" i="26" s="1"/>
  <c r="AN471" i="26" s="1"/>
  <c r="AN472" i="26" s="1"/>
  <c r="AN473" i="26" s="1"/>
  <c r="AN474" i="26" s="1"/>
  <c r="AN475" i="26" s="1"/>
  <c r="AN476" i="26" s="1"/>
  <c r="K477" i="26"/>
  <c r="K478" i="26" s="1"/>
  <c r="K479" i="26" s="1"/>
  <c r="K480" i="26" s="1"/>
  <c r="K481" i="26" s="1"/>
  <c r="K482" i="26" s="1"/>
  <c r="K483" i="26" s="1"/>
  <c r="K484" i="26" s="1"/>
  <c r="K485" i="26" s="1"/>
  <c r="K486" i="26" s="1"/>
  <c r="K487" i="26" s="1"/>
  <c r="K488" i="26" s="1"/>
  <c r="AQ453" i="26"/>
  <c r="AQ454" i="26" s="1"/>
  <c r="AQ455" i="26" s="1"/>
  <c r="AQ456" i="26" s="1"/>
  <c r="AQ457" i="26" s="1"/>
  <c r="AQ458" i="26" s="1"/>
  <c r="AQ459" i="26" s="1"/>
  <c r="AQ460" i="26" s="1"/>
  <c r="AQ461" i="26" s="1"/>
  <c r="AQ462" i="26" s="1"/>
  <c r="AQ463" i="26" s="1"/>
  <c r="AQ464" i="26" s="1"/>
  <c r="L465" i="26"/>
  <c r="L466" i="26" s="1"/>
  <c r="L467" i="26" s="1"/>
  <c r="L468" i="26" s="1"/>
  <c r="L469" i="26" s="1"/>
  <c r="L470" i="26" s="1"/>
  <c r="L471" i="26" s="1"/>
  <c r="L472" i="26" s="1"/>
  <c r="L473" i="26" s="1"/>
  <c r="L474" i="26" s="1"/>
  <c r="L475" i="26" s="1"/>
  <c r="L476" i="26" s="1"/>
  <c r="F465" i="26"/>
  <c r="F466" i="26" s="1"/>
  <c r="F467" i="26" s="1"/>
  <c r="F468" i="26" s="1"/>
  <c r="F469" i="26" s="1"/>
  <c r="F470" i="26" s="1"/>
  <c r="F471" i="26" s="1"/>
  <c r="F472" i="26" s="1"/>
  <c r="F473" i="26" s="1"/>
  <c r="F474" i="26" s="1"/>
  <c r="F475" i="26" s="1"/>
  <c r="F476" i="26" s="1"/>
  <c r="AK477" i="26"/>
  <c r="AK478" i="26" s="1"/>
  <c r="AK479" i="26" s="1"/>
  <c r="AK480" i="26" s="1"/>
  <c r="AK481" i="26" s="1"/>
  <c r="AK482" i="26" s="1"/>
  <c r="AK483" i="26" s="1"/>
  <c r="AK484" i="26" s="1"/>
  <c r="AK485" i="26" s="1"/>
  <c r="AK486" i="26" s="1"/>
  <c r="AK487" i="26" s="1"/>
  <c r="AK488" i="26" s="1"/>
  <c r="G465" i="26"/>
  <c r="G466" i="26" s="1"/>
  <c r="G467" i="26" s="1"/>
  <c r="G468" i="26" s="1"/>
  <c r="G469" i="26" s="1"/>
  <c r="G470" i="26" s="1"/>
  <c r="G471" i="26" s="1"/>
  <c r="G472" i="26" s="1"/>
  <c r="G473" i="26" s="1"/>
  <c r="G474" i="26" s="1"/>
  <c r="G475" i="26" s="1"/>
  <c r="G476" i="26" s="1"/>
  <c r="AO465" i="26"/>
  <c r="AO466" i="26" s="1"/>
  <c r="AO467" i="26" s="1"/>
  <c r="AO468" i="26" s="1"/>
  <c r="AO469" i="26" s="1"/>
  <c r="AO470" i="26" s="1"/>
  <c r="AO471" i="26" s="1"/>
  <c r="AO472" i="26" s="1"/>
  <c r="AO473" i="26" s="1"/>
  <c r="AO474" i="26" s="1"/>
  <c r="AO475" i="26" s="1"/>
  <c r="AO476" i="26" s="1"/>
  <c r="AS477" i="26"/>
  <c r="AS478" i="26" s="1"/>
  <c r="AS479" i="26" s="1"/>
  <c r="AS480" i="26" s="1"/>
  <c r="AS481" i="26" s="1"/>
  <c r="AS482" i="26" s="1"/>
  <c r="AS483" i="26" s="1"/>
  <c r="AS484" i="26" s="1"/>
  <c r="AS485" i="26" s="1"/>
  <c r="AS486" i="26" s="1"/>
  <c r="AS487" i="26" s="1"/>
  <c r="AS488" i="26" s="1"/>
  <c r="AP453" i="26"/>
  <c r="AP454" i="26" s="1"/>
  <c r="AP455" i="26" s="1"/>
  <c r="AP456" i="26" s="1"/>
  <c r="AP457" i="26" s="1"/>
  <c r="AP458" i="26" s="1"/>
  <c r="AP459" i="26" s="1"/>
  <c r="AP460" i="26" s="1"/>
  <c r="AP461" i="26" s="1"/>
  <c r="AP462" i="26" s="1"/>
  <c r="AP463" i="26" s="1"/>
  <c r="AP464" i="26" s="1"/>
  <c r="AL418" i="26" l="1"/>
  <c r="AL419" i="26" s="1"/>
  <c r="AL420" i="26" s="1"/>
  <c r="AL421" i="26" s="1"/>
  <c r="AL422" i="26" s="1"/>
  <c r="AL423" i="26" s="1"/>
  <c r="AL424" i="26" s="1"/>
  <c r="AL425" i="26" s="1"/>
  <c r="AL426" i="26" s="1"/>
  <c r="AL427" i="26" s="1"/>
  <c r="AL428" i="26" s="1"/>
  <c r="AM91" i="26"/>
  <c r="AH68" i="26"/>
  <c r="AI69" i="26"/>
  <c r="B68" i="26"/>
  <c r="C69" i="26"/>
  <c r="AO477" i="26"/>
  <c r="AO478" i="26" s="1"/>
  <c r="AO479" i="26" s="1"/>
  <c r="AO480" i="26" s="1"/>
  <c r="AO481" i="26" s="1"/>
  <c r="AO482" i="26" s="1"/>
  <c r="AO483" i="26" s="1"/>
  <c r="AO484" i="26" s="1"/>
  <c r="AO485" i="26" s="1"/>
  <c r="AO486" i="26" s="1"/>
  <c r="AO487" i="26" s="1"/>
  <c r="AO488" i="26" s="1"/>
  <c r="F477" i="26"/>
  <c r="F478" i="26" s="1"/>
  <c r="F479" i="26" s="1"/>
  <c r="F480" i="26" s="1"/>
  <c r="F481" i="26" s="1"/>
  <c r="F482" i="26" s="1"/>
  <c r="F483" i="26" s="1"/>
  <c r="F484" i="26" s="1"/>
  <c r="F485" i="26" s="1"/>
  <c r="F486" i="26" s="1"/>
  <c r="F487" i="26" s="1"/>
  <c r="F488" i="26" s="1"/>
  <c r="AN477" i="26"/>
  <c r="AN478" i="26" s="1"/>
  <c r="AN479" i="26" s="1"/>
  <c r="AN480" i="26" s="1"/>
  <c r="AN481" i="26" s="1"/>
  <c r="AN482" i="26" s="1"/>
  <c r="AN483" i="26" s="1"/>
  <c r="AN484" i="26" s="1"/>
  <c r="AN485" i="26" s="1"/>
  <c r="AN486" i="26" s="1"/>
  <c r="AN487" i="26" s="1"/>
  <c r="AN488" i="26" s="1"/>
  <c r="AP465" i="26"/>
  <c r="AP466" i="26" s="1"/>
  <c r="AP467" i="26" s="1"/>
  <c r="AP468" i="26" s="1"/>
  <c r="AP469" i="26" s="1"/>
  <c r="AP470" i="26" s="1"/>
  <c r="AP471" i="26" s="1"/>
  <c r="AP472" i="26" s="1"/>
  <c r="AP473" i="26" s="1"/>
  <c r="AP474" i="26" s="1"/>
  <c r="AP475" i="26" s="1"/>
  <c r="AP476" i="26" s="1"/>
  <c r="AK489" i="26"/>
  <c r="AK490" i="26" s="1"/>
  <c r="AK491" i="26" s="1"/>
  <c r="AK492" i="26" s="1"/>
  <c r="AK493" i="26" s="1"/>
  <c r="AK494" i="26" s="1"/>
  <c r="AK495" i="26" s="1"/>
  <c r="AK496" i="26" s="1"/>
  <c r="AK497" i="26" s="1"/>
  <c r="AK498" i="26" s="1"/>
  <c r="AK499" i="26" s="1"/>
  <c r="AK500" i="26" s="1"/>
  <c r="L477" i="26"/>
  <c r="L478" i="26" s="1"/>
  <c r="L479" i="26" s="1"/>
  <c r="L480" i="26" s="1"/>
  <c r="L481" i="26" s="1"/>
  <c r="L482" i="26" s="1"/>
  <c r="L483" i="26" s="1"/>
  <c r="L484" i="26" s="1"/>
  <c r="L485" i="26" s="1"/>
  <c r="L486" i="26" s="1"/>
  <c r="L487" i="26" s="1"/>
  <c r="L488" i="26" s="1"/>
  <c r="I477" i="26"/>
  <c r="I478" i="26" s="1"/>
  <c r="I479" i="26" s="1"/>
  <c r="I480" i="26" s="1"/>
  <c r="I481" i="26" s="1"/>
  <c r="I482" i="26" s="1"/>
  <c r="I483" i="26" s="1"/>
  <c r="I484" i="26" s="1"/>
  <c r="I485" i="26" s="1"/>
  <c r="I486" i="26" s="1"/>
  <c r="I487" i="26" s="1"/>
  <c r="I488" i="26" s="1"/>
  <c r="E501" i="26"/>
  <c r="E502" i="26" s="1"/>
  <c r="E503" i="26" s="1"/>
  <c r="E504" i="26" s="1"/>
  <c r="E505" i="26" s="1"/>
  <c r="E506" i="26" s="1"/>
  <c r="E507" i="26" s="1"/>
  <c r="E508" i="26" s="1"/>
  <c r="E509" i="26" s="1"/>
  <c r="E510" i="26" s="1"/>
  <c r="E511" i="26" s="1"/>
  <c r="E512" i="26" s="1"/>
  <c r="AS489" i="26"/>
  <c r="AS490" i="26" s="1"/>
  <c r="AS491" i="26" s="1"/>
  <c r="AS492" i="26" s="1"/>
  <c r="AS493" i="26" s="1"/>
  <c r="AS494" i="26" s="1"/>
  <c r="AS495" i="26" s="1"/>
  <c r="AS496" i="26" s="1"/>
  <c r="AS497" i="26" s="1"/>
  <c r="AS498" i="26" s="1"/>
  <c r="AS499" i="26" s="1"/>
  <c r="AS500" i="26" s="1"/>
  <c r="Q477" i="26"/>
  <c r="Q478" i="26" s="1"/>
  <c r="Q479" i="26" s="1"/>
  <c r="Q480" i="26" s="1"/>
  <c r="Q481" i="26" s="1"/>
  <c r="Q482" i="26" s="1"/>
  <c r="Q483" i="26" s="1"/>
  <c r="Q484" i="26" s="1"/>
  <c r="Q485" i="26" s="1"/>
  <c r="Q486" i="26" s="1"/>
  <c r="Q487" i="26" s="1"/>
  <c r="Q488" i="26" s="1"/>
  <c r="M489" i="26"/>
  <c r="M490" i="26" s="1"/>
  <c r="M491" i="26" s="1"/>
  <c r="M492" i="26" s="1"/>
  <c r="M493" i="26" s="1"/>
  <c r="M494" i="26" s="1"/>
  <c r="M495" i="26" s="1"/>
  <c r="M496" i="26" s="1"/>
  <c r="M497" i="26" s="1"/>
  <c r="M498" i="26" s="1"/>
  <c r="M499" i="26" s="1"/>
  <c r="M500" i="26" s="1"/>
  <c r="AQ465" i="26"/>
  <c r="AQ466" i="26" s="1"/>
  <c r="AQ467" i="26" s="1"/>
  <c r="AQ468" i="26" s="1"/>
  <c r="AQ469" i="26" s="1"/>
  <c r="AQ470" i="26" s="1"/>
  <c r="AQ471" i="26" s="1"/>
  <c r="AQ472" i="26" s="1"/>
  <c r="AQ473" i="26" s="1"/>
  <c r="AQ474" i="26" s="1"/>
  <c r="AQ475" i="26" s="1"/>
  <c r="AQ476" i="26" s="1"/>
  <c r="AT489" i="26"/>
  <c r="AT490" i="26" s="1"/>
  <c r="AT491" i="26" s="1"/>
  <c r="AT492" i="26" s="1"/>
  <c r="AT493" i="26" s="1"/>
  <c r="AT494" i="26" s="1"/>
  <c r="AT495" i="26" s="1"/>
  <c r="AT496" i="26" s="1"/>
  <c r="AT497" i="26" s="1"/>
  <c r="AT498" i="26" s="1"/>
  <c r="AT499" i="26" s="1"/>
  <c r="AT500" i="26" s="1"/>
  <c r="H489" i="26"/>
  <c r="H490" i="26" s="1"/>
  <c r="H491" i="26" s="1"/>
  <c r="H492" i="26" s="1"/>
  <c r="H493" i="26" s="1"/>
  <c r="H494" i="26" s="1"/>
  <c r="H495" i="26" s="1"/>
  <c r="H496" i="26" s="1"/>
  <c r="H497" i="26" s="1"/>
  <c r="H498" i="26" s="1"/>
  <c r="H499" i="26" s="1"/>
  <c r="H500" i="26" s="1"/>
  <c r="J465" i="26"/>
  <c r="J466" i="26" s="1"/>
  <c r="J467" i="26" s="1"/>
  <c r="J468" i="26" s="1"/>
  <c r="J469" i="26" s="1"/>
  <c r="J470" i="26" s="1"/>
  <c r="J471" i="26" s="1"/>
  <c r="J472" i="26" s="1"/>
  <c r="J473" i="26" s="1"/>
  <c r="J474" i="26" s="1"/>
  <c r="J475" i="26" s="1"/>
  <c r="J476" i="26" s="1"/>
  <c r="AR477" i="26"/>
  <c r="AR478" i="26" s="1"/>
  <c r="AR479" i="26" s="1"/>
  <c r="AR480" i="26" s="1"/>
  <c r="AR481" i="26" s="1"/>
  <c r="AR482" i="26" s="1"/>
  <c r="AR483" i="26" s="1"/>
  <c r="AR484" i="26" s="1"/>
  <c r="AR485" i="26" s="1"/>
  <c r="AR486" i="26" s="1"/>
  <c r="AR487" i="26" s="1"/>
  <c r="AR488" i="26" s="1"/>
  <c r="K489" i="26"/>
  <c r="K490" i="26" s="1"/>
  <c r="K491" i="26" s="1"/>
  <c r="K492" i="26" s="1"/>
  <c r="K493" i="26" s="1"/>
  <c r="K494" i="26" s="1"/>
  <c r="K495" i="26" s="1"/>
  <c r="K496" i="26" s="1"/>
  <c r="K497" i="26" s="1"/>
  <c r="K498" i="26" s="1"/>
  <c r="K499" i="26" s="1"/>
  <c r="K500" i="26" s="1"/>
  <c r="G477" i="26"/>
  <c r="G478" i="26" s="1"/>
  <c r="G479" i="26" s="1"/>
  <c r="G480" i="26" s="1"/>
  <c r="G481" i="26" s="1"/>
  <c r="G482" i="26" s="1"/>
  <c r="G483" i="26" s="1"/>
  <c r="G484" i="26" s="1"/>
  <c r="G485" i="26" s="1"/>
  <c r="G486" i="26" s="1"/>
  <c r="G487" i="26" s="1"/>
  <c r="G488" i="26" s="1"/>
  <c r="AL429" i="26" l="1"/>
  <c r="AI70" i="26"/>
  <c r="AH69" i="26"/>
  <c r="B69" i="26"/>
  <c r="C70" i="26"/>
  <c r="AK501" i="26"/>
  <c r="AK502" i="26" s="1"/>
  <c r="AK503" i="26" s="1"/>
  <c r="AK504" i="26" s="1"/>
  <c r="AK505" i="26" s="1"/>
  <c r="AK506" i="26" s="1"/>
  <c r="AK507" i="26" s="1"/>
  <c r="AK508" i="26" s="1"/>
  <c r="AK509" i="26" s="1"/>
  <c r="AK510" i="26" s="1"/>
  <c r="AK511" i="26" s="1"/>
  <c r="AK512" i="26" s="1"/>
  <c r="K501" i="26"/>
  <c r="K502" i="26" s="1"/>
  <c r="K503" i="26" s="1"/>
  <c r="K504" i="26" s="1"/>
  <c r="K505" i="26" s="1"/>
  <c r="K506" i="26" s="1"/>
  <c r="K507" i="26" s="1"/>
  <c r="K508" i="26" s="1"/>
  <c r="K509" i="26" s="1"/>
  <c r="K510" i="26" s="1"/>
  <c r="K511" i="26" s="1"/>
  <c r="K512" i="26" s="1"/>
  <c r="F489" i="26"/>
  <c r="F490" i="26" s="1"/>
  <c r="F491" i="26" s="1"/>
  <c r="F492" i="26" s="1"/>
  <c r="F493" i="26" s="1"/>
  <c r="F494" i="26" s="1"/>
  <c r="F495" i="26" s="1"/>
  <c r="F496" i="26" s="1"/>
  <c r="F497" i="26" s="1"/>
  <c r="F498" i="26" s="1"/>
  <c r="F499" i="26" s="1"/>
  <c r="F500" i="26" s="1"/>
  <c r="H501" i="26"/>
  <c r="H502" i="26" s="1"/>
  <c r="H503" i="26" s="1"/>
  <c r="H504" i="26" s="1"/>
  <c r="H505" i="26" s="1"/>
  <c r="H506" i="26" s="1"/>
  <c r="H507" i="26" s="1"/>
  <c r="H508" i="26" s="1"/>
  <c r="H509" i="26" s="1"/>
  <c r="H510" i="26" s="1"/>
  <c r="H511" i="26" s="1"/>
  <c r="H512" i="26" s="1"/>
  <c r="E513" i="26"/>
  <c r="E514" i="26" s="1"/>
  <c r="E515" i="26" s="1"/>
  <c r="E516" i="26" s="1"/>
  <c r="E517" i="26" s="1"/>
  <c r="E518" i="26" s="1"/>
  <c r="E519" i="26" s="1"/>
  <c r="E520" i="26" s="1"/>
  <c r="E521" i="26" s="1"/>
  <c r="E522" i="26" s="1"/>
  <c r="E523" i="26" s="1"/>
  <c r="E524" i="26" s="1"/>
  <c r="I489" i="26"/>
  <c r="I490" i="26" s="1"/>
  <c r="I491" i="26" s="1"/>
  <c r="I492" i="26" s="1"/>
  <c r="I493" i="26" s="1"/>
  <c r="I494" i="26" s="1"/>
  <c r="I495" i="26" s="1"/>
  <c r="I496" i="26" s="1"/>
  <c r="I497" i="26" s="1"/>
  <c r="I498" i="26" s="1"/>
  <c r="I499" i="26" s="1"/>
  <c r="I500" i="26" s="1"/>
  <c r="Q489" i="26"/>
  <c r="Q490" i="26" s="1"/>
  <c r="Q491" i="26" s="1"/>
  <c r="Q492" i="26" s="1"/>
  <c r="Q493" i="26" s="1"/>
  <c r="Q494" i="26" s="1"/>
  <c r="Q495" i="26" s="1"/>
  <c r="Q496" i="26" s="1"/>
  <c r="Q497" i="26" s="1"/>
  <c r="Q498" i="26" s="1"/>
  <c r="Q499" i="26" s="1"/>
  <c r="Q500" i="26" s="1"/>
  <c r="AP477" i="26"/>
  <c r="AP478" i="26" s="1"/>
  <c r="AP479" i="26" s="1"/>
  <c r="AP480" i="26" s="1"/>
  <c r="AP481" i="26" s="1"/>
  <c r="AP482" i="26" s="1"/>
  <c r="AP483" i="26" s="1"/>
  <c r="AP484" i="26" s="1"/>
  <c r="AP485" i="26" s="1"/>
  <c r="AP486" i="26" s="1"/>
  <c r="AP487" i="26" s="1"/>
  <c r="AP488" i="26" s="1"/>
  <c r="AO489" i="26"/>
  <c r="AO490" i="26" s="1"/>
  <c r="AO491" i="26" s="1"/>
  <c r="AO492" i="26" s="1"/>
  <c r="AO493" i="26" s="1"/>
  <c r="AO494" i="26" s="1"/>
  <c r="AO495" i="26" s="1"/>
  <c r="AO496" i="26" s="1"/>
  <c r="AO497" i="26" s="1"/>
  <c r="AO498" i="26" s="1"/>
  <c r="AO499" i="26" s="1"/>
  <c r="AO500" i="26" s="1"/>
  <c r="M501" i="26"/>
  <c r="M502" i="26" s="1"/>
  <c r="M503" i="26" s="1"/>
  <c r="M504" i="26" s="1"/>
  <c r="M505" i="26" s="1"/>
  <c r="M506" i="26" s="1"/>
  <c r="M507" i="26" s="1"/>
  <c r="M508" i="26" s="1"/>
  <c r="M509" i="26" s="1"/>
  <c r="M510" i="26" s="1"/>
  <c r="M511" i="26" s="1"/>
  <c r="M512" i="26" s="1"/>
  <c r="AR489" i="26"/>
  <c r="AR490" i="26" s="1"/>
  <c r="AR491" i="26" s="1"/>
  <c r="AR492" i="26" s="1"/>
  <c r="AR493" i="26" s="1"/>
  <c r="AR494" i="26" s="1"/>
  <c r="AR495" i="26" s="1"/>
  <c r="AR496" i="26" s="1"/>
  <c r="AR497" i="26" s="1"/>
  <c r="AR498" i="26" s="1"/>
  <c r="AR499" i="26" s="1"/>
  <c r="AR500" i="26" s="1"/>
  <c r="L489" i="26"/>
  <c r="L490" i="26" s="1"/>
  <c r="L491" i="26" s="1"/>
  <c r="L492" i="26" s="1"/>
  <c r="L493" i="26" s="1"/>
  <c r="L494" i="26" s="1"/>
  <c r="L495" i="26" s="1"/>
  <c r="L496" i="26" s="1"/>
  <c r="L497" i="26" s="1"/>
  <c r="L498" i="26" s="1"/>
  <c r="L499" i="26" s="1"/>
  <c r="L500" i="26" s="1"/>
  <c r="AT501" i="26"/>
  <c r="AT502" i="26" s="1"/>
  <c r="AT503" i="26" s="1"/>
  <c r="AT504" i="26" s="1"/>
  <c r="AT505" i="26" s="1"/>
  <c r="AT506" i="26" s="1"/>
  <c r="AT507" i="26" s="1"/>
  <c r="AT508" i="26" s="1"/>
  <c r="AT509" i="26" s="1"/>
  <c r="AT510" i="26" s="1"/>
  <c r="AT511" i="26" s="1"/>
  <c r="AT512" i="26" s="1"/>
  <c r="G489" i="26"/>
  <c r="G490" i="26" s="1"/>
  <c r="G491" i="26" s="1"/>
  <c r="G492" i="26" s="1"/>
  <c r="G493" i="26" s="1"/>
  <c r="G494" i="26" s="1"/>
  <c r="G495" i="26" s="1"/>
  <c r="G496" i="26" s="1"/>
  <c r="G497" i="26" s="1"/>
  <c r="G498" i="26" s="1"/>
  <c r="G499" i="26" s="1"/>
  <c r="G500" i="26" s="1"/>
  <c r="J477" i="26"/>
  <c r="J478" i="26" s="1"/>
  <c r="J479" i="26" s="1"/>
  <c r="J480" i="26" s="1"/>
  <c r="J481" i="26" s="1"/>
  <c r="J482" i="26" s="1"/>
  <c r="J483" i="26" s="1"/>
  <c r="J484" i="26" s="1"/>
  <c r="J485" i="26" s="1"/>
  <c r="J486" i="26" s="1"/>
  <c r="J487" i="26" s="1"/>
  <c r="J488" i="26" s="1"/>
  <c r="AS501" i="26"/>
  <c r="AS502" i="26" s="1"/>
  <c r="AS503" i="26" s="1"/>
  <c r="AS504" i="26" s="1"/>
  <c r="AS505" i="26" s="1"/>
  <c r="AS506" i="26" s="1"/>
  <c r="AS507" i="26" s="1"/>
  <c r="AS508" i="26" s="1"/>
  <c r="AS509" i="26" s="1"/>
  <c r="AS510" i="26" s="1"/>
  <c r="AS511" i="26" s="1"/>
  <c r="AS512" i="26" s="1"/>
  <c r="AN489" i="26"/>
  <c r="AN490" i="26" s="1"/>
  <c r="AN491" i="26" s="1"/>
  <c r="AN492" i="26" s="1"/>
  <c r="AN493" i="26" s="1"/>
  <c r="AN494" i="26" s="1"/>
  <c r="AN495" i="26" s="1"/>
  <c r="AN496" i="26" s="1"/>
  <c r="AN497" i="26" s="1"/>
  <c r="AN498" i="26" s="1"/>
  <c r="AN499" i="26" s="1"/>
  <c r="AN500" i="26" s="1"/>
  <c r="AQ477" i="26"/>
  <c r="AQ478" i="26" s="1"/>
  <c r="AQ479" i="26" s="1"/>
  <c r="AQ480" i="26" s="1"/>
  <c r="AQ481" i="26" s="1"/>
  <c r="AQ482" i="26" s="1"/>
  <c r="AQ483" i="26" s="1"/>
  <c r="AQ484" i="26" s="1"/>
  <c r="AQ485" i="26" s="1"/>
  <c r="AQ486" i="26" s="1"/>
  <c r="AQ487" i="26" s="1"/>
  <c r="AQ488" i="26" s="1"/>
  <c r="AL430" i="26" l="1"/>
  <c r="B70" i="26"/>
  <c r="C71" i="26"/>
  <c r="AH70" i="26"/>
  <c r="AI71" i="26"/>
  <c r="G501" i="26"/>
  <c r="G502" i="26" s="1"/>
  <c r="G503" i="26" s="1"/>
  <c r="G504" i="26" s="1"/>
  <c r="G505" i="26" s="1"/>
  <c r="G506" i="26" s="1"/>
  <c r="G507" i="26" s="1"/>
  <c r="G508" i="26" s="1"/>
  <c r="G509" i="26" s="1"/>
  <c r="G510" i="26" s="1"/>
  <c r="G511" i="26" s="1"/>
  <c r="G512" i="26" s="1"/>
  <c r="AT513" i="26"/>
  <c r="AT514" i="26" s="1"/>
  <c r="AT515" i="26" s="1"/>
  <c r="AT516" i="26" s="1"/>
  <c r="AT517" i="26" s="1"/>
  <c r="AT518" i="26" s="1"/>
  <c r="AT519" i="26" s="1"/>
  <c r="AT520" i="26" s="1"/>
  <c r="AT521" i="26" s="1"/>
  <c r="AT522" i="26" s="1"/>
  <c r="AT523" i="26" s="1"/>
  <c r="AT524" i="26" s="1"/>
  <c r="AQ489" i="26"/>
  <c r="AQ490" i="26" s="1"/>
  <c r="AQ491" i="26" s="1"/>
  <c r="AQ492" i="26" s="1"/>
  <c r="AQ493" i="26" s="1"/>
  <c r="AQ494" i="26" s="1"/>
  <c r="AQ495" i="26" s="1"/>
  <c r="AQ496" i="26" s="1"/>
  <c r="AQ497" i="26" s="1"/>
  <c r="AQ498" i="26" s="1"/>
  <c r="AQ499" i="26" s="1"/>
  <c r="AQ500" i="26" s="1"/>
  <c r="AP489" i="26"/>
  <c r="AP490" i="26" s="1"/>
  <c r="AP491" i="26" s="1"/>
  <c r="AP492" i="26" s="1"/>
  <c r="AP493" i="26" s="1"/>
  <c r="AP494" i="26" s="1"/>
  <c r="AP495" i="26" s="1"/>
  <c r="AP496" i="26" s="1"/>
  <c r="AP497" i="26" s="1"/>
  <c r="AP498" i="26" s="1"/>
  <c r="AP499" i="26" s="1"/>
  <c r="AP500" i="26" s="1"/>
  <c r="AR501" i="26"/>
  <c r="AR502" i="26" s="1"/>
  <c r="AR503" i="26" s="1"/>
  <c r="AR504" i="26" s="1"/>
  <c r="AR505" i="26" s="1"/>
  <c r="AR506" i="26" s="1"/>
  <c r="AR507" i="26" s="1"/>
  <c r="AR508" i="26" s="1"/>
  <c r="AR509" i="26" s="1"/>
  <c r="AR510" i="26" s="1"/>
  <c r="AR511" i="26" s="1"/>
  <c r="AR512" i="26" s="1"/>
  <c r="Q501" i="26"/>
  <c r="Q502" i="26" s="1"/>
  <c r="Q503" i="26" s="1"/>
  <c r="Q504" i="26" s="1"/>
  <c r="Q505" i="26" s="1"/>
  <c r="Q506" i="26" s="1"/>
  <c r="Q507" i="26" s="1"/>
  <c r="Q508" i="26" s="1"/>
  <c r="Q509" i="26" s="1"/>
  <c r="Q510" i="26" s="1"/>
  <c r="Q511" i="26" s="1"/>
  <c r="Q512" i="26" s="1"/>
  <c r="E525" i="26"/>
  <c r="E526" i="26" s="1"/>
  <c r="E527" i="26" s="1"/>
  <c r="E528" i="26" s="1"/>
  <c r="E529" i="26" s="1"/>
  <c r="E530" i="26" s="1"/>
  <c r="E531" i="26" s="1"/>
  <c r="E532" i="26" s="1"/>
  <c r="E533" i="26" s="1"/>
  <c r="E534" i="26" s="1"/>
  <c r="E535" i="26" s="1"/>
  <c r="E536" i="26" s="1"/>
  <c r="K513" i="26"/>
  <c r="K514" i="26" s="1"/>
  <c r="K515" i="26" s="1"/>
  <c r="K516" i="26" s="1"/>
  <c r="K517" i="26" s="1"/>
  <c r="K518" i="26" s="1"/>
  <c r="K519" i="26" s="1"/>
  <c r="K520" i="26" s="1"/>
  <c r="K521" i="26" s="1"/>
  <c r="K522" i="26" s="1"/>
  <c r="K523" i="26" s="1"/>
  <c r="K524" i="26" s="1"/>
  <c r="AS513" i="26"/>
  <c r="AS514" i="26" s="1"/>
  <c r="AS515" i="26" s="1"/>
  <c r="AS516" i="26" s="1"/>
  <c r="AS517" i="26" s="1"/>
  <c r="AS518" i="26" s="1"/>
  <c r="AS519" i="26" s="1"/>
  <c r="AS520" i="26" s="1"/>
  <c r="AS521" i="26" s="1"/>
  <c r="AS522" i="26" s="1"/>
  <c r="AS523" i="26" s="1"/>
  <c r="AS524" i="26" s="1"/>
  <c r="M513" i="26"/>
  <c r="M514" i="26" s="1"/>
  <c r="M515" i="26" s="1"/>
  <c r="M516" i="26" s="1"/>
  <c r="M517" i="26" s="1"/>
  <c r="M518" i="26" s="1"/>
  <c r="M519" i="26" s="1"/>
  <c r="M520" i="26" s="1"/>
  <c r="M521" i="26" s="1"/>
  <c r="M522" i="26" s="1"/>
  <c r="M523" i="26" s="1"/>
  <c r="M524" i="26" s="1"/>
  <c r="J489" i="26"/>
  <c r="J490" i="26" s="1"/>
  <c r="J491" i="26" s="1"/>
  <c r="J492" i="26" s="1"/>
  <c r="J493" i="26" s="1"/>
  <c r="J494" i="26" s="1"/>
  <c r="J495" i="26" s="1"/>
  <c r="J496" i="26" s="1"/>
  <c r="J497" i="26" s="1"/>
  <c r="J498" i="26" s="1"/>
  <c r="J499" i="26" s="1"/>
  <c r="J500" i="26" s="1"/>
  <c r="L501" i="26"/>
  <c r="L502" i="26" s="1"/>
  <c r="L503" i="26" s="1"/>
  <c r="L504" i="26" s="1"/>
  <c r="L505" i="26" s="1"/>
  <c r="L506" i="26" s="1"/>
  <c r="L507" i="26" s="1"/>
  <c r="L508" i="26" s="1"/>
  <c r="L509" i="26" s="1"/>
  <c r="L510" i="26" s="1"/>
  <c r="L511" i="26" s="1"/>
  <c r="L512" i="26" s="1"/>
  <c r="H513" i="26"/>
  <c r="H514" i="26" s="1"/>
  <c r="H515" i="26" s="1"/>
  <c r="H516" i="26" s="1"/>
  <c r="H517" i="26" s="1"/>
  <c r="H518" i="26" s="1"/>
  <c r="H519" i="26" s="1"/>
  <c r="H520" i="26" s="1"/>
  <c r="H521" i="26" s="1"/>
  <c r="H522" i="26" s="1"/>
  <c r="H523" i="26" s="1"/>
  <c r="H524" i="26" s="1"/>
  <c r="AN501" i="26"/>
  <c r="AN502" i="26" s="1"/>
  <c r="AN503" i="26" s="1"/>
  <c r="AN504" i="26" s="1"/>
  <c r="AN505" i="26" s="1"/>
  <c r="AN506" i="26" s="1"/>
  <c r="AN507" i="26" s="1"/>
  <c r="AN508" i="26" s="1"/>
  <c r="AN509" i="26" s="1"/>
  <c r="AN510" i="26" s="1"/>
  <c r="AN511" i="26" s="1"/>
  <c r="AN512" i="26" s="1"/>
  <c r="AO501" i="26"/>
  <c r="AO502" i="26" s="1"/>
  <c r="AO503" i="26" s="1"/>
  <c r="AO504" i="26" s="1"/>
  <c r="AO505" i="26" s="1"/>
  <c r="AO506" i="26" s="1"/>
  <c r="AO507" i="26" s="1"/>
  <c r="AO508" i="26" s="1"/>
  <c r="AO509" i="26" s="1"/>
  <c r="AO510" i="26" s="1"/>
  <c r="AO511" i="26" s="1"/>
  <c r="AO512" i="26" s="1"/>
  <c r="I501" i="26"/>
  <c r="I502" i="26" s="1"/>
  <c r="I503" i="26" s="1"/>
  <c r="I504" i="26" s="1"/>
  <c r="I505" i="26" s="1"/>
  <c r="I506" i="26" s="1"/>
  <c r="I507" i="26" s="1"/>
  <c r="I508" i="26" s="1"/>
  <c r="I509" i="26" s="1"/>
  <c r="I510" i="26" s="1"/>
  <c r="I511" i="26" s="1"/>
  <c r="I512" i="26" s="1"/>
  <c r="AK513" i="26"/>
  <c r="AK514" i="26" s="1"/>
  <c r="AK515" i="26" s="1"/>
  <c r="AK516" i="26" s="1"/>
  <c r="AK517" i="26" s="1"/>
  <c r="AK518" i="26" s="1"/>
  <c r="AK519" i="26" s="1"/>
  <c r="AK520" i="26" s="1"/>
  <c r="AK521" i="26" s="1"/>
  <c r="AK522" i="26" s="1"/>
  <c r="AK523" i="26" s="1"/>
  <c r="AK524" i="26" s="1"/>
  <c r="F501" i="26"/>
  <c r="F502" i="26" s="1"/>
  <c r="F503" i="26" s="1"/>
  <c r="F504" i="26" s="1"/>
  <c r="F505" i="26" s="1"/>
  <c r="F506" i="26" s="1"/>
  <c r="F507" i="26" s="1"/>
  <c r="F508" i="26" s="1"/>
  <c r="F509" i="26" s="1"/>
  <c r="F510" i="26" s="1"/>
  <c r="F511" i="26" s="1"/>
  <c r="F512" i="26" s="1"/>
  <c r="AL431" i="26" l="1"/>
  <c r="AH71" i="26"/>
  <c r="AI72" i="26"/>
  <c r="B71" i="26"/>
  <c r="C72" i="26"/>
  <c r="AN513" i="26"/>
  <c r="AN514" i="26" s="1"/>
  <c r="AN515" i="26" s="1"/>
  <c r="AN516" i="26" s="1"/>
  <c r="AN517" i="26" s="1"/>
  <c r="AN518" i="26" s="1"/>
  <c r="AN519" i="26" s="1"/>
  <c r="AN520" i="26" s="1"/>
  <c r="AN521" i="26" s="1"/>
  <c r="AN522" i="26" s="1"/>
  <c r="AN523" i="26" s="1"/>
  <c r="AN524" i="26" s="1"/>
  <c r="F513" i="26"/>
  <c r="F514" i="26" s="1"/>
  <c r="F515" i="26" s="1"/>
  <c r="F516" i="26" s="1"/>
  <c r="F517" i="26" s="1"/>
  <c r="F518" i="26" s="1"/>
  <c r="F519" i="26" s="1"/>
  <c r="F520" i="26" s="1"/>
  <c r="F521" i="26" s="1"/>
  <c r="F522" i="26" s="1"/>
  <c r="F523" i="26" s="1"/>
  <c r="F524" i="26" s="1"/>
  <c r="AT525" i="26"/>
  <c r="AT526" i="26" s="1"/>
  <c r="AT527" i="26" s="1"/>
  <c r="AT528" i="26" s="1"/>
  <c r="AT529" i="26" s="1"/>
  <c r="AT530" i="26" s="1"/>
  <c r="AT531" i="26" s="1"/>
  <c r="AT532" i="26" s="1"/>
  <c r="AT533" i="26" s="1"/>
  <c r="AT534" i="26" s="1"/>
  <c r="AT535" i="26" s="1"/>
  <c r="AT536" i="26" s="1"/>
  <c r="Q513" i="26"/>
  <c r="Q514" i="26" s="1"/>
  <c r="Q515" i="26" s="1"/>
  <c r="Q516" i="26" s="1"/>
  <c r="Q517" i="26" s="1"/>
  <c r="Q518" i="26" s="1"/>
  <c r="Q519" i="26" s="1"/>
  <c r="Q520" i="26" s="1"/>
  <c r="Q521" i="26" s="1"/>
  <c r="Q522" i="26" s="1"/>
  <c r="Q523" i="26" s="1"/>
  <c r="Q524" i="26" s="1"/>
  <c r="AP501" i="26"/>
  <c r="AP502" i="26" s="1"/>
  <c r="AP503" i="26" s="1"/>
  <c r="AP504" i="26" s="1"/>
  <c r="AP505" i="26" s="1"/>
  <c r="AP506" i="26" s="1"/>
  <c r="AP507" i="26" s="1"/>
  <c r="AP508" i="26" s="1"/>
  <c r="AP509" i="26" s="1"/>
  <c r="AP510" i="26" s="1"/>
  <c r="AP511" i="26" s="1"/>
  <c r="AP512" i="26" s="1"/>
  <c r="K525" i="26"/>
  <c r="K526" i="26" s="1"/>
  <c r="K527" i="26" s="1"/>
  <c r="K528" i="26" s="1"/>
  <c r="K529" i="26" s="1"/>
  <c r="K530" i="26" s="1"/>
  <c r="K531" i="26" s="1"/>
  <c r="K532" i="26" s="1"/>
  <c r="K533" i="26" s="1"/>
  <c r="K534" i="26" s="1"/>
  <c r="K535" i="26" s="1"/>
  <c r="K536" i="26" s="1"/>
  <c r="H525" i="26"/>
  <c r="H526" i="26" s="1"/>
  <c r="H527" i="26" s="1"/>
  <c r="H528" i="26" s="1"/>
  <c r="H529" i="26" s="1"/>
  <c r="H530" i="26" s="1"/>
  <c r="H531" i="26" s="1"/>
  <c r="H532" i="26" s="1"/>
  <c r="H533" i="26" s="1"/>
  <c r="H534" i="26" s="1"/>
  <c r="H535" i="26" s="1"/>
  <c r="H536" i="26" s="1"/>
  <c r="M525" i="26"/>
  <c r="M526" i="26" s="1"/>
  <c r="M527" i="26" s="1"/>
  <c r="M528" i="26" s="1"/>
  <c r="M529" i="26" s="1"/>
  <c r="M530" i="26" s="1"/>
  <c r="M531" i="26" s="1"/>
  <c r="M532" i="26" s="1"/>
  <c r="M533" i="26" s="1"/>
  <c r="M534" i="26" s="1"/>
  <c r="M535" i="26" s="1"/>
  <c r="M536" i="26" s="1"/>
  <c r="AQ501" i="26"/>
  <c r="AQ502" i="26" s="1"/>
  <c r="AQ503" i="26" s="1"/>
  <c r="AQ504" i="26" s="1"/>
  <c r="AQ505" i="26" s="1"/>
  <c r="AQ506" i="26" s="1"/>
  <c r="AQ507" i="26" s="1"/>
  <c r="AQ508" i="26" s="1"/>
  <c r="AQ509" i="26" s="1"/>
  <c r="AQ510" i="26" s="1"/>
  <c r="AQ511" i="26" s="1"/>
  <c r="AQ512" i="26" s="1"/>
  <c r="J501" i="26"/>
  <c r="J502" i="26" s="1"/>
  <c r="J503" i="26" s="1"/>
  <c r="J504" i="26" s="1"/>
  <c r="J505" i="26" s="1"/>
  <c r="J506" i="26" s="1"/>
  <c r="J507" i="26" s="1"/>
  <c r="J508" i="26" s="1"/>
  <c r="J509" i="26" s="1"/>
  <c r="J510" i="26" s="1"/>
  <c r="J511" i="26" s="1"/>
  <c r="J512" i="26" s="1"/>
  <c r="AR513" i="26"/>
  <c r="AR514" i="26" s="1"/>
  <c r="AR515" i="26" s="1"/>
  <c r="AR516" i="26" s="1"/>
  <c r="AR517" i="26" s="1"/>
  <c r="AR518" i="26" s="1"/>
  <c r="AR519" i="26" s="1"/>
  <c r="AR520" i="26" s="1"/>
  <c r="AR521" i="26" s="1"/>
  <c r="AR522" i="26" s="1"/>
  <c r="AR523" i="26" s="1"/>
  <c r="AR524" i="26" s="1"/>
  <c r="G513" i="26"/>
  <c r="G514" i="26" s="1"/>
  <c r="G515" i="26" s="1"/>
  <c r="G516" i="26" s="1"/>
  <c r="G517" i="26" s="1"/>
  <c r="G518" i="26" s="1"/>
  <c r="G519" i="26" s="1"/>
  <c r="G520" i="26" s="1"/>
  <c r="G521" i="26" s="1"/>
  <c r="G522" i="26" s="1"/>
  <c r="G523" i="26" s="1"/>
  <c r="G524" i="26" s="1"/>
  <c r="AK525" i="26"/>
  <c r="AK526" i="26" s="1"/>
  <c r="AK527" i="26" s="1"/>
  <c r="AK528" i="26" s="1"/>
  <c r="AK529" i="26" s="1"/>
  <c r="AK530" i="26" s="1"/>
  <c r="AK531" i="26" s="1"/>
  <c r="AK532" i="26" s="1"/>
  <c r="AK533" i="26" s="1"/>
  <c r="AK534" i="26" s="1"/>
  <c r="AK535" i="26" s="1"/>
  <c r="AK536" i="26" s="1"/>
  <c r="I513" i="26"/>
  <c r="I514" i="26" s="1"/>
  <c r="I515" i="26" s="1"/>
  <c r="I516" i="26" s="1"/>
  <c r="I517" i="26" s="1"/>
  <c r="I518" i="26" s="1"/>
  <c r="I519" i="26" s="1"/>
  <c r="I520" i="26" s="1"/>
  <c r="I521" i="26" s="1"/>
  <c r="I522" i="26" s="1"/>
  <c r="I523" i="26" s="1"/>
  <c r="I524" i="26" s="1"/>
  <c r="AS525" i="26"/>
  <c r="AS526" i="26" s="1"/>
  <c r="AS527" i="26" s="1"/>
  <c r="AS528" i="26" s="1"/>
  <c r="AS529" i="26" s="1"/>
  <c r="AS530" i="26" s="1"/>
  <c r="AS531" i="26" s="1"/>
  <c r="AS532" i="26" s="1"/>
  <c r="AS533" i="26" s="1"/>
  <c r="AS534" i="26" s="1"/>
  <c r="AS535" i="26" s="1"/>
  <c r="AS536" i="26" s="1"/>
  <c r="AO513" i="26"/>
  <c r="AO514" i="26" s="1"/>
  <c r="AO515" i="26" s="1"/>
  <c r="AO516" i="26" s="1"/>
  <c r="AO517" i="26" s="1"/>
  <c r="AO518" i="26" s="1"/>
  <c r="AO519" i="26" s="1"/>
  <c r="AO520" i="26" s="1"/>
  <c r="AO521" i="26" s="1"/>
  <c r="AO522" i="26" s="1"/>
  <c r="AO523" i="26" s="1"/>
  <c r="AO524" i="26" s="1"/>
  <c r="L513" i="26"/>
  <c r="L514" i="26" s="1"/>
  <c r="L515" i="26" s="1"/>
  <c r="L516" i="26" s="1"/>
  <c r="L517" i="26" s="1"/>
  <c r="L518" i="26" s="1"/>
  <c r="L519" i="26" s="1"/>
  <c r="L520" i="26" s="1"/>
  <c r="L521" i="26" s="1"/>
  <c r="L522" i="26" s="1"/>
  <c r="L523" i="26" s="1"/>
  <c r="L524" i="26" s="1"/>
  <c r="E537" i="26"/>
  <c r="E538" i="26" s="1"/>
  <c r="E539" i="26" s="1"/>
  <c r="E540" i="26" s="1"/>
  <c r="E541" i="26" s="1"/>
  <c r="E542" i="26" s="1"/>
  <c r="E543" i="26" s="1"/>
  <c r="E544" i="26" s="1"/>
  <c r="E545" i="26" s="1"/>
  <c r="E546" i="26" s="1"/>
  <c r="E547" i="26" s="1"/>
  <c r="E548" i="26" s="1"/>
  <c r="AL432" i="26" l="1"/>
  <c r="C73" i="26"/>
  <c r="B72" i="26"/>
  <c r="AH72" i="26"/>
  <c r="AI73" i="26"/>
  <c r="AR525" i="26"/>
  <c r="AR526" i="26" s="1"/>
  <c r="AR527" i="26" s="1"/>
  <c r="AR528" i="26" s="1"/>
  <c r="AR529" i="26" s="1"/>
  <c r="AR530" i="26" s="1"/>
  <c r="AR531" i="26" s="1"/>
  <c r="AR532" i="26" s="1"/>
  <c r="AR533" i="26" s="1"/>
  <c r="AR534" i="26" s="1"/>
  <c r="AR535" i="26" s="1"/>
  <c r="AR536" i="26" s="1"/>
  <c r="J513" i="26"/>
  <c r="J514" i="26" s="1"/>
  <c r="J515" i="26" s="1"/>
  <c r="J516" i="26" s="1"/>
  <c r="J517" i="26" s="1"/>
  <c r="J518" i="26" s="1"/>
  <c r="J519" i="26" s="1"/>
  <c r="J520" i="26" s="1"/>
  <c r="J521" i="26" s="1"/>
  <c r="J522" i="26" s="1"/>
  <c r="J523" i="26" s="1"/>
  <c r="J524" i="26" s="1"/>
  <c r="H537" i="26"/>
  <c r="H538" i="26" s="1"/>
  <c r="H539" i="26" s="1"/>
  <c r="H540" i="26" s="1"/>
  <c r="H541" i="26" s="1"/>
  <c r="H542" i="26" s="1"/>
  <c r="H543" i="26" s="1"/>
  <c r="H544" i="26" s="1"/>
  <c r="H545" i="26" s="1"/>
  <c r="H546" i="26" s="1"/>
  <c r="H547" i="26" s="1"/>
  <c r="H548" i="26" s="1"/>
  <c r="F525" i="26"/>
  <c r="F526" i="26" s="1"/>
  <c r="F527" i="26" s="1"/>
  <c r="F528" i="26" s="1"/>
  <c r="F529" i="26" s="1"/>
  <c r="F530" i="26" s="1"/>
  <c r="F531" i="26" s="1"/>
  <c r="F532" i="26" s="1"/>
  <c r="F533" i="26" s="1"/>
  <c r="F534" i="26" s="1"/>
  <c r="F535" i="26" s="1"/>
  <c r="F536" i="26" s="1"/>
  <c r="L525" i="26"/>
  <c r="L526" i="26" s="1"/>
  <c r="L527" i="26" s="1"/>
  <c r="L528" i="26" s="1"/>
  <c r="L529" i="26" s="1"/>
  <c r="L530" i="26" s="1"/>
  <c r="L531" i="26" s="1"/>
  <c r="L532" i="26" s="1"/>
  <c r="L533" i="26" s="1"/>
  <c r="L534" i="26" s="1"/>
  <c r="L535" i="26" s="1"/>
  <c r="L536" i="26" s="1"/>
  <c r="AK537" i="26"/>
  <c r="AK538" i="26" s="1"/>
  <c r="AK539" i="26" s="1"/>
  <c r="AK540" i="26" s="1"/>
  <c r="AK541" i="26" s="1"/>
  <c r="AK542" i="26" s="1"/>
  <c r="AK543" i="26" s="1"/>
  <c r="AK544" i="26" s="1"/>
  <c r="AK545" i="26" s="1"/>
  <c r="AK546" i="26" s="1"/>
  <c r="AK547" i="26" s="1"/>
  <c r="AK548" i="26" s="1"/>
  <c r="AO525" i="26"/>
  <c r="AO526" i="26" s="1"/>
  <c r="AO527" i="26" s="1"/>
  <c r="AO528" i="26" s="1"/>
  <c r="AO529" i="26" s="1"/>
  <c r="AO530" i="26" s="1"/>
  <c r="AO531" i="26" s="1"/>
  <c r="AO532" i="26" s="1"/>
  <c r="AO533" i="26" s="1"/>
  <c r="AO534" i="26" s="1"/>
  <c r="AO535" i="26" s="1"/>
  <c r="AO536" i="26" s="1"/>
  <c r="AS537" i="26"/>
  <c r="AS538" i="26" s="1"/>
  <c r="AS539" i="26" s="1"/>
  <c r="AS540" i="26" s="1"/>
  <c r="AS541" i="26" s="1"/>
  <c r="AS542" i="26" s="1"/>
  <c r="AS543" i="26" s="1"/>
  <c r="AS544" i="26" s="1"/>
  <c r="AS545" i="26" s="1"/>
  <c r="AS546" i="26" s="1"/>
  <c r="AS547" i="26" s="1"/>
  <c r="AS548" i="26" s="1"/>
  <c r="G525" i="26"/>
  <c r="G526" i="26" s="1"/>
  <c r="G527" i="26" s="1"/>
  <c r="G528" i="26" s="1"/>
  <c r="G529" i="26" s="1"/>
  <c r="G530" i="26" s="1"/>
  <c r="G531" i="26" s="1"/>
  <c r="G532" i="26" s="1"/>
  <c r="G533" i="26" s="1"/>
  <c r="G534" i="26" s="1"/>
  <c r="G535" i="26" s="1"/>
  <c r="G536" i="26" s="1"/>
  <c r="K537" i="26"/>
  <c r="K538" i="26" s="1"/>
  <c r="K539" i="26" s="1"/>
  <c r="K540" i="26" s="1"/>
  <c r="K541" i="26" s="1"/>
  <c r="K542" i="26" s="1"/>
  <c r="K543" i="26" s="1"/>
  <c r="K544" i="26" s="1"/>
  <c r="K545" i="26" s="1"/>
  <c r="K546" i="26" s="1"/>
  <c r="K547" i="26" s="1"/>
  <c r="K548" i="26" s="1"/>
  <c r="Q525" i="26"/>
  <c r="Q526" i="26" s="1"/>
  <c r="Q527" i="26" s="1"/>
  <c r="Q528" i="26" s="1"/>
  <c r="Q529" i="26" s="1"/>
  <c r="Q530" i="26" s="1"/>
  <c r="Q531" i="26" s="1"/>
  <c r="Q532" i="26" s="1"/>
  <c r="Q533" i="26" s="1"/>
  <c r="Q534" i="26" s="1"/>
  <c r="Q535" i="26" s="1"/>
  <c r="Q536" i="26" s="1"/>
  <c r="E549" i="26"/>
  <c r="E550" i="26" s="1"/>
  <c r="E551" i="26" s="1"/>
  <c r="E552" i="26" s="1"/>
  <c r="E553" i="26" s="1"/>
  <c r="E554" i="26" s="1"/>
  <c r="E555" i="26" s="1"/>
  <c r="E556" i="26" s="1"/>
  <c r="E557" i="26" s="1"/>
  <c r="E558" i="26" s="1"/>
  <c r="E559" i="26" s="1"/>
  <c r="E560" i="26" s="1"/>
  <c r="AN525" i="26"/>
  <c r="AN526" i="26" s="1"/>
  <c r="AN527" i="26" s="1"/>
  <c r="AN528" i="26" s="1"/>
  <c r="AN529" i="26" s="1"/>
  <c r="AN530" i="26" s="1"/>
  <c r="AN531" i="26" s="1"/>
  <c r="AN532" i="26" s="1"/>
  <c r="AN533" i="26" s="1"/>
  <c r="AN534" i="26" s="1"/>
  <c r="AN535" i="26" s="1"/>
  <c r="AN536" i="26" s="1"/>
  <c r="AQ513" i="26"/>
  <c r="AQ514" i="26" s="1"/>
  <c r="AQ515" i="26" s="1"/>
  <c r="AQ516" i="26" s="1"/>
  <c r="AQ517" i="26" s="1"/>
  <c r="AQ518" i="26" s="1"/>
  <c r="AQ519" i="26" s="1"/>
  <c r="AQ520" i="26" s="1"/>
  <c r="AQ521" i="26" s="1"/>
  <c r="AQ522" i="26" s="1"/>
  <c r="AQ523" i="26" s="1"/>
  <c r="AQ524" i="26" s="1"/>
  <c r="I525" i="26"/>
  <c r="I526" i="26" s="1"/>
  <c r="I527" i="26" s="1"/>
  <c r="I528" i="26" s="1"/>
  <c r="I529" i="26" s="1"/>
  <c r="I530" i="26" s="1"/>
  <c r="I531" i="26" s="1"/>
  <c r="I532" i="26" s="1"/>
  <c r="I533" i="26" s="1"/>
  <c r="I534" i="26" s="1"/>
  <c r="I535" i="26" s="1"/>
  <c r="I536" i="26" s="1"/>
  <c r="M537" i="26"/>
  <c r="M538" i="26" s="1"/>
  <c r="M539" i="26" s="1"/>
  <c r="M540" i="26" s="1"/>
  <c r="M541" i="26" s="1"/>
  <c r="M542" i="26" s="1"/>
  <c r="M543" i="26" s="1"/>
  <c r="M544" i="26" s="1"/>
  <c r="M545" i="26" s="1"/>
  <c r="M546" i="26" s="1"/>
  <c r="M547" i="26" s="1"/>
  <c r="M548" i="26" s="1"/>
  <c r="AP513" i="26"/>
  <c r="AP514" i="26" s="1"/>
  <c r="AP515" i="26" s="1"/>
  <c r="AP516" i="26" s="1"/>
  <c r="AP517" i="26" s="1"/>
  <c r="AP518" i="26" s="1"/>
  <c r="AP519" i="26" s="1"/>
  <c r="AP520" i="26" s="1"/>
  <c r="AP521" i="26" s="1"/>
  <c r="AP522" i="26" s="1"/>
  <c r="AP523" i="26" s="1"/>
  <c r="AP524" i="26" s="1"/>
  <c r="AT537" i="26"/>
  <c r="AT538" i="26" s="1"/>
  <c r="AT539" i="26" s="1"/>
  <c r="AT540" i="26" s="1"/>
  <c r="AT541" i="26" s="1"/>
  <c r="AT542" i="26" s="1"/>
  <c r="AT543" i="26" s="1"/>
  <c r="AT544" i="26" s="1"/>
  <c r="AT545" i="26" s="1"/>
  <c r="AT546" i="26" s="1"/>
  <c r="AT547" i="26" s="1"/>
  <c r="AT548" i="26" s="1"/>
  <c r="AL433" i="26" l="1"/>
  <c r="AH73" i="26"/>
  <c r="AI74" i="26"/>
  <c r="B73" i="26"/>
  <c r="C74" i="26"/>
  <c r="AO537" i="26"/>
  <c r="AO538" i="26" s="1"/>
  <c r="AO539" i="26" s="1"/>
  <c r="AO540" i="26" s="1"/>
  <c r="AO541" i="26" s="1"/>
  <c r="AO542" i="26" s="1"/>
  <c r="AO543" i="26" s="1"/>
  <c r="AO544" i="26" s="1"/>
  <c r="AO545" i="26" s="1"/>
  <c r="AO546" i="26" s="1"/>
  <c r="AO547" i="26" s="1"/>
  <c r="AO548" i="26" s="1"/>
  <c r="H549" i="26"/>
  <c r="H550" i="26" s="1"/>
  <c r="H551" i="26" s="1"/>
  <c r="H552" i="26" s="1"/>
  <c r="H553" i="26" s="1"/>
  <c r="H554" i="26" s="1"/>
  <c r="H555" i="26" s="1"/>
  <c r="H556" i="26" s="1"/>
  <c r="H557" i="26" s="1"/>
  <c r="H558" i="26" s="1"/>
  <c r="H559" i="26" s="1"/>
  <c r="H560" i="26" s="1"/>
  <c r="AS549" i="26"/>
  <c r="AS550" i="26" s="1"/>
  <c r="AS551" i="26" s="1"/>
  <c r="AS552" i="26" s="1"/>
  <c r="AS553" i="26" s="1"/>
  <c r="AS554" i="26" s="1"/>
  <c r="AS555" i="26" s="1"/>
  <c r="AS556" i="26" s="1"/>
  <c r="AS557" i="26" s="1"/>
  <c r="AS558" i="26" s="1"/>
  <c r="AS559" i="26" s="1"/>
  <c r="AS560" i="26" s="1"/>
  <c r="I537" i="26"/>
  <c r="I538" i="26" s="1"/>
  <c r="I539" i="26" s="1"/>
  <c r="I540" i="26" s="1"/>
  <c r="I541" i="26" s="1"/>
  <c r="I542" i="26" s="1"/>
  <c r="I543" i="26" s="1"/>
  <c r="I544" i="26" s="1"/>
  <c r="I545" i="26" s="1"/>
  <c r="I546" i="26" s="1"/>
  <c r="I547" i="26" s="1"/>
  <c r="I548" i="26" s="1"/>
  <c r="E561" i="26"/>
  <c r="E562" i="26" s="1"/>
  <c r="E563" i="26" s="1"/>
  <c r="E564" i="26" s="1"/>
  <c r="E565" i="26" s="1"/>
  <c r="E566" i="26" s="1"/>
  <c r="E567" i="26" s="1"/>
  <c r="E568" i="26" s="1"/>
  <c r="E569" i="26" s="1"/>
  <c r="E570" i="26" s="1"/>
  <c r="E571" i="26" s="1"/>
  <c r="E572" i="26" s="1"/>
  <c r="AK549" i="26"/>
  <c r="AK550" i="26" s="1"/>
  <c r="AK551" i="26" s="1"/>
  <c r="AK552" i="26" s="1"/>
  <c r="AK553" i="26" s="1"/>
  <c r="AK554" i="26" s="1"/>
  <c r="AK555" i="26" s="1"/>
  <c r="AK556" i="26" s="1"/>
  <c r="AK557" i="26" s="1"/>
  <c r="AK558" i="26" s="1"/>
  <c r="AK559" i="26" s="1"/>
  <c r="AK560" i="26" s="1"/>
  <c r="AT549" i="26"/>
  <c r="AT550" i="26" s="1"/>
  <c r="AT551" i="26" s="1"/>
  <c r="AT552" i="26" s="1"/>
  <c r="AT553" i="26" s="1"/>
  <c r="AT554" i="26" s="1"/>
  <c r="AT555" i="26" s="1"/>
  <c r="AT556" i="26" s="1"/>
  <c r="AT557" i="26" s="1"/>
  <c r="AT558" i="26" s="1"/>
  <c r="AT559" i="26" s="1"/>
  <c r="AT560" i="26" s="1"/>
  <c r="AQ525" i="26"/>
  <c r="AQ526" i="26" s="1"/>
  <c r="AQ527" i="26" s="1"/>
  <c r="AQ528" i="26" s="1"/>
  <c r="AQ529" i="26" s="1"/>
  <c r="AQ530" i="26" s="1"/>
  <c r="AQ531" i="26" s="1"/>
  <c r="AQ532" i="26" s="1"/>
  <c r="AQ533" i="26" s="1"/>
  <c r="AQ534" i="26" s="1"/>
  <c r="AQ535" i="26" s="1"/>
  <c r="AQ536" i="26" s="1"/>
  <c r="K549" i="26"/>
  <c r="K550" i="26" s="1"/>
  <c r="K551" i="26" s="1"/>
  <c r="K552" i="26" s="1"/>
  <c r="K553" i="26" s="1"/>
  <c r="K554" i="26" s="1"/>
  <c r="K555" i="26" s="1"/>
  <c r="K556" i="26" s="1"/>
  <c r="K557" i="26" s="1"/>
  <c r="K558" i="26" s="1"/>
  <c r="K559" i="26" s="1"/>
  <c r="K560" i="26" s="1"/>
  <c r="L537" i="26"/>
  <c r="L538" i="26" s="1"/>
  <c r="L539" i="26" s="1"/>
  <c r="L540" i="26" s="1"/>
  <c r="L541" i="26" s="1"/>
  <c r="L542" i="26" s="1"/>
  <c r="L543" i="26" s="1"/>
  <c r="L544" i="26" s="1"/>
  <c r="L545" i="26" s="1"/>
  <c r="L546" i="26" s="1"/>
  <c r="L547" i="26" s="1"/>
  <c r="L548" i="26" s="1"/>
  <c r="J525" i="26"/>
  <c r="J526" i="26" s="1"/>
  <c r="J527" i="26" s="1"/>
  <c r="J528" i="26" s="1"/>
  <c r="J529" i="26" s="1"/>
  <c r="J530" i="26" s="1"/>
  <c r="J531" i="26" s="1"/>
  <c r="J532" i="26" s="1"/>
  <c r="J533" i="26" s="1"/>
  <c r="J534" i="26" s="1"/>
  <c r="J535" i="26" s="1"/>
  <c r="J536" i="26" s="1"/>
  <c r="AP525" i="26"/>
  <c r="AP526" i="26" s="1"/>
  <c r="AP527" i="26" s="1"/>
  <c r="AP528" i="26" s="1"/>
  <c r="AP529" i="26" s="1"/>
  <c r="AP530" i="26" s="1"/>
  <c r="AP531" i="26" s="1"/>
  <c r="AP532" i="26" s="1"/>
  <c r="AP533" i="26" s="1"/>
  <c r="AP534" i="26" s="1"/>
  <c r="AP535" i="26" s="1"/>
  <c r="AP536" i="26" s="1"/>
  <c r="Q537" i="26"/>
  <c r="Q538" i="26" s="1"/>
  <c r="Q539" i="26" s="1"/>
  <c r="Q540" i="26" s="1"/>
  <c r="Q541" i="26" s="1"/>
  <c r="Q542" i="26" s="1"/>
  <c r="Q543" i="26" s="1"/>
  <c r="Q544" i="26" s="1"/>
  <c r="Q545" i="26" s="1"/>
  <c r="Q546" i="26" s="1"/>
  <c r="Q547" i="26" s="1"/>
  <c r="Q548" i="26" s="1"/>
  <c r="AR537" i="26"/>
  <c r="AR538" i="26" s="1"/>
  <c r="AR539" i="26" s="1"/>
  <c r="AR540" i="26" s="1"/>
  <c r="AR541" i="26" s="1"/>
  <c r="AR542" i="26" s="1"/>
  <c r="AR543" i="26" s="1"/>
  <c r="AR544" i="26" s="1"/>
  <c r="AR545" i="26" s="1"/>
  <c r="AR546" i="26" s="1"/>
  <c r="AR547" i="26" s="1"/>
  <c r="AR548" i="26" s="1"/>
  <c r="F537" i="26"/>
  <c r="F538" i="26" s="1"/>
  <c r="F539" i="26" s="1"/>
  <c r="F540" i="26" s="1"/>
  <c r="F541" i="26" s="1"/>
  <c r="F542" i="26" s="1"/>
  <c r="F543" i="26" s="1"/>
  <c r="F544" i="26" s="1"/>
  <c r="F545" i="26" s="1"/>
  <c r="F546" i="26" s="1"/>
  <c r="F547" i="26" s="1"/>
  <c r="F548" i="26" s="1"/>
  <c r="AN537" i="26"/>
  <c r="AN538" i="26" s="1"/>
  <c r="AN539" i="26" s="1"/>
  <c r="AN540" i="26" s="1"/>
  <c r="AN541" i="26" s="1"/>
  <c r="AN542" i="26" s="1"/>
  <c r="AN543" i="26" s="1"/>
  <c r="AN544" i="26" s="1"/>
  <c r="AN545" i="26" s="1"/>
  <c r="AN546" i="26" s="1"/>
  <c r="AN547" i="26" s="1"/>
  <c r="AN548" i="26" s="1"/>
  <c r="M549" i="26"/>
  <c r="M550" i="26" s="1"/>
  <c r="M551" i="26" s="1"/>
  <c r="M552" i="26" s="1"/>
  <c r="M553" i="26" s="1"/>
  <c r="M554" i="26" s="1"/>
  <c r="M555" i="26" s="1"/>
  <c r="M556" i="26" s="1"/>
  <c r="M557" i="26" s="1"/>
  <c r="M558" i="26" s="1"/>
  <c r="M559" i="26" s="1"/>
  <c r="M560" i="26" s="1"/>
  <c r="G537" i="26"/>
  <c r="G538" i="26" s="1"/>
  <c r="G539" i="26" s="1"/>
  <c r="G540" i="26" s="1"/>
  <c r="G541" i="26" s="1"/>
  <c r="G542" i="26" s="1"/>
  <c r="G543" i="26" s="1"/>
  <c r="G544" i="26" s="1"/>
  <c r="G545" i="26" s="1"/>
  <c r="G546" i="26" s="1"/>
  <c r="G547" i="26" s="1"/>
  <c r="G548" i="26" s="1"/>
  <c r="AL434" i="26" l="1"/>
  <c r="AL435" i="26" s="1"/>
  <c r="AL436" i="26" s="1"/>
  <c r="AL437" i="26" s="1"/>
  <c r="AL438" i="26" s="1"/>
  <c r="AL439" i="26" s="1"/>
  <c r="AL440" i="26" s="1"/>
  <c r="AL441" i="26" s="1"/>
  <c r="AL442" i="26" s="1"/>
  <c r="AL443" i="26" s="1"/>
  <c r="AL444" i="26" s="1"/>
  <c r="AL445" i="26" s="1"/>
  <c r="AL446" i="26" s="1"/>
  <c r="AL447" i="26" s="1"/>
  <c r="AL448" i="26" s="1"/>
  <c r="AL449" i="26" s="1"/>
  <c r="AL450" i="26" s="1"/>
  <c r="AL451" i="26" s="1"/>
  <c r="AL452" i="26" s="1"/>
  <c r="AL453" i="26" s="1"/>
  <c r="AL454" i="26" s="1"/>
  <c r="AL455" i="26" s="1"/>
  <c r="AL456" i="26" s="1"/>
  <c r="AL457" i="26" s="1"/>
  <c r="AL458" i="26" s="1"/>
  <c r="AL459" i="26" s="1"/>
  <c r="AL460" i="26" s="1"/>
  <c r="AL461" i="26" s="1"/>
  <c r="AL462" i="26" s="1"/>
  <c r="AL463" i="26" s="1"/>
  <c r="AL464" i="26" s="1"/>
  <c r="AL465" i="26" s="1"/>
  <c r="AL466" i="26" s="1"/>
  <c r="AL467" i="26" s="1"/>
  <c r="AL468" i="26" s="1"/>
  <c r="AL469" i="26" s="1"/>
  <c r="AL470" i="26" s="1"/>
  <c r="AL471" i="26" s="1"/>
  <c r="AL472" i="26" s="1"/>
  <c r="AL473" i="26" s="1"/>
  <c r="AL474" i="26" s="1"/>
  <c r="AL475" i="26" s="1"/>
  <c r="AL476" i="26" s="1"/>
  <c r="AL477" i="26" s="1"/>
  <c r="AL478" i="26" s="1"/>
  <c r="AL479" i="26" s="1"/>
  <c r="AL480" i="26" s="1"/>
  <c r="AL481" i="26" s="1"/>
  <c r="AL482" i="26" s="1"/>
  <c r="AL483" i="26" s="1"/>
  <c r="AL484" i="26" s="1"/>
  <c r="AL485" i="26" s="1"/>
  <c r="AL486" i="26" s="1"/>
  <c r="AL487" i="26" s="1"/>
  <c r="AL488" i="26" s="1"/>
  <c r="AH74" i="26"/>
  <c r="AI75" i="26"/>
  <c r="C75" i="26"/>
  <c r="B74" i="26"/>
  <c r="K561" i="26"/>
  <c r="K562" i="26" s="1"/>
  <c r="K563" i="26" s="1"/>
  <c r="K564" i="26" s="1"/>
  <c r="K565" i="26" s="1"/>
  <c r="K566" i="26" s="1"/>
  <c r="K567" i="26" s="1"/>
  <c r="K568" i="26" s="1"/>
  <c r="K569" i="26" s="1"/>
  <c r="K570" i="26" s="1"/>
  <c r="K571" i="26" s="1"/>
  <c r="K572" i="26" s="1"/>
  <c r="AS561" i="26"/>
  <c r="AS562" i="26" s="1"/>
  <c r="AS563" i="26" s="1"/>
  <c r="AS564" i="26" s="1"/>
  <c r="AS565" i="26" s="1"/>
  <c r="AS566" i="26" s="1"/>
  <c r="AS567" i="26" s="1"/>
  <c r="AS568" i="26" s="1"/>
  <c r="AS569" i="26" s="1"/>
  <c r="AS570" i="26" s="1"/>
  <c r="AS571" i="26" s="1"/>
  <c r="AS572" i="26" s="1"/>
  <c r="AK561" i="26"/>
  <c r="AK562" i="26" s="1"/>
  <c r="AK563" i="26" s="1"/>
  <c r="AK564" i="26" s="1"/>
  <c r="AK565" i="26" s="1"/>
  <c r="AK566" i="26" s="1"/>
  <c r="AK567" i="26" s="1"/>
  <c r="AK568" i="26" s="1"/>
  <c r="AK569" i="26" s="1"/>
  <c r="AK570" i="26" s="1"/>
  <c r="AK571" i="26" s="1"/>
  <c r="AK572" i="26" s="1"/>
  <c r="F549" i="26"/>
  <c r="F550" i="26" s="1"/>
  <c r="F551" i="26" s="1"/>
  <c r="F552" i="26" s="1"/>
  <c r="F553" i="26" s="1"/>
  <c r="F554" i="26" s="1"/>
  <c r="F555" i="26" s="1"/>
  <c r="F556" i="26" s="1"/>
  <c r="F557" i="26" s="1"/>
  <c r="F558" i="26" s="1"/>
  <c r="F559" i="26" s="1"/>
  <c r="F560" i="26" s="1"/>
  <c r="AP537" i="26"/>
  <c r="AP538" i="26" s="1"/>
  <c r="AP539" i="26" s="1"/>
  <c r="AP540" i="26" s="1"/>
  <c r="AP541" i="26" s="1"/>
  <c r="AP542" i="26" s="1"/>
  <c r="AP543" i="26" s="1"/>
  <c r="AP544" i="26" s="1"/>
  <c r="AP545" i="26" s="1"/>
  <c r="AP546" i="26" s="1"/>
  <c r="AP547" i="26" s="1"/>
  <c r="AP548" i="26" s="1"/>
  <c r="G549" i="26"/>
  <c r="G550" i="26" s="1"/>
  <c r="G551" i="26" s="1"/>
  <c r="G552" i="26" s="1"/>
  <c r="G553" i="26" s="1"/>
  <c r="G554" i="26" s="1"/>
  <c r="G555" i="26" s="1"/>
  <c r="G556" i="26" s="1"/>
  <c r="G557" i="26" s="1"/>
  <c r="G558" i="26" s="1"/>
  <c r="G559" i="26" s="1"/>
  <c r="G560" i="26" s="1"/>
  <c r="I549" i="26"/>
  <c r="I550" i="26" s="1"/>
  <c r="I551" i="26" s="1"/>
  <c r="I552" i="26" s="1"/>
  <c r="I553" i="26" s="1"/>
  <c r="I554" i="26" s="1"/>
  <c r="I555" i="26" s="1"/>
  <c r="I556" i="26" s="1"/>
  <c r="I557" i="26" s="1"/>
  <c r="I558" i="26" s="1"/>
  <c r="I559" i="26" s="1"/>
  <c r="I560" i="26" s="1"/>
  <c r="H561" i="26"/>
  <c r="H562" i="26" s="1"/>
  <c r="H563" i="26" s="1"/>
  <c r="H564" i="26" s="1"/>
  <c r="H565" i="26" s="1"/>
  <c r="H566" i="26" s="1"/>
  <c r="H567" i="26" s="1"/>
  <c r="H568" i="26" s="1"/>
  <c r="H569" i="26" s="1"/>
  <c r="H570" i="26" s="1"/>
  <c r="H571" i="26" s="1"/>
  <c r="H572" i="26" s="1"/>
  <c r="AQ537" i="26"/>
  <c r="AQ538" i="26" s="1"/>
  <c r="AQ539" i="26" s="1"/>
  <c r="AQ540" i="26" s="1"/>
  <c r="AQ541" i="26" s="1"/>
  <c r="AQ542" i="26" s="1"/>
  <c r="AQ543" i="26" s="1"/>
  <c r="AQ544" i="26" s="1"/>
  <c r="AQ545" i="26" s="1"/>
  <c r="AQ546" i="26" s="1"/>
  <c r="AQ547" i="26" s="1"/>
  <c r="AQ548" i="26" s="1"/>
  <c r="E573" i="26"/>
  <c r="E574" i="26" s="1"/>
  <c r="E575" i="26" s="1"/>
  <c r="E576" i="26" s="1"/>
  <c r="E577" i="26" s="1"/>
  <c r="E578" i="26" s="1"/>
  <c r="E579" i="26" s="1"/>
  <c r="E580" i="26" s="1"/>
  <c r="E581" i="26" s="1"/>
  <c r="E582" i="26" s="1"/>
  <c r="E583" i="26" s="1"/>
  <c r="E584" i="26" s="1"/>
  <c r="AR549" i="26"/>
  <c r="AR550" i="26" s="1"/>
  <c r="AR551" i="26" s="1"/>
  <c r="AR552" i="26" s="1"/>
  <c r="AR553" i="26" s="1"/>
  <c r="AR554" i="26" s="1"/>
  <c r="AR555" i="26" s="1"/>
  <c r="AR556" i="26" s="1"/>
  <c r="AR557" i="26" s="1"/>
  <c r="AR558" i="26" s="1"/>
  <c r="AR559" i="26" s="1"/>
  <c r="AR560" i="26" s="1"/>
  <c r="M561" i="26"/>
  <c r="M562" i="26" s="1"/>
  <c r="M563" i="26" s="1"/>
  <c r="M564" i="26" s="1"/>
  <c r="M565" i="26" s="1"/>
  <c r="M566" i="26" s="1"/>
  <c r="M567" i="26" s="1"/>
  <c r="M568" i="26" s="1"/>
  <c r="M569" i="26" s="1"/>
  <c r="M570" i="26" s="1"/>
  <c r="M571" i="26" s="1"/>
  <c r="M572" i="26" s="1"/>
  <c r="L549" i="26"/>
  <c r="L550" i="26" s="1"/>
  <c r="L551" i="26" s="1"/>
  <c r="L552" i="26" s="1"/>
  <c r="L553" i="26" s="1"/>
  <c r="L554" i="26" s="1"/>
  <c r="L555" i="26" s="1"/>
  <c r="L556" i="26" s="1"/>
  <c r="L557" i="26" s="1"/>
  <c r="L558" i="26" s="1"/>
  <c r="L559" i="26" s="1"/>
  <c r="L560" i="26" s="1"/>
  <c r="AT561" i="26"/>
  <c r="AT562" i="26" s="1"/>
  <c r="AT563" i="26" s="1"/>
  <c r="AT564" i="26" s="1"/>
  <c r="AT565" i="26" s="1"/>
  <c r="AT566" i="26" s="1"/>
  <c r="AT567" i="26" s="1"/>
  <c r="AT568" i="26" s="1"/>
  <c r="AT569" i="26" s="1"/>
  <c r="AT570" i="26" s="1"/>
  <c r="AT571" i="26" s="1"/>
  <c r="AT572" i="26" s="1"/>
  <c r="AO549" i="26"/>
  <c r="AO550" i="26" s="1"/>
  <c r="AO551" i="26" s="1"/>
  <c r="AO552" i="26" s="1"/>
  <c r="AO553" i="26" s="1"/>
  <c r="AO554" i="26" s="1"/>
  <c r="AO555" i="26" s="1"/>
  <c r="AO556" i="26" s="1"/>
  <c r="AO557" i="26" s="1"/>
  <c r="AO558" i="26" s="1"/>
  <c r="AO559" i="26" s="1"/>
  <c r="AO560" i="26" s="1"/>
  <c r="AN549" i="26"/>
  <c r="AN550" i="26" s="1"/>
  <c r="AN551" i="26" s="1"/>
  <c r="AN552" i="26" s="1"/>
  <c r="AN553" i="26" s="1"/>
  <c r="AN554" i="26" s="1"/>
  <c r="AN555" i="26" s="1"/>
  <c r="AN556" i="26" s="1"/>
  <c r="AN557" i="26" s="1"/>
  <c r="AN558" i="26" s="1"/>
  <c r="AN559" i="26" s="1"/>
  <c r="AN560" i="26" s="1"/>
  <c r="Q549" i="26"/>
  <c r="Q550" i="26" s="1"/>
  <c r="Q551" i="26" s="1"/>
  <c r="Q552" i="26" s="1"/>
  <c r="Q553" i="26" s="1"/>
  <c r="Q554" i="26" s="1"/>
  <c r="Q555" i="26" s="1"/>
  <c r="Q556" i="26" s="1"/>
  <c r="Q557" i="26" s="1"/>
  <c r="Q558" i="26" s="1"/>
  <c r="Q559" i="26" s="1"/>
  <c r="Q560" i="26" s="1"/>
  <c r="J537" i="26"/>
  <c r="J538" i="26" s="1"/>
  <c r="J539" i="26" s="1"/>
  <c r="J540" i="26" s="1"/>
  <c r="J541" i="26" s="1"/>
  <c r="J542" i="26" s="1"/>
  <c r="J543" i="26" s="1"/>
  <c r="J544" i="26" s="1"/>
  <c r="J545" i="26" s="1"/>
  <c r="J546" i="26" s="1"/>
  <c r="J547" i="26" s="1"/>
  <c r="J548" i="26" s="1"/>
  <c r="AL489" i="26" l="1"/>
  <c r="AL490" i="26" s="1"/>
  <c r="AL491" i="26" s="1"/>
  <c r="AL492" i="26" s="1"/>
  <c r="AL493" i="26" s="1"/>
  <c r="AL494" i="26" s="1"/>
  <c r="AL495" i="26" s="1"/>
  <c r="AL496" i="26" s="1"/>
  <c r="AL497" i="26" s="1"/>
  <c r="AL498" i="26" s="1"/>
  <c r="AL499" i="26" s="1"/>
  <c r="AL500" i="26" s="1"/>
  <c r="AL501" i="26" s="1"/>
  <c r="AL502" i="26" s="1"/>
  <c r="AL503" i="26" s="1"/>
  <c r="AL504" i="26" s="1"/>
  <c r="AL505" i="26" s="1"/>
  <c r="AL506" i="26" s="1"/>
  <c r="AL507" i="26" s="1"/>
  <c r="AL508" i="26" s="1"/>
  <c r="AL509" i="26" s="1"/>
  <c r="AL510" i="26" s="1"/>
  <c r="AL511" i="26" s="1"/>
  <c r="AL512" i="26" s="1"/>
  <c r="AL513" i="26" s="1"/>
  <c r="AL514" i="26" s="1"/>
  <c r="AL515" i="26" s="1"/>
  <c r="AL516" i="26" s="1"/>
  <c r="AL517" i="26" s="1"/>
  <c r="AL518" i="26" s="1"/>
  <c r="AL519" i="26" s="1"/>
  <c r="AL520" i="26" s="1"/>
  <c r="AL521" i="26" s="1"/>
  <c r="AL522" i="26" s="1"/>
  <c r="AL523" i="26" s="1"/>
  <c r="AL524" i="26" s="1"/>
  <c r="B75" i="26"/>
  <c r="C76" i="26"/>
  <c r="AH75" i="26"/>
  <c r="AI76" i="26"/>
  <c r="M573" i="26"/>
  <c r="M574" i="26" s="1"/>
  <c r="M575" i="26" s="1"/>
  <c r="M576" i="26" s="1"/>
  <c r="M577" i="26" s="1"/>
  <c r="M578" i="26" s="1"/>
  <c r="M579" i="26" s="1"/>
  <c r="M580" i="26" s="1"/>
  <c r="M581" i="26" s="1"/>
  <c r="M582" i="26" s="1"/>
  <c r="M583" i="26" s="1"/>
  <c r="M584" i="26" s="1"/>
  <c r="AK573" i="26"/>
  <c r="AK574" i="26" s="1"/>
  <c r="AK575" i="26" s="1"/>
  <c r="AK576" i="26" s="1"/>
  <c r="AK577" i="26" s="1"/>
  <c r="AK578" i="26" s="1"/>
  <c r="AK579" i="26" s="1"/>
  <c r="AK580" i="26" s="1"/>
  <c r="AK581" i="26" s="1"/>
  <c r="AK582" i="26" s="1"/>
  <c r="AK583" i="26" s="1"/>
  <c r="AK584" i="26" s="1"/>
  <c r="J549" i="26"/>
  <c r="J550" i="26" s="1"/>
  <c r="J551" i="26" s="1"/>
  <c r="J552" i="26" s="1"/>
  <c r="J553" i="26" s="1"/>
  <c r="J554" i="26" s="1"/>
  <c r="J555" i="26" s="1"/>
  <c r="J556" i="26" s="1"/>
  <c r="J557" i="26" s="1"/>
  <c r="J558" i="26" s="1"/>
  <c r="J559" i="26" s="1"/>
  <c r="J560" i="26" s="1"/>
  <c r="AT573" i="26"/>
  <c r="AT574" i="26" s="1"/>
  <c r="AT575" i="26" s="1"/>
  <c r="AT576" i="26" s="1"/>
  <c r="AT577" i="26" s="1"/>
  <c r="AT578" i="26" s="1"/>
  <c r="AT579" i="26" s="1"/>
  <c r="AT580" i="26" s="1"/>
  <c r="AT581" i="26" s="1"/>
  <c r="AT582" i="26" s="1"/>
  <c r="AT583" i="26" s="1"/>
  <c r="AT584" i="26" s="1"/>
  <c r="H573" i="26"/>
  <c r="H574" i="26" s="1"/>
  <c r="H575" i="26" s="1"/>
  <c r="H576" i="26" s="1"/>
  <c r="H577" i="26" s="1"/>
  <c r="H578" i="26" s="1"/>
  <c r="H579" i="26" s="1"/>
  <c r="H580" i="26" s="1"/>
  <c r="H581" i="26" s="1"/>
  <c r="H582" i="26" s="1"/>
  <c r="H583" i="26" s="1"/>
  <c r="H584" i="26" s="1"/>
  <c r="G561" i="26"/>
  <c r="G562" i="26" s="1"/>
  <c r="G563" i="26" s="1"/>
  <c r="G564" i="26" s="1"/>
  <c r="G565" i="26" s="1"/>
  <c r="G566" i="26" s="1"/>
  <c r="G567" i="26" s="1"/>
  <c r="G568" i="26" s="1"/>
  <c r="G569" i="26" s="1"/>
  <c r="G570" i="26" s="1"/>
  <c r="G571" i="26" s="1"/>
  <c r="G572" i="26" s="1"/>
  <c r="I561" i="26"/>
  <c r="I562" i="26" s="1"/>
  <c r="I563" i="26" s="1"/>
  <c r="I564" i="26" s="1"/>
  <c r="I565" i="26" s="1"/>
  <c r="I566" i="26" s="1"/>
  <c r="I567" i="26" s="1"/>
  <c r="I568" i="26" s="1"/>
  <c r="I569" i="26" s="1"/>
  <c r="I570" i="26" s="1"/>
  <c r="I571" i="26" s="1"/>
  <c r="I572" i="26" s="1"/>
  <c r="AR561" i="26"/>
  <c r="AR562" i="26" s="1"/>
  <c r="AR563" i="26" s="1"/>
  <c r="AR564" i="26" s="1"/>
  <c r="AR565" i="26" s="1"/>
  <c r="AR566" i="26" s="1"/>
  <c r="AR567" i="26" s="1"/>
  <c r="AR568" i="26" s="1"/>
  <c r="AR569" i="26" s="1"/>
  <c r="AR570" i="26" s="1"/>
  <c r="AR571" i="26" s="1"/>
  <c r="AR572" i="26" s="1"/>
  <c r="K573" i="26"/>
  <c r="K574" i="26" s="1"/>
  <c r="K575" i="26" s="1"/>
  <c r="K576" i="26" s="1"/>
  <c r="K577" i="26" s="1"/>
  <c r="K578" i="26" s="1"/>
  <c r="K579" i="26" s="1"/>
  <c r="K580" i="26" s="1"/>
  <c r="K581" i="26" s="1"/>
  <c r="K582" i="26" s="1"/>
  <c r="K583" i="26" s="1"/>
  <c r="K584" i="26" s="1"/>
  <c r="AS573" i="26"/>
  <c r="AS574" i="26" s="1"/>
  <c r="AS575" i="26" s="1"/>
  <c r="AS576" i="26" s="1"/>
  <c r="AS577" i="26" s="1"/>
  <c r="AS578" i="26" s="1"/>
  <c r="AS579" i="26" s="1"/>
  <c r="AS580" i="26" s="1"/>
  <c r="AS581" i="26" s="1"/>
  <c r="AS582" i="26" s="1"/>
  <c r="AS583" i="26" s="1"/>
  <c r="AS584" i="26" s="1"/>
  <c r="Q561" i="26"/>
  <c r="Q562" i="26" s="1"/>
  <c r="Q563" i="26" s="1"/>
  <c r="Q564" i="26" s="1"/>
  <c r="Q565" i="26" s="1"/>
  <c r="Q566" i="26" s="1"/>
  <c r="Q567" i="26" s="1"/>
  <c r="Q568" i="26" s="1"/>
  <c r="Q569" i="26" s="1"/>
  <c r="Q570" i="26" s="1"/>
  <c r="Q571" i="26" s="1"/>
  <c r="Q572" i="26" s="1"/>
  <c r="AN561" i="26"/>
  <c r="AN562" i="26" s="1"/>
  <c r="AN563" i="26" s="1"/>
  <c r="AN564" i="26" s="1"/>
  <c r="AN565" i="26" s="1"/>
  <c r="AN566" i="26" s="1"/>
  <c r="AN567" i="26" s="1"/>
  <c r="AN568" i="26" s="1"/>
  <c r="AN569" i="26" s="1"/>
  <c r="AN570" i="26" s="1"/>
  <c r="AN571" i="26" s="1"/>
  <c r="AN572" i="26" s="1"/>
  <c r="E585" i="26"/>
  <c r="E586" i="26" s="1"/>
  <c r="E587" i="26" s="1"/>
  <c r="E588" i="26" s="1"/>
  <c r="E589" i="26" s="1"/>
  <c r="E590" i="26" s="1"/>
  <c r="E591" i="26" s="1"/>
  <c r="E592" i="26" s="1"/>
  <c r="E593" i="26" s="1"/>
  <c r="E594" i="26" s="1"/>
  <c r="E595" i="26" s="1"/>
  <c r="E596" i="26" s="1"/>
  <c r="L561" i="26"/>
  <c r="L562" i="26" s="1"/>
  <c r="L563" i="26" s="1"/>
  <c r="L564" i="26" s="1"/>
  <c r="L565" i="26" s="1"/>
  <c r="L566" i="26" s="1"/>
  <c r="L567" i="26" s="1"/>
  <c r="L568" i="26" s="1"/>
  <c r="L569" i="26" s="1"/>
  <c r="L570" i="26" s="1"/>
  <c r="L571" i="26" s="1"/>
  <c r="L572" i="26" s="1"/>
  <c r="F561" i="26"/>
  <c r="F562" i="26" s="1"/>
  <c r="F563" i="26" s="1"/>
  <c r="F564" i="26" s="1"/>
  <c r="F565" i="26" s="1"/>
  <c r="F566" i="26" s="1"/>
  <c r="F567" i="26" s="1"/>
  <c r="F568" i="26" s="1"/>
  <c r="F569" i="26" s="1"/>
  <c r="F570" i="26" s="1"/>
  <c r="F571" i="26" s="1"/>
  <c r="F572" i="26" s="1"/>
  <c r="AO561" i="26"/>
  <c r="AO562" i="26" s="1"/>
  <c r="AO563" i="26" s="1"/>
  <c r="AO564" i="26" s="1"/>
  <c r="AO565" i="26" s="1"/>
  <c r="AO566" i="26" s="1"/>
  <c r="AO567" i="26" s="1"/>
  <c r="AO568" i="26" s="1"/>
  <c r="AO569" i="26" s="1"/>
  <c r="AO570" i="26" s="1"/>
  <c r="AO571" i="26" s="1"/>
  <c r="AO572" i="26" s="1"/>
  <c r="AQ549" i="26"/>
  <c r="AQ550" i="26" s="1"/>
  <c r="AQ551" i="26" s="1"/>
  <c r="AQ552" i="26" s="1"/>
  <c r="AQ553" i="26" s="1"/>
  <c r="AQ554" i="26" s="1"/>
  <c r="AQ555" i="26" s="1"/>
  <c r="AQ556" i="26" s="1"/>
  <c r="AQ557" i="26" s="1"/>
  <c r="AQ558" i="26" s="1"/>
  <c r="AQ559" i="26" s="1"/>
  <c r="AQ560" i="26" s="1"/>
  <c r="AP549" i="26"/>
  <c r="AP550" i="26" s="1"/>
  <c r="AP551" i="26" s="1"/>
  <c r="AP552" i="26" s="1"/>
  <c r="AP553" i="26" s="1"/>
  <c r="AP554" i="26" s="1"/>
  <c r="AP555" i="26" s="1"/>
  <c r="AP556" i="26" s="1"/>
  <c r="AP557" i="26" s="1"/>
  <c r="AP558" i="26" s="1"/>
  <c r="AP559" i="26" s="1"/>
  <c r="AP560" i="26" s="1"/>
  <c r="AL525" i="26" l="1"/>
  <c r="AL526" i="26" s="1"/>
  <c r="AL527" i="26" s="1"/>
  <c r="AL528" i="26" s="1"/>
  <c r="AL529" i="26" s="1"/>
  <c r="AL530" i="26" s="1"/>
  <c r="AL531" i="26" s="1"/>
  <c r="AL532" i="26" s="1"/>
  <c r="AL533" i="26" s="1"/>
  <c r="AL534" i="26" s="1"/>
  <c r="AL535" i="26" s="1"/>
  <c r="AL536" i="26" s="1"/>
  <c r="AH76" i="26"/>
  <c r="AI77" i="26"/>
  <c r="C77" i="26"/>
  <c r="B76" i="26"/>
  <c r="F573" i="26"/>
  <c r="F574" i="26" s="1"/>
  <c r="F575" i="26" s="1"/>
  <c r="F576" i="26" s="1"/>
  <c r="F577" i="26" s="1"/>
  <c r="F578" i="26" s="1"/>
  <c r="F579" i="26" s="1"/>
  <c r="F580" i="26" s="1"/>
  <c r="F581" i="26" s="1"/>
  <c r="F582" i="26" s="1"/>
  <c r="F583" i="26" s="1"/>
  <c r="F584" i="26" s="1"/>
  <c r="AS585" i="26"/>
  <c r="AS586" i="26" s="1"/>
  <c r="AS587" i="26" s="1"/>
  <c r="AS588" i="26" s="1"/>
  <c r="AS589" i="26" s="1"/>
  <c r="AS590" i="26" s="1"/>
  <c r="AS591" i="26" s="1"/>
  <c r="AS592" i="26" s="1"/>
  <c r="AS593" i="26" s="1"/>
  <c r="AS594" i="26" s="1"/>
  <c r="AS595" i="26" s="1"/>
  <c r="AS596" i="26" s="1"/>
  <c r="J561" i="26"/>
  <c r="J562" i="26" s="1"/>
  <c r="J563" i="26" s="1"/>
  <c r="J564" i="26" s="1"/>
  <c r="J565" i="26" s="1"/>
  <c r="J566" i="26" s="1"/>
  <c r="J567" i="26" s="1"/>
  <c r="J568" i="26" s="1"/>
  <c r="J569" i="26" s="1"/>
  <c r="J570" i="26" s="1"/>
  <c r="J571" i="26" s="1"/>
  <c r="J572" i="26" s="1"/>
  <c r="G573" i="26"/>
  <c r="G574" i="26" s="1"/>
  <c r="G575" i="26" s="1"/>
  <c r="G576" i="26" s="1"/>
  <c r="G577" i="26" s="1"/>
  <c r="G578" i="26" s="1"/>
  <c r="G579" i="26" s="1"/>
  <c r="G580" i="26" s="1"/>
  <c r="G581" i="26" s="1"/>
  <c r="G582" i="26" s="1"/>
  <c r="G583" i="26" s="1"/>
  <c r="G584" i="26" s="1"/>
  <c r="K585" i="26"/>
  <c r="K586" i="26" s="1"/>
  <c r="K587" i="26" s="1"/>
  <c r="K588" i="26" s="1"/>
  <c r="K589" i="26" s="1"/>
  <c r="K590" i="26" s="1"/>
  <c r="K591" i="26" s="1"/>
  <c r="K592" i="26" s="1"/>
  <c r="K593" i="26" s="1"/>
  <c r="K594" i="26" s="1"/>
  <c r="K595" i="26" s="1"/>
  <c r="K596" i="26" s="1"/>
  <c r="AK585" i="26"/>
  <c r="AK586" i="26" s="1"/>
  <c r="AK587" i="26" s="1"/>
  <c r="AK588" i="26" s="1"/>
  <c r="AK589" i="26" s="1"/>
  <c r="AK590" i="26" s="1"/>
  <c r="AK591" i="26" s="1"/>
  <c r="AK592" i="26" s="1"/>
  <c r="AK593" i="26" s="1"/>
  <c r="AK594" i="26" s="1"/>
  <c r="AK595" i="26" s="1"/>
  <c r="AK596" i="26" s="1"/>
  <c r="E597" i="26"/>
  <c r="E598" i="26" s="1"/>
  <c r="E599" i="26" s="1"/>
  <c r="E600" i="26" s="1"/>
  <c r="E601" i="26" s="1"/>
  <c r="E602" i="26" s="1"/>
  <c r="E603" i="26" s="1"/>
  <c r="E604" i="26" s="1"/>
  <c r="E605" i="26" s="1"/>
  <c r="E606" i="26" s="1"/>
  <c r="E607" i="26" s="1"/>
  <c r="E608" i="26" s="1"/>
  <c r="H585" i="26"/>
  <c r="H586" i="26" s="1"/>
  <c r="H587" i="26" s="1"/>
  <c r="H588" i="26" s="1"/>
  <c r="H589" i="26" s="1"/>
  <c r="H590" i="26" s="1"/>
  <c r="H591" i="26" s="1"/>
  <c r="H592" i="26" s="1"/>
  <c r="H593" i="26" s="1"/>
  <c r="H594" i="26" s="1"/>
  <c r="H595" i="26" s="1"/>
  <c r="H596" i="26" s="1"/>
  <c r="AR573" i="26"/>
  <c r="AR574" i="26" s="1"/>
  <c r="AR575" i="26" s="1"/>
  <c r="AR576" i="26" s="1"/>
  <c r="AR577" i="26" s="1"/>
  <c r="AR578" i="26" s="1"/>
  <c r="AR579" i="26" s="1"/>
  <c r="AR580" i="26" s="1"/>
  <c r="AR581" i="26" s="1"/>
  <c r="AR582" i="26" s="1"/>
  <c r="AR583" i="26" s="1"/>
  <c r="AR584" i="26" s="1"/>
  <c r="AQ561" i="26"/>
  <c r="AQ562" i="26" s="1"/>
  <c r="AQ563" i="26" s="1"/>
  <c r="AQ564" i="26" s="1"/>
  <c r="AQ565" i="26" s="1"/>
  <c r="AQ566" i="26" s="1"/>
  <c r="AQ567" i="26" s="1"/>
  <c r="AQ568" i="26" s="1"/>
  <c r="AQ569" i="26" s="1"/>
  <c r="AQ570" i="26" s="1"/>
  <c r="AQ571" i="26" s="1"/>
  <c r="AQ572" i="26" s="1"/>
  <c r="L573" i="26"/>
  <c r="L574" i="26" s="1"/>
  <c r="L575" i="26" s="1"/>
  <c r="L576" i="26" s="1"/>
  <c r="L577" i="26" s="1"/>
  <c r="L578" i="26" s="1"/>
  <c r="L579" i="26" s="1"/>
  <c r="L580" i="26" s="1"/>
  <c r="L581" i="26" s="1"/>
  <c r="L582" i="26" s="1"/>
  <c r="L583" i="26" s="1"/>
  <c r="L584" i="26" s="1"/>
  <c r="AN573" i="26"/>
  <c r="AN574" i="26" s="1"/>
  <c r="AN575" i="26" s="1"/>
  <c r="AN576" i="26" s="1"/>
  <c r="AN577" i="26" s="1"/>
  <c r="AN578" i="26" s="1"/>
  <c r="AN579" i="26" s="1"/>
  <c r="AN580" i="26" s="1"/>
  <c r="AN581" i="26" s="1"/>
  <c r="AN582" i="26" s="1"/>
  <c r="AN583" i="26" s="1"/>
  <c r="AN584" i="26" s="1"/>
  <c r="M585" i="26"/>
  <c r="M586" i="26" s="1"/>
  <c r="M587" i="26" s="1"/>
  <c r="M588" i="26" s="1"/>
  <c r="M589" i="26" s="1"/>
  <c r="M590" i="26" s="1"/>
  <c r="M591" i="26" s="1"/>
  <c r="M592" i="26" s="1"/>
  <c r="M593" i="26" s="1"/>
  <c r="M594" i="26" s="1"/>
  <c r="M595" i="26" s="1"/>
  <c r="M596" i="26" s="1"/>
  <c r="AP561" i="26"/>
  <c r="AP562" i="26" s="1"/>
  <c r="AP563" i="26" s="1"/>
  <c r="AP564" i="26" s="1"/>
  <c r="AP565" i="26" s="1"/>
  <c r="AP566" i="26" s="1"/>
  <c r="AP567" i="26" s="1"/>
  <c r="AP568" i="26" s="1"/>
  <c r="AP569" i="26" s="1"/>
  <c r="AP570" i="26" s="1"/>
  <c r="AP571" i="26" s="1"/>
  <c r="AP572" i="26" s="1"/>
  <c r="AO573" i="26"/>
  <c r="AO574" i="26" s="1"/>
  <c r="AO575" i="26" s="1"/>
  <c r="AO576" i="26" s="1"/>
  <c r="AO577" i="26" s="1"/>
  <c r="AO578" i="26" s="1"/>
  <c r="AO579" i="26" s="1"/>
  <c r="AO580" i="26" s="1"/>
  <c r="AO581" i="26" s="1"/>
  <c r="AO582" i="26" s="1"/>
  <c r="AO583" i="26" s="1"/>
  <c r="AO584" i="26" s="1"/>
  <c r="Q573" i="26"/>
  <c r="Q574" i="26" s="1"/>
  <c r="Q575" i="26" s="1"/>
  <c r="Q576" i="26" s="1"/>
  <c r="Q577" i="26" s="1"/>
  <c r="Q578" i="26" s="1"/>
  <c r="Q579" i="26" s="1"/>
  <c r="Q580" i="26" s="1"/>
  <c r="Q581" i="26" s="1"/>
  <c r="Q582" i="26" s="1"/>
  <c r="Q583" i="26" s="1"/>
  <c r="Q584" i="26" s="1"/>
  <c r="I573" i="26"/>
  <c r="I574" i="26" s="1"/>
  <c r="I575" i="26" s="1"/>
  <c r="I576" i="26" s="1"/>
  <c r="I577" i="26" s="1"/>
  <c r="I578" i="26" s="1"/>
  <c r="I579" i="26" s="1"/>
  <c r="I580" i="26" s="1"/>
  <c r="I581" i="26" s="1"/>
  <c r="I582" i="26" s="1"/>
  <c r="I583" i="26" s="1"/>
  <c r="I584" i="26" s="1"/>
  <c r="AT585" i="26"/>
  <c r="AT586" i="26" s="1"/>
  <c r="AT587" i="26" s="1"/>
  <c r="AT588" i="26" s="1"/>
  <c r="AT589" i="26" s="1"/>
  <c r="AT590" i="26" s="1"/>
  <c r="AT591" i="26" s="1"/>
  <c r="AT592" i="26" s="1"/>
  <c r="AT593" i="26" s="1"/>
  <c r="AT594" i="26" s="1"/>
  <c r="AT595" i="26" s="1"/>
  <c r="AT596" i="26" s="1"/>
  <c r="AL537" i="26" l="1"/>
  <c r="B77" i="26"/>
  <c r="C78" i="26"/>
  <c r="AH77" i="26"/>
  <c r="AI78" i="26"/>
  <c r="Q585" i="26"/>
  <c r="Q586" i="26" s="1"/>
  <c r="Q587" i="26" s="1"/>
  <c r="Q588" i="26" s="1"/>
  <c r="Q589" i="26" s="1"/>
  <c r="Q590" i="26" s="1"/>
  <c r="Q591" i="26" s="1"/>
  <c r="Q592" i="26" s="1"/>
  <c r="Q593" i="26" s="1"/>
  <c r="Q594" i="26" s="1"/>
  <c r="Q595" i="26" s="1"/>
  <c r="Q596" i="26" s="1"/>
  <c r="AQ573" i="26"/>
  <c r="AQ574" i="26" s="1"/>
  <c r="AQ575" i="26" s="1"/>
  <c r="AQ576" i="26" s="1"/>
  <c r="AQ577" i="26" s="1"/>
  <c r="AQ578" i="26" s="1"/>
  <c r="AQ579" i="26" s="1"/>
  <c r="AQ580" i="26" s="1"/>
  <c r="AQ581" i="26" s="1"/>
  <c r="AQ582" i="26" s="1"/>
  <c r="AQ583" i="26" s="1"/>
  <c r="AQ584" i="26" s="1"/>
  <c r="AS597" i="26"/>
  <c r="AS598" i="26" s="1"/>
  <c r="AS599" i="26" s="1"/>
  <c r="AS600" i="26" s="1"/>
  <c r="AS601" i="26" s="1"/>
  <c r="AS602" i="26" s="1"/>
  <c r="AS603" i="26" s="1"/>
  <c r="AS604" i="26" s="1"/>
  <c r="AS605" i="26" s="1"/>
  <c r="AS606" i="26" s="1"/>
  <c r="AS607" i="26" s="1"/>
  <c r="AS608" i="26" s="1"/>
  <c r="I585" i="26"/>
  <c r="I586" i="26" s="1"/>
  <c r="I587" i="26" s="1"/>
  <c r="I588" i="26" s="1"/>
  <c r="I589" i="26" s="1"/>
  <c r="I590" i="26" s="1"/>
  <c r="I591" i="26" s="1"/>
  <c r="I592" i="26" s="1"/>
  <c r="I593" i="26" s="1"/>
  <c r="I594" i="26" s="1"/>
  <c r="I595" i="26" s="1"/>
  <c r="I596" i="26" s="1"/>
  <c r="K597" i="26"/>
  <c r="K598" i="26" s="1"/>
  <c r="K599" i="26" s="1"/>
  <c r="K600" i="26" s="1"/>
  <c r="K601" i="26" s="1"/>
  <c r="K602" i="26" s="1"/>
  <c r="K603" i="26" s="1"/>
  <c r="K604" i="26" s="1"/>
  <c r="K605" i="26" s="1"/>
  <c r="K606" i="26" s="1"/>
  <c r="K607" i="26" s="1"/>
  <c r="K608" i="26" s="1"/>
  <c r="AT597" i="26"/>
  <c r="AT598" i="26" s="1"/>
  <c r="AT599" i="26" s="1"/>
  <c r="AT600" i="26" s="1"/>
  <c r="AT601" i="26" s="1"/>
  <c r="AT602" i="26" s="1"/>
  <c r="AT603" i="26" s="1"/>
  <c r="AT604" i="26" s="1"/>
  <c r="AT605" i="26" s="1"/>
  <c r="AT606" i="26" s="1"/>
  <c r="AT607" i="26" s="1"/>
  <c r="AT608" i="26" s="1"/>
  <c r="AO585" i="26"/>
  <c r="AO586" i="26" s="1"/>
  <c r="AO587" i="26" s="1"/>
  <c r="AO588" i="26" s="1"/>
  <c r="AO589" i="26" s="1"/>
  <c r="AO590" i="26" s="1"/>
  <c r="AO591" i="26" s="1"/>
  <c r="AO592" i="26" s="1"/>
  <c r="AO593" i="26" s="1"/>
  <c r="AO594" i="26" s="1"/>
  <c r="AO595" i="26" s="1"/>
  <c r="AO596" i="26" s="1"/>
  <c r="G585" i="26"/>
  <c r="G586" i="26" s="1"/>
  <c r="G587" i="26" s="1"/>
  <c r="G588" i="26" s="1"/>
  <c r="G589" i="26" s="1"/>
  <c r="G590" i="26" s="1"/>
  <c r="G591" i="26" s="1"/>
  <c r="G592" i="26" s="1"/>
  <c r="G593" i="26" s="1"/>
  <c r="G594" i="26" s="1"/>
  <c r="G595" i="26" s="1"/>
  <c r="G596" i="26" s="1"/>
  <c r="AN585" i="26"/>
  <c r="AN586" i="26" s="1"/>
  <c r="AN587" i="26" s="1"/>
  <c r="AN588" i="26" s="1"/>
  <c r="AN589" i="26" s="1"/>
  <c r="AN590" i="26" s="1"/>
  <c r="AN591" i="26" s="1"/>
  <c r="AN592" i="26" s="1"/>
  <c r="AN593" i="26" s="1"/>
  <c r="AN594" i="26" s="1"/>
  <c r="AN595" i="26" s="1"/>
  <c r="AN596" i="26" s="1"/>
  <c r="F585" i="26"/>
  <c r="F586" i="26" s="1"/>
  <c r="F587" i="26" s="1"/>
  <c r="F588" i="26" s="1"/>
  <c r="F589" i="26" s="1"/>
  <c r="F590" i="26" s="1"/>
  <c r="F591" i="26" s="1"/>
  <c r="F592" i="26" s="1"/>
  <c r="F593" i="26" s="1"/>
  <c r="F594" i="26" s="1"/>
  <c r="F595" i="26" s="1"/>
  <c r="F596" i="26" s="1"/>
  <c r="AP573" i="26"/>
  <c r="AP574" i="26" s="1"/>
  <c r="AP575" i="26" s="1"/>
  <c r="AP576" i="26" s="1"/>
  <c r="AP577" i="26" s="1"/>
  <c r="AP578" i="26" s="1"/>
  <c r="AP579" i="26" s="1"/>
  <c r="AP580" i="26" s="1"/>
  <c r="AP581" i="26" s="1"/>
  <c r="AP582" i="26" s="1"/>
  <c r="AP583" i="26" s="1"/>
  <c r="AP584" i="26" s="1"/>
  <c r="H597" i="26"/>
  <c r="H598" i="26" s="1"/>
  <c r="H599" i="26" s="1"/>
  <c r="H600" i="26" s="1"/>
  <c r="H601" i="26" s="1"/>
  <c r="H602" i="26" s="1"/>
  <c r="H603" i="26" s="1"/>
  <c r="H604" i="26" s="1"/>
  <c r="H605" i="26" s="1"/>
  <c r="H606" i="26" s="1"/>
  <c r="H607" i="26" s="1"/>
  <c r="H608" i="26" s="1"/>
  <c r="E609" i="26"/>
  <c r="E610" i="26" s="1"/>
  <c r="E611" i="26" s="1"/>
  <c r="E612" i="26" s="1"/>
  <c r="E613" i="26" s="1"/>
  <c r="E614" i="26" s="1"/>
  <c r="E615" i="26" s="1"/>
  <c r="E616" i="26" s="1"/>
  <c r="E617" i="26" s="1"/>
  <c r="E618" i="26" s="1"/>
  <c r="E619" i="26" s="1"/>
  <c r="E620" i="26" s="1"/>
  <c r="J573" i="26"/>
  <c r="J574" i="26" s="1"/>
  <c r="J575" i="26" s="1"/>
  <c r="J576" i="26" s="1"/>
  <c r="J577" i="26" s="1"/>
  <c r="J578" i="26" s="1"/>
  <c r="J579" i="26" s="1"/>
  <c r="J580" i="26" s="1"/>
  <c r="J581" i="26" s="1"/>
  <c r="J582" i="26" s="1"/>
  <c r="J583" i="26" s="1"/>
  <c r="J584" i="26" s="1"/>
  <c r="AR585" i="26"/>
  <c r="AR586" i="26" s="1"/>
  <c r="AR587" i="26" s="1"/>
  <c r="AR588" i="26" s="1"/>
  <c r="AR589" i="26" s="1"/>
  <c r="AR590" i="26" s="1"/>
  <c r="AR591" i="26" s="1"/>
  <c r="AR592" i="26" s="1"/>
  <c r="AR593" i="26" s="1"/>
  <c r="AR594" i="26" s="1"/>
  <c r="AR595" i="26" s="1"/>
  <c r="AR596" i="26" s="1"/>
  <c r="L585" i="26"/>
  <c r="L586" i="26" s="1"/>
  <c r="L587" i="26" s="1"/>
  <c r="L588" i="26" s="1"/>
  <c r="L589" i="26" s="1"/>
  <c r="L590" i="26" s="1"/>
  <c r="L591" i="26" s="1"/>
  <c r="L592" i="26" s="1"/>
  <c r="L593" i="26" s="1"/>
  <c r="L594" i="26" s="1"/>
  <c r="L595" i="26" s="1"/>
  <c r="L596" i="26" s="1"/>
  <c r="M597" i="26"/>
  <c r="M598" i="26" s="1"/>
  <c r="M599" i="26" s="1"/>
  <c r="M600" i="26" s="1"/>
  <c r="M601" i="26" s="1"/>
  <c r="M602" i="26" s="1"/>
  <c r="M603" i="26" s="1"/>
  <c r="M604" i="26" s="1"/>
  <c r="M605" i="26" s="1"/>
  <c r="M606" i="26" s="1"/>
  <c r="M607" i="26" s="1"/>
  <c r="M608" i="26" s="1"/>
  <c r="AK597" i="26"/>
  <c r="AK598" i="26" s="1"/>
  <c r="AK599" i="26" s="1"/>
  <c r="AK600" i="26" s="1"/>
  <c r="AK601" i="26" s="1"/>
  <c r="AK602" i="26" s="1"/>
  <c r="AK603" i="26" s="1"/>
  <c r="AK604" i="26" s="1"/>
  <c r="AK605" i="26" s="1"/>
  <c r="AK606" i="26" s="1"/>
  <c r="AK607" i="26" s="1"/>
  <c r="AK608" i="26" s="1"/>
  <c r="AL538" i="26" l="1"/>
  <c r="AH78" i="26"/>
  <c r="AI79" i="26"/>
  <c r="C79" i="26"/>
  <c r="B78" i="26"/>
  <c r="M609" i="26"/>
  <c r="M610" i="26" s="1"/>
  <c r="M611" i="26" s="1"/>
  <c r="M612" i="26" s="1"/>
  <c r="M613" i="26" s="1"/>
  <c r="M614" i="26" s="1"/>
  <c r="M615" i="26" s="1"/>
  <c r="M616" i="26" s="1"/>
  <c r="M617" i="26" s="1"/>
  <c r="M618" i="26" s="1"/>
  <c r="M619" i="26" s="1"/>
  <c r="M620" i="26" s="1"/>
  <c r="H609" i="26"/>
  <c r="H610" i="26" s="1"/>
  <c r="H611" i="26" s="1"/>
  <c r="H612" i="26" s="1"/>
  <c r="H613" i="26" s="1"/>
  <c r="H614" i="26" s="1"/>
  <c r="H615" i="26" s="1"/>
  <c r="H616" i="26" s="1"/>
  <c r="H617" i="26" s="1"/>
  <c r="H618" i="26" s="1"/>
  <c r="H619" i="26" s="1"/>
  <c r="H620" i="26" s="1"/>
  <c r="K609" i="26"/>
  <c r="K610" i="26" s="1"/>
  <c r="K611" i="26" s="1"/>
  <c r="K612" i="26" s="1"/>
  <c r="K613" i="26" s="1"/>
  <c r="K614" i="26" s="1"/>
  <c r="K615" i="26" s="1"/>
  <c r="K616" i="26" s="1"/>
  <c r="K617" i="26" s="1"/>
  <c r="K618" i="26" s="1"/>
  <c r="K619" i="26" s="1"/>
  <c r="K620" i="26" s="1"/>
  <c r="F597" i="26"/>
  <c r="F598" i="26" s="1"/>
  <c r="F599" i="26" s="1"/>
  <c r="F600" i="26" s="1"/>
  <c r="F601" i="26" s="1"/>
  <c r="F602" i="26" s="1"/>
  <c r="F603" i="26" s="1"/>
  <c r="F604" i="26" s="1"/>
  <c r="F605" i="26" s="1"/>
  <c r="F606" i="26" s="1"/>
  <c r="F607" i="26" s="1"/>
  <c r="F608" i="26" s="1"/>
  <c r="AR597" i="26"/>
  <c r="AR598" i="26" s="1"/>
  <c r="AR599" i="26" s="1"/>
  <c r="AR600" i="26" s="1"/>
  <c r="AR601" i="26" s="1"/>
  <c r="AR602" i="26" s="1"/>
  <c r="AR603" i="26" s="1"/>
  <c r="AR604" i="26" s="1"/>
  <c r="AR605" i="26" s="1"/>
  <c r="AR606" i="26" s="1"/>
  <c r="AR607" i="26" s="1"/>
  <c r="AR608" i="26" s="1"/>
  <c r="AO597" i="26"/>
  <c r="AO598" i="26" s="1"/>
  <c r="AO599" i="26" s="1"/>
  <c r="AO600" i="26" s="1"/>
  <c r="AO601" i="26" s="1"/>
  <c r="AO602" i="26" s="1"/>
  <c r="AO603" i="26" s="1"/>
  <c r="AO604" i="26" s="1"/>
  <c r="AO605" i="26" s="1"/>
  <c r="AO606" i="26" s="1"/>
  <c r="AO607" i="26" s="1"/>
  <c r="AO608" i="26" s="1"/>
  <c r="AN597" i="26"/>
  <c r="AN598" i="26" s="1"/>
  <c r="AN599" i="26" s="1"/>
  <c r="AN600" i="26" s="1"/>
  <c r="AN601" i="26" s="1"/>
  <c r="AN602" i="26" s="1"/>
  <c r="AN603" i="26" s="1"/>
  <c r="AN604" i="26" s="1"/>
  <c r="AN605" i="26" s="1"/>
  <c r="AN606" i="26" s="1"/>
  <c r="AN607" i="26" s="1"/>
  <c r="AN608" i="26" s="1"/>
  <c r="AQ585" i="26"/>
  <c r="AQ586" i="26" s="1"/>
  <c r="AQ587" i="26" s="1"/>
  <c r="AQ588" i="26" s="1"/>
  <c r="AQ589" i="26" s="1"/>
  <c r="AQ590" i="26" s="1"/>
  <c r="AQ591" i="26" s="1"/>
  <c r="AQ592" i="26" s="1"/>
  <c r="AQ593" i="26" s="1"/>
  <c r="AQ594" i="26" s="1"/>
  <c r="AQ595" i="26" s="1"/>
  <c r="AQ596" i="26" s="1"/>
  <c r="AP585" i="26"/>
  <c r="AP586" i="26" s="1"/>
  <c r="AP587" i="26" s="1"/>
  <c r="AP588" i="26" s="1"/>
  <c r="AP589" i="26" s="1"/>
  <c r="AP590" i="26" s="1"/>
  <c r="AP591" i="26" s="1"/>
  <c r="AP592" i="26" s="1"/>
  <c r="AP593" i="26" s="1"/>
  <c r="AP594" i="26" s="1"/>
  <c r="AP595" i="26" s="1"/>
  <c r="AP596" i="26" s="1"/>
  <c r="AT609" i="26"/>
  <c r="AT610" i="26" s="1"/>
  <c r="AT611" i="26" s="1"/>
  <c r="AT612" i="26" s="1"/>
  <c r="AT613" i="26" s="1"/>
  <c r="AT614" i="26" s="1"/>
  <c r="AT615" i="26" s="1"/>
  <c r="AT616" i="26" s="1"/>
  <c r="AT617" i="26" s="1"/>
  <c r="AT618" i="26" s="1"/>
  <c r="AT619" i="26" s="1"/>
  <c r="AT620" i="26" s="1"/>
  <c r="L597" i="26"/>
  <c r="L598" i="26" s="1"/>
  <c r="L599" i="26" s="1"/>
  <c r="L600" i="26" s="1"/>
  <c r="L601" i="26" s="1"/>
  <c r="L602" i="26" s="1"/>
  <c r="L603" i="26" s="1"/>
  <c r="L604" i="26" s="1"/>
  <c r="L605" i="26" s="1"/>
  <c r="L606" i="26" s="1"/>
  <c r="L607" i="26" s="1"/>
  <c r="L608" i="26" s="1"/>
  <c r="J585" i="26"/>
  <c r="J586" i="26" s="1"/>
  <c r="J587" i="26" s="1"/>
  <c r="J588" i="26" s="1"/>
  <c r="J589" i="26" s="1"/>
  <c r="J590" i="26" s="1"/>
  <c r="J591" i="26" s="1"/>
  <c r="J592" i="26" s="1"/>
  <c r="J593" i="26" s="1"/>
  <c r="J594" i="26" s="1"/>
  <c r="J595" i="26" s="1"/>
  <c r="J596" i="26" s="1"/>
  <c r="I597" i="26"/>
  <c r="I598" i="26" s="1"/>
  <c r="I599" i="26" s="1"/>
  <c r="I600" i="26" s="1"/>
  <c r="I601" i="26" s="1"/>
  <c r="I602" i="26" s="1"/>
  <c r="I603" i="26" s="1"/>
  <c r="I604" i="26" s="1"/>
  <c r="I605" i="26" s="1"/>
  <c r="I606" i="26" s="1"/>
  <c r="I607" i="26" s="1"/>
  <c r="I608" i="26" s="1"/>
  <c r="AK609" i="26"/>
  <c r="AK610" i="26" s="1"/>
  <c r="AK611" i="26" s="1"/>
  <c r="AK612" i="26" s="1"/>
  <c r="AK613" i="26" s="1"/>
  <c r="AK614" i="26" s="1"/>
  <c r="AK615" i="26" s="1"/>
  <c r="AK616" i="26" s="1"/>
  <c r="AK617" i="26" s="1"/>
  <c r="AK618" i="26" s="1"/>
  <c r="AK619" i="26" s="1"/>
  <c r="AK620" i="26" s="1"/>
  <c r="G597" i="26"/>
  <c r="G598" i="26" s="1"/>
  <c r="G599" i="26" s="1"/>
  <c r="G600" i="26" s="1"/>
  <c r="G601" i="26" s="1"/>
  <c r="G602" i="26" s="1"/>
  <c r="G603" i="26" s="1"/>
  <c r="G604" i="26" s="1"/>
  <c r="G605" i="26" s="1"/>
  <c r="G606" i="26" s="1"/>
  <c r="G607" i="26" s="1"/>
  <c r="G608" i="26" s="1"/>
  <c r="Q597" i="26"/>
  <c r="Q598" i="26" s="1"/>
  <c r="Q599" i="26" s="1"/>
  <c r="Q600" i="26" s="1"/>
  <c r="Q601" i="26" s="1"/>
  <c r="Q602" i="26" s="1"/>
  <c r="Q603" i="26" s="1"/>
  <c r="Q604" i="26" s="1"/>
  <c r="Q605" i="26" s="1"/>
  <c r="Q606" i="26" s="1"/>
  <c r="Q607" i="26" s="1"/>
  <c r="Q608" i="26" s="1"/>
  <c r="E621" i="26"/>
  <c r="E622" i="26" s="1"/>
  <c r="E623" i="26" s="1"/>
  <c r="E624" i="26" s="1"/>
  <c r="E625" i="26" s="1"/>
  <c r="E626" i="26" s="1"/>
  <c r="E627" i="26" s="1"/>
  <c r="E628" i="26" s="1"/>
  <c r="E629" i="26" s="1"/>
  <c r="E630" i="26" s="1"/>
  <c r="E631" i="26" s="1"/>
  <c r="E632" i="26" s="1"/>
  <c r="AS609" i="26"/>
  <c r="AS610" i="26" s="1"/>
  <c r="AS611" i="26" s="1"/>
  <c r="AS612" i="26" s="1"/>
  <c r="AS613" i="26" s="1"/>
  <c r="AS614" i="26" s="1"/>
  <c r="AS615" i="26" s="1"/>
  <c r="AS616" i="26" s="1"/>
  <c r="AS617" i="26" s="1"/>
  <c r="AS618" i="26" s="1"/>
  <c r="AS619" i="26" s="1"/>
  <c r="AS620" i="26" s="1"/>
  <c r="AL539" i="26" l="1"/>
  <c r="AH79" i="26"/>
  <c r="AI80" i="26"/>
  <c r="B79" i="26"/>
  <c r="C80" i="26"/>
  <c r="AS621" i="26"/>
  <c r="AS622" i="26" s="1"/>
  <c r="AS623" i="26" s="1"/>
  <c r="AS624" i="26" s="1"/>
  <c r="AS625" i="26" s="1"/>
  <c r="AS626" i="26" s="1"/>
  <c r="AS627" i="26" s="1"/>
  <c r="AS628" i="26" s="1"/>
  <c r="AS629" i="26" s="1"/>
  <c r="AS630" i="26" s="1"/>
  <c r="AS631" i="26" s="1"/>
  <c r="AS632" i="26" s="1"/>
  <c r="I609" i="26"/>
  <c r="I610" i="26" s="1"/>
  <c r="I611" i="26" s="1"/>
  <c r="I612" i="26" s="1"/>
  <c r="I613" i="26" s="1"/>
  <c r="I614" i="26" s="1"/>
  <c r="I615" i="26" s="1"/>
  <c r="I616" i="26" s="1"/>
  <c r="I617" i="26" s="1"/>
  <c r="I618" i="26" s="1"/>
  <c r="I619" i="26" s="1"/>
  <c r="I620" i="26" s="1"/>
  <c r="AT621" i="26"/>
  <c r="AT622" i="26" s="1"/>
  <c r="AT623" i="26" s="1"/>
  <c r="AT624" i="26" s="1"/>
  <c r="AT625" i="26" s="1"/>
  <c r="AT626" i="26" s="1"/>
  <c r="AT627" i="26" s="1"/>
  <c r="AT628" i="26" s="1"/>
  <c r="AT629" i="26" s="1"/>
  <c r="AT630" i="26" s="1"/>
  <c r="AT631" i="26" s="1"/>
  <c r="AT632" i="26" s="1"/>
  <c r="AN609" i="26"/>
  <c r="AN610" i="26" s="1"/>
  <c r="AN611" i="26" s="1"/>
  <c r="AN612" i="26" s="1"/>
  <c r="AN613" i="26" s="1"/>
  <c r="AN614" i="26" s="1"/>
  <c r="AN615" i="26" s="1"/>
  <c r="AN616" i="26" s="1"/>
  <c r="AN617" i="26" s="1"/>
  <c r="AN618" i="26" s="1"/>
  <c r="AN619" i="26" s="1"/>
  <c r="AN620" i="26" s="1"/>
  <c r="AR609" i="26"/>
  <c r="AR610" i="26" s="1"/>
  <c r="AR611" i="26" s="1"/>
  <c r="AR612" i="26" s="1"/>
  <c r="AR613" i="26" s="1"/>
  <c r="AR614" i="26" s="1"/>
  <c r="AR615" i="26" s="1"/>
  <c r="AR616" i="26" s="1"/>
  <c r="AR617" i="26" s="1"/>
  <c r="AR618" i="26" s="1"/>
  <c r="AR619" i="26" s="1"/>
  <c r="AR620" i="26" s="1"/>
  <c r="H621" i="26"/>
  <c r="H622" i="26" s="1"/>
  <c r="H623" i="26" s="1"/>
  <c r="H624" i="26" s="1"/>
  <c r="H625" i="26" s="1"/>
  <c r="H626" i="26" s="1"/>
  <c r="H627" i="26" s="1"/>
  <c r="H628" i="26" s="1"/>
  <c r="H629" i="26" s="1"/>
  <c r="H630" i="26" s="1"/>
  <c r="H631" i="26" s="1"/>
  <c r="H632" i="26" s="1"/>
  <c r="Q609" i="26"/>
  <c r="Q610" i="26" s="1"/>
  <c r="Q611" i="26" s="1"/>
  <c r="Q612" i="26" s="1"/>
  <c r="Q613" i="26" s="1"/>
  <c r="Q614" i="26" s="1"/>
  <c r="Q615" i="26" s="1"/>
  <c r="Q616" i="26" s="1"/>
  <c r="Q617" i="26" s="1"/>
  <c r="Q618" i="26" s="1"/>
  <c r="Q619" i="26" s="1"/>
  <c r="Q620" i="26" s="1"/>
  <c r="G609" i="26"/>
  <c r="G610" i="26" s="1"/>
  <c r="G611" i="26" s="1"/>
  <c r="G612" i="26" s="1"/>
  <c r="G613" i="26" s="1"/>
  <c r="G614" i="26" s="1"/>
  <c r="G615" i="26" s="1"/>
  <c r="G616" i="26" s="1"/>
  <c r="G617" i="26" s="1"/>
  <c r="G618" i="26" s="1"/>
  <c r="G619" i="26" s="1"/>
  <c r="G620" i="26" s="1"/>
  <c r="J597" i="26"/>
  <c r="J598" i="26" s="1"/>
  <c r="J599" i="26" s="1"/>
  <c r="J600" i="26" s="1"/>
  <c r="J601" i="26" s="1"/>
  <c r="J602" i="26" s="1"/>
  <c r="J603" i="26" s="1"/>
  <c r="J604" i="26" s="1"/>
  <c r="J605" i="26" s="1"/>
  <c r="J606" i="26" s="1"/>
  <c r="J607" i="26" s="1"/>
  <c r="J608" i="26" s="1"/>
  <c r="AP597" i="26"/>
  <c r="AP598" i="26" s="1"/>
  <c r="AP599" i="26" s="1"/>
  <c r="AP600" i="26" s="1"/>
  <c r="AP601" i="26" s="1"/>
  <c r="AP602" i="26" s="1"/>
  <c r="AP603" i="26" s="1"/>
  <c r="AP604" i="26" s="1"/>
  <c r="AP605" i="26" s="1"/>
  <c r="AP606" i="26" s="1"/>
  <c r="AP607" i="26" s="1"/>
  <c r="AP608" i="26" s="1"/>
  <c r="F609" i="26"/>
  <c r="F610" i="26" s="1"/>
  <c r="F611" i="26" s="1"/>
  <c r="F612" i="26" s="1"/>
  <c r="F613" i="26" s="1"/>
  <c r="F614" i="26" s="1"/>
  <c r="F615" i="26" s="1"/>
  <c r="F616" i="26" s="1"/>
  <c r="F617" i="26" s="1"/>
  <c r="F618" i="26" s="1"/>
  <c r="F619" i="26" s="1"/>
  <c r="F620" i="26" s="1"/>
  <c r="E633" i="26"/>
  <c r="E634" i="26" s="1"/>
  <c r="E635" i="26" s="1"/>
  <c r="E636" i="26" s="1"/>
  <c r="E637" i="26" s="1"/>
  <c r="E638" i="26" s="1"/>
  <c r="E639" i="26" s="1"/>
  <c r="E640" i="26" s="1"/>
  <c r="E641" i="26" s="1"/>
  <c r="E642" i="26" s="1"/>
  <c r="E643" i="26" s="1"/>
  <c r="E644" i="26" s="1"/>
  <c r="M621" i="26"/>
  <c r="M622" i="26" s="1"/>
  <c r="M623" i="26" s="1"/>
  <c r="M624" i="26" s="1"/>
  <c r="M625" i="26" s="1"/>
  <c r="M626" i="26" s="1"/>
  <c r="M627" i="26" s="1"/>
  <c r="M628" i="26" s="1"/>
  <c r="M629" i="26" s="1"/>
  <c r="M630" i="26" s="1"/>
  <c r="M631" i="26" s="1"/>
  <c r="M632" i="26" s="1"/>
  <c r="L609" i="26"/>
  <c r="L610" i="26" s="1"/>
  <c r="L611" i="26" s="1"/>
  <c r="L612" i="26" s="1"/>
  <c r="L613" i="26" s="1"/>
  <c r="L614" i="26" s="1"/>
  <c r="L615" i="26" s="1"/>
  <c r="L616" i="26" s="1"/>
  <c r="L617" i="26" s="1"/>
  <c r="L618" i="26" s="1"/>
  <c r="L619" i="26" s="1"/>
  <c r="L620" i="26" s="1"/>
  <c r="AO609" i="26"/>
  <c r="AO610" i="26" s="1"/>
  <c r="AO611" i="26" s="1"/>
  <c r="AO612" i="26" s="1"/>
  <c r="AO613" i="26" s="1"/>
  <c r="AO614" i="26" s="1"/>
  <c r="AO615" i="26" s="1"/>
  <c r="AO616" i="26" s="1"/>
  <c r="AO617" i="26" s="1"/>
  <c r="AO618" i="26" s="1"/>
  <c r="AO619" i="26" s="1"/>
  <c r="AO620" i="26" s="1"/>
  <c r="AK621" i="26"/>
  <c r="AK622" i="26" s="1"/>
  <c r="AK623" i="26" s="1"/>
  <c r="AK624" i="26" s="1"/>
  <c r="AK625" i="26" s="1"/>
  <c r="AK626" i="26" s="1"/>
  <c r="AK627" i="26" s="1"/>
  <c r="AK628" i="26" s="1"/>
  <c r="AK629" i="26" s="1"/>
  <c r="AK630" i="26" s="1"/>
  <c r="AK631" i="26" s="1"/>
  <c r="AK632" i="26" s="1"/>
  <c r="AQ597" i="26"/>
  <c r="AQ598" i="26" s="1"/>
  <c r="AQ599" i="26" s="1"/>
  <c r="AQ600" i="26" s="1"/>
  <c r="AQ601" i="26" s="1"/>
  <c r="AQ602" i="26" s="1"/>
  <c r="AQ603" i="26" s="1"/>
  <c r="AQ604" i="26" s="1"/>
  <c r="AQ605" i="26" s="1"/>
  <c r="AQ606" i="26" s="1"/>
  <c r="AQ607" i="26" s="1"/>
  <c r="AQ608" i="26" s="1"/>
  <c r="K621" i="26"/>
  <c r="K622" i="26" s="1"/>
  <c r="K623" i="26" s="1"/>
  <c r="K624" i="26" s="1"/>
  <c r="K625" i="26" s="1"/>
  <c r="K626" i="26" s="1"/>
  <c r="K627" i="26" s="1"/>
  <c r="K628" i="26" s="1"/>
  <c r="K629" i="26" s="1"/>
  <c r="K630" i="26" s="1"/>
  <c r="K631" i="26" s="1"/>
  <c r="K632" i="26" s="1"/>
  <c r="AL540" i="26" l="1"/>
  <c r="C81" i="26"/>
  <c r="B80" i="26"/>
  <c r="AH80" i="26"/>
  <c r="AI81" i="26"/>
  <c r="I621" i="26"/>
  <c r="I622" i="26" s="1"/>
  <c r="I623" i="26" s="1"/>
  <c r="I624" i="26" s="1"/>
  <c r="I625" i="26" s="1"/>
  <c r="I626" i="26" s="1"/>
  <c r="I627" i="26" s="1"/>
  <c r="I628" i="26" s="1"/>
  <c r="I629" i="26" s="1"/>
  <c r="I630" i="26" s="1"/>
  <c r="I631" i="26" s="1"/>
  <c r="I632" i="26" s="1"/>
  <c r="K633" i="26"/>
  <c r="K634" i="26" s="1"/>
  <c r="K635" i="26" s="1"/>
  <c r="K636" i="26" s="1"/>
  <c r="K637" i="26" s="1"/>
  <c r="K638" i="26" s="1"/>
  <c r="K639" i="26" s="1"/>
  <c r="K640" i="26" s="1"/>
  <c r="K641" i="26" s="1"/>
  <c r="K642" i="26" s="1"/>
  <c r="K643" i="26" s="1"/>
  <c r="K644" i="26" s="1"/>
  <c r="F621" i="26"/>
  <c r="F622" i="26" s="1"/>
  <c r="F623" i="26" s="1"/>
  <c r="F624" i="26" s="1"/>
  <c r="F625" i="26" s="1"/>
  <c r="F626" i="26" s="1"/>
  <c r="F627" i="26" s="1"/>
  <c r="F628" i="26" s="1"/>
  <c r="F629" i="26" s="1"/>
  <c r="F630" i="26" s="1"/>
  <c r="F631" i="26" s="1"/>
  <c r="F632" i="26" s="1"/>
  <c r="G621" i="26"/>
  <c r="G622" i="26" s="1"/>
  <c r="G623" i="26" s="1"/>
  <c r="G624" i="26" s="1"/>
  <c r="G625" i="26" s="1"/>
  <c r="G626" i="26" s="1"/>
  <c r="G627" i="26" s="1"/>
  <c r="G628" i="26" s="1"/>
  <c r="G629" i="26" s="1"/>
  <c r="G630" i="26" s="1"/>
  <c r="G631" i="26" s="1"/>
  <c r="G632" i="26" s="1"/>
  <c r="AR621" i="26"/>
  <c r="AR622" i="26" s="1"/>
  <c r="AR623" i="26" s="1"/>
  <c r="AR624" i="26" s="1"/>
  <c r="AR625" i="26" s="1"/>
  <c r="AR626" i="26" s="1"/>
  <c r="AR627" i="26" s="1"/>
  <c r="AR628" i="26" s="1"/>
  <c r="AR629" i="26" s="1"/>
  <c r="AR630" i="26" s="1"/>
  <c r="AR631" i="26" s="1"/>
  <c r="AR632" i="26" s="1"/>
  <c r="AO621" i="26"/>
  <c r="AO622" i="26" s="1"/>
  <c r="AO623" i="26" s="1"/>
  <c r="AO624" i="26" s="1"/>
  <c r="AO625" i="26" s="1"/>
  <c r="AO626" i="26" s="1"/>
  <c r="AO627" i="26" s="1"/>
  <c r="AO628" i="26" s="1"/>
  <c r="AO629" i="26" s="1"/>
  <c r="AO630" i="26" s="1"/>
  <c r="AO631" i="26" s="1"/>
  <c r="AO632" i="26" s="1"/>
  <c r="L621" i="26"/>
  <c r="L622" i="26" s="1"/>
  <c r="L623" i="26" s="1"/>
  <c r="L624" i="26" s="1"/>
  <c r="L625" i="26" s="1"/>
  <c r="L626" i="26" s="1"/>
  <c r="L627" i="26" s="1"/>
  <c r="L628" i="26" s="1"/>
  <c r="L629" i="26" s="1"/>
  <c r="L630" i="26" s="1"/>
  <c r="L631" i="26" s="1"/>
  <c r="L632" i="26" s="1"/>
  <c r="AP609" i="26"/>
  <c r="AP610" i="26" s="1"/>
  <c r="AP611" i="26" s="1"/>
  <c r="AP612" i="26" s="1"/>
  <c r="AP613" i="26" s="1"/>
  <c r="AP614" i="26" s="1"/>
  <c r="AP615" i="26" s="1"/>
  <c r="AP616" i="26" s="1"/>
  <c r="AP617" i="26" s="1"/>
  <c r="AP618" i="26" s="1"/>
  <c r="AP619" i="26" s="1"/>
  <c r="AP620" i="26" s="1"/>
  <c r="Q621" i="26"/>
  <c r="Q622" i="26" s="1"/>
  <c r="Q623" i="26" s="1"/>
  <c r="Q624" i="26" s="1"/>
  <c r="Q625" i="26" s="1"/>
  <c r="Q626" i="26" s="1"/>
  <c r="Q627" i="26" s="1"/>
  <c r="Q628" i="26" s="1"/>
  <c r="Q629" i="26" s="1"/>
  <c r="Q630" i="26" s="1"/>
  <c r="Q631" i="26" s="1"/>
  <c r="Q632" i="26" s="1"/>
  <c r="AN621" i="26"/>
  <c r="AN622" i="26" s="1"/>
  <c r="AN623" i="26" s="1"/>
  <c r="AN624" i="26" s="1"/>
  <c r="AN625" i="26" s="1"/>
  <c r="AN626" i="26" s="1"/>
  <c r="AN627" i="26" s="1"/>
  <c r="AN628" i="26" s="1"/>
  <c r="AN629" i="26" s="1"/>
  <c r="AN630" i="26" s="1"/>
  <c r="AN631" i="26" s="1"/>
  <c r="AN632" i="26" s="1"/>
  <c r="AS633" i="26"/>
  <c r="AS634" i="26" s="1"/>
  <c r="AS635" i="26" s="1"/>
  <c r="AS636" i="26" s="1"/>
  <c r="AS637" i="26" s="1"/>
  <c r="AS638" i="26" s="1"/>
  <c r="AS639" i="26" s="1"/>
  <c r="AS640" i="26" s="1"/>
  <c r="AS641" i="26" s="1"/>
  <c r="AS642" i="26" s="1"/>
  <c r="AS643" i="26" s="1"/>
  <c r="AS644" i="26" s="1"/>
  <c r="AQ609" i="26"/>
  <c r="AQ610" i="26" s="1"/>
  <c r="AQ611" i="26" s="1"/>
  <c r="AQ612" i="26" s="1"/>
  <c r="AQ613" i="26" s="1"/>
  <c r="AQ614" i="26" s="1"/>
  <c r="AQ615" i="26" s="1"/>
  <c r="AQ616" i="26" s="1"/>
  <c r="AQ617" i="26" s="1"/>
  <c r="AQ618" i="26" s="1"/>
  <c r="AQ619" i="26" s="1"/>
  <c r="AQ620" i="26" s="1"/>
  <c r="E645" i="26"/>
  <c r="E646" i="26" s="1"/>
  <c r="E647" i="26" s="1"/>
  <c r="E648" i="26" s="1"/>
  <c r="E649" i="26" s="1"/>
  <c r="E650" i="26" s="1"/>
  <c r="E651" i="26" s="1"/>
  <c r="E652" i="26" s="1"/>
  <c r="E653" i="26" s="1"/>
  <c r="E654" i="26" s="1"/>
  <c r="E655" i="26" s="1"/>
  <c r="E656" i="26" s="1"/>
  <c r="J609" i="26"/>
  <c r="J610" i="26" s="1"/>
  <c r="J611" i="26" s="1"/>
  <c r="J612" i="26" s="1"/>
  <c r="J613" i="26" s="1"/>
  <c r="J614" i="26" s="1"/>
  <c r="J615" i="26" s="1"/>
  <c r="J616" i="26" s="1"/>
  <c r="J617" i="26" s="1"/>
  <c r="J618" i="26" s="1"/>
  <c r="J619" i="26" s="1"/>
  <c r="J620" i="26" s="1"/>
  <c r="H633" i="26"/>
  <c r="H634" i="26" s="1"/>
  <c r="H635" i="26" s="1"/>
  <c r="H636" i="26" s="1"/>
  <c r="H637" i="26" s="1"/>
  <c r="H638" i="26" s="1"/>
  <c r="H639" i="26" s="1"/>
  <c r="H640" i="26" s="1"/>
  <c r="H641" i="26" s="1"/>
  <c r="H642" i="26" s="1"/>
  <c r="H643" i="26" s="1"/>
  <c r="H644" i="26" s="1"/>
  <c r="AT633" i="26"/>
  <c r="AT634" i="26" s="1"/>
  <c r="AT635" i="26" s="1"/>
  <c r="AT636" i="26" s="1"/>
  <c r="AT637" i="26" s="1"/>
  <c r="AT638" i="26" s="1"/>
  <c r="AT639" i="26" s="1"/>
  <c r="AT640" i="26" s="1"/>
  <c r="AT641" i="26" s="1"/>
  <c r="AT642" i="26" s="1"/>
  <c r="AT643" i="26" s="1"/>
  <c r="AT644" i="26" s="1"/>
  <c r="M633" i="26"/>
  <c r="M634" i="26" s="1"/>
  <c r="M635" i="26" s="1"/>
  <c r="M636" i="26" s="1"/>
  <c r="M637" i="26" s="1"/>
  <c r="M638" i="26" s="1"/>
  <c r="M639" i="26" s="1"/>
  <c r="M640" i="26" s="1"/>
  <c r="M641" i="26" s="1"/>
  <c r="M642" i="26" s="1"/>
  <c r="M643" i="26" s="1"/>
  <c r="M644" i="26" s="1"/>
  <c r="AK633" i="26"/>
  <c r="AK634" i="26" s="1"/>
  <c r="AK635" i="26" s="1"/>
  <c r="AK636" i="26" s="1"/>
  <c r="AK637" i="26" s="1"/>
  <c r="AK638" i="26" s="1"/>
  <c r="AK639" i="26" s="1"/>
  <c r="AK640" i="26" s="1"/>
  <c r="AK641" i="26" s="1"/>
  <c r="AK642" i="26" s="1"/>
  <c r="AK643" i="26" s="1"/>
  <c r="AK644" i="26" s="1"/>
  <c r="AL541" i="26" l="1"/>
  <c r="AL542" i="26" s="1"/>
  <c r="AL543" i="26" s="1"/>
  <c r="AL544" i="26" s="1"/>
  <c r="AL545" i="26" s="1"/>
  <c r="AL546" i="26" s="1"/>
  <c r="AL547" i="26" s="1"/>
  <c r="AL548" i="26" s="1"/>
  <c r="AL549" i="26" s="1"/>
  <c r="AL550" i="26" s="1"/>
  <c r="AL551" i="26" s="1"/>
  <c r="AL552" i="26" s="1"/>
  <c r="AL553" i="26" s="1"/>
  <c r="AL554" i="26" s="1"/>
  <c r="AL555" i="26" s="1"/>
  <c r="AL556" i="26" s="1"/>
  <c r="AL557" i="26" s="1"/>
  <c r="AL558" i="26" s="1"/>
  <c r="AL559" i="26" s="1"/>
  <c r="AL560" i="26" s="1"/>
  <c r="AL561" i="26" s="1"/>
  <c r="AL562" i="26" s="1"/>
  <c r="AL563" i="26" s="1"/>
  <c r="AL564" i="26" s="1"/>
  <c r="AL565" i="26" s="1"/>
  <c r="AL566" i="26" s="1"/>
  <c r="AL567" i="26" s="1"/>
  <c r="AL568" i="26" s="1"/>
  <c r="AL569" i="26" s="1"/>
  <c r="AL570" i="26" s="1"/>
  <c r="AL571" i="26" s="1"/>
  <c r="AL572" i="26" s="1"/>
  <c r="AL573" i="26" s="1"/>
  <c r="AL574" i="26" s="1"/>
  <c r="AL575" i="26" s="1"/>
  <c r="AL576" i="26" s="1"/>
  <c r="AL577" i="26" s="1"/>
  <c r="AL578" i="26" s="1"/>
  <c r="AL579" i="26" s="1"/>
  <c r="AL580" i="26" s="1"/>
  <c r="AL581" i="26" s="1"/>
  <c r="AL582" i="26" s="1"/>
  <c r="AL583" i="26" s="1"/>
  <c r="AL584" i="26" s="1"/>
  <c r="AM104" i="26"/>
  <c r="AI82" i="26"/>
  <c r="AH81" i="26"/>
  <c r="B81" i="26"/>
  <c r="C82" i="26"/>
  <c r="AN633" i="26"/>
  <c r="AN634" i="26" s="1"/>
  <c r="AN635" i="26" s="1"/>
  <c r="AN636" i="26" s="1"/>
  <c r="AN637" i="26" s="1"/>
  <c r="AN638" i="26" s="1"/>
  <c r="AN639" i="26" s="1"/>
  <c r="AN640" i="26" s="1"/>
  <c r="AN641" i="26" s="1"/>
  <c r="AN642" i="26" s="1"/>
  <c r="AN643" i="26" s="1"/>
  <c r="AN644" i="26" s="1"/>
  <c r="AO633" i="26"/>
  <c r="AO634" i="26" s="1"/>
  <c r="AO635" i="26" s="1"/>
  <c r="AO636" i="26" s="1"/>
  <c r="AO637" i="26" s="1"/>
  <c r="AO638" i="26" s="1"/>
  <c r="AO639" i="26" s="1"/>
  <c r="AO640" i="26" s="1"/>
  <c r="AO641" i="26" s="1"/>
  <c r="AO642" i="26" s="1"/>
  <c r="AO643" i="26" s="1"/>
  <c r="AO644" i="26" s="1"/>
  <c r="K645" i="26"/>
  <c r="K646" i="26" s="1"/>
  <c r="K647" i="26" s="1"/>
  <c r="K648" i="26" s="1"/>
  <c r="K649" i="26" s="1"/>
  <c r="K650" i="26" s="1"/>
  <c r="K651" i="26" s="1"/>
  <c r="K652" i="26" s="1"/>
  <c r="K653" i="26" s="1"/>
  <c r="K654" i="26" s="1"/>
  <c r="K655" i="26" s="1"/>
  <c r="K656" i="26" s="1"/>
  <c r="M645" i="26"/>
  <c r="M646" i="26" s="1"/>
  <c r="M647" i="26" s="1"/>
  <c r="M648" i="26" s="1"/>
  <c r="M649" i="26" s="1"/>
  <c r="M650" i="26" s="1"/>
  <c r="M651" i="26" s="1"/>
  <c r="M652" i="26" s="1"/>
  <c r="M653" i="26" s="1"/>
  <c r="M654" i="26" s="1"/>
  <c r="M655" i="26" s="1"/>
  <c r="M656" i="26" s="1"/>
  <c r="AK645" i="26"/>
  <c r="AK646" i="26" s="1"/>
  <c r="AK647" i="26" s="1"/>
  <c r="AK648" i="26" s="1"/>
  <c r="AK649" i="26" s="1"/>
  <c r="AK650" i="26" s="1"/>
  <c r="AK651" i="26" s="1"/>
  <c r="AK652" i="26" s="1"/>
  <c r="AK653" i="26" s="1"/>
  <c r="AK654" i="26" s="1"/>
  <c r="AK655" i="26" s="1"/>
  <c r="AK656" i="26" s="1"/>
  <c r="J621" i="26"/>
  <c r="J622" i="26" s="1"/>
  <c r="J623" i="26" s="1"/>
  <c r="J624" i="26" s="1"/>
  <c r="J625" i="26" s="1"/>
  <c r="J626" i="26" s="1"/>
  <c r="J627" i="26" s="1"/>
  <c r="J628" i="26" s="1"/>
  <c r="J629" i="26" s="1"/>
  <c r="J630" i="26" s="1"/>
  <c r="J631" i="26" s="1"/>
  <c r="J632" i="26" s="1"/>
  <c r="AR633" i="26"/>
  <c r="AR634" i="26" s="1"/>
  <c r="AR635" i="26" s="1"/>
  <c r="AR636" i="26" s="1"/>
  <c r="AR637" i="26" s="1"/>
  <c r="AR638" i="26" s="1"/>
  <c r="AR639" i="26" s="1"/>
  <c r="AR640" i="26" s="1"/>
  <c r="AR641" i="26" s="1"/>
  <c r="AR642" i="26" s="1"/>
  <c r="AR643" i="26" s="1"/>
  <c r="AR644" i="26" s="1"/>
  <c r="I633" i="26"/>
  <c r="I634" i="26" s="1"/>
  <c r="I635" i="26" s="1"/>
  <c r="I636" i="26" s="1"/>
  <c r="I637" i="26" s="1"/>
  <c r="I638" i="26" s="1"/>
  <c r="I639" i="26" s="1"/>
  <c r="I640" i="26" s="1"/>
  <c r="I641" i="26" s="1"/>
  <c r="I642" i="26" s="1"/>
  <c r="I643" i="26" s="1"/>
  <c r="I644" i="26" s="1"/>
  <c r="Q633" i="26"/>
  <c r="Q634" i="26" s="1"/>
  <c r="Q635" i="26" s="1"/>
  <c r="Q636" i="26" s="1"/>
  <c r="Q637" i="26" s="1"/>
  <c r="Q638" i="26" s="1"/>
  <c r="Q639" i="26" s="1"/>
  <c r="Q640" i="26" s="1"/>
  <c r="Q641" i="26" s="1"/>
  <c r="Q642" i="26" s="1"/>
  <c r="Q643" i="26" s="1"/>
  <c r="Q644" i="26" s="1"/>
  <c r="AQ621" i="26"/>
  <c r="AQ622" i="26" s="1"/>
  <c r="AQ623" i="26" s="1"/>
  <c r="AQ624" i="26" s="1"/>
  <c r="AQ625" i="26" s="1"/>
  <c r="AQ626" i="26" s="1"/>
  <c r="AQ627" i="26" s="1"/>
  <c r="AQ628" i="26" s="1"/>
  <c r="AQ629" i="26" s="1"/>
  <c r="AQ630" i="26" s="1"/>
  <c r="AQ631" i="26" s="1"/>
  <c r="AQ632" i="26" s="1"/>
  <c r="AP621" i="26"/>
  <c r="AP622" i="26" s="1"/>
  <c r="AP623" i="26" s="1"/>
  <c r="AP624" i="26" s="1"/>
  <c r="AP625" i="26" s="1"/>
  <c r="AP626" i="26" s="1"/>
  <c r="AP627" i="26" s="1"/>
  <c r="AP628" i="26" s="1"/>
  <c r="AP629" i="26" s="1"/>
  <c r="AP630" i="26" s="1"/>
  <c r="AP631" i="26" s="1"/>
  <c r="AP632" i="26" s="1"/>
  <c r="G633" i="26"/>
  <c r="G634" i="26" s="1"/>
  <c r="G635" i="26" s="1"/>
  <c r="G636" i="26" s="1"/>
  <c r="G637" i="26" s="1"/>
  <c r="G638" i="26" s="1"/>
  <c r="G639" i="26" s="1"/>
  <c r="G640" i="26" s="1"/>
  <c r="G641" i="26" s="1"/>
  <c r="G642" i="26" s="1"/>
  <c r="G643" i="26" s="1"/>
  <c r="G644" i="26" s="1"/>
  <c r="AT645" i="26"/>
  <c r="AT646" i="26" s="1"/>
  <c r="AT647" i="26" s="1"/>
  <c r="AT648" i="26" s="1"/>
  <c r="AT649" i="26" s="1"/>
  <c r="AT650" i="26" s="1"/>
  <c r="AT651" i="26" s="1"/>
  <c r="AT652" i="26" s="1"/>
  <c r="AT653" i="26" s="1"/>
  <c r="AT654" i="26" s="1"/>
  <c r="AT655" i="26" s="1"/>
  <c r="AT656" i="26" s="1"/>
  <c r="AS645" i="26"/>
  <c r="AS646" i="26" s="1"/>
  <c r="AS647" i="26" s="1"/>
  <c r="AS648" i="26" s="1"/>
  <c r="AS649" i="26" s="1"/>
  <c r="AS650" i="26" s="1"/>
  <c r="AS651" i="26" s="1"/>
  <c r="AS652" i="26" s="1"/>
  <c r="AS653" i="26" s="1"/>
  <c r="AS654" i="26" s="1"/>
  <c r="AS655" i="26" s="1"/>
  <c r="AS656" i="26" s="1"/>
  <c r="L633" i="26"/>
  <c r="L634" i="26" s="1"/>
  <c r="L635" i="26" s="1"/>
  <c r="L636" i="26" s="1"/>
  <c r="L637" i="26" s="1"/>
  <c r="L638" i="26" s="1"/>
  <c r="L639" i="26" s="1"/>
  <c r="L640" i="26" s="1"/>
  <c r="L641" i="26" s="1"/>
  <c r="L642" i="26" s="1"/>
  <c r="L643" i="26" s="1"/>
  <c r="L644" i="26" s="1"/>
  <c r="F633" i="26"/>
  <c r="F634" i="26" s="1"/>
  <c r="F635" i="26" s="1"/>
  <c r="F636" i="26" s="1"/>
  <c r="F637" i="26" s="1"/>
  <c r="F638" i="26" s="1"/>
  <c r="F639" i="26" s="1"/>
  <c r="F640" i="26" s="1"/>
  <c r="F641" i="26" s="1"/>
  <c r="F642" i="26" s="1"/>
  <c r="F643" i="26" s="1"/>
  <c r="F644" i="26" s="1"/>
  <c r="E657" i="26"/>
  <c r="E658" i="26" s="1"/>
  <c r="E659" i="26" s="1"/>
  <c r="E660" i="26" s="1"/>
  <c r="E661" i="26" s="1"/>
  <c r="E662" i="26" s="1"/>
  <c r="E663" i="26" s="1"/>
  <c r="E664" i="26" s="1"/>
  <c r="E665" i="26" s="1"/>
  <c r="E666" i="26" s="1"/>
  <c r="E667" i="26" s="1"/>
  <c r="E668" i="26" s="1"/>
  <c r="H645" i="26"/>
  <c r="H646" i="26" s="1"/>
  <c r="H647" i="26" s="1"/>
  <c r="H648" i="26" s="1"/>
  <c r="H649" i="26" s="1"/>
  <c r="H650" i="26" s="1"/>
  <c r="H651" i="26" s="1"/>
  <c r="H652" i="26" s="1"/>
  <c r="H653" i="26" s="1"/>
  <c r="H654" i="26" s="1"/>
  <c r="H655" i="26" s="1"/>
  <c r="H656" i="26" s="1"/>
  <c r="AM105" i="26" l="1"/>
  <c r="AL585" i="26"/>
  <c r="AL586" i="26" s="1"/>
  <c r="AL587" i="26" s="1"/>
  <c r="AL588" i="26" s="1"/>
  <c r="AL589" i="26" s="1"/>
  <c r="AL590" i="26" s="1"/>
  <c r="AL591" i="26" s="1"/>
  <c r="AL592" i="26" s="1"/>
  <c r="AL593" i="26" s="1"/>
  <c r="AL594" i="26" s="1"/>
  <c r="AL595" i="26" s="1"/>
  <c r="AL596" i="26" s="1"/>
  <c r="AL597" i="26" s="1"/>
  <c r="AL598" i="26" s="1"/>
  <c r="AL599" i="26" s="1"/>
  <c r="AL600" i="26" s="1"/>
  <c r="AL601" i="26" s="1"/>
  <c r="AL602" i="26" s="1"/>
  <c r="AL603" i="26" s="1"/>
  <c r="AL604" i="26" s="1"/>
  <c r="AL605" i="26" s="1"/>
  <c r="AL606" i="26" s="1"/>
  <c r="AL607" i="26" s="1"/>
  <c r="AL608" i="26" s="1"/>
  <c r="C83" i="26"/>
  <c r="B82" i="26"/>
  <c r="AI83" i="26"/>
  <c r="AH82" i="26"/>
  <c r="F645" i="26"/>
  <c r="F646" i="26" s="1"/>
  <c r="F647" i="26" s="1"/>
  <c r="F648" i="26" s="1"/>
  <c r="F649" i="26" s="1"/>
  <c r="F650" i="26" s="1"/>
  <c r="F651" i="26" s="1"/>
  <c r="F652" i="26" s="1"/>
  <c r="F653" i="26" s="1"/>
  <c r="F654" i="26" s="1"/>
  <c r="F655" i="26" s="1"/>
  <c r="F656" i="26" s="1"/>
  <c r="K657" i="26"/>
  <c r="K658" i="26" s="1"/>
  <c r="K659" i="26" s="1"/>
  <c r="K660" i="26" s="1"/>
  <c r="K661" i="26" s="1"/>
  <c r="K662" i="26" s="1"/>
  <c r="K663" i="26" s="1"/>
  <c r="K664" i="26" s="1"/>
  <c r="K665" i="26" s="1"/>
  <c r="K666" i="26" s="1"/>
  <c r="K667" i="26" s="1"/>
  <c r="K668" i="26" s="1"/>
  <c r="E669" i="26"/>
  <c r="E670" i="26" s="1"/>
  <c r="E671" i="26" s="1"/>
  <c r="E672" i="26" s="1"/>
  <c r="E673" i="26" s="1"/>
  <c r="E674" i="26" s="1"/>
  <c r="E675" i="26" s="1"/>
  <c r="E676" i="26" s="1"/>
  <c r="E677" i="26" s="1"/>
  <c r="E678" i="26" s="1"/>
  <c r="E679" i="26" s="1"/>
  <c r="E680" i="26" s="1"/>
  <c r="AP633" i="26"/>
  <c r="AP634" i="26" s="1"/>
  <c r="AP635" i="26" s="1"/>
  <c r="AP636" i="26" s="1"/>
  <c r="AP637" i="26" s="1"/>
  <c r="AP638" i="26" s="1"/>
  <c r="AP639" i="26" s="1"/>
  <c r="AP640" i="26" s="1"/>
  <c r="AP641" i="26" s="1"/>
  <c r="AP642" i="26" s="1"/>
  <c r="AP643" i="26" s="1"/>
  <c r="AP644" i="26" s="1"/>
  <c r="Q645" i="26"/>
  <c r="Q646" i="26" s="1"/>
  <c r="Q647" i="26" s="1"/>
  <c r="Q648" i="26" s="1"/>
  <c r="Q649" i="26" s="1"/>
  <c r="Q650" i="26" s="1"/>
  <c r="Q651" i="26" s="1"/>
  <c r="Q652" i="26" s="1"/>
  <c r="Q653" i="26" s="1"/>
  <c r="Q654" i="26" s="1"/>
  <c r="Q655" i="26" s="1"/>
  <c r="Q656" i="26" s="1"/>
  <c r="J633" i="26"/>
  <c r="J634" i="26" s="1"/>
  <c r="J635" i="26" s="1"/>
  <c r="J636" i="26" s="1"/>
  <c r="J637" i="26" s="1"/>
  <c r="J638" i="26" s="1"/>
  <c r="J639" i="26" s="1"/>
  <c r="J640" i="26" s="1"/>
  <c r="J641" i="26" s="1"/>
  <c r="J642" i="26" s="1"/>
  <c r="J643" i="26" s="1"/>
  <c r="J644" i="26" s="1"/>
  <c r="AO645" i="26"/>
  <c r="AO646" i="26" s="1"/>
  <c r="AO647" i="26" s="1"/>
  <c r="AO648" i="26" s="1"/>
  <c r="AO649" i="26" s="1"/>
  <c r="AO650" i="26" s="1"/>
  <c r="AO651" i="26" s="1"/>
  <c r="AO652" i="26" s="1"/>
  <c r="AO653" i="26" s="1"/>
  <c r="AO654" i="26" s="1"/>
  <c r="AO655" i="26" s="1"/>
  <c r="AO656" i="26" s="1"/>
  <c r="L645" i="26"/>
  <c r="L646" i="26" s="1"/>
  <c r="L647" i="26" s="1"/>
  <c r="L648" i="26" s="1"/>
  <c r="L649" i="26" s="1"/>
  <c r="L650" i="26" s="1"/>
  <c r="L651" i="26" s="1"/>
  <c r="L652" i="26" s="1"/>
  <c r="L653" i="26" s="1"/>
  <c r="L654" i="26" s="1"/>
  <c r="L655" i="26" s="1"/>
  <c r="L656" i="26" s="1"/>
  <c r="H657" i="26"/>
  <c r="H658" i="26" s="1"/>
  <c r="H659" i="26" s="1"/>
  <c r="H660" i="26" s="1"/>
  <c r="H661" i="26" s="1"/>
  <c r="H662" i="26" s="1"/>
  <c r="H663" i="26" s="1"/>
  <c r="H664" i="26" s="1"/>
  <c r="H665" i="26" s="1"/>
  <c r="H666" i="26" s="1"/>
  <c r="H667" i="26" s="1"/>
  <c r="H668" i="26" s="1"/>
  <c r="AQ633" i="26"/>
  <c r="AQ634" i="26" s="1"/>
  <c r="AQ635" i="26" s="1"/>
  <c r="AQ636" i="26" s="1"/>
  <c r="AQ637" i="26" s="1"/>
  <c r="AQ638" i="26" s="1"/>
  <c r="AQ639" i="26" s="1"/>
  <c r="AQ640" i="26" s="1"/>
  <c r="AQ641" i="26" s="1"/>
  <c r="AQ642" i="26" s="1"/>
  <c r="AQ643" i="26" s="1"/>
  <c r="AQ644" i="26" s="1"/>
  <c r="I645" i="26"/>
  <c r="I646" i="26" s="1"/>
  <c r="I647" i="26" s="1"/>
  <c r="I648" i="26" s="1"/>
  <c r="I649" i="26" s="1"/>
  <c r="I650" i="26" s="1"/>
  <c r="I651" i="26" s="1"/>
  <c r="I652" i="26" s="1"/>
  <c r="I653" i="26" s="1"/>
  <c r="I654" i="26" s="1"/>
  <c r="I655" i="26" s="1"/>
  <c r="I656" i="26" s="1"/>
  <c r="AS657" i="26"/>
  <c r="AS658" i="26" s="1"/>
  <c r="AS659" i="26" s="1"/>
  <c r="AS660" i="26" s="1"/>
  <c r="AS661" i="26" s="1"/>
  <c r="AS662" i="26" s="1"/>
  <c r="AS663" i="26" s="1"/>
  <c r="AS664" i="26" s="1"/>
  <c r="AS665" i="26" s="1"/>
  <c r="AS666" i="26" s="1"/>
  <c r="AS667" i="26" s="1"/>
  <c r="AS668" i="26" s="1"/>
  <c r="AK657" i="26"/>
  <c r="AK658" i="26" s="1"/>
  <c r="AK659" i="26" s="1"/>
  <c r="AK660" i="26" s="1"/>
  <c r="AK661" i="26" s="1"/>
  <c r="AK662" i="26" s="1"/>
  <c r="AK663" i="26" s="1"/>
  <c r="AK664" i="26" s="1"/>
  <c r="AK665" i="26" s="1"/>
  <c r="AK666" i="26" s="1"/>
  <c r="AK667" i="26" s="1"/>
  <c r="AK668" i="26" s="1"/>
  <c r="AN645" i="26"/>
  <c r="AN646" i="26" s="1"/>
  <c r="AN647" i="26" s="1"/>
  <c r="AN648" i="26" s="1"/>
  <c r="AN649" i="26" s="1"/>
  <c r="AN650" i="26" s="1"/>
  <c r="AN651" i="26" s="1"/>
  <c r="AN652" i="26" s="1"/>
  <c r="AN653" i="26" s="1"/>
  <c r="AN654" i="26" s="1"/>
  <c r="AN655" i="26" s="1"/>
  <c r="AN656" i="26" s="1"/>
  <c r="AT657" i="26"/>
  <c r="AT658" i="26" s="1"/>
  <c r="AT659" i="26" s="1"/>
  <c r="AT660" i="26" s="1"/>
  <c r="AT661" i="26" s="1"/>
  <c r="AT662" i="26" s="1"/>
  <c r="AT663" i="26" s="1"/>
  <c r="AT664" i="26" s="1"/>
  <c r="AT665" i="26" s="1"/>
  <c r="AT666" i="26" s="1"/>
  <c r="AT667" i="26" s="1"/>
  <c r="AT668" i="26" s="1"/>
  <c r="G645" i="26"/>
  <c r="G646" i="26" s="1"/>
  <c r="G647" i="26" s="1"/>
  <c r="G648" i="26" s="1"/>
  <c r="G649" i="26" s="1"/>
  <c r="G650" i="26" s="1"/>
  <c r="G651" i="26" s="1"/>
  <c r="G652" i="26" s="1"/>
  <c r="G653" i="26" s="1"/>
  <c r="G654" i="26" s="1"/>
  <c r="G655" i="26" s="1"/>
  <c r="G656" i="26" s="1"/>
  <c r="AR645" i="26"/>
  <c r="AR646" i="26" s="1"/>
  <c r="AR647" i="26" s="1"/>
  <c r="AR648" i="26" s="1"/>
  <c r="AR649" i="26" s="1"/>
  <c r="AR650" i="26" s="1"/>
  <c r="AR651" i="26" s="1"/>
  <c r="AR652" i="26" s="1"/>
  <c r="AR653" i="26" s="1"/>
  <c r="AR654" i="26" s="1"/>
  <c r="AR655" i="26" s="1"/>
  <c r="AR656" i="26" s="1"/>
  <c r="M657" i="26"/>
  <c r="M658" i="26" s="1"/>
  <c r="M659" i="26" s="1"/>
  <c r="M660" i="26" s="1"/>
  <c r="M661" i="26" s="1"/>
  <c r="M662" i="26" s="1"/>
  <c r="M663" i="26" s="1"/>
  <c r="M664" i="26" s="1"/>
  <c r="M665" i="26" s="1"/>
  <c r="M666" i="26" s="1"/>
  <c r="M667" i="26" s="1"/>
  <c r="M668" i="26" s="1"/>
  <c r="AM106" i="26" l="1"/>
  <c r="AL609" i="26"/>
  <c r="AL610" i="26" s="1"/>
  <c r="AL611" i="26" s="1"/>
  <c r="AL612" i="26" s="1"/>
  <c r="AL613" i="26" s="1"/>
  <c r="AL614" i="26" s="1"/>
  <c r="AL615" i="26" s="1"/>
  <c r="AL616" i="26" s="1"/>
  <c r="AL617" i="26" s="1"/>
  <c r="AL618" i="26" s="1"/>
  <c r="AL619" i="26" s="1"/>
  <c r="AL620" i="26" s="1"/>
  <c r="AH83" i="26"/>
  <c r="AI84" i="26"/>
  <c r="B83" i="26"/>
  <c r="C84" i="26"/>
  <c r="AN657" i="26"/>
  <c r="AN658" i="26" s="1"/>
  <c r="AN659" i="26" s="1"/>
  <c r="AN660" i="26" s="1"/>
  <c r="AN661" i="26" s="1"/>
  <c r="AN662" i="26" s="1"/>
  <c r="AN663" i="26" s="1"/>
  <c r="AN664" i="26" s="1"/>
  <c r="AN665" i="26" s="1"/>
  <c r="AN666" i="26" s="1"/>
  <c r="AN667" i="26" s="1"/>
  <c r="AN668" i="26" s="1"/>
  <c r="G657" i="26"/>
  <c r="G658" i="26" s="1"/>
  <c r="G659" i="26" s="1"/>
  <c r="G660" i="26" s="1"/>
  <c r="G661" i="26" s="1"/>
  <c r="G662" i="26" s="1"/>
  <c r="G663" i="26" s="1"/>
  <c r="G664" i="26" s="1"/>
  <c r="G665" i="26" s="1"/>
  <c r="G666" i="26" s="1"/>
  <c r="G667" i="26" s="1"/>
  <c r="G668" i="26" s="1"/>
  <c r="AK669" i="26"/>
  <c r="AK670" i="26" s="1"/>
  <c r="AK671" i="26" s="1"/>
  <c r="AK672" i="26" s="1"/>
  <c r="AK673" i="26" s="1"/>
  <c r="AK674" i="26" s="1"/>
  <c r="AK675" i="26" s="1"/>
  <c r="AK676" i="26" s="1"/>
  <c r="AK677" i="26" s="1"/>
  <c r="AK678" i="26" s="1"/>
  <c r="AK679" i="26" s="1"/>
  <c r="AK680" i="26" s="1"/>
  <c r="AQ645" i="26"/>
  <c r="AQ646" i="26" s="1"/>
  <c r="AQ647" i="26" s="1"/>
  <c r="AQ648" i="26" s="1"/>
  <c r="AQ649" i="26" s="1"/>
  <c r="AQ650" i="26" s="1"/>
  <c r="AQ651" i="26" s="1"/>
  <c r="AQ652" i="26" s="1"/>
  <c r="AQ653" i="26" s="1"/>
  <c r="AQ654" i="26" s="1"/>
  <c r="AQ655" i="26" s="1"/>
  <c r="AQ656" i="26" s="1"/>
  <c r="AO657" i="26"/>
  <c r="AO658" i="26" s="1"/>
  <c r="AO659" i="26" s="1"/>
  <c r="AO660" i="26" s="1"/>
  <c r="AO661" i="26" s="1"/>
  <c r="AO662" i="26" s="1"/>
  <c r="AO663" i="26" s="1"/>
  <c r="AO664" i="26" s="1"/>
  <c r="AO665" i="26" s="1"/>
  <c r="AO666" i="26" s="1"/>
  <c r="AO667" i="26" s="1"/>
  <c r="AO668" i="26" s="1"/>
  <c r="M669" i="26"/>
  <c r="M670" i="26" s="1"/>
  <c r="M671" i="26" s="1"/>
  <c r="M672" i="26" s="1"/>
  <c r="M673" i="26" s="1"/>
  <c r="M674" i="26" s="1"/>
  <c r="M675" i="26" s="1"/>
  <c r="M676" i="26" s="1"/>
  <c r="M677" i="26" s="1"/>
  <c r="M678" i="26" s="1"/>
  <c r="M679" i="26" s="1"/>
  <c r="M680" i="26" s="1"/>
  <c r="AS669" i="26"/>
  <c r="AS670" i="26" s="1"/>
  <c r="AS671" i="26" s="1"/>
  <c r="AS672" i="26" s="1"/>
  <c r="AS673" i="26" s="1"/>
  <c r="AS674" i="26" s="1"/>
  <c r="AS675" i="26" s="1"/>
  <c r="AS676" i="26" s="1"/>
  <c r="AS677" i="26" s="1"/>
  <c r="AS678" i="26" s="1"/>
  <c r="AS679" i="26" s="1"/>
  <c r="AS680" i="26" s="1"/>
  <c r="AR657" i="26"/>
  <c r="AR658" i="26" s="1"/>
  <c r="AR659" i="26" s="1"/>
  <c r="AR660" i="26" s="1"/>
  <c r="AR661" i="26" s="1"/>
  <c r="AR662" i="26" s="1"/>
  <c r="AR663" i="26" s="1"/>
  <c r="AR664" i="26" s="1"/>
  <c r="AR665" i="26" s="1"/>
  <c r="AR666" i="26" s="1"/>
  <c r="AR667" i="26" s="1"/>
  <c r="AR668" i="26" s="1"/>
  <c r="E681" i="26"/>
  <c r="E682" i="26" s="1"/>
  <c r="E683" i="26" s="1"/>
  <c r="E684" i="26" s="1"/>
  <c r="E685" i="26" s="1"/>
  <c r="E686" i="26" s="1"/>
  <c r="E687" i="26" s="1"/>
  <c r="E688" i="26" s="1"/>
  <c r="E689" i="26" s="1"/>
  <c r="E690" i="26" s="1"/>
  <c r="E691" i="26" s="1"/>
  <c r="E692" i="26" s="1"/>
  <c r="AT669" i="26"/>
  <c r="AT670" i="26" s="1"/>
  <c r="AT671" i="26" s="1"/>
  <c r="AT672" i="26" s="1"/>
  <c r="AT673" i="26" s="1"/>
  <c r="AT674" i="26" s="1"/>
  <c r="AT675" i="26" s="1"/>
  <c r="AT676" i="26" s="1"/>
  <c r="AT677" i="26" s="1"/>
  <c r="AT678" i="26" s="1"/>
  <c r="AT679" i="26" s="1"/>
  <c r="AT680" i="26" s="1"/>
  <c r="H669" i="26"/>
  <c r="H670" i="26" s="1"/>
  <c r="H671" i="26" s="1"/>
  <c r="H672" i="26" s="1"/>
  <c r="H673" i="26" s="1"/>
  <c r="H674" i="26" s="1"/>
  <c r="H675" i="26" s="1"/>
  <c r="H676" i="26" s="1"/>
  <c r="H677" i="26" s="1"/>
  <c r="H678" i="26" s="1"/>
  <c r="H679" i="26" s="1"/>
  <c r="H680" i="26" s="1"/>
  <c r="K669" i="26"/>
  <c r="K670" i="26" s="1"/>
  <c r="K671" i="26" s="1"/>
  <c r="K672" i="26" s="1"/>
  <c r="K673" i="26" s="1"/>
  <c r="K674" i="26" s="1"/>
  <c r="K675" i="26" s="1"/>
  <c r="K676" i="26" s="1"/>
  <c r="K677" i="26" s="1"/>
  <c r="K678" i="26" s="1"/>
  <c r="K679" i="26" s="1"/>
  <c r="K680" i="26" s="1"/>
  <c r="Q657" i="26"/>
  <c r="Q658" i="26" s="1"/>
  <c r="Q659" i="26" s="1"/>
  <c r="Q660" i="26" s="1"/>
  <c r="Q661" i="26" s="1"/>
  <c r="Q662" i="26" s="1"/>
  <c r="Q663" i="26" s="1"/>
  <c r="Q664" i="26" s="1"/>
  <c r="Q665" i="26" s="1"/>
  <c r="Q666" i="26" s="1"/>
  <c r="Q667" i="26" s="1"/>
  <c r="Q668" i="26" s="1"/>
  <c r="J645" i="26"/>
  <c r="J646" i="26" s="1"/>
  <c r="J647" i="26" s="1"/>
  <c r="J648" i="26" s="1"/>
  <c r="J649" i="26" s="1"/>
  <c r="J650" i="26" s="1"/>
  <c r="J651" i="26" s="1"/>
  <c r="J652" i="26" s="1"/>
  <c r="J653" i="26" s="1"/>
  <c r="J654" i="26" s="1"/>
  <c r="J655" i="26" s="1"/>
  <c r="J656" i="26" s="1"/>
  <c r="I657" i="26"/>
  <c r="I658" i="26" s="1"/>
  <c r="I659" i="26" s="1"/>
  <c r="I660" i="26" s="1"/>
  <c r="I661" i="26" s="1"/>
  <c r="I662" i="26" s="1"/>
  <c r="I663" i="26" s="1"/>
  <c r="I664" i="26" s="1"/>
  <c r="I665" i="26" s="1"/>
  <c r="I666" i="26" s="1"/>
  <c r="I667" i="26" s="1"/>
  <c r="I668" i="26" s="1"/>
  <c r="L657" i="26"/>
  <c r="L658" i="26" s="1"/>
  <c r="L659" i="26" s="1"/>
  <c r="L660" i="26" s="1"/>
  <c r="L661" i="26" s="1"/>
  <c r="L662" i="26" s="1"/>
  <c r="L663" i="26" s="1"/>
  <c r="L664" i="26" s="1"/>
  <c r="L665" i="26" s="1"/>
  <c r="L666" i="26" s="1"/>
  <c r="L667" i="26" s="1"/>
  <c r="L668" i="26" s="1"/>
  <c r="F657" i="26"/>
  <c r="F658" i="26" s="1"/>
  <c r="F659" i="26" s="1"/>
  <c r="F660" i="26" s="1"/>
  <c r="F661" i="26" s="1"/>
  <c r="F662" i="26" s="1"/>
  <c r="F663" i="26" s="1"/>
  <c r="F664" i="26" s="1"/>
  <c r="F665" i="26" s="1"/>
  <c r="F666" i="26" s="1"/>
  <c r="F667" i="26" s="1"/>
  <c r="F668" i="26" s="1"/>
  <c r="AP645" i="26"/>
  <c r="AP646" i="26" s="1"/>
  <c r="AP647" i="26" s="1"/>
  <c r="AP648" i="26" s="1"/>
  <c r="AP649" i="26" s="1"/>
  <c r="AP650" i="26" s="1"/>
  <c r="AP651" i="26" s="1"/>
  <c r="AP652" i="26" s="1"/>
  <c r="AP653" i="26" s="1"/>
  <c r="AP654" i="26" s="1"/>
  <c r="AP655" i="26" s="1"/>
  <c r="AP656" i="26" s="1"/>
  <c r="AL621" i="26" l="1"/>
  <c r="AM107" i="26"/>
  <c r="C85" i="26"/>
  <c r="B84" i="26"/>
  <c r="AI85" i="26"/>
  <c r="AH84" i="26"/>
  <c r="AP657" i="26"/>
  <c r="AP658" i="26" s="1"/>
  <c r="AP659" i="26" s="1"/>
  <c r="AP660" i="26" s="1"/>
  <c r="AP661" i="26" s="1"/>
  <c r="AP662" i="26" s="1"/>
  <c r="AP663" i="26" s="1"/>
  <c r="AP664" i="26" s="1"/>
  <c r="AP665" i="26" s="1"/>
  <c r="AP666" i="26" s="1"/>
  <c r="AP667" i="26" s="1"/>
  <c r="AP668" i="26" s="1"/>
  <c r="F669" i="26"/>
  <c r="F670" i="26" s="1"/>
  <c r="F671" i="26" s="1"/>
  <c r="F672" i="26" s="1"/>
  <c r="F673" i="26" s="1"/>
  <c r="F674" i="26" s="1"/>
  <c r="F675" i="26" s="1"/>
  <c r="F676" i="26" s="1"/>
  <c r="F677" i="26" s="1"/>
  <c r="F678" i="26" s="1"/>
  <c r="F679" i="26" s="1"/>
  <c r="F680" i="26" s="1"/>
  <c r="AQ657" i="26"/>
  <c r="AQ658" i="26" s="1"/>
  <c r="AQ659" i="26" s="1"/>
  <c r="AQ660" i="26" s="1"/>
  <c r="AQ661" i="26" s="1"/>
  <c r="AQ662" i="26" s="1"/>
  <c r="AQ663" i="26" s="1"/>
  <c r="AQ664" i="26" s="1"/>
  <c r="AQ665" i="26" s="1"/>
  <c r="AQ666" i="26" s="1"/>
  <c r="AQ667" i="26" s="1"/>
  <c r="AQ668" i="26" s="1"/>
  <c r="H681" i="26"/>
  <c r="H682" i="26" s="1"/>
  <c r="H683" i="26" s="1"/>
  <c r="H684" i="26" s="1"/>
  <c r="H685" i="26" s="1"/>
  <c r="H686" i="26" s="1"/>
  <c r="H687" i="26" s="1"/>
  <c r="H688" i="26" s="1"/>
  <c r="H689" i="26" s="1"/>
  <c r="H690" i="26" s="1"/>
  <c r="H691" i="26" s="1"/>
  <c r="H692" i="26" s="1"/>
  <c r="L669" i="26"/>
  <c r="L670" i="26" s="1"/>
  <c r="L671" i="26" s="1"/>
  <c r="L672" i="26" s="1"/>
  <c r="L673" i="26" s="1"/>
  <c r="L674" i="26" s="1"/>
  <c r="L675" i="26" s="1"/>
  <c r="L676" i="26" s="1"/>
  <c r="L677" i="26" s="1"/>
  <c r="L678" i="26" s="1"/>
  <c r="L679" i="26" s="1"/>
  <c r="L680" i="26" s="1"/>
  <c r="Q669" i="26"/>
  <c r="Q670" i="26" s="1"/>
  <c r="Q671" i="26" s="1"/>
  <c r="Q672" i="26" s="1"/>
  <c r="Q673" i="26" s="1"/>
  <c r="Q674" i="26" s="1"/>
  <c r="Q675" i="26" s="1"/>
  <c r="Q676" i="26" s="1"/>
  <c r="Q677" i="26" s="1"/>
  <c r="Q678" i="26" s="1"/>
  <c r="Q679" i="26" s="1"/>
  <c r="Q680" i="26" s="1"/>
  <c r="AK681" i="26"/>
  <c r="AK682" i="26" s="1"/>
  <c r="AK683" i="26" s="1"/>
  <c r="AK684" i="26" s="1"/>
  <c r="AK685" i="26" s="1"/>
  <c r="AK686" i="26" s="1"/>
  <c r="AK687" i="26" s="1"/>
  <c r="AK688" i="26" s="1"/>
  <c r="AK689" i="26" s="1"/>
  <c r="AK690" i="26" s="1"/>
  <c r="AK691" i="26" s="1"/>
  <c r="AK692" i="26" s="1"/>
  <c r="AS681" i="26"/>
  <c r="AS682" i="26" s="1"/>
  <c r="AS683" i="26" s="1"/>
  <c r="AS684" i="26" s="1"/>
  <c r="AS685" i="26" s="1"/>
  <c r="AS686" i="26" s="1"/>
  <c r="AS687" i="26" s="1"/>
  <c r="AS688" i="26" s="1"/>
  <c r="AS689" i="26" s="1"/>
  <c r="AS690" i="26" s="1"/>
  <c r="AS691" i="26" s="1"/>
  <c r="AS692" i="26" s="1"/>
  <c r="AT681" i="26"/>
  <c r="AT682" i="26" s="1"/>
  <c r="AT683" i="26" s="1"/>
  <c r="AT684" i="26" s="1"/>
  <c r="AT685" i="26" s="1"/>
  <c r="AT686" i="26" s="1"/>
  <c r="AT687" i="26" s="1"/>
  <c r="AT688" i="26" s="1"/>
  <c r="AT689" i="26" s="1"/>
  <c r="AT690" i="26" s="1"/>
  <c r="AT691" i="26" s="1"/>
  <c r="AT692" i="26" s="1"/>
  <c r="M681" i="26"/>
  <c r="M682" i="26" s="1"/>
  <c r="M683" i="26" s="1"/>
  <c r="M684" i="26" s="1"/>
  <c r="M685" i="26" s="1"/>
  <c r="M686" i="26" s="1"/>
  <c r="M687" i="26" s="1"/>
  <c r="M688" i="26" s="1"/>
  <c r="M689" i="26" s="1"/>
  <c r="M690" i="26" s="1"/>
  <c r="M691" i="26" s="1"/>
  <c r="M692" i="26" s="1"/>
  <c r="J657" i="26"/>
  <c r="J658" i="26" s="1"/>
  <c r="J659" i="26" s="1"/>
  <c r="J660" i="26" s="1"/>
  <c r="J661" i="26" s="1"/>
  <c r="J662" i="26" s="1"/>
  <c r="J663" i="26" s="1"/>
  <c r="J664" i="26" s="1"/>
  <c r="J665" i="26" s="1"/>
  <c r="J666" i="26" s="1"/>
  <c r="J667" i="26" s="1"/>
  <c r="J668" i="26" s="1"/>
  <c r="AR669" i="26"/>
  <c r="AR670" i="26" s="1"/>
  <c r="AR671" i="26" s="1"/>
  <c r="AR672" i="26" s="1"/>
  <c r="AR673" i="26" s="1"/>
  <c r="AR674" i="26" s="1"/>
  <c r="AR675" i="26" s="1"/>
  <c r="AR676" i="26" s="1"/>
  <c r="AR677" i="26" s="1"/>
  <c r="AR678" i="26" s="1"/>
  <c r="AR679" i="26" s="1"/>
  <c r="AR680" i="26" s="1"/>
  <c r="G669" i="26"/>
  <c r="G670" i="26" s="1"/>
  <c r="G671" i="26" s="1"/>
  <c r="G672" i="26" s="1"/>
  <c r="G673" i="26" s="1"/>
  <c r="G674" i="26" s="1"/>
  <c r="G675" i="26" s="1"/>
  <c r="G676" i="26" s="1"/>
  <c r="G677" i="26" s="1"/>
  <c r="G678" i="26" s="1"/>
  <c r="G679" i="26" s="1"/>
  <c r="G680" i="26" s="1"/>
  <c r="I669" i="26"/>
  <c r="I670" i="26" s="1"/>
  <c r="I671" i="26" s="1"/>
  <c r="I672" i="26" s="1"/>
  <c r="I673" i="26" s="1"/>
  <c r="I674" i="26" s="1"/>
  <c r="I675" i="26" s="1"/>
  <c r="I676" i="26" s="1"/>
  <c r="I677" i="26" s="1"/>
  <c r="I678" i="26" s="1"/>
  <c r="I679" i="26" s="1"/>
  <c r="I680" i="26" s="1"/>
  <c r="E693" i="26"/>
  <c r="E694" i="26" s="1"/>
  <c r="E695" i="26" s="1"/>
  <c r="E696" i="26" s="1"/>
  <c r="E697" i="26" s="1"/>
  <c r="E698" i="26" s="1"/>
  <c r="E699" i="26" s="1"/>
  <c r="E700" i="26" s="1"/>
  <c r="E701" i="26" s="1"/>
  <c r="E702" i="26" s="1"/>
  <c r="E703" i="26" s="1"/>
  <c r="E704" i="26" s="1"/>
  <c r="AO669" i="26"/>
  <c r="AO670" i="26" s="1"/>
  <c r="AO671" i="26" s="1"/>
  <c r="AO672" i="26" s="1"/>
  <c r="AO673" i="26" s="1"/>
  <c r="AO674" i="26" s="1"/>
  <c r="AO675" i="26" s="1"/>
  <c r="AO676" i="26" s="1"/>
  <c r="AO677" i="26" s="1"/>
  <c r="AO678" i="26" s="1"/>
  <c r="AO679" i="26" s="1"/>
  <c r="AO680" i="26" s="1"/>
  <c r="AN669" i="26"/>
  <c r="AN670" i="26" s="1"/>
  <c r="AN671" i="26" s="1"/>
  <c r="AN672" i="26" s="1"/>
  <c r="AN673" i="26" s="1"/>
  <c r="AN674" i="26" s="1"/>
  <c r="AN675" i="26" s="1"/>
  <c r="AN676" i="26" s="1"/>
  <c r="AN677" i="26" s="1"/>
  <c r="AN678" i="26" s="1"/>
  <c r="AN679" i="26" s="1"/>
  <c r="AN680" i="26" s="1"/>
  <c r="K681" i="26"/>
  <c r="K682" i="26" s="1"/>
  <c r="K683" i="26" s="1"/>
  <c r="K684" i="26" s="1"/>
  <c r="K685" i="26" s="1"/>
  <c r="K686" i="26" s="1"/>
  <c r="K687" i="26" s="1"/>
  <c r="K688" i="26" s="1"/>
  <c r="K689" i="26" s="1"/>
  <c r="K690" i="26" s="1"/>
  <c r="K691" i="26" s="1"/>
  <c r="K692" i="26" s="1"/>
  <c r="AM108" i="26" l="1"/>
  <c r="AL622" i="26"/>
  <c r="AH85" i="26"/>
  <c r="AI86" i="26"/>
  <c r="B85" i="26"/>
  <c r="C86" i="26"/>
  <c r="G681" i="26"/>
  <c r="G682" i="26" s="1"/>
  <c r="G683" i="26" s="1"/>
  <c r="G684" i="26" s="1"/>
  <c r="G685" i="26" s="1"/>
  <c r="G686" i="26" s="1"/>
  <c r="G687" i="26" s="1"/>
  <c r="G688" i="26" s="1"/>
  <c r="G689" i="26" s="1"/>
  <c r="G690" i="26" s="1"/>
  <c r="G691" i="26" s="1"/>
  <c r="G692" i="26" s="1"/>
  <c r="E705" i="26"/>
  <c r="E706" i="26" s="1"/>
  <c r="E707" i="26" s="1"/>
  <c r="E708" i="26" s="1"/>
  <c r="E709" i="26" s="1"/>
  <c r="E710" i="26" s="1"/>
  <c r="E711" i="26" s="1"/>
  <c r="E712" i="26" s="1"/>
  <c r="E713" i="26" s="1"/>
  <c r="E714" i="26" s="1"/>
  <c r="E715" i="26" s="1"/>
  <c r="E716" i="26" s="1"/>
  <c r="AT693" i="26"/>
  <c r="AT694" i="26" s="1"/>
  <c r="AT695" i="26" s="1"/>
  <c r="AT696" i="26" s="1"/>
  <c r="AT697" i="26" s="1"/>
  <c r="AT698" i="26" s="1"/>
  <c r="AT699" i="26" s="1"/>
  <c r="AT700" i="26" s="1"/>
  <c r="AT701" i="26" s="1"/>
  <c r="AT702" i="26" s="1"/>
  <c r="AT703" i="26" s="1"/>
  <c r="AT704" i="26" s="1"/>
  <c r="Q681" i="26"/>
  <c r="Q682" i="26" s="1"/>
  <c r="Q683" i="26" s="1"/>
  <c r="Q684" i="26" s="1"/>
  <c r="Q685" i="26" s="1"/>
  <c r="Q686" i="26" s="1"/>
  <c r="Q687" i="26" s="1"/>
  <c r="Q688" i="26" s="1"/>
  <c r="Q689" i="26" s="1"/>
  <c r="Q690" i="26" s="1"/>
  <c r="Q691" i="26" s="1"/>
  <c r="Q692" i="26" s="1"/>
  <c r="F681" i="26"/>
  <c r="F682" i="26" s="1"/>
  <c r="F683" i="26" s="1"/>
  <c r="F684" i="26" s="1"/>
  <c r="F685" i="26" s="1"/>
  <c r="F686" i="26" s="1"/>
  <c r="F687" i="26" s="1"/>
  <c r="F688" i="26" s="1"/>
  <c r="F689" i="26" s="1"/>
  <c r="F690" i="26" s="1"/>
  <c r="F691" i="26" s="1"/>
  <c r="F692" i="26" s="1"/>
  <c r="H693" i="26"/>
  <c r="H694" i="26" s="1"/>
  <c r="H695" i="26" s="1"/>
  <c r="H696" i="26" s="1"/>
  <c r="H697" i="26" s="1"/>
  <c r="H698" i="26" s="1"/>
  <c r="H699" i="26" s="1"/>
  <c r="H700" i="26" s="1"/>
  <c r="H701" i="26" s="1"/>
  <c r="H702" i="26" s="1"/>
  <c r="H703" i="26" s="1"/>
  <c r="H704" i="26" s="1"/>
  <c r="L681" i="26"/>
  <c r="L682" i="26" s="1"/>
  <c r="L683" i="26" s="1"/>
  <c r="L684" i="26" s="1"/>
  <c r="L685" i="26" s="1"/>
  <c r="L686" i="26" s="1"/>
  <c r="L687" i="26" s="1"/>
  <c r="L688" i="26" s="1"/>
  <c r="L689" i="26" s="1"/>
  <c r="L690" i="26" s="1"/>
  <c r="L691" i="26" s="1"/>
  <c r="L692" i="26" s="1"/>
  <c r="AP669" i="26"/>
  <c r="AP670" i="26" s="1"/>
  <c r="AP671" i="26" s="1"/>
  <c r="AP672" i="26" s="1"/>
  <c r="AP673" i="26" s="1"/>
  <c r="AP674" i="26" s="1"/>
  <c r="AP675" i="26" s="1"/>
  <c r="AP676" i="26" s="1"/>
  <c r="AP677" i="26" s="1"/>
  <c r="AP678" i="26" s="1"/>
  <c r="AP679" i="26" s="1"/>
  <c r="AP680" i="26" s="1"/>
  <c r="K693" i="26"/>
  <c r="K694" i="26" s="1"/>
  <c r="K695" i="26" s="1"/>
  <c r="K696" i="26" s="1"/>
  <c r="K697" i="26" s="1"/>
  <c r="K698" i="26" s="1"/>
  <c r="K699" i="26" s="1"/>
  <c r="K700" i="26" s="1"/>
  <c r="K701" i="26" s="1"/>
  <c r="K702" i="26" s="1"/>
  <c r="K703" i="26" s="1"/>
  <c r="K704" i="26" s="1"/>
  <c r="AN681" i="26"/>
  <c r="AN682" i="26" s="1"/>
  <c r="AN683" i="26" s="1"/>
  <c r="AN684" i="26" s="1"/>
  <c r="AN685" i="26" s="1"/>
  <c r="AN686" i="26" s="1"/>
  <c r="AN687" i="26" s="1"/>
  <c r="AN688" i="26" s="1"/>
  <c r="AN689" i="26" s="1"/>
  <c r="AN690" i="26" s="1"/>
  <c r="AN691" i="26" s="1"/>
  <c r="AN692" i="26" s="1"/>
  <c r="J669" i="26"/>
  <c r="J670" i="26" s="1"/>
  <c r="J671" i="26" s="1"/>
  <c r="J672" i="26" s="1"/>
  <c r="J673" i="26" s="1"/>
  <c r="J674" i="26" s="1"/>
  <c r="J675" i="26" s="1"/>
  <c r="J676" i="26" s="1"/>
  <c r="J677" i="26" s="1"/>
  <c r="J678" i="26" s="1"/>
  <c r="J679" i="26" s="1"/>
  <c r="J680" i="26" s="1"/>
  <c r="I681" i="26"/>
  <c r="I682" i="26" s="1"/>
  <c r="I683" i="26" s="1"/>
  <c r="I684" i="26" s="1"/>
  <c r="I685" i="26" s="1"/>
  <c r="I686" i="26" s="1"/>
  <c r="I687" i="26" s="1"/>
  <c r="I688" i="26" s="1"/>
  <c r="I689" i="26" s="1"/>
  <c r="I690" i="26" s="1"/>
  <c r="I691" i="26" s="1"/>
  <c r="I692" i="26" s="1"/>
  <c r="AS693" i="26"/>
  <c r="AS694" i="26" s="1"/>
  <c r="AS695" i="26" s="1"/>
  <c r="AS696" i="26" s="1"/>
  <c r="AS697" i="26" s="1"/>
  <c r="AS698" i="26" s="1"/>
  <c r="AS699" i="26" s="1"/>
  <c r="AS700" i="26" s="1"/>
  <c r="AS701" i="26" s="1"/>
  <c r="AS702" i="26" s="1"/>
  <c r="AS703" i="26" s="1"/>
  <c r="AS704" i="26" s="1"/>
  <c r="AQ669" i="26"/>
  <c r="AQ670" i="26" s="1"/>
  <c r="AQ671" i="26" s="1"/>
  <c r="AQ672" i="26" s="1"/>
  <c r="AQ673" i="26" s="1"/>
  <c r="AQ674" i="26" s="1"/>
  <c r="AQ675" i="26" s="1"/>
  <c r="AQ676" i="26" s="1"/>
  <c r="AQ677" i="26" s="1"/>
  <c r="AQ678" i="26" s="1"/>
  <c r="AQ679" i="26" s="1"/>
  <c r="AQ680" i="26" s="1"/>
  <c r="AO681" i="26"/>
  <c r="AO682" i="26" s="1"/>
  <c r="AO683" i="26" s="1"/>
  <c r="AO684" i="26" s="1"/>
  <c r="AO685" i="26" s="1"/>
  <c r="AO686" i="26" s="1"/>
  <c r="AO687" i="26" s="1"/>
  <c r="AO688" i="26" s="1"/>
  <c r="AO689" i="26" s="1"/>
  <c r="AO690" i="26" s="1"/>
  <c r="AO691" i="26" s="1"/>
  <c r="AO692" i="26" s="1"/>
  <c r="AR681" i="26"/>
  <c r="AR682" i="26" s="1"/>
  <c r="AR683" i="26" s="1"/>
  <c r="AR684" i="26" s="1"/>
  <c r="AR685" i="26" s="1"/>
  <c r="AR686" i="26" s="1"/>
  <c r="AR687" i="26" s="1"/>
  <c r="AR688" i="26" s="1"/>
  <c r="AR689" i="26" s="1"/>
  <c r="AR690" i="26" s="1"/>
  <c r="AR691" i="26" s="1"/>
  <c r="AR692" i="26" s="1"/>
  <c r="M693" i="26"/>
  <c r="M694" i="26" s="1"/>
  <c r="M695" i="26" s="1"/>
  <c r="M696" i="26" s="1"/>
  <c r="M697" i="26" s="1"/>
  <c r="M698" i="26" s="1"/>
  <c r="M699" i="26" s="1"/>
  <c r="M700" i="26" s="1"/>
  <c r="M701" i="26" s="1"/>
  <c r="M702" i="26" s="1"/>
  <c r="M703" i="26" s="1"/>
  <c r="M704" i="26" s="1"/>
  <c r="AK693" i="26"/>
  <c r="AK694" i="26" s="1"/>
  <c r="AK695" i="26" s="1"/>
  <c r="AK696" i="26" s="1"/>
  <c r="AK697" i="26" s="1"/>
  <c r="AK698" i="26" s="1"/>
  <c r="AK699" i="26" s="1"/>
  <c r="AK700" i="26" s="1"/>
  <c r="AK701" i="26" s="1"/>
  <c r="AK702" i="26" s="1"/>
  <c r="AK703" i="26" s="1"/>
  <c r="AK704" i="26" s="1"/>
  <c r="AL623" i="26" l="1"/>
  <c r="AL624" i="26" s="1"/>
  <c r="AL625" i="26" s="1"/>
  <c r="AL626" i="26" s="1"/>
  <c r="AL627" i="26" s="1"/>
  <c r="AL628" i="26" s="1"/>
  <c r="AL629" i="26" s="1"/>
  <c r="AL630" i="26" s="1"/>
  <c r="AL631" i="26" s="1"/>
  <c r="AL632" i="26" s="1"/>
  <c r="AL633" i="26" s="1"/>
  <c r="AL634" i="26" s="1"/>
  <c r="AL635" i="26" s="1"/>
  <c r="AL636" i="26" s="1"/>
  <c r="AL637" i="26" s="1"/>
  <c r="AL638" i="26" s="1"/>
  <c r="AL639" i="26" s="1"/>
  <c r="AL640" i="26" s="1"/>
  <c r="AL641" i="26" s="1"/>
  <c r="AL642" i="26" s="1"/>
  <c r="AL643" i="26" s="1"/>
  <c r="AL644" i="26" s="1"/>
  <c r="AM109" i="26"/>
  <c r="C87" i="26"/>
  <c r="B86" i="26"/>
  <c r="AH86" i="26"/>
  <c r="AI87" i="26"/>
  <c r="AP681" i="26"/>
  <c r="AP682" i="26" s="1"/>
  <c r="AP683" i="26" s="1"/>
  <c r="AP684" i="26" s="1"/>
  <c r="AP685" i="26" s="1"/>
  <c r="AP686" i="26" s="1"/>
  <c r="AP687" i="26" s="1"/>
  <c r="AP688" i="26" s="1"/>
  <c r="AP689" i="26" s="1"/>
  <c r="AP690" i="26" s="1"/>
  <c r="AP691" i="26" s="1"/>
  <c r="AP692" i="26" s="1"/>
  <c r="J681" i="26"/>
  <c r="J682" i="26" s="1"/>
  <c r="J683" i="26" s="1"/>
  <c r="J684" i="26" s="1"/>
  <c r="J685" i="26" s="1"/>
  <c r="J686" i="26" s="1"/>
  <c r="J687" i="26" s="1"/>
  <c r="J688" i="26" s="1"/>
  <c r="J689" i="26" s="1"/>
  <c r="J690" i="26" s="1"/>
  <c r="J691" i="26" s="1"/>
  <c r="J692" i="26" s="1"/>
  <c r="F693" i="26"/>
  <c r="F694" i="26" s="1"/>
  <c r="F695" i="26" s="1"/>
  <c r="F696" i="26" s="1"/>
  <c r="F697" i="26" s="1"/>
  <c r="F698" i="26" s="1"/>
  <c r="F699" i="26" s="1"/>
  <c r="F700" i="26" s="1"/>
  <c r="F701" i="26" s="1"/>
  <c r="F702" i="26" s="1"/>
  <c r="F703" i="26" s="1"/>
  <c r="F704" i="26" s="1"/>
  <c r="G693" i="26"/>
  <c r="G694" i="26" s="1"/>
  <c r="G695" i="26" s="1"/>
  <c r="G696" i="26" s="1"/>
  <c r="G697" i="26" s="1"/>
  <c r="G698" i="26" s="1"/>
  <c r="G699" i="26" s="1"/>
  <c r="G700" i="26" s="1"/>
  <c r="G701" i="26" s="1"/>
  <c r="G702" i="26" s="1"/>
  <c r="G703" i="26" s="1"/>
  <c r="G704" i="26" s="1"/>
  <c r="M705" i="26"/>
  <c r="M706" i="26" s="1"/>
  <c r="M707" i="26" s="1"/>
  <c r="M708" i="26" s="1"/>
  <c r="M709" i="26" s="1"/>
  <c r="M710" i="26" s="1"/>
  <c r="M711" i="26" s="1"/>
  <c r="M712" i="26" s="1"/>
  <c r="M713" i="26" s="1"/>
  <c r="M714" i="26" s="1"/>
  <c r="M715" i="26" s="1"/>
  <c r="M716" i="26" s="1"/>
  <c r="Q693" i="26"/>
  <c r="Q694" i="26" s="1"/>
  <c r="Q695" i="26" s="1"/>
  <c r="Q696" i="26" s="1"/>
  <c r="Q697" i="26" s="1"/>
  <c r="Q698" i="26" s="1"/>
  <c r="Q699" i="26" s="1"/>
  <c r="Q700" i="26" s="1"/>
  <c r="Q701" i="26" s="1"/>
  <c r="Q702" i="26" s="1"/>
  <c r="Q703" i="26" s="1"/>
  <c r="Q704" i="26" s="1"/>
  <c r="L693" i="26"/>
  <c r="L694" i="26" s="1"/>
  <c r="L695" i="26" s="1"/>
  <c r="L696" i="26" s="1"/>
  <c r="L697" i="26" s="1"/>
  <c r="L698" i="26" s="1"/>
  <c r="L699" i="26" s="1"/>
  <c r="L700" i="26" s="1"/>
  <c r="L701" i="26" s="1"/>
  <c r="L702" i="26" s="1"/>
  <c r="L703" i="26" s="1"/>
  <c r="L704" i="26" s="1"/>
  <c r="AS705" i="26"/>
  <c r="AS706" i="26" s="1"/>
  <c r="AS707" i="26" s="1"/>
  <c r="AS708" i="26" s="1"/>
  <c r="AS709" i="26" s="1"/>
  <c r="AS710" i="26" s="1"/>
  <c r="AS711" i="26" s="1"/>
  <c r="AS712" i="26" s="1"/>
  <c r="AS713" i="26" s="1"/>
  <c r="AS714" i="26" s="1"/>
  <c r="AS715" i="26" s="1"/>
  <c r="AS716" i="26" s="1"/>
  <c r="I693" i="26"/>
  <c r="I694" i="26" s="1"/>
  <c r="I695" i="26" s="1"/>
  <c r="I696" i="26" s="1"/>
  <c r="I697" i="26" s="1"/>
  <c r="I698" i="26" s="1"/>
  <c r="I699" i="26" s="1"/>
  <c r="I700" i="26" s="1"/>
  <c r="I701" i="26" s="1"/>
  <c r="I702" i="26" s="1"/>
  <c r="I703" i="26" s="1"/>
  <c r="I704" i="26" s="1"/>
  <c r="AT705" i="26"/>
  <c r="AT706" i="26" s="1"/>
  <c r="AT707" i="26" s="1"/>
  <c r="AT708" i="26" s="1"/>
  <c r="AT709" i="26" s="1"/>
  <c r="AT710" i="26" s="1"/>
  <c r="AT711" i="26" s="1"/>
  <c r="AT712" i="26" s="1"/>
  <c r="AT713" i="26" s="1"/>
  <c r="AT714" i="26" s="1"/>
  <c r="AT715" i="26" s="1"/>
  <c r="AT716" i="26" s="1"/>
  <c r="AR693" i="26"/>
  <c r="AR694" i="26" s="1"/>
  <c r="AR695" i="26" s="1"/>
  <c r="AR696" i="26" s="1"/>
  <c r="AR697" i="26" s="1"/>
  <c r="AR698" i="26" s="1"/>
  <c r="AR699" i="26" s="1"/>
  <c r="AR700" i="26" s="1"/>
  <c r="AR701" i="26" s="1"/>
  <c r="AR702" i="26" s="1"/>
  <c r="AR703" i="26" s="1"/>
  <c r="AR704" i="26" s="1"/>
  <c r="AK705" i="26"/>
  <c r="AK706" i="26" s="1"/>
  <c r="AK707" i="26" s="1"/>
  <c r="AK708" i="26" s="1"/>
  <c r="AK709" i="26" s="1"/>
  <c r="AK710" i="26" s="1"/>
  <c r="AK711" i="26" s="1"/>
  <c r="AK712" i="26" s="1"/>
  <c r="AK713" i="26" s="1"/>
  <c r="AK714" i="26" s="1"/>
  <c r="AK715" i="26" s="1"/>
  <c r="AK716" i="26" s="1"/>
  <c r="AO693" i="26"/>
  <c r="AO694" i="26" s="1"/>
  <c r="AO695" i="26" s="1"/>
  <c r="AO696" i="26" s="1"/>
  <c r="AO697" i="26" s="1"/>
  <c r="AO698" i="26" s="1"/>
  <c r="AO699" i="26" s="1"/>
  <c r="AO700" i="26" s="1"/>
  <c r="AO701" i="26" s="1"/>
  <c r="AO702" i="26" s="1"/>
  <c r="AO703" i="26" s="1"/>
  <c r="AO704" i="26" s="1"/>
  <c r="K705" i="26"/>
  <c r="K706" i="26" s="1"/>
  <c r="K707" i="26" s="1"/>
  <c r="K708" i="26" s="1"/>
  <c r="K709" i="26" s="1"/>
  <c r="K710" i="26" s="1"/>
  <c r="K711" i="26" s="1"/>
  <c r="K712" i="26" s="1"/>
  <c r="K713" i="26" s="1"/>
  <c r="K714" i="26" s="1"/>
  <c r="K715" i="26" s="1"/>
  <c r="K716" i="26" s="1"/>
  <c r="H705" i="26"/>
  <c r="H706" i="26" s="1"/>
  <c r="H707" i="26" s="1"/>
  <c r="H708" i="26" s="1"/>
  <c r="H709" i="26" s="1"/>
  <c r="H710" i="26" s="1"/>
  <c r="H711" i="26" s="1"/>
  <c r="H712" i="26" s="1"/>
  <c r="H713" i="26" s="1"/>
  <c r="H714" i="26" s="1"/>
  <c r="H715" i="26" s="1"/>
  <c r="H716" i="26" s="1"/>
  <c r="E717" i="26"/>
  <c r="E718" i="26" s="1"/>
  <c r="E719" i="26" s="1"/>
  <c r="E720" i="26" s="1"/>
  <c r="E721" i="26" s="1"/>
  <c r="E722" i="26" s="1"/>
  <c r="E723" i="26" s="1"/>
  <c r="E724" i="26" s="1"/>
  <c r="E725" i="26" s="1"/>
  <c r="E726" i="26" s="1"/>
  <c r="E727" i="26" s="1"/>
  <c r="E728" i="26" s="1"/>
  <c r="AN693" i="26"/>
  <c r="AN694" i="26" s="1"/>
  <c r="AN695" i="26" s="1"/>
  <c r="AN696" i="26" s="1"/>
  <c r="AN697" i="26" s="1"/>
  <c r="AN698" i="26" s="1"/>
  <c r="AN699" i="26" s="1"/>
  <c r="AN700" i="26" s="1"/>
  <c r="AN701" i="26" s="1"/>
  <c r="AN702" i="26" s="1"/>
  <c r="AN703" i="26" s="1"/>
  <c r="AN704" i="26" s="1"/>
  <c r="AQ681" i="26"/>
  <c r="AQ682" i="26" s="1"/>
  <c r="AQ683" i="26" s="1"/>
  <c r="AQ684" i="26" s="1"/>
  <c r="AQ685" i="26" s="1"/>
  <c r="AQ686" i="26" s="1"/>
  <c r="AQ687" i="26" s="1"/>
  <c r="AQ688" i="26" s="1"/>
  <c r="AQ689" i="26" s="1"/>
  <c r="AQ690" i="26" s="1"/>
  <c r="AQ691" i="26" s="1"/>
  <c r="AQ692" i="26" s="1"/>
  <c r="AM110" i="26" l="1"/>
  <c r="AL645" i="26"/>
  <c r="AL646" i="26" s="1"/>
  <c r="AL647" i="26" s="1"/>
  <c r="AL648" i="26" s="1"/>
  <c r="AL649" i="26" s="1"/>
  <c r="AL650" i="26" s="1"/>
  <c r="AL651" i="26" s="1"/>
  <c r="AL652" i="26" s="1"/>
  <c r="AL653" i="26" s="1"/>
  <c r="AL654" i="26" s="1"/>
  <c r="AL655" i="26" s="1"/>
  <c r="AL656" i="26" s="1"/>
  <c r="AL657" i="26" s="1"/>
  <c r="AL658" i="26" s="1"/>
  <c r="AL659" i="26" s="1"/>
  <c r="AL660" i="26" s="1"/>
  <c r="AL661" i="26" s="1"/>
  <c r="AL662" i="26" s="1"/>
  <c r="AL663" i="26" s="1"/>
  <c r="AL664" i="26" s="1"/>
  <c r="AL665" i="26" s="1"/>
  <c r="AL666" i="26" s="1"/>
  <c r="AL667" i="26" s="1"/>
  <c r="AL668" i="26" s="1"/>
  <c r="AH87" i="26"/>
  <c r="AI88" i="26"/>
  <c r="B87" i="26"/>
  <c r="C88" i="26"/>
  <c r="J693" i="26"/>
  <c r="J694" i="26" s="1"/>
  <c r="J695" i="26" s="1"/>
  <c r="J696" i="26" s="1"/>
  <c r="J697" i="26" s="1"/>
  <c r="J698" i="26" s="1"/>
  <c r="J699" i="26" s="1"/>
  <c r="J700" i="26" s="1"/>
  <c r="J701" i="26" s="1"/>
  <c r="J702" i="26" s="1"/>
  <c r="J703" i="26" s="1"/>
  <c r="J704" i="26" s="1"/>
  <c r="AN705" i="26"/>
  <c r="AN706" i="26" s="1"/>
  <c r="AN707" i="26" s="1"/>
  <c r="AN708" i="26" s="1"/>
  <c r="AN709" i="26" s="1"/>
  <c r="AN710" i="26" s="1"/>
  <c r="AN711" i="26" s="1"/>
  <c r="AN712" i="26" s="1"/>
  <c r="AN713" i="26" s="1"/>
  <c r="AN714" i="26" s="1"/>
  <c r="AN715" i="26" s="1"/>
  <c r="AN716" i="26" s="1"/>
  <c r="I705" i="26"/>
  <c r="I706" i="26" s="1"/>
  <c r="I707" i="26" s="1"/>
  <c r="I708" i="26" s="1"/>
  <c r="I709" i="26" s="1"/>
  <c r="I710" i="26" s="1"/>
  <c r="I711" i="26" s="1"/>
  <c r="I712" i="26" s="1"/>
  <c r="I713" i="26" s="1"/>
  <c r="I714" i="26" s="1"/>
  <c r="I715" i="26" s="1"/>
  <c r="I716" i="26" s="1"/>
  <c r="AO705" i="26"/>
  <c r="AO706" i="26" s="1"/>
  <c r="AO707" i="26" s="1"/>
  <c r="AO708" i="26" s="1"/>
  <c r="AO709" i="26" s="1"/>
  <c r="AO710" i="26" s="1"/>
  <c r="AO711" i="26" s="1"/>
  <c r="AO712" i="26" s="1"/>
  <c r="AO713" i="26" s="1"/>
  <c r="AO714" i="26" s="1"/>
  <c r="AO715" i="26" s="1"/>
  <c r="AO716" i="26" s="1"/>
  <c r="AK717" i="26"/>
  <c r="AK718" i="26" s="1"/>
  <c r="AK719" i="26" s="1"/>
  <c r="AK720" i="26" s="1"/>
  <c r="AK721" i="26" s="1"/>
  <c r="AK722" i="26" s="1"/>
  <c r="AK723" i="26" s="1"/>
  <c r="AK724" i="26" s="1"/>
  <c r="AK725" i="26" s="1"/>
  <c r="AK726" i="26" s="1"/>
  <c r="AK727" i="26" s="1"/>
  <c r="AK728" i="26" s="1"/>
  <c r="Q705" i="26"/>
  <c r="Q706" i="26" s="1"/>
  <c r="Q707" i="26" s="1"/>
  <c r="Q708" i="26" s="1"/>
  <c r="Q709" i="26" s="1"/>
  <c r="Q710" i="26" s="1"/>
  <c r="Q711" i="26" s="1"/>
  <c r="Q712" i="26" s="1"/>
  <c r="Q713" i="26" s="1"/>
  <c r="Q714" i="26" s="1"/>
  <c r="Q715" i="26" s="1"/>
  <c r="Q716" i="26" s="1"/>
  <c r="AP693" i="26"/>
  <c r="AP694" i="26" s="1"/>
  <c r="AP695" i="26" s="1"/>
  <c r="AP696" i="26" s="1"/>
  <c r="AP697" i="26" s="1"/>
  <c r="AP698" i="26" s="1"/>
  <c r="AP699" i="26" s="1"/>
  <c r="AP700" i="26" s="1"/>
  <c r="AP701" i="26" s="1"/>
  <c r="AP702" i="26" s="1"/>
  <c r="AP703" i="26" s="1"/>
  <c r="AP704" i="26" s="1"/>
  <c r="AR705" i="26"/>
  <c r="AR706" i="26" s="1"/>
  <c r="AR707" i="26" s="1"/>
  <c r="AR708" i="26" s="1"/>
  <c r="AR709" i="26" s="1"/>
  <c r="AR710" i="26" s="1"/>
  <c r="AR711" i="26" s="1"/>
  <c r="AR712" i="26" s="1"/>
  <c r="AR713" i="26" s="1"/>
  <c r="AR714" i="26" s="1"/>
  <c r="AR715" i="26" s="1"/>
  <c r="AR716" i="26" s="1"/>
  <c r="H717" i="26"/>
  <c r="H718" i="26" s="1"/>
  <c r="H719" i="26" s="1"/>
  <c r="H720" i="26" s="1"/>
  <c r="H721" i="26" s="1"/>
  <c r="H722" i="26" s="1"/>
  <c r="H723" i="26" s="1"/>
  <c r="H724" i="26" s="1"/>
  <c r="H725" i="26" s="1"/>
  <c r="H726" i="26" s="1"/>
  <c r="H727" i="26" s="1"/>
  <c r="H728" i="26" s="1"/>
  <c r="E729" i="26"/>
  <c r="E730" i="26" s="1"/>
  <c r="E731" i="26" s="1"/>
  <c r="E732" i="26" s="1"/>
  <c r="E733" i="26" s="1"/>
  <c r="E734" i="26" s="1"/>
  <c r="E735" i="26" s="1"/>
  <c r="E736" i="26" s="1"/>
  <c r="E737" i="26" s="1"/>
  <c r="E738" i="26" s="1"/>
  <c r="E739" i="26" s="1"/>
  <c r="E740" i="26" s="1"/>
  <c r="M717" i="26"/>
  <c r="M718" i="26" s="1"/>
  <c r="M719" i="26" s="1"/>
  <c r="M720" i="26" s="1"/>
  <c r="M721" i="26" s="1"/>
  <c r="M722" i="26" s="1"/>
  <c r="M723" i="26" s="1"/>
  <c r="M724" i="26" s="1"/>
  <c r="M725" i="26" s="1"/>
  <c r="M726" i="26" s="1"/>
  <c r="M727" i="26" s="1"/>
  <c r="M728" i="26" s="1"/>
  <c r="K717" i="26"/>
  <c r="K718" i="26" s="1"/>
  <c r="K719" i="26" s="1"/>
  <c r="K720" i="26" s="1"/>
  <c r="K721" i="26" s="1"/>
  <c r="K722" i="26" s="1"/>
  <c r="K723" i="26" s="1"/>
  <c r="K724" i="26" s="1"/>
  <c r="K725" i="26" s="1"/>
  <c r="K726" i="26" s="1"/>
  <c r="K727" i="26" s="1"/>
  <c r="K728" i="26" s="1"/>
  <c r="AT717" i="26"/>
  <c r="AT718" i="26" s="1"/>
  <c r="AT719" i="26" s="1"/>
  <c r="AT720" i="26" s="1"/>
  <c r="AT721" i="26" s="1"/>
  <c r="AT722" i="26" s="1"/>
  <c r="AT723" i="26" s="1"/>
  <c r="AT724" i="26" s="1"/>
  <c r="AT725" i="26" s="1"/>
  <c r="AT726" i="26" s="1"/>
  <c r="AT727" i="26" s="1"/>
  <c r="AT728" i="26" s="1"/>
  <c r="L705" i="26"/>
  <c r="L706" i="26" s="1"/>
  <c r="L707" i="26" s="1"/>
  <c r="L708" i="26" s="1"/>
  <c r="L709" i="26" s="1"/>
  <c r="L710" i="26" s="1"/>
  <c r="L711" i="26" s="1"/>
  <c r="L712" i="26" s="1"/>
  <c r="L713" i="26" s="1"/>
  <c r="L714" i="26" s="1"/>
  <c r="L715" i="26" s="1"/>
  <c r="L716" i="26" s="1"/>
  <c r="F705" i="26"/>
  <c r="F706" i="26" s="1"/>
  <c r="F707" i="26" s="1"/>
  <c r="F708" i="26" s="1"/>
  <c r="F709" i="26" s="1"/>
  <c r="F710" i="26" s="1"/>
  <c r="F711" i="26" s="1"/>
  <c r="F712" i="26" s="1"/>
  <c r="F713" i="26" s="1"/>
  <c r="F714" i="26" s="1"/>
  <c r="F715" i="26" s="1"/>
  <c r="F716" i="26" s="1"/>
  <c r="AS717" i="26"/>
  <c r="AS718" i="26" s="1"/>
  <c r="AS719" i="26" s="1"/>
  <c r="AS720" i="26" s="1"/>
  <c r="AS721" i="26" s="1"/>
  <c r="AS722" i="26" s="1"/>
  <c r="AS723" i="26" s="1"/>
  <c r="AS724" i="26" s="1"/>
  <c r="AS725" i="26" s="1"/>
  <c r="AS726" i="26" s="1"/>
  <c r="AS727" i="26" s="1"/>
  <c r="AS728" i="26" s="1"/>
  <c r="AQ693" i="26"/>
  <c r="AQ694" i="26" s="1"/>
  <c r="AQ695" i="26" s="1"/>
  <c r="AQ696" i="26" s="1"/>
  <c r="AQ697" i="26" s="1"/>
  <c r="AQ698" i="26" s="1"/>
  <c r="AQ699" i="26" s="1"/>
  <c r="AQ700" i="26" s="1"/>
  <c r="AQ701" i="26" s="1"/>
  <c r="AQ702" i="26" s="1"/>
  <c r="AQ703" i="26" s="1"/>
  <c r="AQ704" i="26" s="1"/>
  <c r="G705" i="26"/>
  <c r="G706" i="26" s="1"/>
  <c r="G707" i="26" s="1"/>
  <c r="G708" i="26" s="1"/>
  <c r="G709" i="26" s="1"/>
  <c r="G710" i="26" s="1"/>
  <c r="G711" i="26" s="1"/>
  <c r="G712" i="26" s="1"/>
  <c r="G713" i="26" s="1"/>
  <c r="G714" i="26" s="1"/>
  <c r="G715" i="26" s="1"/>
  <c r="G716" i="26" s="1"/>
  <c r="AL669" i="26" l="1"/>
  <c r="AL670" i="26" s="1"/>
  <c r="AL671" i="26" s="1"/>
  <c r="AL672" i="26" s="1"/>
  <c r="AL673" i="26" s="1"/>
  <c r="AL674" i="26" s="1"/>
  <c r="AL675" i="26" s="1"/>
  <c r="AL676" i="26" s="1"/>
  <c r="AL677" i="26" s="1"/>
  <c r="AL678" i="26" s="1"/>
  <c r="AL679" i="26" s="1"/>
  <c r="AL680" i="26" s="1"/>
  <c r="AM111" i="26"/>
  <c r="C89" i="26"/>
  <c r="B88" i="26"/>
  <c r="AI89" i="26"/>
  <c r="AH88" i="26"/>
  <c r="AK729" i="26"/>
  <c r="AK730" i="26" s="1"/>
  <c r="AK731" i="26" s="1"/>
  <c r="AK732" i="26" s="1"/>
  <c r="AK733" i="26" s="1"/>
  <c r="AK734" i="26" s="1"/>
  <c r="AK735" i="26" s="1"/>
  <c r="AK736" i="26" s="1"/>
  <c r="AK737" i="26" s="1"/>
  <c r="AK738" i="26" s="1"/>
  <c r="AK739" i="26" s="1"/>
  <c r="AK740" i="26" s="1"/>
  <c r="AR717" i="26"/>
  <c r="AR718" i="26" s="1"/>
  <c r="AR719" i="26" s="1"/>
  <c r="AR720" i="26" s="1"/>
  <c r="AR721" i="26" s="1"/>
  <c r="AR722" i="26" s="1"/>
  <c r="AR723" i="26" s="1"/>
  <c r="AR724" i="26" s="1"/>
  <c r="AR725" i="26" s="1"/>
  <c r="AR726" i="26" s="1"/>
  <c r="AR727" i="26" s="1"/>
  <c r="AR728" i="26" s="1"/>
  <c r="I717" i="26"/>
  <c r="I718" i="26" s="1"/>
  <c r="I719" i="26" s="1"/>
  <c r="I720" i="26" s="1"/>
  <c r="I721" i="26" s="1"/>
  <c r="I722" i="26" s="1"/>
  <c r="I723" i="26" s="1"/>
  <c r="I724" i="26" s="1"/>
  <c r="I725" i="26" s="1"/>
  <c r="I726" i="26" s="1"/>
  <c r="I727" i="26" s="1"/>
  <c r="I728" i="26" s="1"/>
  <c r="F717" i="26"/>
  <c r="F718" i="26" s="1"/>
  <c r="F719" i="26" s="1"/>
  <c r="F720" i="26" s="1"/>
  <c r="F721" i="26" s="1"/>
  <c r="F722" i="26" s="1"/>
  <c r="F723" i="26" s="1"/>
  <c r="F724" i="26" s="1"/>
  <c r="F725" i="26" s="1"/>
  <c r="F726" i="26" s="1"/>
  <c r="F727" i="26" s="1"/>
  <c r="F728" i="26" s="1"/>
  <c r="L717" i="26"/>
  <c r="L718" i="26" s="1"/>
  <c r="L719" i="26" s="1"/>
  <c r="L720" i="26" s="1"/>
  <c r="L721" i="26" s="1"/>
  <c r="L722" i="26" s="1"/>
  <c r="L723" i="26" s="1"/>
  <c r="L724" i="26" s="1"/>
  <c r="L725" i="26" s="1"/>
  <c r="L726" i="26" s="1"/>
  <c r="L727" i="26" s="1"/>
  <c r="L728" i="26" s="1"/>
  <c r="M729" i="26"/>
  <c r="M730" i="26" s="1"/>
  <c r="M731" i="26" s="1"/>
  <c r="M732" i="26" s="1"/>
  <c r="M733" i="26" s="1"/>
  <c r="M734" i="26" s="1"/>
  <c r="M735" i="26" s="1"/>
  <c r="M736" i="26" s="1"/>
  <c r="M737" i="26" s="1"/>
  <c r="M738" i="26" s="1"/>
  <c r="M739" i="26" s="1"/>
  <c r="M740" i="26" s="1"/>
  <c r="AP705" i="26"/>
  <c r="AP706" i="26" s="1"/>
  <c r="AP707" i="26" s="1"/>
  <c r="AP708" i="26" s="1"/>
  <c r="AP709" i="26" s="1"/>
  <c r="AP710" i="26" s="1"/>
  <c r="AP711" i="26" s="1"/>
  <c r="AP712" i="26" s="1"/>
  <c r="AP713" i="26" s="1"/>
  <c r="AP714" i="26" s="1"/>
  <c r="AP715" i="26" s="1"/>
  <c r="AP716" i="26" s="1"/>
  <c r="AN717" i="26"/>
  <c r="AN718" i="26" s="1"/>
  <c r="AN719" i="26" s="1"/>
  <c r="AN720" i="26" s="1"/>
  <c r="AN721" i="26" s="1"/>
  <c r="AN722" i="26" s="1"/>
  <c r="AN723" i="26" s="1"/>
  <c r="AN724" i="26" s="1"/>
  <c r="AN725" i="26" s="1"/>
  <c r="AN726" i="26" s="1"/>
  <c r="AN727" i="26" s="1"/>
  <c r="AN728" i="26" s="1"/>
  <c r="AQ705" i="26"/>
  <c r="AQ706" i="26" s="1"/>
  <c r="AQ707" i="26" s="1"/>
  <c r="AQ708" i="26" s="1"/>
  <c r="AQ709" i="26" s="1"/>
  <c r="AQ710" i="26" s="1"/>
  <c r="AQ711" i="26" s="1"/>
  <c r="AQ712" i="26" s="1"/>
  <c r="AQ713" i="26" s="1"/>
  <c r="AQ714" i="26" s="1"/>
  <c r="AQ715" i="26" s="1"/>
  <c r="AQ716" i="26" s="1"/>
  <c r="G717" i="26"/>
  <c r="G718" i="26" s="1"/>
  <c r="G719" i="26" s="1"/>
  <c r="G720" i="26" s="1"/>
  <c r="G721" i="26" s="1"/>
  <c r="G722" i="26" s="1"/>
  <c r="G723" i="26" s="1"/>
  <c r="G724" i="26" s="1"/>
  <c r="G725" i="26" s="1"/>
  <c r="G726" i="26" s="1"/>
  <c r="G727" i="26" s="1"/>
  <c r="G728" i="26" s="1"/>
  <c r="AS729" i="26"/>
  <c r="AS730" i="26" s="1"/>
  <c r="AS731" i="26" s="1"/>
  <c r="AS732" i="26" s="1"/>
  <c r="AS733" i="26" s="1"/>
  <c r="AS734" i="26" s="1"/>
  <c r="AS735" i="26" s="1"/>
  <c r="AS736" i="26" s="1"/>
  <c r="AS737" i="26" s="1"/>
  <c r="AS738" i="26" s="1"/>
  <c r="AS739" i="26" s="1"/>
  <c r="AS740" i="26" s="1"/>
  <c r="AT729" i="26"/>
  <c r="AT730" i="26" s="1"/>
  <c r="AT731" i="26" s="1"/>
  <c r="AT732" i="26" s="1"/>
  <c r="AT733" i="26" s="1"/>
  <c r="AT734" i="26" s="1"/>
  <c r="AT735" i="26" s="1"/>
  <c r="AT736" i="26" s="1"/>
  <c r="AT737" i="26" s="1"/>
  <c r="AT738" i="26" s="1"/>
  <c r="AT739" i="26" s="1"/>
  <c r="AT740" i="26" s="1"/>
  <c r="H729" i="26"/>
  <c r="H730" i="26" s="1"/>
  <c r="H731" i="26" s="1"/>
  <c r="H732" i="26" s="1"/>
  <c r="H733" i="26" s="1"/>
  <c r="H734" i="26" s="1"/>
  <c r="H735" i="26" s="1"/>
  <c r="H736" i="26" s="1"/>
  <c r="H737" i="26" s="1"/>
  <c r="H738" i="26" s="1"/>
  <c r="H739" i="26" s="1"/>
  <c r="H740" i="26" s="1"/>
  <c r="Q717" i="26"/>
  <c r="Q718" i="26" s="1"/>
  <c r="Q719" i="26" s="1"/>
  <c r="Q720" i="26" s="1"/>
  <c r="Q721" i="26" s="1"/>
  <c r="Q722" i="26" s="1"/>
  <c r="Q723" i="26" s="1"/>
  <c r="Q724" i="26" s="1"/>
  <c r="Q725" i="26" s="1"/>
  <c r="Q726" i="26" s="1"/>
  <c r="Q727" i="26" s="1"/>
  <c r="Q728" i="26" s="1"/>
  <c r="J705" i="26"/>
  <c r="J706" i="26" s="1"/>
  <c r="J707" i="26" s="1"/>
  <c r="J708" i="26" s="1"/>
  <c r="J709" i="26" s="1"/>
  <c r="J710" i="26" s="1"/>
  <c r="J711" i="26" s="1"/>
  <c r="J712" i="26" s="1"/>
  <c r="J713" i="26" s="1"/>
  <c r="J714" i="26" s="1"/>
  <c r="J715" i="26" s="1"/>
  <c r="J716" i="26" s="1"/>
  <c r="K729" i="26"/>
  <c r="K730" i="26" s="1"/>
  <c r="K731" i="26" s="1"/>
  <c r="K732" i="26" s="1"/>
  <c r="K733" i="26" s="1"/>
  <c r="K734" i="26" s="1"/>
  <c r="K735" i="26" s="1"/>
  <c r="K736" i="26" s="1"/>
  <c r="K737" i="26" s="1"/>
  <c r="K738" i="26" s="1"/>
  <c r="K739" i="26" s="1"/>
  <c r="K740" i="26" s="1"/>
  <c r="E741" i="26"/>
  <c r="E742" i="26" s="1"/>
  <c r="E743" i="26" s="1"/>
  <c r="E744" i="26" s="1"/>
  <c r="E745" i="26" s="1"/>
  <c r="E746" i="26" s="1"/>
  <c r="E747" i="26" s="1"/>
  <c r="E748" i="26" s="1"/>
  <c r="E749" i="26" s="1"/>
  <c r="E750" i="26" s="1"/>
  <c r="E751" i="26" s="1"/>
  <c r="E752" i="26" s="1"/>
  <c r="AO717" i="26"/>
  <c r="AO718" i="26" s="1"/>
  <c r="AO719" i="26" s="1"/>
  <c r="AO720" i="26" s="1"/>
  <c r="AO721" i="26" s="1"/>
  <c r="AO722" i="26" s="1"/>
  <c r="AO723" i="26" s="1"/>
  <c r="AO724" i="26" s="1"/>
  <c r="AO725" i="26" s="1"/>
  <c r="AO726" i="26" s="1"/>
  <c r="AO727" i="26" s="1"/>
  <c r="AO728" i="26" s="1"/>
  <c r="AM112" i="26" l="1"/>
  <c r="AL681" i="26"/>
  <c r="B89" i="26"/>
  <c r="C90" i="26"/>
  <c r="AH89" i="26"/>
  <c r="AI90" i="26"/>
  <c r="Q729" i="26"/>
  <c r="Q730" i="26" s="1"/>
  <c r="Q731" i="26" s="1"/>
  <c r="Q732" i="26" s="1"/>
  <c r="Q733" i="26" s="1"/>
  <c r="Q734" i="26" s="1"/>
  <c r="Q735" i="26" s="1"/>
  <c r="Q736" i="26" s="1"/>
  <c r="Q737" i="26" s="1"/>
  <c r="Q738" i="26" s="1"/>
  <c r="Q739" i="26" s="1"/>
  <c r="Q740" i="26" s="1"/>
  <c r="J717" i="26"/>
  <c r="J718" i="26" s="1"/>
  <c r="J719" i="26" s="1"/>
  <c r="J720" i="26" s="1"/>
  <c r="J721" i="26" s="1"/>
  <c r="J722" i="26" s="1"/>
  <c r="J723" i="26" s="1"/>
  <c r="J724" i="26" s="1"/>
  <c r="J725" i="26" s="1"/>
  <c r="J726" i="26" s="1"/>
  <c r="J727" i="26" s="1"/>
  <c r="J728" i="26" s="1"/>
  <c r="G729" i="26"/>
  <c r="G730" i="26" s="1"/>
  <c r="G731" i="26" s="1"/>
  <c r="G732" i="26" s="1"/>
  <c r="G733" i="26" s="1"/>
  <c r="G734" i="26" s="1"/>
  <c r="G735" i="26" s="1"/>
  <c r="G736" i="26" s="1"/>
  <c r="G737" i="26" s="1"/>
  <c r="G738" i="26" s="1"/>
  <c r="G739" i="26" s="1"/>
  <c r="G740" i="26" s="1"/>
  <c r="I729" i="26"/>
  <c r="I730" i="26" s="1"/>
  <c r="I731" i="26" s="1"/>
  <c r="I732" i="26" s="1"/>
  <c r="I733" i="26" s="1"/>
  <c r="I734" i="26" s="1"/>
  <c r="I735" i="26" s="1"/>
  <c r="I736" i="26" s="1"/>
  <c r="I737" i="26" s="1"/>
  <c r="I738" i="26" s="1"/>
  <c r="I739" i="26" s="1"/>
  <c r="I740" i="26" s="1"/>
  <c r="AO729" i="26"/>
  <c r="AO730" i="26" s="1"/>
  <c r="AO731" i="26" s="1"/>
  <c r="AO732" i="26" s="1"/>
  <c r="AO733" i="26" s="1"/>
  <c r="AO734" i="26" s="1"/>
  <c r="AO735" i="26" s="1"/>
  <c r="AO736" i="26" s="1"/>
  <c r="AO737" i="26" s="1"/>
  <c r="AO738" i="26" s="1"/>
  <c r="AO739" i="26" s="1"/>
  <c r="AO740" i="26" s="1"/>
  <c r="M741" i="26"/>
  <c r="M742" i="26" s="1"/>
  <c r="M743" i="26" s="1"/>
  <c r="M744" i="26" s="1"/>
  <c r="M745" i="26" s="1"/>
  <c r="M746" i="26" s="1"/>
  <c r="M747" i="26" s="1"/>
  <c r="M748" i="26" s="1"/>
  <c r="M749" i="26" s="1"/>
  <c r="M750" i="26" s="1"/>
  <c r="M751" i="26" s="1"/>
  <c r="M752" i="26" s="1"/>
  <c r="AQ717" i="26"/>
  <c r="AQ718" i="26" s="1"/>
  <c r="AQ719" i="26" s="1"/>
  <c r="AQ720" i="26" s="1"/>
  <c r="AQ721" i="26" s="1"/>
  <c r="AQ722" i="26" s="1"/>
  <c r="AQ723" i="26" s="1"/>
  <c r="AQ724" i="26" s="1"/>
  <c r="AQ725" i="26" s="1"/>
  <c r="AQ726" i="26" s="1"/>
  <c r="AQ727" i="26" s="1"/>
  <c r="AQ728" i="26" s="1"/>
  <c r="L729" i="26"/>
  <c r="L730" i="26" s="1"/>
  <c r="L731" i="26" s="1"/>
  <c r="L732" i="26" s="1"/>
  <c r="L733" i="26" s="1"/>
  <c r="L734" i="26" s="1"/>
  <c r="L735" i="26" s="1"/>
  <c r="L736" i="26" s="1"/>
  <c r="L737" i="26" s="1"/>
  <c r="L738" i="26" s="1"/>
  <c r="L739" i="26" s="1"/>
  <c r="L740" i="26" s="1"/>
  <c r="AR729" i="26"/>
  <c r="AR730" i="26" s="1"/>
  <c r="AR731" i="26" s="1"/>
  <c r="AR732" i="26" s="1"/>
  <c r="AR733" i="26" s="1"/>
  <c r="AR734" i="26" s="1"/>
  <c r="AR735" i="26" s="1"/>
  <c r="AR736" i="26" s="1"/>
  <c r="AR737" i="26" s="1"/>
  <c r="AR738" i="26" s="1"/>
  <c r="AR739" i="26" s="1"/>
  <c r="AR740" i="26" s="1"/>
  <c r="E753" i="26"/>
  <c r="E754" i="26" s="1"/>
  <c r="E755" i="26" s="1"/>
  <c r="E756" i="26" s="1"/>
  <c r="E757" i="26" s="1"/>
  <c r="E758" i="26" s="1"/>
  <c r="E759" i="26" s="1"/>
  <c r="E760" i="26" s="1"/>
  <c r="E761" i="26" s="1"/>
  <c r="E762" i="26" s="1"/>
  <c r="E763" i="26" s="1"/>
  <c r="E764" i="26" s="1"/>
  <c r="AT741" i="26"/>
  <c r="AT742" i="26" s="1"/>
  <c r="AT743" i="26" s="1"/>
  <c r="AT744" i="26" s="1"/>
  <c r="AT745" i="26" s="1"/>
  <c r="AT746" i="26" s="1"/>
  <c r="AT747" i="26" s="1"/>
  <c r="AT748" i="26" s="1"/>
  <c r="AT749" i="26" s="1"/>
  <c r="AT750" i="26" s="1"/>
  <c r="AT751" i="26" s="1"/>
  <c r="AT752" i="26" s="1"/>
  <c r="AN729" i="26"/>
  <c r="AN730" i="26" s="1"/>
  <c r="AN731" i="26" s="1"/>
  <c r="AN732" i="26" s="1"/>
  <c r="AN733" i="26" s="1"/>
  <c r="AN734" i="26" s="1"/>
  <c r="AN735" i="26" s="1"/>
  <c r="AN736" i="26" s="1"/>
  <c r="AN737" i="26" s="1"/>
  <c r="AN738" i="26" s="1"/>
  <c r="AN739" i="26" s="1"/>
  <c r="AN740" i="26" s="1"/>
  <c r="H741" i="26"/>
  <c r="H742" i="26" s="1"/>
  <c r="H743" i="26" s="1"/>
  <c r="H744" i="26" s="1"/>
  <c r="H745" i="26" s="1"/>
  <c r="H746" i="26" s="1"/>
  <c r="H747" i="26" s="1"/>
  <c r="H748" i="26" s="1"/>
  <c r="H749" i="26" s="1"/>
  <c r="H750" i="26" s="1"/>
  <c r="H751" i="26" s="1"/>
  <c r="H752" i="26" s="1"/>
  <c r="K741" i="26"/>
  <c r="K742" i="26" s="1"/>
  <c r="K743" i="26" s="1"/>
  <c r="K744" i="26" s="1"/>
  <c r="K745" i="26" s="1"/>
  <c r="K746" i="26" s="1"/>
  <c r="K747" i="26" s="1"/>
  <c r="K748" i="26" s="1"/>
  <c r="K749" i="26" s="1"/>
  <c r="K750" i="26" s="1"/>
  <c r="K751" i="26" s="1"/>
  <c r="K752" i="26" s="1"/>
  <c r="AS741" i="26"/>
  <c r="AS742" i="26" s="1"/>
  <c r="AS743" i="26" s="1"/>
  <c r="AS744" i="26" s="1"/>
  <c r="AS745" i="26" s="1"/>
  <c r="AS746" i="26" s="1"/>
  <c r="AS747" i="26" s="1"/>
  <c r="AS748" i="26" s="1"/>
  <c r="AS749" i="26" s="1"/>
  <c r="AS750" i="26" s="1"/>
  <c r="AS751" i="26" s="1"/>
  <c r="AS752" i="26" s="1"/>
  <c r="AP717" i="26"/>
  <c r="AP718" i="26" s="1"/>
  <c r="AP719" i="26" s="1"/>
  <c r="AP720" i="26" s="1"/>
  <c r="AP721" i="26" s="1"/>
  <c r="AP722" i="26" s="1"/>
  <c r="AP723" i="26" s="1"/>
  <c r="AP724" i="26" s="1"/>
  <c r="AP725" i="26" s="1"/>
  <c r="AP726" i="26" s="1"/>
  <c r="AP727" i="26" s="1"/>
  <c r="AP728" i="26" s="1"/>
  <c r="F729" i="26"/>
  <c r="F730" i="26" s="1"/>
  <c r="F731" i="26" s="1"/>
  <c r="F732" i="26" s="1"/>
  <c r="F733" i="26" s="1"/>
  <c r="F734" i="26" s="1"/>
  <c r="F735" i="26" s="1"/>
  <c r="F736" i="26" s="1"/>
  <c r="F737" i="26" s="1"/>
  <c r="F738" i="26" s="1"/>
  <c r="F739" i="26" s="1"/>
  <c r="F740" i="26" s="1"/>
  <c r="AK741" i="26"/>
  <c r="AK742" i="26" s="1"/>
  <c r="AK743" i="26" s="1"/>
  <c r="AK744" i="26" s="1"/>
  <c r="AK745" i="26" s="1"/>
  <c r="AK746" i="26" s="1"/>
  <c r="AK747" i="26" s="1"/>
  <c r="AK748" i="26" s="1"/>
  <c r="AK749" i="26" s="1"/>
  <c r="AK750" i="26" s="1"/>
  <c r="AK751" i="26" s="1"/>
  <c r="AK752" i="26" s="1"/>
  <c r="AL682" i="26" l="1"/>
  <c r="AM113" i="26"/>
  <c r="C91" i="26"/>
  <c r="B90" i="26"/>
  <c r="AI91" i="26"/>
  <c r="AH90" i="26"/>
  <c r="K753" i="26"/>
  <c r="K754" i="26" s="1"/>
  <c r="K755" i="26" s="1"/>
  <c r="K756" i="26" s="1"/>
  <c r="K757" i="26" s="1"/>
  <c r="K758" i="26" s="1"/>
  <c r="K759" i="26" s="1"/>
  <c r="K760" i="26" s="1"/>
  <c r="K761" i="26" s="1"/>
  <c r="K762" i="26" s="1"/>
  <c r="K763" i="26" s="1"/>
  <c r="K764" i="26" s="1"/>
  <c r="AT753" i="26"/>
  <c r="AT754" i="26" s="1"/>
  <c r="AT755" i="26" s="1"/>
  <c r="AT756" i="26" s="1"/>
  <c r="AT757" i="26" s="1"/>
  <c r="AT758" i="26" s="1"/>
  <c r="AT759" i="26" s="1"/>
  <c r="AT760" i="26" s="1"/>
  <c r="AT761" i="26" s="1"/>
  <c r="AT762" i="26" s="1"/>
  <c r="AT763" i="26" s="1"/>
  <c r="AT764" i="26" s="1"/>
  <c r="AS753" i="26"/>
  <c r="AS754" i="26" s="1"/>
  <c r="AS755" i="26" s="1"/>
  <c r="AS756" i="26" s="1"/>
  <c r="AS757" i="26" s="1"/>
  <c r="AS758" i="26" s="1"/>
  <c r="AS759" i="26" s="1"/>
  <c r="AS760" i="26" s="1"/>
  <c r="AS761" i="26" s="1"/>
  <c r="AS762" i="26" s="1"/>
  <c r="AS763" i="26" s="1"/>
  <c r="AS764" i="26" s="1"/>
  <c r="H753" i="26"/>
  <c r="H754" i="26" s="1"/>
  <c r="H755" i="26" s="1"/>
  <c r="H756" i="26" s="1"/>
  <c r="H757" i="26" s="1"/>
  <c r="H758" i="26" s="1"/>
  <c r="H759" i="26" s="1"/>
  <c r="H760" i="26" s="1"/>
  <c r="H761" i="26" s="1"/>
  <c r="H762" i="26" s="1"/>
  <c r="H763" i="26" s="1"/>
  <c r="H764" i="26" s="1"/>
  <c r="G741" i="26"/>
  <c r="G742" i="26" s="1"/>
  <c r="G743" i="26" s="1"/>
  <c r="G744" i="26" s="1"/>
  <c r="G745" i="26" s="1"/>
  <c r="G746" i="26" s="1"/>
  <c r="G747" i="26" s="1"/>
  <c r="G748" i="26" s="1"/>
  <c r="G749" i="26" s="1"/>
  <c r="G750" i="26" s="1"/>
  <c r="G751" i="26" s="1"/>
  <c r="G752" i="26" s="1"/>
  <c r="AQ729" i="26"/>
  <c r="AQ730" i="26" s="1"/>
  <c r="AQ731" i="26" s="1"/>
  <c r="AQ732" i="26" s="1"/>
  <c r="AQ733" i="26" s="1"/>
  <c r="AQ734" i="26" s="1"/>
  <c r="AQ735" i="26" s="1"/>
  <c r="AQ736" i="26" s="1"/>
  <c r="AQ737" i="26" s="1"/>
  <c r="AQ738" i="26" s="1"/>
  <c r="AQ739" i="26" s="1"/>
  <c r="AQ740" i="26" s="1"/>
  <c r="AK753" i="26"/>
  <c r="AK754" i="26" s="1"/>
  <c r="AK755" i="26" s="1"/>
  <c r="AK756" i="26" s="1"/>
  <c r="AK757" i="26" s="1"/>
  <c r="AK758" i="26" s="1"/>
  <c r="AK759" i="26" s="1"/>
  <c r="AK760" i="26" s="1"/>
  <c r="AK761" i="26" s="1"/>
  <c r="AK762" i="26" s="1"/>
  <c r="AK763" i="26" s="1"/>
  <c r="AK764" i="26" s="1"/>
  <c r="J729" i="26"/>
  <c r="J730" i="26" s="1"/>
  <c r="J731" i="26" s="1"/>
  <c r="J732" i="26" s="1"/>
  <c r="J733" i="26" s="1"/>
  <c r="J734" i="26" s="1"/>
  <c r="J735" i="26" s="1"/>
  <c r="J736" i="26" s="1"/>
  <c r="J737" i="26" s="1"/>
  <c r="J738" i="26" s="1"/>
  <c r="J739" i="26" s="1"/>
  <c r="J740" i="26" s="1"/>
  <c r="F741" i="26"/>
  <c r="F742" i="26" s="1"/>
  <c r="F743" i="26" s="1"/>
  <c r="F744" i="26" s="1"/>
  <c r="F745" i="26" s="1"/>
  <c r="F746" i="26" s="1"/>
  <c r="F747" i="26" s="1"/>
  <c r="F748" i="26" s="1"/>
  <c r="F749" i="26" s="1"/>
  <c r="F750" i="26" s="1"/>
  <c r="F751" i="26" s="1"/>
  <c r="F752" i="26" s="1"/>
  <c r="AR741" i="26"/>
  <c r="AR742" i="26" s="1"/>
  <c r="AR743" i="26" s="1"/>
  <c r="AR744" i="26" s="1"/>
  <c r="AR745" i="26" s="1"/>
  <c r="AR746" i="26" s="1"/>
  <c r="AR747" i="26" s="1"/>
  <c r="AR748" i="26" s="1"/>
  <c r="AR749" i="26" s="1"/>
  <c r="AR750" i="26" s="1"/>
  <c r="AR751" i="26" s="1"/>
  <c r="AR752" i="26" s="1"/>
  <c r="AO741" i="26"/>
  <c r="AO742" i="26" s="1"/>
  <c r="AO743" i="26" s="1"/>
  <c r="AO744" i="26" s="1"/>
  <c r="AO745" i="26" s="1"/>
  <c r="AO746" i="26" s="1"/>
  <c r="AO747" i="26" s="1"/>
  <c r="AO748" i="26" s="1"/>
  <c r="AO749" i="26" s="1"/>
  <c r="AO750" i="26" s="1"/>
  <c r="AO751" i="26" s="1"/>
  <c r="AO752" i="26" s="1"/>
  <c r="Q741" i="26"/>
  <c r="Q742" i="26" s="1"/>
  <c r="Q743" i="26" s="1"/>
  <c r="Q744" i="26" s="1"/>
  <c r="Q745" i="26" s="1"/>
  <c r="Q746" i="26" s="1"/>
  <c r="Q747" i="26" s="1"/>
  <c r="Q748" i="26" s="1"/>
  <c r="Q749" i="26" s="1"/>
  <c r="Q750" i="26" s="1"/>
  <c r="Q751" i="26" s="1"/>
  <c r="Q752" i="26" s="1"/>
  <c r="E765" i="26"/>
  <c r="E766" i="26" s="1"/>
  <c r="E767" i="26" s="1"/>
  <c r="E768" i="26" s="1"/>
  <c r="E769" i="26" s="1"/>
  <c r="E770" i="26" s="1"/>
  <c r="E771" i="26" s="1"/>
  <c r="E772" i="26" s="1"/>
  <c r="E773" i="26" s="1"/>
  <c r="E774" i="26" s="1"/>
  <c r="E775" i="26" s="1"/>
  <c r="E776" i="26" s="1"/>
  <c r="AN741" i="26"/>
  <c r="AN742" i="26" s="1"/>
  <c r="AN743" i="26" s="1"/>
  <c r="AN744" i="26" s="1"/>
  <c r="AN745" i="26" s="1"/>
  <c r="AN746" i="26" s="1"/>
  <c r="AN747" i="26" s="1"/>
  <c r="AN748" i="26" s="1"/>
  <c r="AN749" i="26" s="1"/>
  <c r="AN750" i="26" s="1"/>
  <c r="AN751" i="26" s="1"/>
  <c r="AN752" i="26" s="1"/>
  <c r="L741" i="26"/>
  <c r="L742" i="26" s="1"/>
  <c r="L743" i="26" s="1"/>
  <c r="L744" i="26" s="1"/>
  <c r="L745" i="26" s="1"/>
  <c r="L746" i="26" s="1"/>
  <c r="L747" i="26" s="1"/>
  <c r="L748" i="26" s="1"/>
  <c r="L749" i="26" s="1"/>
  <c r="L750" i="26" s="1"/>
  <c r="L751" i="26" s="1"/>
  <c r="L752" i="26" s="1"/>
  <c r="I741" i="26"/>
  <c r="I742" i="26" s="1"/>
  <c r="I743" i="26" s="1"/>
  <c r="I744" i="26" s="1"/>
  <c r="I745" i="26" s="1"/>
  <c r="I746" i="26" s="1"/>
  <c r="I747" i="26" s="1"/>
  <c r="I748" i="26" s="1"/>
  <c r="I749" i="26" s="1"/>
  <c r="I750" i="26" s="1"/>
  <c r="I751" i="26" s="1"/>
  <c r="I752" i="26" s="1"/>
  <c r="AP729" i="26"/>
  <c r="AP730" i="26" s="1"/>
  <c r="AP731" i="26" s="1"/>
  <c r="AP732" i="26" s="1"/>
  <c r="AP733" i="26" s="1"/>
  <c r="AP734" i="26" s="1"/>
  <c r="AP735" i="26" s="1"/>
  <c r="AP736" i="26" s="1"/>
  <c r="AP737" i="26" s="1"/>
  <c r="AP738" i="26" s="1"/>
  <c r="AP739" i="26" s="1"/>
  <c r="AP740" i="26" s="1"/>
  <c r="M753" i="26"/>
  <c r="M754" i="26" s="1"/>
  <c r="M755" i="26" s="1"/>
  <c r="M756" i="26" s="1"/>
  <c r="M757" i="26" s="1"/>
  <c r="M758" i="26" s="1"/>
  <c r="M759" i="26" s="1"/>
  <c r="M760" i="26" s="1"/>
  <c r="M761" i="26" s="1"/>
  <c r="M762" i="26" s="1"/>
  <c r="M763" i="26" s="1"/>
  <c r="M764" i="26" s="1"/>
  <c r="AM114" i="26" l="1"/>
  <c r="AM115" i="26" s="1"/>
  <c r="AM116" i="26" s="1"/>
  <c r="AM117" i="26" s="1"/>
  <c r="AM118" i="26" s="1"/>
  <c r="AM119" i="26" s="1"/>
  <c r="AM120" i="26" s="1"/>
  <c r="AM121" i="26" s="1"/>
  <c r="AM122" i="26" s="1"/>
  <c r="AM123" i="26" s="1"/>
  <c r="AM124" i="26" s="1"/>
  <c r="AM125" i="26" s="1"/>
  <c r="AM126" i="26" s="1"/>
  <c r="AM127" i="26" s="1"/>
  <c r="AM128" i="26" s="1"/>
  <c r="AM129" i="26" s="1"/>
  <c r="AM130" i="26" s="1"/>
  <c r="AM131" i="26" s="1"/>
  <c r="AM132" i="26" s="1"/>
  <c r="AM133" i="26" s="1"/>
  <c r="AM134" i="26" s="1"/>
  <c r="AM135" i="26" s="1"/>
  <c r="AM136" i="26" s="1"/>
  <c r="AM137" i="26" s="1"/>
  <c r="AM138" i="26" s="1"/>
  <c r="AM139" i="26" s="1"/>
  <c r="AM140" i="26" s="1"/>
  <c r="AM141" i="26" s="1"/>
  <c r="AM142" i="26" s="1"/>
  <c r="AM143" i="26" s="1"/>
  <c r="AM144" i="26" s="1"/>
  <c r="AM145" i="26" s="1"/>
  <c r="AM146" i="26" s="1"/>
  <c r="AM147" i="26" s="1"/>
  <c r="AM148" i="26" s="1"/>
  <c r="AM149" i="26" s="1"/>
  <c r="AM150" i="26" s="1"/>
  <c r="AM151" i="26" s="1"/>
  <c r="AM152" i="26" s="1"/>
  <c r="AM153" i="26" s="1"/>
  <c r="AM154" i="26" s="1"/>
  <c r="AM155" i="26" s="1"/>
  <c r="AM156" i="26" s="1"/>
  <c r="AM157" i="26" s="1"/>
  <c r="AM158" i="26" s="1"/>
  <c r="AM159" i="26" s="1"/>
  <c r="AM160" i="26" s="1"/>
  <c r="AM161" i="26" s="1"/>
  <c r="AM162" i="26" s="1"/>
  <c r="AM163" i="26" s="1"/>
  <c r="AM164" i="26" s="1"/>
  <c r="AM165" i="26" s="1"/>
  <c r="AM166" i="26" s="1"/>
  <c r="AM167" i="26" s="1"/>
  <c r="AM168" i="26" s="1"/>
  <c r="AM169" i="26" s="1"/>
  <c r="AM170" i="26" s="1"/>
  <c r="AM171" i="26" s="1"/>
  <c r="AM172" i="26" s="1"/>
  <c r="AM173" i="26" s="1"/>
  <c r="AM174" i="26" s="1"/>
  <c r="AM175" i="26" s="1"/>
  <c r="AM176" i="26" s="1"/>
  <c r="AM177" i="26" s="1"/>
  <c r="AM178" i="26" s="1"/>
  <c r="AM179" i="26" s="1"/>
  <c r="AM180" i="26" s="1"/>
  <c r="AM181" i="26" s="1"/>
  <c r="AM182" i="26" s="1"/>
  <c r="AM183" i="26" s="1"/>
  <c r="AM184" i="26" s="1"/>
  <c r="AM185" i="26" s="1"/>
  <c r="AM186" i="26" s="1"/>
  <c r="AM187" i="26" s="1"/>
  <c r="AM188" i="26" s="1"/>
  <c r="AM189" i="26" s="1"/>
  <c r="AM190" i="26" s="1"/>
  <c r="AM191" i="26" s="1"/>
  <c r="AM192" i="26" s="1"/>
  <c r="AM193" i="26" s="1"/>
  <c r="AM194" i="26" s="1"/>
  <c r="AM195" i="26" s="1"/>
  <c r="AM196" i="26" s="1"/>
  <c r="AM197" i="26" s="1"/>
  <c r="AM198" i="26" s="1"/>
  <c r="AM199" i="26" s="1"/>
  <c r="AM200" i="26" s="1"/>
  <c r="AM201" i="26" s="1"/>
  <c r="AM202" i="26" s="1"/>
  <c r="AM203" i="26" s="1"/>
  <c r="AM204" i="26" s="1"/>
  <c r="AM205" i="26" s="1"/>
  <c r="AM206" i="26" s="1"/>
  <c r="AM207" i="26" s="1"/>
  <c r="AM208" i="26" s="1"/>
  <c r="AM209" i="26" s="1"/>
  <c r="AM210" i="26" s="1"/>
  <c r="AM211" i="26" s="1"/>
  <c r="AM212" i="26" s="1"/>
  <c r="AM213" i="26" s="1"/>
  <c r="AM214" i="26" s="1"/>
  <c r="AM215" i="26" s="1"/>
  <c r="AM216" i="26" s="1"/>
  <c r="AM217" i="26" s="1"/>
  <c r="AM218" i="26" s="1"/>
  <c r="AM219" i="26" s="1"/>
  <c r="AM220" i="26" s="1"/>
  <c r="AM221" i="26" s="1"/>
  <c r="AM222" i="26" s="1"/>
  <c r="AM223" i="26" s="1"/>
  <c r="AM224" i="26" s="1"/>
  <c r="AM225" i="26" s="1"/>
  <c r="AM226" i="26" s="1"/>
  <c r="AM227" i="26" s="1"/>
  <c r="AM228" i="26" s="1"/>
  <c r="AM229" i="26" s="1"/>
  <c r="AM230" i="26" s="1"/>
  <c r="AM231" i="26" s="1"/>
  <c r="AM232" i="26" s="1"/>
  <c r="AM233" i="26" s="1"/>
  <c r="AM234" i="26" s="1"/>
  <c r="AM235" i="26" s="1"/>
  <c r="AM236" i="26" s="1"/>
  <c r="AM237" i="26" s="1"/>
  <c r="AM238" i="26" s="1"/>
  <c r="AM239" i="26" s="1"/>
  <c r="AM240" i="26" s="1"/>
  <c r="AM241" i="26" s="1"/>
  <c r="AM242" i="26" s="1"/>
  <c r="AM243" i="26" s="1"/>
  <c r="AM244" i="26" s="1"/>
  <c r="AM245" i="26" s="1"/>
  <c r="AM246" i="26" s="1"/>
  <c r="AM247" i="26" s="1"/>
  <c r="AM248" i="26" s="1"/>
  <c r="AM249" i="26" s="1"/>
  <c r="AM250" i="26" s="1"/>
  <c r="AM251" i="26" s="1"/>
  <c r="AM252" i="26" s="1"/>
  <c r="AM253" i="26" s="1"/>
  <c r="AM254" i="26" s="1"/>
  <c r="AM255" i="26" s="1"/>
  <c r="AM256" i="26" s="1"/>
  <c r="AM257" i="26" s="1"/>
  <c r="AM258" i="26" s="1"/>
  <c r="AM259" i="26" s="1"/>
  <c r="AM260" i="26" s="1"/>
  <c r="AM261" i="26" s="1"/>
  <c r="AM262" i="26" s="1"/>
  <c r="AM263" i="26" s="1"/>
  <c r="AM264" i="26" s="1"/>
  <c r="AM265" i="26" s="1"/>
  <c r="AM266" i="26" s="1"/>
  <c r="AM267" i="26" s="1"/>
  <c r="AM268" i="26" s="1"/>
  <c r="AM269" i="26" s="1"/>
  <c r="AM270" i="26" s="1"/>
  <c r="AM271" i="26" s="1"/>
  <c r="AM272" i="26" s="1"/>
  <c r="AM273" i="26" s="1"/>
  <c r="AM274" i="26" s="1"/>
  <c r="AM275" i="26" s="1"/>
  <c r="AM276" i="26" s="1"/>
  <c r="AM277" i="26" s="1"/>
  <c r="AM278" i="26" s="1"/>
  <c r="AM279" i="26" s="1"/>
  <c r="AM280" i="26" s="1"/>
  <c r="AM281" i="26" s="1"/>
  <c r="AM282" i="26" s="1"/>
  <c r="AM283" i="26" s="1"/>
  <c r="AM284" i="26" s="1"/>
  <c r="AM285" i="26" s="1"/>
  <c r="AM286" i="26" s="1"/>
  <c r="AM287" i="26" s="1"/>
  <c r="AM288" i="26" s="1"/>
  <c r="AM289" i="26" s="1"/>
  <c r="AM290" i="26" s="1"/>
  <c r="AM291" i="26" s="1"/>
  <c r="AM292" i="26" s="1"/>
  <c r="AM293" i="26" s="1"/>
  <c r="AM294" i="26" s="1"/>
  <c r="AM295" i="26" s="1"/>
  <c r="AM296" i="26" s="1"/>
  <c r="AM297" i="26" s="1"/>
  <c r="AM298" i="26" s="1"/>
  <c r="AM299" i="26" s="1"/>
  <c r="AM300" i="26" s="1"/>
  <c r="AM301" i="26" s="1"/>
  <c r="AM302" i="26" s="1"/>
  <c r="AM303" i="26" s="1"/>
  <c r="AM304" i="26" s="1"/>
  <c r="AM305" i="26" s="1"/>
  <c r="AM306" i="26" s="1"/>
  <c r="AM307" i="26" s="1"/>
  <c r="AM308" i="26" s="1"/>
  <c r="AM309" i="26" s="1"/>
  <c r="AM310" i="26" s="1"/>
  <c r="AM311" i="26" s="1"/>
  <c r="AM312" i="26" s="1"/>
  <c r="AM313" i="26" s="1"/>
  <c r="AM314" i="26" s="1"/>
  <c r="AM315" i="26" s="1"/>
  <c r="AM316" i="26" s="1"/>
  <c r="AM317" i="26" s="1"/>
  <c r="AM318" i="26" s="1"/>
  <c r="AM319" i="26" s="1"/>
  <c r="AM320" i="26" s="1"/>
  <c r="AM321" i="26" s="1"/>
  <c r="AM322" i="26" s="1"/>
  <c r="AM323" i="26" s="1"/>
  <c r="AM324" i="26" s="1"/>
  <c r="AM325" i="26" s="1"/>
  <c r="AM326" i="26" s="1"/>
  <c r="AM327" i="26" s="1"/>
  <c r="AM328" i="26" s="1"/>
  <c r="AM329" i="26" s="1"/>
  <c r="AM330" i="26" s="1"/>
  <c r="AM331" i="26" s="1"/>
  <c r="AM332" i="26" s="1"/>
  <c r="AM333" i="26" s="1"/>
  <c r="AM334" i="26" s="1"/>
  <c r="AM335" i="26" s="1"/>
  <c r="AM336" i="26" s="1"/>
  <c r="AM337" i="26" s="1"/>
  <c r="AM338" i="26" s="1"/>
  <c r="AM339" i="26" s="1"/>
  <c r="AM340" i="26" s="1"/>
  <c r="AM341" i="26" s="1"/>
  <c r="AM342" i="26" s="1"/>
  <c r="AM343" i="26" s="1"/>
  <c r="AM344" i="26" s="1"/>
  <c r="AM345" i="26" s="1"/>
  <c r="AM346" i="26" s="1"/>
  <c r="AM347" i="26" s="1"/>
  <c r="AM348" i="26" s="1"/>
  <c r="AM349" i="26" s="1"/>
  <c r="AM350" i="26" s="1"/>
  <c r="AM351" i="26" s="1"/>
  <c r="AM352" i="26" s="1"/>
  <c r="AM353" i="26" s="1"/>
  <c r="AM354" i="26" s="1"/>
  <c r="AM355" i="26" s="1"/>
  <c r="AM356" i="26" s="1"/>
  <c r="AM357" i="26" s="1"/>
  <c r="AM358" i="26" s="1"/>
  <c r="AM359" i="26" s="1"/>
  <c r="AM360" i="26" s="1"/>
  <c r="AM361" i="26" s="1"/>
  <c r="AM362" i="26" s="1"/>
  <c r="AM363" i="26" s="1"/>
  <c r="AM364" i="26" s="1"/>
  <c r="AM365" i="26" s="1"/>
  <c r="AM366" i="26" s="1"/>
  <c r="AM367" i="26" s="1"/>
  <c r="AM368" i="26" s="1"/>
  <c r="AM369" i="26" s="1"/>
  <c r="AM370" i="26" s="1"/>
  <c r="AM371" i="26" s="1"/>
  <c r="AM372" i="26" s="1"/>
  <c r="AM373" i="26" s="1"/>
  <c r="AM374" i="26" s="1"/>
  <c r="AM375" i="26" s="1"/>
  <c r="AM376" i="26" s="1"/>
  <c r="AM377" i="26" s="1"/>
  <c r="AM378" i="26" s="1"/>
  <c r="AM379" i="26" s="1"/>
  <c r="AM380" i="26" s="1"/>
  <c r="AM381" i="26" s="1"/>
  <c r="AM382" i="26" s="1"/>
  <c r="AM383" i="26" s="1"/>
  <c r="AM384" i="26" s="1"/>
  <c r="AM385" i="26" s="1"/>
  <c r="AM386" i="26" s="1"/>
  <c r="AM387" i="26" s="1"/>
  <c r="AM388" i="26" s="1"/>
  <c r="AM389" i="26" s="1"/>
  <c r="AM390" i="26" s="1"/>
  <c r="AM391" i="26" s="1"/>
  <c r="AM392" i="26" s="1"/>
  <c r="AM393" i="26" s="1"/>
  <c r="AM394" i="26" s="1"/>
  <c r="AM395" i="26" s="1"/>
  <c r="AM396" i="26" s="1"/>
  <c r="AM397" i="26" s="1"/>
  <c r="AM398" i="26" s="1"/>
  <c r="AM399" i="26" s="1"/>
  <c r="AM400" i="26" s="1"/>
  <c r="AM401" i="26" s="1"/>
  <c r="AM402" i="26" s="1"/>
  <c r="AM403" i="26" s="1"/>
  <c r="AM404" i="26" s="1"/>
  <c r="AM405" i="26" s="1"/>
  <c r="AM406" i="26" s="1"/>
  <c r="AM407" i="26" s="1"/>
  <c r="AM408" i="26" s="1"/>
  <c r="AM409" i="26" s="1"/>
  <c r="AM410" i="26" s="1"/>
  <c r="AM411" i="26" s="1"/>
  <c r="AM412" i="26" s="1"/>
  <c r="AM413" i="26" s="1"/>
  <c r="AM414" i="26" s="1"/>
  <c r="AM415" i="26" s="1"/>
  <c r="AM416" i="26" s="1"/>
  <c r="AM417" i="26" s="1"/>
  <c r="AM418" i="26" s="1"/>
  <c r="AM419" i="26" s="1"/>
  <c r="AM420" i="26" s="1"/>
  <c r="AM421" i="26" s="1"/>
  <c r="AM422" i="26" s="1"/>
  <c r="AM423" i="26" s="1"/>
  <c r="AM424" i="26" s="1"/>
  <c r="AM425" i="26" s="1"/>
  <c r="AM426" i="26" s="1"/>
  <c r="AM427" i="26" s="1"/>
  <c r="AM428" i="26" s="1"/>
  <c r="AM429" i="26" s="1"/>
  <c r="AM430" i="26" s="1"/>
  <c r="AM431" i="26" s="1"/>
  <c r="AM432" i="26" s="1"/>
  <c r="AM433" i="26" s="1"/>
  <c r="AM434" i="26" s="1"/>
  <c r="AM435" i="26" s="1"/>
  <c r="AM436" i="26" s="1"/>
  <c r="AM437" i="26" s="1"/>
  <c r="AM438" i="26" s="1"/>
  <c r="AM439" i="26" s="1"/>
  <c r="AM440" i="26" s="1"/>
  <c r="AM441" i="26" s="1"/>
  <c r="AM442" i="26" s="1"/>
  <c r="AM443" i="26" s="1"/>
  <c r="AM444" i="26" s="1"/>
  <c r="AM445" i="26" s="1"/>
  <c r="AM446" i="26" s="1"/>
  <c r="AM447" i="26" s="1"/>
  <c r="AM448" i="26" s="1"/>
  <c r="AM449" i="26" s="1"/>
  <c r="AM450" i="26" s="1"/>
  <c r="AM451" i="26" s="1"/>
  <c r="AM452" i="26" s="1"/>
  <c r="AM453" i="26" s="1"/>
  <c r="AM454" i="26" s="1"/>
  <c r="AM455" i="26" s="1"/>
  <c r="AM456" i="26" s="1"/>
  <c r="AM457" i="26" s="1"/>
  <c r="AM458" i="26" s="1"/>
  <c r="AM459" i="26" s="1"/>
  <c r="AM460" i="26" s="1"/>
  <c r="AM461" i="26" s="1"/>
  <c r="AM462" i="26" s="1"/>
  <c r="AM463" i="26" s="1"/>
  <c r="AM464" i="26" s="1"/>
  <c r="AM465" i="26" s="1"/>
  <c r="AM466" i="26" s="1"/>
  <c r="AM467" i="26" s="1"/>
  <c r="AM468" i="26" s="1"/>
  <c r="AM469" i="26" s="1"/>
  <c r="AM470" i="26" s="1"/>
  <c r="AM471" i="26" s="1"/>
  <c r="AM472" i="26" s="1"/>
  <c r="AM473" i="26" s="1"/>
  <c r="AM474" i="26" s="1"/>
  <c r="AM475" i="26" s="1"/>
  <c r="AM476" i="26" s="1"/>
  <c r="AM477" i="26" s="1"/>
  <c r="AM478" i="26" s="1"/>
  <c r="AM479" i="26" s="1"/>
  <c r="AM480" i="26" s="1"/>
  <c r="AM481" i="26" s="1"/>
  <c r="AM482" i="26" s="1"/>
  <c r="AM483" i="26" s="1"/>
  <c r="AM484" i="26" s="1"/>
  <c r="AM485" i="26" s="1"/>
  <c r="AM486" i="26" s="1"/>
  <c r="AM487" i="26" s="1"/>
  <c r="AM488" i="26" s="1"/>
  <c r="AM489" i="26" s="1"/>
  <c r="AM490" i="26" s="1"/>
  <c r="AM491" i="26" s="1"/>
  <c r="AM492" i="26" s="1"/>
  <c r="AM493" i="26" s="1"/>
  <c r="AM494" i="26" s="1"/>
  <c r="AM495" i="26" s="1"/>
  <c r="AM496" i="26" s="1"/>
  <c r="AM497" i="26" s="1"/>
  <c r="AM498" i="26" s="1"/>
  <c r="AM499" i="26" s="1"/>
  <c r="AM500" i="26" s="1"/>
  <c r="AM501" i="26" s="1"/>
  <c r="AM502" i="26" s="1"/>
  <c r="AM503" i="26" s="1"/>
  <c r="AM504" i="26" s="1"/>
  <c r="AM505" i="26" s="1"/>
  <c r="AM506" i="26" s="1"/>
  <c r="AM507" i="26" s="1"/>
  <c r="AM508" i="26" s="1"/>
  <c r="AM509" i="26" s="1"/>
  <c r="AM510" i="26" s="1"/>
  <c r="AM511" i="26" s="1"/>
  <c r="AM512" i="26" s="1"/>
  <c r="AM513" i="26" s="1"/>
  <c r="AM514" i="26" s="1"/>
  <c r="AM515" i="26" s="1"/>
  <c r="AM516" i="26" s="1"/>
  <c r="AM517" i="26" s="1"/>
  <c r="AM518" i="26" s="1"/>
  <c r="AM519" i="26" s="1"/>
  <c r="AM520" i="26" s="1"/>
  <c r="AM521" i="26" s="1"/>
  <c r="AM522" i="26" s="1"/>
  <c r="AM523" i="26" s="1"/>
  <c r="AM524" i="26" s="1"/>
  <c r="AM525" i="26" s="1"/>
  <c r="AM526" i="26" s="1"/>
  <c r="AM527" i="26" s="1"/>
  <c r="AM528" i="26" s="1"/>
  <c r="AM529" i="26" s="1"/>
  <c r="AM530" i="26" s="1"/>
  <c r="AM531" i="26" s="1"/>
  <c r="AM532" i="26" s="1"/>
  <c r="AM533" i="26" s="1"/>
  <c r="AM534" i="26" s="1"/>
  <c r="AM535" i="26" s="1"/>
  <c r="AM536" i="26" s="1"/>
  <c r="AM537" i="26" s="1"/>
  <c r="AM538" i="26" s="1"/>
  <c r="AM539" i="26" s="1"/>
  <c r="AM540" i="26" s="1"/>
  <c r="AM541" i="26" s="1"/>
  <c r="AM542" i="26" s="1"/>
  <c r="AM543" i="26" s="1"/>
  <c r="AM544" i="26" s="1"/>
  <c r="AM545" i="26" s="1"/>
  <c r="AM546" i="26" s="1"/>
  <c r="AM547" i="26" s="1"/>
  <c r="AM548" i="26" s="1"/>
  <c r="AM549" i="26" s="1"/>
  <c r="AM550" i="26" s="1"/>
  <c r="AM551" i="26" s="1"/>
  <c r="AM552" i="26" s="1"/>
  <c r="AM553" i="26" s="1"/>
  <c r="AM554" i="26" s="1"/>
  <c r="AM555" i="26" s="1"/>
  <c r="AM556" i="26" s="1"/>
  <c r="AM557" i="26" s="1"/>
  <c r="AM558" i="26" s="1"/>
  <c r="AM559" i="26" s="1"/>
  <c r="AM560" i="26" s="1"/>
  <c r="AM561" i="26" s="1"/>
  <c r="AM562" i="26" s="1"/>
  <c r="AM563" i="26" s="1"/>
  <c r="AM564" i="26" s="1"/>
  <c r="AM565" i="26" s="1"/>
  <c r="AM566" i="26" s="1"/>
  <c r="AM567" i="26" s="1"/>
  <c r="AM568" i="26" s="1"/>
  <c r="AM569" i="26" s="1"/>
  <c r="AM570" i="26" s="1"/>
  <c r="AM571" i="26" s="1"/>
  <c r="AM572" i="26" s="1"/>
  <c r="AM573" i="26" s="1"/>
  <c r="AM574" i="26" s="1"/>
  <c r="AM575" i="26" s="1"/>
  <c r="AM576" i="26" s="1"/>
  <c r="AM577" i="26" s="1"/>
  <c r="AM578" i="26" s="1"/>
  <c r="AM579" i="26" s="1"/>
  <c r="AM580" i="26" s="1"/>
  <c r="AM581" i="26" s="1"/>
  <c r="AM582" i="26" s="1"/>
  <c r="AM583" i="26" s="1"/>
  <c r="AM584" i="26" s="1"/>
  <c r="AM585" i="26" s="1"/>
  <c r="AM586" i="26" s="1"/>
  <c r="AM587" i="26" s="1"/>
  <c r="AM588" i="26" s="1"/>
  <c r="AM589" i="26" s="1"/>
  <c r="AM590" i="26" s="1"/>
  <c r="AM591" i="26" s="1"/>
  <c r="AM592" i="26" s="1"/>
  <c r="AM593" i="26" s="1"/>
  <c r="AM594" i="26" s="1"/>
  <c r="AM595" i="26" s="1"/>
  <c r="AM596" i="26" s="1"/>
  <c r="AM597" i="26" s="1"/>
  <c r="AM598" i="26" s="1"/>
  <c r="AM599" i="26" s="1"/>
  <c r="AM600" i="26" s="1"/>
  <c r="AM601" i="26" s="1"/>
  <c r="AM602" i="26" s="1"/>
  <c r="AM603" i="26" s="1"/>
  <c r="AM604" i="26" s="1"/>
  <c r="AM605" i="26" s="1"/>
  <c r="AM606" i="26" s="1"/>
  <c r="AM607" i="26" s="1"/>
  <c r="AM608" i="26" s="1"/>
  <c r="AM609" i="26" s="1"/>
  <c r="AM610" i="26" s="1"/>
  <c r="AM611" i="26" s="1"/>
  <c r="AM612" i="26" s="1"/>
  <c r="AM613" i="26" s="1"/>
  <c r="AM614" i="26" s="1"/>
  <c r="AM615" i="26" s="1"/>
  <c r="AM616" i="26" s="1"/>
  <c r="AM617" i="26" s="1"/>
  <c r="AM618" i="26" s="1"/>
  <c r="AM619" i="26" s="1"/>
  <c r="AM620" i="26" s="1"/>
  <c r="AM621" i="26" s="1"/>
  <c r="AM622" i="26" s="1"/>
  <c r="AM623" i="26" s="1"/>
  <c r="AM624" i="26" s="1"/>
  <c r="AM625" i="26" s="1"/>
  <c r="AM626" i="26" s="1"/>
  <c r="AM627" i="26" s="1"/>
  <c r="AM628" i="26" s="1"/>
  <c r="AM629" i="26" s="1"/>
  <c r="AM630" i="26" s="1"/>
  <c r="AM631" i="26" s="1"/>
  <c r="AM632" i="26" s="1"/>
  <c r="AM633" i="26" s="1"/>
  <c r="AM634" i="26" s="1"/>
  <c r="AM635" i="26" s="1"/>
  <c r="AM636" i="26" s="1"/>
  <c r="AM637" i="26" s="1"/>
  <c r="AM638" i="26" s="1"/>
  <c r="AM639" i="26" s="1"/>
  <c r="AM640" i="26" s="1"/>
  <c r="AM641" i="26" s="1"/>
  <c r="AM642" i="26" s="1"/>
  <c r="AM643" i="26" s="1"/>
  <c r="AM644" i="26" s="1"/>
  <c r="AL683" i="26"/>
  <c r="AH91" i="26"/>
  <c r="AI92" i="26"/>
  <c r="B91" i="26"/>
  <c r="C92" i="26"/>
  <c r="AT765" i="26"/>
  <c r="AT766" i="26" s="1"/>
  <c r="AT767" i="26" s="1"/>
  <c r="AT768" i="26" s="1"/>
  <c r="AT769" i="26" s="1"/>
  <c r="AT770" i="26" s="1"/>
  <c r="AT771" i="26" s="1"/>
  <c r="AT772" i="26" s="1"/>
  <c r="AT773" i="26" s="1"/>
  <c r="AT774" i="26" s="1"/>
  <c r="AT775" i="26" s="1"/>
  <c r="AT776" i="26" s="1"/>
  <c r="AR753" i="26"/>
  <c r="AR754" i="26" s="1"/>
  <c r="AR755" i="26" s="1"/>
  <c r="AR756" i="26" s="1"/>
  <c r="AR757" i="26" s="1"/>
  <c r="AR758" i="26" s="1"/>
  <c r="AR759" i="26" s="1"/>
  <c r="AR760" i="26" s="1"/>
  <c r="AR761" i="26" s="1"/>
  <c r="AR762" i="26" s="1"/>
  <c r="AR763" i="26" s="1"/>
  <c r="AR764" i="26" s="1"/>
  <c r="I753" i="26"/>
  <c r="I754" i="26" s="1"/>
  <c r="I755" i="26" s="1"/>
  <c r="I756" i="26" s="1"/>
  <c r="I757" i="26" s="1"/>
  <c r="I758" i="26" s="1"/>
  <c r="I759" i="26" s="1"/>
  <c r="I760" i="26" s="1"/>
  <c r="I761" i="26" s="1"/>
  <c r="I762" i="26" s="1"/>
  <c r="I763" i="26" s="1"/>
  <c r="I764" i="26" s="1"/>
  <c r="H765" i="26"/>
  <c r="H766" i="26" s="1"/>
  <c r="H767" i="26" s="1"/>
  <c r="H768" i="26" s="1"/>
  <c r="H769" i="26" s="1"/>
  <c r="H770" i="26" s="1"/>
  <c r="H771" i="26" s="1"/>
  <c r="H772" i="26" s="1"/>
  <c r="H773" i="26" s="1"/>
  <c r="H774" i="26" s="1"/>
  <c r="H775" i="26" s="1"/>
  <c r="H776" i="26" s="1"/>
  <c r="Q753" i="26"/>
  <c r="Q754" i="26" s="1"/>
  <c r="Q755" i="26" s="1"/>
  <c r="Q756" i="26" s="1"/>
  <c r="Q757" i="26" s="1"/>
  <c r="Q758" i="26" s="1"/>
  <c r="Q759" i="26" s="1"/>
  <c r="Q760" i="26" s="1"/>
  <c r="Q761" i="26" s="1"/>
  <c r="Q762" i="26" s="1"/>
  <c r="Q763" i="26" s="1"/>
  <c r="Q764" i="26" s="1"/>
  <c r="AK765" i="26"/>
  <c r="AK766" i="26" s="1"/>
  <c r="AK767" i="26" s="1"/>
  <c r="AK768" i="26" s="1"/>
  <c r="AK769" i="26" s="1"/>
  <c r="AK770" i="26" s="1"/>
  <c r="AK771" i="26" s="1"/>
  <c r="AK772" i="26" s="1"/>
  <c r="AK773" i="26" s="1"/>
  <c r="AK774" i="26" s="1"/>
  <c r="AK775" i="26" s="1"/>
  <c r="AK776" i="26" s="1"/>
  <c r="F753" i="26"/>
  <c r="F754" i="26" s="1"/>
  <c r="F755" i="26" s="1"/>
  <c r="F756" i="26" s="1"/>
  <c r="F757" i="26" s="1"/>
  <c r="F758" i="26" s="1"/>
  <c r="F759" i="26" s="1"/>
  <c r="F760" i="26" s="1"/>
  <c r="F761" i="26" s="1"/>
  <c r="F762" i="26" s="1"/>
  <c r="F763" i="26" s="1"/>
  <c r="F764" i="26" s="1"/>
  <c r="AS765" i="26"/>
  <c r="AS766" i="26" s="1"/>
  <c r="AS767" i="26" s="1"/>
  <c r="AS768" i="26" s="1"/>
  <c r="AS769" i="26" s="1"/>
  <c r="AS770" i="26" s="1"/>
  <c r="AS771" i="26" s="1"/>
  <c r="AS772" i="26" s="1"/>
  <c r="AS773" i="26" s="1"/>
  <c r="AS774" i="26" s="1"/>
  <c r="AS775" i="26" s="1"/>
  <c r="AS776" i="26" s="1"/>
  <c r="AP741" i="26"/>
  <c r="AP742" i="26" s="1"/>
  <c r="AP743" i="26" s="1"/>
  <c r="AP744" i="26" s="1"/>
  <c r="AP745" i="26" s="1"/>
  <c r="AP746" i="26" s="1"/>
  <c r="AP747" i="26" s="1"/>
  <c r="AP748" i="26" s="1"/>
  <c r="AP749" i="26" s="1"/>
  <c r="AP750" i="26" s="1"/>
  <c r="AP751" i="26" s="1"/>
  <c r="AP752" i="26" s="1"/>
  <c r="AN753" i="26"/>
  <c r="AN754" i="26" s="1"/>
  <c r="AN755" i="26" s="1"/>
  <c r="AN756" i="26" s="1"/>
  <c r="AN757" i="26" s="1"/>
  <c r="AN758" i="26" s="1"/>
  <c r="AN759" i="26" s="1"/>
  <c r="AN760" i="26" s="1"/>
  <c r="AN761" i="26" s="1"/>
  <c r="AN762" i="26" s="1"/>
  <c r="AN763" i="26" s="1"/>
  <c r="AN764" i="26" s="1"/>
  <c r="AQ741" i="26"/>
  <c r="AQ742" i="26" s="1"/>
  <c r="AQ743" i="26" s="1"/>
  <c r="AQ744" i="26" s="1"/>
  <c r="AQ745" i="26" s="1"/>
  <c r="AQ746" i="26" s="1"/>
  <c r="AQ747" i="26" s="1"/>
  <c r="AQ748" i="26" s="1"/>
  <c r="AQ749" i="26" s="1"/>
  <c r="AQ750" i="26" s="1"/>
  <c r="AQ751" i="26" s="1"/>
  <c r="AQ752" i="26" s="1"/>
  <c r="M765" i="26"/>
  <c r="M766" i="26" s="1"/>
  <c r="M767" i="26" s="1"/>
  <c r="M768" i="26" s="1"/>
  <c r="M769" i="26" s="1"/>
  <c r="M770" i="26" s="1"/>
  <c r="M771" i="26" s="1"/>
  <c r="M772" i="26" s="1"/>
  <c r="M773" i="26" s="1"/>
  <c r="M774" i="26" s="1"/>
  <c r="M775" i="26" s="1"/>
  <c r="M776" i="26" s="1"/>
  <c r="J741" i="26"/>
  <c r="J742" i="26" s="1"/>
  <c r="J743" i="26" s="1"/>
  <c r="J744" i="26" s="1"/>
  <c r="J745" i="26" s="1"/>
  <c r="J746" i="26" s="1"/>
  <c r="J747" i="26" s="1"/>
  <c r="J748" i="26" s="1"/>
  <c r="J749" i="26" s="1"/>
  <c r="J750" i="26" s="1"/>
  <c r="J751" i="26" s="1"/>
  <c r="J752" i="26" s="1"/>
  <c r="K765" i="26"/>
  <c r="K766" i="26" s="1"/>
  <c r="K767" i="26" s="1"/>
  <c r="K768" i="26" s="1"/>
  <c r="K769" i="26" s="1"/>
  <c r="K770" i="26" s="1"/>
  <c r="K771" i="26" s="1"/>
  <c r="K772" i="26" s="1"/>
  <c r="K773" i="26" s="1"/>
  <c r="K774" i="26" s="1"/>
  <c r="K775" i="26" s="1"/>
  <c r="K776" i="26" s="1"/>
  <c r="E777" i="26"/>
  <c r="E778" i="26" s="1"/>
  <c r="E779" i="26" s="1"/>
  <c r="E780" i="26" s="1"/>
  <c r="E781" i="26" s="1"/>
  <c r="E782" i="26" s="1"/>
  <c r="E783" i="26" s="1"/>
  <c r="E784" i="26" s="1"/>
  <c r="E785" i="26" s="1"/>
  <c r="E786" i="26" s="1"/>
  <c r="E787" i="26" s="1"/>
  <c r="E788" i="26" s="1"/>
  <c r="L753" i="26"/>
  <c r="L754" i="26" s="1"/>
  <c r="L755" i="26" s="1"/>
  <c r="L756" i="26" s="1"/>
  <c r="L757" i="26" s="1"/>
  <c r="L758" i="26" s="1"/>
  <c r="L759" i="26" s="1"/>
  <c r="L760" i="26" s="1"/>
  <c r="L761" i="26" s="1"/>
  <c r="L762" i="26" s="1"/>
  <c r="L763" i="26" s="1"/>
  <c r="L764" i="26" s="1"/>
  <c r="AO753" i="26"/>
  <c r="AO754" i="26" s="1"/>
  <c r="AO755" i="26" s="1"/>
  <c r="AO756" i="26" s="1"/>
  <c r="AO757" i="26" s="1"/>
  <c r="AO758" i="26" s="1"/>
  <c r="AO759" i="26" s="1"/>
  <c r="AO760" i="26" s="1"/>
  <c r="AO761" i="26" s="1"/>
  <c r="AO762" i="26" s="1"/>
  <c r="AO763" i="26" s="1"/>
  <c r="AO764" i="26" s="1"/>
  <c r="G753" i="26"/>
  <c r="G754" i="26" s="1"/>
  <c r="G755" i="26" s="1"/>
  <c r="G756" i="26" s="1"/>
  <c r="G757" i="26" s="1"/>
  <c r="G758" i="26" s="1"/>
  <c r="G759" i="26" s="1"/>
  <c r="G760" i="26" s="1"/>
  <c r="G761" i="26" s="1"/>
  <c r="G762" i="26" s="1"/>
  <c r="G763" i="26" s="1"/>
  <c r="G764" i="26" s="1"/>
  <c r="AM645" i="26" l="1"/>
  <c r="AM646" i="26" s="1"/>
  <c r="AM647" i="26" s="1"/>
  <c r="AM648" i="26" s="1"/>
  <c r="AM649" i="26" s="1"/>
  <c r="AM650" i="26" s="1"/>
  <c r="AM651" i="26" s="1"/>
  <c r="AM652" i="26" s="1"/>
  <c r="AM653" i="26" s="1"/>
  <c r="AM654" i="26" s="1"/>
  <c r="AM655" i="26" s="1"/>
  <c r="AM656" i="26" s="1"/>
  <c r="AM657" i="26" s="1"/>
  <c r="AL684" i="26"/>
  <c r="C93" i="26"/>
  <c r="B92" i="26"/>
  <c r="AH92" i="26"/>
  <c r="AI93" i="26"/>
  <c r="K777" i="26"/>
  <c r="K778" i="26" s="1"/>
  <c r="K779" i="26" s="1"/>
  <c r="K780" i="26" s="1"/>
  <c r="K781" i="26" s="1"/>
  <c r="K782" i="26" s="1"/>
  <c r="K783" i="26" s="1"/>
  <c r="K784" i="26" s="1"/>
  <c r="K785" i="26" s="1"/>
  <c r="K786" i="26" s="1"/>
  <c r="K787" i="26" s="1"/>
  <c r="K788" i="26" s="1"/>
  <c r="Q765" i="26"/>
  <c r="Q766" i="26" s="1"/>
  <c r="Q767" i="26" s="1"/>
  <c r="Q768" i="26" s="1"/>
  <c r="Q769" i="26" s="1"/>
  <c r="Q770" i="26" s="1"/>
  <c r="Q771" i="26" s="1"/>
  <c r="Q772" i="26" s="1"/>
  <c r="Q773" i="26" s="1"/>
  <c r="Q774" i="26" s="1"/>
  <c r="Q775" i="26" s="1"/>
  <c r="Q776" i="26" s="1"/>
  <c r="AR765" i="26"/>
  <c r="AR766" i="26" s="1"/>
  <c r="AR767" i="26" s="1"/>
  <c r="AR768" i="26" s="1"/>
  <c r="AR769" i="26" s="1"/>
  <c r="AR770" i="26" s="1"/>
  <c r="AR771" i="26" s="1"/>
  <c r="AR772" i="26" s="1"/>
  <c r="AR773" i="26" s="1"/>
  <c r="AR774" i="26" s="1"/>
  <c r="AR775" i="26" s="1"/>
  <c r="AR776" i="26" s="1"/>
  <c r="AO765" i="26"/>
  <c r="AO766" i="26" s="1"/>
  <c r="AO767" i="26" s="1"/>
  <c r="AO768" i="26" s="1"/>
  <c r="AO769" i="26" s="1"/>
  <c r="AO770" i="26" s="1"/>
  <c r="AO771" i="26" s="1"/>
  <c r="AO772" i="26" s="1"/>
  <c r="AO773" i="26" s="1"/>
  <c r="AO774" i="26" s="1"/>
  <c r="AO775" i="26" s="1"/>
  <c r="AO776" i="26" s="1"/>
  <c r="F765" i="26"/>
  <c r="F766" i="26" s="1"/>
  <c r="F767" i="26" s="1"/>
  <c r="F768" i="26" s="1"/>
  <c r="F769" i="26" s="1"/>
  <c r="F770" i="26" s="1"/>
  <c r="F771" i="26" s="1"/>
  <c r="F772" i="26" s="1"/>
  <c r="F773" i="26" s="1"/>
  <c r="F774" i="26" s="1"/>
  <c r="F775" i="26" s="1"/>
  <c r="F776" i="26" s="1"/>
  <c r="G765" i="26"/>
  <c r="G766" i="26" s="1"/>
  <c r="G767" i="26" s="1"/>
  <c r="G768" i="26" s="1"/>
  <c r="G769" i="26" s="1"/>
  <c r="G770" i="26" s="1"/>
  <c r="G771" i="26" s="1"/>
  <c r="G772" i="26" s="1"/>
  <c r="G773" i="26" s="1"/>
  <c r="G774" i="26" s="1"/>
  <c r="G775" i="26" s="1"/>
  <c r="G776" i="26" s="1"/>
  <c r="H777" i="26"/>
  <c r="H778" i="26" s="1"/>
  <c r="H779" i="26" s="1"/>
  <c r="H780" i="26" s="1"/>
  <c r="H781" i="26" s="1"/>
  <c r="H782" i="26" s="1"/>
  <c r="H783" i="26" s="1"/>
  <c r="H784" i="26" s="1"/>
  <c r="H785" i="26" s="1"/>
  <c r="H786" i="26" s="1"/>
  <c r="H787" i="26" s="1"/>
  <c r="H788" i="26" s="1"/>
  <c r="AP753" i="26"/>
  <c r="AP754" i="26" s="1"/>
  <c r="AP755" i="26" s="1"/>
  <c r="AP756" i="26" s="1"/>
  <c r="AP757" i="26" s="1"/>
  <c r="AP758" i="26" s="1"/>
  <c r="AP759" i="26" s="1"/>
  <c r="AP760" i="26" s="1"/>
  <c r="AP761" i="26" s="1"/>
  <c r="AP762" i="26" s="1"/>
  <c r="AP763" i="26" s="1"/>
  <c r="AP764" i="26" s="1"/>
  <c r="L765" i="26"/>
  <c r="L766" i="26" s="1"/>
  <c r="L767" i="26" s="1"/>
  <c r="L768" i="26" s="1"/>
  <c r="L769" i="26" s="1"/>
  <c r="L770" i="26" s="1"/>
  <c r="L771" i="26" s="1"/>
  <c r="L772" i="26" s="1"/>
  <c r="L773" i="26" s="1"/>
  <c r="L774" i="26" s="1"/>
  <c r="L775" i="26" s="1"/>
  <c r="L776" i="26" s="1"/>
  <c r="AQ753" i="26"/>
  <c r="AQ754" i="26" s="1"/>
  <c r="AQ755" i="26" s="1"/>
  <c r="AQ756" i="26" s="1"/>
  <c r="AQ757" i="26" s="1"/>
  <c r="AQ758" i="26" s="1"/>
  <c r="AQ759" i="26" s="1"/>
  <c r="AQ760" i="26" s="1"/>
  <c r="AQ761" i="26" s="1"/>
  <c r="AQ762" i="26" s="1"/>
  <c r="AQ763" i="26" s="1"/>
  <c r="AQ764" i="26" s="1"/>
  <c r="I765" i="26"/>
  <c r="I766" i="26" s="1"/>
  <c r="I767" i="26" s="1"/>
  <c r="I768" i="26" s="1"/>
  <c r="I769" i="26" s="1"/>
  <c r="I770" i="26" s="1"/>
  <c r="I771" i="26" s="1"/>
  <c r="I772" i="26" s="1"/>
  <c r="I773" i="26" s="1"/>
  <c r="I774" i="26" s="1"/>
  <c r="I775" i="26" s="1"/>
  <c r="I776" i="26" s="1"/>
  <c r="J753" i="26"/>
  <c r="J754" i="26" s="1"/>
  <c r="J755" i="26" s="1"/>
  <c r="J756" i="26" s="1"/>
  <c r="J757" i="26" s="1"/>
  <c r="J758" i="26" s="1"/>
  <c r="J759" i="26" s="1"/>
  <c r="J760" i="26" s="1"/>
  <c r="J761" i="26" s="1"/>
  <c r="J762" i="26" s="1"/>
  <c r="J763" i="26" s="1"/>
  <c r="J764" i="26" s="1"/>
  <c r="AT777" i="26"/>
  <c r="AT778" i="26" s="1"/>
  <c r="AT779" i="26" s="1"/>
  <c r="AT780" i="26" s="1"/>
  <c r="AT781" i="26" s="1"/>
  <c r="AT782" i="26" s="1"/>
  <c r="AT783" i="26" s="1"/>
  <c r="AT784" i="26" s="1"/>
  <c r="AT785" i="26" s="1"/>
  <c r="AT786" i="26" s="1"/>
  <c r="AT787" i="26" s="1"/>
  <c r="AT788" i="26" s="1"/>
  <c r="E789" i="26"/>
  <c r="E790" i="26" s="1"/>
  <c r="E791" i="26" s="1"/>
  <c r="E792" i="26" s="1"/>
  <c r="E793" i="26" s="1"/>
  <c r="E794" i="26" s="1"/>
  <c r="E795" i="26" s="1"/>
  <c r="E796" i="26" s="1"/>
  <c r="E797" i="26" s="1"/>
  <c r="E798" i="26" s="1"/>
  <c r="E799" i="26" s="1"/>
  <c r="E800" i="26" s="1"/>
  <c r="AS777" i="26"/>
  <c r="AS778" i="26" s="1"/>
  <c r="AS779" i="26" s="1"/>
  <c r="AS780" i="26" s="1"/>
  <c r="AS781" i="26" s="1"/>
  <c r="AS782" i="26" s="1"/>
  <c r="AS783" i="26" s="1"/>
  <c r="AS784" i="26" s="1"/>
  <c r="AS785" i="26" s="1"/>
  <c r="AS786" i="26" s="1"/>
  <c r="AS787" i="26" s="1"/>
  <c r="AS788" i="26" s="1"/>
  <c r="AK777" i="26"/>
  <c r="AK778" i="26" s="1"/>
  <c r="AK779" i="26" s="1"/>
  <c r="AK780" i="26" s="1"/>
  <c r="AK781" i="26" s="1"/>
  <c r="AK782" i="26" s="1"/>
  <c r="AK783" i="26" s="1"/>
  <c r="AK784" i="26" s="1"/>
  <c r="AK785" i="26" s="1"/>
  <c r="AK786" i="26" s="1"/>
  <c r="AK787" i="26" s="1"/>
  <c r="AK788" i="26" s="1"/>
  <c r="M777" i="26"/>
  <c r="M778" i="26" s="1"/>
  <c r="M779" i="26" s="1"/>
  <c r="M780" i="26" s="1"/>
  <c r="M781" i="26" s="1"/>
  <c r="M782" i="26" s="1"/>
  <c r="M783" i="26" s="1"/>
  <c r="M784" i="26" s="1"/>
  <c r="M785" i="26" s="1"/>
  <c r="M786" i="26" s="1"/>
  <c r="M787" i="26" s="1"/>
  <c r="M788" i="26" s="1"/>
  <c r="AN765" i="26"/>
  <c r="AN766" i="26" s="1"/>
  <c r="AN767" i="26" s="1"/>
  <c r="AN768" i="26" s="1"/>
  <c r="AN769" i="26" s="1"/>
  <c r="AN770" i="26" s="1"/>
  <c r="AN771" i="26" s="1"/>
  <c r="AN772" i="26" s="1"/>
  <c r="AN773" i="26" s="1"/>
  <c r="AN774" i="26" s="1"/>
  <c r="AN775" i="26" s="1"/>
  <c r="AN776" i="26" s="1"/>
  <c r="AM658" i="26" l="1"/>
  <c r="AM659" i="26" s="1"/>
  <c r="AM660" i="26" s="1"/>
  <c r="AM661" i="26" s="1"/>
  <c r="AM662" i="26" s="1"/>
  <c r="AM663" i="26" s="1"/>
  <c r="AM664" i="26" s="1"/>
  <c r="AM665" i="26" s="1"/>
  <c r="AM666" i="26" s="1"/>
  <c r="AM667" i="26" s="1"/>
  <c r="AM668" i="26" s="1"/>
  <c r="AM669" i="26" s="1"/>
  <c r="AL685" i="26"/>
  <c r="AI94" i="26"/>
  <c r="AH93" i="26"/>
  <c r="B93" i="26"/>
  <c r="C94" i="26"/>
  <c r="H789" i="26"/>
  <c r="H790" i="26" s="1"/>
  <c r="H791" i="26" s="1"/>
  <c r="H792" i="26" s="1"/>
  <c r="H793" i="26" s="1"/>
  <c r="H794" i="26" s="1"/>
  <c r="H795" i="26" s="1"/>
  <c r="H796" i="26" s="1"/>
  <c r="H797" i="26" s="1"/>
  <c r="H798" i="26" s="1"/>
  <c r="H799" i="26" s="1"/>
  <c r="H800" i="26" s="1"/>
  <c r="AT789" i="26"/>
  <c r="AT790" i="26" s="1"/>
  <c r="AT791" i="26" s="1"/>
  <c r="AT792" i="26" s="1"/>
  <c r="AT793" i="26" s="1"/>
  <c r="AT794" i="26" s="1"/>
  <c r="AT795" i="26" s="1"/>
  <c r="AT796" i="26" s="1"/>
  <c r="AT797" i="26" s="1"/>
  <c r="AT798" i="26" s="1"/>
  <c r="AT799" i="26" s="1"/>
  <c r="AT800" i="26" s="1"/>
  <c r="AQ765" i="26"/>
  <c r="AQ766" i="26" s="1"/>
  <c r="AQ767" i="26" s="1"/>
  <c r="AQ768" i="26" s="1"/>
  <c r="AQ769" i="26" s="1"/>
  <c r="AQ770" i="26" s="1"/>
  <c r="AQ771" i="26" s="1"/>
  <c r="AQ772" i="26" s="1"/>
  <c r="AQ773" i="26" s="1"/>
  <c r="AQ774" i="26" s="1"/>
  <c r="AQ775" i="26" s="1"/>
  <c r="AQ776" i="26" s="1"/>
  <c r="G777" i="26"/>
  <c r="G778" i="26" s="1"/>
  <c r="G779" i="26" s="1"/>
  <c r="G780" i="26" s="1"/>
  <c r="G781" i="26" s="1"/>
  <c r="G782" i="26" s="1"/>
  <c r="G783" i="26" s="1"/>
  <c r="G784" i="26" s="1"/>
  <c r="G785" i="26" s="1"/>
  <c r="G786" i="26" s="1"/>
  <c r="G787" i="26" s="1"/>
  <c r="G788" i="26" s="1"/>
  <c r="AO777" i="26"/>
  <c r="AO778" i="26" s="1"/>
  <c r="AO779" i="26" s="1"/>
  <c r="AO780" i="26" s="1"/>
  <c r="AO781" i="26" s="1"/>
  <c r="AO782" i="26" s="1"/>
  <c r="AO783" i="26" s="1"/>
  <c r="AO784" i="26" s="1"/>
  <c r="AO785" i="26" s="1"/>
  <c r="AO786" i="26" s="1"/>
  <c r="AO787" i="26" s="1"/>
  <c r="AO788" i="26" s="1"/>
  <c r="AK789" i="26"/>
  <c r="AK790" i="26" s="1"/>
  <c r="AK791" i="26" s="1"/>
  <c r="AK792" i="26" s="1"/>
  <c r="AK793" i="26" s="1"/>
  <c r="AK794" i="26" s="1"/>
  <c r="AK795" i="26" s="1"/>
  <c r="AK796" i="26" s="1"/>
  <c r="AK797" i="26" s="1"/>
  <c r="AK798" i="26" s="1"/>
  <c r="AK799" i="26" s="1"/>
  <c r="AK800" i="26" s="1"/>
  <c r="L777" i="26"/>
  <c r="L778" i="26" s="1"/>
  <c r="L779" i="26" s="1"/>
  <c r="L780" i="26" s="1"/>
  <c r="L781" i="26" s="1"/>
  <c r="L782" i="26" s="1"/>
  <c r="L783" i="26" s="1"/>
  <c r="L784" i="26" s="1"/>
  <c r="L785" i="26" s="1"/>
  <c r="L786" i="26" s="1"/>
  <c r="L787" i="26" s="1"/>
  <c r="L788" i="26" s="1"/>
  <c r="K789" i="26"/>
  <c r="K790" i="26" s="1"/>
  <c r="K791" i="26" s="1"/>
  <c r="K792" i="26" s="1"/>
  <c r="K793" i="26" s="1"/>
  <c r="K794" i="26" s="1"/>
  <c r="K795" i="26" s="1"/>
  <c r="K796" i="26" s="1"/>
  <c r="K797" i="26" s="1"/>
  <c r="K798" i="26" s="1"/>
  <c r="K799" i="26" s="1"/>
  <c r="K800" i="26" s="1"/>
  <c r="M789" i="26"/>
  <c r="M790" i="26" s="1"/>
  <c r="M791" i="26" s="1"/>
  <c r="M792" i="26" s="1"/>
  <c r="M793" i="26" s="1"/>
  <c r="M794" i="26" s="1"/>
  <c r="M795" i="26" s="1"/>
  <c r="M796" i="26" s="1"/>
  <c r="M797" i="26" s="1"/>
  <c r="M798" i="26" s="1"/>
  <c r="M799" i="26" s="1"/>
  <c r="M800" i="26" s="1"/>
  <c r="AS789" i="26"/>
  <c r="AS790" i="26" s="1"/>
  <c r="AS791" i="26" s="1"/>
  <c r="AS792" i="26" s="1"/>
  <c r="AS793" i="26" s="1"/>
  <c r="AS794" i="26" s="1"/>
  <c r="AS795" i="26" s="1"/>
  <c r="AS796" i="26" s="1"/>
  <c r="AS797" i="26" s="1"/>
  <c r="AS798" i="26" s="1"/>
  <c r="AS799" i="26" s="1"/>
  <c r="AS800" i="26" s="1"/>
  <c r="J765" i="26"/>
  <c r="J766" i="26" s="1"/>
  <c r="J767" i="26" s="1"/>
  <c r="J768" i="26" s="1"/>
  <c r="J769" i="26" s="1"/>
  <c r="J770" i="26" s="1"/>
  <c r="J771" i="26" s="1"/>
  <c r="J772" i="26" s="1"/>
  <c r="J773" i="26" s="1"/>
  <c r="J774" i="26" s="1"/>
  <c r="J775" i="26" s="1"/>
  <c r="J776" i="26" s="1"/>
  <c r="AP765" i="26"/>
  <c r="AP766" i="26" s="1"/>
  <c r="AP767" i="26" s="1"/>
  <c r="AP768" i="26" s="1"/>
  <c r="AP769" i="26" s="1"/>
  <c r="AP770" i="26" s="1"/>
  <c r="AP771" i="26" s="1"/>
  <c r="AP772" i="26" s="1"/>
  <c r="AP773" i="26" s="1"/>
  <c r="AP774" i="26" s="1"/>
  <c r="AP775" i="26" s="1"/>
  <c r="AP776" i="26" s="1"/>
  <c r="AR777" i="26"/>
  <c r="AR778" i="26" s="1"/>
  <c r="AR779" i="26" s="1"/>
  <c r="AR780" i="26" s="1"/>
  <c r="AR781" i="26" s="1"/>
  <c r="AR782" i="26" s="1"/>
  <c r="AR783" i="26" s="1"/>
  <c r="AR784" i="26" s="1"/>
  <c r="AR785" i="26" s="1"/>
  <c r="AR786" i="26" s="1"/>
  <c r="AR787" i="26" s="1"/>
  <c r="AR788" i="26" s="1"/>
  <c r="F777" i="26"/>
  <c r="F778" i="26" s="1"/>
  <c r="F779" i="26" s="1"/>
  <c r="F780" i="26" s="1"/>
  <c r="F781" i="26" s="1"/>
  <c r="F782" i="26" s="1"/>
  <c r="F783" i="26" s="1"/>
  <c r="F784" i="26" s="1"/>
  <c r="F785" i="26" s="1"/>
  <c r="F786" i="26" s="1"/>
  <c r="F787" i="26" s="1"/>
  <c r="F788" i="26" s="1"/>
  <c r="AN777" i="26"/>
  <c r="AN778" i="26" s="1"/>
  <c r="AN779" i="26" s="1"/>
  <c r="AN780" i="26" s="1"/>
  <c r="AN781" i="26" s="1"/>
  <c r="AN782" i="26" s="1"/>
  <c r="AN783" i="26" s="1"/>
  <c r="AN784" i="26" s="1"/>
  <c r="AN785" i="26" s="1"/>
  <c r="AN786" i="26" s="1"/>
  <c r="AN787" i="26" s="1"/>
  <c r="AN788" i="26" s="1"/>
  <c r="E801" i="26"/>
  <c r="E802" i="26" s="1"/>
  <c r="E803" i="26" s="1"/>
  <c r="E804" i="26" s="1"/>
  <c r="E805" i="26" s="1"/>
  <c r="E806" i="26" s="1"/>
  <c r="E807" i="26" s="1"/>
  <c r="E808" i="26" s="1"/>
  <c r="E809" i="26" s="1"/>
  <c r="E810" i="26" s="1"/>
  <c r="E811" i="26" s="1"/>
  <c r="E812" i="26" s="1"/>
  <c r="I777" i="26"/>
  <c r="I778" i="26" s="1"/>
  <c r="I779" i="26" s="1"/>
  <c r="I780" i="26" s="1"/>
  <c r="I781" i="26" s="1"/>
  <c r="I782" i="26" s="1"/>
  <c r="I783" i="26" s="1"/>
  <c r="I784" i="26" s="1"/>
  <c r="I785" i="26" s="1"/>
  <c r="I786" i="26" s="1"/>
  <c r="I787" i="26" s="1"/>
  <c r="I788" i="26" s="1"/>
  <c r="Q777" i="26"/>
  <c r="Q778" i="26" s="1"/>
  <c r="Q779" i="26" s="1"/>
  <c r="Q780" i="26" s="1"/>
  <c r="Q781" i="26" s="1"/>
  <c r="Q782" i="26" s="1"/>
  <c r="Q783" i="26" s="1"/>
  <c r="Q784" i="26" s="1"/>
  <c r="Q785" i="26" s="1"/>
  <c r="Q786" i="26" s="1"/>
  <c r="Q787" i="26" s="1"/>
  <c r="Q788" i="26" s="1"/>
  <c r="AM670" i="26" l="1"/>
  <c r="AM671" i="26" s="1"/>
  <c r="AM672" i="26" s="1"/>
  <c r="AM673" i="26" s="1"/>
  <c r="AM674" i="26" s="1"/>
  <c r="AM675" i="26" s="1"/>
  <c r="AM676" i="26" s="1"/>
  <c r="AM677" i="26" s="1"/>
  <c r="AM678" i="26" s="1"/>
  <c r="AM679" i="26" s="1"/>
  <c r="AM680" i="26" s="1"/>
  <c r="AM681" i="26" s="1"/>
  <c r="AM682" i="26" s="1"/>
  <c r="AM683" i="26" s="1"/>
  <c r="AM684" i="26" s="1"/>
  <c r="AM685" i="26" s="1"/>
  <c r="AM686" i="26" s="1"/>
  <c r="AM687" i="26" s="1"/>
  <c r="AM688" i="26" s="1"/>
  <c r="AM689" i="26" s="1"/>
  <c r="AM690" i="26" s="1"/>
  <c r="AM691" i="26" s="1"/>
  <c r="AM692" i="26" s="1"/>
  <c r="AM693" i="26" s="1"/>
  <c r="AL686" i="26"/>
  <c r="AL687" i="26" s="1"/>
  <c r="AL688" i="26" s="1"/>
  <c r="AL689" i="26" s="1"/>
  <c r="AL690" i="26" s="1"/>
  <c r="AL691" i="26" s="1"/>
  <c r="AL692" i="26" s="1"/>
  <c r="AL693" i="26" s="1"/>
  <c r="AL694" i="26" s="1"/>
  <c r="AL695" i="26" s="1"/>
  <c r="AL696" i="26" s="1"/>
  <c r="AL697" i="26" s="1"/>
  <c r="AL698" i="26" s="1"/>
  <c r="AL699" i="26" s="1"/>
  <c r="AL700" i="26" s="1"/>
  <c r="AL701" i="26" s="1"/>
  <c r="AL702" i="26" s="1"/>
  <c r="AL703" i="26" s="1"/>
  <c r="AL704" i="26" s="1"/>
  <c r="AL705" i="26" s="1"/>
  <c r="C95" i="26"/>
  <c r="B94" i="26"/>
  <c r="AI95" i="26"/>
  <c r="AH94" i="26"/>
  <c r="AN789" i="26"/>
  <c r="AN790" i="26" s="1"/>
  <c r="AN791" i="26" s="1"/>
  <c r="AN792" i="26" s="1"/>
  <c r="AN793" i="26" s="1"/>
  <c r="AN794" i="26" s="1"/>
  <c r="AN795" i="26" s="1"/>
  <c r="AN796" i="26" s="1"/>
  <c r="AN797" i="26" s="1"/>
  <c r="AN798" i="26" s="1"/>
  <c r="AN799" i="26" s="1"/>
  <c r="AN800" i="26" s="1"/>
  <c r="I789" i="26"/>
  <c r="I790" i="26" s="1"/>
  <c r="I791" i="26" s="1"/>
  <c r="I792" i="26" s="1"/>
  <c r="I793" i="26" s="1"/>
  <c r="I794" i="26" s="1"/>
  <c r="I795" i="26" s="1"/>
  <c r="I796" i="26" s="1"/>
  <c r="I797" i="26" s="1"/>
  <c r="I798" i="26" s="1"/>
  <c r="I799" i="26" s="1"/>
  <c r="I800" i="26" s="1"/>
  <c r="AR789" i="26"/>
  <c r="AR790" i="26" s="1"/>
  <c r="AR791" i="26" s="1"/>
  <c r="AR792" i="26" s="1"/>
  <c r="AR793" i="26" s="1"/>
  <c r="AR794" i="26" s="1"/>
  <c r="AR795" i="26" s="1"/>
  <c r="AR796" i="26" s="1"/>
  <c r="AR797" i="26" s="1"/>
  <c r="AR798" i="26" s="1"/>
  <c r="AR799" i="26" s="1"/>
  <c r="AR800" i="26" s="1"/>
  <c r="M801" i="26"/>
  <c r="M802" i="26" s="1"/>
  <c r="M803" i="26" s="1"/>
  <c r="M804" i="26" s="1"/>
  <c r="M805" i="26" s="1"/>
  <c r="M806" i="26" s="1"/>
  <c r="M807" i="26" s="1"/>
  <c r="M808" i="26" s="1"/>
  <c r="M809" i="26" s="1"/>
  <c r="M810" i="26" s="1"/>
  <c r="M811" i="26" s="1"/>
  <c r="M812" i="26" s="1"/>
  <c r="AT801" i="26"/>
  <c r="AT802" i="26" s="1"/>
  <c r="AT803" i="26" s="1"/>
  <c r="AT804" i="26" s="1"/>
  <c r="AT805" i="26" s="1"/>
  <c r="AT806" i="26" s="1"/>
  <c r="AT807" i="26" s="1"/>
  <c r="AT808" i="26" s="1"/>
  <c r="AT809" i="26" s="1"/>
  <c r="AT810" i="26" s="1"/>
  <c r="AT811" i="26" s="1"/>
  <c r="AT812" i="26" s="1"/>
  <c r="E813" i="26"/>
  <c r="E814" i="26" s="1"/>
  <c r="E815" i="26" s="1"/>
  <c r="E816" i="26" s="1"/>
  <c r="E817" i="26" s="1"/>
  <c r="E818" i="26" s="1"/>
  <c r="E819" i="26" s="1"/>
  <c r="E820" i="26" s="1"/>
  <c r="E821" i="26" s="1"/>
  <c r="E822" i="26" s="1"/>
  <c r="E823" i="26" s="1"/>
  <c r="E824" i="26" s="1"/>
  <c r="AP777" i="26"/>
  <c r="AP778" i="26" s="1"/>
  <c r="AP779" i="26" s="1"/>
  <c r="AP780" i="26" s="1"/>
  <c r="AP781" i="26" s="1"/>
  <c r="AP782" i="26" s="1"/>
  <c r="AP783" i="26" s="1"/>
  <c r="AP784" i="26" s="1"/>
  <c r="AP785" i="26" s="1"/>
  <c r="AP786" i="26" s="1"/>
  <c r="AP787" i="26" s="1"/>
  <c r="AP788" i="26" s="1"/>
  <c r="K801" i="26"/>
  <c r="K802" i="26" s="1"/>
  <c r="K803" i="26" s="1"/>
  <c r="K804" i="26" s="1"/>
  <c r="K805" i="26" s="1"/>
  <c r="K806" i="26" s="1"/>
  <c r="K807" i="26" s="1"/>
  <c r="K808" i="26" s="1"/>
  <c r="K809" i="26" s="1"/>
  <c r="K810" i="26" s="1"/>
  <c r="K811" i="26" s="1"/>
  <c r="K812" i="26" s="1"/>
  <c r="L789" i="26"/>
  <c r="L790" i="26" s="1"/>
  <c r="L791" i="26" s="1"/>
  <c r="L792" i="26" s="1"/>
  <c r="L793" i="26" s="1"/>
  <c r="L794" i="26" s="1"/>
  <c r="L795" i="26" s="1"/>
  <c r="L796" i="26" s="1"/>
  <c r="L797" i="26" s="1"/>
  <c r="L798" i="26" s="1"/>
  <c r="L799" i="26" s="1"/>
  <c r="L800" i="26" s="1"/>
  <c r="AO789" i="26"/>
  <c r="AO790" i="26" s="1"/>
  <c r="AO791" i="26" s="1"/>
  <c r="AO792" i="26" s="1"/>
  <c r="AO793" i="26" s="1"/>
  <c r="AO794" i="26" s="1"/>
  <c r="AO795" i="26" s="1"/>
  <c r="AO796" i="26" s="1"/>
  <c r="AO797" i="26" s="1"/>
  <c r="AO798" i="26" s="1"/>
  <c r="AO799" i="26" s="1"/>
  <c r="AO800" i="26" s="1"/>
  <c r="F789" i="26"/>
  <c r="F790" i="26" s="1"/>
  <c r="F791" i="26" s="1"/>
  <c r="F792" i="26" s="1"/>
  <c r="F793" i="26" s="1"/>
  <c r="F794" i="26" s="1"/>
  <c r="F795" i="26" s="1"/>
  <c r="F796" i="26" s="1"/>
  <c r="F797" i="26" s="1"/>
  <c r="F798" i="26" s="1"/>
  <c r="F799" i="26" s="1"/>
  <c r="F800" i="26" s="1"/>
  <c r="G789" i="26"/>
  <c r="G790" i="26" s="1"/>
  <c r="G791" i="26" s="1"/>
  <c r="G792" i="26" s="1"/>
  <c r="G793" i="26" s="1"/>
  <c r="G794" i="26" s="1"/>
  <c r="G795" i="26" s="1"/>
  <c r="G796" i="26" s="1"/>
  <c r="G797" i="26" s="1"/>
  <c r="G798" i="26" s="1"/>
  <c r="G799" i="26" s="1"/>
  <c r="G800" i="26" s="1"/>
  <c r="J777" i="26"/>
  <c r="J778" i="26" s="1"/>
  <c r="J779" i="26" s="1"/>
  <c r="J780" i="26" s="1"/>
  <c r="J781" i="26" s="1"/>
  <c r="J782" i="26" s="1"/>
  <c r="J783" i="26" s="1"/>
  <c r="J784" i="26" s="1"/>
  <c r="J785" i="26" s="1"/>
  <c r="J786" i="26" s="1"/>
  <c r="J787" i="26" s="1"/>
  <c r="J788" i="26" s="1"/>
  <c r="H801" i="26"/>
  <c r="H802" i="26" s="1"/>
  <c r="H803" i="26" s="1"/>
  <c r="H804" i="26" s="1"/>
  <c r="H805" i="26" s="1"/>
  <c r="H806" i="26" s="1"/>
  <c r="H807" i="26" s="1"/>
  <c r="H808" i="26" s="1"/>
  <c r="H809" i="26" s="1"/>
  <c r="H810" i="26" s="1"/>
  <c r="H811" i="26" s="1"/>
  <c r="H812" i="26" s="1"/>
  <c r="Q789" i="26"/>
  <c r="Q790" i="26" s="1"/>
  <c r="Q791" i="26" s="1"/>
  <c r="Q792" i="26" s="1"/>
  <c r="Q793" i="26" s="1"/>
  <c r="Q794" i="26" s="1"/>
  <c r="Q795" i="26" s="1"/>
  <c r="Q796" i="26" s="1"/>
  <c r="Q797" i="26" s="1"/>
  <c r="Q798" i="26" s="1"/>
  <c r="Q799" i="26" s="1"/>
  <c r="Q800" i="26" s="1"/>
  <c r="AK801" i="26"/>
  <c r="AK802" i="26" s="1"/>
  <c r="AK803" i="26" s="1"/>
  <c r="AK804" i="26" s="1"/>
  <c r="AK805" i="26" s="1"/>
  <c r="AK806" i="26" s="1"/>
  <c r="AK807" i="26" s="1"/>
  <c r="AK808" i="26" s="1"/>
  <c r="AK809" i="26" s="1"/>
  <c r="AK810" i="26" s="1"/>
  <c r="AK811" i="26" s="1"/>
  <c r="AK812" i="26" s="1"/>
  <c r="AS801" i="26"/>
  <c r="AS802" i="26" s="1"/>
  <c r="AS803" i="26" s="1"/>
  <c r="AS804" i="26" s="1"/>
  <c r="AS805" i="26" s="1"/>
  <c r="AS806" i="26" s="1"/>
  <c r="AS807" i="26" s="1"/>
  <c r="AS808" i="26" s="1"/>
  <c r="AS809" i="26" s="1"/>
  <c r="AS810" i="26" s="1"/>
  <c r="AS811" i="26" s="1"/>
  <c r="AS812" i="26" s="1"/>
  <c r="AQ777" i="26"/>
  <c r="AQ778" i="26" s="1"/>
  <c r="AQ779" i="26" s="1"/>
  <c r="AQ780" i="26" s="1"/>
  <c r="AQ781" i="26" s="1"/>
  <c r="AQ782" i="26" s="1"/>
  <c r="AQ783" i="26" s="1"/>
  <c r="AQ784" i="26" s="1"/>
  <c r="AQ785" i="26" s="1"/>
  <c r="AQ786" i="26" s="1"/>
  <c r="AQ787" i="26" s="1"/>
  <c r="AQ788" i="26" s="1"/>
  <c r="AL706" i="26" l="1"/>
  <c r="AL707" i="26" s="1"/>
  <c r="AL708" i="26" s="1"/>
  <c r="AL709" i="26" s="1"/>
  <c r="AL710" i="26" s="1"/>
  <c r="AL711" i="26" s="1"/>
  <c r="AL712" i="26" s="1"/>
  <c r="AL713" i="26" s="1"/>
  <c r="AL714" i="26" s="1"/>
  <c r="AL715" i="26" s="1"/>
  <c r="AL716" i="26" s="1"/>
  <c r="AL717" i="26" s="1"/>
  <c r="AL718" i="26" s="1"/>
  <c r="AL719" i="26" s="1"/>
  <c r="AL720" i="26" s="1"/>
  <c r="AL721" i="26" s="1"/>
  <c r="AL722" i="26" s="1"/>
  <c r="AL723" i="26" s="1"/>
  <c r="AL724" i="26" s="1"/>
  <c r="AL725" i="26" s="1"/>
  <c r="AL726" i="26" s="1"/>
  <c r="AL727" i="26" s="1"/>
  <c r="AL728" i="26" s="1"/>
  <c r="AM694" i="26"/>
  <c r="AM695" i="26" s="1"/>
  <c r="AM696" i="26" s="1"/>
  <c r="AM697" i="26" s="1"/>
  <c r="AM698" i="26" s="1"/>
  <c r="AM699" i="26" s="1"/>
  <c r="AM700" i="26" s="1"/>
  <c r="AM701" i="26" s="1"/>
  <c r="AM702" i="26" s="1"/>
  <c r="AM703" i="26" s="1"/>
  <c r="AM704" i="26" s="1"/>
  <c r="AM705" i="26" s="1"/>
  <c r="AM706" i="26" s="1"/>
  <c r="AM707" i="26" s="1"/>
  <c r="AM708" i="26" s="1"/>
  <c r="AM709" i="26" s="1"/>
  <c r="AM710" i="26" s="1"/>
  <c r="AM711" i="26" s="1"/>
  <c r="AM712" i="26" s="1"/>
  <c r="AM713" i="26" s="1"/>
  <c r="AM714" i="26" s="1"/>
  <c r="AM715" i="26" s="1"/>
  <c r="AM716" i="26" s="1"/>
  <c r="AM717" i="26" s="1"/>
  <c r="AH95" i="26"/>
  <c r="AI96" i="26"/>
  <c r="B95" i="26"/>
  <c r="C96" i="26"/>
  <c r="L801" i="26"/>
  <c r="L802" i="26" s="1"/>
  <c r="L803" i="26" s="1"/>
  <c r="L804" i="26" s="1"/>
  <c r="L805" i="26" s="1"/>
  <c r="L806" i="26" s="1"/>
  <c r="L807" i="26" s="1"/>
  <c r="L808" i="26" s="1"/>
  <c r="L809" i="26" s="1"/>
  <c r="L810" i="26" s="1"/>
  <c r="L811" i="26" s="1"/>
  <c r="L812" i="26" s="1"/>
  <c r="AT813" i="26"/>
  <c r="AT814" i="26" s="1"/>
  <c r="AT815" i="26" s="1"/>
  <c r="AT816" i="26" s="1"/>
  <c r="AT817" i="26" s="1"/>
  <c r="AT818" i="26" s="1"/>
  <c r="AT819" i="26" s="1"/>
  <c r="AT820" i="26" s="1"/>
  <c r="AT821" i="26" s="1"/>
  <c r="AT822" i="26" s="1"/>
  <c r="AT823" i="26" s="1"/>
  <c r="AT824" i="26" s="1"/>
  <c r="AK813" i="26"/>
  <c r="AK814" i="26" s="1"/>
  <c r="AK815" i="26" s="1"/>
  <c r="AK816" i="26" s="1"/>
  <c r="AK817" i="26" s="1"/>
  <c r="AK818" i="26" s="1"/>
  <c r="AK819" i="26" s="1"/>
  <c r="AK820" i="26" s="1"/>
  <c r="AK821" i="26" s="1"/>
  <c r="AK822" i="26" s="1"/>
  <c r="AK823" i="26" s="1"/>
  <c r="AK824" i="26" s="1"/>
  <c r="AQ789" i="26"/>
  <c r="AQ790" i="26" s="1"/>
  <c r="AQ791" i="26" s="1"/>
  <c r="AQ792" i="26" s="1"/>
  <c r="AQ793" i="26" s="1"/>
  <c r="AQ794" i="26" s="1"/>
  <c r="AQ795" i="26" s="1"/>
  <c r="AQ796" i="26" s="1"/>
  <c r="AQ797" i="26" s="1"/>
  <c r="AQ798" i="26" s="1"/>
  <c r="AQ799" i="26" s="1"/>
  <c r="AQ800" i="26" s="1"/>
  <c r="J789" i="26"/>
  <c r="J790" i="26" s="1"/>
  <c r="J791" i="26" s="1"/>
  <c r="J792" i="26" s="1"/>
  <c r="J793" i="26" s="1"/>
  <c r="J794" i="26" s="1"/>
  <c r="J795" i="26" s="1"/>
  <c r="J796" i="26" s="1"/>
  <c r="J797" i="26" s="1"/>
  <c r="J798" i="26" s="1"/>
  <c r="J799" i="26" s="1"/>
  <c r="J800" i="26" s="1"/>
  <c r="I801" i="26"/>
  <c r="I802" i="26" s="1"/>
  <c r="I803" i="26" s="1"/>
  <c r="I804" i="26" s="1"/>
  <c r="I805" i="26" s="1"/>
  <c r="I806" i="26" s="1"/>
  <c r="I807" i="26" s="1"/>
  <c r="I808" i="26" s="1"/>
  <c r="I809" i="26" s="1"/>
  <c r="I810" i="26" s="1"/>
  <c r="I811" i="26" s="1"/>
  <c r="I812" i="26" s="1"/>
  <c r="F801" i="26"/>
  <c r="F802" i="26" s="1"/>
  <c r="F803" i="26" s="1"/>
  <c r="F804" i="26" s="1"/>
  <c r="F805" i="26" s="1"/>
  <c r="F806" i="26" s="1"/>
  <c r="F807" i="26" s="1"/>
  <c r="F808" i="26" s="1"/>
  <c r="F809" i="26" s="1"/>
  <c r="F810" i="26" s="1"/>
  <c r="F811" i="26" s="1"/>
  <c r="F812" i="26" s="1"/>
  <c r="K813" i="26"/>
  <c r="K814" i="26" s="1"/>
  <c r="K815" i="26" s="1"/>
  <c r="K816" i="26" s="1"/>
  <c r="K817" i="26" s="1"/>
  <c r="K818" i="26" s="1"/>
  <c r="K819" i="26" s="1"/>
  <c r="K820" i="26" s="1"/>
  <c r="K821" i="26" s="1"/>
  <c r="K822" i="26" s="1"/>
  <c r="K823" i="26" s="1"/>
  <c r="K824" i="26" s="1"/>
  <c r="G801" i="26"/>
  <c r="G802" i="26" s="1"/>
  <c r="G803" i="26" s="1"/>
  <c r="G804" i="26" s="1"/>
  <c r="G805" i="26" s="1"/>
  <c r="G806" i="26" s="1"/>
  <c r="G807" i="26" s="1"/>
  <c r="G808" i="26" s="1"/>
  <c r="G809" i="26" s="1"/>
  <c r="G810" i="26" s="1"/>
  <c r="G811" i="26" s="1"/>
  <c r="G812" i="26" s="1"/>
  <c r="H813" i="26"/>
  <c r="H814" i="26" s="1"/>
  <c r="H815" i="26" s="1"/>
  <c r="H816" i="26" s="1"/>
  <c r="H817" i="26" s="1"/>
  <c r="H818" i="26" s="1"/>
  <c r="H819" i="26" s="1"/>
  <c r="H820" i="26" s="1"/>
  <c r="H821" i="26" s="1"/>
  <c r="H822" i="26" s="1"/>
  <c r="H823" i="26" s="1"/>
  <c r="H824" i="26" s="1"/>
  <c r="AO801" i="26"/>
  <c r="AO802" i="26" s="1"/>
  <c r="AO803" i="26" s="1"/>
  <c r="AO804" i="26" s="1"/>
  <c r="AO805" i="26" s="1"/>
  <c r="AO806" i="26" s="1"/>
  <c r="AO807" i="26" s="1"/>
  <c r="AO808" i="26" s="1"/>
  <c r="AO809" i="26" s="1"/>
  <c r="AO810" i="26" s="1"/>
  <c r="AO811" i="26" s="1"/>
  <c r="AO812" i="26" s="1"/>
  <c r="AP789" i="26"/>
  <c r="AP790" i="26" s="1"/>
  <c r="AP791" i="26" s="1"/>
  <c r="AP792" i="26" s="1"/>
  <c r="AP793" i="26" s="1"/>
  <c r="AP794" i="26" s="1"/>
  <c r="AP795" i="26" s="1"/>
  <c r="AP796" i="26" s="1"/>
  <c r="AP797" i="26" s="1"/>
  <c r="AP798" i="26" s="1"/>
  <c r="AP799" i="26" s="1"/>
  <c r="AP800" i="26" s="1"/>
  <c r="M813" i="26"/>
  <c r="M814" i="26" s="1"/>
  <c r="M815" i="26" s="1"/>
  <c r="M816" i="26" s="1"/>
  <c r="M817" i="26" s="1"/>
  <c r="M818" i="26" s="1"/>
  <c r="M819" i="26" s="1"/>
  <c r="M820" i="26" s="1"/>
  <c r="M821" i="26" s="1"/>
  <c r="M822" i="26" s="1"/>
  <c r="M823" i="26" s="1"/>
  <c r="M824" i="26" s="1"/>
  <c r="Q801" i="26"/>
  <c r="Q802" i="26" s="1"/>
  <c r="Q803" i="26" s="1"/>
  <c r="Q804" i="26" s="1"/>
  <c r="Q805" i="26" s="1"/>
  <c r="Q806" i="26" s="1"/>
  <c r="Q807" i="26" s="1"/>
  <c r="Q808" i="26" s="1"/>
  <c r="Q809" i="26" s="1"/>
  <c r="Q810" i="26" s="1"/>
  <c r="Q811" i="26" s="1"/>
  <c r="Q812" i="26" s="1"/>
  <c r="AN801" i="26"/>
  <c r="AN802" i="26" s="1"/>
  <c r="AN803" i="26" s="1"/>
  <c r="AN804" i="26" s="1"/>
  <c r="AN805" i="26" s="1"/>
  <c r="AN806" i="26" s="1"/>
  <c r="AN807" i="26" s="1"/>
  <c r="AN808" i="26" s="1"/>
  <c r="AN809" i="26" s="1"/>
  <c r="AN810" i="26" s="1"/>
  <c r="AN811" i="26" s="1"/>
  <c r="AN812" i="26" s="1"/>
  <c r="AS813" i="26"/>
  <c r="AS814" i="26" s="1"/>
  <c r="AS815" i="26" s="1"/>
  <c r="AS816" i="26" s="1"/>
  <c r="AS817" i="26" s="1"/>
  <c r="AS818" i="26" s="1"/>
  <c r="AS819" i="26" s="1"/>
  <c r="AS820" i="26" s="1"/>
  <c r="AS821" i="26" s="1"/>
  <c r="AS822" i="26" s="1"/>
  <c r="AS823" i="26" s="1"/>
  <c r="AS824" i="26" s="1"/>
  <c r="E825" i="26"/>
  <c r="E826" i="26" s="1"/>
  <c r="E827" i="26" s="1"/>
  <c r="E828" i="26" s="1"/>
  <c r="E829" i="26" s="1"/>
  <c r="E830" i="26" s="1"/>
  <c r="E831" i="26" s="1"/>
  <c r="E832" i="26" s="1"/>
  <c r="E833" i="26" s="1"/>
  <c r="E834" i="26" s="1"/>
  <c r="E835" i="26" s="1"/>
  <c r="E836" i="26" s="1"/>
  <c r="AR801" i="26"/>
  <c r="AR802" i="26" s="1"/>
  <c r="AR803" i="26" s="1"/>
  <c r="AR804" i="26" s="1"/>
  <c r="AR805" i="26" s="1"/>
  <c r="AR806" i="26" s="1"/>
  <c r="AR807" i="26" s="1"/>
  <c r="AR808" i="26" s="1"/>
  <c r="AR809" i="26" s="1"/>
  <c r="AR810" i="26" s="1"/>
  <c r="AR811" i="26" s="1"/>
  <c r="AR812" i="26" s="1"/>
  <c r="AM718" i="26" l="1"/>
  <c r="AM719" i="26" s="1"/>
  <c r="AM720" i="26" s="1"/>
  <c r="AM721" i="26" s="1"/>
  <c r="AM722" i="26" s="1"/>
  <c r="AM723" i="26" s="1"/>
  <c r="AM724" i="26" s="1"/>
  <c r="AM725" i="26" s="1"/>
  <c r="AM726" i="26" s="1"/>
  <c r="AM727" i="26" s="1"/>
  <c r="AM728" i="26" s="1"/>
  <c r="AM729" i="26" s="1"/>
  <c r="AM730" i="26" s="1"/>
  <c r="AM731" i="26" s="1"/>
  <c r="AM732" i="26" s="1"/>
  <c r="AM733" i="26" s="1"/>
  <c r="AM734" i="26" s="1"/>
  <c r="AM735" i="26" s="1"/>
  <c r="AM736" i="26" s="1"/>
  <c r="AM737" i="26" s="1"/>
  <c r="AM738" i="26" s="1"/>
  <c r="AM739" i="26" s="1"/>
  <c r="AM740" i="26" s="1"/>
  <c r="AM741" i="26" s="1"/>
  <c r="AM742" i="26" s="1"/>
  <c r="AM743" i="26" s="1"/>
  <c r="AM744" i="26" s="1"/>
  <c r="AM745" i="26" s="1"/>
  <c r="AM746" i="26" s="1"/>
  <c r="AM747" i="26" s="1"/>
  <c r="AM748" i="26" s="1"/>
  <c r="AM749" i="26" s="1"/>
  <c r="AM750" i="26" s="1"/>
  <c r="AM751" i="26" s="1"/>
  <c r="AM752" i="26" s="1"/>
  <c r="AL729" i="26"/>
  <c r="C97" i="26"/>
  <c r="B96" i="26"/>
  <c r="AH96" i="26"/>
  <c r="AI97" i="26"/>
  <c r="L813" i="26"/>
  <c r="L814" i="26" s="1"/>
  <c r="L815" i="26" s="1"/>
  <c r="L816" i="26" s="1"/>
  <c r="L817" i="26" s="1"/>
  <c r="L818" i="26" s="1"/>
  <c r="L819" i="26" s="1"/>
  <c r="L820" i="26" s="1"/>
  <c r="L821" i="26" s="1"/>
  <c r="L822" i="26" s="1"/>
  <c r="L823" i="26" s="1"/>
  <c r="L824" i="26" s="1"/>
  <c r="AS825" i="26"/>
  <c r="AS826" i="26" s="1"/>
  <c r="AS827" i="26" s="1"/>
  <c r="AS828" i="26" s="1"/>
  <c r="AS829" i="26" s="1"/>
  <c r="AS830" i="26" s="1"/>
  <c r="AS831" i="26" s="1"/>
  <c r="AS832" i="26" s="1"/>
  <c r="AS833" i="26" s="1"/>
  <c r="AS834" i="26" s="1"/>
  <c r="AS835" i="26" s="1"/>
  <c r="AS836" i="26" s="1"/>
  <c r="H825" i="26"/>
  <c r="H826" i="26" s="1"/>
  <c r="H827" i="26" s="1"/>
  <c r="H828" i="26" s="1"/>
  <c r="H829" i="26" s="1"/>
  <c r="H830" i="26" s="1"/>
  <c r="H831" i="26" s="1"/>
  <c r="H832" i="26" s="1"/>
  <c r="H833" i="26" s="1"/>
  <c r="H834" i="26" s="1"/>
  <c r="H835" i="26" s="1"/>
  <c r="H836" i="26" s="1"/>
  <c r="AT825" i="26"/>
  <c r="AT826" i="26" s="1"/>
  <c r="AT827" i="26" s="1"/>
  <c r="AT828" i="26" s="1"/>
  <c r="AT829" i="26" s="1"/>
  <c r="AT830" i="26" s="1"/>
  <c r="AT831" i="26" s="1"/>
  <c r="AT832" i="26" s="1"/>
  <c r="AT833" i="26" s="1"/>
  <c r="AT834" i="26" s="1"/>
  <c r="AT835" i="26" s="1"/>
  <c r="AT836" i="26" s="1"/>
  <c r="J801" i="26"/>
  <c r="J802" i="26" s="1"/>
  <c r="J803" i="26" s="1"/>
  <c r="J804" i="26" s="1"/>
  <c r="J805" i="26" s="1"/>
  <c r="J806" i="26" s="1"/>
  <c r="J807" i="26" s="1"/>
  <c r="J808" i="26" s="1"/>
  <c r="J809" i="26" s="1"/>
  <c r="J810" i="26" s="1"/>
  <c r="J811" i="26" s="1"/>
  <c r="J812" i="26" s="1"/>
  <c r="K825" i="26"/>
  <c r="K826" i="26" s="1"/>
  <c r="K827" i="26" s="1"/>
  <c r="K828" i="26" s="1"/>
  <c r="K829" i="26" s="1"/>
  <c r="K830" i="26" s="1"/>
  <c r="K831" i="26" s="1"/>
  <c r="K832" i="26" s="1"/>
  <c r="K833" i="26" s="1"/>
  <c r="K834" i="26" s="1"/>
  <c r="K835" i="26" s="1"/>
  <c r="K836" i="26" s="1"/>
  <c r="AR813" i="26"/>
  <c r="AR814" i="26" s="1"/>
  <c r="AR815" i="26" s="1"/>
  <c r="AR816" i="26" s="1"/>
  <c r="AR817" i="26" s="1"/>
  <c r="AR818" i="26" s="1"/>
  <c r="AR819" i="26" s="1"/>
  <c r="AR820" i="26" s="1"/>
  <c r="AR821" i="26" s="1"/>
  <c r="AR822" i="26" s="1"/>
  <c r="AR823" i="26" s="1"/>
  <c r="AR824" i="26" s="1"/>
  <c r="M825" i="26"/>
  <c r="M826" i="26" s="1"/>
  <c r="M827" i="26" s="1"/>
  <c r="M828" i="26" s="1"/>
  <c r="M829" i="26" s="1"/>
  <c r="M830" i="26" s="1"/>
  <c r="M831" i="26" s="1"/>
  <c r="M832" i="26" s="1"/>
  <c r="M833" i="26" s="1"/>
  <c r="M834" i="26" s="1"/>
  <c r="M835" i="26" s="1"/>
  <c r="M836" i="26" s="1"/>
  <c r="AP801" i="26"/>
  <c r="AP802" i="26" s="1"/>
  <c r="AP803" i="26" s="1"/>
  <c r="AP804" i="26" s="1"/>
  <c r="AP805" i="26" s="1"/>
  <c r="AP806" i="26" s="1"/>
  <c r="AP807" i="26" s="1"/>
  <c r="AP808" i="26" s="1"/>
  <c r="AP809" i="26" s="1"/>
  <c r="AP810" i="26" s="1"/>
  <c r="AP811" i="26" s="1"/>
  <c r="AP812" i="26" s="1"/>
  <c r="F813" i="26"/>
  <c r="F814" i="26" s="1"/>
  <c r="F815" i="26" s="1"/>
  <c r="F816" i="26" s="1"/>
  <c r="F817" i="26" s="1"/>
  <c r="F818" i="26" s="1"/>
  <c r="F819" i="26" s="1"/>
  <c r="F820" i="26" s="1"/>
  <c r="F821" i="26" s="1"/>
  <c r="F822" i="26" s="1"/>
  <c r="F823" i="26" s="1"/>
  <c r="F824" i="26" s="1"/>
  <c r="AQ801" i="26"/>
  <c r="AQ802" i="26" s="1"/>
  <c r="AQ803" i="26" s="1"/>
  <c r="AQ804" i="26" s="1"/>
  <c r="AQ805" i="26" s="1"/>
  <c r="AQ806" i="26" s="1"/>
  <c r="AQ807" i="26" s="1"/>
  <c r="AQ808" i="26" s="1"/>
  <c r="AQ809" i="26" s="1"/>
  <c r="AQ810" i="26" s="1"/>
  <c r="AQ811" i="26" s="1"/>
  <c r="AQ812" i="26" s="1"/>
  <c r="E837" i="26"/>
  <c r="E838" i="26" s="1"/>
  <c r="E839" i="26" s="1"/>
  <c r="E840" i="26" s="1"/>
  <c r="E841" i="26" s="1"/>
  <c r="E842" i="26" s="1"/>
  <c r="E843" i="26" s="1"/>
  <c r="E844" i="26" s="1"/>
  <c r="E845" i="26" s="1"/>
  <c r="E846" i="26" s="1"/>
  <c r="E847" i="26" s="1"/>
  <c r="E848" i="26" s="1"/>
  <c r="G813" i="26"/>
  <c r="G814" i="26" s="1"/>
  <c r="G815" i="26" s="1"/>
  <c r="G816" i="26" s="1"/>
  <c r="G817" i="26" s="1"/>
  <c r="G818" i="26" s="1"/>
  <c r="G819" i="26" s="1"/>
  <c r="G820" i="26" s="1"/>
  <c r="G821" i="26" s="1"/>
  <c r="G822" i="26" s="1"/>
  <c r="G823" i="26" s="1"/>
  <c r="G824" i="26" s="1"/>
  <c r="AN813" i="26"/>
  <c r="AN814" i="26" s="1"/>
  <c r="AN815" i="26" s="1"/>
  <c r="AN816" i="26" s="1"/>
  <c r="AN817" i="26" s="1"/>
  <c r="AN818" i="26" s="1"/>
  <c r="AN819" i="26" s="1"/>
  <c r="AN820" i="26" s="1"/>
  <c r="AN821" i="26" s="1"/>
  <c r="AN822" i="26" s="1"/>
  <c r="AN823" i="26" s="1"/>
  <c r="AN824" i="26" s="1"/>
  <c r="AO813" i="26"/>
  <c r="AO814" i="26" s="1"/>
  <c r="AO815" i="26" s="1"/>
  <c r="AO816" i="26" s="1"/>
  <c r="AO817" i="26" s="1"/>
  <c r="AO818" i="26" s="1"/>
  <c r="AO819" i="26" s="1"/>
  <c r="AO820" i="26" s="1"/>
  <c r="AO821" i="26" s="1"/>
  <c r="AO822" i="26" s="1"/>
  <c r="AO823" i="26" s="1"/>
  <c r="AO824" i="26" s="1"/>
  <c r="I813" i="26"/>
  <c r="I814" i="26" s="1"/>
  <c r="I815" i="26" s="1"/>
  <c r="I816" i="26" s="1"/>
  <c r="I817" i="26" s="1"/>
  <c r="I818" i="26" s="1"/>
  <c r="I819" i="26" s="1"/>
  <c r="I820" i="26" s="1"/>
  <c r="I821" i="26" s="1"/>
  <c r="I822" i="26" s="1"/>
  <c r="I823" i="26" s="1"/>
  <c r="I824" i="26" s="1"/>
  <c r="AK825" i="26"/>
  <c r="AK826" i="26" s="1"/>
  <c r="AK827" i="26" s="1"/>
  <c r="AK828" i="26" s="1"/>
  <c r="AK829" i="26" s="1"/>
  <c r="AK830" i="26" s="1"/>
  <c r="AK831" i="26" s="1"/>
  <c r="AK832" i="26" s="1"/>
  <c r="AK833" i="26" s="1"/>
  <c r="AK834" i="26" s="1"/>
  <c r="AK835" i="26" s="1"/>
  <c r="AK836" i="26" s="1"/>
  <c r="Q813" i="26"/>
  <c r="Q814" i="26" s="1"/>
  <c r="Q815" i="26" s="1"/>
  <c r="Q816" i="26" s="1"/>
  <c r="Q817" i="26" s="1"/>
  <c r="Q818" i="26" s="1"/>
  <c r="Q819" i="26" s="1"/>
  <c r="Q820" i="26" s="1"/>
  <c r="Q821" i="26" s="1"/>
  <c r="Q822" i="26" s="1"/>
  <c r="Q823" i="26" s="1"/>
  <c r="Q824" i="26" s="1"/>
  <c r="AM753" i="26" l="1"/>
  <c r="AM754" i="26" s="1"/>
  <c r="AM755" i="26" s="1"/>
  <c r="AM756" i="26" s="1"/>
  <c r="AM757" i="26" s="1"/>
  <c r="AM758" i="26" s="1"/>
  <c r="AM759" i="26" s="1"/>
  <c r="AM760" i="26" s="1"/>
  <c r="AM761" i="26" s="1"/>
  <c r="AM762" i="26" s="1"/>
  <c r="AM763" i="26" s="1"/>
  <c r="AM764" i="26" s="1"/>
  <c r="AL730" i="26"/>
  <c r="AL731" i="26" s="1"/>
  <c r="AL732" i="26" s="1"/>
  <c r="AL733" i="26" s="1"/>
  <c r="AL734" i="26" s="1"/>
  <c r="AL735" i="26" s="1"/>
  <c r="AL736" i="26" s="1"/>
  <c r="AL737" i="26" s="1"/>
  <c r="AL738" i="26" s="1"/>
  <c r="AL739" i="26" s="1"/>
  <c r="AL740" i="26" s="1"/>
  <c r="AL741" i="26" s="1"/>
  <c r="AL742" i="26" s="1"/>
  <c r="AL743" i="26" s="1"/>
  <c r="AL744" i="26" s="1"/>
  <c r="AL745" i="26" s="1"/>
  <c r="AL746" i="26" s="1"/>
  <c r="AL747" i="26" s="1"/>
  <c r="AL748" i="26" s="1"/>
  <c r="AL749" i="26" s="1"/>
  <c r="AL750" i="26" s="1"/>
  <c r="AL751" i="26" s="1"/>
  <c r="AL752" i="26" s="1"/>
  <c r="B97" i="26"/>
  <c r="C98" i="26"/>
  <c r="AH97" i="26"/>
  <c r="AI98" i="26"/>
  <c r="Q825" i="26"/>
  <c r="Q826" i="26" s="1"/>
  <c r="Q827" i="26" s="1"/>
  <c r="Q828" i="26" s="1"/>
  <c r="Q829" i="26" s="1"/>
  <c r="Q830" i="26" s="1"/>
  <c r="Q831" i="26" s="1"/>
  <c r="Q832" i="26" s="1"/>
  <c r="Q833" i="26" s="1"/>
  <c r="Q834" i="26" s="1"/>
  <c r="Q835" i="26" s="1"/>
  <c r="Q836" i="26" s="1"/>
  <c r="I825" i="26"/>
  <c r="I826" i="26" s="1"/>
  <c r="I827" i="26" s="1"/>
  <c r="I828" i="26" s="1"/>
  <c r="I829" i="26" s="1"/>
  <c r="I830" i="26" s="1"/>
  <c r="I831" i="26" s="1"/>
  <c r="I832" i="26" s="1"/>
  <c r="I833" i="26" s="1"/>
  <c r="I834" i="26" s="1"/>
  <c r="I835" i="26" s="1"/>
  <c r="I836" i="26" s="1"/>
  <c r="F825" i="26"/>
  <c r="F826" i="26" s="1"/>
  <c r="F827" i="26" s="1"/>
  <c r="F828" i="26" s="1"/>
  <c r="F829" i="26" s="1"/>
  <c r="F830" i="26" s="1"/>
  <c r="F831" i="26" s="1"/>
  <c r="F832" i="26" s="1"/>
  <c r="F833" i="26" s="1"/>
  <c r="F834" i="26" s="1"/>
  <c r="F835" i="26" s="1"/>
  <c r="F836" i="26" s="1"/>
  <c r="E849" i="26"/>
  <c r="E850" i="26" s="1"/>
  <c r="E851" i="26" s="1"/>
  <c r="E852" i="26" s="1"/>
  <c r="E853" i="26" s="1"/>
  <c r="E854" i="26" s="1"/>
  <c r="E855" i="26" s="1"/>
  <c r="E856" i="26" s="1"/>
  <c r="E857" i="26" s="1"/>
  <c r="E858" i="26" s="1"/>
  <c r="E859" i="26" s="1"/>
  <c r="G825" i="26"/>
  <c r="G826" i="26" s="1"/>
  <c r="G827" i="26" s="1"/>
  <c r="G828" i="26" s="1"/>
  <c r="G829" i="26" s="1"/>
  <c r="G830" i="26" s="1"/>
  <c r="G831" i="26" s="1"/>
  <c r="G832" i="26" s="1"/>
  <c r="G833" i="26" s="1"/>
  <c r="G834" i="26" s="1"/>
  <c r="G835" i="26" s="1"/>
  <c r="G836" i="26" s="1"/>
  <c r="AO825" i="26"/>
  <c r="AO826" i="26" s="1"/>
  <c r="AO827" i="26" s="1"/>
  <c r="AO828" i="26" s="1"/>
  <c r="AO829" i="26" s="1"/>
  <c r="AO830" i="26" s="1"/>
  <c r="AO831" i="26" s="1"/>
  <c r="AO832" i="26" s="1"/>
  <c r="AO833" i="26" s="1"/>
  <c r="AO834" i="26" s="1"/>
  <c r="AO835" i="26" s="1"/>
  <c r="AO836" i="26" s="1"/>
  <c r="AP813" i="26"/>
  <c r="AP814" i="26" s="1"/>
  <c r="AP815" i="26" s="1"/>
  <c r="AP816" i="26" s="1"/>
  <c r="AP817" i="26" s="1"/>
  <c r="AP818" i="26" s="1"/>
  <c r="AP819" i="26" s="1"/>
  <c r="AP820" i="26" s="1"/>
  <c r="AP821" i="26" s="1"/>
  <c r="AP822" i="26" s="1"/>
  <c r="AP823" i="26" s="1"/>
  <c r="AP824" i="26" s="1"/>
  <c r="H837" i="26"/>
  <c r="H838" i="26" s="1"/>
  <c r="H839" i="26" s="1"/>
  <c r="H840" i="26" s="1"/>
  <c r="H841" i="26" s="1"/>
  <c r="H842" i="26" s="1"/>
  <c r="H843" i="26" s="1"/>
  <c r="H844" i="26" s="1"/>
  <c r="H845" i="26" s="1"/>
  <c r="H846" i="26" s="1"/>
  <c r="H847" i="26" s="1"/>
  <c r="H848" i="26" s="1"/>
  <c r="AN825" i="26"/>
  <c r="AN826" i="26" s="1"/>
  <c r="AN827" i="26" s="1"/>
  <c r="AN828" i="26" s="1"/>
  <c r="AN829" i="26" s="1"/>
  <c r="AN830" i="26" s="1"/>
  <c r="AN831" i="26" s="1"/>
  <c r="AN832" i="26" s="1"/>
  <c r="AN833" i="26" s="1"/>
  <c r="AN834" i="26" s="1"/>
  <c r="AN835" i="26" s="1"/>
  <c r="AN836" i="26" s="1"/>
  <c r="AS837" i="26"/>
  <c r="AS838" i="26" s="1"/>
  <c r="AS839" i="26" s="1"/>
  <c r="AS840" i="26" s="1"/>
  <c r="AS841" i="26" s="1"/>
  <c r="AS842" i="26" s="1"/>
  <c r="AS843" i="26" s="1"/>
  <c r="AS844" i="26" s="1"/>
  <c r="AS845" i="26" s="1"/>
  <c r="AS846" i="26" s="1"/>
  <c r="AS847" i="26" s="1"/>
  <c r="AS848" i="26" s="1"/>
  <c r="AK837" i="26"/>
  <c r="AK838" i="26" s="1"/>
  <c r="AK839" i="26" s="1"/>
  <c r="AK840" i="26" s="1"/>
  <c r="AK841" i="26" s="1"/>
  <c r="AK842" i="26" s="1"/>
  <c r="AK843" i="26" s="1"/>
  <c r="AK844" i="26" s="1"/>
  <c r="AK845" i="26" s="1"/>
  <c r="AK846" i="26" s="1"/>
  <c r="AK847" i="26" s="1"/>
  <c r="AK848" i="26" s="1"/>
  <c r="M837" i="26"/>
  <c r="M838" i="26" s="1"/>
  <c r="M839" i="26" s="1"/>
  <c r="M840" i="26" s="1"/>
  <c r="M841" i="26" s="1"/>
  <c r="M842" i="26" s="1"/>
  <c r="M843" i="26" s="1"/>
  <c r="M844" i="26" s="1"/>
  <c r="M845" i="26" s="1"/>
  <c r="M846" i="26" s="1"/>
  <c r="M847" i="26" s="1"/>
  <c r="M848" i="26" s="1"/>
  <c r="AR825" i="26"/>
  <c r="AR826" i="26" s="1"/>
  <c r="AR827" i="26" s="1"/>
  <c r="AR828" i="26" s="1"/>
  <c r="AR829" i="26" s="1"/>
  <c r="AR830" i="26" s="1"/>
  <c r="AR831" i="26" s="1"/>
  <c r="AR832" i="26" s="1"/>
  <c r="AR833" i="26" s="1"/>
  <c r="AR834" i="26" s="1"/>
  <c r="AR835" i="26" s="1"/>
  <c r="AR836" i="26" s="1"/>
  <c r="J813" i="26"/>
  <c r="J814" i="26" s="1"/>
  <c r="J815" i="26" s="1"/>
  <c r="J816" i="26" s="1"/>
  <c r="J817" i="26" s="1"/>
  <c r="J818" i="26" s="1"/>
  <c r="J819" i="26" s="1"/>
  <c r="J820" i="26" s="1"/>
  <c r="J821" i="26" s="1"/>
  <c r="J822" i="26" s="1"/>
  <c r="J823" i="26" s="1"/>
  <c r="J824" i="26" s="1"/>
  <c r="AQ813" i="26"/>
  <c r="AQ814" i="26" s="1"/>
  <c r="AQ815" i="26" s="1"/>
  <c r="AQ816" i="26" s="1"/>
  <c r="AQ817" i="26" s="1"/>
  <c r="AQ818" i="26" s="1"/>
  <c r="AQ819" i="26" s="1"/>
  <c r="AQ820" i="26" s="1"/>
  <c r="AQ821" i="26" s="1"/>
  <c r="AQ822" i="26" s="1"/>
  <c r="AQ823" i="26" s="1"/>
  <c r="AQ824" i="26" s="1"/>
  <c r="L825" i="26"/>
  <c r="L826" i="26" s="1"/>
  <c r="L827" i="26" s="1"/>
  <c r="L828" i="26" s="1"/>
  <c r="L829" i="26" s="1"/>
  <c r="L830" i="26" s="1"/>
  <c r="L831" i="26" s="1"/>
  <c r="L832" i="26" s="1"/>
  <c r="L833" i="26" s="1"/>
  <c r="L834" i="26" s="1"/>
  <c r="L835" i="26" s="1"/>
  <c r="L836" i="26" s="1"/>
  <c r="K837" i="26"/>
  <c r="K838" i="26" s="1"/>
  <c r="K839" i="26" s="1"/>
  <c r="K840" i="26" s="1"/>
  <c r="K841" i="26" s="1"/>
  <c r="K842" i="26" s="1"/>
  <c r="K843" i="26" s="1"/>
  <c r="K844" i="26" s="1"/>
  <c r="K845" i="26" s="1"/>
  <c r="K846" i="26" s="1"/>
  <c r="K847" i="26" s="1"/>
  <c r="K848" i="26" s="1"/>
  <c r="AT837" i="26"/>
  <c r="AT838" i="26" s="1"/>
  <c r="AT839" i="26" s="1"/>
  <c r="AT840" i="26" s="1"/>
  <c r="AT841" i="26" s="1"/>
  <c r="AT842" i="26" s="1"/>
  <c r="AT843" i="26" s="1"/>
  <c r="AT844" i="26" s="1"/>
  <c r="AT845" i="26" s="1"/>
  <c r="AT846" i="26" s="1"/>
  <c r="AT847" i="26" s="1"/>
  <c r="AT848" i="26" s="1"/>
  <c r="AM765" i="26" l="1"/>
  <c r="AM766" i="26" s="1"/>
  <c r="AM767" i="26" s="1"/>
  <c r="AM768" i="26" s="1"/>
  <c r="AM769" i="26" s="1"/>
  <c r="AM770" i="26" s="1"/>
  <c r="AM771" i="26" s="1"/>
  <c r="AM772" i="26" s="1"/>
  <c r="AM773" i="26" s="1"/>
  <c r="AM774" i="26" s="1"/>
  <c r="AM775" i="26" s="1"/>
  <c r="AM776" i="26" s="1"/>
  <c r="AL753" i="26"/>
  <c r="AL754" i="26" s="1"/>
  <c r="AL755" i="26" s="1"/>
  <c r="AL756" i="26" s="1"/>
  <c r="AL757" i="26" s="1"/>
  <c r="AL758" i="26" s="1"/>
  <c r="AL759" i="26" s="1"/>
  <c r="AL760" i="26" s="1"/>
  <c r="AL761" i="26" s="1"/>
  <c r="AL762" i="26" s="1"/>
  <c r="AL763" i="26" s="1"/>
  <c r="AL764" i="26" s="1"/>
  <c r="AL765" i="26" s="1"/>
  <c r="AL766" i="26" s="1"/>
  <c r="AL767" i="26" s="1"/>
  <c r="AL768" i="26" s="1"/>
  <c r="AL769" i="26" s="1"/>
  <c r="AL770" i="26" s="1"/>
  <c r="AL771" i="26" s="1"/>
  <c r="AL772" i="26" s="1"/>
  <c r="AL773" i="26" s="1"/>
  <c r="AL774" i="26" s="1"/>
  <c r="AL775" i="26" s="1"/>
  <c r="AL776" i="26" s="1"/>
  <c r="AL777" i="26" s="1"/>
  <c r="AL778" i="26" s="1"/>
  <c r="AL779" i="26" s="1"/>
  <c r="AL780" i="26" s="1"/>
  <c r="AL781" i="26" s="1"/>
  <c r="AL782" i="26" s="1"/>
  <c r="AL783" i="26" s="1"/>
  <c r="AL784" i="26" s="1"/>
  <c r="AL785" i="26" s="1"/>
  <c r="AL786" i="26" s="1"/>
  <c r="AL787" i="26" s="1"/>
  <c r="AL788" i="26" s="1"/>
  <c r="AL789" i="26" s="1"/>
  <c r="AL790" i="26" s="1"/>
  <c r="AL791" i="26" s="1"/>
  <c r="AL792" i="26" s="1"/>
  <c r="AL793" i="26" s="1"/>
  <c r="AL794" i="26" s="1"/>
  <c r="AL795" i="26" s="1"/>
  <c r="AL796" i="26" s="1"/>
  <c r="AL797" i="26" s="1"/>
  <c r="AL798" i="26" s="1"/>
  <c r="AL799" i="26" s="1"/>
  <c r="AL800" i="26" s="1"/>
  <c r="AI99" i="26"/>
  <c r="AH98" i="26"/>
  <c r="C99" i="26"/>
  <c r="B98" i="26"/>
  <c r="AQ825" i="26"/>
  <c r="AQ826" i="26" s="1"/>
  <c r="AQ827" i="26" s="1"/>
  <c r="AQ828" i="26" s="1"/>
  <c r="AQ829" i="26" s="1"/>
  <c r="AQ830" i="26" s="1"/>
  <c r="AQ831" i="26" s="1"/>
  <c r="AQ832" i="26" s="1"/>
  <c r="AQ833" i="26" s="1"/>
  <c r="AQ834" i="26" s="1"/>
  <c r="AQ835" i="26" s="1"/>
  <c r="AQ836" i="26" s="1"/>
  <c r="M849" i="26"/>
  <c r="M850" i="26" s="1"/>
  <c r="M851" i="26" s="1"/>
  <c r="M852" i="26" s="1"/>
  <c r="M853" i="26" s="1"/>
  <c r="M854" i="26" s="1"/>
  <c r="M855" i="26" s="1"/>
  <c r="M856" i="26" s="1"/>
  <c r="M857" i="26" s="1"/>
  <c r="M858" i="26" s="1"/>
  <c r="M859" i="26" s="1"/>
  <c r="AR837" i="26"/>
  <c r="AR838" i="26" s="1"/>
  <c r="AR839" i="26" s="1"/>
  <c r="AR840" i="26" s="1"/>
  <c r="AR841" i="26" s="1"/>
  <c r="AR842" i="26" s="1"/>
  <c r="AR843" i="26" s="1"/>
  <c r="AR844" i="26" s="1"/>
  <c r="AR845" i="26" s="1"/>
  <c r="AR846" i="26" s="1"/>
  <c r="AR847" i="26" s="1"/>
  <c r="AR848" i="26" s="1"/>
  <c r="AT849" i="26"/>
  <c r="AT850" i="26" s="1"/>
  <c r="AT851" i="26" s="1"/>
  <c r="AT852" i="26" s="1"/>
  <c r="AT853" i="26" s="1"/>
  <c r="AT854" i="26" s="1"/>
  <c r="AT855" i="26" s="1"/>
  <c r="AT856" i="26" s="1"/>
  <c r="AT857" i="26" s="1"/>
  <c r="AT858" i="26" s="1"/>
  <c r="AT859" i="26" s="1"/>
  <c r="AN837" i="26"/>
  <c r="AN838" i="26" s="1"/>
  <c r="AN839" i="26" s="1"/>
  <c r="AN840" i="26" s="1"/>
  <c r="AN841" i="26" s="1"/>
  <c r="AN842" i="26" s="1"/>
  <c r="AN843" i="26" s="1"/>
  <c r="AN844" i="26" s="1"/>
  <c r="AN845" i="26" s="1"/>
  <c r="AN846" i="26" s="1"/>
  <c r="AN847" i="26" s="1"/>
  <c r="AN848" i="26" s="1"/>
  <c r="I837" i="26"/>
  <c r="I838" i="26" s="1"/>
  <c r="I839" i="26" s="1"/>
  <c r="I840" i="26" s="1"/>
  <c r="I841" i="26" s="1"/>
  <c r="I842" i="26" s="1"/>
  <c r="I843" i="26" s="1"/>
  <c r="I844" i="26" s="1"/>
  <c r="I845" i="26" s="1"/>
  <c r="I846" i="26" s="1"/>
  <c r="I847" i="26" s="1"/>
  <c r="I848" i="26" s="1"/>
  <c r="K849" i="26"/>
  <c r="K850" i="26" s="1"/>
  <c r="K851" i="26" s="1"/>
  <c r="K852" i="26" s="1"/>
  <c r="K853" i="26" s="1"/>
  <c r="K854" i="26" s="1"/>
  <c r="K855" i="26" s="1"/>
  <c r="K856" i="26" s="1"/>
  <c r="K857" i="26" s="1"/>
  <c r="K858" i="26" s="1"/>
  <c r="K859" i="26" s="1"/>
  <c r="J825" i="26"/>
  <c r="J826" i="26" s="1"/>
  <c r="J827" i="26" s="1"/>
  <c r="J828" i="26" s="1"/>
  <c r="J829" i="26" s="1"/>
  <c r="J830" i="26" s="1"/>
  <c r="J831" i="26" s="1"/>
  <c r="J832" i="26" s="1"/>
  <c r="J833" i="26" s="1"/>
  <c r="J834" i="26" s="1"/>
  <c r="J835" i="26" s="1"/>
  <c r="J836" i="26" s="1"/>
  <c r="H849" i="26"/>
  <c r="H850" i="26" s="1"/>
  <c r="H851" i="26" s="1"/>
  <c r="H852" i="26" s="1"/>
  <c r="H853" i="26" s="1"/>
  <c r="H854" i="26" s="1"/>
  <c r="H855" i="26" s="1"/>
  <c r="H856" i="26" s="1"/>
  <c r="H857" i="26" s="1"/>
  <c r="H858" i="26" s="1"/>
  <c r="H859" i="26" s="1"/>
  <c r="AO837" i="26"/>
  <c r="AO838" i="26" s="1"/>
  <c r="AO839" i="26" s="1"/>
  <c r="AO840" i="26" s="1"/>
  <c r="AO841" i="26" s="1"/>
  <c r="AO842" i="26" s="1"/>
  <c r="AO843" i="26" s="1"/>
  <c r="AO844" i="26" s="1"/>
  <c r="AO845" i="26" s="1"/>
  <c r="AO846" i="26" s="1"/>
  <c r="AO847" i="26" s="1"/>
  <c r="AO848" i="26" s="1"/>
  <c r="AS849" i="26"/>
  <c r="AS850" i="26" s="1"/>
  <c r="AS851" i="26" s="1"/>
  <c r="AS852" i="26" s="1"/>
  <c r="AS853" i="26" s="1"/>
  <c r="AS854" i="26" s="1"/>
  <c r="AS855" i="26" s="1"/>
  <c r="AS856" i="26" s="1"/>
  <c r="AS857" i="26" s="1"/>
  <c r="AS858" i="26" s="1"/>
  <c r="AS859" i="26" s="1"/>
  <c r="AK849" i="26"/>
  <c r="AK850" i="26" s="1"/>
  <c r="AK851" i="26" s="1"/>
  <c r="AK852" i="26" s="1"/>
  <c r="AK853" i="26" s="1"/>
  <c r="AK854" i="26" s="1"/>
  <c r="AK855" i="26" s="1"/>
  <c r="AK856" i="26" s="1"/>
  <c r="AK857" i="26" s="1"/>
  <c r="AK858" i="26" s="1"/>
  <c r="AK859" i="26" s="1"/>
  <c r="G837" i="26"/>
  <c r="G838" i="26" s="1"/>
  <c r="G839" i="26" s="1"/>
  <c r="G840" i="26" s="1"/>
  <c r="G841" i="26" s="1"/>
  <c r="G842" i="26" s="1"/>
  <c r="G843" i="26" s="1"/>
  <c r="G844" i="26" s="1"/>
  <c r="G845" i="26" s="1"/>
  <c r="G846" i="26" s="1"/>
  <c r="G847" i="26" s="1"/>
  <c r="G848" i="26" s="1"/>
  <c r="F837" i="26"/>
  <c r="F838" i="26" s="1"/>
  <c r="F839" i="26" s="1"/>
  <c r="F840" i="26" s="1"/>
  <c r="F841" i="26" s="1"/>
  <c r="F842" i="26" s="1"/>
  <c r="F843" i="26" s="1"/>
  <c r="F844" i="26" s="1"/>
  <c r="F845" i="26" s="1"/>
  <c r="F846" i="26" s="1"/>
  <c r="F847" i="26" s="1"/>
  <c r="F848" i="26" s="1"/>
  <c r="Q837" i="26"/>
  <c r="Q838" i="26" s="1"/>
  <c r="Q839" i="26" s="1"/>
  <c r="Q840" i="26" s="1"/>
  <c r="Q841" i="26" s="1"/>
  <c r="Q842" i="26" s="1"/>
  <c r="Q843" i="26" s="1"/>
  <c r="Q844" i="26" s="1"/>
  <c r="Q845" i="26" s="1"/>
  <c r="Q846" i="26" s="1"/>
  <c r="Q847" i="26" s="1"/>
  <c r="Q848" i="26" s="1"/>
  <c r="L837" i="26"/>
  <c r="L838" i="26" s="1"/>
  <c r="L839" i="26" s="1"/>
  <c r="L840" i="26" s="1"/>
  <c r="L841" i="26" s="1"/>
  <c r="L842" i="26" s="1"/>
  <c r="L843" i="26" s="1"/>
  <c r="L844" i="26" s="1"/>
  <c r="L845" i="26" s="1"/>
  <c r="L846" i="26" s="1"/>
  <c r="L847" i="26" s="1"/>
  <c r="L848" i="26" s="1"/>
  <c r="AP825" i="26"/>
  <c r="AP826" i="26" s="1"/>
  <c r="AP827" i="26" s="1"/>
  <c r="AP828" i="26" s="1"/>
  <c r="AP829" i="26" s="1"/>
  <c r="AP830" i="26" s="1"/>
  <c r="AP831" i="26" s="1"/>
  <c r="AP832" i="26" s="1"/>
  <c r="AP833" i="26" s="1"/>
  <c r="AP834" i="26" s="1"/>
  <c r="AP835" i="26" s="1"/>
  <c r="AP836" i="26" s="1"/>
  <c r="AL801" i="26" l="1"/>
  <c r="AL802" i="26" s="1"/>
  <c r="AL803" i="26" s="1"/>
  <c r="AL804" i="26" s="1"/>
  <c r="AL805" i="26" s="1"/>
  <c r="AL806" i="26" s="1"/>
  <c r="AL807" i="26" s="1"/>
  <c r="AL808" i="26" s="1"/>
  <c r="AL809" i="26" s="1"/>
  <c r="AL810" i="26" s="1"/>
  <c r="AL811" i="26" s="1"/>
  <c r="AL812" i="26" s="1"/>
  <c r="AM777" i="26"/>
  <c r="AM778" i="26" s="1"/>
  <c r="AM779" i="26" s="1"/>
  <c r="AM780" i="26" s="1"/>
  <c r="AM781" i="26" s="1"/>
  <c r="AM782" i="26" s="1"/>
  <c r="AM783" i="26" s="1"/>
  <c r="AM784" i="26" s="1"/>
  <c r="AM785" i="26" s="1"/>
  <c r="AM786" i="26" s="1"/>
  <c r="AM787" i="26" s="1"/>
  <c r="AM788" i="26" s="1"/>
  <c r="AH99" i="26"/>
  <c r="AI100" i="26"/>
  <c r="B99" i="26"/>
  <c r="C100" i="26"/>
  <c r="AP837" i="26"/>
  <c r="AP838" i="26" s="1"/>
  <c r="AP839" i="26" s="1"/>
  <c r="AP840" i="26" s="1"/>
  <c r="AP841" i="26" s="1"/>
  <c r="AP842" i="26" s="1"/>
  <c r="AP843" i="26" s="1"/>
  <c r="AP844" i="26" s="1"/>
  <c r="AP845" i="26" s="1"/>
  <c r="AP846" i="26" s="1"/>
  <c r="AP847" i="26" s="1"/>
  <c r="AP848" i="26" s="1"/>
  <c r="Q849" i="26"/>
  <c r="Q850" i="26" s="1"/>
  <c r="Q851" i="26" s="1"/>
  <c r="Q852" i="26" s="1"/>
  <c r="Q853" i="26" s="1"/>
  <c r="Q854" i="26" s="1"/>
  <c r="Q855" i="26" s="1"/>
  <c r="Q856" i="26" s="1"/>
  <c r="Q857" i="26" s="1"/>
  <c r="Q858" i="26" s="1"/>
  <c r="Q859" i="26" s="1"/>
  <c r="L849" i="26"/>
  <c r="L850" i="26" s="1"/>
  <c r="L851" i="26" s="1"/>
  <c r="L852" i="26" s="1"/>
  <c r="L853" i="26" s="1"/>
  <c r="L854" i="26" s="1"/>
  <c r="L855" i="26" s="1"/>
  <c r="L856" i="26" s="1"/>
  <c r="L857" i="26" s="1"/>
  <c r="L858" i="26" s="1"/>
  <c r="L859" i="26" s="1"/>
  <c r="AO849" i="26"/>
  <c r="AO850" i="26" s="1"/>
  <c r="AO851" i="26" s="1"/>
  <c r="AO852" i="26" s="1"/>
  <c r="AO853" i="26" s="1"/>
  <c r="AO854" i="26" s="1"/>
  <c r="AO855" i="26" s="1"/>
  <c r="AO856" i="26" s="1"/>
  <c r="AO857" i="26" s="1"/>
  <c r="AO858" i="26" s="1"/>
  <c r="AO859" i="26" s="1"/>
  <c r="I849" i="26"/>
  <c r="I850" i="26" s="1"/>
  <c r="I851" i="26" s="1"/>
  <c r="I852" i="26" s="1"/>
  <c r="I853" i="26" s="1"/>
  <c r="I854" i="26" s="1"/>
  <c r="I855" i="26" s="1"/>
  <c r="I856" i="26" s="1"/>
  <c r="I857" i="26" s="1"/>
  <c r="I858" i="26" s="1"/>
  <c r="I859" i="26" s="1"/>
  <c r="F849" i="26"/>
  <c r="F850" i="26" s="1"/>
  <c r="F851" i="26" s="1"/>
  <c r="F852" i="26" s="1"/>
  <c r="F853" i="26" s="1"/>
  <c r="F854" i="26" s="1"/>
  <c r="F855" i="26" s="1"/>
  <c r="F856" i="26" s="1"/>
  <c r="F857" i="26" s="1"/>
  <c r="F858" i="26" s="1"/>
  <c r="F859" i="26" s="1"/>
  <c r="G849" i="26"/>
  <c r="G850" i="26" s="1"/>
  <c r="G851" i="26" s="1"/>
  <c r="G852" i="26" s="1"/>
  <c r="G853" i="26" s="1"/>
  <c r="G854" i="26" s="1"/>
  <c r="G855" i="26" s="1"/>
  <c r="G856" i="26" s="1"/>
  <c r="G857" i="26" s="1"/>
  <c r="G858" i="26" s="1"/>
  <c r="G859" i="26" s="1"/>
  <c r="J837" i="26"/>
  <c r="J838" i="26" s="1"/>
  <c r="J839" i="26" s="1"/>
  <c r="J840" i="26" s="1"/>
  <c r="J841" i="26" s="1"/>
  <c r="J842" i="26" s="1"/>
  <c r="J843" i="26" s="1"/>
  <c r="J844" i="26" s="1"/>
  <c r="J845" i="26" s="1"/>
  <c r="J846" i="26" s="1"/>
  <c r="J847" i="26" s="1"/>
  <c r="J848" i="26" s="1"/>
  <c r="AR849" i="26"/>
  <c r="AR850" i="26" s="1"/>
  <c r="AR851" i="26" s="1"/>
  <c r="AR852" i="26" s="1"/>
  <c r="AR853" i="26" s="1"/>
  <c r="AR854" i="26" s="1"/>
  <c r="AR855" i="26" s="1"/>
  <c r="AR856" i="26" s="1"/>
  <c r="AR857" i="26" s="1"/>
  <c r="AR858" i="26" s="1"/>
  <c r="AR859" i="26" s="1"/>
  <c r="AQ837" i="26"/>
  <c r="AQ838" i="26" s="1"/>
  <c r="AQ839" i="26" s="1"/>
  <c r="AQ840" i="26" s="1"/>
  <c r="AQ841" i="26" s="1"/>
  <c r="AQ842" i="26" s="1"/>
  <c r="AQ843" i="26" s="1"/>
  <c r="AQ844" i="26" s="1"/>
  <c r="AQ845" i="26" s="1"/>
  <c r="AQ846" i="26" s="1"/>
  <c r="AQ847" i="26" s="1"/>
  <c r="AQ848" i="26" s="1"/>
  <c r="AN849" i="26"/>
  <c r="AN850" i="26" s="1"/>
  <c r="AN851" i="26" s="1"/>
  <c r="AN852" i="26" s="1"/>
  <c r="AN853" i="26" s="1"/>
  <c r="AN854" i="26" s="1"/>
  <c r="AN855" i="26" s="1"/>
  <c r="AN856" i="26" s="1"/>
  <c r="AN857" i="26" s="1"/>
  <c r="AN858" i="26" s="1"/>
  <c r="AN859" i="26" s="1"/>
  <c r="AM789" i="26" l="1"/>
  <c r="AL813" i="26"/>
  <c r="C101" i="26"/>
  <c r="B100" i="26"/>
  <c r="AH100" i="26"/>
  <c r="AI101" i="26"/>
  <c r="AQ849" i="26"/>
  <c r="AQ850" i="26" s="1"/>
  <c r="AQ851" i="26" s="1"/>
  <c r="AQ852" i="26" s="1"/>
  <c r="AQ853" i="26" s="1"/>
  <c r="AQ854" i="26" s="1"/>
  <c r="AQ855" i="26" s="1"/>
  <c r="AQ856" i="26" s="1"/>
  <c r="AQ857" i="26" s="1"/>
  <c r="AQ858" i="26" s="1"/>
  <c r="AQ859" i="26" s="1"/>
  <c r="J849" i="26"/>
  <c r="J850" i="26" s="1"/>
  <c r="J851" i="26" s="1"/>
  <c r="J852" i="26" s="1"/>
  <c r="J853" i="26" s="1"/>
  <c r="J854" i="26" s="1"/>
  <c r="J855" i="26" s="1"/>
  <c r="J856" i="26" s="1"/>
  <c r="J857" i="26" s="1"/>
  <c r="J858" i="26" s="1"/>
  <c r="J859" i="26" s="1"/>
  <c r="AP849" i="26"/>
  <c r="AP850" i="26" s="1"/>
  <c r="AP851" i="26" s="1"/>
  <c r="AP852" i="26" s="1"/>
  <c r="AP853" i="26" s="1"/>
  <c r="AP854" i="26" s="1"/>
  <c r="AP855" i="26" s="1"/>
  <c r="AP856" i="26" s="1"/>
  <c r="AP857" i="26" s="1"/>
  <c r="AP858" i="26" s="1"/>
  <c r="AP859" i="26" s="1"/>
  <c r="AL814" i="26" l="1"/>
  <c r="AL815" i="26" s="1"/>
  <c r="AL816" i="26" s="1"/>
  <c r="AL817" i="26" s="1"/>
  <c r="AL818" i="26" s="1"/>
  <c r="AL819" i="26" s="1"/>
  <c r="AL820" i="26" s="1"/>
  <c r="AL821" i="26" s="1"/>
  <c r="AL822" i="26" s="1"/>
  <c r="AL823" i="26" s="1"/>
  <c r="AL824" i="26" s="1"/>
  <c r="AL825" i="26" s="1"/>
  <c r="AL826" i="26" s="1"/>
  <c r="AL827" i="26" s="1"/>
  <c r="AL828" i="26" s="1"/>
  <c r="AL829" i="26" s="1"/>
  <c r="AL830" i="26" s="1"/>
  <c r="AL831" i="26" s="1"/>
  <c r="AL832" i="26" s="1"/>
  <c r="AL833" i="26" s="1"/>
  <c r="AL834" i="26" s="1"/>
  <c r="AL835" i="26" s="1"/>
  <c r="AL836" i="26" s="1"/>
  <c r="AL837" i="26" s="1"/>
  <c r="AL838" i="26" s="1"/>
  <c r="AL839" i="26" s="1"/>
  <c r="AL840" i="26" s="1"/>
  <c r="AL841" i="26" s="1"/>
  <c r="AL842" i="26" s="1"/>
  <c r="AL843" i="26" s="1"/>
  <c r="AL844" i="26" s="1"/>
  <c r="AL845" i="26" s="1"/>
  <c r="AL846" i="26" s="1"/>
  <c r="AL847" i="26" s="1"/>
  <c r="AL848" i="26" s="1"/>
  <c r="AM790" i="26"/>
  <c r="AH101" i="26"/>
  <c r="AI102" i="26"/>
  <c r="B101" i="26"/>
  <c r="C102" i="26"/>
  <c r="AM791" i="26" l="1"/>
  <c r="AL849" i="26"/>
  <c r="AL850" i="26" s="1"/>
  <c r="AL851" i="26" s="1"/>
  <c r="AL852" i="26" s="1"/>
  <c r="AL853" i="26" s="1"/>
  <c r="AL854" i="26" s="1"/>
  <c r="AL855" i="26" s="1"/>
  <c r="AL856" i="26" s="1"/>
  <c r="AL857" i="26" s="1"/>
  <c r="AL858" i="26" s="1"/>
  <c r="AL859" i="26" s="1"/>
  <c r="C103" i="26"/>
  <c r="B102" i="26"/>
  <c r="AI103" i="26"/>
  <c r="AH102" i="26"/>
  <c r="AM792" i="26" l="1"/>
  <c r="AI104" i="26"/>
  <c r="AH103" i="26"/>
  <c r="B103" i="26"/>
  <c r="C104" i="26"/>
  <c r="AM793" i="26" l="1"/>
  <c r="C105" i="26"/>
  <c r="B104" i="26"/>
  <c r="AH104" i="26"/>
  <c r="AI105" i="26"/>
  <c r="AM794" i="26" l="1"/>
  <c r="AM795" i="26" s="1"/>
  <c r="AM796" i="26" s="1"/>
  <c r="AM797" i="26" s="1"/>
  <c r="AM798" i="26" s="1"/>
  <c r="AM799" i="26" s="1"/>
  <c r="AM800" i="26" s="1"/>
  <c r="AM801" i="26" s="1"/>
  <c r="AM802" i="26" s="1"/>
  <c r="AM803" i="26" s="1"/>
  <c r="AM804" i="26" s="1"/>
  <c r="AM805" i="26" s="1"/>
  <c r="AM806" i="26" s="1"/>
  <c r="AM807" i="26" s="1"/>
  <c r="AM808" i="26" s="1"/>
  <c r="AM809" i="26" s="1"/>
  <c r="AM810" i="26" s="1"/>
  <c r="AM811" i="26" s="1"/>
  <c r="AM812" i="26" s="1"/>
  <c r="AM813" i="26" s="1"/>
  <c r="AM814" i="26" s="1"/>
  <c r="AM815" i="26" s="1"/>
  <c r="AM816" i="26" s="1"/>
  <c r="AM817" i="26" s="1"/>
  <c r="AM818" i="26" s="1"/>
  <c r="AM819" i="26" s="1"/>
  <c r="AM820" i="26" s="1"/>
  <c r="AM821" i="26" s="1"/>
  <c r="AM822" i="26" s="1"/>
  <c r="AM823" i="26" s="1"/>
  <c r="AM824" i="26" s="1"/>
  <c r="AM825" i="26" s="1"/>
  <c r="AM826" i="26" s="1"/>
  <c r="AM827" i="26" s="1"/>
  <c r="AM828" i="26" s="1"/>
  <c r="AM829" i="26" s="1"/>
  <c r="AM830" i="26" s="1"/>
  <c r="AM831" i="26" s="1"/>
  <c r="AM832" i="26" s="1"/>
  <c r="AM833" i="26" s="1"/>
  <c r="AM834" i="26" s="1"/>
  <c r="AM835" i="26" s="1"/>
  <c r="AM836" i="26" s="1"/>
  <c r="AM837" i="26" s="1"/>
  <c r="AM838" i="26" s="1"/>
  <c r="AM839" i="26" s="1"/>
  <c r="AM840" i="26" s="1"/>
  <c r="AM841" i="26" s="1"/>
  <c r="AM842" i="26" s="1"/>
  <c r="AM843" i="26" s="1"/>
  <c r="AM844" i="26" s="1"/>
  <c r="AM845" i="26" s="1"/>
  <c r="AM846" i="26" s="1"/>
  <c r="AM847" i="26" s="1"/>
  <c r="AM848" i="26" s="1"/>
  <c r="B105" i="26"/>
  <c r="C106" i="26"/>
  <c r="AH105" i="26"/>
  <c r="AI106" i="26"/>
  <c r="AM849" i="26" l="1"/>
  <c r="AM850" i="26" s="1"/>
  <c r="AM851" i="26" s="1"/>
  <c r="AM852" i="26" s="1"/>
  <c r="AM853" i="26" s="1"/>
  <c r="AM854" i="26" s="1"/>
  <c r="AM855" i="26" s="1"/>
  <c r="AM856" i="26" s="1"/>
  <c r="AM857" i="26" s="1"/>
  <c r="AM858" i="26" s="1"/>
  <c r="AM859" i="26" s="1"/>
  <c r="AI107" i="26"/>
  <c r="AH106" i="26"/>
  <c r="C107" i="26"/>
  <c r="B106" i="26"/>
  <c r="B107" i="26" l="1"/>
  <c r="C108" i="26"/>
  <c r="AH107" i="26"/>
  <c r="AI108" i="26"/>
  <c r="AH108" i="26" l="1"/>
  <c r="AI109" i="26"/>
  <c r="C109" i="26"/>
  <c r="B108" i="26"/>
  <c r="B109" i="26" l="1"/>
  <c r="C110" i="26"/>
  <c r="AH109" i="26"/>
  <c r="AI110" i="26"/>
  <c r="C111" i="26" l="1"/>
  <c r="B110" i="26"/>
  <c r="AI111" i="26"/>
  <c r="AH110" i="26"/>
  <c r="AH111" i="26" l="1"/>
  <c r="AI112" i="26"/>
  <c r="B111" i="26"/>
  <c r="C112" i="26"/>
  <c r="C113" i="26" l="1"/>
  <c r="B112" i="26"/>
  <c r="AH112" i="26"/>
  <c r="AI113" i="26"/>
  <c r="B113" i="26" l="1"/>
  <c r="C114" i="26"/>
  <c r="AH113" i="26"/>
  <c r="AI114" i="26"/>
  <c r="C115" i="26" l="1"/>
  <c r="B114" i="26"/>
  <c r="AI115" i="26"/>
  <c r="AH114" i="26"/>
  <c r="AH115" i="26" l="1"/>
  <c r="AI116" i="26"/>
  <c r="B115" i="26"/>
  <c r="C116" i="26"/>
  <c r="C117" i="26" l="1"/>
  <c r="B116" i="26"/>
  <c r="AH116" i="26"/>
  <c r="AI117" i="26"/>
  <c r="AH117" i="26" l="1"/>
  <c r="AI118" i="26"/>
  <c r="B117" i="26"/>
  <c r="C118" i="26"/>
  <c r="C119" i="26" l="1"/>
  <c r="B118" i="26"/>
  <c r="AI119" i="26"/>
  <c r="AH118" i="26"/>
  <c r="AH119" i="26" l="1"/>
  <c r="AI120" i="26"/>
  <c r="B119" i="26"/>
  <c r="C120" i="26"/>
  <c r="C121" i="26" l="1"/>
  <c r="B120" i="26"/>
  <c r="AH120" i="26"/>
  <c r="AI121" i="26"/>
  <c r="AH121" i="26" l="1"/>
  <c r="AI122" i="26"/>
  <c r="B121" i="26"/>
  <c r="C122" i="26"/>
  <c r="C123" i="26" l="1"/>
  <c r="B122" i="26"/>
  <c r="AI123" i="26"/>
  <c r="AH122" i="26"/>
  <c r="AH123" i="26" l="1"/>
  <c r="AI124" i="26"/>
  <c r="B123" i="26"/>
  <c r="C124" i="26"/>
  <c r="AH124" i="26" l="1"/>
  <c r="AI125" i="26"/>
  <c r="C125" i="26"/>
  <c r="B124" i="26"/>
  <c r="AH125" i="26" l="1"/>
  <c r="AI126" i="26"/>
  <c r="B125" i="26"/>
  <c r="C126" i="26"/>
  <c r="AI127" i="26" l="1"/>
  <c r="AH126" i="26"/>
  <c r="C127" i="26"/>
  <c r="B126" i="26"/>
  <c r="AI128" i="26" l="1"/>
  <c r="AH127" i="26"/>
  <c r="B127" i="26"/>
  <c r="C128" i="26"/>
  <c r="C129" i="26" l="1"/>
  <c r="B128" i="26"/>
  <c r="AH128" i="26"/>
  <c r="AI129" i="26"/>
  <c r="AH129" i="26" l="1"/>
  <c r="AI130" i="26"/>
  <c r="B129" i="26"/>
  <c r="C130" i="26"/>
  <c r="C131" i="26" l="1"/>
  <c r="B130" i="26"/>
  <c r="AI131" i="26"/>
  <c r="AH130" i="26"/>
  <c r="AI132" i="26" l="1"/>
  <c r="AH131" i="26"/>
  <c r="B131" i="26"/>
  <c r="C132" i="26"/>
  <c r="C133" i="26" l="1"/>
  <c r="B132" i="26"/>
  <c r="AH132" i="26"/>
  <c r="AI133" i="26"/>
  <c r="AH133" i="26" l="1"/>
  <c r="AI134" i="26"/>
  <c r="B133" i="26"/>
  <c r="C134" i="26"/>
  <c r="AI135" i="26" l="1"/>
  <c r="AH134" i="26"/>
  <c r="C135" i="26"/>
  <c r="B134" i="26"/>
  <c r="B135" i="26" l="1"/>
  <c r="C136" i="26"/>
  <c r="AH135" i="26"/>
  <c r="AI136" i="26"/>
  <c r="C137" i="26" l="1"/>
  <c r="B136" i="26"/>
  <c r="AH136" i="26"/>
  <c r="AI137" i="26"/>
  <c r="AH137" i="26" l="1"/>
  <c r="AI138" i="26"/>
  <c r="B137" i="26"/>
  <c r="C138" i="26"/>
  <c r="AI139" i="26" l="1"/>
  <c r="AH138" i="26"/>
  <c r="C139" i="26"/>
  <c r="B138" i="26"/>
  <c r="AH139" i="26" l="1"/>
  <c r="AI140" i="26"/>
  <c r="B139" i="26"/>
  <c r="C140" i="26"/>
  <c r="AH140" i="26" l="1"/>
  <c r="AI141" i="26"/>
  <c r="C141" i="26"/>
  <c r="B140" i="26"/>
  <c r="B141" i="26" l="1"/>
  <c r="C142" i="26"/>
  <c r="AH141" i="26"/>
  <c r="AI142" i="26"/>
  <c r="AH142" i="26" l="1"/>
  <c r="AI143" i="26"/>
  <c r="C143" i="26"/>
  <c r="B142" i="26"/>
  <c r="AH143" i="26" l="1"/>
  <c r="AI144" i="26"/>
  <c r="B143" i="26"/>
  <c r="C144" i="26"/>
  <c r="AH144" i="26" l="1"/>
  <c r="AI145" i="26"/>
  <c r="C145" i="26"/>
  <c r="B144" i="26"/>
  <c r="AH145" i="26" l="1"/>
  <c r="AI146" i="26"/>
  <c r="C146" i="26"/>
  <c r="B145" i="26"/>
  <c r="AI147" i="26" l="1"/>
  <c r="AH146" i="26"/>
  <c r="C147" i="26"/>
  <c r="B146" i="26"/>
  <c r="AH147" i="26" l="1"/>
  <c r="AI148" i="26"/>
  <c r="C148" i="26"/>
  <c r="B147" i="26"/>
  <c r="AH148" i="26" l="1"/>
  <c r="AI149" i="26"/>
  <c r="B148" i="26"/>
  <c r="C149" i="26"/>
  <c r="AH149" i="26" l="1"/>
  <c r="AI150" i="26"/>
  <c r="B149" i="26"/>
  <c r="C150" i="26"/>
  <c r="AI151" i="26" l="1"/>
  <c r="AH150" i="26"/>
  <c r="B150" i="26"/>
  <c r="C151" i="26"/>
  <c r="AH151" i="26" l="1"/>
  <c r="AI152" i="26"/>
  <c r="B151" i="26"/>
  <c r="C152" i="26"/>
  <c r="AH152" i="26" l="1"/>
  <c r="AI153" i="26"/>
  <c r="B152" i="26"/>
  <c r="C153" i="26"/>
  <c r="AH153" i="26" l="1"/>
  <c r="AI154" i="26"/>
  <c r="B153" i="26"/>
  <c r="C154" i="26"/>
  <c r="AI155" i="26" l="1"/>
  <c r="AH154" i="26"/>
  <c r="B154" i="26"/>
  <c r="C155" i="26"/>
  <c r="AH155" i="26" l="1"/>
  <c r="AI156" i="26"/>
  <c r="B155" i="26"/>
  <c r="C156" i="26"/>
  <c r="AH156" i="26" l="1"/>
  <c r="AI157" i="26"/>
  <c r="B156" i="26"/>
  <c r="C157" i="26"/>
  <c r="B157" i="26" l="1"/>
  <c r="C158" i="26"/>
  <c r="AH157" i="26"/>
  <c r="AI158" i="26"/>
  <c r="B158" i="26" l="1"/>
  <c r="C159" i="26"/>
  <c r="AH158" i="26"/>
  <c r="AI159" i="26"/>
  <c r="B159" i="26" l="1"/>
  <c r="C160" i="26"/>
  <c r="AH159" i="26"/>
  <c r="AI160" i="26"/>
  <c r="B160" i="26" l="1"/>
  <c r="C161" i="26"/>
  <c r="AH160" i="26"/>
  <c r="AI161" i="26"/>
  <c r="AH161" i="26" l="1"/>
  <c r="AI162" i="26"/>
  <c r="B161" i="26"/>
  <c r="C162" i="26"/>
  <c r="AI163" i="26" l="1"/>
  <c r="AH162" i="26"/>
  <c r="B162" i="26"/>
  <c r="C163" i="26"/>
  <c r="AH163" i="26" l="1"/>
  <c r="AI164" i="26"/>
  <c r="B163" i="26"/>
  <c r="C164" i="26"/>
  <c r="AH164" i="26" l="1"/>
  <c r="AI165" i="26"/>
  <c r="B164" i="26"/>
  <c r="C165" i="26"/>
  <c r="AH165" i="26" l="1"/>
  <c r="AI166" i="26"/>
  <c r="B165" i="26"/>
  <c r="C166" i="26"/>
  <c r="AI167" i="26" l="1"/>
  <c r="AH166" i="26"/>
  <c r="B166" i="26"/>
  <c r="C167" i="26"/>
  <c r="AH167" i="26" l="1"/>
  <c r="AI168" i="26"/>
  <c r="B167" i="26"/>
  <c r="C168" i="26"/>
  <c r="B168" i="26" l="1"/>
  <c r="C169" i="26"/>
  <c r="AH168" i="26"/>
  <c r="AI169" i="26"/>
  <c r="B169" i="26" l="1"/>
  <c r="C170" i="26"/>
  <c r="AH169" i="26"/>
  <c r="AI170" i="26"/>
  <c r="B170" i="26" l="1"/>
  <c r="C171" i="26"/>
  <c r="AI171" i="26"/>
  <c r="AH170" i="26"/>
  <c r="B171" i="26" l="1"/>
  <c r="C172" i="26"/>
  <c r="AI172" i="26"/>
  <c r="AH171" i="26"/>
  <c r="B172" i="26" l="1"/>
  <c r="C173" i="26"/>
  <c r="AH172" i="26"/>
  <c r="AI173" i="26"/>
  <c r="B173" i="26" l="1"/>
  <c r="C174" i="26"/>
  <c r="AH173" i="26"/>
  <c r="AI174" i="26"/>
  <c r="AI175" i="26" l="1"/>
  <c r="AH174" i="26"/>
  <c r="B174" i="26"/>
  <c r="C175" i="26"/>
  <c r="AI176" i="26" l="1"/>
  <c r="AH175" i="26"/>
  <c r="B175" i="26"/>
  <c r="C176" i="26"/>
  <c r="AH176" i="26" l="1"/>
  <c r="AI177" i="26"/>
  <c r="B176" i="26"/>
  <c r="C177" i="26"/>
  <c r="B177" i="26" l="1"/>
  <c r="C178" i="26"/>
  <c r="AH177" i="26"/>
  <c r="AI178" i="26"/>
  <c r="B178" i="26" l="1"/>
  <c r="C179" i="26"/>
  <c r="AH178" i="26"/>
  <c r="AI179" i="26"/>
  <c r="B179" i="26" l="1"/>
  <c r="C180" i="26"/>
  <c r="AI180" i="26"/>
  <c r="AH179" i="26"/>
  <c r="B180" i="26" l="1"/>
  <c r="C181" i="26"/>
  <c r="AH180" i="26"/>
  <c r="AI181" i="26"/>
  <c r="AH181" i="26" l="1"/>
  <c r="AI182" i="26"/>
  <c r="B181" i="26"/>
  <c r="C182" i="26"/>
  <c r="AH182" i="26" l="1"/>
  <c r="AI183" i="26"/>
  <c r="B182" i="26"/>
  <c r="C183" i="26"/>
  <c r="AI184" i="26" l="1"/>
  <c r="AH183" i="26"/>
  <c r="B183" i="26"/>
  <c r="C184" i="26"/>
  <c r="B184" i="26" l="1"/>
  <c r="C185" i="26"/>
  <c r="AH184" i="26"/>
  <c r="AI185" i="26"/>
  <c r="B185" i="26" l="1"/>
  <c r="C186" i="26"/>
  <c r="AH185" i="26"/>
  <c r="AI186" i="26"/>
  <c r="B186" i="26" l="1"/>
  <c r="C187" i="26"/>
  <c r="AH186" i="26"/>
  <c r="AI187" i="26"/>
  <c r="AI188" i="26" l="1"/>
  <c r="AH187" i="26"/>
  <c r="B187" i="26"/>
  <c r="C188" i="26"/>
  <c r="B188" i="26" l="1"/>
  <c r="C189" i="26"/>
  <c r="AH188" i="26"/>
  <c r="AI189" i="26"/>
  <c r="AH189" i="26" l="1"/>
  <c r="AI190" i="26"/>
  <c r="B189" i="26"/>
  <c r="C190" i="26"/>
  <c r="AI191" i="26" l="1"/>
  <c r="AH190" i="26"/>
  <c r="B190" i="26"/>
  <c r="C191" i="26"/>
  <c r="AI192" i="26" l="1"/>
  <c r="AH191" i="26"/>
  <c r="B191" i="26"/>
  <c r="C192" i="26"/>
  <c r="B192" i="26" l="1"/>
  <c r="C193" i="26"/>
  <c r="AH192" i="26"/>
  <c r="AI193" i="26"/>
  <c r="B193" i="26" l="1"/>
  <c r="C194" i="26"/>
  <c r="AH193" i="26"/>
  <c r="AI194" i="26"/>
  <c r="AH194" i="26" l="1"/>
  <c r="AI195" i="26"/>
  <c r="B194" i="26"/>
  <c r="C195" i="26"/>
  <c r="B195" i="26" l="1"/>
  <c r="C196" i="26"/>
  <c r="AI196" i="26"/>
  <c r="AH195" i="26"/>
  <c r="AH196" i="26" l="1"/>
  <c r="AI197" i="26"/>
  <c r="B196" i="26"/>
  <c r="C197" i="26"/>
  <c r="B197" i="26" l="1"/>
  <c r="C198" i="26"/>
  <c r="AH197" i="26"/>
  <c r="AI198" i="26"/>
  <c r="AH198" i="26" l="1"/>
  <c r="AI199" i="26"/>
  <c r="B198" i="26"/>
  <c r="C199" i="26"/>
  <c r="B199" i="26" l="1"/>
  <c r="C200" i="26"/>
  <c r="AI200" i="26"/>
  <c r="AH199" i="26"/>
  <c r="B200" i="26" l="1"/>
  <c r="C201" i="26"/>
  <c r="AH200" i="26"/>
  <c r="AI201" i="26"/>
  <c r="B201" i="26" l="1"/>
  <c r="C202" i="26"/>
  <c r="AH201" i="26"/>
  <c r="AI202" i="26"/>
  <c r="AH202" i="26" l="1"/>
  <c r="AI203" i="26"/>
  <c r="B202" i="26"/>
  <c r="C203" i="26"/>
  <c r="B203" i="26" l="1"/>
  <c r="C204" i="26"/>
  <c r="AI204" i="26"/>
  <c r="AH203" i="26"/>
  <c r="AH204" i="26" l="1"/>
  <c r="AI205" i="26"/>
  <c r="B204" i="26"/>
  <c r="C205" i="26"/>
  <c r="B205" i="26" l="1"/>
  <c r="C206" i="26"/>
  <c r="AH205" i="26"/>
  <c r="AI206" i="26"/>
  <c r="B206" i="26" l="1"/>
  <c r="C207" i="26"/>
  <c r="AI207" i="26"/>
  <c r="AH206" i="26"/>
  <c r="B207" i="26" l="1"/>
  <c r="C208" i="26"/>
  <c r="AI208" i="26"/>
  <c r="AH207" i="26"/>
  <c r="AH208" i="26" l="1"/>
  <c r="AI209" i="26"/>
  <c r="B208" i="26"/>
  <c r="C209" i="26"/>
  <c r="B209" i="26" l="1"/>
  <c r="C210" i="26"/>
  <c r="AH209" i="26"/>
  <c r="AI210" i="26"/>
  <c r="AH210" i="26" l="1"/>
  <c r="AI211" i="26"/>
  <c r="B210" i="26"/>
  <c r="C211" i="26"/>
  <c r="B211" i="26" l="1"/>
  <c r="C212" i="26"/>
  <c r="AI212" i="26"/>
  <c r="AH211" i="26"/>
  <c r="AH212" i="26" l="1"/>
  <c r="AI213" i="26"/>
  <c r="B212" i="26"/>
  <c r="C213" i="26"/>
  <c r="B213" i="26" l="1"/>
  <c r="C214" i="26"/>
  <c r="AH213" i="26"/>
  <c r="AI214" i="26"/>
  <c r="AH214" i="26" l="1"/>
  <c r="AI215" i="26"/>
  <c r="B214" i="26"/>
  <c r="C215" i="26"/>
  <c r="B215" i="26" l="1"/>
  <c r="C216" i="26"/>
  <c r="AI216" i="26"/>
  <c r="AH215" i="26"/>
  <c r="AI217" i="26" l="1"/>
  <c r="AH216" i="26"/>
  <c r="B216" i="26"/>
  <c r="C217" i="26"/>
  <c r="B217" i="26" l="1"/>
  <c r="C218" i="26"/>
  <c r="AH217" i="26"/>
  <c r="AI218" i="26"/>
  <c r="AH218" i="26" l="1"/>
  <c r="AI219" i="26"/>
  <c r="B218" i="26"/>
  <c r="C219" i="26"/>
  <c r="B219" i="26" l="1"/>
  <c r="C220" i="26"/>
  <c r="AI220" i="26"/>
  <c r="AH219" i="26"/>
  <c r="AH220" i="26" l="1"/>
  <c r="AI221" i="26"/>
  <c r="B220" i="26"/>
  <c r="C221" i="26"/>
  <c r="B221" i="26" l="1"/>
  <c r="C222" i="26"/>
  <c r="AH221" i="26"/>
  <c r="AI222" i="26"/>
  <c r="AH222" i="26" l="1"/>
  <c r="AI223" i="26"/>
  <c r="B222" i="26"/>
  <c r="C223" i="26"/>
  <c r="B223" i="26" l="1"/>
  <c r="C224" i="26"/>
  <c r="AI224" i="26"/>
  <c r="AH223" i="26"/>
  <c r="AH224" i="26" l="1"/>
  <c r="AI225" i="26"/>
  <c r="B224" i="26"/>
  <c r="C225" i="26"/>
  <c r="B225" i="26" l="1"/>
  <c r="C226" i="26"/>
  <c r="AH225" i="26"/>
  <c r="AI226" i="26"/>
  <c r="AH226" i="26" l="1"/>
  <c r="AI227" i="26"/>
  <c r="B226" i="26"/>
  <c r="C227" i="26"/>
  <c r="AI228" i="26" l="1"/>
  <c r="AH227" i="26"/>
  <c r="B227" i="26"/>
  <c r="C228" i="26"/>
  <c r="B228" i="26" l="1"/>
  <c r="C229" i="26"/>
  <c r="AH228" i="26"/>
  <c r="AI229" i="26"/>
  <c r="AH229" i="26" l="1"/>
  <c r="AI230" i="26"/>
  <c r="B229" i="26"/>
  <c r="C230" i="26"/>
  <c r="AH230" i="26" l="1"/>
  <c r="AI231" i="26"/>
  <c r="B230" i="26"/>
  <c r="C231" i="26"/>
  <c r="B231" i="26" l="1"/>
  <c r="C232" i="26"/>
  <c r="AI232" i="26"/>
  <c r="AH231" i="26"/>
  <c r="B232" i="26" l="1"/>
  <c r="C233" i="26"/>
  <c r="AH232" i="26"/>
  <c r="AI233" i="26"/>
  <c r="AH233" i="26" l="1"/>
  <c r="AI234" i="26"/>
  <c r="B233" i="26"/>
  <c r="C234" i="26"/>
  <c r="B234" i="26" l="1"/>
  <c r="C235" i="26"/>
  <c r="AH234" i="26"/>
  <c r="AI235" i="26"/>
  <c r="AI236" i="26" l="1"/>
  <c r="AH235" i="26"/>
  <c r="B235" i="26"/>
  <c r="C236" i="26"/>
  <c r="B236" i="26" l="1"/>
  <c r="C237" i="26"/>
  <c r="AH236" i="26"/>
  <c r="AI237" i="26"/>
  <c r="AH237" i="26" l="1"/>
  <c r="AI238" i="26"/>
  <c r="B237" i="26"/>
  <c r="C238" i="26"/>
  <c r="AH238" i="26" l="1"/>
  <c r="AI239" i="26"/>
  <c r="B238" i="26"/>
  <c r="C239" i="26"/>
  <c r="AI240" i="26" l="1"/>
  <c r="AH239" i="26"/>
  <c r="B239" i="26"/>
  <c r="C240" i="26"/>
  <c r="B240" i="26" l="1"/>
  <c r="C241" i="26"/>
  <c r="AH240" i="26"/>
  <c r="AI241" i="26"/>
  <c r="B241" i="26" l="1"/>
  <c r="C242" i="26"/>
  <c r="AH241" i="26"/>
  <c r="AI242" i="26"/>
  <c r="AH242" i="26" l="1"/>
  <c r="AI243" i="26"/>
  <c r="B242" i="26"/>
  <c r="C243" i="26"/>
  <c r="AI244" i="26" l="1"/>
  <c r="AH243" i="26"/>
  <c r="B243" i="26"/>
  <c r="C244" i="26"/>
  <c r="B244" i="26" l="1"/>
  <c r="C245" i="26"/>
  <c r="AH244" i="26"/>
  <c r="AI245" i="26"/>
  <c r="B245" i="26" l="1"/>
  <c r="C246" i="26"/>
  <c r="AH245" i="26"/>
  <c r="AI246" i="26"/>
  <c r="B246" i="26" l="1"/>
  <c r="C247" i="26"/>
  <c r="AH246" i="26"/>
  <c r="AI247" i="26"/>
  <c r="B247" i="26" l="1"/>
  <c r="C248" i="26"/>
  <c r="AI248" i="26"/>
  <c r="AH247" i="26"/>
  <c r="B248" i="26" l="1"/>
  <c r="C249" i="26"/>
  <c r="AH248" i="26"/>
  <c r="AI249" i="26"/>
  <c r="AH249" i="26" l="1"/>
  <c r="AI250" i="26"/>
  <c r="B249" i="26"/>
  <c r="C250" i="26"/>
  <c r="AH250" i="26" l="1"/>
  <c r="AI251" i="26"/>
  <c r="B250" i="26"/>
  <c r="C251" i="26"/>
  <c r="B251" i="26" l="1"/>
  <c r="C252" i="26"/>
  <c r="AI252" i="26"/>
  <c r="AH251" i="26"/>
  <c r="AH252" i="26" l="1"/>
  <c r="AI253" i="26"/>
  <c r="B252" i="26"/>
  <c r="C253" i="26"/>
  <c r="B253" i="26" l="1"/>
  <c r="C254" i="26"/>
  <c r="AH253" i="26"/>
  <c r="AI254" i="26"/>
  <c r="AH254" i="26" l="1"/>
  <c r="AI255" i="26"/>
  <c r="B254" i="26"/>
  <c r="C255" i="26"/>
  <c r="B255" i="26" l="1"/>
  <c r="C256" i="26"/>
  <c r="AI256" i="26"/>
  <c r="AH255" i="26"/>
  <c r="AH256" i="26" l="1"/>
  <c r="AI257" i="26"/>
  <c r="B256" i="26"/>
  <c r="C257" i="26"/>
  <c r="AH257" i="26" l="1"/>
  <c r="AI258" i="26"/>
  <c r="B257" i="26"/>
  <c r="C258" i="26"/>
  <c r="B258" i="26" l="1"/>
  <c r="C259" i="26"/>
  <c r="AH258" i="26"/>
  <c r="AI259" i="26"/>
  <c r="AI260" i="26" l="1"/>
  <c r="AH259" i="26"/>
  <c r="B259" i="26"/>
  <c r="C260" i="26"/>
  <c r="B260" i="26" l="1"/>
  <c r="C261" i="26"/>
  <c r="AH260" i="26"/>
  <c r="AI261" i="26"/>
  <c r="B261" i="26" l="1"/>
  <c r="C262" i="26"/>
  <c r="AH261" i="26"/>
  <c r="AI262" i="26"/>
  <c r="AH262" i="26" l="1"/>
  <c r="AI263" i="26"/>
  <c r="B262" i="26"/>
  <c r="C263" i="26"/>
  <c r="AI264" i="26" l="1"/>
  <c r="AH263" i="26"/>
  <c r="B263" i="26"/>
  <c r="C264" i="26"/>
  <c r="B264" i="26" l="1"/>
  <c r="C265" i="26"/>
  <c r="AH264" i="26"/>
  <c r="AI265" i="26"/>
  <c r="AH265" i="26" l="1"/>
  <c r="AI266" i="26"/>
  <c r="B265" i="26"/>
  <c r="C266" i="26"/>
  <c r="AH266" i="26" l="1"/>
  <c r="AI267" i="26"/>
  <c r="B266" i="26"/>
  <c r="C267" i="26"/>
  <c r="B267" i="26" l="1"/>
  <c r="C268" i="26"/>
  <c r="AI268" i="26"/>
  <c r="AH267" i="26"/>
  <c r="AH268" i="26" l="1"/>
  <c r="AI269" i="26"/>
  <c r="B268" i="26"/>
  <c r="C269" i="26"/>
  <c r="B269" i="26" l="1"/>
  <c r="C270" i="26"/>
  <c r="AH269" i="26"/>
  <c r="AI270" i="26"/>
  <c r="AH270" i="26" l="1"/>
  <c r="AI271" i="26"/>
  <c r="B270" i="26"/>
  <c r="C271" i="26"/>
  <c r="AI272" i="26" l="1"/>
  <c r="AH271" i="26"/>
  <c r="B271" i="26"/>
  <c r="C272" i="26"/>
  <c r="B272" i="26" l="1"/>
  <c r="C273" i="26"/>
  <c r="AH272" i="26"/>
  <c r="AI273" i="26"/>
  <c r="B273" i="26" l="1"/>
  <c r="C274" i="26"/>
  <c r="AH273" i="26"/>
  <c r="AI274" i="26"/>
  <c r="AH274" i="26" l="1"/>
  <c r="AI275" i="26"/>
  <c r="B274" i="26"/>
  <c r="C275" i="26"/>
  <c r="B275" i="26" l="1"/>
  <c r="C276" i="26"/>
  <c r="AI276" i="26"/>
  <c r="AH275" i="26"/>
  <c r="AH276" i="26" l="1"/>
  <c r="AI277" i="26"/>
  <c r="B276" i="26"/>
  <c r="C277" i="26"/>
  <c r="B277" i="26" l="1"/>
  <c r="C278" i="26"/>
  <c r="AH277" i="26"/>
  <c r="AI278" i="26"/>
  <c r="AI279" i="26" l="1"/>
  <c r="AH278" i="26"/>
  <c r="B278" i="26"/>
  <c r="C279" i="26"/>
  <c r="B279" i="26" l="1"/>
  <c r="C280" i="26"/>
  <c r="AI280" i="26"/>
  <c r="AH279" i="26"/>
  <c r="B280" i="26" l="1"/>
  <c r="C281" i="26"/>
  <c r="AH280" i="26"/>
  <c r="AI281" i="26"/>
  <c r="AI282" i="26" l="1"/>
  <c r="AH281" i="26"/>
  <c r="B281" i="26"/>
  <c r="C282" i="26"/>
  <c r="B282" i="26" l="1"/>
  <c r="C283" i="26"/>
  <c r="AH282" i="26"/>
  <c r="AI283" i="26"/>
  <c r="B283" i="26" l="1"/>
  <c r="C284" i="26"/>
  <c r="AH283" i="26"/>
  <c r="AI284" i="26"/>
  <c r="AH284" i="26" l="1"/>
  <c r="AI285" i="26"/>
  <c r="B284" i="26"/>
  <c r="C285" i="26"/>
  <c r="AI286" i="26" l="1"/>
  <c r="AH285" i="26"/>
  <c r="B285" i="26"/>
  <c r="C286" i="26"/>
  <c r="B286" i="26" l="1"/>
  <c r="C287" i="26"/>
  <c r="AI287" i="26"/>
  <c r="AH286" i="26"/>
  <c r="AH287" i="26" l="1"/>
  <c r="AI288" i="26"/>
  <c r="B287" i="26"/>
  <c r="C288" i="26"/>
  <c r="B288" i="26" l="1"/>
  <c r="C289" i="26"/>
  <c r="AH288" i="26"/>
  <c r="AI289" i="26"/>
  <c r="AI290" i="26" l="1"/>
  <c r="AH289" i="26"/>
  <c r="B289" i="26"/>
  <c r="C290" i="26"/>
  <c r="B290" i="26" l="1"/>
  <c r="C291" i="26"/>
  <c r="AH290" i="26"/>
  <c r="AI291" i="26"/>
  <c r="B291" i="26" l="1"/>
  <c r="C292" i="26"/>
  <c r="AH291" i="26"/>
  <c r="AI292" i="26"/>
  <c r="AI293" i="26" l="1"/>
  <c r="AH292" i="26"/>
  <c r="B292" i="26"/>
  <c r="C293" i="26"/>
  <c r="B293" i="26" l="1"/>
  <c r="C294" i="26"/>
  <c r="AH293" i="26"/>
  <c r="AI294" i="26"/>
  <c r="AH294" i="26" l="1"/>
  <c r="AI295" i="26"/>
  <c r="B294" i="26"/>
  <c r="C295" i="26"/>
  <c r="B295" i="26" l="1"/>
  <c r="C296" i="26"/>
  <c r="AH295" i="26"/>
  <c r="AI296" i="26"/>
  <c r="AI297" i="26" l="1"/>
  <c r="AH296" i="26"/>
  <c r="B296" i="26"/>
  <c r="C297" i="26"/>
  <c r="B297" i="26" l="1"/>
  <c r="C298" i="26"/>
  <c r="AH297" i="26"/>
  <c r="AI298" i="26"/>
  <c r="AH298" i="26" l="1"/>
  <c r="AI299" i="26"/>
  <c r="B298" i="26"/>
  <c r="C299" i="26"/>
  <c r="AH299" i="26" l="1"/>
  <c r="AI300" i="26"/>
  <c r="B299" i="26"/>
  <c r="C300" i="26"/>
  <c r="B300" i="26" l="1"/>
  <c r="C301" i="26"/>
  <c r="AI301" i="26"/>
  <c r="AH300" i="26"/>
  <c r="AH301" i="26" l="1"/>
  <c r="AI302" i="26"/>
  <c r="B301" i="26"/>
  <c r="C302" i="26"/>
  <c r="AH302" i="26" l="1"/>
  <c r="AI303" i="26"/>
  <c r="B302" i="26"/>
  <c r="C303" i="26"/>
  <c r="B303" i="26" l="1"/>
  <c r="C304" i="26"/>
  <c r="AH303" i="26"/>
  <c r="AI304" i="26"/>
  <c r="B304" i="26" l="1"/>
  <c r="C305" i="26"/>
  <c r="AI305" i="26"/>
  <c r="AH304" i="26"/>
  <c r="AH305" i="26" l="1"/>
  <c r="AI306" i="26"/>
  <c r="B305" i="26"/>
  <c r="C306" i="26"/>
  <c r="B306" i="26" l="1"/>
  <c r="C307" i="26"/>
  <c r="AH306" i="26"/>
  <c r="AI307" i="26"/>
  <c r="B307" i="26" l="1"/>
  <c r="C308" i="26"/>
  <c r="AH307" i="26"/>
  <c r="AI308" i="26"/>
  <c r="AI309" i="26" l="1"/>
  <c r="AH308" i="26"/>
  <c r="B308" i="26"/>
  <c r="C309" i="26"/>
  <c r="B309" i="26" l="1"/>
  <c r="C310" i="26"/>
  <c r="AH309" i="26"/>
  <c r="AI310" i="26"/>
  <c r="AH310" i="26" l="1"/>
  <c r="AI311" i="26"/>
  <c r="B310" i="26"/>
  <c r="C311" i="26"/>
  <c r="B311" i="26" l="1"/>
  <c r="C312" i="26"/>
  <c r="AH311" i="26"/>
  <c r="AI312" i="26"/>
  <c r="AI313" i="26" l="1"/>
  <c r="AH312" i="26"/>
  <c r="B312" i="26"/>
  <c r="C313" i="26"/>
  <c r="B313" i="26" l="1"/>
  <c r="C314" i="26"/>
  <c r="AH313" i="26"/>
  <c r="AI314" i="26"/>
  <c r="AH314" i="26" l="1"/>
  <c r="AI315" i="26"/>
  <c r="B314" i="26"/>
  <c r="C315" i="26"/>
  <c r="B315" i="26" l="1"/>
  <c r="C316" i="26"/>
  <c r="AH315" i="26"/>
  <c r="AI316" i="26"/>
  <c r="AI317" i="26" l="1"/>
  <c r="AH316" i="26"/>
  <c r="B316" i="26"/>
  <c r="C317" i="26"/>
  <c r="B317" i="26" l="1"/>
  <c r="C318" i="26"/>
  <c r="AH317" i="26"/>
  <c r="AI318" i="26"/>
  <c r="AH318" i="26" l="1"/>
  <c r="AI319" i="26"/>
  <c r="B318" i="26"/>
  <c r="C319" i="26"/>
  <c r="B319" i="26" l="1"/>
  <c r="C320" i="26"/>
  <c r="AH319" i="26"/>
  <c r="AI320" i="26"/>
  <c r="AI321" i="26" l="1"/>
  <c r="AH320" i="26"/>
  <c r="B320" i="26"/>
  <c r="C321" i="26"/>
  <c r="B321" i="26" l="1"/>
  <c r="C322" i="26"/>
  <c r="AH321" i="26"/>
  <c r="AI322" i="26"/>
  <c r="AH322" i="26" l="1"/>
  <c r="AI323" i="26"/>
  <c r="B322" i="26"/>
  <c r="C323" i="26"/>
  <c r="B323" i="26" l="1"/>
  <c r="C324" i="26"/>
  <c r="AH323" i="26"/>
  <c r="AI324" i="26"/>
  <c r="AI325" i="26" l="1"/>
  <c r="AH324" i="26"/>
  <c r="B324" i="26"/>
  <c r="C325" i="26"/>
  <c r="B325" i="26" l="1"/>
  <c r="C326" i="26"/>
  <c r="AH325" i="26"/>
  <c r="AI326" i="26"/>
  <c r="AH326" i="26" l="1"/>
  <c r="AI327" i="26"/>
  <c r="B326" i="26"/>
  <c r="C327" i="26"/>
  <c r="B327" i="26" l="1"/>
  <c r="C328" i="26"/>
  <c r="AH327" i="26"/>
  <c r="AI328" i="26"/>
  <c r="AI329" i="26" l="1"/>
  <c r="AH328" i="26"/>
  <c r="B328" i="26"/>
  <c r="C329" i="26"/>
  <c r="B329" i="26" l="1"/>
  <c r="C330" i="26"/>
  <c r="AH329" i="26"/>
  <c r="AI330" i="26"/>
  <c r="AH330" i="26" l="1"/>
  <c r="AI331" i="26"/>
  <c r="B330" i="26"/>
  <c r="C331" i="26"/>
  <c r="B331" i="26" l="1"/>
  <c r="C332" i="26"/>
  <c r="AH331" i="26"/>
  <c r="AI332" i="26"/>
  <c r="AI333" i="26" l="1"/>
  <c r="AH332" i="26"/>
  <c r="B332" i="26"/>
  <c r="C333" i="26"/>
  <c r="B333" i="26" l="1"/>
  <c r="C334" i="26"/>
  <c r="AH333" i="26"/>
  <c r="AI334" i="26"/>
  <c r="AH334" i="26" l="1"/>
  <c r="AI335" i="26"/>
  <c r="B334" i="26"/>
  <c r="C335" i="26"/>
  <c r="B335" i="26" l="1"/>
  <c r="C336" i="26"/>
  <c r="AI336" i="26"/>
  <c r="AH335" i="26"/>
  <c r="AI337" i="26" l="1"/>
  <c r="AH336" i="26"/>
  <c r="B336" i="26"/>
  <c r="C337" i="26"/>
  <c r="B337" i="26" l="1"/>
  <c r="C338" i="26"/>
  <c r="AH337" i="26"/>
  <c r="AI338" i="26"/>
  <c r="AH338" i="26" l="1"/>
  <c r="AI339" i="26"/>
  <c r="B338" i="26"/>
  <c r="C339" i="26"/>
  <c r="B339" i="26" l="1"/>
  <c r="C340" i="26"/>
  <c r="AI340" i="26"/>
  <c r="AH339" i="26"/>
  <c r="AI341" i="26" l="1"/>
  <c r="AH340" i="26"/>
  <c r="B340" i="26"/>
  <c r="C341" i="26"/>
  <c r="B341" i="26" l="1"/>
  <c r="C342" i="26"/>
  <c r="AH341" i="26"/>
  <c r="AI342" i="26"/>
  <c r="AH342" i="26" l="1"/>
  <c r="AI343" i="26"/>
  <c r="B342" i="26"/>
  <c r="C343" i="26"/>
  <c r="AI344" i="26" l="1"/>
  <c r="AH343" i="26"/>
  <c r="B343" i="26"/>
  <c r="C344" i="26"/>
  <c r="B344" i="26" l="1"/>
  <c r="C345" i="26"/>
  <c r="AH344" i="26"/>
  <c r="AI345" i="26"/>
  <c r="B345" i="26" l="1"/>
  <c r="C346" i="26"/>
  <c r="AH345" i="26"/>
  <c r="AI346" i="26"/>
  <c r="B346" i="26" l="1"/>
  <c r="C347" i="26"/>
  <c r="AH346" i="26"/>
  <c r="AI347" i="26"/>
  <c r="B347" i="26" l="1"/>
  <c r="C348" i="26"/>
  <c r="AI348" i="26"/>
  <c r="AH347" i="26"/>
  <c r="B348" i="26" l="1"/>
  <c r="C349" i="26"/>
  <c r="AH348" i="26"/>
  <c r="AI349" i="26"/>
  <c r="B349" i="26" l="1"/>
  <c r="C350" i="26"/>
  <c r="AH349" i="26"/>
  <c r="AI350" i="26"/>
  <c r="AI351" i="26" l="1"/>
  <c r="AH350" i="26"/>
  <c r="B350" i="26"/>
  <c r="C351" i="26"/>
  <c r="B351" i="26" l="1"/>
  <c r="C352" i="26"/>
  <c r="AH351" i="26"/>
  <c r="AI352" i="26"/>
  <c r="AH352" i="26" l="1"/>
  <c r="AI353" i="26"/>
  <c r="B352" i="26"/>
  <c r="C353" i="26"/>
  <c r="AH353" i="26" l="1"/>
  <c r="AI354" i="26"/>
  <c r="B353" i="26"/>
  <c r="C354" i="26"/>
  <c r="B354" i="26" l="1"/>
  <c r="C355" i="26"/>
  <c r="AI355" i="26"/>
  <c r="AH354" i="26"/>
  <c r="AH355" i="26" l="1"/>
  <c r="AI356" i="26"/>
  <c r="B355" i="26"/>
  <c r="C356" i="26"/>
  <c r="B356" i="26" l="1"/>
  <c r="C357" i="26"/>
  <c r="AH356" i="26"/>
  <c r="AI357" i="26"/>
  <c r="B357" i="26" l="1"/>
  <c r="C358" i="26"/>
  <c r="AH357" i="26"/>
  <c r="AI358" i="26"/>
  <c r="B358" i="26" l="1"/>
  <c r="C359" i="26"/>
  <c r="AI359" i="26"/>
  <c r="AH358" i="26"/>
  <c r="AH359" i="26" l="1"/>
  <c r="AI360" i="26"/>
  <c r="B359" i="26"/>
  <c r="C360" i="26"/>
  <c r="AH360" i="26" l="1"/>
  <c r="AI361" i="26"/>
  <c r="B360" i="26"/>
  <c r="C361" i="26"/>
  <c r="B361" i="26" l="1"/>
  <c r="C362" i="26"/>
  <c r="AH361" i="26"/>
  <c r="AI362" i="26"/>
  <c r="B362" i="26" l="1"/>
  <c r="C363" i="26"/>
  <c r="AI363" i="26"/>
  <c r="AH362" i="26"/>
  <c r="AH363" i="26" l="1"/>
  <c r="AI364" i="26"/>
  <c r="B363" i="26"/>
  <c r="C364" i="26"/>
  <c r="AH364" i="26" l="1"/>
  <c r="AI365" i="26"/>
  <c r="B364" i="26"/>
  <c r="C365" i="26"/>
  <c r="B365" i="26" l="1"/>
  <c r="C366" i="26"/>
  <c r="AH365" i="26"/>
  <c r="AI366" i="26"/>
  <c r="AI367" i="26" l="1"/>
  <c r="AH366" i="26"/>
  <c r="B366" i="26"/>
  <c r="C367" i="26"/>
  <c r="B367" i="26" l="1"/>
  <c r="C368" i="26"/>
  <c r="AH367" i="26"/>
  <c r="AI368" i="26"/>
  <c r="AH368" i="26" l="1"/>
  <c r="AI369" i="26"/>
  <c r="B368" i="26"/>
  <c r="C369" i="26"/>
  <c r="AH369" i="26" l="1"/>
  <c r="AI370" i="26"/>
  <c r="B369" i="26"/>
  <c r="C370" i="26"/>
  <c r="B370" i="26" l="1"/>
  <c r="C371" i="26"/>
  <c r="AI371" i="26"/>
  <c r="AH370" i="26"/>
  <c r="B371" i="26" l="1"/>
  <c r="C372" i="26"/>
  <c r="AH371" i="26"/>
  <c r="AI372" i="26"/>
  <c r="B372" i="26" l="1"/>
  <c r="C373" i="26"/>
  <c r="AH372" i="26"/>
  <c r="AI373" i="26"/>
  <c r="B373" i="26" l="1"/>
  <c r="C374" i="26"/>
  <c r="AH373" i="26"/>
  <c r="AI374" i="26"/>
  <c r="AI375" i="26" l="1"/>
  <c r="AH374" i="26"/>
  <c r="B374" i="26"/>
  <c r="C375" i="26"/>
  <c r="B375" i="26" l="1"/>
  <c r="C376" i="26"/>
  <c r="AH375" i="26"/>
  <c r="AI376" i="26"/>
  <c r="B376" i="26" l="1"/>
  <c r="C377" i="26"/>
  <c r="AH376" i="26"/>
  <c r="AI377" i="26"/>
  <c r="AH377" i="26" l="1"/>
  <c r="AI378" i="26"/>
  <c r="B377" i="26"/>
  <c r="C378" i="26"/>
  <c r="AI379" i="26" l="1"/>
  <c r="AH378" i="26"/>
  <c r="B378" i="26"/>
  <c r="C379" i="26"/>
  <c r="B379" i="26" l="1"/>
  <c r="C380" i="26"/>
  <c r="AH379" i="26"/>
  <c r="AI380" i="26"/>
  <c r="B380" i="26" l="1"/>
  <c r="C381" i="26"/>
  <c r="AH380" i="26"/>
  <c r="AI381" i="26"/>
  <c r="B381" i="26" l="1"/>
  <c r="C382" i="26"/>
  <c r="AH381" i="26"/>
  <c r="AI382" i="26"/>
  <c r="B382" i="26" l="1"/>
  <c r="C383" i="26"/>
  <c r="AI383" i="26"/>
  <c r="AH382" i="26"/>
  <c r="AH383" i="26" l="1"/>
  <c r="AI384" i="26"/>
  <c r="B383" i="26"/>
  <c r="C384" i="26"/>
  <c r="AH384" i="26" l="1"/>
  <c r="AI385" i="26"/>
  <c r="B384" i="26"/>
  <c r="C385" i="26"/>
  <c r="B385" i="26" l="1"/>
  <c r="C386" i="26"/>
  <c r="AH385" i="26"/>
  <c r="AI386" i="26"/>
  <c r="AI387" i="26" l="1"/>
  <c r="AH386" i="26"/>
  <c r="B386" i="26"/>
  <c r="C387" i="26"/>
  <c r="B387" i="26" l="1"/>
  <c r="C388" i="26"/>
  <c r="AH387" i="26"/>
  <c r="AI388" i="26"/>
  <c r="B388" i="26" l="1"/>
  <c r="C389" i="26"/>
  <c r="AH388" i="26"/>
  <c r="AI389" i="26"/>
  <c r="B389" i="26" l="1"/>
  <c r="C390" i="26"/>
  <c r="AH389" i="26"/>
  <c r="AI390" i="26"/>
  <c r="B390" i="26" l="1"/>
  <c r="C391" i="26"/>
  <c r="AI391" i="26"/>
  <c r="AH390" i="26"/>
  <c r="B391" i="26" l="1"/>
  <c r="C392" i="26"/>
  <c r="AH391" i="26"/>
  <c r="AI392" i="26"/>
  <c r="AI393" i="26" l="1"/>
  <c r="AH392" i="26"/>
  <c r="B392" i="26"/>
  <c r="C393" i="26"/>
  <c r="B393" i="26" l="1"/>
  <c r="C394" i="26"/>
  <c r="AH393" i="26"/>
  <c r="AI394" i="26"/>
  <c r="B394" i="26" l="1"/>
  <c r="C395" i="26"/>
  <c r="AI395" i="26"/>
  <c r="AH394" i="26"/>
  <c r="AH395" i="26" l="1"/>
  <c r="AI396" i="26"/>
  <c r="B395" i="26"/>
  <c r="C396" i="26"/>
  <c r="B396" i="26" l="1"/>
  <c r="C397" i="26"/>
  <c r="AH396" i="26"/>
  <c r="AI397" i="26"/>
  <c r="AH397" i="26" l="1"/>
  <c r="AI398" i="26"/>
  <c r="B397" i="26"/>
  <c r="C398" i="26"/>
  <c r="B398" i="26" l="1"/>
  <c r="C399" i="26"/>
  <c r="AI399" i="26"/>
  <c r="AH398" i="26"/>
  <c r="B399" i="26" l="1"/>
  <c r="C400" i="26"/>
  <c r="AH399" i="26"/>
  <c r="AI400" i="26"/>
  <c r="AH400" i="26" l="1"/>
  <c r="AI401" i="26"/>
  <c r="B400" i="26"/>
  <c r="C401" i="26"/>
  <c r="B401" i="26" l="1"/>
  <c r="C402" i="26"/>
  <c r="AI402" i="26"/>
  <c r="AH401" i="26"/>
  <c r="AH402" i="26" l="1"/>
  <c r="AI403" i="26"/>
  <c r="B402" i="26"/>
  <c r="C403" i="26"/>
  <c r="B403" i="26" l="1"/>
  <c r="C404" i="26"/>
  <c r="AH403" i="26"/>
  <c r="AI404" i="26"/>
  <c r="AH404" i="26" l="1"/>
  <c r="AI405" i="26"/>
  <c r="B404" i="26"/>
  <c r="C405" i="26"/>
  <c r="B405" i="26" l="1"/>
  <c r="C406" i="26"/>
  <c r="AI406" i="26"/>
  <c r="AH405" i="26"/>
  <c r="AH406" i="26" l="1"/>
  <c r="AI407" i="26"/>
  <c r="B406" i="26"/>
  <c r="C407" i="26"/>
  <c r="B407" i="26" l="1"/>
  <c r="C408" i="26"/>
  <c r="AH407" i="26"/>
  <c r="AI408" i="26"/>
  <c r="B408" i="26" l="1"/>
  <c r="C409" i="26"/>
  <c r="AH408" i="26"/>
  <c r="AI409" i="26"/>
  <c r="AI410" i="26" l="1"/>
  <c r="AH409" i="26"/>
  <c r="B409" i="26"/>
  <c r="C410" i="26"/>
  <c r="B410" i="26" l="1"/>
  <c r="C411" i="26"/>
  <c r="AH410" i="26"/>
  <c r="AI411" i="26"/>
  <c r="AH411" i="26" l="1"/>
  <c r="AI412" i="26"/>
  <c r="B411" i="26"/>
  <c r="C412" i="26"/>
  <c r="B412" i="26" l="1"/>
  <c r="C413" i="26"/>
  <c r="AH412" i="26"/>
  <c r="AI413" i="26"/>
  <c r="B413" i="26" l="1"/>
  <c r="C414" i="26"/>
  <c r="AI414" i="26"/>
  <c r="AH413" i="26"/>
  <c r="AH414" i="26" l="1"/>
  <c r="AI415" i="26"/>
  <c r="B414" i="26"/>
  <c r="C415" i="26"/>
  <c r="B415" i="26" l="1"/>
  <c r="C416" i="26"/>
  <c r="AH415" i="26"/>
  <c r="AI416" i="26"/>
  <c r="AH416" i="26" l="1"/>
  <c r="AI417" i="26"/>
  <c r="B416" i="26"/>
  <c r="C417" i="26"/>
  <c r="B417" i="26" l="1"/>
  <c r="C418" i="26"/>
  <c r="AI418" i="26"/>
  <c r="AH417" i="26"/>
  <c r="AH418" i="26" l="1"/>
  <c r="AI419" i="26"/>
  <c r="B418" i="26"/>
  <c r="C419" i="26"/>
  <c r="B419" i="26" l="1"/>
  <c r="C420" i="26"/>
  <c r="AH419" i="26"/>
  <c r="AI420" i="26"/>
  <c r="AH420" i="26" l="1"/>
  <c r="AI421" i="26"/>
  <c r="B420" i="26"/>
  <c r="C421" i="26"/>
  <c r="AI422" i="26" l="1"/>
  <c r="AH421" i="26"/>
  <c r="B421" i="26"/>
  <c r="C422" i="26"/>
  <c r="B422" i="26" l="1"/>
  <c r="C423" i="26"/>
  <c r="AH422" i="26"/>
  <c r="AI423" i="26"/>
  <c r="AH423" i="26" l="1"/>
  <c r="AI424" i="26"/>
  <c r="B423" i="26"/>
  <c r="C424" i="26"/>
  <c r="B424" i="26" l="1"/>
  <c r="C425" i="26"/>
  <c r="AH424" i="26"/>
  <c r="AI425" i="26"/>
  <c r="AI426" i="26" l="1"/>
  <c r="AH425" i="26"/>
  <c r="B425" i="26"/>
  <c r="C426" i="26"/>
  <c r="B426" i="26" l="1"/>
  <c r="C427" i="26"/>
  <c r="AH426" i="26"/>
  <c r="AI427" i="26"/>
  <c r="AH427" i="26" l="1"/>
  <c r="AI428" i="26"/>
  <c r="B427" i="26"/>
  <c r="C428" i="26"/>
  <c r="B428" i="26" l="1"/>
  <c r="C429" i="26"/>
  <c r="AH428" i="26"/>
  <c r="AI429" i="26"/>
  <c r="AI430" i="26" l="1"/>
  <c r="AH429" i="26"/>
  <c r="B429" i="26"/>
  <c r="C430" i="26"/>
  <c r="B430" i="26" l="1"/>
  <c r="C431" i="26"/>
  <c r="AH430" i="26"/>
  <c r="AI431" i="26"/>
  <c r="AH431" i="26" l="1"/>
  <c r="AI432" i="26"/>
  <c r="B431" i="26"/>
  <c r="C432" i="26"/>
  <c r="B432" i="26" l="1"/>
  <c r="C433" i="26"/>
  <c r="AH432" i="26"/>
  <c r="AI433" i="26"/>
  <c r="AI434" i="26" l="1"/>
  <c r="AH433" i="26"/>
  <c r="B433" i="26"/>
  <c r="C434" i="26"/>
  <c r="B434" i="26" l="1"/>
  <c r="C435" i="26"/>
  <c r="AH434" i="26"/>
  <c r="AI435" i="26"/>
  <c r="AH435" i="26" l="1"/>
  <c r="AI436" i="26"/>
  <c r="B435" i="26"/>
  <c r="C436" i="26"/>
  <c r="B436" i="26" l="1"/>
  <c r="C437" i="26"/>
  <c r="AH436" i="26"/>
  <c r="AI437" i="26"/>
  <c r="AI438" i="26" l="1"/>
  <c r="AH437" i="26"/>
  <c r="B437" i="26"/>
  <c r="C438" i="26"/>
  <c r="B438" i="26" l="1"/>
  <c r="C439" i="26"/>
  <c r="AH438" i="26"/>
  <c r="AI439" i="26"/>
  <c r="B439" i="26" l="1"/>
  <c r="C440" i="26"/>
  <c r="AH439" i="26"/>
  <c r="AI440" i="26"/>
  <c r="B440" i="26" l="1"/>
  <c r="C441" i="26"/>
  <c r="AH440" i="26"/>
  <c r="AI441" i="26"/>
  <c r="B441" i="26" l="1"/>
  <c r="C442" i="26"/>
  <c r="AI442" i="26"/>
  <c r="AH441" i="26"/>
  <c r="AH442" i="26" l="1"/>
  <c r="AI443" i="26"/>
  <c r="B442" i="26"/>
  <c r="C443" i="26"/>
  <c r="B443" i="26" l="1"/>
  <c r="C444" i="26"/>
  <c r="AH443" i="26"/>
  <c r="AI444" i="26"/>
  <c r="B444" i="26" l="1"/>
  <c r="C445" i="26"/>
  <c r="AH444" i="26"/>
  <c r="AI445" i="26"/>
  <c r="AI446" i="26" l="1"/>
  <c r="AH445" i="26"/>
  <c r="B445" i="26"/>
  <c r="C446" i="26"/>
  <c r="B446" i="26" l="1"/>
  <c r="C447" i="26"/>
  <c r="AI447" i="26"/>
  <c r="AH446" i="26"/>
  <c r="AI448" i="26" l="1"/>
  <c r="AH447" i="26"/>
  <c r="B447" i="26"/>
  <c r="C448" i="26"/>
  <c r="B448" i="26" l="1"/>
  <c r="C449" i="26"/>
  <c r="AH448" i="26"/>
  <c r="AI449" i="26"/>
  <c r="AH449" i="26" l="1"/>
  <c r="AI450" i="26"/>
  <c r="B449" i="26"/>
  <c r="C450" i="26"/>
  <c r="B450" i="26" l="1"/>
  <c r="C451" i="26"/>
  <c r="AI451" i="26"/>
  <c r="AH450" i="26"/>
  <c r="B451" i="26" l="1"/>
  <c r="C452" i="26"/>
  <c r="AI452" i="26"/>
  <c r="AH451" i="26"/>
  <c r="AH452" i="26" l="1"/>
  <c r="AI453" i="26"/>
  <c r="B452" i="26"/>
  <c r="C453" i="26"/>
  <c r="B453" i="26" l="1"/>
  <c r="C454" i="26"/>
  <c r="AH453" i="26"/>
  <c r="AI454" i="26"/>
  <c r="AI455" i="26" l="1"/>
  <c r="AH454" i="26"/>
  <c r="B454" i="26"/>
  <c r="C455" i="26"/>
  <c r="B455" i="26" l="1"/>
  <c r="C456" i="26"/>
  <c r="AH455" i="26"/>
  <c r="AI456" i="26"/>
  <c r="AH456" i="26" l="1"/>
  <c r="AI457" i="26"/>
  <c r="B456" i="26"/>
  <c r="C457" i="26"/>
  <c r="B457" i="26" l="1"/>
  <c r="C458" i="26"/>
  <c r="AH457" i="26"/>
  <c r="AI458" i="26"/>
  <c r="AI459" i="26" l="1"/>
  <c r="AH458" i="26"/>
  <c r="B458" i="26"/>
  <c r="C459" i="26"/>
  <c r="B459" i="26" l="1"/>
  <c r="C460" i="26"/>
  <c r="AH459" i="26"/>
  <c r="AI460" i="26"/>
  <c r="AH460" i="26" l="1"/>
  <c r="AI461" i="26"/>
  <c r="B460" i="26"/>
  <c r="C461" i="26"/>
  <c r="B461" i="26" l="1"/>
  <c r="C462" i="26"/>
  <c r="AH461" i="26"/>
  <c r="AI462" i="26"/>
  <c r="AI463" i="26" l="1"/>
  <c r="AH462" i="26"/>
  <c r="B462" i="26"/>
  <c r="C463" i="26"/>
  <c r="B463" i="26" l="1"/>
  <c r="C464" i="26"/>
  <c r="AH463" i="26"/>
  <c r="AI464" i="26"/>
  <c r="AH464" i="26" l="1"/>
  <c r="AI465" i="26"/>
  <c r="B464" i="26"/>
  <c r="C465" i="26"/>
  <c r="B465" i="26" l="1"/>
  <c r="C466" i="26"/>
  <c r="AH465" i="26"/>
  <c r="AI466" i="26"/>
  <c r="AI467" i="26" l="1"/>
  <c r="AH466" i="26"/>
  <c r="B466" i="26"/>
  <c r="C467" i="26"/>
  <c r="B467" i="26" l="1"/>
  <c r="C468" i="26"/>
  <c r="AH467" i="26"/>
  <c r="AI468" i="26"/>
  <c r="AH468" i="26" l="1"/>
  <c r="AI469" i="26"/>
  <c r="B468" i="26"/>
  <c r="C469" i="26"/>
  <c r="B469" i="26" l="1"/>
  <c r="C470" i="26"/>
  <c r="AH469" i="26"/>
  <c r="AI470" i="26"/>
  <c r="AI471" i="26" l="1"/>
  <c r="AH470" i="26"/>
  <c r="B470" i="26"/>
  <c r="C471" i="26"/>
  <c r="B471" i="26" l="1"/>
  <c r="C472" i="26"/>
  <c r="AH471" i="26"/>
  <c r="AI472" i="26"/>
  <c r="AH472" i="26" l="1"/>
  <c r="AI473" i="26"/>
  <c r="B472" i="26"/>
  <c r="C473" i="26"/>
  <c r="B473" i="26" l="1"/>
  <c r="C474" i="26"/>
  <c r="AH473" i="26"/>
  <c r="AI474" i="26"/>
  <c r="AI475" i="26" l="1"/>
  <c r="AH474" i="26"/>
  <c r="B474" i="26"/>
  <c r="C475" i="26"/>
  <c r="B475" i="26" l="1"/>
  <c r="C476" i="26"/>
  <c r="AH475" i="26"/>
  <c r="AI476" i="26"/>
  <c r="AH476" i="26" l="1"/>
  <c r="AI477" i="26"/>
  <c r="B476" i="26"/>
  <c r="C477" i="26"/>
  <c r="B477" i="26" l="1"/>
  <c r="C478" i="26"/>
  <c r="AH477" i="26"/>
  <c r="AI478" i="26"/>
  <c r="AI479" i="26" l="1"/>
  <c r="AH478" i="26"/>
  <c r="B478" i="26"/>
  <c r="C479" i="26"/>
  <c r="B479" i="26" l="1"/>
  <c r="C480" i="26"/>
  <c r="AH479" i="26"/>
  <c r="AI480" i="26"/>
  <c r="AH480" i="26" l="1"/>
  <c r="AI481" i="26"/>
  <c r="B480" i="26"/>
  <c r="C481" i="26"/>
  <c r="AH481" i="26" l="1"/>
  <c r="AI482" i="26"/>
  <c r="B481" i="26"/>
  <c r="C482" i="26"/>
  <c r="AI483" i="26" l="1"/>
  <c r="AH482" i="26"/>
  <c r="B482" i="26"/>
  <c r="C483" i="26"/>
  <c r="B483" i="26" l="1"/>
  <c r="C484" i="26"/>
  <c r="AH483" i="26"/>
  <c r="AI484" i="26"/>
  <c r="B484" i="26" l="1"/>
  <c r="C485" i="26"/>
  <c r="AH484" i="26"/>
  <c r="AI485" i="26"/>
  <c r="B485" i="26" l="1"/>
  <c r="C486" i="26"/>
  <c r="AH485" i="26"/>
  <c r="AI486" i="26"/>
  <c r="B486" i="26" l="1"/>
  <c r="C487" i="26"/>
  <c r="AI487" i="26"/>
  <c r="AH486" i="26"/>
  <c r="B487" i="26" l="1"/>
  <c r="C488" i="26"/>
  <c r="AH487" i="26"/>
  <c r="AI488" i="26"/>
  <c r="B488" i="26" l="1"/>
  <c r="C489" i="26"/>
  <c r="AH488" i="26"/>
  <c r="AI489" i="26"/>
  <c r="AH489" i="26" l="1"/>
  <c r="AI490" i="26"/>
  <c r="B489" i="26"/>
  <c r="C490" i="26"/>
  <c r="B490" i="26" l="1"/>
  <c r="C491" i="26"/>
  <c r="AI491" i="26"/>
  <c r="AH490" i="26"/>
  <c r="AH491" i="26" l="1"/>
  <c r="AI492" i="26"/>
  <c r="B491" i="26"/>
  <c r="C492" i="26"/>
  <c r="AH492" i="26" l="1"/>
  <c r="AI493" i="26"/>
  <c r="B492" i="26"/>
  <c r="C493" i="26"/>
  <c r="B493" i="26" l="1"/>
  <c r="C494" i="26"/>
  <c r="AH493" i="26"/>
  <c r="AI494" i="26"/>
  <c r="AI495" i="26" l="1"/>
  <c r="AH494" i="26"/>
  <c r="B494" i="26"/>
  <c r="C495" i="26"/>
  <c r="B495" i="26" l="1"/>
  <c r="C496" i="26"/>
  <c r="AH495" i="26"/>
  <c r="AI496" i="26"/>
  <c r="AH496" i="26" l="1"/>
  <c r="AI497" i="26"/>
  <c r="B496" i="26"/>
  <c r="C497" i="26"/>
  <c r="B497" i="26" l="1"/>
  <c r="C498" i="26"/>
  <c r="AI498" i="26"/>
  <c r="AH497" i="26"/>
  <c r="B498" i="26" l="1"/>
  <c r="C499" i="26"/>
  <c r="AH498" i="26"/>
  <c r="AI499" i="26"/>
  <c r="AI500" i="26" l="1"/>
  <c r="AH499" i="26"/>
  <c r="B499" i="26"/>
  <c r="C500" i="26"/>
  <c r="B500" i="26" l="1"/>
  <c r="C501" i="26"/>
  <c r="AH500" i="26"/>
  <c r="AI501" i="26"/>
  <c r="AI502" i="26" l="1"/>
  <c r="AH501" i="26"/>
  <c r="B501" i="26"/>
  <c r="C502" i="26"/>
  <c r="B502" i="26" l="1"/>
  <c r="C503" i="26"/>
  <c r="AH502" i="26"/>
  <c r="AI503" i="26"/>
  <c r="B503" i="26" l="1"/>
  <c r="C504" i="26"/>
  <c r="AI504" i="26"/>
  <c r="AH503" i="26"/>
  <c r="AH504" i="26" l="1"/>
  <c r="AI505" i="26"/>
  <c r="B504" i="26"/>
  <c r="C505" i="26"/>
  <c r="AI506" i="26" l="1"/>
  <c r="AH505" i="26"/>
  <c r="B505" i="26"/>
  <c r="C506" i="26"/>
  <c r="B506" i="26" l="1"/>
  <c r="C507" i="26"/>
  <c r="AH506" i="26"/>
  <c r="AI507" i="26"/>
  <c r="AI508" i="26" l="1"/>
  <c r="AH507" i="26"/>
  <c r="B507" i="26"/>
  <c r="C508" i="26"/>
  <c r="B508" i="26" l="1"/>
  <c r="C509" i="26"/>
  <c r="AH508" i="26"/>
  <c r="AI509" i="26"/>
  <c r="AI510" i="26" l="1"/>
  <c r="AH509" i="26"/>
  <c r="B509" i="26"/>
  <c r="C510" i="26"/>
  <c r="B510" i="26" l="1"/>
  <c r="C511" i="26"/>
  <c r="AH510" i="26"/>
  <c r="AI511" i="26"/>
  <c r="AI512" i="26" l="1"/>
  <c r="AH511" i="26"/>
  <c r="B511" i="26"/>
  <c r="C512" i="26"/>
  <c r="B512" i="26" l="1"/>
  <c r="C513" i="26"/>
  <c r="AH512" i="26"/>
  <c r="AI513" i="26"/>
  <c r="AI514" i="26" l="1"/>
  <c r="AH513" i="26"/>
  <c r="B513" i="26"/>
  <c r="C514" i="26"/>
  <c r="B514" i="26" l="1"/>
  <c r="C515" i="26"/>
  <c r="AH514" i="26"/>
  <c r="AI515" i="26"/>
  <c r="B515" i="26" l="1"/>
  <c r="C516" i="26"/>
  <c r="AI516" i="26"/>
  <c r="AH515" i="26"/>
  <c r="AH516" i="26" l="1"/>
  <c r="AI517" i="26"/>
  <c r="B516" i="26"/>
  <c r="C517" i="26"/>
  <c r="AH517" i="26" l="1"/>
  <c r="AI518" i="26"/>
  <c r="B517" i="26"/>
  <c r="C518" i="26"/>
  <c r="B518" i="26" l="1"/>
  <c r="C519" i="26"/>
  <c r="AH518" i="26"/>
  <c r="AI519" i="26"/>
  <c r="AI520" i="26" l="1"/>
  <c r="AH519" i="26"/>
  <c r="B519" i="26"/>
  <c r="C520" i="26"/>
  <c r="B520" i="26" l="1"/>
  <c r="C521" i="26"/>
  <c r="AI521" i="26"/>
  <c r="AH520" i="26"/>
  <c r="AI522" i="26" l="1"/>
  <c r="AH521" i="26"/>
  <c r="B521" i="26"/>
  <c r="C522" i="26"/>
  <c r="B522" i="26" l="1"/>
  <c r="C523" i="26"/>
  <c r="AH522" i="26"/>
  <c r="AI523" i="26"/>
  <c r="B523" i="26" l="1"/>
  <c r="C524" i="26"/>
  <c r="AH523" i="26"/>
  <c r="AI524" i="26"/>
  <c r="AH524" i="26" l="1"/>
  <c r="AI525" i="26"/>
  <c r="B524" i="26"/>
  <c r="C525" i="26"/>
  <c r="B525" i="26" l="1"/>
  <c r="C526" i="26"/>
  <c r="AI526" i="26"/>
  <c r="AH525" i="26"/>
  <c r="B526" i="26" l="1"/>
  <c r="C527" i="26"/>
  <c r="AH526" i="26"/>
  <c r="AI527" i="26"/>
  <c r="B527" i="26" l="1"/>
  <c r="C528" i="26"/>
  <c r="AH527" i="26"/>
  <c r="AI528" i="26"/>
  <c r="B528" i="26" l="1"/>
  <c r="C529" i="26"/>
  <c r="AH528" i="26"/>
  <c r="AI529" i="26"/>
  <c r="AI530" i="26" l="1"/>
  <c r="AH529" i="26"/>
  <c r="B529" i="26"/>
  <c r="C530" i="26"/>
  <c r="B530" i="26" l="1"/>
  <c r="C531" i="26"/>
  <c r="AH530" i="26"/>
  <c r="AI531" i="26"/>
  <c r="AH531" i="26" l="1"/>
  <c r="AI532" i="26"/>
  <c r="B531" i="26"/>
  <c r="C532" i="26"/>
  <c r="B532" i="26" l="1"/>
  <c r="C533" i="26"/>
  <c r="AH532" i="26"/>
  <c r="AI533" i="26"/>
  <c r="AI534" i="26" l="1"/>
  <c r="AH533" i="26"/>
  <c r="B533" i="26"/>
  <c r="C534" i="26"/>
  <c r="B534" i="26" l="1"/>
  <c r="C535" i="26"/>
  <c r="AH534" i="26"/>
  <c r="AI535" i="26"/>
  <c r="AH535" i="26" l="1"/>
  <c r="AI536" i="26"/>
  <c r="B535" i="26"/>
  <c r="C536" i="26"/>
  <c r="B536" i="26" l="1"/>
  <c r="C537" i="26"/>
  <c r="AH536" i="26"/>
  <c r="AI537" i="26"/>
  <c r="AI538" i="26" l="1"/>
  <c r="AH537" i="26"/>
  <c r="B537" i="26"/>
  <c r="C538" i="26"/>
  <c r="B538" i="26" l="1"/>
  <c r="C539" i="26"/>
  <c r="AH538" i="26"/>
  <c r="AI539" i="26"/>
  <c r="B539" i="26" l="1"/>
  <c r="C540" i="26"/>
  <c r="AH539" i="26"/>
  <c r="AI540" i="26"/>
  <c r="B540" i="26" l="1"/>
  <c r="C541" i="26"/>
  <c r="AH540" i="26"/>
  <c r="AI541" i="26"/>
  <c r="AI542" i="26" l="1"/>
  <c r="AH541" i="26"/>
  <c r="B541" i="26"/>
  <c r="C542" i="26"/>
  <c r="B542" i="26" l="1"/>
  <c r="C543" i="26"/>
  <c r="AH542" i="26"/>
  <c r="AI543" i="26"/>
  <c r="B543" i="26" l="1"/>
  <c r="C544" i="26"/>
  <c r="AH543" i="26"/>
  <c r="AI544" i="26"/>
  <c r="AH544" i="26" l="1"/>
  <c r="AI545" i="26"/>
  <c r="B544" i="26"/>
  <c r="C545" i="26"/>
  <c r="B545" i="26" l="1"/>
  <c r="C546" i="26"/>
  <c r="AI546" i="26"/>
  <c r="AH545" i="26"/>
  <c r="AH546" i="26" l="1"/>
  <c r="AI547" i="26"/>
  <c r="B546" i="26"/>
  <c r="C547" i="26"/>
  <c r="AH547" i="26" l="1"/>
  <c r="AI548" i="26"/>
  <c r="B547" i="26"/>
  <c r="C548" i="26"/>
  <c r="B548" i="26" l="1"/>
  <c r="C549" i="26"/>
  <c r="AH548" i="26"/>
  <c r="AI549" i="26"/>
  <c r="AI550" i="26" l="1"/>
  <c r="AH549" i="26"/>
  <c r="B549" i="26"/>
  <c r="C550" i="26"/>
  <c r="B550" i="26" l="1"/>
  <c r="C551" i="26"/>
  <c r="AH550" i="26"/>
  <c r="AI551" i="26"/>
  <c r="AH551" i="26" l="1"/>
  <c r="AI552" i="26"/>
  <c r="B551" i="26"/>
  <c r="C552" i="26"/>
  <c r="AH552" i="26" l="1"/>
  <c r="AI553" i="26"/>
  <c r="B552" i="26"/>
  <c r="C553" i="26"/>
  <c r="B553" i="26" l="1"/>
  <c r="C554" i="26"/>
  <c r="AI554" i="26"/>
  <c r="AH553" i="26"/>
  <c r="B554" i="26" l="1"/>
  <c r="C555" i="26"/>
  <c r="AH554" i="26"/>
  <c r="AI555" i="26"/>
  <c r="AH555" i="26" l="1"/>
  <c r="AI556" i="26"/>
  <c r="B555" i="26"/>
  <c r="C556" i="26"/>
  <c r="AH556" i="26" l="1"/>
  <c r="AI557" i="26"/>
  <c r="B556" i="26"/>
  <c r="C557" i="26"/>
  <c r="AI558" i="26" l="1"/>
  <c r="AH557" i="26"/>
  <c r="B557" i="26"/>
  <c r="C558" i="26"/>
  <c r="B558" i="26" l="1"/>
  <c r="C559" i="26"/>
  <c r="AH558" i="26"/>
  <c r="AI559" i="26"/>
  <c r="B559" i="26" l="1"/>
  <c r="C560" i="26"/>
  <c r="AH559" i="26"/>
  <c r="AI560" i="26"/>
  <c r="B560" i="26" l="1"/>
  <c r="C561" i="26"/>
  <c r="AH560" i="26"/>
  <c r="AI561" i="26"/>
  <c r="B561" i="26" l="1"/>
  <c r="C562" i="26"/>
  <c r="AI562" i="26"/>
  <c r="AH561" i="26"/>
  <c r="B562" i="26" l="1"/>
  <c r="C563" i="26"/>
  <c r="AH562" i="26"/>
  <c r="AI563" i="26"/>
  <c r="B563" i="26" l="1"/>
  <c r="C564" i="26"/>
  <c r="AH563" i="26"/>
  <c r="AI564" i="26"/>
  <c r="AH564" i="26" l="1"/>
  <c r="AI565" i="26"/>
  <c r="B564" i="26"/>
  <c r="C565" i="26"/>
  <c r="AI566" i="26" l="1"/>
  <c r="AH565" i="26"/>
  <c r="B565" i="26"/>
  <c r="C566" i="26"/>
  <c r="B566" i="26" l="1"/>
  <c r="C567" i="26"/>
  <c r="AH566" i="26"/>
  <c r="AI567" i="26"/>
  <c r="B567" i="26" l="1"/>
  <c r="C568" i="26"/>
  <c r="AH567" i="26"/>
  <c r="AI568" i="26"/>
  <c r="AH568" i="26" l="1"/>
  <c r="AI569" i="26"/>
  <c r="B568" i="26"/>
  <c r="C569" i="26"/>
  <c r="AI570" i="26" l="1"/>
  <c r="AH569" i="26"/>
  <c r="B569" i="26"/>
  <c r="C570" i="26"/>
  <c r="B570" i="26" l="1"/>
  <c r="C571" i="26"/>
  <c r="AH570" i="26"/>
  <c r="AI571" i="26"/>
  <c r="AH571" i="26" l="1"/>
  <c r="AI572" i="26"/>
  <c r="B571" i="26"/>
  <c r="C572" i="26"/>
  <c r="B572" i="26" l="1"/>
  <c r="C573" i="26"/>
  <c r="AI573" i="26"/>
  <c r="AH572" i="26"/>
  <c r="B573" i="26" l="1"/>
  <c r="C574" i="26"/>
  <c r="AI574" i="26"/>
  <c r="AH573" i="26"/>
  <c r="AH574" i="26" l="1"/>
  <c r="AI575" i="26"/>
  <c r="B574" i="26"/>
  <c r="C575" i="26"/>
  <c r="AH575" i="26" l="1"/>
  <c r="AI576" i="26"/>
  <c r="B575" i="26"/>
  <c r="C576" i="26"/>
  <c r="AH576" i="26" l="1"/>
  <c r="AI577" i="26"/>
  <c r="B576" i="26"/>
  <c r="C577" i="26"/>
  <c r="B577" i="26" l="1"/>
  <c r="C578" i="26"/>
  <c r="AI578" i="26"/>
  <c r="AH577" i="26"/>
  <c r="AH578" i="26" l="1"/>
  <c r="AI579" i="26"/>
  <c r="B578" i="26"/>
  <c r="C579" i="26"/>
  <c r="AH579" i="26" l="1"/>
  <c r="AI580" i="26"/>
  <c r="B579" i="26"/>
  <c r="C580" i="26"/>
  <c r="AH580" i="26" l="1"/>
  <c r="AI581" i="26"/>
  <c r="B580" i="26"/>
  <c r="C581" i="26"/>
  <c r="AI582" i="26" l="1"/>
  <c r="AH581" i="26"/>
  <c r="B581" i="26"/>
  <c r="C582" i="26"/>
  <c r="B582" i="26" l="1"/>
  <c r="C583" i="26"/>
  <c r="AH582" i="26"/>
  <c r="AI583" i="26"/>
  <c r="AH583" i="26" l="1"/>
  <c r="AI584" i="26"/>
  <c r="B583" i="26"/>
  <c r="C584" i="26"/>
  <c r="B584" i="26" l="1"/>
  <c r="C585" i="26"/>
  <c r="AH584" i="26"/>
  <c r="AI585" i="26"/>
  <c r="AI586" i="26" l="1"/>
  <c r="AH585" i="26"/>
  <c r="B585" i="26"/>
  <c r="C586" i="26"/>
  <c r="B586" i="26" l="1"/>
  <c r="C587" i="26"/>
  <c r="AH586" i="26"/>
  <c r="AI587" i="26"/>
  <c r="B587" i="26" l="1"/>
  <c r="C588" i="26"/>
  <c r="AH587" i="26"/>
  <c r="AI588" i="26"/>
  <c r="B588" i="26" l="1"/>
  <c r="C589" i="26"/>
  <c r="AH588" i="26"/>
  <c r="AI589" i="26"/>
  <c r="B589" i="26" l="1"/>
  <c r="C590" i="26"/>
  <c r="AI590" i="26"/>
  <c r="AH589" i="26"/>
  <c r="AH590" i="26" l="1"/>
  <c r="AI591" i="26"/>
  <c r="B590" i="26"/>
  <c r="C591" i="26"/>
  <c r="AH591" i="26" l="1"/>
  <c r="AI592" i="26"/>
  <c r="B591" i="26"/>
  <c r="C592" i="26"/>
  <c r="AH592" i="26" l="1"/>
  <c r="AI593" i="26"/>
  <c r="B592" i="26"/>
  <c r="C593" i="26"/>
  <c r="AI594" i="26" l="1"/>
  <c r="AH593" i="26"/>
  <c r="B593" i="26"/>
  <c r="C594" i="26"/>
  <c r="B594" i="26" l="1"/>
  <c r="C595" i="26"/>
  <c r="AH594" i="26"/>
  <c r="AI595" i="26"/>
  <c r="B595" i="26" l="1"/>
  <c r="C596" i="26"/>
  <c r="AH595" i="26"/>
  <c r="AI596" i="26"/>
  <c r="AH596" i="26" l="1"/>
  <c r="AI597" i="26"/>
  <c r="B596" i="26"/>
  <c r="C597" i="26"/>
  <c r="AI598" i="26" l="1"/>
  <c r="AH597" i="26"/>
  <c r="B597" i="26"/>
  <c r="C598" i="26"/>
  <c r="B598" i="26" l="1"/>
  <c r="C599" i="26"/>
  <c r="AH598" i="26"/>
  <c r="AI599" i="26"/>
  <c r="B599" i="26" l="1"/>
  <c r="C600" i="26"/>
  <c r="AH599" i="26"/>
  <c r="AI600" i="26"/>
  <c r="B600" i="26" l="1"/>
  <c r="C601" i="26"/>
  <c r="AH600" i="26"/>
  <c r="AI601" i="26"/>
  <c r="B601" i="26" l="1"/>
  <c r="C602" i="26"/>
  <c r="AI602" i="26"/>
  <c r="AH601" i="26"/>
  <c r="B602" i="26" l="1"/>
  <c r="C603" i="26"/>
  <c r="AH602" i="26"/>
  <c r="AI603" i="26"/>
  <c r="AH603" i="26" l="1"/>
  <c r="AI604" i="26"/>
  <c r="B603" i="26"/>
  <c r="C604" i="26"/>
  <c r="AH604" i="26" l="1"/>
  <c r="AI605" i="26"/>
  <c r="B604" i="26"/>
  <c r="C605" i="26"/>
  <c r="B605" i="26" l="1"/>
  <c r="C606" i="26"/>
  <c r="AI606" i="26"/>
  <c r="AH605" i="26"/>
  <c r="AH606" i="26" l="1"/>
  <c r="AI607" i="26"/>
  <c r="B606" i="26"/>
  <c r="C607" i="26"/>
  <c r="B607" i="26" l="1"/>
  <c r="C608" i="26"/>
  <c r="AH607" i="26"/>
  <c r="AI608" i="26"/>
  <c r="AH608" i="26" l="1"/>
  <c r="AI609" i="26"/>
  <c r="B608" i="26"/>
  <c r="C609" i="26"/>
  <c r="AI610" i="26" l="1"/>
  <c r="AH609" i="26"/>
  <c r="B609" i="26"/>
  <c r="C610" i="26"/>
  <c r="B610" i="26" l="1"/>
  <c r="C611" i="26"/>
  <c r="AH610" i="26"/>
  <c r="AI611" i="26"/>
  <c r="AH611" i="26" l="1"/>
  <c r="AI612" i="26"/>
  <c r="B611" i="26"/>
  <c r="C612" i="26"/>
  <c r="B612" i="26" l="1"/>
  <c r="C613" i="26"/>
  <c r="AH612" i="26"/>
  <c r="AI613" i="26"/>
  <c r="B613" i="26" l="1"/>
  <c r="C614" i="26"/>
  <c r="AI614" i="26"/>
  <c r="AH613" i="26"/>
  <c r="B614" i="26" l="1"/>
  <c r="C615" i="26"/>
  <c r="AH614" i="26"/>
  <c r="AI615" i="26"/>
  <c r="B615" i="26" l="1"/>
  <c r="C616" i="26"/>
  <c r="AH615" i="26"/>
  <c r="AI616" i="26"/>
  <c r="B616" i="26" l="1"/>
  <c r="C617" i="26"/>
  <c r="AH616" i="26"/>
  <c r="AI617" i="26"/>
  <c r="B617" i="26" l="1"/>
  <c r="C618" i="26"/>
  <c r="AI618" i="26"/>
  <c r="AH617" i="26"/>
  <c r="AH618" i="26" l="1"/>
  <c r="AI619" i="26"/>
  <c r="B618" i="26"/>
  <c r="C619" i="26"/>
  <c r="AI620" i="26" l="1"/>
  <c r="AH619" i="26"/>
  <c r="B619" i="26"/>
  <c r="C620" i="26"/>
  <c r="B620" i="26" l="1"/>
  <c r="C621" i="26"/>
  <c r="AI621" i="26"/>
  <c r="AH620" i="26"/>
  <c r="B621" i="26" l="1"/>
  <c r="C622" i="26"/>
  <c r="AI622" i="26"/>
  <c r="AH621" i="26"/>
  <c r="AH622" i="26" l="1"/>
  <c r="AI623" i="26"/>
  <c r="B622" i="26"/>
  <c r="C623" i="26"/>
  <c r="AI624" i="26" l="1"/>
  <c r="AH623" i="26"/>
  <c r="B623" i="26"/>
  <c r="C624" i="26"/>
  <c r="B624" i="26" l="1"/>
  <c r="C625" i="26"/>
  <c r="AH624" i="26"/>
  <c r="AI625" i="26"/>
  <c r="AI626" i="26" l="1"/>
  <c r="AH625" i="26"/>
  <c r="B625" i="26"/>
  <c r="C626" i="26"/>
  <c r="B626" i="26" l="1"/>
  <c r="C627" i="26"/>
  <c r="AI627" i="26"/>
  <c r="AH626" i="26"/>
  <c r="B627" i="26" l="1"/>
  <c r="C628" i="26"/>
  <c r="AI628" i="26"/>
  <c r="AH627" i="26"/>
  <c r="B628" i="26" l="1"/>
  <c r="C629" i="26"/>
  <c r="AH628" i="26"/>
  <c r="AI629" i="26"/>
  <c r="AI630" i="26" l="1"/>
  <c r="AH629" i="26"/>
  <c r="B629" i="26"/>
  <c r="C630" i="26"/>
  <c r="B630" i="26" l="1"/>
  <c r="C631" i="26"/>
  <c r="AI631" i="26"/>
  <c r="AH630" i="26"/>
  <c r="AI632" i="26" l="1"/>
  <c r="AH631" i="26"/>
  <c r="B631" i="26"/>
  <c r="C632" i="26"/>
  <c r="B632" i="26" l="1"/>
  <c r="C633" i="26"/>
  <c r="AH632" i="26"/>
  <c r="AI633" i="26"/>
  <c r="AH633" i="26" l="1"/>
  <c r="AI634" i="26"/>
  <c r="B633" i="26"/>
  <c r="C634" i="26"/>
  <c r="AH634" i="26" l="1"/>
  <c r="AI635" i="26"/>
  <c r="B634" i="26"/>
  <c r="C635" i="26"/>
  <c r="AI636" i="26" l="1"/>
  <c r="AH635" i="26"/>
  <c r="B635" i="26"/>
  <c r="C636" i="26"/>
  <c r="B636" i="26" l="1"/>
  <c r="C637" i="26"/>
  <c r="AH636" i="26"/>
  <c r="AI637" i="26"/>
  <c r="B637" i="26" l="1"/>
  <c r="C638" i="26"/>
  <c r="AH637" i="26"/>
  <c r="AI638" i="26"/>
  <c r="AH638" i="26" l="1"/>
  <c r="AI639" i="26"/>
  <c r="B638" i="26"/>
  <c r="C639" i="26"/>
  <c r="AI640" i="26" l="1"/>
  <c r="AH639" i="26"/>
  <c r="B639" i="26"/>
  <c r="C640" i="26"/>
  <c r="B640" i="26" l="1"/>
  <c r="C641" i="26"/>
  <c r="AH640" i="26"/>
  <c r="AI641" i="26"/>
  <c r="B641" i="26" l="1"/>
  <c r="C642" i="26"/>
  <c r="AH641" i="26"/>
  <c r="AI642" i="26"/>
  <c r="AH642" i="26" l="1"/>
  <c r="AI643" i="26"/>
  <c r="B642" i="26"/>
  <c r="C643" i="26"/>
  <c r="B643" i="26" l="1"/>
  <c r="C644" i="26"/>
  <c r="AI644" i="26"/>
  <c r="AH643" i="26"/>
  <c r="AH644" i="26" l="1"/>
  <c r="AI645" i="26"/>
  <c r="B644" i="26"/>
  <c r="C645" i="26"/>
  <c r="B645" i="26" l="1"/>
  <c r="C646" i="26"/>
  <c r="AH645" i="26"/>
  <c r="AI646" i="26"/>
  <c r="AH646" i="26" l="1"/>
  <c r="AI647" i="26"/>
  <c r="B646" i="26"/>
  <c r="C647" i="26"/>
  <c r="B647" i="26" l="1"/>
  <c r="C648" i="26"/>
  <c r="AI648" i="26"/>
  <c r="AH647" i="26"/>
  <c r="AH648" i="26" l="1"/>
  <c r="AI649" i="26"/>
  <c r="B648" i="26"/>
  <c r="C649" i="26"/>
  <c r="B649" i="26" l="1"/>
  <c r="C650" i="26"/>
  <c r="AH649" i="26"/>
  <c r="AI650" i="26"/>
  <c r="AH650" i="26" l="1"/>
  <c r="AI651" i="26"/>
  <c r="B650" i="26"/>
  <c r="C651" i="26"/>
  <c r="B651" i="26" l="1"/>
  <c r="C652" i="26"/>
  <c r="AI652" i="26"/>
  <c r="AH651" i="26"/>
  <c r="AH652" i="26" l="1"/>
  <c r="AI653" i="26"/>
  <c r="B652" i="26"/>
  <c r="C653" i="26"/>
  <c r="B653" i="26" l="1"/>
  <c r="C654" i="26"/>
  <c r="AH653" i="26"/>
  <c r="AI654" i="26"/>
  <c r="AH654" i="26" l="1"/>
  <c r="AI655" i="26"/>
  <c r="B654" i="26"/>
  <c r="C655" i="26"/>
  <c r="B655" i="26" l="1"/>
  <c r="C656" i="26"/>
  <c r="AI656" i="26"/>
  <c r="AH655" i="26"/>
  <c r="AH656" i="26" l="1"/>
  <c r="AI657" i="26"/>
  <c r="B656" i="26"/>
  <c r="C657" i="26"/>
  <c r="B657" i="26" l="1"/>
  <c r="C658" i="26"/>
  <c r="AH657" i="26"/>
  <c r="AI658" i="26"/>
  <c r="AH658" i="26" l="1"/>
  <c r="AI659" i="26"/>
  <c r="B658" i="26"/>
  <c r="C659" i="26"/>
  <c r="B659" i="26" l="1"/>
  <c r="C660" i="26"/>
  <c r="AI660" i="26"/>
  <c r="AH659" i="26"/>
  <c r="AH660" i="26" l="1"/>
  <c r="AI661" i="26"/>
  <c r="B660" i="26"/>
  <c r="C661" i="26"/>
  <c r="B661" i="26" l="1"/>
  <c r="C662" i="26"/>
  <c r="AH661" i="26"/>
  <c r="AI662" i="26"/>
  <c r="AH662" i="26" l="1"/>
  <c r="AI663" i="26"/>
  <c r="B662" i="26"/>
  <c r="C663" i="26"/>
  <c r="B663" i="26" l="1"/>
  <c r="C664" i="26"/>
  <c r="AI664" i="26"/>
  <c r="AH663" i="26"/>
  <c r="AH664" i="26" l="1"/>
  <c r="AI665" i="26"/>
  <c r="B664" i="26"/>
  <c r="C665" i="26"/>
  <c r="B665" i="26" l="1"/>
  <c r="C666" i="26"/>
  <c r="AH665" i="26"/>
  <c r="AI666" i="26"/>
  <c r="AH666" i="26" l="1"/>
  <c r="AI667" i="26"/>
  <c r="B666" i="26"/>
  <c r="C667" i="26"/>
  <c r="B667" i="26" l="1"/>
  <c r="C668" i="26"/>
  <c r="AI668" i="26"/>
  <c r="AH667" i="26"/>
  <c r="AH668" i="26" l="1"/>
  <c r="AI669" i="26"/>
  <c r="B668" i="26"/>
  <c r="C669" i="26"/>
  <c r="B669" i="26" l="1"/>
  <c r="C670" i="26"/>
  <c r="AH669" i="26"/>
  <c r="AI670" i="26"/>
  <c r="AH670" i="26" l="1"/>
  <c r="AI671" i="26"/>
  <c r="B670" i="26"/>
  <c r="C671" i="26"/>
  <c r="B671" i="26" l="1"/>
  <c r="C672" i="26"/>
  <c r="AI672" i="26"/>
  <c r="AH671" i="26"/>
  <c r="AH672" i="26" l="1"/>
  <c r="AI673" i="26"/>
  <c r="B672" i="26"/>
  <c r="C673" i="26"/>
  <c r="B673" i="26" l="1"/>
  <c r="C674" i="26"/>
  <c r="AI674" i="26"/>
  <c r="AH673" i="26"/>
  <c r="AH674" i="26" l="1"/>
  <c r="AI675" i="26"/>
  <c r="B674" i="26"/>
  <c r="C675" i="26"/>
  <c r="B675" i="26" l="1"/>
  <c r="C676" i="26"/>
  <c r="AI676" i="26"/>
  <c r="AH675" i="26"/>
  <c r="AH676" i="26" l="1"/>
  <c r="AI677" i="26"/>
  <c r="B676" i="26"/>
  <c r="C677" i="26"/>
  <c r="B677" i="26" l="1"/>
  <c r="C678" i="26"/>
  <c r="AI678" i="26"/>
  <c r="AH677" i="26"/>
  <c r="AH678" i="26" l="1"/>
  <c r="AI679" i="26"/>
  <c r="B678" i="26"/>
  <c r="C679" i="26"/>
  <c r="B679" i="26" l="1"/>
  <c r="C680" i="26"/>
  <c r="AI680" i="26"/>
  <c r="AH679" i="26"/>
  <c r="AH680" i="26" l="1"/>
  <c r="AI681" i="26"/>
  <c r="B680" i="26"/>
  <c r="C681" i="26"/>
  <c r="B681" i="26" l="1"/>
  <c r="C682" i="26"/>
  <c r="AI682" i="26"/>
  <c r="AH681" i="26"/>
  <c r="AH682" i="26" l="1"/>
  <c r="AI683" i="26"/>
  <c r="B682" i="26"/>
  <c r="C683" i="26"/>
  <c r="B683" i="26" l="1"/>
  <c r="C684" i="26"/>
  <c r="AH683" i="26"/>
  <c r="AI684" i="26"/>
  <c r="AH684" i="26" l="1"/>
  <c r="AI685" i="26"/>
  <c r="B684" i="26"/>
  <c r="C685" i="26"/>
  <c r="C686" i="26" l="1"/>
  <c r="B685" i="26"/>
  <c r="AI686" i="26"/>
  <c r="AH685" i="26"/>
  <c r="AH686" i="26" l="1"/>
  <c r="AI687" i="26"/>
  <c r="B686" i="26"/>
  <c r="C687" i="26"/>
  <c r="B687" i="26" l="1"/>
  <c r="C688" i="26"/>
  <c r="AH687" i="26"/>
  <c r="AI688" i="26"/>
  <c r="AH688" i="26" l="1"/>
  <c r="AI689" i="26"/>
  <c r="B688" i="26"/>
  <c r="C689" i="26"/>
  <c r="B689" i="26" l="1"/>
  <c r="C690" i="26"/>
  <c r="AI690" i="26"/>
  <c r="AH689" i="26"/>
  <c r="AH690" i="26" l="1"/>
  <c r="AI691" i="26"/>
  <c r="B690" i="26"/>
  <c r="C691" i="26"/>
  <c r="B691" i="26" l="1"/>
  <c r="C692" i="26"/>
  <c r="AH691" i="26"/>
  <c r="AI692" i="26"/>
  <c r="AH692" i="26" l="1"/>
  <c r="AI693" i="26"/>
  <c r="B692" i="26"/>
  <c r="C693" i="26"/>
  <c r="C694" i="26" l="1"/>
  <c r="B693" i="26"/>
  <c r="AI694" i="26"/>
  <c r="AH693" i="26"/>
  <c r="AH694" i="26" l="1"/>
  <c r="AI695" i="26"/>
  <c r="B694" i="26"/>
  <c r="C695" i="26"/>
  <c r="B695" i="26" l="1"/>
  <c r="C696" i="26"/>
  <c r="AH695" i="26"/>
  <c r="AI696" i="26"/>
  <c r="AH696" i="26" l="1"/>
  <c r="AI697" i="26"/>
  <c r="B696" i="26"/>
  <c r="C697" i="26"/>
  <c r="B697" i="26" l="1"/>
  <c r="C698" i="26"/>
  <c r="AI698" i="26"/>
  <c r="AH697" i="26"/>
  <c r="AH698" i="26" l="1"/>
  <c r="AI699" i="26"/>
  <c r="B698" i="26"/>
  <c r="C699" i="26"/>
  <c r="B699" i="26" l="1"/>
  <c r="C700" i="26"/>
  <c r="AH699" i="26"/>
  <c r="AI700" i="26"/>
  <c r="AH700" i="26" l="1"/>
  <c r="AI701" i="26"/>
  <c r="B700" i="26"/>
  <c r="C701" i="26"/>
  <c r="C702" i="26" l="1"/>
  <c r="B701" i="26"/>
  <c r="AI702" i="26"/>
  <c r="AH701" i="26"/>
  <c r="AH702" i="26" l="1"/>
  <c r="AI703" i="26"/>
  <c r="B702" i="26"/>
  <c r="C703" i="26"/>
  <c r="B703" i="26" l="1"/>
  <c r="C704" i="26"/>
  <c r="AH703" i="26"/>
  <c r="AI704" i="26"/>
  <c r="AH704" i="26" l="1"/>
  <c r="AI705" i="26"/>
  <c r="B704" i="26"/>
  <c r="C705" i="26"/>
  <c r="B705" i="26" l="1"/>
  <c r="C706" i="26"/>
  <c r="AI706" i="26"/>
  <c r="AH705" i="26"/>
  <c r="B706" i="26" l="1"/>
  <c r="C707" i="26"/>
  <c r="AI707" i="26"/>
  <c r="AH706" i="26"/>
  <c r="B707" i="26" l="1"/>
  <c r="C708" i="26"/>
  <c r="AI708" i="26"/>
  <c r="AH707" i="26"/>
  <c r="B708" i="26" l="1"/>
  <c r="C709" i="26"/>
  <c r="AH708" i="26"/>
  <c r="AI709" i="26"/>
  <c r="AH709" i="26" l="1"/>
  <c r="AI710" i="26"/>
  <c r="C710" i="26"/>
  <c r="B709" i="26"/>
  <c r="B710" i="26" l="1"/>
  <c r="C711" i="26"/>
  <c r="AI711" i="26"/>
  <c r="AH710" i="26"/>
  <c r="AH711" i="26" l="1"/>
  <c r="AI712" i="26"/>
  <c r="B711" i="26"/>
  <c r="C712" i="26"/>
  <c r="B712" i="26" l="1"/>
  <c r="C713" i="26"/>
  <c r="AH712" i="26"/>
  <c r="AI713" i="26"/>
  <c r="AH713" i="26" l="1"/>
  <c r="AI714" i="26"/>
  <c r="B713" i="26"/>
  <c r="C714" i="26"/>
  <c r="B714" i="26" l="1"/>
  <c r="C715" i="26"/>
  <c r="AI715" i="26"/>
  <c r="AH714" i="26"/>
  <c r="AH715" i="26" l="1"/>
  <c r="AI716" i="26"/>
  <c r="B715" i="26"/>
  <c r="C716" i="26"/>
  <c r="B716" i="26" l="1"/>
  <c r="C717" i="26"/>
  <c r="AH716" i="26"/>
  <c r="AI717" i="26"/>
  <c r="AH717" i="26" l="1"/>
  <c r="AI718" i="26"/>
  <c r="C718" i="26"/>
  <c r="B717" i="26"/>
  <c r="B718" i="26" l="1"/>
  <c r="C719" i="26"/>
  <c r="AI719" i="26"/>
  <c r="AH718" i="26"/>
  <c r="AH719" i="26" l="1"/>
  <c r="AI720" i="26"/>
  <c r="B719" i="26"/>
  <c r="C720" i="26"/>
  <c r="AH720" i="26" l="1"/>
  <c r="AI721" i="26"/>
  <c r="B720" i="26"/>
  <c r="C721" i="26"/>
  <c r="AH721" i="26" l="1"/>
  <c r="AI722" i="26"/>
  <c r="B721" i="26"/>
  <c r="C722" i="26"/>
  <c r="B722" i="26" l="1"/>
  <c r="C723" i="26"/>
  <c r="AI723" i="26"/>
  <c r="AH722" i="26"/>
  <c r="B723" i="26" l="1"/>
  <c r="C724" i="26"/>
  <c r="AH723" i="26"/>
  <c r="AI724" i="26"/>
  <c r="B724" i="26" l="1"/>
  <c r="C725" i="26"/>
  <c r="AH724" i="26"/>
  <c r="AI725" i="26"/>
  <c r="AI726" i="26" l="1"/>
  <c r="AH725" i="26"/>
  <c r="C726" i="26"/>
  <c r="B725" i="26"/>
  <c r="B726" i="26" l="1"/>
  <c r="C727" i="26"/>
  <c r="AH726" i="26"/>
  <c r="AI727" i="26"/>
  <c r="AH727" i="26" l="1"/>
  <c r="AI728" i="26"/>
  <c r="B727" i="26"/>
  <c r="C728" i="26"/>
  <c r="B728" i="26" l="1"/>
  <c r="C729" i="26"/>
  <c r="AH728" i="26"/>
  <c r="AI729" i="26"/>
  <c r="B729" i="26" l="1"/>
  <c r="C730" i="26"/>
  <c r="AI730" i="26"/>
  <c r="AH729" i="26"/>
  <c r="B730" i="26" l="1"/>
  <c r="C731" i="26"/>
  <c r="AI731" i="26"/>
  <c r="AH730" i="26"/>
  <c r="AH731" i="26" l="1"/>
  <c r="AI732" i="26"/>
  <c r="B731" i="26"/>
  <c r="C732" i="26"/>
  <c r="B732" i="26" l="1"/>
  <c r="C733" i="26"/>
  <c r="AI733" i="26"/>
  <c r="AH732" i="26"/>
  <c r="AH733" i="26" l="1"/>
  <c r="AI734" i="26"/>
  <c r="C734" i="26"/>
  <c r="B733" i="26"/>
  <c r="B734" i="26" l="1"/>
  <c r="C735" i="26"/>
  <c r="AI735" i="26"/>
  <c r="AH734" i="26"/>
  <c r="AH735" i="26" l="1"/>
  <c r="AI736" i="26"/>
  <c r="B735" i="26"/>
  <c r="C736" i="26"/>
  <c r="B736" i="26" l="1"/>
  <c r="C737" i="26"/>
  <c r="AI737" i="26"/>
  <c r="AH736" i="26"/>
  <c r="B737" i="26" l="1"/>
  <c r="C738" i="26"/>
  <c r="AH737" i="26"/>
  <c r="AI738" i="26"/>
  <c r="AI739" i="26" l="1"/>
  <c r="AH738" i="26"/>
  <c r="B738" i="26"/>
  <c r="C739" i="26"/>
  <c r="AH739" i="26" l="1"/>
  <c r="AI740" i="26"/>
  <c r="B739" i="26"/>
  <c r="C740" i="26"/>
  <c r="AI741" i="26" l="1"/>
  <c r="AH740" i="26"/>
  <c r="B740" i="26"/>
  <c r="C741" i="26"/>
  <c r="C742" i="26" l="1"/>
  <c r="B741" i="26"/>
  <c r="AH741" i="26"/>
  <c r="AI742" i="26"/>
  <c r="AI743" i="26" l="1"/>
  <c r="AH742" i="26"/>
  <c r="B742" i="26"/>
  <c r="C743" i="26"/>
  <c r="B743" i="26" l="1"/>
  <c r="C744" i="26"/>
  <c r="AH743" i="26"/>
  <c r="AI744" i="26"/>
  <c r="AI745" i="26" l="1"/>
  <c r="AH744" i="26"/>
  <c r="B744" i="26"/>
  <c r="C745" i="26"/>
  <c r="B745" i="26" l="1"/>
  <c r="C746" i="26"/>
  <c r="AH745" i="26"/>
  <c r="AI746" i="26"/>
  <c r="AI747" i="26" l="1"/>
  <c r="AH746" i="26"/>
  <c r="B746" i="26"/>
  <c r="C747" i="26"/>
  <c r="B747" i="26" l="1"/>
  <c r="C748" i="26"/>
  <c r="AH747" i="26"/>
  <c r="AI748" i="26"/>
  <c r="AI749" i="26" l="1"/>
  <c r="AH748" i="26"/>
  <c r="B748" i="26"/>
  <c r="C749" i="26"/>
  <c r="C750" i="26" l="1"/>
  <c r="B749" i="26"/>
  <c r="AH749" i="26"/>
  <c r="AI750" i="26"/>
  <c r="AI751" i="26" l="1"/>
  <c r="AH750" i="26"/>
  <c r="B750" i="26"/>
  <c r="C751" i="26"/>
  <c r="B751" i="26" l="1"/>
  <c r="C752" i="26"/>
  <c r="AH751" i="26"/>
  <c r="AI752" i="26"/>
  <c r="AH752" i="26" l="1"/>
  <c r="AI753" i="26"/>
  <c r="B752" i="26"/>
  <c r="C753" i="26"/>
  <c r="B753" i="26" l="1"/>
  <c r="C754" i="26"/>
  <c r="AI754" i="26"/>
  <c r="AH753" i="26"/>
  <c r="B754" i="26" l="1"/>
  <c r="C755" i="26"/>
  <c r="AI755" i="26"/>
  <c r="AH754" i="26"/>
  <c r="AH755" i="26" l="1"/>
  <c r="AI756" i="26"/>
  <c r="B755" i="26"/>
  <c r="C756" i="26"/>
  <c r="AI757" i="26" l="1"/>
  <c r="AH756" i="26"/>
  <c r="B756" i="26"/>
  <c r="C757" i="26"/>
  <c r="C758" i="26" l="1"/>
  <c r="B757" i="26"/>
  <c r="AI758" i="26"/>
  <c r="AH757" i="26"/>
  <c r="AH758" i="26" l="1"/>
  <c r="AI759" i="26"/>
  <c r="B758" i="26"/>
  <c r="C759" i="26"/>
  <c r="B759" i="26" l="1"/>
  <c r="C760" i="26"/>
  <c r="AH759" i="26"/>
  <c r="AI760" i="26"/>
  <c r="B760" i="26" l="1"/>
  <c r="C761" i="26"/>
  <c r="AH760" i="26"/>
  <c r="AI761" i="26"/>
  <c r="AI762" i="26" l="1"/>
  <c r="AH761" i="26"/>
  <c r="B761" i="26"/>
  <c r="C762" i="26"/>
  <c r="B762" i="26" l="1"/>
  <c r="C763" i="26"/>
  <c r="AH762" i="26"/>
  <c r="AI763" i="26"/>
  <c r="B763" i="26" l="1"/>
  <c r="C764" i="26"/>
  <c r="AH763" i="26"/>
  <c r="AI764" i="26"/>
  <c r="AH764" i="26" l="1"/>
  <c r="AI765" i="26"/>
  <c r="B764" i="26"/>
  <c r="C765" i="26"/>
  <c r="AI766" i="26" l="1"/>
  <c r="AH765" i="26"/>
  <c r="C766" i="26"/>
  <c r="B765" i="26"/>
  <c r="AH766" i="26" l="1"/>
  <c r="AI767" i="26"/>
  <c r="B766" i="26"/>
  <c r="C767" i="26"/>
  <c r="B767" i="26" l="1"/>
  <c r="C768" i="26"/>
  <c r="AH767" i="26"/>
  <c r="AI768" i="26"/>
  <c r="AH768" i="26" l="1"/>
  <c r="AI769" i="26"/>
  <c r="B768" i="26"/>
  <c r="C769" i="26"/>
  <c r="B769" i="26" l="1"/>
  <c r="C770" i="26"/>
  <c r="AI770" i="26"/>
  <c r="AH769" i="26"/>
  <c r="B770" i="26" l="1"/>
  <c r="C771" i="26"/>
  <c r="AH770" i="26"/>
  <c r="AI771" i="26"/>
  <c r="AH771" i="26" l="1"/>
  <c r="AI772" i="26"/>
  <c r="B771" i="26"/>
  <c r="C772" i="26"/>
  <c r="AH772" i="26" l="1"/>
  <c r="AI773" i="26"/>
  <c r="B772" i="26"/>
  <c r="C773" i="26"/>
  <c r="AI774" i="26" l="1"/>
  <c r="AH773" i="26"/>
  <c r="C774" i="26"/>
  <c r="B773" i="26"/>
  <c r="B774" i="26" l="1"/>
  <c r="C775" i="26"/>
  <c r="AH774" i="26"/>
  <c r="AI775" i="26"/>
  <c r="AH775" i="26" l="1"/>
  <c r="AI776" i="26"/>
  <c r="B775" i="26"/>
  <c r="C776" i="26"/>
  <c r="C777" i="26" l="1"/>
  <c r="B776" i="26"/>
  <c r="AH776" i="26"/>
  <c r="AI777" i="26"/>
  <c r="AI778" i="26" l="1"/>
  <c r="AH777" i="26"/>
  <c r="B777" i="26"/>
  <c r="C778" i="26"/>
  <c r="C779" i="26" l="1"/>
  <c r="B778" i="26"/>
  <c r="AH778" i="26"/>
  <c r="AI779" i="26"/>
  <c r="AH779" i="26" l="1"/>
  <c r="AI780" i="26"/>
  <c r="B779" i="26"/>
  <c r="C780" i="26"/>
  <c r="C781" i="26" l="1"/>
  <c r="B780" i="26"/>
  <c r="AH780" i="26"/>
  <c r="AI781" i="26"/>
  <c r="AI782" i="26" l="1"/>
  <c r="AH781" i="26"/>
  <c r="B781" i="26"/>
  <c r="C782" i="26"/>
  <c r="C783" i="26" l="1"/>
  <c r="B782" i="26"/>
  <c r="AI783" i="26"/>
  <c r="AH782" i="26"/>
  <c r="AI784" i="26" l="1"/>
  <c r="AH783" i="26"/>
  <c r="B783" i="26"/>
  <c r="C784" i="26"/>
  <c r="C785" i="26" l="1"/>
  <c r="B784" i="26"/>
  <c r="AH784" i="26"/>
  <c r="AI785" i="26"/>
  <c r="AI786" i="26" l="1"/>
  <c r="AH785" i="26"/>
  <c r="B785" i="26"/>
  <c r="C786" i="26"/>
  <c r="C787" i="26" l="1"/>
  <c r="B786" i="26"/>
  <c r="AH786" i="26"/>
  <c r="AI787" i="26"/>
  <c r="AH787" i="26" l="1"/>
  <c r="AI788" i="26"/>
  <c r="B787" i="26"/>
  <c r="C788" i="26"/>
  <c r="B788" i="26" l="1"/>
  <c r="C789" i="26"/>
  <c r="AH788" i="26"/>
  <c r="AI789" i="26"/>
  <c r="AI790" i="26" l="1"/>
  <c r="AH789" i="26"/>
  <c r="B789" i="26"/>
  <c r="C790" i="26"/>
  <c r="B790" i="26" l="1"/>
  <c r="C791" i="26"/>
  <c r="AH790" i="26"/>
  <c r="AI791" i="26"/>
  <c r="AH791" i="26" l="1"/>
  <c r="AI792" i="26"/>
  <c r="C792" i="26"/>
  <c r="B791" i="26"/>
  <c r="B792" i="26" l="1"/>
  <c r="C793" i="26"/>
  <c r="AH792" i="26"/>
  <c r="AI793" i="26"/>
  <c r="AI794" i="26" l="1"/>
  <c r="AH793" i="26"/>
  <c r="B793" i="26"/>
  <c r="C794" i="26"/>
  <c r="B794" i="26" l="1"/>
  <c r="C795" i="26"/>
  <c r="AH794" i="26"/>
  <c r="AI795" i="26"/>
  <c r="AH795" i="26" l="1"/>
  <c r="AI796" i="26"/>
  <c r="C796" i="26"/>
  <c r="B795" i="26"/>
  <c r="B796" i="26" l="1"/>
  <c r="C797" i="26"/>
  <c r="AH796" i="26"/>
  <c r="AI797" i="26"/>
  <c r="AI798" i="26" l="1"/>
  <c r="AH797" i="26"/>
  <c r="B797" i="26"/>
  <c r="C798" i="26"/>
  <c r="B798" i="26" l="1"/>
  <c r="C799" i="26"/>
  <c r="AH798" i="26"/>
  <c r="AI799" i="26"/>
  <c r="AH799" i="26" l="1"/>
  <c r="AI800" i="26"/>
  <c r="B799" i="26"/>
  <c r="C800" i="26"/>
  <c r="B800" i="26" l="1"/>
  <c r="C801" i="26"/>
  <c r="AH800" i="26"/>
  <c r="AI801" i="26"/>
  <c r="AI802" i="26" l="1"/>
  <c r="AH801" i="26"/>
  <c r="B801" i="26"/>
  <c r="C802" i="26"/>
  <c r="B802" i="26" l="1"/>
  <c r="C803" i="26"/>
  <c r="AH802" i="26"/>
  <c r="AI803" i="26"/>
  <c r="AH803" i="26" l="1"/>
  <c r="AI804" i="26"/>
  <c r="C804" i="26"/>
  <c r="B803" i="26"/>
  <c r="B804" i="26" l="1"/>
  <c r="C805" i="26"/>
  <c r="AH804" i="26"/>
  <c r="AI805" i="26"/>
  <c r="AI806" i="26" l="1"/>
  <c r="AH805" i="26"/>
  <c r="B805" i="26"/>
  <c r="C806" i="26"/>
  <c r="B806" i="26" l="1"/>
  <c r="C807" i="26"/>
  <c r="AH806" i="26"/>
  <c r="AI807" i="26"/>
  <c r="AI808" i="26" l="1"/>
  <c r="AH807" i="26"/>
  <c r="C808" i="26"/>
  <c r="B807" i="26"/>
  <c r="B808" i="26" l="1"/>
  <c r="C809" i="26"/>
  <c r="AH808" i="26"/>
  <c r="AI809" i="26"/>
  <c r="AH809" i="26" l="1"/>
  <c r="AI810" i="26"/>
  <c r="B809" i="26"/>
  <c r="C810" i="26"/>
  <c r="B810" i="26" l="1"/>
  <c r="C811" i="26"/>
  <c r="AI811" i="26"/>
  <c r="AH810" i="26"/>
  <c r="AH811" i="26" l="1"/>
  <c r="AI812" i="26"/>
  <c r="C812" i="26"/>
  <c r="B811" i="26"/>
  <c r="B812" i="26" l="1"/>
  <c r="C813" i="26"/>
  <c r="AI813" i="26"/>
  <c r="AH812" i="26"/>
  <c r="AH813" i="26" l="1"/>
  <c r="AI814" i="26"/>
  <c r="B813" i="26"/>
  <c r="C814" i="26"/>
  <c r="B814" i="26" l="1"/>
  <c r="C815" i="26"/>
  <c r="AI815" i="26"/>
  <c r="AH814" i="26"/>
  <c r="AH815" i="26" l="1"/>
  <c r="AI816" i="26"/>
  <c r="C816" i="26"/>
  <c r="B815" i="26"/>
  <c r="AH816" i="26" l="1"/>
  <c r="AI817" i="26"/>
  <c r="B816" i="26"/>
  <c r="C817" i="26"/>
  <c r="B817" i="26" l="1"/>
  <c r="C818" i="26"/>
  <c r="AH817" i="26"/>
  <c r="AI818" i="26"/>
  <c r="AI819" i="26" l="1"/>
  <c r="AH818" i="26"/>
  <c r="B818" i="26"/>
  <c r="C819" i="26"/>
  <c r="B819" i="26" l="1"/>
  <c r="C820" i="26"/>
  <c r="AH819" i="26"/>
  <c r="AI820" i="26"/>
  <c r="B820" i="26" l="1"/>
  <c r="C821" i="26"/>
  <c r="AH820" i="26"/>
  <c r="AI821" i="26"/>
  <c r="AH821" i="26" l="1"/>
  <c r="AI822" i="26"/>
  <c r="B821" i="26"/>
  <c r="C822" i="26"/>
  <c r="B822" i="26" l="1"/>
  <c r="C823" i="26"/>
  <c r="AI823" i="26"/>
  <c r="AH822" i="26"/>
  <c r="AH823" i="26" l="1"/>
  <c r="AI824" i="26"/>
  <c r="C824" i="26"/>
  <c r="B823" i="26"/>
  <c r="B824" i="26" l="1"/>
  <c r="C825" i="26"/>
  <c r="AH824" i="26"/>
  <c r="AI825" i="26"/>
  <c r="AH825" i="26" l="1"/>
  <c r="AI826" i="26"/>
  <c r="B825" i="26"/>
  <c r="C826" i="26"/>
  <c r="B826" i="26" l="1"/>
  <c r="C827" i="26"/>
  <c r="AI827" i="26"/>
  <c r="AH826" i="26"/>
  <c r="AH827" i="26" l="1"/>
  <c r="AI828" i="26"/>
  <c r="C828" i="26"/>
  <c r="B827" i="26"/>
  <c r="B828" i="26" l="1"/>
  <c r="C829" i="26"/>
  <c r="AH828" i="26"/>
  <c r="AI829" i="26"/>
  <c r="AH829" i="26" l="1"/>
  <c r="AI830" i="26"/>
  <c r="B829" i="26"/>
  <c r="C830" i="26"/>
  <c r="B830" i="26" l="1"/>
  <c r="C831" i="26"/>
  <c r="AI831" i="26"/>
  <c r="AH830" i="26"/>
  <c r="AI832" i="26" l="1"/>
  <c r="AH831" i="26"/>
  <c r="C832" i="26"/>
  <c r="B831" i="26"/>
  <c r="B832" i="26" l="1"/>
  <c r="C833" i="26"/>
  <c r="AH832" i="26"/>
  <c r="AI833" i="26"/>
  <c r="AI834" i="26" l="1"/>
  <c r="AH833" i="26"/>
  <c r="B833" i="26"/>
  <c r="C834" i="26"/>
  <c r="B834" i="26" l="1"/>
  <c r="C835" i="26"/>
  <c r="AH834" i="26"/>
  <c r="AI835" i="26"/>
  <c r="AH835" i="26" l="1"/>
  <c r="AI836" i="26"/>
  <c r="C836" i="26"/>
  <c r="B835" i="26"/>
  <c r="B836" i="26" l="1"/>
  <c r="C837" i="26"/>
  <c r="AH836" i="26"/>
  <c r="AI837" i="26"/>
  <c r="B837" i="26" l="1"/>
  <c r="C838" i="26"/>
  <c r="AI838" i="26"/>
  <c r="AH837" i="26"/>
  <c r="B838" i="26" l="1"/>
  <c r="C839" i="26"/>
  <c r="AH838" i="26"/>
  <c r="AI839" i="26"/>
  <c r="B839" i="26" l="1"/>
  <c r="C840" i="26"/>
  <c r="AH839" i="26"/>
  <c r="AI840" i="26"/>
  <c r="AH840" i="26" l="1"/>
  <c r="AI841" i="26"/>
  <c r="B840" i="26"/>
  <c r="C841" i="26"/>
  <c r="B841" i="26" l="1"/>
  <c r="C842" i="26"/>
  <c r="AI842" i="26"/>
  <c r="AH841" i="26"/>
  <c r="AH842" i="26" l="1"/>
  <c r="AI843" i="26"/>
  <c r="B842" i="26"/>
  <c r="C843" i="26"/>
  <c r="AH843" i="26" l="1"/>
  <c r="AI844" i="26"/>
  <c r="C844" i="26"/>
  <c r="B843" i="26"/>
  <c r="AH844" i="26" l="1"/>
  <c r="AI845" i="26"/>
  <c r="B844" i="26"/>
  <c r="C845" i="26"/>
  <c r="AI846" i="26" l="1"/>
  <c r="AH845" i="26"/>
  <c r="B845" i="26"/>
  <c r="C846" i="26"/>
  <c r="B846" i="26" l="1"/>
  <c r="C847" i="26"/>
  <c r="AH846" i="26"/>
  <c r="AI847" i="26"/>
  <c r="AH847" i="26" l="1"/>
  <c r="AI848" i="26"/>
  <c r="C848" i="26"/>
  <c r="B847" i="26"/>
  <c r="B848" i="26" l="1"/>
  <c r="C849" i="26"/>
  <c r="AH848" i="26"/>
  <c r="AI849" i="26"/>
  <c r="B849" i="26" l="1"/>
  <c r="C850" i="26"/>
  <c r="AI850" i="26"/>
  <c r="AH849" i="26"/>
  <c r="AH850" i="26" l="1"/>
  <c r="AI851" i="26"/>
  <c r="B850" i="26"/>
  <c r="C851" i="26"/>
  <c r="AH851" i="26" l="1"/>
  <c r="AI852" i="26"/>
  <c r="C852" i="26"/>
  <c r="B851" i="26"/>
  <c r="B852" i="26" l="1"/>
  <c r="C853" i="26"/>
  <c r="AH852" i="26"/>
  <c r="AI853" i="26"/>
  <c r="B853" i="26" l="1"/>
  <c r="C854" i="26"/>
  <c r="AI854" i="26"/>
  <c r="AH853" i="26"/>
  <c r="AH854" i="26" l="1"/>
  <c r="AI855" i="26"/>
  <c r="B854" i="26"/>
  <c r="C855" i="26"/>
  <c r="AI856" i="26" l="1"/>
  <c r="AH855" i="26"/>
  <c r="B855" i="26"/>
  <c r="C856" i="26"/>
  <c r="B856" i="26" l="1"/>
  <c r="C857" i="26"/>
  <c r="AH856" i="26"/>
  <c r="AI857" i="26"/>
  <c r="AH857" i="26" l="1"/>
  <c r="AI858" i="26"/>
  <c r="B857" i="26"/>
  <c r="C858" i="26"/>
  <c r="AH858" i="26" l="1"/>
  <c r="AI859" i="26"/>
  <c r="AH859" i="26" s="1"/>
  <c r="C859" i="26"/>
  <c r="B859" i="26" s="1"/>
  <c r="B858" i="26"/>
  <c r="C31" i="25" l="1"/>
  <c r="AH31" i="25"/>
  <c r="D31" i="25"/>
  <c r="AI31" i="25"/>
  <c r="AP31" i="25"/>
  <c r="E31" i="25"/>
  <c r="H31" i="25"/>
  <c r="G31" i="25"/>
  <c r="K31" i="25"/>
  <c r="AQ32" i="25"/>
  <c r="AI32" i="25"/>
  <c r="K32" i="25"/>
  <c r="AK32" i="25"/>
  <c r="AQ31" i="25"/>
  <c r="AP33" i="25"/>
  <c r="L32" i="25"/>
  <c r="G32" i="25"/>
  <c r="AI33" i="25"/>
  <c r="AO32" i="25"/>
  <c r="J32" i="25"/>
  <c r="AL32" i="25"/>
  <c r="AP32" i="25"/>
  <c r="I32" i="25"/>
  <c r="AM32" i="25"/>
  <c r="H32" i="25"/>
  <c r="AQ33" i="25"/>
  <c r="AK33" i="25"/>
  <c r="AJ32" i="25"/>
  <c r="AN33" i="25"/>
  <c r="AL33" i="25"/>
  <c r="AM33" i="25"/>
  <c r="AN32" i="25"/>
  <c r="AO33" i="25"/>
  <c r="AJ33" i="25"/>
  <c r="F31" i="25"/>
  <c r="AN31" i="25"/>
  <c r="I31" i="25"/>
  <c r="AL31" i="25"/>
  <c r="AO31" i="25"/>
  <c r="L31" i="25"/>
  <c r="AJ31" i="25"/>
  <c r="J31" i="25"/>
  <c r="AK31" i="25"/>
  <c r="AM31" i="25"/>
  <c r="AE35" i="25" l="1"/>
  <c r="AE65" i="25"/>
  <c r="AE59" i="25"/>
  <c r="AE46" i="25"/>
  <c r="AE45" i="25"/>
  <c r="AE89" i="25"/>
  <c r="AE72" i="25"/>
  <c r="AE98" i="25"/>
  <c r="AE94" i="25"/>
  <c r="AE69" i="25"/>
  <c r="AE64" i="25"/>
  <c r="AE54" i="25"/>
  <c r="AE41" i="25"/>
  <c r="AE40" i="25"/>
  <c r="AE88" i="25"/>
  <c r="AE80" i="25"/>
  <c r="AE78" i="25"/>
  <c r="AE66" i="25"/>
  <c r="AE44" i="25"/>
  <c r="AE39" i="25"/>
  <c r="AE82" i="25"/>
  <c r="AE79" i="25"/>
  <c r="AE70" i="25"/>
  <c r="AE62" i="25"/>
  <c r="AE83" i="25"/>
  <c r="AE76" i="25"/>
  <c r="AE74" i="25"/>
  <c r="AE73" i="25"/>
  <c r="AE61" i="25"/>
  <c r="AE56" i="25"/>
  <c r="AE42" i="25"/>
  <c r="AE75" i="25"/>
  <c r="AE58" i="25"/>
  <c r="AE51" i="25"/>
  <c r="AE97" i="25"/>
  <c r="AE96" i="25"/>
  <c r="AE87" i="25"/>
  <c r="AE84" i="25"/>
  <c r="AE68" i="25"/>
  <c r="AE67" i="25"/>
  <c r="AE63" i="25"/>
  <c r="AE60" i="25"/>
  <c r="AE57" i="25"/>
  <c r="AE47" i="25"/>
  <c r="AE92" i="25"/>
  <c r="AE55" i="25"/>
  <c r="AE50" i="25"/>
  <c r="AE93" i="25"/>
  <c r="AE90" i="25"/>
  <c r="AE86" i="25"/>
  <c r="AE77" i="25"/>
  <c r="AE71" i="25"/>
  <c r="AE52" i="25"/>
  <c r="AE49" i="25"/>
  <c r="AE99" i="25"/>
  <c r="AE95" i="25"/>
  <c r="AE91" i="25"/>
  <c r="AE81" i="25"/>
  <c r="AE53" i="25"/>
  <c r="AE48" i="25"/>
  <c r="AE43" i="25"/>
  <c r="AE32" i="25"/>
  <c r="AR99" i="25"/>
  <c r="AR92" i="25"/>
  <c r="AR73" i="25"/>
  <c r="AR67" i="25"/>
  <c r="AR75" i="25"/>
  <c r="AR74" i="25"/>
  <c r="AR57" i="25"/>
  <c r="AR55" i="25"/>
  <c r="AR52" i="25"/>
  <c r="AR46" i="25"/>
  <c r="AR37" i="25"/>
  <c r="AR100" i="25"/>
  <c r="AR94" i="25"/>
  <c r="AR83" i="25"/>
  <c r="AR76" i="25"/>
  <c r="AR68" i="25"/>
  <c r="AR63" i="25"/>
  <c r="AR58" i="25"/>
  <c r="AR40" i="25"/>
  <c r="AR71" i="25"/>
  <c r="AR65" i="25"/>
  <c r="AR44" i="25"/>
  <c r="AR43" i="25"/>
  <c r="AR42" i="25"/>
  <c r="AR95" i="25"/>
  <c r="AR84" i="25"/>
  <c r="AR77" i="25"/>
  <c r="AR61" i="25"/>
  <c r="AR56" i="25"/>
  <c r="AR50" i="25"/>
  <c r="AR45" i="25"/>
  <c r="C13" i="25"/>
  <c r="F13" i="28" s="1"/>
  <c r="AR34" i="25"/>
  <c r="AR91" i="25"/>
  <c r="AR70" i="25"/>
  <c r="AR69" i="25"/>
  <c r="AR64" i="25"/>
  <c r="AR53" i="25"/>
  <c r="AR51" i="25"/>
  <c r="AR49" i="25"/>
  <c r="AR41" i="25"/>
  <c r="AR86" i="25"/>
  <c r="AR82" i="25"/>
  <c r="AR62" i="25"/>
  <c r="AR59" i="25"/>
  <c r="AR48" i="25"/>
  <c r="AR47" i="25"/>
  <c r="AR35" i="25"/>
  <c r="AR33" i="25"/>
  <c r="AR32" i="25"/>
  <c r="AR96" i="25"/>
  <c r="AR90" i="25"/>
  <c r="AR98" i="25"/>
  <c r="AR88" i="25"/>
  <c r="AR87" i="25"/>
  <c r="AR79" i="25"/>
  <c r="AR66" i="25"/>
  <c r="AR60" i="25"/>
  <c r="AR39" i="25"/>
  <c r="AR31" i="25"/>
  <c r="AR97" i="25"/>
  <c r="AR93" i="25"/>
  <c r="AR89" i="25"/>
  <c r="AR85" i="25"/>
  <c r="AR81" i="25"/>
  <c r="AR78" i="25"/>
  <c r="AR80" i="25"/>
  <c r="AR72" i="25"/>
  <c r="AR54" i="25"/>
  <c r="AR36" i="25"/>
  <c r="AE31" i="25"/>
  <c r="F53" i="1" l="1"/>
  <c r="F21" i="28" l="1"/>
  <c r="F23" i="28" s="1"/>
  <c r="F71" i="1" s="1"/>
  <c r="F55" i="1"/>
  <c r="F69" i="1" s="1"/>
  <c r="F73" i="1" l="1"/>
  <c r="F12" i="20" l="1"/>
  <c r="H54" i="20" s="1"/>
  <c r="D21" i="20" l="1"/>
  <c r="D22" i="20"/>
  <c r="D23" i="20" l="1"/>
  <c r="D24" i="20" l="1"/>
  <c r="D25" i="20" l="1"/>
  <c r="D26" i="20" l="1"/>
  <c r="D27" i="20" l="1"/>
  <c r="D28" i="20" l="1"/>
  <c r="D29" i="20" l="1"/>
  <c r="D30" i="20" l="1"/>
  <c r="D31" i="20" l="1"/>
  <c r="D32" i="20" l="1"/>
  <c r="I21" i="19" l="1"/>
  <c r="I24" i="19"/>
  <c r="I26" i="19"/>
  <c r="I28" i="19"/>
  <c r="I33" i="19"/>
  <c r="I32" i="19"/>
  <c r="I22" i="19"/>
  <c r="I31" i="19"/>
  <c r="I17" i="19"/>
  <c r="I23" i="19"/>
  <c r="H41" i="19"/>
  <c r="H48" i="19" s="1"/>
  <c r="I40" i="19" l="1"/>
  <c r="H52" i="19" l="1"/>
  <c r="I30" i="19" l="1"/>
  <c r="J13" i="16"/>
  <c r="J18" i="16"/>
  <c r="J14" i="16"/>
  <c r="I25" i="19"/>
  <c r="I37" i="16"/>
  <c r="I40" i="16"/>
  <c r="I43" i="16"/>
  <c r="I36" i="16"/>
  <c r="J15" i="16"/>
  <c r="I16" i="19"/>
  <c r="J21" i="16"/>
  <c r="J17" i="16"/>
  <c r="I44" i="16"/>
  <c r="I34" i="16"/>
  <c r="I19" i="19"/>
  <c r="I41" i="16"/>
  <c r="G41" i="19" l="1"/>
  <c r="G48" i="19" s="1"/>
  <c r="I20" i="19"/>
  <c r="F41" i="19"/>
  <c r="F48" i="19" s="1"/>
  <c r="I39" i="16"/>
  <c r="I38" i="16"/>
  <c r="I35" i="16"/>
  <c r="I15" i="19"/>
  <c r="J23" i="16"/>
  <c r="I42" i="16"/>
  <c r="J19" i="16"/>
  <c r="J22" i="16"/>
  <c r="J16" i="16"/>
  <c r="J20" i="16"/>
  <c r="F52" i="19" l="1"/>
  <c r="K87" i="1"/>
  <c r="I41" i="19"/>
  <c r="G52" i="19"/>
  <c r="I48" i="19"/>
  <c r="F70" i="19" s="1"/>
  <c r="I52" i="19" l="1"/>
  <c r="K86" i="1"/>
  <c r="H70" i="19"/>
  <c r="G70" i="19"/>
  <c r="J24" i="16"/>
  <c r="I45" i="16"/>
  <c r="F77" i="1"/>
  <c r="I46" i="16"/>
  <c r="J25" i="16"/>
  <c r="K89" i="1" l="1"/>
  <c r="G124" i="1"/>
  <c r="I124" i="1" s="1"/>
  <c r="I127" i="1" s="1"/>
  <c r="K127" i="1" s="1"/>
  <c r="I80" i="1" s="1"/>
  <c r="K80" i="1" s="1"/>
  <c r="I79" i="1"/>
  <c r="K79" i="1" s="1"/>
  <c r="K91" i="1"/>
  <c r="K77" i="1"/>
  <c r="F82" i="1"/>
  <c r="I60" i="1" l="1"/>
  <c r="K60" i="1" s="1"/>
  <c r="I44" i="1"/>
  <c r="K44" i="1" s="1"/>
  <c r="I61" i="1"/>
  <c r="K61" i="1" s="1"/>
  <c r="I25" i="1"/>
  <c r="K67" i="1"/>
  <c r="K118" i="1"/>
  <c r="I43" i="1"/>
  <c r="K43" i="1" s="1"/>
  <c r="I64" i="1"/>
  <c r="I71" i="1" s="1"/>
  <c r="K71" i="1" s="1"/>
  <c r="I42" i="1"/>
  <c r="K42" i="1" s="1"/>
  <c r="I81" i="1"/>
  <c r="I56" i="1"/>
  <c r="K56" i="1" s="1"/>
  <c r="I22" i="1"/>
  <c r="K22" i="1" s="1"/>
  <c r="I53" i="1"/>
  <c r="K53" i="1" s="1"/>
  <c r="I24" i="1"/>
  <c r="K24" i="1" s="1"/>
  <c r="I40" i="1"/>
  <c r="K40" i="1" s="1"/>
  <c r="I21" i="1"/>
  <c r="K21" i="1" s="1"/>
  <c r="I54" i="1"/>
  <c r="K54" i="1" s="1"/>
  <c r="H25" i="22"/>
  <c r="H29" i="22"/>
  <c r="H15" i="22"/>
  <c r="K82" i="1"/>
  <c r="K119" i="1" l="1"/>
  <c r="K55" i="1"/>
  <c r="K50" i="1"/>
  <c r="H19" i="22"/>
  <c r="H20" i="22" s="1"/>
  <c r="J20" i="22" s="1"/>
  <c r="H26" i="22"/>
  <c r="J26" i="22" s="1"/>
  <c r="H30" i="22"/>
  <c r="J30" i="22" s="1"/>
  <c r="K69" i="1" l="1"/>
  <c r="H22" i="22"/>
  <c r="H23" i="22" s="1"/>
  <c r="J23" i="22" s="1"/>
  <c r="J32" i="22" s="1"/>
  <c r="K73" i="1" l="1"/>
  <c r="G44" i="22"/>
  <c r="G46" i="22"/>
  <c r="G45" i="22"/>
  <c r="K17" i="1" l="1"/>
  <c r="H45" i="22"/>
  <c r="N45" i="22"/>
  <c r="N46" i="22"/>
  <c r="H46" i="22"/>
  <c r="H44" i="22"/>
  <c r="N44" i="22"/>
  <c r="N52" i="22" l="1"/>
  <c r="F25" i="1" s="1"/>
  <c r="K25" i="1" s="1"/>
  <c r="K26" i="1" l="1"/>
  <c r="E16" i="20" l="1"/>
  <c r="E21" i="20" s="1"/>
  <c r="G21" i="20" l="1"/>
  <c r="E22" i="20"/>
  <c r="E23" i="20" s="1"/>
  <c r="G23" i="20"/>
  <c r="I23" i="20" s="1"/>
  <c r="E24" i="20"/>
  <c r="I21" i="20"/>
  <c r="G22" i="20"/>
  <c r="I22" i="20" s="1"/>
  <c r="E25" i="20" l="1"/>
  <c r="G24" i="20"/>
  <c r="I24" i="20" s="1"/>
  <c r="G25" i="20" l="1"/>
  <c r="I25" i="20" s="1"/>
  <c r="E26" i="20"/>
  <c r="E27" i="20" l="1"/>
  <c r="G26" i="20"/>
  <c r="I26" i="20" s="1"/>
  <c r="E28" i="20" l="1"/>
  <c r="G27" i="20"/>
  <c r="I27" i="20" s="1"/>
  <c r="E29" i="20" l="1"/>
  <c r="G28" i="20"/>
  <c r="I28" i="20" s="1"/>
  <c r="G29" i="20" l="1"/>
  <c r="I29" i="20" s="1"/>
  <c r="E30" i="20"/>
  <c r="E31" i="20" l="1"/>
  <c r="G30" i="20"/>
  <c r="I30" i="20" s="1"/>
  <c r="E32" i="20" l="1"/>
  <c r="G31" i="20"/>
  <c r="I31" i="20" s="1"/>
  <c r="E36" i="20" l="1"/>
  <c r="E39" i="20"/>
  <c r="G32" i="20"/>
  <c r="I32" i="20" l="1"/>
  <c r="I33" i="20" s="1"/>
  <c r="D36" i="20" s="1"/>
  <c r="G36" i="20" s="1"/>
  <c r="G33" i="20"/>
  <c r="E40" i="20"/>
  <c r="E41" i="20" l="1"/>
  <c r="I36" i="20"/>
  <c r="D39" i="20" l="1"/>
  <c r="H39" i="20"/>
  <c r="E42" i="20"/>
  <c r="E43" i="20" l="1"/>
  <c r="H40" i="20"/>
  <c r="H41" i="20" s="1"/>
  <c r="H42" i="20" s="1"/>
  <c r="H43" i="20" s="1"/>
  <c r="H44" i="20" s="1"/>
  <c r="H45" i="20" s="1"/>
  <c r="H46" i="20" s="1"/>
  <c r="H47" i="20" s="1"/>
  <c r="H48" i="20" s="1"/>
  <c r="H49" i="20" s="1"/>
  <c r="H50" i="20" s="1"/>
  <c r="I39" i="20"/>
  <c r="D40" i="20" s="1"/>
  <c r="G39" i="20"/>
  <c r="I40" i="20" l="1"/>
  <c r="D41" i="20" s="1"/>
  <c r="G40" i="20"/>
  <c r="H53" i="20"/>
  <c r="E44" i="20"/>
  <c r="E45" i="20" l="1"/>
  <c r="H55" i="20"/>
  <c r="K28" i="1"/>
  <c r="I41" i="20"/>
  <c r="D42" i="20" s="1"/>
  <c r="G41" i="20"/>
  <c r="I42" i="20" l="1"/>
  <c r="D43" i="20" s="1"/>
  <c r="G42" i="20"/>
  <c r="K33" i="1"/>
  <c r="E46" i="20"/>
  <c r="E47" i="20" l="1"/>
  <c r="K36" i="1"/>
  <c r="I43" i="20"/>
  <c r="D44" i="20" s="1"/>
  <c r="G43" i="20"/>
  <c r="I44" i="20" l="1"/>
  <c r="D45" i="20" s="1"/>
  <c r="G44" i="20"/>
  <c r="E48" i="20"/>
  <c r="E49" i="20" l="1"/>
  <c r="I45" i="20"/>
  <c r="D46" i="20" s="1"/>
  <c r="G45" i="20"/>
  <c r="I46" i="20" l="1"/>
  <c r="D47" i="20" s="1"/>
  <c r="G46" i="20"/>
  <c r="E50" i="20"/>
  <c r="I47" i="20" l="1"/>
  <c r="D48" i="20" s="1"/>
  <c r="G47" i="20"/>
  <c r="I48" i="20" l="1"/>
  <c r="D49" i="20" s="1"/>
  <c r="G48" i="20"/>
  <c r="I49" i="20" l="1"/>
  <c r="D50" i="20" s="1"/>
  <c r="G49" i="20"/>
  <c r="I50" i="20" l="1"/>
  <c r="G50" i="20"/>
  <c r="G5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3" authorId="0" shapeId="0" xr:uid="{9F473121-D357-4F67-BD24-4F32C725F49F}">
      <text>
        <r>
          <rPr>
            <b/>
            <sz val="9"/>
            <color indexed="81"/>
            <rFont val="Tahoma"/>
            <family val="2"/>
          </rPr>
          <t>Author:</t>
        </r>
        <r>
          <rPr>
            <sz val="9"/>
            <color indexed="81"/>
            <rFont val="Tahoma"/>
            <family val="2"/>
          </rPr>
          <t xml:space="preserve">
Note these are 13- month balances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95CD4261-1254-403E-9DB5-AE71663C39ED}">
      <text>
        <r>
          <rPr>
            <b/>
            <sz val="12"/>
            <color indexed="81"/>
            <rFont val="Tahoma"/>
            <family val="2"/>
          </rPr>
          <t>Author:</t>
        </r>
        <r>
          <rPr>
            <sz val="12"/>
            <color indexed="81"/>
            <rFont val="Tahoma"/>
            <family val="2"/>
          </rPr>
          <t xml:space="preserve">
AEP NITS revenue equals AEP zone total 2024 revenue of $754,517. AEP point-to-point is settled with directly on PJM bills and therefore no PtP adjustment is needed here. Per Note 2 below, adjusted for the 2022 ATRR true-up over collection of $755,923 which decreased the 2024 AEP  PTRR. The PTRR true up is removed / (added) to net the actual NITS 2024 revenue received to the actual 2024 ATRR.</t>
        </r>
      </text>
    </comment>
  </commentList>
</comments>
</file>

<file path=xl/sharedStrings.xml><?xml version="1.0" encoding="utf-8"?>
<sst xmlns="http://schemas.openxmlformats.org/spreadsheetml/2006/main" count="1150" uniqueCount="655">
  <si>
    <t xml:space="preserve"> </t>
  </si>
  <si>
    <t>Line</t>
  </si>
  <si>
    <t>No.</t>
  </si>
  <si>
    <t xml:space="preserve">REVENUE CREDITS </t>
  </si>
  <si>
    <t>Total</t>
  </si>
  <si>
    <t>Allocator</t>
  </si>
  <si>
    <t xml:space="preserve">  Account No. 454</t>
  </si>
  <si>
    <t>TP</t>
  </si>
  <si>
    <t xml:space="preserve">  Account No. 456</t>
  </si>
  <si>
    <t>Transmission</t>
  </si>
  <si>
    <t>Company Total</t>
  </si>
  <si>
    <t xml:space="preserve">  Production</t>
  </si>
  <si>
    <t>NA</t>
  </si>
  <si>
    <t xml:space="preserve">  Distribution</t>
  </si>
  <si>
    <t xml:space="preserve">  General &amp; Intangible</t>
  </si>
  <si>
    <t xml:space="preserve">     Less Account 565</t>
  </si>
  <si>
    <t xml:space="preserve">  LABOR RELATED</t>
  </si>
  <si>
    <t xml:space="preserve">          Payroll</t>
  </si>
  <si>
    <t xml:space="preserve">          Highway and vehicle</t>
  </si>
  <si>
    <t xml:space="preserve">  PLANT RELATED</t>
  </si>
  <si>
    <t xml:space="preserve">         Other</t>
  </si>
  <si>
    <t>$</t>
  </si>
  <si>
    <t>(a)</t>
  </si>
  <si>
    <t>(b)</t>
  </si>
  <si>
    <t>(c)</t>
  </si>
  <si>
    <t>(d)</t>
  </si>
  <si>
    <t>(e)</t>
  </si>
  <si>
    <t>Cost of Service Item</t>
  </si>
  <si>
    <t>Qualifying</t>
  </si>
  <si>
    <t xml:space="preserve">  Other </t>
  </si>
  <si>
    <t>N/A</t>
  </si>
  <si>
    <t xml:space="preserve">Less transmission plant included in OATT Ancillary Services  </t>
  </si>
  <si>
    <t>=</t>
  </si>
  <si>
    <t>TRANSMISSION PLANT % INCLUDED IN PJM COST OF SERVICE</t>
  </si>
  <si>
    <t>Allocation</t>
  </si>
  <si>
    <t xml:space="preserve">  Production </t>
  </si>
  <si>
    <t xml:space="preserve">  Distribution </t>
  </si>
  <si>
    <t>W&amp;S Allocator</t>
  </si>
  <si>
    <t xml:space="preserve">  Other</t>
  </si>
  <si>
    <t>($ / Allocation)</t>
  </si>
  <si>
    <t>= WS</t>
  </si>
  <si>
    <t>TP=</t>
  </si>
  <si>
    <t>Production</t>
  </si>
  <si>
    <t>Distribution</t>
  </si>
  <si>
    <t xml:space="preserve">         State Franchise Tax</t>
  </si>
  <si>
    <t>(f)</t>
  </si>
  <si>
    <t>General</t>
  </si>
  <si>
    <t>W&amp;S</t>
  </si>
  <si>
    <t>Notes</t>
  </si>
  <si>
    <t xml:space="preserve">     Less: Account 561.2 Load Dispatch - Monitor and Operate Trans System through Schedule 1A</t>
  </si>
  <si>
    <t>AMP Transmission LLC</t>
  </si>
  <si>
    <t>Intangible</t>
  </si>
  <si>
    <t>[A]</t>
  </si>
  <si>
    <t>205.46.g</t>
  </si>
  <si>
    <t>207.58.g</t>
  </si>
  <si>
    <t>207.75.g</t>
  </si>
  <si>
    <t>207.99.g</t>
  </si>
  <si>
    <t>205.5.g</t>
  </si>
  <si>
    <t>December</t>
  </si>
  <si>
    <t>January</t>
  </si>
  <si>
    <t>February</t>
  </si>
  <si>
    <t>March</t>
  </si>
  <si>
    <t>April</t>
  </si>
  <si>
    <t>May</t>
  </si>
  <si>
    <t>June</t>
  </si>
  <si>
    <t>July</t>
  </si>
  <si>
    <t>August</t>
  </si>
  <si>
    <t>September</t>
  </si>
  <si>
    <t>October</t>
  </si>
  <si>
    <t>November</t>
  </si>
  <si>
    <t>13-month Average</t>
  </si>
  <si>
    <t>Asset Retirement Cost for Transmission Plant</t>
  </si>
  <si>
    <t>207.57.g</t>
  </si>
  <si>
    <t>Notes:</t>
  </si>
  <si>
    <t>Reference for December balances as would be reported in FERC Form 1.</t>
  </si>
  <si>
    <t>Less Non-Qualifying Transmission Plant</t>
  </si>
  <si>
    <t>Start-Up Costs</t>
  </si>
  <si>
    <t>Amortization period</t>
  </si>
  <si>
    <t>years</t>
  </si>
  <si>
    <t>Yearly Amortization</t>
  </si>
  <si>
    <t>ATSI</t>
  </si>
  <si>
    <t>Amount</t>
  </si>
  <si>
    <t>AEP</t>
  </si>
  <si>
    <t>Total Qualifying</t>
  </si>
  <si>
    <t>AMPT</t>
  </si>
  <si>
    <t>Zonal Allocation</t>
  </si>
  <si>
    <t>Form 1</t>
  </si>
  <si>
    <t xml:space="preserve">  </t>
  </si>
  <si>
    <t>WP01/04</t>
  </si>
  <si>
    <t>WP03</t>
  </si>
  <si>
    <t>Gross Plant in Service - 13 Month Average Balances</t>
  </si>
  <si>
    <t>Year</t>
  </si>
  <si>
    <t>Month</t>
  </si>
  <si>
    <t>Page, Line, Col.</t>
  </si>
  <si>
    <t>(g)</t>
  </si>
  <si>
    <t xml:space="preserve"> (e) x (f)</t>
  </si>
  <si>
    <t>Calculation of Transmission Revenue Requirements</t>
  </si>
  <si>
    <t xml:space="preserve">207.58.g </t>
  </si>
  <si>
    <t xml:space="preserve">205.5.g &amp; 207.99.g </t>
  </si>
  <si>
    <t>WP01</t>
  </si>
  <si>
    <t xml:space="preserve">     Rate Formula Template</t>
  </si>
  <si>
    <t>General Note:  References to pages in this formulary rate are indicated as:  (page#, line#, col.#)</t>
  </si>
  <si>
    <t>A</t>
  </si>
  <si>
    <t>B</t>
  </si>
  <si>
    <t>C</t>
  </si>
  <si>
    <t>D</t>
  </si>
  <si>
    <t>E</t>
  </si>
  <si>
    <t>References to data from Informational FERC Form 1 are indicated as:   #.y.x  (page, line, column)</t>
  </si>
  <si>
    <t xml:space="preserve"> Utilizing Informational FERC Form 1 Data</t>
  </si>
  <si>
    <t>AMPT will maintain and post with informational filings an Informational FERC Form 1.</t>
  </si>
  <si>
    <t xml:space="preserve">  Transmission   (Note B)</t>
  </si>
  <si>
    <t>321.96.b</t>
  </si>
  <si>
    <t>323.197.b</t>
  </si>
  <si>
    <t>(h)</t>
  </si>
  <si>
    <t>(i)</t>
  </si>
  <si>
    <t>321.86.b</t>
  </si>
  <si>
    <t>263.i</t>
  </si>
  <si>
    <t>WP04</t>
  </si>
  <si>
    <t>Cash-Flow Model</t>
  </si>
  <si>
    <t>DEBT SERVICE</t>
  </si>
  <si>
    <t xml:space="preserve">   Amortization of premium or discount  (Note E)</t>
  </si>
  <si>
    <t>Includes amounts recorded to accounts 428 and 429.</t>
  </si>
  <si>
    <t>Subtotal</t>
  </si>
  <si>
    <t>Allocated</t>
  </si>
  <si>
    <t xml:space="preserve">  Reserved</t>
  </si>
  <si>
    <t xml:space="preserve">TRANSMISSION EXPENSES </t>
  </si>
  <si>
    <t>TE=</t>
  </si>
  <si>
    <t>True-up Adjustment</t>
  </si>
  <si>
    <t>NET REVENUE REQUIREMENTS</t>
  </si>
  <si>
    <t>O&amp;M/A&amp;G, DEBT SERVICE &amp; OTHER TAXES</t>
  </si>
  <si>
    <t>GROSS PLANT IN SERVICE</t>
  </si>
  <si>
    <t>(Note A)</t>
  </si>
  <si>
    <t xml:space="preserve">or from the ISO (for service under this tariff) reflecting the Transmission Owner's integrated transmission facilities.  They do not </t>
  </si>
  <si>
    <t xml:space="preserve">include revenues associated with FERC annual charges, gross receipts taxes, ancillary services, facilities not included in this </t>
  </si>
  <si>
    <t>template (e.g., direct assignment facilities and GSUs) which are not recovered under this Rate Formula Template.</t>
  </si>
  <si>
    <t>(Note C)</t>
  </si>
  <si>
    <t>WP02</t>
  </si>
  <si>
    <t>(Note D) WP05</t>
  </si>
  <si>
    <t>WP06</t>
  </si>
  <si>
    <t>TRUE-UP ADJUSTMENT WITH INTEREST (Protocols)</t>
  </si>
  <si>
    <t>Over (Under) Recovery Plus Interest</t>
  </si>
  <si>
    <t>Average Monthly Interest Rate</t>
  </si>
  <si>
    <t>Months</t>
  </si>
  <si>
    <t>Calculated Interest</t>
  </si>
  <si>
    <t>Amortization</t>
  </si>
  <si>
    <t>Surcharge (Refund) Owed</t>
  </si>
  <si>
    <t>Interest Rate on Amount of Refunds or Surcharges (Note 1)</t>
  </si>
  <si>
    <t>Calculation of Interest</t>
  </si>
  <si>
    <t>Monthly</t>
  </si>
  <si>
    <t>Annual</t>
  </si>
  <si>
    <t>January  through December</t>
  </si>
  <si>
    <t>Over (Under) Recovery Plus Interest Amortized and Recovered Over 12 Months</t>
  </si>
  <si>
    <t>True-Up with Interest</t>
  </si>
  <si>
    <t>Less Over (Under) Recovery</t>
  </si>
  <si>
    <t>Total Interest</t>
  </si>
  <si>
    <t>Actual Revenue Requirement For Year (ATRR)</t>
  </si>
  <si>
    <t>As an example, an over or under collection will be recovered prorata over 2019, held for 2020 and returned prorata over 2021</t>
  </si>
  <si>
    <t>Gross receipts taxes are not included in transmission revenue requirement in the Rate Formula Template, since they are recovered elsewhere.</t>
  </si>
  <si>
    <t>F</t>
  </si>
  <si>
    <t>TAXES OTHER THAN INCOME TAXES   (Note F)</t>
  </si>
  <si>
    <t>(1)</t>
  </si>
  <si>
    <t>(2)</t>
  </si>
  <si>
    <t>(3)</t>
  </si>
  <si>
    <t>(4)</t>
  </si>
  <si>
    <t>Reference</t>
  </si>
  <si>
    <t>Gross Transmission Plant - Total</t>
  </si>
  <si>
    <t>Net Transmission Plant - Total</t>
  </si>
  <si>
    <t>O&amp;M EXPENSE</t>
  </si>
  <si>
    <t>Total O&amp;M Allocated to Transmission</t>
  </si>
  <si>
    <t>Annual Allocation Factor for O&amp;M</t>
  </si>
  <si>
    <t>TAXES OTHER THAN INCOME TAXES</t>
  </si>
  <si>
    <t>Total Other Taxes</t>
  </si>
  <si>
    <t>Annual Allocation Factor for Other Taxes</t>
  </si>
  <si>
    <t>Annual Allocation Factor for Expense</t>
  </si>
  <si>
    <t>Annual Allocation Factor for Return</t>
  </si>
  <si>
    <t>Line No.</t>
  </si>
  <si>
    <t>Project Name</t>
  </si>
  <si>
    <t>RTEP Project Number</t>
  </si>
  <si>
    <t>Project Gross Plant</t>
  </si>
  <si>
    <t>Annual Expense Charge</t>
  </si>
  <si>
    <t xml:space="preserve">Project Net Plant </t>
  </si>
  <si>
    <t>Annual Return Charge</t>
  </si>
  <si>
    <t>Project Depreciation Expense</t>
  </si>
  <si>
    <t>Annual Revenue Requirement
with True-up</t>
  </si>
  <si>
    <t>(Col. 3 * Col. 4)</t>
  </si>
  <si>
    <t>(Col. 6 * Col. 7)</t>
  </si>
  <si>
    <t>(Sum Col. 5, 8, 9 &amp; 10)</t>
  </si>
  <si>
    <t>1a</t>
  </si>
  <si>
    <t>1b</t>
  </si>
  <si>
    <t>1c</t>
  </si>
  <si>
    <t>2</t>
  </si>
  <si>
    <t xml:space="preserve">Gross Transmission Plant is that identified on page 2 line 2 of Attachment H-21A. </t>
  </si>
  <si>
    <t>Net Transmission Plant is that identified on page 2 line 14 of Attachment H-21A.</t>
  </si>
  <si>
    <t>Project Gross Plant is the total capital investment for the project calculated in the same method as the gross plant value in line 1 above.  This value includes subsequent capital investments required to maintain the project in-service.</t>
  </si>
  <si>
    <t>Project Net Plant is the Project Gross Plant Identified in Column 3 less the associated Accumulated Depreciation.</t>
  </si>
  <si>
    <t>Project Depreciation Expense is the actual value booked for the project and included in the Depreciation Expense in Attachment H-21A page 3 line 12.</t>
  </si>
  <si>
    <t>Annual Allocation Factor for Debt Service</t>
  </si>
  <si>
    <t>b</t>
  </si>
  <si>
    <t>Annual Allocation Factor for Expense and Margin Requirement</t>
  </si>
  <si>
    <t>MARGIN REQUIREMENT</t>
  </si>
  <si>
    <t>Annual Allocation Factor for Margin Requirement</t>
  </si>
  <si>
    <t>(line 18)</t>
  </si>
  <si>
    <t>Transmission Enhancement Credit - True-up</t>
  </si>
  <si>
    <t xml:space="preserve">(c) </t>
  </si>
  <si>
    <t>True-up Adjustment Principal
Under/(Over)</t>
  </si>
  <si>
    <t>Applicable Interest on 
Under/(Over)</t>
  </si>
  <si>
    <t>True-up Adjustment with Interest
Under/(Over)</t>
  </si>
  <si>
    <t>[Col. c, line 1 *
(Col. d, line 2x /
Col. d, line 3)]</t>
  </si>
  <si>
    <t>Col. f - Col. e</t>
  </si>
  <si>
    <t>Col. g *
[(line 4a / line 4b) - 1]</t>
  </si>
  <si>
    <t>Col. g + Col. H</t>
  </si>
  <si>
    <t>Actual PJM TEC Revenues for True-up Year</t>
  </si>
  <si>
    <t>2a</t>
  </si>
  <si>
    <t>2b</t>
  </si>
  <si>
    <t>2c</t>
  </si>
  <si>
    <t>3</t>
  </si>
  <si>
    <t>4a</t>
  </si>
  <si>
    <t>4b</t>
  </si>
  <si>
    <t>NOTE</t>
  </si>
  <si>
    <t>Amount included in revenues reported on page 330, column k of FERC Form 1.</t>
  </si>
  <si>
    <t>To be completed after WP07 for the True-up Year is updated using actual data</t>
  </si>
  <si>
    <t>Actual TEC Revenues</t>
  </si>
  <si>
    <t>Projected TEC  Annual Revenue Requirement</t>
  </si>
  <si>
    <t>from PTRR</t>
  </si>
  <si>
    <t>Actual TEC Revenues Allocated to Projects</t>
  </si>
  <si>
    <t>Actual TEC  Annual Revenue Requirement</t>
  </si>
  <si>
    <t>from ATRR</t>
  </si>
  <si>
    <t xml:space="preserve">  Transmission Enhancement Credit</t>
  </si>
  <si>
    <t>WP07</t>
  </si>
  <si>
    <t>Surcharges shall be entered as a positive number to increase the net revenue requirement.</t>
  </si>
  <si>
    <t>G</t>
  </si>
  <si>
    <t>Adjustments to Net Revenue Requirement (Note G)</t>
  </si>
  <si>
    <t>requirement.  Interest on surcharge shall be entered as a positive number to increase the net revenue requirement.</t>
  </si>
  <si>
    <t>H</t>
  </si>
  <si>
    <t>Interest on Adjustments (Note H)</t>
  </si>
  <si>
    <t>Total Adjustment (line 14 + line 15)</t>
  </si>
  <si>
    <t>TOTAL REVENUE CREDITS  (sum lines 5-9)</t>
  </si>
  <si>
    <t>I</t>
  </si>
  <si>
    <t>Transmission Plant recovered in Ancillary Services</t>
  </si>
  <si>
    <t>Allocated To Zone</t>
  </si>
  <si>
    <t>J</t>
  </si>
  <si>
    <t>Removes dollar amount of transmission expenses included in the OATT ancillary services rates, including all of Account No. 561.1, 561.2,</t>
  </si>
  <si>
    <t xml:space="preserve">  561.3 and 561.BA.</t>
  </si>
  <si>
    <t>Less transmission expenses included in OATT Ancillary Services   (Note J)</t>
  </si>
  <si>
    <t>WAGES &amp; SALARY ALLOCATOR   (W&amp;S) (Note K)</t>
  </si>
  <si>
    <t>K</t>
  </si>
  <si>
    <t>AMPT will have no wages and salaries.  However, all A&amp;G expense incurred by AMPT will be 100% related to AMPT Transmission</t>
  </si>
  <si>
    <t xml:space="preserve">  Transmission (WP04)</t>
  </si>
  <si>
    <t>Wages and Salaries Proxy - Gross Plant in Each Zone</t>
  </si>
  <si>
    <t xml:space="preserve">   Debt Service (Note L)</t>
  </si>
  <si>
    <t>L</t>
  </si>
  <si>
    <t>Project Name:</t>
  </si>
  <si>
    <t>Project #2</t>
  </si>
  <si>
    <t>Project #3</t>
  </si>
  <si>
    <t>Loan Principal:</t>
  </si>
  <si>
    <t>Loan Term (Years):</t>
  </si>
  <si>
    <t>Annual Interest Rate:</t>
  </si>
  <si>
    <t>Project #1</t>
  </si>
  <si>
    <t>Loan Start Date:</t>
  </si>
  <si>
    <t>Loan End Date:</t>
  </si>
  <si>
    <t>Project #4</t>
  </si>
  <si>
    <t>Project #5</t>
  </si>
  <si>
    <t>Project #10</t>
  </si>
  <si>
    <t>Project #6</t>
  </si>
  <si>
    <t>Project #7</t>
  </si>
  <si>
    <t>Project #8</t>
  </si>
  <si>
    <t>Project #9</t>
  </si>
  <si>
    <t>Projected Yearly Debt Service Payment:</t>
  </si>
  <si>
    <t>Rate Year</t>
  </si>
  <si>
    <t>Debt Service Schedule (Yearly)</t>
  </si>
  <si>
    <t>Debt Service Schedule (Monthly)</t>
  </si>
  <si>
    <t>Total Debt Service Over Loan Term</t>
  </si>
  <si>
    <t>D/A</t>
  </si>
  <si>
    <t xml:space="preserve">  Revenue Credits Specific to zone</t>
  </si>
  <si>
    <t>Account No. 454 Revenue Credits specific to zone</t>
  </si>
  <si>
    <t>Account No. 456 Revenue Credits specific to zone</t>
  </si>
  <si>
    <t>Account No. 454</t>
  </si>
  <si>
    <t>Account No. 456</t>
  </si>
  <si>
    <t>Account No. 454 Revenue Credits allocable to all zones</t>
  </si>
  <si>
    <t>Account No. 456 Revenue Credits allocable to all zones</t>
  </si>
  <si>
    <t xml:space="preserve">Line </t>
  </si>
  <si>
    <t>Other Revenue Credits specific to zone</t>
  </si>
  <si>
    <t xml:space="preserve">321.112.b </t>
  </si>
  <si>
    <t>Form 1 Reference</t>
  </si>
  <si>
    <t>Item</t>
  </si>
  <si>
    <t>Description</t>
  </si>
  <si>
    <t>Add description</t>
  </si>
  <si>
    <t>WP09</t>
  </si>
  <si>
    <t>321.112.b and WP09</t>
  </si>
  <si>
    <t>323.197.b and WP09</t>
  </si>
  <si>
    <t xml:space="preserve">  Transmission O&amp;M allocable to zone</t>
  </si>
  <si>
    <t>Project</t>
  </si>
  <si>
    <t xml:space="preserve"> #1</t>
  </si>
  <si>
    <t xml:space="preserve">Project </t>
  </si>
  <si>
    <t>#2</t>
  </si>
  <si>
    <t>#3</t>
  </si>
  <si>
    <t>#4</t>
  </si>
  <si>
    <t>#5</t>
  </si>
  <si>
    <t>#6</t>
  </si>
  <si>
    <t>#7</t>
  </si>
  <si>
    <t>#10</t>
  </si>
  <si>
    <t xml:space="preserve">Actual </t>
  </si>
  <si>
    <t>Debt Service</t>
  </si>
  <si>
    <t xml:space="preserve">Projected </t>
  </si>
  <si>
    <t>Total Transmission O&amp;M Specific to AEP zone</t>
  </si>
  <si>
    <t>sum of A&amp;G specific to ATSI zone</t>
  </si>
  <si>
    <t>Total A&amp;G Specific to ATSI zone</t>
  </si>
  <si>
    <t>List A&amp;G specific to AEP zone here - add rows if necessary</t>
  </si>
  <si>
    <t>sum of transmission O&amp;M specific to ATSI zone</t>
  </si>
  <si>
    <t>sum of transmission O&amp;M specific to AEP zone</t>
  </si>
  <si>
    <t>sum of A&amp;G specific to AEP zone</t>
  </si>
  <si>
    <t>Total A&amp;G Specific to AEP zone</t>
  </si>
  <si>
    <t xml:space="preserve">  Transmission O&amp;M Specific to zone (Note M)</t>
  </si>
  <si>
    <t xml:space="preserve">  A&amp;G Specific to zone (Note M)</t>
  </si>
  <si>
    <t>M</t>
  </si>
  <si>
    <t>Transmission Enhancement Credit (Schedule 12 Projects)</t>
  </si>
  <si>
    <t xml:space="preserve">         Property specific to zone (Note M)</t>
  </si>
  <si>
    <t>term</t>
  </si>
  <si>
    <t>Yearly</t>
  </si>
  <si>
    <t>Add lines as needed</t>
  </si>
  <si>
    <t>Other Amortizations - AEP</t>
  </si>
  <si>
    <t>List other AEP Amortizations here</t>
  </si>
  <si>
    <t>Total AEP zonal Amortizations</t>
  </si>
  <si>
    <t>ATSI and AEP East</t>
  </si>
  <si>
    <t xml:space="preserve">         Property allocable to zone (Note M)</t>
  </si>
  <si>
    <t>263.i and WP09</t>
  </si>
  <si>
    <t>ATSI Zone</t>
  </si>
  <si>
    <t>Deferred to AEP Zone</t>
  </si>
  <si>
    <t>AEP zone for future request at FERC</t>
  </si>
  <si>
    <t>Deferred from</t>
  </si>
  <si>
    <t>and Incurred in</t>
  </si>
  <si>
    <t>xxxxxxx</t>
  </si>
  <si>
    <t>Other Deferred Costs</t>
  </si>
  <si>
    <t>Total Other Deferred  Costs</t>
  </si>
  <si>
    <t>Interest Rate on Amount of Refunds or Surcharges is the monthly average interest rate calculated in accordance with section 2(c) of the AMPT  Formula Rate Protocols.</t>
  </si>
  <si>
    <t>True-up Adjustment - (Over)/Under Recovery</t>
  </si>
  <si>
    <t>2018 Start-Up Costs</t>
  </si>
  <si>
    <t>3-year Amorts</t>
  </si>
  <si>
    <t>Total 1-year Amort to ATSI zone</t>
  </si>
  <si>
    <t>Add Lines and Columns to if necessary to increase transparency</t>
  </si>
  <si>
    <t>Alloc</t>
  </si>
  <si>
    <t>Other AMPT Capitalized Equipment</t>
  </si>
  <si>
    <t>AMPT Projects</t>
  </si>
  <si>
    <t>Add Additional Project Columns as needed</t>
  </si>
  <si>
    <t>Add Additional "Other" Columns as needed</t>
  </si>
  <si>
    <t>40% of Debt Service</t>
  </si>
  <si>
    <t>The Margin Factor can only be changed by Order of the Commission</t>
  </si>
  <si>
    <t>Margin factor</t>
  </si>
  <si>
    <t>Interest required pursuant to Section 2(c) of Protocols.  Interest on any refunds shall be entered as a negative number to reduce the net revenue</t>
  </si>
  <si>
    <t>AMPT True-up with Interest - based on Protocols</t>
  </si>
  <si>
    <t xml:space="preserve">Adjustments required pursuant to Section 6 of the AMPT Protocols.  Refunds shall be entered as a negative number to reduce the net revenue requirement.  </t>
  </si>
  <si>
    <t>Interest for Working Capital needs</t>
  </si>
  <si>
    <t>AMPT Working Capital Loan from AMP</t>
  </si>
  <si>
    <t>WP06b</t>
  </si>
  <si>
    <t>Total Transmission O&amp;M Specific to all zones</t>
  </si>
  <si>
    <t>List transmission specific to all zones here - add rows if necessary</t>
  </si>
  <si>
    <t>Deferred</t>
  </si>
  <si>
    <t>From Informational AMPT Form 1  - ATRR True-up</t>
  </si>
  <si>
    <t>Total A&amp;G Specific to all zones</t>
  </si>
  <si>
    <t>sum of A&amp;G specific to all zones</t>
  </si>
  <si>
    <t>sum of transmission O&amp;M specific to all zones</t>
  </si>
  <si>
    <t>Other Taxes specific to ATSI Zone</t>
  </si>
  <si>
    <t>Other Tax specific to AEP zone here - add rows if necessary</t>
  </si>
  <si>
    <t>sum of Other Taxes specific to AEP zone</t>
  </si>
  <si>
    <t>sum of Other Taxes specific to ATSI zone</t>
  </si>
  <si>
    <t xml:space="preserve">  Other Amortizations - All zones</t>
  </si>
  <si>
    <t>Add Columns and lines as needed</t>
  </si>
  <si>
    <t>Add Lines if needed</t>
  </si>
  <si>
    <t>Other Zone</t>
  </si>
  <si>
    <t>Add Zones if necessary.  Add lines for more project investment</t>
  </si>
  <si>
    <t>To be completed in conjunction with Attachment H-32A</t>
  </si>
  <si>
    <t>Transmission Enhancement Credit for Attachment H-32A Page 1, Line 9</t>
  </si>
  <si>
    <t>Sum of line 6 through 16</t>
  </si>
  <si>
    <t>Add lines for projects as needed</t>
  </si>
  <si>
    <t>(WP08-True-up
Col. i)</t>
  </si>
  <si>
    <t>PTRR debt service projections for zone are shown on WP06.  Actual ATRR debt service (for True-up template) will be from AMPT accounting records</t>
  </si>
  <si>
    <t xml:space="preserve">  Amortization of Start-Up Costs to zone (Note N)</t>
  </si>
  <si>
    <t>N</t>
  </si>
  <si>
    <t xml:space="preserve">Includes only FICA, unemployment, highway, property, gross receipts, PILOT, and other assessments charged in the current year.  Taxes related to income are excluded.  </t>
  </si>
  <si>
    <t>Revenue Credits Workpaper</t>
  </si>
  <si>
    <t>Formation Cost (Start-up) Workpaper</t>
  </si>
  <si>
    <t>For ATRR  and True-up, AMPT will record actual interest expense</t>
  </si>
  <si>
    <t>Components - Description</t>
  </si>
  <si>
    <t>Amounts</t>
  </si>
  <si>
    <t>Zonal Investment Workpaper</t>
  </si>
  <si>
    <t>Note 1:</t>
  </si>
  <si>
    <t>True-Up and Adjustments Workpaper</t>
  </si>
  <si>
    <t>Debt Service Workpaper - Annual</t>
  </si>
  <si>
    <t>year and those P&amp;I entries will be populated in H-32A, page 1, line 36</t>
  </si>
  <si>
    <t>Debt Service Workpaper - Monthly</t>
  </si>
  <si>
    <t>Add Additional Project Columns and lines as needed</t>
  </si>
  <si>
    <t>Add Additional "Other" Columns and lines as needed</t>
  </si>
  <si>
    <t>Transmission O&amp;M, A&amp;G, and Other Taxes Workpaper</t>
  </si>
  <si>
    <t>TRANSMISSION O&amp;M, A&amp;G, and OTHER TAXES DETAIL</t>
  </si>
  <si>
    <t>DIVISOR</t>
  </si>
  <si>
    <t>1 Coincident Peak (CP) (MW) - ATSI</t>
  </si>
  <si>
    <t>17a</t>
  </si>
  <si>
    <t>17b</t>
  </si>
  <si>
    <t>17c</t>
  </si>
  <si>
    <t xml:space="preserve">  A&amp;G allocable to zone (Note M)</t>
  </si>
  <si>
    <t xml:space="preserve">  Other Amortizations - ATSI (Note N)</t>
  </si>
  <si>
    <t>MW</t>
  </si>
  <si>
    <t>Annual Network Rate ($/MW/Yr)  (Line 17 / Line 17b)</t>
  </si>
  <si>
    <t>/MW/Yr</t>
  </si>
  <si>
    <t>NITS Revenues received by PJM for the Year (Note 2)</t>
  </si>
  <si>
    <t>Note 2:</t>
  </si>
  <si>
    <t>Exclude any true-up amount included in the PTRR for the year being true-up</t>
  </si>
  <si>
    <t xml:space="preserve">Prime Rate </t>
  </si>
  <si>
    <t>For PTRR, use most recent available Prime Rate when projections are done</t>
  </si>
  <si>
    <t>This tab is to accommodate projects that may go in service or close mid-year in any particular month</t>
  </si>
  <si>
    <t>Attachment H-32A</t>
  </si>
  <si>
    <t>Attachment H-32A - WP05 - True-Up and Adjustments</t>
  </si>
  <si>
    <t>Attachment H-32A - WP07 - TEC</t>
  </si>
  <si>
    <t>Note 1:  to Attachment H-32A, page 1, line 37</t>
  </si>
  <si>
    <t>Revenue Requirement True-up with Interest</t>
  </si>
  <si>
    <t>Revenue Requirement True-up - Over/Under Recovery</t>
  </si>
  <si>
    <t>Percentage of PJM Qualifying transmission plant included in Cost of Service (line 70 / line 67)</t>
  </si>
  <si>
    <t>Total Qualifying Transmission Plant in Service (line 67 - 68 - 69)</t>
  </si>
  <si>
    <t xml:space="preserve">Total transmission plant </t>
  </si>
  <si>
    <t>TOTAL GROSS PLANT  (sum lines 57 - 62)</t>
  </si>
  <si>
    <t>REV. REQUIREMENT  (sum lines 50 and 52)</t>
  </si>
  <si>
    <t>Subtotal (lines 31 + 36 + 37 + 48)</t>
  </si>
  <si>
    <t>TOTAL OTHER TAXES  (sum lines 41 through 47)</t>
  </si>
  <si>
    <t>TOTAL DEBT SERVICE (Sum lines 34 and 35 )</t>
  </si>
  <si>
    <t>GROSS REVENUE REQUIREMENT         (line 54)</t>
  </si>
  <si>
    <t>Total transmission expenses    (line 21+22 Column e)</t>
  </si>
  <si>
    <t>Included transmission expenses (line 76 less line 77)</t>
  </si>
  <si>
    <t>Percentage of transmission expenses after adjustment (line 78 divided by line 76)</t>
  </si>
  <si>
    <t>Percentage of transmission plant included in ISO Rates (line 72)</t>
  </si>
  <si>
    <t>Percentage of transmission expenses included in ISO Rates (line 80 times line 81)</t>
  </si>
  <si>
    <t xml:space="preserve">  Total  (sum lines 86-89)</t>
  </si>
  <si>
    <t>The revenues credited on page 1 lines 5-9 shall include only the amounts received directly (in the case of grandfathered agreements)</t>
  </si>
  <si>
    <t>Beginning/End year balances will match Form 1.  13-Month average balances shown on WP-01.  Qualifying zonal transmission investment shown on WP04.  Excluding any Transmission AROs</t>
  </si>
  <si>
    <t>Over Recoveries are entered as negative to reduce the net revenue.  Under recoveries are entered as Positive to increase the net revenue.</t>
  </si>
  <si>
    <t>Margin Factor equals .40 or 40% of debt service.  Margin Requirement is the dollar amount that results from applying the Margin Factor to annual debt service.</t>
  </si>
  <si>
    <t>Includes amortization of pre-commercial Start-Up costs booked in account 182.3, approved by the Commission and amortized through Account 566.</t>
  </si>
  <si>
    <t>For ATRR  and True-up, interest will be per books</t>
  </si>
  <si>
    <t>ADD LINES AS NEEDED FOR ADDITIONAL REVENUE CREDITS</t>
  </si>
  <si>
    <r>
      <t>Interest on Working Capital Loan</t>
    </r>
    <r>
      <rPr>
        <vertAlign val="superscript"/>
        <sz val="11"/>
        <color theme="1"/>
        <rFont val="Calibri"/>
        <family val="2"/>
      </rPr>
      <t>1</t>
    </r>
  </si>
  <si>
    <t xml:space="preserve">Add more lines as needed </t>
  </si>
  <si>
    <t>Add lines and other zones as needed to increase transparency</t>
  </si>
  <si>
    <t xml:space="preserve">For ATRR and True-up, AMPT will record actual P&amp;I in the  </t>
  </si>
  <si>
    <t>Net Loan Principal</t>
  </si>
  <si>
    <r>
      <rPr>
        <b/>
        <i/>
        <sz val="11"/>
        <color theme="1"/>
        <rFont val="Calibri"/>
        <family val="2"/>
      </rPr>
      <t>Less</t>
    </r>
    <r>
      <rPr>
        <b/>
        <sz val="11"/>
        <color theme="1"/>
        <rFont val="Calibri"/>
        <family val="2"/>
      </rPr>
      <t xml:space="preserve"> Acquisition Premium</t>
    </r>
  </si>
  <si>
    <t>Development of Margin Requirement</t>
  </si>
  <si>
    <t xml:space="preserve">Less:  </t>
  </si>
  <si>
    <t xml:space="preserve">  Premium paid on Debt and included in debt service</t>
  </si>
  <si>
    <t xml:space="preserve">  Other Adjustments needed to reflect only Debt Service on Assets</t>
  </si>
  <si>
    <t xml:space="preserve">  Interest on Working Capital Loans (WP06b)</t>
  </si>
  <si>
    <t xml:space="preserve">  Add Additional deductions to Debt Service Payments as needed</t>
  </si>
  <si>
    <t>12-Month Period=</t>
  </si>
  <si>
    <t>Net Debt Service Payments (line 1 - lines 4 thorugh 7)</t>
  </si>
  <si>
    <t>Margin Factor (fixed)</t>
  </si>
  <si>
    <t xml:space="preserve">Margin Requirement (line 9 x line 10) - To H-32A line </t>
  </si>
  <si>
    <t>1. Excludes any Debt Service related to Acquisition Adjustments if any per WP06</t>
  </si>
  <si>
    <t>Page 18 of 18</t>
  </si>
  <si>
    <t>AMPT Transmission Investment - Gross Plant</t>
  </si>
  <si>
    <t>Page 16 of 18</t>
  </si>
  <si>
    <t>Page 17 of 18</t>
  </si>
  <si>
    <t>Page 15 of 18</t>
  </si>
  <si>
    <t>Page 14 of 18</t>
  </si>
  <si>
    <t>Page 13 of 18</t>
  </si>
  <si>
    <t>Page 12 of 18</t>
  </si>
  <si>
    <t>Page 9 of 18</t>
  </si>
  <si>
    <t>Page 8 of 18</t>
  </si>
  <si>
    <t>Page 7 of 18</t>
  </si>
  <si>
    <t>Page 5 of 18</t>
  </si>
  <si>
    <t>Page 4 of 18</t>
  </si>
  <si>
    <t>Page 3 of 18</t>
  </si>
  <si>
    <t>Page 1 of 18</t>
  </si>
  <si>
    <t>Page 2 of 18</t>
  </si>
  <si>
    <r>
      <t xml:space="preserve">MARGIN REQUIREMENT  (Note I) </t>
    </r>
    <r>
      <rPr>
        <u/>
        <sz val="12"/>
        <color rgb="FFFF0000"/>
        <rFont val="Arial"/>
        <family val="2"/>
      </rPr>
      <t>(WP10)</t>
    </r>
  </si>
  <si>
    <t>Description of Revenue Credits</t>
  </si>
  <si>
    <t>Number of anticipated Transmission Zones</t>
  </si>
  <si>
    <t>From Informational Form 1 for ATRR True-up, otherwise estimate for PTRR</t>
  </si>
  <si>
    <r>
      <t>Debt Service Payments</t>
    </r>
    <r>
      <rPr>
        <vertAlign val="superscript"/>
        <sz val="11"/>
        <rFont val="Calibri"/>
        <family val="2"/>
        <scheme val="minor"/>
      </rPr>
      <t>1</t>
    </r>
  </si>
  <si>
    <r>
      <t>The True-Up adjustment is the difference between (1) the revenues received for the 12-Month</t>
    </r>
    <r>
      <rPr>
        <u/>
        <sz val="12"/>
        <color rgb="FFFF0000"/>
        <rFont val="Arial"/>
        <family val="2"/>
      </rPr>
      <t xml:space="preserve"> </t>
    </r>
    <r>
      <rPr>
        <sz val="12"/>
        <rFont val="Arial"/>
        <family val="2"/>
      </rPr>
      <t>period and (2) the ATRR for that 12-Month period after it is known, with interest</t>
    </r>
  </si>
  <si>
    <t>With respect to purchased assets, principal and interest payments related to borrowings in excess of the seller's net book value will not be included in the PTRR or ATRR debt service.</t>
  </si>
  <si>
    <t>GF = "Grid Force"</t>
  </si>
  <si>
    <t>Other Non-Qualifying Facilities</t>
  </si>
  <si>
    <t>6a</t>
  </si>
  <si>
    <t>6b</t>
  </si>
  <si>
    <t>6c</t>
  </si>
  <si>
    <t>6d</t>
  </si>
  <si>
    <t>6e</t>
  </si>
  <si>
    <t>6f</t>
  </si>
  <si>
    <t>6g</t>
  </si>
  <si>
    <t xml:space="preserve">Total Transmission O&amp;M Specific to ATSI zone </t>
  </si>
  <si>
    <t>Other Amortizations of deferred start-up - ATSI Zone Specific - amortized in 2019</t>
  </si>
  <si>
    <t>Average</t>
  </si>
  <si>
    <t>FERC Interest Rate - Monthly</t>
  </si>
  <si>
    <t>Total Up-Front Costs</t>
  </si>
  <si>
    <t>years beginning 1/1/2019</t>
  </si>
  <si>
    <t>Deferred to AEP Zone (or Next Zone)</t>
  </si>
  <si>
    <t>ATSI and 2nd Zone</t>
  </si>
  <si>
    <t>Page 6 of 18</t>
  </si>
  <si>
    <t>Page 10 of 18</t>
  </si>
  <si>
    <t>TOTAL O&amp;M  (sum lines 21, 22, 25-30, less lines 23 and 24)</t>
  </si>
  <si>
    <t>O&amp;M and A&amp;G and Property Other Taxes values taken from the column in WP09 that corresponds to the zone</t>
  </si>
  <si>
    <t>Line 12 (b, c, or d) divided by Line 12 (e)</t>
  </si>
  <si>
    <t>Total Tras w/AROs</t>
  </si>
  <si>
    <t>List A&amp;G specific to ATSI zone here - add rows if necessary</t>
  </si>
  <si>
    <t>#8</t>
  </si>
  <si>
    <t>#9</t>
  </si>
  <si>
    <t>Project #11</t>
  </si>
  <si>
    <t>#11</t>
  </si>
  <si>
    <t>Project #12</t>
  </si>
  <si>
    <t>#12</t>
  </si>
  <si>
    <t>DAY</t>
  </si>
  <si>
    <t>Dayton</t>
  </si>
  <si>
    <t>Total Transmission O&amp;M Specific to Dayton zone</t>
  </si>
  <si>
    <t>Subtotal A&amp;G Specific to ATSI zone</t>
  </si>
  <si>
    <t>Subtotal A&amp;G Specific to AEP zone</t>
  </si>
  <si>
    <t>Total A&amp;G Specific to Dayton zone</t>
  </si>
  <si>
    <t>List A&amp;G specific to Dayton zone here - add rows if necessary</t>
  </si>
  <si>
    <t>Subtotal A&amp;G Specific to Dayton zone</t>
  </si>
  <si>
    <t>AEP zone 2nd Yr. ATSI zone assignement ended in 2021.</t>
  </si>
  <si>
    <t>Post Startup - Dayton Allocation</t>
  </si>
  <si>
    <t>Post Startup - Duke Allocation</t>
  </si>
  <si>
    <t xml:space="preserve">  Other Amortizations - AEP Zone (Note N)</t>
  </si>
  <si>
    <t>Other Taxes specific to AEP Zone</t>
  </si>
  <si>
    <t>Total Transmission O&amp;M Specific to ATSI zone</t>
  </si>
  <si>
    <t>sum of transmission O&amp;M specific to Dayton zone</t>
  </si>
  <si>
    <t>AEP Zone</t>
  </si>
  <si>
    <t>Dayton Zone</t>
  </si>
  <si>
    <t>Non-Qualifying</t>
  </si>
  <si>
    <t>6h</t>
  </si>
  <si>
    <t>6i</t>
  </si>
  <si>
    <t>6j</t>
  </si>
  <si>
    <t>6k</t>
  </si>
  <si>
    <t>6l</t>
  </si>
  <si>
    <t>6m</t>
  </si>
  <si>
    <t>7a</t>
  </si>
  <si>
    <t>7b</t>
  </si>
  <si>
    <t>7c</t>
  </si>
  <si>
    <t>7d</t>
  </si>
  <si>
    <t>7e</t>
  </si>
  <si>
    <t>sum of A&amp;G specific to Dayton zone</t>
  </si>
  <si>
    <t>Total Projects</t>
  </si>
  <si>
    <t>From Debt Sch (by project)</t>
  </si>
  <si>
    <t>263.i 41</t>
  </si>
  <si>
    <t>263.i.1-6</t>
  </si>
  <si>
    <t>#13</t>
  </si>
  <si>
    <t>Zone</t>
  </si>
  <si>
    <t>Various</t>
  </si>
  <si>
    <t>Year 2023</t>
  </si>
  <si>
    <t>Up Front Costs  - Deferred - Amort Acct during 2022</t>
  </si>
  <si>
    <t>Projected</t>
  </si>
  <si>
    <t>Project #14</t>
  </si>
  <si>
    <t>#14</t>
  </si>
  <si>
    <t>Project #15</t>
  </si>
  <si>
    <t>#15</t>
  </si>
  <si>
    <t>Project #16</t>
  </si>
  <si>
    <t>#16</t>
  </si>
  <si>
    <t>Project #17</t>
  </si>
  <si>
    <t>#17</t>
  </si>
  <si>
    <t>Project #18</t>
  </si>
  <si>
    <t>Project #19</t>
  </si>
  <si>
    <t>Project #20</t>
  </si>
  <si>
    <t>Project #21</t>
  </si>
  <si>
    <t>#18</t>
  </si>
  <si>
    <t>#19</t>
  </si>
  <si>
    <t>#20</t>
  </si>
  <si>
    <t>#21</t>
  </si>
  <si>
    <t>Projected O&amp;M expense for ATSI Zone only</t>
  </si>
  <si>
    <t>Projected O&amp;M expense for AEP  Zone only</t>
  </si>
  <si>
    <t>Transmission O&amp;M - Projected</t>
  </si>
  <si>
    <t>Other Taxes Specific to Dayton zones</t>
  </si>
  <si>
    <t>List A&amp;G specific to all zones here - add rows if necessary</t>
  </si>
  <si>
    <t>List transmission specific to ATSI zone here - add rows if necessary</t>
  </si>
  <si>
    <t>6n</t>
  </si>
  <si>
    <t>6o</t>
  </si>
  <si>
    <t>6p</t>
  </si>
  <si>
    <t>6q</t>
  </si>
  <si>
    <t>6r</t>
  </si>
  <si>
    <t>6s</t>
  </si>
  <si>
    <t>6t</t>
  </si>
  <si>
    <t xml:space="preserve">Dayton </t>
  </si>
  <si>
    <t>Year 2024</t>
  </si>
  <si>
    <t>Total Other Taxes Specific to Dayton zone</t>
  </si>
  <si>
    <t>Other Tax specific to Dayton zone here - add rows if necessary</t>
  </si>
  <si>
    <t>sum of Other Taxes specific to Dayton zone</t>
  </si>
  <si>
    <t>Project #22</t>
  </si>
  <si>
    <t>Project #23</t>
  </si>
  <si>
    <t>#22</t>
  </si>
  <si>
    <t>#23</t>
  </si>
  <si>
    <t>#24</t>
  </si>
  <si>
    <t>6u</t>
  </si>
  <si>
    <t>6v</t>
  </si>
  <si>
    <t>6w</t>
  </si>
  <si>
    <t>#25</t>
  </si>
  <si>
    <t>6x</t>
  </si>
  <si>
    <t>Project #24</t>
  </si>
  <si>
    <t>Project #25</t>
  </si>
  <si>
    <t>Project #26</t>
  </si>
  <si>
    <t>#26</t>
  </si>
  <si>
    <t>6y</t>
  </si>
  <si>
    <t>Project #27</t>
  </si>
  <si>
    <t>Project #28</t>
  </si>
  <si>
    <t>#27</t>
  </si>
  <si>
    <t>#28</t>
  </si>
  <si>
    <t>Projected 2026</t>
  </si>
  <si>
    <t>Debt Service Payments -  Year End 12/31/2026</t>
  </si>
  <si>
    <t>Year Ended 12/31/2026</t>
  </si>
  <si>
    <t>Other Tax specific to ATSI zone here - add rows if necessary</t>
  </si>
  <si>
    <t>Attachment H-32A - WP06b - Interest on Working Cap - 2026</t>
  </si>
  <si>
    <t>Attachment H-32A - WP01 - Plant - 2026</t>
  </si>
  <si>
    <t>Attachment H-32A - WP02 - Revenue Credits - 2026</t>
  </si>
  <si>
    <t>Attachment H-32A - WP03 - Start-Up Costs - 2026</t>
  </si>
  <si>
    <t>Attachment H-32A - WP04 - Zonal Investment - 2026</t>
  </si>
  <si>
    <t>Debt Service Payments - Year End12/31/2026</t>
  </si>
  <si>
    <t>Attachment H-32A - WP08 - TEC True-up - 2026</t>
  </si>
  <si>
    <t>Attachment H-32A - WP09 - Transmission O&amp;M - 2026 Projected</t>
  </si>
  <si>
    <t>Total Transmission O&amp;M - 2026 Projected</t>
  </si>
  <si>
    <t>A&amp;G Expense - 2026 Projected</t>
  </si>
  <si>
    <t>Other Taxes - 2026 Projected</t>
  </si>
  <si>
    <t>Attachment H-32A - WP10 - Margin Requirement - 2026</t>
  </si>
  <si>
    <t>AEP-Area</t>
  </si>
  <si>
    <t>AEP Transmission Zone</t>
  </si>
  <si>
    <t>PTP/Through and Out Revenues in AEP zone - Projected</t>
  </si>
  <si>
    <t>Project  #1</t>
  </si>
  <si>
    <t>Project  #2</t>
  </si>
  <si>
    <t>Project  #3</t>
  </si>
  <si>
    <t>Project  #4</t>
  </si>
  <si>
    <t>Project  #5</t>
  </si>
  <si>
    <t>Project  #6</t>
  </si>
  <si>
    <t>Project  #7</t>
  </si>
  <si>
    <t>Project  #8</t>
  </si>
  <si>
    <t>Project  #9</t>
  </si>
  <si>
    <t>Project  #10</t>
  </si>
  <si>
    <t>Project  #11</t>
  </si>
  <si>
    <t>Project  #12</t>
  </si>
  <si>
    <t>Project  #13</t>
  </si>
  <si>
    <t>Project  #14</t>
  </si>
  <si>
    <t>Project  #16</t>
  </si>
  <si>
    <t>Project  #17</t>
  </si>
  <si>
    <t>Project  #18</t>
  </si>
  <si>
    <t>Project  #19</t>
  </si>
  <si>
    <t>Project  #20</t>
  </si>
  <si>
    <t>Project  #21</t>
  </si>
  <si>
    <t>Project  #22</t>
  </si>
  <si>
    <t>Project  #23</t>
  </si>
  <si>
    <t>Project  #24</t>
  </si>
  <si>
    <t>Project  #25</t>
  </si>
  <si>
    <t>Project  #26</t>
  </si>
  <si>
    <t>Project  #27</t>
  </si>
  <si>
    <t>Project  #28</t>
  </si>
  <si>
    <t>YE 12/31/26 balance of loan</t>
  </si>
  <si>
    <t>projected 2025</t>
  </si>
  <si>
    <t>List transmission specific to AEP zone here - add rows if necessary</t>
  </si>
  <si>
    <t>Total Transmission O&amp;M Specific to Dayton zone only</t>
  </si>
  <si>
    <t>List transmission specific to Dayton zone here - add rows if necessary</t>
  </si>
  <si>
    <t>Projected O&amp;M Specific to all zones</t>
  </si>
  <si>
    <t>A&amp;G specific to all zones</t>
  </si>
  <si>
    <t>Property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</si>
</sst>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00"/>
    <numFmt numFmtId="165" formatCode="0.000%"/>
    <numFmt numFmtId="166" formatCode="0.0000"/>
    <numFmt numFmtId="167" formatCode="_(&quot;$&quot;* #,##0_);_(&quot;$&quot;* \(#,##0\);_(&quot;$&quot;* &quot;-&quot;??_);_(@_)"/>
    <numFmt numFmtId="168" formatCode="&quot;$&quot;#,##0"/>
    <numFmt numFmtId="169" formatCode="0.0%"/>
    <numFmt numFmtId="170" formatCode="_(* #,##0.00000_);_(* \(#,##0.00000\);_(* &quot;-&quot;??_);_(@_)"/>
    <numFmt numFmtId="171" formatCode="_(* #,##0_);_(* \(#,##0\);_(* &quot;-&quot;??_);_(@_)"/>
    <numFmt numFmtId="172" formatCode="0.0000%"/>
    <numFmt numFmtId="173" formatCode="&quot;$&quot;#,##0.00"/>
    <numFmt numFmtId="174" formatCode="#,##0.00000"/>
    <numFmt numFmtId="175" formatCode="0.000000%"/>
    <numFmt numFmtId="176" formatCode="0_);\(0\)"/>
    <numFmt numFmtId="177" formatCode="_(* #,##0.0_);_(* \(#,##0.0\);_(* &quot;-&quot;??_);_(@_)"/>
    <numFmt numFmtId="178" formatCode="_ * #,##0.00_ ;_ * \-#,##0.00_ ;_ * &quot;-&quot;??_ ;_ @_ "/>
    <numFmt numFmtId="179" formatCode="_(&quot;$&quot;* #,##0.00_);_(&quot;$&quot;* \(#,##0.00\);_(&quot;$&quot;* &quot;-&quot;_);_(@_)"/>
  </numFmts>
  <fonts count="132"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2"/>
      <name val="Times New Roman"/>
      <family val="1"/>
    </font>
    <font>
      <sz val="12"/>
      <color indexed="10"/>
      <name val="Times New Roman"/>
      <family val="1"/>
    </font>
    <font>
      <b/>
      <sz val="18"/>
      <name val="Times New Roman"/>
      <family val="1"/>
    </font>
    <font>
      <u val="singleAccounting"/>
      <sz val="11"/>
      <color theme="1"/>
      <name val="Calibri"/>
      <family val="2"/>
    </font>
    <font>
      <b/>
      <sz val="11"/>
      <color theme="1"/>
      <name val="Calibri"/>
      <family val="2"/>
    </font>
    <font>
      <u/>
      <sz val="11"/>
      <color theme="1"/>
      <name val="Calibri"/>
      <family val="2"/>
    </font>
    <font>
      <sz val="10"/>
      <name val="Arial"/>
      <family val="2"/>
    </font>
    <font>
      <b/>
      <sz val="11"/>
      <color theme="1"/>
      <name val="Calibri"/>
      <family val="2"/>
      <scheme val="min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b/>
      <sz val="12"/>
      <color rgb="FFFF0000"/>
      <name val="Calibri"/>
      <family val="2"/>
      <scheme val="minor"/>
    </font>
    <font>
      <sz val="12"/>
      <name val="Calibri"/>
      <family val="2"/>
      <scheme val="minor"/>
    </font>
    <font>
      <b/>
      <sz val="12"/>
      <name val="Calibri"/>
      <family val="2"/>
      <scheme val="minor"/>
    </font>
    <font>
      <sz val="10"/>
      <name val="Calibri"/>
      <family val="2"/>
      <scheme val="minor"/>
    </font>
    <font>
      <b/>
      <sz val="12"/>
      <color theme="0"/>
      <name val="Calibri"/>
      <family val="2"/>
      <scheme val="minor"/>
    </font>
    <font>
      <sz val="12"/>
      <color theme="0"/>
      <name val="Calibri"/>
      <family val="2"/>
      <scheme val="minor"/>
    </font>
    <font>
      <b/>
      <sz val="12"/>
      <color rgb="FFFF0000"/>
      <name val="Arial"/>
      <family val="2"/>
    </font>
    <font>
      <u val="singleAccounting"/>
      <sz val="11"/>
      <name val="Calibri"/>
      <family val="2"/>
      <scheme val="minor"/>
    </font>
    <font>
      <sz val="16"/>
      <name val="Calibri"/>
      <family val="2"/>
      <scheme val="minor"/>
    </font>
    <font>
      <b/>
      <sz val="20"/>
      <name val="Calibri"/>
      <family val="2"/>
      <scheme val="minor"/>
    </font>
    <font>
      <sz val="10"/>
      <color theme="1"/>
      <name val="Arial"/>
      <family val="2"/>
    </font>
    <font>
      <b/>
      <u/>
      <sz val="12"/>
      <name val="Calibri"/>
      <family val="2"/>
      <scheme val="minor"/>
    </font>
    <font>
      <u/>
      <sz val="12"/>
      <name val="Calibri"/>
      <family val="2"/>
      <scheme val="minor"/>
    </font>
    <font>
      <sz val="12"/>
      <name val="Arial"/>
      <family val="2"/>
    </font>
    <font>
      <b/>
      <sz val="12"/>
      <name val="Arial"/>
      <family val="2"/>
    </font>
    <font>
      <b/>
      <u/>
      <sz val="12"/>
      <name val="Arial"/>
      <family val="2"/>
    </font>
    <font>
      <b/>
      <u/>
      <sz val="14"/>
      <name val="Arial"/>
      <family val="2"/>
    </font>
    <font>
      <u val="singleAccounting"/>
      <sz val="12"/>
      <name val="Arial"/>
      <family val="2"/>
    </font>
    <font>
      <b/>
      <sz val="14"/>
      <name val="Arial"/>
      <family val="2"/>
    </font>
    <font>
      <sz val="11"/>
      <color theme="1"/>
      <name val="Arial"/>
      <family val="2"/>
    </font>
    <font>
      <sz val="12"/>
      <color indexed="10"/>
      <name val="Arial"/>
      <family val="2"/>
    </font>
    <font>
      <b/>
      <sz val="18"/>
      <name val="Arial"/>
      <family val="2"/>
    </font>
    <font>
      <u/>
      <sz val="14"/>
      <name val="Arial"/>
      <family val="2"/>
    </font>
    <font>
      <sz val="14"/>
      <name val="Arial"/>
      <family val="2"/>
    </font>
    <font>
      <u/>
      <sz val="12"/>
      <name val="Arial"/>
      <family val="2"/>
    </font>
    <font>
      <b/>
      <sz val="16"/>
      <name val="Arial"/>
      <family val="2"/>
    </font>
    <font>
      <u val="singleAccounting"/>
      <sz val="12"/>
      <name val="Calibri"/>
      <family val="2"/>
      <scheme val="minor"/>
    </font>
    <font>
      <sz val="10"/>
      <name val="Times New Roman"/>
      <family val="1"/>
    </font>
    <font>
      <sz val="9"/>
      <name val="Calibri"/>
      <family val="2"/>
      <scheme val="minor"/>
    </font>
    <font>
      <sz val="12"/>
      <color theme="1"/>
      <name val="Arial"/>
      <family val="2"/>
    </font>
    <font>
      <b/>
      <u/>
      <sz val="11"/>
      <color theme="1"/>
      <name val="Calibri"/>
      <family val="2"/>
    </font>
    <font>
      <sz val="12"/>
      <name val="Arial MT"/>
    </font>
    <font>
      <sz val="12"/>
      <color theme="1"/>
      <name val="Calibri"/>
      <family val="2"/>
      <scheme val="minor"/>
    </font>
    <font>
      <b/>
      <sz val="11"/>
      <name val="Calibri"/>
      <family val="2"/>
    </font>
    <font>
      <b/>
      <sz val="12"/>
      <color theme="0"/>
      <name val="Arial"/>
      <family val="2"/>
    </font>
    <font>
      <sz val="12"/>
      <color theme="0"/>
      <name val="Arial"/>
      <family val="2"/>
    </font>
    <font>
      <u val="singleAccounting"/>
      <sz val="10"/>
      <name val="Arial"/>
      <family val="2"/>
    </font>
    <font>
      <u/>
      <sz val="12"/>
      <color theme="1"/>
      <name val="Arial"/>
      <family val="2"/>
    </font>
    <font>
      <u val="singleAccounting"/>
      <sz val="12"/>
      <color theme="1"/>
      <name val="Arial"/>
      <family val="2"/>
    </font>
    <font>
      <b/>
      <sz val="12"/>
      <color theme="1"/>
      <name val="Arial"/>
      <family val="2"/>
    </font>
    <font>
      <b/>
      <u/>
      <sz val="12"/>
      <color theme="1"/>
      <name val="Arial"/>
      <family val="2"/>
    </font>
    <font>
      <u/>
      <sz val="11"/>
      <color theme="1"/>
      <name val="Calibri"/>
      <family val="2"/>
      <scheme val="minor"/>
    </font>
    <font>
      <b/>
      <sz val="16"/>
      <name val="Calibri"/>
      <family val="2"/>
      <scheme val="minor"/>
    </font>
    <font>
      <sz val="11"/>
      <name val="Calibri"/>
      <family val="2"/>
      <scheme val="minor"/>
    </font>
    <font>
      <sz val="16"/>
      <name val="Times New Roman"/>
      <family val="1"/>
    </font>
    <font>
      <b/>
      <sz val="16"/>
      <color theme="1"/>
      <name val="Calibri"/>
      <family val="2"/>
    </font>
    <font>
      <sz val="9"/>
      <name val="Arial"/>
      <family val="2"/>
    </font>
    <font>
      <sz val="14"/>
      <name val="Calibri"/>
      <family val="2"/>
      <scheme val="minor"/>
    </font>
    <font>
      <vertAlign val="superscript"/>
      <sz val="11"/>
      <color theme="1"/>
      <name val="Calibri"/>
      <family val="2"/>
    </font>
    <font>
      <sz val="9"/>
      <color theme="1"/>
      <name val="Calibri"/>
      <family val="2"/>
    </font>
    <font>
      <sz val="12"/>
      <name val="Calibri"/>
      <family val="2"/>
    </font>
    <font>
      <b/>
      <sz val="12"/>
      <color rgb="FFFF0000"/>
      <name val="Times New Roman"/>
      <family val="1"/>
    </font>
    <font>
      <b/>
      <i/>
      <sz val="11"/>
      <color theme="1"/>
      <name val="Calibri"/>
      <family val="2"/>
    </font>
    <font>
      <u/>
      <sz val="12"/>
      <color rgb="FFFF0000"/>
      <name val="Arial"/>
      <family val="2"/>
    </font>
    <font>
      <sz val="11"/>
      <name val="Calibri"/>
      <family val="2"/>
    </font>
    <font>
      <sz val="9"/>
      <name val="Calibri"/>
      <family val="2"/>
    </font>
    <font>
      <vertAlign val="superscript"/>
      <sz val="11"/>
      <name val="Calibri"/>
      <family val="2"/>
      <scheme val="minor"/>
    </font>
    <font>
      <sz val="10"/>
      <name val="Calibri"/>
      <family val="2"/>
    </font>
    <font>
      <sz val="9"/>
      <color indexed="81"/>
      <name val="Tahoma"/>
      <family val="2"/>
    </font>
    <font>
      <b/>
      <sz val="9"/>
      <color indexed="81"/>
      <name val="Tahoma"/>
      <family val="2"/>
    </font>
    <font>
      <sz val="10"/>
      <color rgb="FF0000CC"/>
      <name val="Calibri"/>
      <family val="2"/>
      <scheme val="minor"/>
    </font>
    <font>
      <sz val="11"/>
      <color rgb="FF0000CC"/>
      <name val="Calibri"/>
      <family val="2"/>
    </font>
    <font>
      <sz val="10"/>
      <color rgb="FFFF0000"/>
      <name val="Arial"/>
      <family val="2"/>
    </font>
    <font>
      <u val="singleAccounting"/>
      <sz val="11"/>
      <color rgb="FF0000CC"/>
      <name val="Calibri"/>
      <family val="2"/>
    </font>
    <font>
      <sz val="10"/>
      <color rgb="FF0000CC"/>
      <name val="Arial"/>
      <family val="2"/>
    </font>
    <font>
      <sz val="12"/>
      <color rgb="FF0000CC"/>
      <name val="Arial"/>
      <family val="2"/>
    </font>
    <font>
      <sz val="11"/>
      <color rgb="FFFF0000"/>
      <name val="Calibri"/>
      <family val="2"/>
    </font>
    <font>
      <sz val="11"/>
      <color rgb="FF0000CC"/>
      <name val="Calibri"/>
      <family val="2"/>
      <scheme val="minor"/>
    </font>
    <font>
      <sz val="8"/>
      <name val="Calibri"/>
      <family val="2"/>
    </font>
    <font>
      <sz val="12"/>
      <color rgb="FF00B050"/>
      <name val="Arial"/>
      <family val="2"/>
    </font>
    <font>
      <sz val="12"/>
      <color rgb="FF00B0F0"/>
      <name val="Arial"/>
      <family val="2"/>
    </font>
    <font>
      <sz val="12"/>
      <color rgb="FF00B050"/>
      <name val="Calibri"/>
      <family val="2"/>
      <scheme val="minor"/>
    </font>
    <font>
      <sz val="12"/>
      <color rgb="FFFF0000"/>
      <name val="Calibri"/>
      <family val="2"/>
      <scheme val="minor"/>
    </font>
    <font>
      <sz val="12"/>
      <color rgb="FFFF0000"/>
      <name val="Arial"/>
      <family val="2"/>
    </font>
    <font>
      <sz val="12"/>
      <color theme="9" tint="-0.249977111117893"/>
      <name val="Arial"/>
      <family val="2"/>
    </font>
    <font>
      <sz val="11"/>
      <color theme="9" tint="-0.249977111117893"/>
      <name val="Calibri"/>
      <family val="2"/>
    </font>
    <font>
      <sz val="16"/>
      <color theme="9" tint="-0.249977111117893"/>
      <name val="Calibri"/>
      <family val="2"/>
    </font>
    <font>
      <u/>
      <sz val="11"/>
      <color theme="10"/>
      <name val="Calibri"/>
      <family val="2"/>
      <scheme val="minor"/>
    </font>
    <font>
      <sz val="11"/>
      <color theme="9"/>
      <name val="Calibri"/>
      <family val="2"/>
    </font>
    <font>
      <sz val="10"/>
      <color theme="9"/>
      <name val="Arial"/>
      <family val="2"/>
    </font>
    <font>
      <sz val="18"/>
      <color theme="3"/>
      <name val="Calibri Light"/>
      <family val="2"/>
      <scheme val="major"/>
    </font>
    <font>
      <u/>
      <sz val="10"/>
      <color indexed="12"/>
      <name val="Arial"/>
      <family val="2"/>
    </font>
    <font>
      <sz val="11"/>
      <color indexed="8"/>
      <name val="Calibri"/>
      <family val="2"/>
    </font>
    <font>
      <b/>
      <sz val="12"/>
      <color indexed="81"/>
      <name val="Tahoma"/>
      <family val="2"/>
    </font>
    <font>
      <sz val="12"/>
      <color indexed="81"/>
      <name val="Tahoma"/>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1"/>
        <bgColor indexed="64"/>
      </patternFill>
    </fill>
    <fill>
      <patternFill patternType="solid">
        <fgColor rgb="FF92D050"/>
        <bgColor indexed="64"/>
      </patternFill>
    </fill>
    <fill>
      <patternFill patternType="solid">
        <fgColor theme="2"/>
        <bgColor indexed="64"/>
      </patternFill>
    </fill>
  </fills>
  <borders count="3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85">
    <xf numFmtId="0" fontId="0" fillId="0" borderId="0"/>
    <xf numFmtId="44"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30" fillId="0" borderId="0"/>
    <xf numFmtId="43" fontId="30" fillId="0" borderId="0" applyFont="0" applyFill="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5" borderId="7" applyNumberFormat="0" applyAlignment="0" applyProtection="0"/>
    <xf numFmtId="0" fontId="39" fillId="6" borderId="8" applyNumberFormat="0" applyAlignment="0" applyProtection="0"/>
    <xf numFmtId="0" fontId="40" fillId="6" borderId="7" applyNumberFormat="0" applyAlignment="0" applyProtection="0"/>
    <xf numFmtId="0" fontId="41" fillId="0" borderId="9" applyNumberFormat="0" applyFill="0" applyAlignment="0" applyProtection="0"/>
    <xf numFmtId="0" fontId="42" fillId="7" borderId="10" applyNumberFormat="0" applyAlignment="0" applyProtection="0"/>
    <xf numFmtId="0" fontId="32" fillId="0" borderId="0" applyNumberFormat="0" applyFill="0" applyBorder="0" applyAlignment="0" applyProtection="0"/>
    <xf numFmtId="0" fontId="43" fillId="0" borderId="0" applyNumberFormat="0" applyFill="0" applyBorder="0" applyAlignment="0" applyProtection="0"/>
    <xf numFmtId="0" fontId="31" fillId="0" borderId="12" applyNumberFormat="0" applyFill="0" applyAlignment="0" applyProtection="0"/>
    <xf numFmtId="0" fontId="44"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44"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44"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44"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44"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44"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22" fillId="8" borderId="11" applyNumberFormat="0" applyFont="0" applyAlignment="0" applyProtection="0"/>
    <xf numFmtId="0" fontId="44" fillId="12" borderId="0" applyNumberFormat="0" applyBorder="0" applyAlignment="0" applyProtection="0"/>
    <xf numFmtId="0" fontId="44" fillId="16" borderId="0" applyNumberFormat="0" applyBorder="0" applyAlignment="0" applyProtection="0"/>
    <xf numFmtId="0" fontId="44" fillId="20" borderId="0" applyNumberFormat="0" applyBorder="0" applyAlignment="0" applyProtection="0"/>
    <xf numFmtId="0" fontId="44" fillId="24" borderId="0" applyNumberFormat="0" applyBorder="0" applyAlignment="0" applyProtection="0"/>
    <xf numFmtId="0" fontId="44" fillId="28" borderId="0" applyNumberFormat="0" applyBorder="0" applyAlignment="0" applyProtection="0"/>
    <xf numFmtId="0" fontId="44" fillId="32" borderId="0" applyNumberFormat="0" applyBorder="0" applyAlignment="0" applyProtection="0"/>
    <xf numFmtId="44" fontId="22" fillId="0" borderId="0" applyFont="0" applyFill="0" applyBorder="0" applyAlignment="0" applyProtection="0"/>
    <xf numFmtId="0" fontId="20" fillId="0" borderId="0"/>
    <xf numFmtId="9" fontId="20" fillId="0" borderId="0" applyFont="0" applyFill="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19" fillId="0" borderId="0"/>
    <xf numFmtId="43" fontId="19" fillId="0" borderId="0" applyFont="0" applyFill="0" applyBorder="0" applyAlignment="0" applyProtection="0"/>
    <xf numFmtId="0" fontId="19" fillId="8" borderId="11" applyNumberFormat="0" applyFont="0" applyAlignment="0" applyProtection="0"/>
    <xf numFmtId="44" fontId="19" fillId="0" borderId="0" applyFont="0" applyFill="0" applyBorder="0" applyAlignment="0" applyProtection="0"/>
    <xf numFmtId="0" fontId="19" fillId="0" borderId="0"/>
    <xf numFmtId="9" fontId="19" fillId="0" borderId="0" applyFont="0" applyFill="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0" borderId="0"/>
    <xf numFmtId="43" fontId="17" fillId="0" borderId="0" applyFont="0" applyFill="0" applyBorder="0" applyAlignment="0" applyProtection="0"/>
    <xf numFmtId="0" fontId="17" fillId="8" borderId="11" applyNumberFormat="0" applyFont="0" applyAlignment="0" applyProtection="0"/>
    <xf numFmtId="44" fontId="17" fillId="0" borderId="0" applyFont="0" applyFill="0" applyBorder="0" applyAlignment="0" applyProtection="0"/>
    <xf numFmtId="0" fontId="17" fillId="0" borderId="0"/>
    <xf numFmtId="9" fontId="17" fillId="0" borderId="0" applyFont="0" applyFill="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0" borderId="0"/>
    <xf numFmtId="43" fontId="17" fillId="0" borderId="0" applyFont="0" applyFill="0" applyBorder="0" applyAlignment="0" applyProtection="0"/>
    <xf numFmtId="0" fontId="17" fillId="8" borderId="11" applyNumberFormat="0" applyFont="0" applyAlignment="0" applyProtection="0"/>
    <xf numFmtId="44" fontId="17" fillId="0" borderId="0" applyFont="0" applyFill="0" applyBorder="0" applyAlignment="0" applyProtection="0"/>
    <xf numFmtId="0" fontId="17" fillId="0" borderId="0"/>
    <xf numFmtId="9" fontId="17" fillId="0" borderId="0" applyFont="0" applyFill="0" applyBorder="0" applyAlignment="0" applyProtection="0"/>
    <xf numFmtId="0" fontId="11" fillId="0" borderId="0"/>
    <xf numFmtId="43" fontId="11" fillId="0" borderId="0" applyFont="0" applyFill="0" applyBorder="0" applyAlignment="0" applyProtection="0"/>
    <xf numFmtId="178" fontId="11"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178" fontId="4" fillId="0" borderId="0" applyFont="0" applyFill="0" applyBorder="0" applyAlignment="0" applyProtection="0"/>
    <xf numFmtId="0" fontId="4" fillId="0" borderId="0"/>
    <xf numFmtId="43" fontId="30" fillId="0" borderId="0" applyFont="0" applyFill="0" applyBorder="0" applyAlignment="0" applyProtection="0"/>
    <xf numFmtId="9" fontId="4" fillId="0" borderId="0" applyFont="0" applyFill="0" applyBorder="0" applyAlignment="0" applyProtection="0"/>
    <xf numFmtId="43" fontId="30"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78" fontId="3" fillId="0" borderId="0" applyFont="0" applyFill="0" applyBorder="0" applyAlignment="0" applyProtection="0"/>
    <xf numFmtId="0" fontId="124" fillId="0" borderId="0" applyNumberForma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0" fontId="127" fillId="0" borderId="0" applyNumberForma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8" borderId="11"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28" fillId="0" borderId="0" applyNumberFormat="0" applyFill="0" applyBorder="0" applyAlignment="0" applyProtection="0">
      <alignment vertical="top"/>
      <protection locked="0"/>
    </xf>
    <xf numFmtId="43" fontId="2" fillId="0" borderId="0" applyFont="0" applyFill="0" applyBorder="0" applyAlignment="0" applyProtection="0"/>
    <xf numFmtId="44" fontId="129" fillId="0" borderId="0" applyFont="0" applyFill="0" applyBorder="0" applyAlignment="0" applyProtection="0"/>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0" fontId="1" fillId="0" borderId="0"/>
    <xf numFmtId="0" fontId="1" fillId="8" borderId="1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96">
    <xf numFmtId="0" fontId="0" fillId="0" borderId="0" xfId="0"/>
    <xf numFmtId="0" fontId="24" fillId="0" borderId="0" xfId="0" applyFont="1"/>
    <xf numFmtId="0" fontId="24" fillId="0" borderId="0" xfId="0" applyFont="1" applyAlignment="1">
      <alignment horizontal="right"/>
    </xf>
    <xf numFmtId="0" fontId="24" fillId="0" borderId="0" xfId="0" applyFont="1" applyAlignment="1" applyProtection="1">
      <alignment horizontal="center"/>
      <protection locked="0"/>
    </xf>
    <xf numFmtId="3" fontId="24" fillId="0" borderId="0" xfId="0" applyNumberFormat="1" applyFont="1"/>
    <xf numFmtId="0" fontId="24" fillId="0" borderId="0" xfId="0" applyFont="1" applyAlignment="1">
      <alignment horizontal="center"/>
    </xf>
    <xf numFmtId="49" fontId="24" fillId="0" borderId="0" xfId="0" applyNumberFormat="1" applyFont="1" applyAlignment="1">
      <alignment horizontal="left"/>
    </xf>
    <xf numFmtId="0" fontId="25" fillId="0" borderId="0" xfId="0" applyFont="1"/>
    <xf numFmtId="0" fontId="24" fillId="0" borderId="0" xfId="0" applyFont="1" applyAlignment="1">
      <alignment horizontal="centerContinuous"/>
    </xf>
    <xf numFmtId="0" fontId="24" fillId="0" borderId="0" xfId="0" quotePrefix="1" applyFont="1" applyAlignment="1">
      <alignment horizontal="centerContinuous"/>
    </xf>
    <xf numFmtId="0" fontId="26" fillId="0" borderId="0" xfId="0" applyFont="1" applyAlignment="1">
      <alignment horizontal="centerContinuous"/>
    </xf>
    <xf numFmtId="0" fontId="26" fillId="0" borderId="0" xfId="0" applyFont="1" applyAlignment="1" applyProtection="1">
      <alignment horizontal="centerContinuous"/>
      <protection locked="0"/>
    </xf>
    <xf numFmtId="167" fontId="0" fillId="0" borderId="0" xfId="1" applyNumberFormat="1" applyFont="1"/>
    <xf numFmtId="0" fontId="0" fillId="0" borderId="0" xfId="0" applyAlignment="1">
      <alignment horizontal="center"/>
    </xf>
    <xf numFmtId="0" fontId="29" fillId="0" borderId="0" xfId="0" applyFont="1" applyAlignment="1">
      <alignment horizontal="center"/>
    </xf>
    <xf numFmtId="0" fontId="28" fillId="0" borderId="0" xfId="0" applyFont="1" applyAlignment="1">
      <alignment horizontal="centerContinuous"/>
    </xf>
    <xf numFmtId="0" fontId="47" fillId="0" borderId="0" xfId="0" applyFont="1" applyAlignment="1">
      <alignment horizontal="left" vertical="center"/>
    </xf>
    <xf numFmtId="0" fontId="48" fillId="0" borderId="0" xfId="0" applyFont="1" applyAlignment="1">
      <alignment vertical="center"/>
    </xf>
    <xf numFmtId="0" fontId="48"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horizontal="right" vertical="center"/>
    </xf>
    <xf numFmtId="0" fontId="50" fillId="0" borderId="0" xfId="0" applyFont="1" applyAlignment="1">
      <alignment horizontal="center" vertical="center"/>
    </xf>
    <xf numFmtId="0" fontId="48" fillId="33" borderId="0" xfId="0" applyFont="1" applyFill="1" applyAlignment="1">
      <alignment vertical="center"/>
    </xf>
    <xf numFmtId="171" fontId="50" fillId="33" borderId="0" xfId="5" applyNumberFormat="1" applyFont="1" applyFill="1" applyAlignment="1">
      <alignment horizontal="center" vertical="center"/>
    </xf>
    <xf numFmtId="171" fontId="50" fillId="0" borderId="0" xfId="5" applyNumberFormat="1" applyFont="1" applyAlignment="1">
      <alignment vertical="center"/>
    </xf>
    <xf numFmtId="171" fontId="50" fillId="0" borderId="0" xfId="5" applyNumberFormat="1" applyFont="1" applyAlignment="1">
      <alignment horizontal="center" vertical="center"/>
    </xf>
    <xf numFmtId="0" fontId="51" fillId="34" borderId="13" xfId="0" applyFont="1" applyFill="1" applyBorder="1" applyAlignment="1">
      <alignment vertical="center"/>
    </xf>
    <xf numFmtId="0" fontId="52" fillId="34" borderId="3" xfId="0" applyFont="1" applyFill="1" applyBorder="1" applyAlignment="1">
      <alignment vertical="center"/>
    </xf>
    <xf numFmtId="0" fontId="52" fillId="34" borderId="3" xfId="0" applyFont="1" applyFill="1" applyBorder="1" applyAlignment="1">
      <alignment horizontal="center" vertical="center"/>
    </xf>
    <xf numFmtId="0" fontId="52" fillId="34" borderId="14" xfId="0" applyFont="1" applyFill="1" applyBorder="1" applyAlignment="1">
      <alignment vertical="center"/>
    </xf>
    <xf numFmtId="0" fontId="49" fillId="0" borderId="0" xfId="0" applyFont="1" applyAlignment="1">
      <alignment vertical="center"/>
    </xf>
    <xf numFmtId="0" fontId="48" fillId="0" borderId="15" xfId="0" applyFont="1" applyBorder="1" applyAlignment="1">
      <alignment vertical="center"/>
    </xf>
    <xf numFmtId="0" fontId="48" fillId="0" borderId="16" xfId="0" applyFont="1" applyBorder="1" applyAlignment="1">
      <alignment vertical="center"/>
    </xf>
    <xf numFmtId="0" fontId="48" fillId="0" borderId="17" xfId="0" applyFont="1" applyBorder="1" applyAlignment="1">
      <alignment vertical="center"/>
    </xf>
    <xf numFmtId="0" fontId="48" fillId="0" borderId="2" xfId="0" applyFont="1" applyBorder="1" applyAlignment="1">
      <alignment vertical="center"/>
    </xf>
    <xf numFmtId="171" fontId="50" fillId="0" borderId="2" xfId="5" applyNumberFormat="1" applyFont="1" applyBorder="1" applyAlignment="1">
      <alignment horizontal="center" vertical="center"/>
    </xf>
    <xf numFmtId="0" fontId="48" fillId="0" borderId="18" xfId="0" applyFont="1" applyBorder="1" applyAlignment="1">
      <alignment vertical="center"/>
    </xf>
    <xf numFmtId="167" fontId="0" fillId="33" borderId="0" xfId="1" applyNumberFormat="1" applyFont="1" applyFill="1"/>
    <xf numFmtId="0" fontId="21" fillId="0" borderId="0" xfId="0" applyFont="1"/>
    <xf numFmtId="167" fontId="21" fillId="0" borderId="0" xfId="1" applyNumberFormat="1" applyFont="1" applyAlignment="1"/>
    <xf numFmtId="0" fontId="24" fillId="0" borderId="0" xfId="0" applyFont="1" applyAlignment="1">
      <alignment horizontal="left"/>
    </xf>
    <xf numFmtId="0" fontId="56" fillId="0" borderId="0" xfId="0" applyFont="1" applyAlignment="1">
      <alignment horizontal="centerContinuous"/>
    </xf>
    <xf numFmtId="0" fontId="48" fillId="0" borderId="0" xfId="0" applyFont="1" applyAlignment="1">
      <alignment horizontal="centerContinuous" vertical="center"/>
    </xf>
    <xf numFmtId="0" fontId="55" fillId="0" borderId="0" xfId="0" applyFont="1" applyAlignment="1">
      <alignment horizontal="centerContinuous" vertical="center"/>
    </xf>
    <xf numFmtId="0" fontId="58" fillId="0" borderId="0" xfId="0" applyFont="1" applyAlignment="1">
      <alignment horizontal="center" vertical="center"/>
    </xf>
    <xf numFmtId="0" fontId="59" fillId="0" borderId="0" xfId="0" applyFont="1" applyAlignment="1">
      <alignment vertical="center"/>
    </xf>
    <xf numFmtId="0" fontId="60" fillId="0" borderId="0" xfId="0" applyFont="1"/>
    <xf numFmtId="49" fontId="60" fillId="0" borderId="0" xfId="0" applyNumberFormat="1" applyFont="1"/>
    <xf numFmtId="0" fontId="60" fillId="0" borderId="0" xfId="0" applyFont="1" applyAlignment="1" applyProtection="1">
      <alignment horizontal="center"/>
      <protection locked="0"/>
    </xf>
    <xf numFmtId="0" fontId="60" fillId="0" borderId="1" xfId="0" applyFont="1" applyBorder="1" applyAlignment="1" applyProtection="1">
      <alignment horizontal="center"/>
      <protection locked="0"/>
    </xf>
    <xf numFmtId="3" fontId="60" fillId="0" borderId="0" xfId="0" applyNumberFormat="1" applyFont="1"/>
    <xf numFmtId="42" fontId="60" fillId="0" borderId="0" xfId="0" applyNumberFormat="1" applyFont="1"/>
    <xf numFmtId="0" fontId="60" fillId="0" borderId="1" xfId="0" applyFont="1" applyBorder="1" applyAlignment="1" applyProtection="1">
      <alignment horizontal="centerContinuous"/>
      <protection locked="0"/>
    </xf>
    <xf numFmtId="164" fontId="60" fillId="0" borderId="0" xfId="0" applyNumberFormat="1" applyFont="1"/>
    <xf numFmtId="3" fontId="60" fillId="0" borderId="1" xfId="0" applyNumberFormat="1" applyFont="1" applyBorder="1"/>
    <xf numFmtId="3" fontId="60" fillId="0" borderId="0" xfId="0" applyNumberFormat="1" applyFont="1" applyAlignment="1">
      <alignment horizontal="fill"/>
    </xf>
    <xf numFmtId="0" fontId="60" fillId="0" borderId="0" xfId="0" applyFont="1" applyAlignment="1">
      <alignment horizontal="center"/>
    </xf>
    <xf numFmtId="0" fontId="60" fillId="0" borderId="1" xfId="0" applyFont="1" applyBorder="1" applyProtection="1">
      <protection locked="0"/>
    </xf>
    <xf numFmtId="0" fontId="60" fillId="0" borderId="1" xfId="0" applyFont="1" applyBorder="1"/>
    <xf numFmtId="0" fontId="60" fillId="0" borderId="0" xfId="0" applyFont="1" applyProtection="1">
      <protection locked="0"/>
    </xf>
    <xf numFmtId="49" fontId="60" fillId="0" borderId="0" xfId="0" applyNumberFormat="1" applyFont="1" applyAlignment="1">
      <alignment horizontal="center"/>
    </xf>
    <xf numFmtId="174" fontId="60" fillId="0" borderId="0" xfId="0" applyNumberFormat="1" applyFont="1"/>
    <xf numFmtId="3" fontId="61" fillId="0" borderId="0" xfId="0" applyNumberFormat="1" applyFont="1" applyAlignment="1">
      <alignment horizontal="center"/>
    </xf>
    <xf numFmtId="0" fontId="61" fillId="0" borderId="0" xfId="0" applyFont="1" applyAlignment="1">
      <alignment horizontal="center"/>
    </xf>
    <xf numFmtId="0" fontId="62" fillId="0" borderId="0" xfId="0" applyFont="1" applyAlignment="1">
      <alignment horizontal="center"/>
    </xf>
    <xf numFmtId="0" fontId="30" fillId="0" borderId="0" xfId="0" quotePrefix="1" applyFont="1" applyAlignment="1" applyProtection="1">
      <alignment horizontal="center"/>
      <protection locked="0"/>
    </xf>
    <xf numFmtId="0" fontId="30" fillId="0" borderId="0" xfId="0" applyFont="1"/>
    <xf numFmtId="0" fontId="30" fillId="0" borderId="0" xfId="0" quotePrefix="1" applyFont="1" applyAlignment="1" applyProtection="1">
      <alignment horizontal="centerContinuous"/>
      <protection locked="0"/>
    </xf>
    <xf numFmtId="0" fontId="60" fillId="0" borderId="0" xfId="0" applyFont="1" applyAlignment="1">
      <alignment horizontal="centerContinuous"/>
    </xf>
    <xf numFmtId="3" fontId="30" fillId="0" borderId="0" xfId="0" applyNumberFormat="1" applyFont="1"/>
    <xf numFmtId="0" fontId="30" fillId="0" borderId="0" xfId="0" applyFont="1" applyAlignment="1">
      <alignment horizontal="centerContinuous"/>
    </xf>
    <xf numFmtId="0" fontId="60" fillId="0" borderId="0" xfId="0" quotePrefix="1" applyFont="1" applyAlignment="1" applyProtection="1">
      <alignment horizontal="center"/>
      <protection locked="0"/>
    </xf>
    <xf numFmtId="167" fontId="60" fillId="0" borderId="0" xfId="1" applyNumberFormat="1" applyFont="1" applyFill="1" applyAlignment="1"/>
    <xf numFmtId="167" fontId="60" fillId="0" borderId="0" xfId="1" applyNumberFormat="1" applyFont="1" applyAlignment="1"/>
    <xf numFmtId="0" fontId="63" fillId="0" borderId="0" xfId="0" applyFont="1"/>
    <xf numFmtId="165" fontId="60" fillId="0" borderId="0" xfId="3" applyNumberFormat="1" applyFont="1" applyFill="1" applyAlignment="1"/>
    <xf numFmtId="165" fontId="60" fillId="0" borderId="0" xfId="0" applyNumberFormat="1" applyFont="1" applyAlignment="1">
      <alignment horizontal="left"/>
    </xf>
    <xf numFmtId="167" fontId="60" fillId="33" borderId="0" xfId="1" applyNumberFormat="1" applyFont="1" applyFill="1" applyAlignment="1"/>
    <xf numFmtId="3" fontId="53" fillId="0" borderId="0" xfId="0" applyNumberFormat="1" applyFont="1" applyAlignment="1">
      <alignment horizontal="left"/>
    </xf>
    <xf numFmtId="167" fontId="60" fillId="33" borderId="1" xfId="1" applyNumberFormat="1" applyFont="1" applyFill="1" applyBorder="1" applyAlignment="1"/>
    <xf numFmtId="167" fontId="60" fillId="0" borderId="1" xfId="1" applyNumberFormat="1" applyFont="1" applyFill="1" applyBorder="1" applyAlignment="1"/>
    <xf numFmtId="3" fontId="53" fillId="0" borderId="0" xfId="0" applyNumberFormat="1" applyFont="1"/>
    <xf numFmtId="0" fontId="60" fillId="0" borderId="0" xfId="0" quotePrefix="1" applyFont="1"/>
    <xf numFmtId="167" fontId="60" fillId="0" borderId="0" xfId="1" applyNumberFormat="1" applyFont="1" applyFill="1" applyBorder="1" applyAlignment="1"/>
    <xf numFmtId="167" fontId="60" fillId="0" borderId="0" xfId="1" applyNumberFormat="1" applyFont="1" applyFill="1"/>
    <xf numFmtId="3" fontId="60" fillId="0" borderId="0" xfId="0" applyNumberFormat="1" applyFont="1" applyAlignment="1">
      <alignment horizontal="center"/>
    </xf>
    <xf numFmtId="9" fontId="60" fillId="0" borderId="0" xfId="3" applyFont="1" applyFill="1" applyAlignment="1">
      <alignment horizontal="right"/>
    </xf>
    <xf numFmtId="0" fontId="66" fillId="0" borderId="0" xfId="0" applyFont="1"/>
    <xf numFmtId="0" fontId="61" fillId="0" borderId="0" xfId="0" applyFont="1"/>
    <xf numFmtId="167" fontId="60" fillId="0" borderId="1" xfId="1" applyNumberFormat="1" applyFont="1" applyFill="1" applyBorder="1" applyAlignment="1">
      <alignment horizontal="center"/>
    </xf>
    <xf numFmtId="3" fontId="60" fillId="0" borderId="1" xfId="0" applyNumberFormat="1" applyFont="1" applyBorder="1" applyAlignment="1">
      <alignment horizontal="center"/>
    </xf>
    <xf numFmtId="10" fontId="60" fillId="0" borderId="0" xfId="3" applyNumberFormat="1" applyFont="1" applyFill="1" applyAlignment="1"/>
    <xf numFmtId="4" fontId="60" fillId="0" borderId="0" xfId="0" applyNumberFormat="1" applyFont="1"/>
    <xf numFmtId="172" fontId="60" fillId="0" borderId="0" xfId="3" applyNumberFormat="1" applyFont="1" applyFill="1" applyAlignment="1"/>
    <xf numFmtId="3" fontId="60" fillId="0" borderId="0" xfId="0" quotePrefix="1" applyNumberFormat="1" applyFont="1"/>
    <xf numFmtId="167" fontId="60" fillId="0" borderId="0" xfId="1" applyNumberFormat="1" applyFont="1" applyFill="1" applyBorder="1" applyAlignment="1">
      <alignment horizontal="center"/>
    </xf>
    <xf numFmtId="169" fontId="60" fillId="0" borderId="0" xfId="0" applyNumberFormat="1" applyFont="1"/>
    <xf numFmtId="0" fontId="60" fillId="0" borderId="0" xfId="0" applyFont="1" applyAlignment="1">
      <alignment horizontal="left"/>
    </xf>
    <xf numFmtId="168" fontId="60" fillId="0" borderId="0" xfId="0" applyNumberFormat="1" applyFont="1"/>
    <xf numFmtId="3" fontId="60" fillId="0" borderId="0" xfId="0" applyNumberFormat="1" applyFont="1" applyAlignment="1">
      <alignment horizontal="left"/>
    </xf>
    <xf numFmtId="173" fontId="60" fillId="0" borderId="0" xfId="0" applyNumberFormat="1" applyFont="1" applyAlignment="1">
      <alignment horizontal="left"/>
    </xf>
    <xf numFmtId="168" fontId="60" fillId="0" borderId="0" xfId="0" applyNumberFormat="1" applyFont="1" applyAlignment="1">
      <alignment horizontal="left"/>
    </xf>
    <xf numFmtId="0" fontId="60" fillId="0" borderId="0" xfId="0" applyFont="1" applyAlignment="1">
      <alignment horizontal="center" vertical="top"/>
    </xf>
    <xf numFmtId="0" fontId="60" fillId="0" borderId="0" xfId="0" applyFont="1" applyAlignment="1">
      <alignment horizontal="left" vertical="top"/>
    </xf>
    <xf numFmtId="0" fontId="60" fillId="0" borderId="0" xfId="0" applyFont="1" applyAlignment="1" applyProtection="1">
      <alignment horizontal="center" vertical="top" wrapText="1"/>
      <protection locked="0"/>
    </xf>
    <xf numFmtId="0" fontId="60" fillId="0" borderId="0" xfId="0" applyFont="1" applyAlignment="1" applyProtection="1">
      <alignment vertical="top"/>
      <protection locked="0"/>
    </xf>
    <xf numFmtId="0" fontId="60" fillId="0" borderId="0" xfId="0" applyFont="1" applyAlignment="1" applyProtection="1">
      <alignment horizontal="left" vertical="top"/>
      <protection locked="0"/>
    </xf>
    <xf numFmtId="10" fontId="60" fillId="0" borderId="0" xfId="0" applyNumberFormat="1" applyFont="1" applyAlignment="1" applyProtection="1">
      <alignment vertical="top"/>
      <protection locked="0"/>
    </xf>
    <xf numFmtId="3" fontId="60" fillId="0" borderId="0" xfId="0" applyNumberFormat="1" applyFont="1" applyAlignment="1">
      <alignment vertical="top"/>
    </xf>
    <xf numFmtId="0" fontId="60" fillId="0" borderId="0" xfId="0" applyFont="1" applyAlignment="1">
      <alignment horizontal="center" vertical="top" wrapText="1"/>
    </xf>
    <xf numFmtId="0" fontId="60" fillId="0" borderId="0" xfId="0" applyFont="1" applyAlignment="1">
      <alignment vertical="top"/>
    </xf>
    <xf numFmtId="0" fontId="67" fillId="0" borderId="0" xfId="0" applyFont="1"/>
    <xf numFmtId="10" fontId="60" fillId="0" borderId="0" xfId="0" applyNumberFormat="1" applyFont="1"/>
    <xf numFmtId="10" fontId="67" fillId="0" borderId="0" xfId="0" applyNumberFormat="1" applyFont="1"/>
    <xf numFmtId="0" fontId="67" fillId="0" borderId="0" xfId="0" applyFont="1" applyProtection="1">
      <protection locked="0"/>
    </xf>
    <xf numFmtId="3" fontId="67" fillId="0" borderId="0" xfId="0" applyNumberFormat="1" applyFont="1"/>
    <xf numFmtId="0" fontId="61" fillId="33" borderId="0" xfId="0" applyFont="1" applyFill="1" applyAlignment="1" applyProtection="1">
      <alignment horizontal="center"/>
      <protection locked="0"/>
    </xf>
    <xf numFmtId="0" fontId="68" fillId="0" borderId="0" xfId="0" applyFont="1" applyAlignment="1">
      <alignment horizontal="centerContinuous"/>
    </xf>
    <xf numFmtId="0" fontId="68" fillId="0" borderId="0" xfId="0" applyFont="1" applyAlignment="1" applyProtection="1">
      <alignment horizontal="centerContinuous"/>
      <protection locked="0"/>
    </xf>
    <xf numFmtId="167" fontId="60" fillId="0" borderId="1" xfId="1" applyNumberFormat="1" applyFont="1" applyBorder="1" applyAlignment="1"/>
    <xf numFmtId="167" fontId="60" fillId="0" borderId="19" xfId="1" applyNumberFormat="1" applyFont="1" applyBorder="1" applyAlignment="1"/>
    <xf numFmtId="167" fontId="60" fillId="0" borderId="0" xfId="1" applyNumberFormat="1" applyFont="1" applyBorder="1" applyAlignment="1"/>
    <xf numFmtId="0" fontId="69" fillId="0" borderId="0" xfId="0" applyFont="1"/>
    <xf numFmtId="0" fontId="62" fillId="0" borderId="0" xfId="0" applyFont="1" applyProtection="1">
      <protection locked="0"/>
    </xf>
    <xf numFmtId="10" fontId="60" fillId="0" borderId="0" xfId="3" applyNumberFormat="1" applyFont="1" applyFill="1" applyBorder="1" applyAlignment="1"/>
    <xf numFmtId="166" fontId="60" fillId="0" borderId="0" xfId="0" applyNumberFormat="1" applyFont="1"/>
    <xf numFmtId="0" fontId="71" fillId="0" borderId="0" xfId="0" applyFont="1" applyAlignment="1">
      <alignment horizontal="center"/>
    </xf>
    <xf numFmtId="171" fontId="48" fillId="0" borderId="0" xfId="5" applyNumberFormat="1" applyFont="1" applyFill="1" applyBorder="1" applyAlignment="1">
      <alignment vertical="center"/>
    </xf>
    <xf numFmtId="171" fontId="50" fillId="0" borderId="0" xfId="5" applyNumberFormat="1" applyFont="1" applyFill="1" applyBorder="1" applyAlignment="1">
      <alignment horizontal="center" vertical="center"/>
    </xf>
    <xf numFmtId="167" fontId="64" fillId="0" borderId="0" xfId="1" applyNumberFormat="1" applyFont="1" applyFill="1" applyAlignment="1"/>
    <xf numFmtId="0" fontId="24" fillId="33" borderId="0" xfId="0" applyFont="1" applyFill="1" applyAlignment="1">
      <alignment horizontal="centerContinuous"/>
    </xf>
    <xf numFmtId="0" fontId="24" fillId="33" borderId="0" xfId="0" quotePrefix="1" applyFont="1" applyFill="1" applyAlignment="1">
      <alignment horizontal="centerContinuous"/>
    </xf>
    <xf numFmtId="0" fontId="60" fillId="33" borderId="0" xfId="0" applyFont="1" applyFill="1" applyAlignment="1">
      <alignment horizontal="right"/>
    </xf>
    <xf numFmtId="0" fontId="60" fillId="33" borderId="0" xfId="0" applyFont="1" applyFill="1" applyAlignment="1">
      <alignment horizontal="centerContinuous"/>
    </xf>
    <xf numFmtId="0" fontId="72" fillId="33" borderId="0" xfId="0" applyFont="1" applyFill="1" applyAlignment="1">
      <alignment horizontal="centerContinuous"/>
    </xf>
    <xf numFmtId="0" fontId="61" fillId="33" borderId="0" xfId="0" applyFont="1" applyFill="1" applyAlignment="1">
      <alignment horizontal="center"/>
    </xf>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48" fillId="0" borderId="0" xfId="0" applyFont="1" applyAlignment="1">
      <alignment horizontal="right" vertical="center"/>
    </xf>
    <xf numFmtId="0" fontId="48" fillId="0" borderId="0" xfId="0" applyFont="1" applyAlignment="1" applyProtection="1">
      <alignment horizontal="center" vertical="center" wrapText="1"/>
      <protection locked="0"/>
    </xf>
    <xf numFmtId="0" fontId="48" fillId="0" borderId="21" xfId="0" applyFont="1" applyBorder="1" applyAlignment="1" applyProtection="1">
      <alignment horizontal="center" vertical="center" wrapText="1"/>
      <protection locked="0"/>
    </xf>
    <xf numFmtId="0" fontId="48" fillId="0" borderId="0" xfId="0" applyFont="1" applyAlignment="1">
      <alignment vertical="center" wrapText="1"/>
    </xf>
    <xf numFmtId="0" fontId="48" fillId="0" borderId="0" xfId="0" applyFont="1" applyAlignment="1" applyProtection="1">
      <alignment wrapText="1"/>
      <protection locked="0"/>
    </xf>
    <xf numFmtId="0" fontId="48" fillId="0" borderId="22" xfId="0" applyFont="1" applyBorder="1" applyAlignment="1" applyProtection="1">
      <alignment horizontal="center" wrapText="1"/>
      <protection locked="0"/>
    </xf>
    <xf numFmtId="0" fontId="48" fillId="0" borderId="0" xfId="0" applyFont="1" applyProtection="1">
      <protection locked="0"/>
    </xf>
    <xf numFmtId="0" fontId="48" fillId="0" borderId="22" xfId="0" applyFont="1" applyBorder="1" applyProtection="1">
      <protection locked="0"/>
    </xf>
    <xf numFmtId="0" fontId="49" fillId="0" borderId="0" xfId="0" applyFont="1" applyAlignment="1" applyProtection="1">
      <alignment horizontal="center"/>
      <protection locked="0"/>
    </xf>
    <xf numFmtId="171" fontId="48" fillId="0" borderId="1" xfId="0" applyNumberFormat="1" applyFont="1" applyBorder="1" applyProtection="1">
      <protection locked="0"/>
    </xf>
    <xf numFmtId="0" fontId="48" fillId="0" borderId="1" xfId="0" applyFont="1" applyBorder="1" applyAlignment="1" applyProtection="1">
      <alignment horizontal="center"/>
      <protection locked="0"/>
    </xf>
    <xf numFmtId="0" fontId="48" fillId="0" borderId="1" xfId="0" applyFont="1" applyBorder="1" applyProtection="1">
      <protection locked="0"/>
    </xf>
    <xf numFmtId="171" fontId="48" fillId="0" borderId="0" xfId="0" applyNumberFormat="1" applyFont="1" applyAlignment="1" applyProtection="1">
      <alignment horizontal="left"/>
      <protection locked="0"/>
    </xf>
    <xf numFmtId="0" fontId="48" fillId="0" borderId="0" xfId="0" applyFont="1" applyAlignment="1" applyProtection="1">
      <alignment horizontal="center"/>
      <protection locked="0"/>
    </xf>
    <xf numFmtId="171" fontId="48" fillId="0" borderId="0" xfId="0" applyNumberFormat="1" applyFont="1" applyProtection="1">
      <protection locked="0"/>
    </xf>
    <xf numFmtId="0" fontId="49" fillId="0" borderId="0" xfId="0" applyFont="1" applyAlignment="1" applyProtection="1">
      <alignment horizontal="center" wrapText="1"/>
      <protection locked="0"/>
    </xf>
    <xf numFmtId="171" fontId="49" fillId="0" borderId="0" xfId="0" applyNumberFormat="1" applyFont="1" applyAlignment="1" applyProtection="1">
      <alignment horizontal="center" wrapText="1"/>
      <protection locked="0"/>
    </xf>
    <xf numFmtId="172" fontId="48" fillId="0" borderId="0" xfId="3" applyNumberFormat="1" applyFont="1" applyFill="1" applyProtection="1">
      <protection locked="0"/>
    </xf>
    <xf numFmtId="0" fontId="49" fillId="0" borderId="0" xfId="0" applyFont="1" applyAlignment="1" applyProtection="1">
      <alignment horizontal="left"/>
      <protection locked="0"/>
    </xf>
    <xf numFmtId="171" fontId="48" fillId="0" borderId="0" xfId="0" applyNumberFormat="1" applyFont="1" applyAlignment="1" applyProtection="1">
      <alignment horizontal="center"/>
      <protection locked="0"/>
    </xf>
    <xf numFmtId="0" fontId="58" fillId="0" borderId="0" xfId="0" applyFont="1" applyAlignment="1" applyProtection="1">
      <alignment horizontal="left"/>
      <protection locked="0"/>
    </xf>
    <xf numFmtId="171" fontId="48" fillId="0" borderId="0" xfId="5" applyNumberFormat="1" applyFont="1" applyFill="1" applyProtection="1">
      <protection locked="0"/>
    </xf>
    <xf numFmtId="172" fontId="48" fillId="0" borderId="0" xfId="0" applyNumberFormat="1" applyFont="1" applyProtection="1">
      <protection locked="0"/>
    </xf>
    <xf numFmtId="0" fontId="48" fillId="0" borderId="0" xfId="0" applyFont="1"/>
    <xf numFmtId="171" fontId="48" fillId="0" borderId="2" xfId="5" applyNumberFormat="1" applyFont="1" applyFill="1" applyBorder="1" applyProtection="1">
      <protection locked="0"/>
    </xf>
    <xf numFmtId="171" fontId="49" fillId="0" borderId="0" xfId="5" applyNumberFormat="1" applyFont="1" applyFill="1" applyProtection="1">
      <protection locked="0"/>
    </xf>
    <xf numFmtId="171" fontId="49" fillId="0" borderId="0" xfId="5" applyNumberFormat="1" applyFont="1" applyFill="1" applyAlignment="1" applyProtection="1">
      <alignment horizontal="center"/>
      <protection locked="0"/>
    </xf>
    <xf numFmtId="0" fontId="58" fillId="0" borderId="0" xfId="0" applyFont="1" applyProtection="1">
      <protection locked="0"/>
    </xf>
    <xf numFmtId="171" fontId="49" fillId="0" borderId="0" xfId="0" applyNumberFormat="1" applyFont="1" applyProtection="1">
      <protection locked="0"/>
    </xf>
    <xf numFmtId="167" fontId="48" fillId="0" borderId="0" xfId="1" applyNumberFormat="1" applyFont="1" applyFill="1"/>
    <xf numFmtId="167" fontId="73" fillId="0" borderId="0" xfId="1" applyNumberFormat="1" applyFont="1" applyFill="1"/>
    <xf numFmtId="167" fontId="48" fillId="0" borderId="23" xfId="1" applyNumberFormat="1" applyFont="1" applyFill="1" applyBorder="1" applyAlignment="1" applyProtection="1">
      <alignment horizontal="center"/>
      <protection locked="0"/>
    </xf>
    <xf numFmtId="0" fontId="24" fillId="0" borderId="15" xfId="0" applyFont="1" applyBorder="1"/>
    <xf numFmtId="0" fontId="74" fillId="0" borderId="0" xfId="0" applyFont="1"/>
    <xf numFmtId="0" fontId="24" fillId="0" borderId="17" xfId="0" applyFont="1" applyBorder="1"/>
    <xf numFmtId="0" fontId="24" fillId="0" borderId="2" xfId="0" applyFont="1" applyBorder="1"/>
    <xf numFmtId="0" fontId="74" fillId="0" borderId="2" xfId="0" applyFont="1" applyBorder="1"/>
    <xf numFmtId="171" fontId="24" fillId="0" borderId="0" xfId="5" applyNumberFormat="1" applyFont="1" applyFill="1" applyBorder="1" applyAlignment="1"/>
    <xf numFmtId="10" fontId="24" fillId="0" borderId="0" xfId="0" applyNumberFormat="1" applyFont="1"/>
    <xf numFmtId="0" fontId="48" fillId="0" borderId="0" xfId="0" applyFont="1" applyAlignment="1">
      <alignment horizontal="right"/>
    </xf>
    <xf numFmtId="0" fontId="49" fillId="0" borderId="0" xfId="0" applyFont="1"/>
    <xf numFmtId="49" fontId="48" fillId="0" borderId="0" xfId="0" applyNumberFormat="1" applyFont="1"/>
    <xf numFmtId="3" fontId="48" fillId="0" borderId="0" xfId="0" applyNumberFormat="1" applyFont="1"/>
    <xf numFmtId="0" fontId="48" fillId="0" borderId="0" xfId="0" applyFont="1" applyAlignment="1">
      <alignment horizontal="center"/>
    </xf>
    <xf numFmtId="49" fontId="48" fillId="0" borderId="0" xfId="0" applyNumberFormat="1" applyFont="1" applyAlignment="1">
      <alignment horizontal="center"/>
    </xf>
    <xf numFmtId="3" fontId="49" fillId="0" borderId="0" xfId="0" applyNumberFormat="1" applyFont="1" applyAlignment="1">
      <alignment horizontal="center"/>
    </xf>
    <xf numFmtId="0" fontId="58" fillId="0" borderId="0" xfId="0" applyFont="1" applyAlignment="1" applyProtection="1">
      <alignment horizontal="center"/>
      <protection locked="0"/>
    </xf>
    <xf numFmtId="3" fontId="48" fillId="0" borderId="0" xfId="0" applyNumberFormat="1" applyFont="1" applyAlignment="1">
      <alignment horizontal="center"/>
    </xf>
    <xf numFmtId="167" fontId="48" fillId="0" borderId="0" xfId="1" applyNumberFormat="1" applyFont="1" applyFill="1" applyBorder="1" applyAlignment="1"/>
    <xf numFmtId="175" fontId="48" fillId="0" borderId="0" xfId="0" applyNumberFormat="1" applyFont="1"/>
    <xf numFmtId="175" fontId="48" fillId="0" borderId="0" xfId="3" applyNumberFormat="1" applyFont="1" applyFill="1" applyBorder="1" applyAlignment="1"/>
    <xf numFmtId="3" fontId="49" fillId="0" borderId="0" xfId="0" applyNumberFormat="1" applyFont="1"/>
    <xf numFmtId="176" fontId="49" fillId="0" borderId="0" xfId="0" applyNumberFormat="1" applyFont="1" applyAlignment="1">
      <alignment horizontal="center"/>
    </xf>
    <xf numFmtId="0" fontId="49" fillId="0" borderId="24" xfId="0" applyFont="1" applyBorder="1" applyAlignment="1">
      <alignment horizontal="center" wrapText="1"/>
    </xf>
    <xf numFmtId="0" fontId="49" fillId="0" borderId="25" xfId="0" applyFont="1" applyBorder="1"/>
    <xf numFmtId="0" fontId="49" fillId="0" borderId="25" xfId="0" applyFont="1" applyBorder="1" applyAlignment="1">
      <alignment horizontal="center"/>
    </xf>
    <xf numFmtId="0" fontId="49" fillId="0" borderId="25" xfId="0" applyFont="1" applyBorder="1" applyAlignment="1">
      <alignment horizontal="center" wrapText="1"/>
    </xf>
    <xf numFmtId="0" fontId="49" fillId="0" borderId="26" xfId="0" applyFont="1" applyBorder="1" applyAlignment="1">
      <alignment horizontal="center" wrapText="1"/>
    </xf>
    <xf numFmtId="3" fontId="49" fillId="0" borderId="26" xfId="0" applyNumberFormat="1" applyFont="1" applyBorder="1" applyAlignment="1">
      <alignment horizontal="center" wrapText="1"/>
    </xf>
    <xf numFmtId="0" fontId="48" fillId="0" borderId="24" xfId="0" applyFont="1" applyBorder="1"/>
    <xf numFmtId="0" fontId="48" fillId="0" borderId="25" xfId="0" applyFont="1" applyBorder="1"/>
    <xf numFmtId="0" fontId="48" fillId="0" borderId="25" xfId="0" applyFont="1" applyBorder="1" applyAlignment="1">
      <alignment horizontal="center"/>
    </xf>
    <xf numFmtId="0" fontId="48" fillId="0" borderId="26" xfId="0" applyFont="1" applyBorder="1" applyAlignment="1">
      <alignment horizontal="center"/>
    </xf>
    <xf numFmtId="0" fontId="48" fillId="0" borderId="26" xfId="0" applyFont="1" applyBorder="1" applyAlignment="1">
      <alignment horizontal="center" wrapText="1"/>
    </xf>
    <xf numFmtId="0" fontId="48" fillId="0" borderId="15" xfId="0" applyFont="1" applyBorder="1"/>
    <xf numFmtId="0" fontId="48" fillId="0" borderId="27" xfId="0" applyFont="1" applyBorder="1"/>
    <xf numFmtId="0" fontId="48" fillId="0" borderId="15" xfId="0" applyFont="1" applyBorder="1" applyAlignment="1">
      <alignment horizontal="center"/>
    </xf>
    <xf numFmtId="0" fontId="75" fillId="33" borderId="0" xfId="0" applyFont="1" applyFill="1" applyAlignment="1">
      <alignment horizontal="left"/>
    </xf>
    <xf numFmtId="1" fontId="48" fillId="0" borderId="0" xfId="0" applyNumberFormat="1" applyFont="1" applyAlignment="1">
      <alignment horizontal="center"/>
    </xf>
    <xf numFmtId="167" fontId="48" fillId="33" borderId="0" xfId="1" applyNumberFormat="1" applyFont="1" applyFill="1" applyBorder="1" applyAlignment="1"/>
    <xf numFmtId="43" fontId="48" fillId="33" borderId="27" xfId="5" applyFont="1" applyFill="1" applyBorder="1" applyAlignment="1"/>
    <xf numFmtId="0" fontId="47" fillId="0" borderId="0" xfId="0" applyFont="1"/>
    <xf numFmtId="0" fontId="50" fillId="0" borderId="0" xfId="0" applyFont="1"/>
    <xf numFmtId="0" fontId="50" fillId="0" borderId="27" xfId="0" applyFont="1" applyBorder="1"/>
    <xf numFmtId="0" fontId="48" fillId="0" borderId="17" xfId="0" applyFont="1" applyBorder="1"/>
    <xf numFmtId="0" fontId="48" fillId="0" borderId="2" xfId="0" applyFont="1" applyBorder="1"/>
    <xf numFmtId="0" fontId="50" fillId="0" borderId="2" xfId="0" applyFont="1" applyBorder="1"/>
    <xf numFmtId="0" fontId="50" fillId="0" borderId="28" xfId="0" applyFont="1" applyBorder="1"/>
    <xf numFmtId="171" fontId="48" fillId="0" borderId="0" xfId="5" applyNumberFormat="1" applyFont="1" applyFill="1" applyBorder="1" applyAlignment="1"/>
    <xf numFmtId="0" fontId="59" fillId="0" borderId="0" xfId="0" applyFont="1"/>
    <xf numFmtId="0" fontId="48" fillId="0" borderId="0" xfId="0" applyFont="1" applyAlignment="1">
      <alignment horizontal="center" vertical="top"/>
    </xf>
    <xf numFmtId="0" fontId="50" fillId="0" borderId="0" xfId="0" applyFont="1" applyAlignment="1">
      <alignment horizontal="center"/>
    </xf>
    <xf numFmtId="49" fontId="48" fillId="0" borderId="0" xfId="0" applyNumberFormat="1" applyFont="1" applyAlignment="1">
      <alignment horizontal="left"/>
    </xf>
    <xf numFmtId="10" fontId="48" fillId="0" borderId="0" xfId="0" applyNumberFormat="1" applyFont="1"/>
    <xf numFmtId="10" fontId="48" fillId="0" borderId="0" xfId="3" applyNumberFormat="1" applyFont="1" applyFill="1" applyBorder="1" applyAlignment="1"/>
    <xf numFmtId="10" fontId="49" fillId="0" borderId="0" xfId="3" applyNumberFormat="1" applyFont="1" applyFill="1" applyBorder="1" applyAlignment="1"/>
    <xf numFmtId="167" fontId="48" fillId="33" borderId="0" xfId="1" applyNumberFormat="1" applyFont="1" applyFill="1" applyBorder="1" applyAlignment="1">
      <alignment horizontal="center"/>
    </xf>
    <xf numFmtId="167" fontId="48" fillId="0" borderId="27" xfId="1" applyNumberFormat="1" applyFont="1" applyFill="1" applyBorder="1" applyAlignment="1"/>
    <xf numFmtId="0" fontId="58" fillId="0" borderId="0" xfId="0" applyFont="1" applyAlignment="1">
      <alignment horizontal="center"/>
    </xf>
    <xf numFmtId="0" fontId="24" fillId="0" borderId="0" xfId="0" applyFont="1" applyAlignment="1">
      <alignment wrapText="1"/>
    </xf>
    <xf numFmtId="43" fontId="24" fillId="0" borderId="0" xfId="5" applyFont="1" applyFill="1" applyBorder="1" applyAlignment="1"/>
    <xf numFmtId="43" fontId="24" fillId="0" borderId="16" xfId="5" applyFont="1" applyFill="1" applyBorder="1" applyAlignment="1"/>
    <xf numFmtId="43" fontId="74" fillId="0" borderId="0" xfId="5" applyFont="1" applyFill="1" applyBorder="1" applyAlignment="1"/>
    <xf numFmtId="171" fontId="74" fillId="0" borderId="0" xfId="5" applyNumberFormat="1" applyFont="1" applyFill="1" applyBorder="1" applyAlignment="1"/>
    <xf numFmtId="43" fontId="74" fillId="0" borderId="16" xfId="5" applyFont="1" applyFill="1" applyBorder="1" applyAlignment="1"/>
    <xf numFmtId="43" fontId="74" fillId="0" borderId="2" xfId="5" applyFont="1" applyFill="1" applyBorder="1" applyAlignment="1"/>
    <xf numFmtId="171" fontId="74" fillId="0" borderId="2" xfId="5" applyNumberFormat="1" applyFont="1" applyFill="1" applyBorder="1" applyAlignment="1"/>
    <xf numFmtId="43" fontId="74" fillId="0" borderId="18" xfId="5" applyFont="1" applyFill="1" applyBorder="1" applyAlignment="1"/>
    <xf numFmtId="43" fontId="24" fillId="0" borderId="0" xfId="5" applyFont="1" applyFill="1" applyBorder="1" applyAlignment="1">
      <alignment horizontal="center"/>
    </xf>
    <xf numFmtId="171" fontId="24" fillId="0" borderId="0" xfId="5" applyNumberFormat="1" applyFont="1" applyFill="1" applyBorder="1" applyAlignment="1">
      <alignment horizontal="center"/>
    </xf>
    <xf numFmtId="0" fontId="76" fillId="0" borderId="0" xfId="0" applyFont="1"/>
    <xf numFmtId="0" fontId="77" fillId="0" borderId="0" xfId="0" applyFont="1"/>
    <xf numFmtId="167" fontId="0" fillId="0" borderId="0" xfId="1" applyNumberFormat="1" applyFont="1" applyFill="1"/>
    <xf numFmtId="0" fontId="78" fillId="0" borderId="0" xfId="0" applyFont="1" applyProtection="1">
      <protection locked="0"/>
    </xf>
    <xf numFmtId="10" fontId="60" fillId="33" borderId="0" xfId="3" applyNumberFormat="1" applyFont="1" applyFill="1" applyAlignment="1"/>
    <xf numFmtId="3" fontId="60" fillId="33" borderId="1" xfId="0" applyNumberFormat="1" applyFont="1" applyFill="1" applyBorder="1"/>
    <xf numFmtId="167" fontId="48" fillId="33" borderId="23" xfId="1" applyNumberFormat="1" applyFont="1" applyFill="1" applyBorder="1" applyAlignment="1" applyProtection="1">
      <alignment horizontal="center"/>
      <protection locked="0"/>
    </xf>
    <xf numFmtId="0" fontId="48" fillId="33" borderId="0" xfId="0" applyFont="1" applyFill="1" applyProtection="1">
      <protection locked="0"/>
    </xf>
    <xf numFmtId="172" fontId="48" fillId="33" borderId="0" xfId="3" applyNumberFormat="1" applyFont="1" applyFill="1" applyProtection="1">
      <protection locked="0"/>
    </xf>
    <xf numFmtId="9" fontId="0" fillId="0" borderId="0" xfId="3" applyFont="1" applyFill="1" applyAlignment="1">
      <alignment horizontal="right"/>
    </xf>
    <xf numFmtId="8" fontId="0" fillId="0" borderId="0" xfId="0" applyNumberFormat="1"/>
    <xf numFmtId="14" fontId="0" fillId="0" borderId="0" xfId="0" applyNumberFormat="1"/>
    <xf numFmtId="0" fontId="28" fillId="0" borderId="15" xfId="0" applyFont="1" applyBorder="1" applyAlignment="1">
      <alignment horizontal="center"/>
    </xf>
    <xf numFmtId="0" fontId="0" fillId="0" borderId="15" xfId="0" applyBorder="1"/>
    <xf numFmtId="0" fontId="0" fillId="33" borderId="28" xfId="0" applyFill="1" applyBorder="1" applyAlignment="1">
      <alignment horizontal="center"/>
    </xf>
    <xf numFmtId="0" fontId="28" fillId="0" borderId="30" xfId="0" applyFont="1" applyBorder="1" applyAlignment="1">
      <alignment horizontal="center"/>
    </xf>
    <xf numFmtId="0" fontId="0" fillId="0" borderId="13" xfId="0" applyBorder="1"/>
    <xf numFmtId="0" fontId="0" fillId="0" borderId="27" xfId="0" applyBorder="1"/>
    <xf numFmtId="6" fontId="0" fillId="0" borderId="0" xfId="0" applyNumberFormat="1"/>
    <xf numFmtId="0" fontId="28" fillId="0" borderId="27"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6" fontId="0" fillId="0" borderId="27" xfId="0" applyNumberFormat="1" applyBorder="1"/>
    <xf numFmtId="14" fontId="57" fillId="0" borderId="27" xfId="69" applyNumberFormat="1" applyFont="1" applyBorder="1"/>
    <xf numFmtId="14" fontId="57" fillId="0" borderId="27" xfId="69" applyNumberFormat="1" applyFont="1" applyFill="1" applyBorder="1"/>
    <xf numFmtId="0" fontId="28" fillId="0" borderId="27" xfId="0" applyFont="1" applyBorder="1" applyAlignment="1">
      <alignment horizontal="right"/>
    </xf>
    <xf numFmtId="6" fontId="0" fillId="0" borderId="18" xfId="0" applyNumberFormat="1" applyBorder="1"/>
    <xf numFmtId="6" fontId="0" fillId="0" borderId="28" xfId="0" applyNumberFormat="1" applyBorder="1"/>
    <xf numFmtId="0" fontId="77" fillId="0" borderId="27" xfId="0" applyFont="1" applyBorder="1" applyAlignment="1">
      <alignment horizontal="center"/>
    </xf>
    <xf numFmtId="0" fontId="0" fillId="0" borderId="14" xfId="0" applyBorder="1"/>
    <xf numFmtId="0" fontId="0" fillId="0" borderId="16" xfId="0" applyBorder="1"/>
    <xf numFmtId="0" fontId="80" fillId="0" borderId="16" xfId="0" applyFont="1" applyBorder="1" applyAlignment="1">
      <alignment horizontal="center"/>
    </xf>
    <xf numFmtId="0" fontId="77" fillId="0" borderId="15" xfId="0" applyFont="1" applyBorder="1" applyAlignment="1">
      <alignment horizontal="left"/>
    </xf>
    <xf numFmtId="0" fontId="28" fillId="0" borderId="16" xfId="0" applyFont="1" applyBorder="1" applyAlignment="1">
      <alignment horizontal="center"/>
    </xf>
    <xf numFmtId="14" fontId="0" fillId="0" borderId="16" xfId="0" applyNumberFormat="1" applyBorder="1"/>
    <xf numFmtId="0" fontId="0" fillId="0" borderId="17" xfId="0" applyBorder="1"/>
    <xf numFmtId="14" fontId="0" fillId="0" borderId="18" xfId="0" applyNumberFormat="1" applyBorder="1"/>
    <xf numFmtId="6" fontId="0" fillId="0" borderId="27" xfId="0" applyNumberFormat="1" applyBorder="1" applyAlignment="1">
      <alignment horizontal="center"/>
    </xf>
    <xf numFmtId="0" fontId="28" fillId="0" borderId="26" xfId="0" applyFont="1" applyBorder="1" applyAlignment="1">
      <alignment horizontal="center"/>
    </xf>
    <xf numFmtId="0" fontId="60" fillId="0" borderId="0" xfId="0" applyFont="1" applyAlignment="1">
      <alignment horizontal="centerContinuous" vertical="center"/>
    </xf>
    <xf numFmtId="0" fontId="60" fillId="0" borderId="0" xfId="0" applyFont="1" applyAlignment="1">
      <alignment horizontal="center" vertical="center"/>
    </xf>
    <xf numFmtId="0" fontId="60" fillId="0" borderId="0" xfId="0" applyFont="1" applyAlignment="1">
      <alignment vertical="center"/>
    </xf>
    <xf numFmtId="171" fontId="60" fillId="0" borderId="0" xfId="5" applyNumberFormat="1" applyFont="1" applyFill="1" applyBorder="1" applyAlignment="1">
      <alignment vertical="center"/>
    </xf>
    <xf numFmtId="0" fontId="61" fillId="0" borderId="0" xfId="0" applyFont="1" applyAlignment="1">
      <alignment vertical="center"/>
    </xf>
    <xf numFmtId="0" fontId="62"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right" vertical="center"/>
    </xf>
    <xf numFmtId="171" fontId="30" fillId="0" borderId="0" xfId="5" applyNumberFormat="1" applyFont="1" applyFill="1" applyBorder="1" applyAlignment="1">
      <alignment horizontal="center" vertical="center"/>
    </xf>
    <xf numFmtId="0" fontId="81" fillId="0" borderId="0" xfId="0" applyFont="1" applyAlignment="1">
      <alignment vertical="center"/>
    </xf>
    <xf numFmtId="0" fontId="82" fillId="0" borderId="0" xfId="0" applyFont="1" applyAlignment="1">
      <alignment vertical="center"/>
    </xf>
    <xf numFmtId="0" fontId="82" fillId="0" borderId="0" xfId="0" applyFont="1" applyAlignment="1">
      <alignment horizontal="center" vertical="center"/>
    </xf>
    <xf numFmtId="171" fontId="82" fillId="0" borderId="0" xfId="5" applyNumberFormat="1" applyFont="1" applyFill="1" applyBorder="1" applyAlignment="1">
      <alignment vertical="center"/>
    </xf>
    <xf numFmtId="0" fontId="61" fillId="0" borderId="0" xfId="0" applyFont="1" applyAlignment="1">
      <alignment horizontal="center" vertical="center"/>
    </xf>
    <xf numFmtId="167" fontId="60" fillId="0" borderId="0" xfId="1" applyNumberFormat="1" applyFont="1" applyFill="1" applyBorder="1" applyAlignment="1">
      <alignment horizontal="center" vertical="center"/>
    </xf>
    <xf numFmtId="167" fontId="30" fillId="0" borderId="0" xfId="1" applyNumberFormat="1" applyFont="1" applyFill="1" applyBorder="1" applyAlignment="1">
      <alignment horizontal="center" vertical="center"/>
    </xf>
    <xf numFmtId="0" fontId="71" fillId="0" borderId="0" xfId="0" applyFont="1" applyAlignment="1">
      <alignment horizontal="center" vertical="center"/>
    </xf>
    <xf numFmtId="0" fontId="71" fillId="0" borderId="0" xfId="0" applyFont="1" applyAlignment="1">
      <alignment horizontal="left" vertical="center"/>
    </xf>
    <xf numFmtId="167" fontId="60" fillId="0" borderId="0" xfId="1" applyNumberFormat="1" applyFont="1" applyFill="1" applyBorder="1" applyAlignment="1">
      <alignment vertical="center"/>
    </xf>
    <xf numFmtId="167" fontId="30" fillId="0" borderId="0" xfId="1" applyNumberFormat="1" applyFont="1" applyFill="1" applyBorder="1" applyAlignment="1">
      <alignment vertical="center"/>
    </xf>
    <xf numFmtId="167" fontId="82" fillId="0" borderId="0" xfId="1" applyNumberFormat="1" applyFont="1" applyFill="1" applyBorder="1" applyAlignment="1">
      <alignment horizontal="center" vertical="center"/>
    </xf>
    <xf numFmtId="167" fontId="82" fillId="0" borderId="0" xfId="1" applyNumberFormat="1" applyFont="1" applyFill="1" applyBorder="1" applyAlignment="1">
      <alignment vertical="center"/>
    </xf>
    <xf numFmtId="167" fontId="83" fillId="0" borderId="0" xfId="1" applyNumberFormat="1" applyFont="1" applyFill="1" applyBorder="1" applyAlignment="1">
      <alignment horizontal="center" vertical="center"/>
    </xf>
    <xf numFmtId="167" fontId="76" fillId="0" borderId="0" xfId="1" applyNumberFormat="1" applyFont="1"/>
    <xf numFmtId="0" fontId="76" fillId="0" borderId="0" xfId="0" applyFont="1" applyAlignment="1">
      <alignment horizontal="center"/>
    </xf>
    <xf numFmtId="0" fontId="84" fillId="0" borderId="0" xfId="0" applyFont="1" applyAlignment="1">
      <alignment horizontal="center"/>
    </xf>
    <xf numFmtId="0" fontId="76" fillId="33" borderId="0" xfId="0" applyFont="1" applyFill="1"/>
    <xf numFmtId="167" fontId="76" fillId="33" borderId="0" xfId="1" applyNumberFormat="1" applyFont="1" applyFill="1"/>
    <xf numFmtId="167" fontId="85" fillId="33" borderId="0" xfId="1" applyNumberFormat="1" applyFont="1" applyFill="1"/>
    <xf numFmtId="0" fontId="87" fillId="0" borderId="0" xfId="0" applyFont="1"/>
    <xf numFmtId="0" fontId="86" fillId="0" borderId="0" xfId="0" applyFont="1" applyAlignment="1">
      <alignment horizontal="left"/>
    </xf>
    <xf numFmtId="167" fontId="60" fillId="33" borderId="0" xfId="1" applyNumberFormat="1" applyFont="1" applyFill="1"/>
    <xf numFmtId="167" fontId="64" fillId="33" borderId="0" xfId="1" applyNumberFormat="1" applyFont="1" applyFill="1" applyAlignment="1"/>
    <xf numFmtId="0" fontId="28" fillId="0" borderId="13" xfId="0" applyFont="1" applyBorder="1" applyAlignment="1">
      <alignment horizontal="center"/>
    </xf>
    <xf numFmtId="0" fontId="28" fillId="0" borderId="3" xfId="0" applyFont="1" applyBorder="1" applyAlignment="1">
      <alignment horizontal="center"/>
    </xf>
    <xf numFmtId="0" fontId="28" fillId="0" borderId="14" xfId="0" applyFont="1" applyBorder="1" applyAlignment="1">
      <alignment horizontal="center"/>
    </xf>
    <xf numFmtId="0" fontId="28" fillId="0" borderId="28" xfId="0" applyFont="1" applyBorder="1" applyAlignment="1">
      <alignment horizontal="center"/>
    </xf>
    <xf numFmtId="0" fontId="28" fillId="0" borderId="2" xfId="0" applyFont="1" applyBorder="1" applyAlignment="1">
      <alignment horizontal="center"/>
    </xf>
    <xf numFmtId="0" fontId="28" fillId="0" borderId="18" xfId="0" applyFont="1" applyBorder="1" applyAlignment="1">
      <alignment horizontal="center"/>
    </xf>
    <xf numFmtId="0" fontId="28" fillId="0" borderId="17" xfId="0" applyFont="1" applyBorder="1" applyAlignment="1">
      <alignment horizontal="center"/>
    </xf>
    <xf numFmtId="3" fontId="60" fillId="33" borderId="0" xfId="0" applyNumberFormat="1" applyFont="1" applyFill="1"/>
    <xf numFmtId="0" fontId="84" fillId="0" borderId="0" xfId="0" applyFont="1" applyAlignment="1">
      <alignment horizontal="centerContinuous"/>
    </xf>
    <xf numFmtId="0" fontId="86" fillId="0" borderId="0" xfId="0" applyFont="1"/>
    <xf numFmtId="0" fontId="0" fillId="33" borderId="0" xfId="0" applyFill="1"/>
    <xf numFmtId="167" fontId="0" fillId="33" borderId="0" xfId="1" applyNumberFormat="1" applyFont="1" applyFill="1" applyAlignment="1"/>
    <xf numFmtId="0" fontId="18" fillId="0" borderId="0" xfId="0" applyFont="1"/>
    <xf numFmtId="0" fontId="88" fillId="0" borderId="0" xfId="0" applyFont="1" applyAlignment="1">
      <alignment horizontal="center"/>
    </xf>
    <xf numFmtId="0" fontId="0" fillId="0" borderId="0" xfId="0" applyAlignment="1">
      <alignment horizontal="centerContinuous"/>
    </xf>
    <xf numFmtId="0" fontId="18" fillId="33" borderId="0" xfId="0" applyFont="1" applyFill="1"/>
    <xf numFmtId="0" fontId="21" fillId="33" borderId="0" xfId="0" applyFont="1" applyFill="1"/>
    <xf numFmtId="167" fontId="21" fillId="33" borderId="0" xfId="1" applyNumberFormat="1" applyFont="1" applyFill="1"/>
    <xf numFmtId="167" fontId="54" fillId="33" borderId="0" xfId="1" applyNumberFormat="1" applyFont="1" applyFill="1"/>
    <xf numFmtId="0" fontId="88" fillId="33" borderId="0" xfId="0" applyFont="1" applyFill="1" applyAlignment="1">
      <alignment horizontal="center"/>
    </xf>
    <xf numFmtId="171" fontId="21" fillId="33" borderId="0" xfId="5" applyNumberFormat="1" applyFont="1" applyFill="1" applyAlignment="1"/>
    <xf numFmtId="0" fontId="89" fillId="0" borderId="0" xfId="0" applyFont="1" applyAlignment="1">
      <alignment horizontal="left" vertical="center"/>
    </xf>
    <xf numFmtId="0" fontId="91" fillId="0" borderId="0" xfId="0" applyFont="1" applyAlignment="1">
      <alignment horizontal="left"/>
    </xf>
    <xf numFmtId="167" fontId="90" fillId="33" borderId="0" xfId="1" applyNumberFormat="1" applyFont="1" applyFill="1"/>
    <xf numFmtId="1" fontId="0" fillId="0" borderId="0" xfId="0" applyNumberFormat="1"/>
    <xf numFmtId="9" fontId="76" fillId="0" borderId="0" xfId="3" applyFont="1"/>
    <xf numFmtId="167" fontId="0" fillId="0" borderId="0" xfId="0" applyNumberFormat="1"/>
    <xf numFmtId="9" fontId="0" fillId="0" borderId="0" xfId="105" applyFont="1"/>
    <xf numFmtId="44" fontId="0" fillId="0" borderId="0" xfId="103" applyFont="1"/>
    <xf numFmtId="0" fontId="84" fillId="0" borderId="0" xfId="0" applyFont="1"/>
    <xf numFmtId="167" fontId="27" fillId="0" borderId="0" xfId="103" applyNumberFormat="1" applyFont="1"/>
    <xf numFmtId="167" fontId="0" fillId="0" borderId="0" xfId="103" applyNumberFormat="1" applyFont="1"/>
    <xf numFmtId="167" fontId="0" fillId="0" borderId="0" xfId="1" applyNumberFormat="1" applyFont="1" applyAlignment="1"/>
    <xf numFmtId="0" fontId="17" fillId="33" borderId="0" xfId="0" applyFont="1" applyFill="1"/>
    <xf numFmtId="0" fontId="0" fillId="0" borderId="25" xfId="0" applyBorder="1" applyAlignment="1">
      <alignment horizontal="center"/>
    </xf>
    <xf numFmtId="0" fontId="92" fillId="0" borderId="24" xfId="0" applyFont="1" applyBorder="1" applyAlignment="1">
      <alignment horizontal="left"/>
    </xf>
    <xf numFmtId="0" fontId="0" fillId="0" borderId="30" xfId="0" applyBorder="1"/>
    <xf numFmtId="0" fontId="0" fillId="0" borderId="25" xfId="0" applyBorder="1"/>
    <xf numFmtId="0" fontId="0" fillId="0" borderId="29" xfId="0" applyBorder="1"/>
    <xf numFmtId="0" fontId="92" fillId="0" borderId="25" xfId="0" applyFont="1" applyBorder="1" applyAlignment="1">
      <alignment horizontal="left"/>
    </xf>
    <xf numFmtId="0" fontId="48" fillId="0" borderId="0" xfId="0" applyFont="1" applyAlignment="1">
      <alignment horizontal="left"/>
    </xf>
    <xf numFmtId="169" fontId="60" fillId="0" borderId="0" xfId="3" applyNumberFormat="1" applyFont="1" applyFill="1" applyAlignment="1"/>
    <xf numFmtId="0" fontId="62" fillId="0" borderId="2" xfId="0" applyFont="1" applyBorder="1" applyAlignment="1">
      <alignment horizontal="center"/>
    </xf>
    <xf numFmtId="0" fontId="61" fillId="0" borderId="2" xfId="0" applyFont="1" applyBorder="1" applyAlignment="1">
      <alignment horizontal="center"/>
    </xf>
    <xf numFmtId="0" fontId="65" fillId="0" borderId="0" xfId="0" applyFont="1" applyAlignment="1">
      <alignment horizontal="centerContinuous"/>
    </xf>
    <xf numFmtId="167" fontId="76" fillId="0" borderId="0" xfId="1" applyNumberFormat="1" applyFont="1" applyFill="1"/>
    <xf numFmtId="176" fontId="61" fillId="0" borderId="0" xfId="0" applyNumberFormat="1" applyFont="1" applyAlignment="1">
      <alignment horizontal="center"/>
    </xf>
    <xf numFmtId="0" fontId="61" fillId="0" borderId="24" xfId="0" applyFont="1" applyBorder="1" applyAlignment="1">
      <alignment horizontal="center" wrapText="1"/>
    </xf>
    <xf numFmtId="0" fontId="61" fillId="0" borderId="25" xfId="0" applyFont="1" applyBorder="1" applyAlignment="1">
      <alignment wrapText="1"/>
    </xf>
    <xf numFmtId="0" fontId="61" fillId="0" borderId="25" xfId="0" applyFont="1" applyBorder="1" applyAlignment="1">
      <alignment horizontal="center" wrapText="1"/>
    </xf>
    <xf numFmtId="0" fontId="61" fillId="0" borderId="29" xfId="0" applyFont="1" applyBorder="1" applyAlignment="1">
      <alignment horizontal="center" wrapText="1"/>
    </xf>
    <xf numFmtId="0" fontId="60" fillId="0" borderId="0" xfId="0" applyFont="1" applyAlignment="1">
      <alignment wrapText="1"/>
    </xf>
    <xf numFmtId="0" fontId="60" fillId="0" borderId="24" xfId="0" applyFont="1" applyBorder="1"/>
    <xf numFmtId="0" fontId="60" fillId="0" borderId="25" xfId="0" applyFont="1" applyBorder="1"/>
    <xf numFmtId="0" fontId="60" fillId="0" borderId="25" xfId="0" applyFont="1" applyBorder="1" applyAlignment="1">
      <alignment horizontal="center"/>
    </xf>
    <xf numFmtId="0" fontId="60" fillId="0" borderId="25" xfId="0" applyFont="1" applyBorder="1" applyAlignment="1">
      <alignment horizontal="center" wrapText="1"/>
    </xf>
    <xf numFmtId="0" fontId="60" fillId="0" borderId="29" xfId="0" applyFont="1" applyBorder="1" applyAlignment="1">
      <alignment horizontal="center" wrapText="1"/>
    </xf>
    <xf numFmtId="0" fontId="60" fillId="0" borderId="15" xfId="0" applyFont="1" applyBorder="1"/>
    <xf numFmtId="0" fontId="60" fillId="0" borderId="3" xfId="0" applyFont="1" applyBorder="1"/>
    <xf numFmtId="0" fontId="60" fillId="0" borderId="14" xfId="0" applyFont="1" applyBorder="1"/>
    <xf numFmtId="0" fontId="60" fillId="0" borderId="15" xfId="0" applyFont="1" applyBorder="1" applyAlignment="1">
      <alignment horizontal="center"/>
    </xf>
    <xf numFmtId="43" fontId="60" fillId="33" borderId="0" xfId="5" applyFont="1" applyFill="1" applyBorder="1"/>
    <xf numFmtId="43" fontId="60" fillId="0" borderId="0" xfId="5" applyFont="1" applyFill="1" applyBorder="1"/>
    <xf numFmtId="43" fontId="60" fillId="0" borderId="16" xfId="5" applyFont="1" applyFill="1" applyBorder="1"/>
    <xf numFmtId="0" fontId="93" fillId="0" borderId="0" xfId="0" applyFont="1" applyAlignment="1">
      <alignment horizontal="left"/>
    </xf>
    <xf numFmtId="1" fontId="60" fillId="0" borderId="0" xfId="0" applyNumberFormat="1" applyFont="1" applyAlignment="1">
      <alignment horizontal="center"/>
    </xf>
    <xf numFmtId="43" fontId="60" fillId="0" borderId="0" xfId="5" applyFont="1" applyFill="1" applyBorder="1" applyAlignment="1"/>
    <xf numFmtId="43" fontId="60" fillId="33" borderId="0" xfId="5" applyFont="1" applyFill="1" applyBorder="1" applyAlignment="1"/>
    <xf numFmtId="171" fontId="60" fillId="33" borderId="0" xfId="5" applyNumberFormat="1" applyFont="1" applyFill="1" applyBorder="1" applyAlignment="1"/>
    <xf numFmtId="171" fontId="60" fillId="0" borderId="0" xfId="5" applyNumberFormat="1" applyFont="1" applyFill="1" applyBorder="1" applyAlignment="1"/>
    <xf numFmtId="171" fontId="60" fillId="0" borderId="0" xfId="3" applyNumberFormat="1" applyFont="1" applyFill="1" applyBorder="1" applyAlignment="1"/>
    <xf numFmtId="171" fontId="60" fillId="0" borderId="16" xfId="5" applyNumberFormat="1" applyFont="1" applyFill="1" applyBorder="1" applyAlignment="1"/>
    <xf numFmtId="49" fontId="60" fillId="0" borderId="15" xfId="0" applyNumberFormat="1" applyFont="1" applyBorder="1" applyAlignment="1">
      <alignment horizontal="center"/>
    </xf>
    <xf numFmtId="0" fontId="60" fillId="0" borderId="0" xfId="0" applyFont="1" applyAlignment="1">
      <alignment horizontal="left" indent="1"/>
    </xf>
    <xf numFmtId="0" fontId="71" fillId="0" borderId="0" xfId="0" applyFont="1"/>
    <xf numFmtId="49" fontId="60" fillId="0" borderId="0" xfId="0" applyNumberFormat="1" applyFont="1" applyAlignment="1">
      <alignment horizontal="left"/>
    </xf>
    <xf numFmtId="10" fontId="0" fillId="0" borderId="27" xfId="0" applyNumberFormat="1" applyBorder="1"/>
    <xf numFmtId="0" fontId="47" fillId="0" borderId="0" xfId="0" applyFont="1" applyAlignment="1">
      <alignment horizontal="right"/>
    </xf>
    <xf numFmtId="0" fontId="94" fillId="0" borderId="0" xfId="0" applyFont="1" applyAlignment="1">
      <alignment horizontal="centerContinuous" vertical="center"/>
    </xf>
    <xf numFmtId="0" fontId="47" fillId="0" borderId="0" xfId="0" applyFont="1" applyAlignment="1">
      <alignment horizontal="centerContinuous" vertical="center"/>
    </xf>
    <xf numFmtId="0" fontId="29" fillId="0" borderId="0" xfId="0" applyFont="1"/>
    <xf numFmtId="0" fontId="96" fillId="0" borderId="0" xfId="0" applyFont="1"/>
    <xf numFmtId="0" fontId="47" fillId="0" borderId="0" xfId="0" applyFont="1" applyAlignment="1">
      <alignment horizontal="centerContinuous"/>
    </xf>
    <xf numFmtId="0" fontId="48" fillId="0" borderId="0" xfId="0" applyFont="1" applyAlignment="1">
      <alignment horizontal="left" vertical="center"/>
    </xf>
    <xf numFmtId="0" fontId="48" fillId="0" borderId="0" xfId="0" applyFont="1" applyAlignment="1">
      <alignment horizontal="left" vertical="top"/>
    </xf>
    <xf numFmtId="0" fontId="49" fillId="0" borderId="0" xfId="0" applyFont="1" applyAlignment="1">
      <alignment horizontal="right"/>
    </xf>
    <xf numFmtId="0" fontId="68" fillId="0" borderId="0" xfId="0" applyFont="1" applyAlignment="1">
      <alignment horizontal="center"/>
    </xf>
    <xf numFmtId="0" fontId="68" fillId="33" borderId="0" xfId="0" applyFont="1" applyFill="1" applyAlignment="1">
      <alignment horizontal="centerContinuous"/>
    </xf>
    <xf numFmtId="0" fontId="68" fillId="0" borderId="0" xfId="0" applyFont="1" applyAlignment="1">
      <alignment horizontal="left"/>
    </xf>
    <xf numFmtId="49" fontId="49" fillId="0" borderId="0" xfId="0" applyNumberFormat="1" applyFont="1" applyAlignment="1">
      <alignment horizontal="left"/>
    </xf>
    <xf numFmtId="3" fontId="48" fillId="0" borderId="0" xfId="0" applyNumberFormat="1" applyFont="1" applyAlignment="1">
      <alignment horizontal="left"/>
    </xf>
    <xf numFmtId="0" fontId="48" fillId="0" borderId="0" xfId="0" applyFont="1" applyAlignment="1">
      <alignment horizontal="centerContinuous"/>
    </xf>
    <xf numFmtId="49" fontId="49" fillId="0" borderId="0" xfId="0" applyNumberFormat="1" applyFont="1" applyAlignment="1">
      <alignment horizontal="centerContinuous"/>
    </xf>
    <xf numFmtId="3" fontId="48" fillId="0" borderId="0" xfId="0" applyNumberFormat="1" applyFont="1" applyAlignment="1">
      <alignment horizontal="centerContinuous"/>
    </xf>
    <xf numFmtId="0" fontId="49" fillId="0" borderId="0" xfId="0" applyFont="1" applyAlignment="1">
      <alignment horizontal="left"/>
    </xf>
    <xf numFmtId="3" fontId="48" fillId="0" borderId="0" xfId="0" applyNumberFormat="1" applyFont="1" applyAlignment="1" applyProtection="1">
      <alignment horizontal="left"/>
      <protection locked="0"/>
    </xf>
    <xf numFmtId="0" fontId="49" fillId="0" borderId="0" xfId="0" applyFont="1" applyAlignment="1">
      <alignment horizontal="centerContinuous"/>
    </xf>
    <xf numFmtId="3" fontId="48" fillId="0" borderId="0" xfId="0" applyNumberFormat="1" applyFont="1" applyAlignment="1" applyProtection="1">
      <alignment horizontal="centerContinuous"/>
      <protection locked="0"/>
    </xf>
    <xf numFmtId="0" fontId="61" fillId="0" borderId="0" xfId="0" applyFont="1" applyAlignment="1">
      <alignment horizontal="left"/>
    </xf>
    <xf numFmtId="0" fontId="60" fillId="0" borderId="0" xfId="0" applyFont="1" applyAlignment="1" applyProtection="1">
      <alignment horizontal="left"/>
      <protection locked="0"/>
    </xf>
    <xf numFmtId="0" fontId="61" fillId="0" borderId="0" xfId="0" applyFont="1" applyAlignment="1">
      <alignment horizontal="centerContinuous"/>
    </xf>
    <xf numFmtId="3" fontId="60" fillId="0" borderId="0" xfId="0" applyNumberFormat="1" applyFont="1" applyAlignment="1" applyProtection="1">
      <alignment horizontal="centerContinuous"/>
      <protection locked="0"/>
    </xf>
    <xf numFmtId="0" fontId="60" fillId="0" borderId="0" xfId="0" applyFont="1" applyAlignment="1" applyProtection="1">
      <alignment horizontal="centerContinuous"/>
      <protection locked="0"/>
    </xf>
    <xf numFmtId="0" fontId="76" fillId="0" borderId="0" xfId="0" applyFont="1" applyAlignment="1">
      <alignment horizontal="centerContinuous"/>
    </xf>
    <xf numFmtId="167" fontId="76" fillId="0" borderId="0" xfId="1" applyNumberFormat="1" applyFont="1" applyAlignment="1">
      <alignment horizontal="centerContinuous"/>
    </xf>
    <xf numFmtId="0" fontId="76" fillId="0" borderId="0" xfId="0" applyFont="1" applyAlignment="1">
      <alignment horizontal="right"/>
    </xf>
    <xf numFmtId="0" fontId="97" fillId="0" borderId="0" xfId="0" applyFont="1" applyAlignment="1">
      <alignment horizontal="left" vertical="center"/>
    </xf>
    <xf numFmtId="0" fontId="84" fillId="33" borderId="0" xfId="0" applyFont="1" applyFill="1" applyAlignment="1">
      <alignment horizontal="center"/>
    </xf>
    <xf numFmtId="0" fontId="16" fillId="33" borderId="0" xfId="0" applyFont="1" applyFill="1"/>
    <xf numFmtId="0" fontId="98" fillId="0" borderId="0" xfId="0" applyFont="1"/>
    <xf numFmtId="0" fontId="28" fillId="0" borderId="0" xfId="0" applyFont="1"/>
    <xf numFmtId="0" fontId="15" fillId="0" borderId="0" xfId="0" applyFont="1"/>
    <xf numFmtId="0" fontId="101" fillId="0" borderId="0" xfId="0" applyFont="1"/>
    <xf numFmtId="0" fontId="101" fillId="0" borderId="0" xfId="0" applyFont="1" applyAlignment="1">
      <alignment horizontal="centerContinuous"/>
    </xf>
    <xf numFmtId="0" fontId="101" fillId="0" borderId="0" xfId="0" applyFont="1" applyAlignment="1">
      <alignment horizontal="center"/>
    </xf>
    <xf numFmtId="0" fontId="101" fillId="33" borderId="2" xfId="0" applyFont="1" applyFill="1" applyBorder="1" applyAlignment="1">
      <alignment horizontal="center"/>
    </xf>
    <xf numFmtId="0" fontId="102" fillId="0" borderId="0" xfId="0" applyFont="1" applyAlignment="1">
      <alignment horizontal="center"/>
    </xf>
    <xf numFmtId="6" fontId="101" fillId="0" borderId="0" xfId="0" applyNumberFormat="1" applyFont="1"/>
    <xf numFmtId="167" fontId="101" fillId="0" borderId="0" xfId="1" applyNumberFormat="1" applyFont="1"/>
    <xf numFmtId="167" fontId="101" fillId="33" borderId="0" xfId="1" applyNumberFormat="1" applyFont="1" applyFill="1"/>
    <xf numFmtId="0" fontId="101" fillId="0" borderId="0" xfId="0" quotePrefix="1" applyFont="1"/>
    <xf numFmtId="9" fontId="101" fillId="0" borderId="0" xfId="3" applyFont="1"/>
    <xf numFmtId="167" fontId="101" fillId="0" borderId="0" xfId="0" applyNumberFormat="1" applyFont="1"/>
    <xf numFmtId="0" fontId="104" fillId="0" borderId="0" xfId="0" applyFont="1"/>
    <xf numFmtId="167" fontId="0" fillId="0" borderId="27" xfId="1" applyNumberFormat="1" applyFont="1" applyBorder="1"/>
    <xf numFmtId="167" fontId="0" fillId="0" borderId="28" xfId="1" applyNumberFormat="1" applyFont="1" applyBorder="1"/>
    <xf numFmtId="0" fontId="90" fillId="0" borderId="0" xfId="0" applyFont="1" applyAlignment="1">
      <alignment horizontal="center"/>
    </xf>
    <xf numFmtId="171" fontId="48" fillId="0" borderId="0" xfId="0" applyNumberFormat="1" applyFont="1" applyAlignment="1">
      <alignment vertical="center"/>
    </xf>
    <xf numFmtId="167" fontId="30" fillId="0" borderId="0" xfId="1" applyNumberFormat="1" applyFont="1" applyFill="1" applyBorder="1" applyAlignment="1">
      <alignment horizontal="left" vertical="center"/>
    </xf>
    <xf numFmtId="167" fontId="0" fillId="0" borderId="27" xfId="1" applyNumberFormat="1" applyFont="1" applyFill="1" applyBorder="1"/>
    <xf numFmtId="14" fontId="0" fillId="0" borderId="27" xfId="0" applyNumberFormat="1" applyBorder="1"/>
    <xf numFmtId="9" fontId="0" fillId="0" borderId="27" xfId="0" applyNumberFormat="1" applyBorder="1"/>
    <xf numFmtId="9" fontId="76" fillId="0" borderId="0" xfId="3" applyFont="1" applyFill="1"/>
    <xf numFmtId="167" fontId="21" fillId="0" borderId="0" xfId="1" applyNumberFormat="1" applyFont="1" applyFill="1" applyAlignment="1"/>
    <xf numFmtId="0" fontId="92" fillId="0" borderId="13" xfId="0" applyFont="1" applyBorder="1" applyAlignment="1">
      <alignment horizontal="left"/>
    </xf>
    <xf numFmtId="0" fontId="92" fillId="0" borderId="3" xfId="0" applyFont="1" applyBorder="1" applyAlignment="1">
      <alignment horizontal="left"/>
    </xf>
    <xf numFmtId="0" fontId="92" fillId="0" borderId="14" xfId="0" applyFont="1" applyBorder="1" applyAlignment="1">
      <alignment horizontal="left"/>
    </xf>
    <xf numFmtId="170" fontId="60" fillId="0" borderId="0" xfId="2" applyNumberFormat="1" applyFont="1" applyFill="1" applyAlignment="1"/>
    <xf numFmtId="167" fontId="64" fillId="0" borderId="0" xfId="1" applyNumberFormat="1" applyFont="1" applyFill="1" applyBorder="1" applyAlignment="1"/>
    <xf numFmtId="3" fontId="61" fillId="0" borderId="0" xfId="0" applyNumberFormat="1" applyFont="1"/>
    <xf numFmtId="165" fontId="60" fillId="0" borderId="0" xfId="3" applyNumberFormat="1" applyFont="1" applyFill="1" applyAlignment="1">
      <alignment horizontal="right"/>
    </xf>
    <xf numFmtId="0" fontId="70" fillId="0" borderId="0" xfId="0" applyFont="1" applyProtection="1">
      <protection locked="0"/>
    </xf>
    <xf numFmtId="0" fontId="65" fillId="0" borderId="0" xfId="0" applyFont="1" applyProtection="1">
      <protection locked="0"/>
    </xf>
    <xf numFmtId="10" fontId="60" fillId="0" borderId="0" xfId="3" applyNumberFormat="1" applyFont="1" applyFill="1" applyAlignment="1">
      <alignment horizontal="right"/>
    </xf>
    <xf numFmtId="165" fontId="60" fillId="33" borderId="0" xfId="3" applyNumberFormat="1" applyFont="1" applyFill="1" applyAlignment="1"/>
    <xf numFmtId="171" fontId="107" fillId="33" borderId="0" xfId="5" applyNumberFormat="1" applyFont="1" applyFill="1" applyAlignment="1">
      <alignment horizontal="center" vertical="center"/>
    </xf>
    <xf numFmtId="167" fontId="108" fillId="33" borderId="0" xfId="1" applyNumberFormat="1" applyFont="1" applyFill="1"/>
    <xf numFmtId="167" fontId="110" fillId="33" borderId="0" xfId="1" applyNumberFormat="1" applyFont="1" applyFill="1"/>
    <xf numFmtId="10" fontId="108" fillId="33" borderId="0" xfId="3" applyNumberFormat="1" applyFont="1" applyFill="1" applyAlignment="1">
      <alignment horizontal="right"/>
    </xf>
    <xf numFmtId="167" fontId="111" fillId="0" borderId="0" xfId="1" applyNumberFormat="1" applyFont="1" applyFill="1" applyBorder="1" applyAlignment="1">
      <alignment horizontal="center" vertical="center"/>
    </xf>
    <xf numFmtId="167" fontId="112" fillId="0" borderId="0" xfId="1" applyNumberFormat="1" applyFont="1" applyFill="1"/>
    <xf numFmtId="167" fontId="0" fillId="0" borderId="0" xfId="1" applyNumberFormat="1" applyFont="1" applyFill="1" applyBorder="1"/>
    <xf numFmtId="10" fontId="113" fillId="0" borderId="27" xfId="0" applyNumberFormat="1" applyFont="1" applyBorder="1"/>
    <xf numFmtId="0" fontId="113" fillId="0" borderId="27" xfId="0" applyFont="1" applyBorder="1"/>
    <xf numFmtId="14" fontId="109" fillId="0" borderId="27" xfId="69" applyNumberFormat="1" applyFont="1" applyBorder="1"/>
    <xf numFmtId="167" fontId="113" fillId="33" borderId="0" xfId="1" applyNumberFormat="1" applyFont="1" applyFill="1"/>
    <xf numFmtId="0" fontId="113" fillId="0" borderId="0" xfId="0" applyFont="1"/>
    <xf numFmtId="10" fontId="113" fillId="33" borderId="0" xfId="3" applyNumberFormat="1" applyFont="1" applyFill="1" applyAlignment="1">
      <alignment horizontal="center"/>
    </xf>
    <xf numFmtId="0" fontId="58" fillId="0" borderId="0" xfId="0" applyFont="1" applyAlignment="1">
      <alignment vertical="center"/>
    </xf>
    <xf numFmtId="17" fontId="48" fillId="0" borderId="0" xfId="0" applyNumberFormat="1" applyFont="1" applyAlignment="1">
      <alignment vertical="center"/>
    </xf>
    <xf numFmtId="0" fontId="49" fillId="0" borderId="20" xfId="0" applyFont="1" applyBorder="1" applyAlignment="1">
      <alignment vertical="center"/>
    </xf>
    <xf numFmtId="0" fontId="14" fillId="0" borderId="0" xfId="0" applyFont="1"/>
    <xf numFmtId="0" fontId="13" fillId="33" borderId="0" xfId="0" applyFont="1" applyFill="1"/>
    <xf numFmtId="167" fontId="13" fillId="33" borderId="0" xfId="1" applyNumberFormat="1" applyFont="1" applyFill="1"/>
    <xf numFmtId="0" fontId="13" fillId="0" borderId="0" xfId="0" applyFont="1"/>
    <xf numFmtId="0" fontId="29" fillId="33" borderId="0" xfId="0" applyFont="1" applyFill="1"/>
    <xf numFmtId="167" fontId="13" fillId="0" borderId="0" xfId="1" applyNumberFormat="1" applyFont="1"/>
    <xf numFmtId="171" fontId="13" fillId="33" borderId="0" xfId="5" applyNumberFormat="1" applyFont="1" applyFill="1"/>
    <xf numFmtId="10" fontId="101" fillId="0" borderId="27" xfId="0" applyNumberFormat="1" applyFont="1" applyBorder="1" applyAlignment="1">
      <alignment horizontal="right"/>
    </xf>
    <xf numFmtId="167" fontId="114" fillId="33" borderId="0" xfId="1" applyNumberFormat="1" applyFont="1" applyFill="1"/>
    <xf numFmtId="14" fontId="30" fillId="0" borderId="27" xfId="69" applyNumberFormat="1" applyFont="1" applyBorder="1"/>
    <xf numFmtId="167" fontId="13" fillId="0" borderId="0" xfId="0" applyNumberFormat="1" applyFont="1"/>
    <xf numFmtId="164" fontId="24" fillId="0" borderId="0" xfId="0" applyNumberFormat="1" applyFont="1" applyAlignment="1">
      <alignment vertical="center"/>
    </xf>
    <xf numFmtId="0" fontId="12" fillId="0" borderId="0" xfId="0" applyFont="1"/>
    <xf numFmtId="0" fontId="11" fillId="33" borderId="0" xfId="0" applyFont="1" applyFill="1"/>
    <xf numFmtId="172" fontId="49" fillId="0" borderId="20" xfId="0" applyNumberFormat="1" applyFont="1" applyBorder="1" applyAlignment="1">
      <alignment vertical="center"/>
    </xf>
    <xf numFmtId="0" fontId="60" fillId="33" borderId="0" xfId="0" applyFont="1" applyFill="1"/>
    <xf numFmtId="167" fontId="76" fillId="0" borderId="0" xfId="1" quotePrefix="1" applyNumberFormat="1" applyFont="1" applyFill="1"/>
    <xf numFmtId="167" fontId="85" fillId="0" borderId="0" xfId="1" applyNumberFormat="1" applyFont="1"/>
    <xf numFmtId="0" fontId="84" fillId="33" borderId="0" xfId="0" applyFont="1" applyFill="1"/>
    <xf numFmtId="0" fontId="10" fillId="0" borderId="0" xfId="0" applyFont="1"/>
    <xf numFmtId="44" fontId="0" fillId="0" borderId="0" xfId="1" applyFont="1"/>
    <xf numFmtId="167" fontId="0" fillId="0" borderId="16" xfId="1" applyNumberFormat="1" applyFont="1" applyBorder="1"/>
    <xf numFmtId="0" fontId="0" fillId="0" borderId="30" xfId="0" applyBorder="1" applyAlignment="1">
      <alignment horizontal="center"/>
    </xf>
    <xf numFmtId="44" fontId="0" fillId="0" borderId="16" xfId="1" applyFont="1" applyBorder="1"/>
    <xf numFmtId="44" fontId="0" fillId="0" borderId="27" xfId="1" applyFont="1" applyBorder="1"/>
    <xf numFmtId="44" fontId="0" fillId="0" borderId="28" xfId="1" applyFont="1" applyBorder="1"/>
    <xf numFmtId="14" fontId="30" fillId="0" borderId="27" xfId="69" applyNumberFormat="1" applyFont="1" applyFill="1" applyBorder="1"/>
    <xf numFmtId="167" fontId="101" fillId="33" borderId="0" xfId="1" applyNumberFormat="1" applyFont="1" applyFill="1" applyAlignment="1"/>
    <xf numFmtId="172" fontId="48" fillId="0" borderId="0" xfId="3" applyNumberFormat="1" applyFont="1" applyFill="1" applyAlignment="1">
      <alignment vertical="center"/>
    </xf>
    <xf numFmtId="0" fontId="12" fillId="33" borderId="0" xfId="0" applyFont="1" applyFill="1"/>
    <xf numFmtId="44" fontId="0" fillId="0" borderId="0" xfId="0" applyNumberFormat="1"/>
    <xf numFmtId="167" fontId="0" fillId="33" borderId="24" xfId="0" applyNumberFormat="1" applyFill="1" applyBorder="1"/>
    <xf numFmtId="179" fontId="61" fillId="0" borderId="20" xfId="0" applyNumberFormat="1" applyFont="1" applyBorder="1"/>
    <xf numFmtId="44" fontId="61" fillId="0" borderId="0" xfId="1" applyFont="1" applyAlignment="1"/>
    <xf numFmtId="0" fontId="79" fillId="0" borderId="15" xfId="68" applyFont="1" applyBorder="1" applyAlignment="1">
      <alignment horizontal="center"/>
    </xf>
    <xf numFmtId="6" fontId="0" fillId="0" borderId="16" xfId="0" applyNumberFormat="1" applyBorder="1"/>
    <xf numFmtId="167" fontId="0" fillId="33" borderId="26" xfId="0" applyNumberFormat="1" applyFill="1" applyBorder="1"/>
    <xf numFmtId="0" fontId="28" fillId="0" borderId="25" xfId="0" applyFont="1" applyBorder="1" applyAlignment="1">
      <alignment wrapText="1"/>
    </xf>
    <xf numFmtId="0" fontId="28" fillId="0" borderId="29" xfId="0" applyFont="1" applyBorder="1" applyAlignment="1">
      <alignment wrapText="1"/>
    </xf>
    <xf numFmtId="0" fontId="0" fillId="0" borderId="0" xfId="0" applyAlignment="1">
      <alignment vertical="top"/>
    </xf>
    <xf numFmtId="0" fontId="76" fillId="0" borderId="0" xfId="0" applyFont="1" applyAlignment="1">
      <alignment vertical="top"/>
    </xf>
    <xf numFmtId="0" fontId="76" fillId="0" borderId="0" xfId="0" applyFont="1" applyAlignment="1">
      <alignment horizontal="center" vertical="top"/>
    </xf>
    <xf numFmtId="0" fontId="84" fillId="0" borderId="0" xfId="0" applyFont="1" applyAlignment="1">
      <alignment horizontal="center" vertical="top"/>
    </xf>
    <xf numFmtId="0" fontId="60" fillId="33" borderId="0" xfId="0" applyFont="1" applyFill="1" applyAlignment="1">
      <alignment wrapText="1"/>
    </xf>
    <xf numFmtId="0" fontId="76" fillId="33" borderId="0" xfId="0" applyFont="1" applyFill="1" applyAlignment="1">
      <alignment wrapText="1"/>
    </xf>
    <xf numFmtId="167" fontId="116" fillId="0" borderId="0" xfId="1" applyNumberFormat="1" applyFont="1" applyFill="1"/>
    <xf numFmtId="0" fontId="116" fillId="0" borderId="0" xfId="0" applyFont="1" applyAlignment="1">
      <alignment horizontal="right"/>
    </xf>
    <xf numFmtId="0" fontId="116" fillId="0" borderId="0" xfId="0" applyFont="1"/>
    <xf numFmtId="167" fontId="116" fillId="0" borderId="0" xfId="1" applyNumberFormat="1" applyFont="1"/>
    <xf numFmtId="3" fontId="117" fillId="0" borderId="0" xfId="0" applyNumberFormat="1" applyFont="1"/>
    <xf numFmtId="171" fontId="118" fillId="0" borderId="1" xfId="0" applyNumberFormat="1" applyFont="1" applyBorder="1" applyProtection="1">
      <protection locked="0"/>
    </xf>
    <xf numFmtId="167" fontId="76" fillId="0" borderId="0" xfId="1" applyNumberFormat="1" applyFont="1" applyFill="1" applyAlignment="1">
      <alignment horizontal="center"/>
    </xf>
    <xf numFmtId="167" fontId="101" fillId="0" borderId="0" xfId="1" applyNumberFormat="1" applyFont="1" applyAlignment="1"/>
    <xf numFmtId="167" fontId="101" fillId="0" borderId="0" xfId="1" applyNumberFormat="1" applyFont="1" applyFill="1" applyAlignment="1"/>
    <xf numFmtId="0" fontId="32" fillId="0" borderId="0" xfId="0" applyFont="1"/>
    <xf numFmtId="0" fontId="113" fillId="0" borderId="0" xfId="0" applyFont="1" applyAlignment="1">
      <alignment horizontal="left"/>
    </xf>
    <xf numFmtId="0" fontId="6" fillId="33" borderId="0" xfId="0" applyFont="1" applyFill="1"/>
    <xf numFmtId="9" fontId="76" fillId="0" borderId="0" xfId="3" applyFont="1" applyFill="1" applyAlignment="1">
      <alignment vertical="center"/>
    </xf>
    <xf numFmtId="167" fontId="76" fillId="33" borderId="0" xfId="1" applyNumberFormat="1" applyFont="1" applyFill="1" applyAlignment="1">
      <alignment vertical="center"/>
    </xf>
    <xf numFmtId="0" fontId="76" fillId="33" borderId="0" xfId="0" applyFont="1" applyFill="1" applyAlignment="1">
      <alignment vertical="center"/>
    </xf>
    <xf numFmtId="9" fontId="76" fillId="0" borderId="0" xfId="3" applyFont="1" applyAlignment="1">
      <alignment vertical="center"/>
    </xf>
    <xf numFmtId="167" fontId="76" fillId="0" borderId="0" xfId="1" applyNumberFormat="1" applyFont="1" applyFill="1" applyAlignment="1">
      <alignment vertical="center"/>
    </xf>
    <xf numFmtId="165" fontId="76" fillId="0" borderId="0" xfId="3" applyNumberFormat="1" applyFont="1" applyFill="1" applyAlignment="1">
      <alignment vertical="center"/>
    </xf>
    <xf numFmtId="167" fontId="60" fillId="33" borderId="0" xfId="1" applyNumberFormat="1" applyFont="1" applyFill="1" applyAlignment="1">
      <alignment vertical="center"/>
    </xf>
    <xf numFmtId="0" fontId="76" fillId="0" borderId="0" xfId="0" applyFont="1" applyAlignment="1">
      <alignment vertical="center"/>
    </xf>
    <xf numFmtId="167" fontId="60" fillId="0" borderId="0" xfId="1" applyNumberFormat="1" applyFont="1" applyFill="1" applyAlignment="1">
      <alignment vertical="center"/>
    </xf>
    <xf numFmtId="167" fontId="76" fillId="33" borderId="0" xfId="1" applyNumberFormat="1" applyFont="1" applyFill="1" applyBorder="1" applyAlignment="1">
      <alignment vertical="center"/>
    </xf>
    <xf numFmtId="0" fontId="79" fillId="0" borderId="27" xfId="68" applyFont="1" applyBorder="1" applyAlignment="1">
      <alignment horizontal="center" vertical="center"/>
    </xf>
    <xf numFmtId="0" fontId="0" fillId="0" borderId="27" xfId="0" applyBorder="1" applyAlignment="1">
      <alignment horizontal="center" vertical="center"/>
    </xf>
    <xf numFmtId="0" fontId="28" fillId="0" borderId="27" xfId="0" applyFont="1" applyBorder="1" applyAlignment="1">
      <alignment horizontal="right" vertical="center"/>
    </xf>
    <xf numFmtId="0" fontId="0" fillId="0" borderId="0" xfId="0" applyAlignment="1">
      <alignment horizontal="center" vertical="center"/>
    </xf>
    <xf numFmtId="0" fontId="0" fillId="0" borderId="27" xfId="0" applyBorder="1" applyAlignment="1">
      <alignment horizontal="center" vertical="center" wrapText="1"/>
    </xf>
    <xf numFmtId="10" fontId="0" fillId="0" borderId="0" xfId="3" applyNumberFormat="1" applyFont="1"/>
    <xf numFmtId="167" fontId="85" fillId="33" borderId="0" xfId="1" applyNumberFormat="1" applyFont="1" applyFill="1" applyBorder="1"/>
    <xf numFmtId="167" fontId="76" fillId="33" borderId="0" xfId="1" applyNumberFormat="1" applyFont="1" applyFill="1" applyBorder="1"/>
    <xf numFmtId="167" fontId="85" fillId="33" borderId="0" xfId="1" applyNumberFormat="1" applyFont="1" applyFill="1" applyAlignment="1">
      <alignment vertical="center"/>
    </xf>
    <xf numFmtId="167" fontId="68" fillId="0" borderId="0" xfId="0" applyNumberFormat="1" applyFont="1" applyAlignment="1">
      <alignment horizontal="center"/>
    </xf>
    <xf numFmtId="43" fontId="0" fillId="0" borderId="0" xfId="2" applyFont="1" applyFill="1"/>
    <xf numFmtId="44" fontId="0" fillId="0" borderId="15" xfId="1" applyFont="1" applyBorder="1"/>
    <xf numFmtId="44" fontId="0" fillId="0" borderId="0" xfId="1" applyFont="1" applyBorder="1"/>
    <xf numFmtId="0" fontId="120" fillId="0" borderId="0" xfId="0" applyFont="1"/>
    <xf numFmtId="171" fontId="0" fillId="0" borderId="0" xfId="2" applyNumberFormat="1" applyFont="1"/>
    <xf numFmtId="171" fontId="0" fillId="0" borderId="0" xfId="0" applyNumberFormat="1"/>
    <xf numFmtId="0" fontId="60" fillId="0" borderId="0" xfId="0" applyFont="1" applyAlignment="1">
      <alignment horizontal="right"/>
    </xf>
    <xf numFmtId="171" fontId="27" fillId="0" borderId="0" xfId="2" applyNumberFormat="1" applyFont="1"/>
    <xf numFmtId="3" fontId="0" fillId="0" borderId="0" xfId="0" applyNumberFormat="1"/>
    <xf numFmtId="3" fontId="29" fillId="0" borderId="0" xfId="0" applyNumberFormat="1" applyFont="1"/>
    <xf numFmtId="167" fontId="85" fillId="0" borderId="0" xfId="1" applyNumberFormat="1" applyFont="1" applyFill="1"/>
    <xf numFmtId="167" fontId="76" fillId="0" borderId="0" xfId="1" applyNumberFormat="1" applyFont="1" applyFill="1" applyBorder="1" applyAlignment="1">
      <alignment vertical="center"/>
    </xf>
    <xf numFmtId="167" fontId="85" fillId="0" borderId="0" xfId="1" applyNumberFormat="1" applyFont="1" applyFill="1" applyBorder="1" applyAlignment="1">
      <alignment vertical="center"/>
    </xf>
    <xf numFmtId="0" fontId="0" fillId="0" borderId="2" xfId="0" applyBorder="1" applyAlignment="1">
      <alignment horizontal="center"/>
    </xf>
    <xf numFmtId="0" fontId="92" fillId="0" borderId="24" xfId="0" applyFont="1"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177" fontId="60" fillId="0" borderId="0" xfId="2" applyNumberFormat="1" applyFont="1" applyFill="1" applyAlignment="1"/>
    <xf numFmtId="0" fontId="121" fillId="0" borderId="0" xfId="0" applyFont="1"/>
    <xf numFmtId="0" fontId="122" fillId="0" borderId="0" xfId="0" applyFont="1"/>
    <xf numFmtId="167" fontId="123" fillId="0" borderId="0" xfId="0" applyNumberFormat="1" applyFont="1"/>
    <xf numFmtId="6" fontId="0" fillId="35" borderId="0" xfId="0" applyNumberFormat="1" applyFill="1"/>
    <xf numFmtId="167" fontId="0" fillId="0" borderId="0" xfId="2" applyNumberFormat="1" applyFont="1" applyFill="1"/>
    <xf numFmtId="0" fontId="119" fillId="0" borderId="0" xfId="0" applyFont="1" applyAlignment="1">
      <alignment horizontal="left" vertical="center"/>
    </xf>
    <xf numFmtId="10" fontId="24" fillId="0" borderId="0" xfId="0" applyNumberFormat="1" applyFont="1" applyAlignment="1">
      <alignment vertical="center"/>
    </xf>
    <xf numFmtId="167" fontId="64" fillId="0" borderId="31" xfId="1" applyNumberFormat="1" applyFont="1" applyFill="1" applyBorder="1"/>
    <xf numFmtId="44" fontId="76" fillId="0" borderId="0" xfId="1" applyFont="1"/>
    <xf numFmtId="167" fontId="125" fillId="0" borderId="0" xfId="0" applyNumberFormat="1" applyFont="1"/>
    <xf numFmtId="167" fontId="60" fillId="36" borderId="0" xfId="1" applyNumberFormat="1" applyFont="1" applyFill="1"/>
    <xf numFmtId="167" fontId="126" fillId="0" borderId="0" xfId="1" applyNumberFormat="1" applyFont="1" applyFill="1" applyBorder="1" applyAlignment="1">
      <alignment horizontal="left" vertical="center"/>
    </xf>
    <xf numFmtId="167" fontId="60" fillId="33" borderId="31" xfId="1" applyNumberFormat="1" applyFont="1" applyFill="1" applyBorder="1"/>
    <xf numFmtId="167" fontId="85" fillId="0" borderId="1" xfId="1" applyNumberFormat="1" applyFont="1" applyFill="1" applyBorder="1"/>
    <xf numFmtId="0" fontId="0" fillId="0" borderId="33" xfId="0" applyBorder="1" applyAlignment="1">
      <alignment horizontal="center"/>
    </xf>
    <xf numFmtId="44" fontId="0" fillId="0" borderId="32" xfId="1" applyFont="1" applyBorder="1"/>
    <xf numFmtId="0" fontId="28" fillId="0" borderId="33" xfId="0" applyFont="1" applyBorder="1" applyAlignment="1">
      <alignment horizontal="center"/>
    </xf>
    <xf numFmtId="0" fontId="60" fillId="0" borderId="0" xfId="0" applyFont="1" applyAlignment="1">
      <alignment vertical="top" wrapText="1"/>
    </xf>
    <xf numFmtId="0" fontId="56" fillId="0" borderId="0" xfId="0" applyFont="1" applyAlignment="1">
      <alignment horizontal="center" vertical="center"/>
    </xf>
    <xf numFmtId="0" fontId="49" fillId="0" borderId="0" xfId="0" applyFont="1" applyAlignment="1">
      <alignment horizontal="center" vertical="center"/>
    </xf>
    <xf numFmtId="0" fontId="49" fillId="0" borderId="0" xfId="0" applyFont="1" applyAlignment="1" applyProtection="1">
      <alignment horizontal="center"/>
      <protection locked="0"/>
    </xf>
    <xf numFmtId="0" fontId="48" fillId="0" borderId="0" xfId="0" applyFont="1" applyAlignment="1" applyProtection="1">
      <alignment horizontal="left" wrapText="1"/>
      <protection locked="0"/>
    </xf>
    <xf numFmtId="0" fontId="68" fillId="33" borderId="0" xfId="0" applyFont="1" applyFill="1" applyAlignment="1">
      <alignment horizontal="center"/>
    </xf>
    <xf numFmtId="0" fontId="56" fillId="0" borderId="0" xfId="0" applyFont="1" applyAlignment="1">
      <alignment horizontal="center"/>
    </xf>
    <xf numFmtId="0" fontId="94" fillId="0" borderId="0" xfId="0" applyFont="1" applyAlignment="1">
      <alignment horizontal="center" vertical="center"/>
    </xf>
    <xf numFmtId="0" fontId="48" fillId="0" borderId="0" xfId="0" applyFont="1" applyAlignment="1">
      <alignment horizontal="left"/>
    </xf>
    <xf numFmtId="0" fontId="48" fillId="0" borderId="0" xfId="0" applyFont="1" applyAlignment="1">
      <alignment horizontal="left" wrapText="1"/>
    </xf>
    <xf numFmtId="0" fontId="56" fillId="0" borderId="0" xfId="0" applyFont="1" applyAlignment="1">
      <alignment horizontal="center" vertical="top"/>
    </xf>
    <xf numFmtId="49" fontId="49" fillId="0" borderId="0" xfId="0" applyNumberFormat="1" applyFont="1" applyAlignment="1">
      <alignment horizontal="center" vertical="top"/>
    </xf>
  </cellXfs>
  <cellStyles count="185">
    <cellStyle name="20% - Accent1" xfId="21" builtinId="30" customBuiltin="1"/>
    <cellStyle name="20% - Accent1 2" xfId="52" xr:uid="{00000000-0005-0000-0000-000001000000}"/>
    <cellStyle name="20% - Accent1 2 2" xfId="88" xr:uid="{00000000-0005-0000-0000-000002000000}"/>
    <cellStyle name="20% - Accent1 3" xfId="70" xr:uid="{00000000-0005-0000-0000-000003000000}"/>
    <cellStyle name="20% - Accent1 4" xfId="148" xr:uid="{E607E9D0-5F17-4365-BCD7-1B3E1DB6A0DD}"/>
    <cellStyle name="20% - Accent1 5" xfId="171" xr:uid="{20731001-2E76-4C87-BE4C-2DAC90570B3A}"/>
    <cellStyle name="20% - Accent2" xfId="24" builtinId="34" customBuiltin="1"/>
    <cellStyle name="20% - Accent2 2" xfId="54" xr:uid="{00000000-0005-0000-0000-000005000000}"/>
    <cellStyle name="20% - Accent2 2 2" xfId="90" xr:uid="{00000000-0005-0000-0000-000006000000}"/>
    <cellStyle name="20% - Accent2 3" xfId="72" xr:uid="{00000000-0005-0000-0000-000007000000}"/>
    <cellStyle name="20% - Accent2 4" xfId="150" xr:uid="{99D55784-CB46-4793-BB00-42B7AC2787DD}"/>
    <cellStyle name="20% - Accent2 5" xfId="173" xr:uid="{30447A4C-3A75-4A9C-A547-733A14A695DF}"/>
    <cellStyle name="20% - Accent3" xfId="27" builtinId="38" customBuiltin="1"/>
    <cellStyle name="20% - Accent3 2" xfId="56" xr:uid="{00000000-0005-0000-0000-000009000000}"/>
    <cellStyle name="20% - Accent3 2 2" xfId="92" xr:uid="{00000000-0005-0000-0000-00000A000000}"/>
    <cellStyle name="20% - Accent3 3" xfId="74" xr:uid="{00000000-0005-0000-0000-00000B000000}"/>
    <cellStyle name="20% - Accent3 4" xfId="152" xr:uid="{B2A21288-5526-4B05-8907-871E314FC8CE}"/>
    <cellStyle name="20% - Accent3 5" xfId="175" xr:uid="{25751B26-9587-4782-A4B6-8623FAE21B60}"/>
    <cellStyle name="20% - Accent4" xfId="30" builtinId="42" customBuiltin="1"/>
    <cellStyle name="20% - Accent4 2" xfId="58" xr:uid="{00000000-0005-0000-0000-00000D000000}"/>
    <cellStyle name="20% - Accent4 2 2" xfId="94" xr:uid="{00000000-0005-0000-0000-00000E000000}"/>
    <cellStyle name="20% - Accent4 3" xfId="76" xr:uid="{00000000-0005-0000-0000-00000F000000}"/>
    <cellStyle name="20% - Accent4 4" xfId="154" xr:uid="{2F52CCCA-F8A3-4DCC-999E-1BBFEF95C23D}"/>
    <cellStyle name="20% - Accent4 5" xfId="177" xr:uid="{16704288-7D07-49F3-A5C8-A0780B4B0D46}"/>
    <cellStyle name="20% - Accent5" xfId="33" builtinId="46" customBuiltin="1"/>
    <cellStyle name="20% - Accent5 2" xfId="60" xr:uid="{00000000-0005-0000-0000-000011000000}"/>
    <cellStyle name="20% - Accent5 2 2" xfId="96" xr:uid="{00000000-0005-0000-0000-000012000000}"/>
    <cellStyle name="20% - Accent5 3" xfId="78" xr:uid="{00000000-0005-0000-0000-000013000000}"/>
    <cellStyle name="20% - Accent5 4" xfId="156" xr:uid="{281DDF6C-D1C2-4209-B977-7DE445AA00C1}"/>
    <cellStyle name="20% - Accent5 5" xfId="179" xr:uid="{B9A9C7E1-991D-4E32-AB55-4C520B2D2AEF}"/>
    <cellStyle name="20% - Accent6" xfId="36" builtinId="50" customBuiltin="1"/>
    <cellStyle name="20% - Accent6 2" xfId="62" xr:uid="{00000000-0005-0000-0000-000015000000}"/>
    <cellStyle name="20% - Accent6 2 2" xfId="98" xr:uid="{00000000-0005-0000-0000-000016000000}"/>
    <cellStyle name="20% - Accent6 3" xfId="80" xr:uid="{00000000-0005-0000-0000-000017000000}"/>
    <cellStyle name="20% - Accent6 4" xfId="158" xr:uid="{FB7E3B1B-EB49-4CB2-8E15-EFA48CF7A7C6}"/>
    <cellStyle name="20% - Accent6 5" xfId="181" xr:uid="{F15A4F25-4B7E-4A4D-93FE-5605662D5533}"/>
    <cellStyle name="40% - Accent1" xfId="22" builtinId="31" customBuiltin="1"/>
    <cellStyle name="40% - Accent1 2" xfId="53" xr:uid="{00000000-0005-0000-0000-000019000000}"/>
    <cellStyle name="40% - Accent1 2 2" xfId="89" xr:uid="{00000000-0005-0000-0000-00001A000000}"/>
    <cellStyle name="40% - Accent1 3" xfId="71" xr:uid="{00000000-0005-0000-0000-00001B000000}"/>
    <cellStyle name="40% - Accent1 4" xfId="149" xr:uid="{A459D397-1FFE-4FF6-A3D0-09B878363375}"/>
    <cellStyle name="40% - Accent1 5" xfId="172" xr:uid="{BC353762-7FEA-401E-9B1D-60ACE3E7D1D3}"/>
    <cellStyle name="40% - Accent2" xfId="25" builtinId="35" customBuiltin="1"/>
    <cellStyle name="40% - Accent2 2" xfId="55" xr:uid="{00000000-0005-0000-0000-00001D000000}"/>
    <cellStyle name="40% - Accent2 2 2" xfId="91" xr:uid="{00000000-0005-0000-0000-00001E000000}"/>
    <cellStyle name="40% - Accent2 3" xfId="73" xr:uid="{00000000-0005-0000-0000-00001F000000}"/>
    <cellStyle name="40% - Accent2 4" xfId="151" xr:uid="{D50C2C40-8B72-4B4F-9F65-050A90C7128B}"/>
    <cellStyle name="40% - Accent2 5" xfId="174" xr:uid="{B58BEBDD-3D78-4CBD-92E2-624B8246F747}"/>
    <cellStyle name="40% - Accent3" xfId="28" builtinId="39" customBuiltin="1"/>
    <cellStyle name="40% - Accent3 2" xfId="57" xr:uid="{00000000-0005-0000-0000-000021000000}"/>
    <cellStyle name="40% - Accent3 2 2" xfId="93" xr:uid="{00000000-0005-0000-0000-000022000000}"/>
    <cellStyle name="40% - Accent3 3" xfId="75" xr:uid="{00000000-0005-0000-0000-000023000000}"/>
    <cellStyle name="40% - Accent3 4" xfId="153" xr:uid="{8FCC7CAD-B94F-4E71-BAF3-1A774D602C03}"/>
    <cellStyle name="40% - Accent3 5" xfId="176" xr:uid="{BD2397FD-D3E5-4C17-B2AF-041E84306E8C}"/>
    <cellStyle name="40% - Accent4" xfId="31" builtinId="43" customBuiltin="1"/>
    <cellStyle name="40% - Accent4 2" xfId="59" xr:uid="{00000000-0005-0000-0000-000025000000}"/>
    <cellStyle name="40% - Accent4 2 2" xfId="95" xr:uid="{00000000-0005-0000-0000-000026000000}"/>
    <cellStyle name="40% - Accent4 3" xfId="77" xr:uid="{00000000-0005-0000-0000-000027000000}"/>
    <cellStyle name="40% - Accent4 4" xfId="155" xr:uid="{45B21A99-AE60-4003-8FF5-0BAE2879A884}"/>
    <cellStyle name="40% - Accent4 5" xfId="178" xr:uid="{8F26A950-5A31-4125-A6FB-03926F9A68DB}"/>
    <cellStyle name="40% - Accent5" xfId="34" builtinId="47" customBuiltin="1"/>
    <cellStyle name="40% - Accent5 2" xfId="61" xr:uid="{00000000-0005-0000-0000-000029000000}"/>
    <cellStyle name="40% - Accent5 2 2" xfId="97" xr:uid="{00000000-0005-0000-0000-00002A000000}"/>
    <cellStyle name="40% - Accent5 3" xfId="79" xr:uid="{00000000-0005-0000-0000-00002B000000}"/>
    <cellStyle name="40% - Accent5 4" xfId="157" xr:uid="{9576D19F-D902-4F33-BA5F-B6F0ED291120}"/>
    <cellStyle name="40% - Accent5 5" xfId="180" xr:uid="{226F232A-FB6F-4879-8964-B93DDC606FA8}"/>
    <cellStyle name="40% - Accent6" xfId="37" builtinId="51" customBuiltin="1"/>
    <cellStyle name="40% - Accent6 2" xfId="63" xr:uid="{00000000-0005-0000-0000-00002D000000}"/>
    <cellStyle name="40% - Accent6 2 2" xfId="99" xr:uid="{00000000-0005-0000-0000-00002E000000}"/>
    <cellStyle name="40% - Accent6 3" xfId="81" xr:uid="{00000000-0005-0000-0000-00002F000000}"/>
    <cellStyle name="40% - Accent6 4" xfId="159" xr:uid="{B9A40733-6BE0-4F9B-9976-768424E53B02}"/>
    <cellStyle name="40% - Accent6 5" xfId="182" xr:uid="{82AD8F25-F839-44D4-B83D-4F3CB30B5974}"/>
    <cellStyle name="60% - Accent1 2" xfId="43" xr:uid="{00000000-0005-0000-0000-000030000000}"/>
    <cellStyle name="60% - Accent2 2" xfId="44" xr:uid="{00000000-0005-0000-0000-000031000000}"/>
    <cellStyle name="60% - Accent3 2" xfId="45" xr:uid="{00000000-0005-0000-0000-000032000000}"/>
    <cellStyle name="60% - Accent4 2" xfId="46" xr:uid="{00000000-0005-0000-0000-000033000000}"/>
    <cellStyle name="60% - Accent5 2" xfId="47" xr:uid="{00000000-0005-0000-0000-000034000000}"/>
    <cellStyle name="60% - Accent6 2" xfId="48" xr:uid="{00000000-0005-0000-0000-000035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Calculation" xfId="14" builtinId="22" customBuiltin="1"/>
    <cellStyle name="Check Cell" xfId="16" builtinId="23" customBuiltin="1"/>
    <cellStyle name="Comma" xfId="2" builtinId="3"/>
    <cellStyle name="Comma 10" xfId="167" xr:uid="{7373442B-6E55-46A5-AC37-02C3C91FB0D9}"/>
    <cellStyle name="Comma 2" xfId="5" xr:uid="{00000000-0005-0000-0000-000040000000}"/>
    <cellStyle name="Comma 2 2" xfId="108" xr:uid="{7BB39B81-9120-4255-AE4D-C188D1B00B15}"/>
    <cellStyle name="Comma 2 2 2" xfId="127" xr:uid="{1B787EC0-A6B0-4493-9D6B-BC84ADCC7AFE}"/>
    <cellStyle name="Comma 2 3" xfId="125" xr:uid="{6722FFB1-69D2-4325-A20D-120DEEFB97EE}"/>
    <cellStyle name="Comma 2 4" xfId="134" xr:uid="{5AAEA749-7A51-4E32-B709-893A0FFDA8CE}"/>
    <cellStyle name="Comma 2 5" xfId="145" xr:uid="{C274B14A-5520-4A13-BA95-2FE7E33BFE8C}"/>
    <cellStyle name="Comma 2 6" xfId="168" xr:uid="{931CCDEB-E366-48F1-BA26-D949EC8318B1}"/>
    <cellStyle name="Comma 3" xfId="39" xr:uid="{00000000-0005-0000-0000-000041000000}"/>
    <cellStyle name="Comma 3 2" xfId="65" xr:uid="{00000000-0005-0000-0000-000042000000}"/>
    <cellStyle name="Comma 3 2 2" xfId="101" xr:uid="{00000000-0005-0000-0000-000043000000}"/>
    <cellStyle name="Comma 3 2 3" xfId="161" xr:uid="{587CCE73-CC2B-49FE-8BC2-DB05F179C3A0}"/>
    <cellStyle name="Comma 3 2 4" xfId="183" xr:uid="{342E5C95-B281-4B67-8AEE-52A32A14B42F}"/>
    <cellStyle name="Comma 3 3" xfId="83" xr:uid="{00000000-0005-0000-0000-000044000000}"/>
    <cellStyle name="Comma 3 4" xfId="129" xr:uid="{898C1EAC-8D09-42C3-8764-589D4B457E7D}"/>
    <cellStyle name="Comma 4" xfId="107" xr:uid="{CD803869-E068-4EFB-9CCE-C8AEF00CEC8F}"/>
    <cellStyle name="Comma 5" xfId="112" xr:uid="{D78346D5-A649-4EA5-B7A7-D4964673FEE2}"/>
    <cellStyle name="Comma 6" xfId="118" xr:uid="{FA09DAC6-0CA3-4381-8BE2-720AFBB23F43}"/>
    <cellStyle name="Comma 7" xfId="124" xr:uid="{2579B2FC-A8B6-457C-92D8-B65A26DCCCF3}"/>
    <cellStyle name="Comma 8" xfId="133" xr:uid="{21D84E0C-9FE4-405B-88E8-D1993300A17F}"/>
    <cellStyle name="Comma 9" xfId="144" xr:uid="{53668FE0-1F36-415F-A4B5-83022BBC8CB2}"/>
    <cellStyle name="Currency" xfId="1" builtinId="4"/>
    <cellStyle name="Currency 2" xfId="49" xr:uid="{00000000-0005-0000-0000-000046000000}"/>
    <cellStyle name="Currency 2 2" xfId="67" xr:uid="{00000000-0005-0000-0000-000047000000}"/>
    <cellStyle name="Currency 2 2 2" xfId="103" xr:uid="{00000000-0005-0000-0000-000048000000}"/>
    <cellStyle name="Currency 2 3" xfId="85" xr:uid="{00000000-0005-0000-0000-000049000000}"/>
    <cellStyle name="Currency 2 4" xfId="162" xr:uid="{CBF8054D-B5CF-44A0-A32A-0611A0F6C258}"/>
    <cellStyle name="Currency 3" xfId="113" xr:uid="{91526A9A-79F9-42E6-AEE2-7842F33013BB}"/>
    <cellStyle name="Currency 4" xfId="119" xr:uid="{F7184FB7-754E-4561-A10C-C6FD7F9627A8}"/>
    <cellStyle name="Currency 5" xfId="122" xr:uid="{72C2F3F6-73FB-42BB-895C-9FAC3D3B4981}"/>
    <cellStyle name="Currency 5 2" xfId="138" xr:uid="{541F1C3C-E413-431D-9611-7A01A51DB345}"/>
    <cellStyle name="Currency 6" xfId="131" xr:uid="{473BA79F-A8C7-4105-9BA4-6348F7B21323}"/>
    <cellStyle name="Currency 7" xfId="142" xr:uid="{C69E646D-207D-49D6-BAA2-7CBC9CB4DF94}"/>
    <cellStyle name="Currency 8" xfId="165" xr:uid="{1BE19D39-3A04-49EA-901B-9BD2B77F4D2B}"/>
    <cellStyle name="Explanatory Text" xfId="18"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2" xfId="135" xr:uid="{664E4D5B-09B9-42E7-9BFC-CA5F19E12452}"/>
    <cellStyle name="Hyperlink 2 2" xfId="160" xr:uid="{05CE211A-1F43-454C-B96C-CB5C73E0AF93}"/>
    <cellStyle name="Input" xfId="12" builtinId="20" customBuiltin="1"/>
    <cellStyle name="Linked Cell" xfId="15" builtinId="24" customBuiltin="1"/>
    <cellStyle name="Neutral 2" xfId="41" xr:uid="{00000000-0005-0000-0000-000052000000}"/>
    <cellStyle name="Normal" xfId="0" builtinId="0"/>
    <cellStyle name="Normal 10" xfId="121" xr:uid="{4DE5911D-6C59-4803-AB3E-3A641930E776}"/>
    <cellStyle name="Normal 11" xfId="130" xr:uid="{2E80EF3C-E6C1-48FA-B7DE-BA38FC810885}"/>
    <cellStyle name="Normal 12" xfId="141" xr:uid="{109F2426-B221-4FDE-93FE-56F1C89331C1}"/>
    <cellStyle name="Normal 13" xfId="164" xr:uid="{054AF148-4E33-4A0C-81B7-A6DAFDD15BDB}"/>
    <cellStyle name="Normal 2" xfId="4" xr:uid="{00000000-0005-0000-0000-000054000000}"/>
    <cellStyle name="Normal 3" xfId="38" xr:uid="{00000000-0005-0000-0000-000055000000}"/>
    <cellStyle name="Normal 3 2" xfId="64" xr:uid="{00000000-0005-0000-0000-000056000000}"/>
    <cellStyle name="Normal 3 2 2" xfId="100" xr:uid="{00000000-0005-0000-0000-000057000000}"/>
    <cellStyle name="Normal 3 3" xfId="82" xr:uid="{00000000-0005-0000-0000-000058000000}"/>
    <cellStyle name="Normal 4" xfId="50" xr:uid="{00000000-0005-0000-0000-000059000000}"/>
    <cellStyle name="Normal 4 2" xfId="68" xr:uid="{00000000-0005-0000-0000-00005A000000}"/>
    <cellStyle name="Normal 4 2 2" xfId="104" xr:uid="{00000000-0005-0000-0000-00005B000000}"/>
    <cellStyle name="Normal 4 2 3" xfId="126" xr:uid="{C2CF3088-48EF-4671-B0BE-143FB6F5C621}"/>
    <cellStyle name="Normal 4 2 3 2" xfId="139" xr:uid="{253B0B2B-F3F0-4B5D-8A25-69072B33162C}"/>
    <cellStyle name="Normal 4 2 4" xfId="136" xr:uid="{8E30F4A1-F923-4695-9001-0DC11E2A079A}"/>
    <cellStyle name="Normal 4 2 5" xfId="146" xr:uid="{72461EB4-B487-42C9-93B8-D88076BB6A67}"/>
    <cellStyle name="Normal 4 2 6" xfId="169" xr:uid="{169F8A63-8099-4105-B9C1-E54150822646}"/>
    <cellStyle name="Normal 4 3" xfId="86" xr:uid="{00000000-0005-0000-0000-00005C000000}"/>
    <cellStyle name="Normal 5" xfId="106" xr:uid="{F5FACBCA-9933-4D6B-9C16-5437975033B5}"/>
    <cellStyle name="Normal 6" xfId="109" xr:uid="{CA7CCD06-0175-4A07-97D4-68AC74BD4035}"/>
    <cellStyle name="Normal 6 2" xfId="116" xr:uid="{98DEA7A1-89DB-4261-8D25-9A97F40C094A}"/>
    <cellStyle name="Normal 7" xfId="111" xr:uid="{F933703D-3F1D-4A80-89A2-46CE8C149D84}"/>
    <cellStyle name="Normal 8" xfId="114" xr:uid="{50471B92-D561-4CD5-9AC0-B1CD353C108E}"/>
    <cellStyle name="Normal 9" xfId="117" xr:uid="{B5DB4AFC-9407-4F6A-B69A-4EBF22C44154}"/>
    <cellStyle name="Note 2" xfId="42" xr:uid="{00000000-0005-0000-0000-00005D000000}"/>
    <cellStyle name="Note 2 2" xfId="66" xr:uid="{00000000-0005-0000-0000-00005E000000}"/>
    <cellStyle name="Note 2 2 2" xfId="102" xr:uid="{00000000-0005-0000-0000-00005F000000}"/>
    <cellStyle name="Note 2 3" xfId="84" xr:uid="{00000000-0005-0000-0000-000060000000}"/>
    <cellStyle name="Note 3" xfId="147" xr:uid="{DAE2AFED-66EC-4D68-9529-A07B12DEC5B5}"/>
    <cellStyle name="Note 4" xfId="170" xr:uid="{97BC2EB6-411E-4E60-8F48-AD88389CE065}"/>
    <cellStyle name="Output" xfId="13" builtinId="21" customBuiltin="1"/>
    <cellStyle name="Percent" xfId="3" builtinId="5"/>
    <cellStyle name="Percent 2" xfId="51" xr:uid="{00000000-0005-0000-0000-000063000000}"/>
    <cellStyle name="Percent 2 2" xfId="69" xr:uid="{00000000-0005-0000-0000-000064000000}"/>
    <cellStyle name="Percent 2 2 2" xfId="105" xr:uid="{00000000-0005-0000-0000-000065000000}"/>
    <cellStyle name="Percent 2 2 3" xfId="128" xr:uid="{A2A65189-7372-4C16-A079-D1F53A66D340}"/>
    <cellStyle name="Percent 2 2 4" xfId="137" xr:uid="{A82D581D-CDDB-440B-BA2C-9CB4DFF82A97}"/>
    <cellStyle name="Percent 2 2 5" xfId="163" xr:uid="{D6A51C8B-42FC-4ABB-9100-5052BE8AF231}"/>
    <cellStyle name="Percent 2 2 6" xfId="184" xr:uid="{59BE68C3-E8C5-4076-9002-F52C137271A0}"/>
    <cellStyle name="Percent 2 3" xfId="87" xr:uid="{00000000-0005-0000-0000-000066000000}"/>
    <cellStyle name="Percent 3" xfId="110" xr:uid="{7F8A08E7-05C5-4782-BA5F-562BEEC5631B}"/>
    <cellStyle name="Percent 4" xfId="115" xr:uid="{6FC4E256-A9B3-4949-AB7D-A6BCDCDD6FF5}"/>
    <cellStyle name="Percent 5" xfId="120" xr:uid="{84C510B3-1A83-4A3E-8223-536A18565BFB}"/>
    <cellStyle name="Percent 6" xfId="123" xr:uid="{92D061EF-5F5B-4167-A957-0618E3495B70}"/>
    <cellStyle name="Percent 7" xfId="132" xr:uid="{9E263BF0-95C6-4228-9465-7C8EA15099C6}"/>
    <cellStyle name="Percent 8" xfId="143" xr:uid="{55DD723A-66C2-431E-A8B5-B2110CB9D969}"/>
    <cellStyle name="Percent 9" xfId="166" xr:uid="{6852F07C-96FD-474B-8271-F244F29B2F71}"/>
    <cellStyle name="Title" xfId="140" builtinId="15" customBuiltin="1"/>
    <cellStyle name="Title 2" xfId="40" xr:uid="{00000000-0005-0000-0000-000067000000}"/>
    <cellStyle name="Total" xfId="19" builtinId="25" customBuiltin="1"/>
    <cellStyle name="Warning Text" xfId="17" builtinId="11" customBuiltin="1"/>
  </cellStyles>
  <dxfs count="0"/>
  <tableStyles count="0" defaultTableStyle="TableStyleMedium2" defaultPivotStyle="PivotStyleLight16"/>
  <colors>
    <mruColors>
      <color rgb="FFFFDD71"/>
      <color rgb="FF0000CC"/>
      <color rgb="FFFFE79B"/>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97"/>
  <sheetViews>
    <sheetView showGridLines="0" tabSelected="1" view="pageBreakPreview" zoomScale="60" zoomScaleNormal="70" workbookViewId="0"/>
  </sheetViews>
  <sheetFormatPr defaultColWidth="1.7265625" defaultRowHeight="15.5" x14ac:dyDescent="0.35"/>
  <cols>
    <col min="1" max="2" width="7.54296875" style="1" customWidth="1"/>
    <col min="3" max="3" width="64.26953125" style="1" customWidth="1"/>
    <col min="4" max="4" width="24.453125" style="1" customWidth="1"/>
    <col min="5" max="5" width="15.26953125" style="1" customWidth="1"/>
    <col min="6" max="6" width="19.1796875" style="1" customWidth="1"/>
    <col min="7" max="7" width="12.26953125" style="1" customWidth="1"/>
    <col min="8" max="8" width="6" style="1" customWidth="1"/>
    <col min="9" max="9" width="24.26953125" style="1" bestFit="1" customWidth="1"/>
    <col min="10" max="10" width="7" style="1" customWidth="1"/>
    <col min="11" max="11" width="24" style="1" bestFit="1" customWidth="1"/>
    <col min="12" max="12" width="9.81640625" style="1" customWidth="1"/>
    <col min="13" max="13" width="24" bestFit="1" customWidth="1"/>
    <col min="14" max="14" width="14.81640625" customWidth="1"/>
    <col min="15" max="15" width="23.26953125" customWidth="1"/>
    <col min="16" max="16" width="24" bestFit="1" customWidth="1"/>
    <col min="17" max="17" width="12.7265625" customWidth="1"/>
    <col min="18" max="18" width="14" customWidth="1"/>
    <col min="19" max="19" width="12.7265625" customWidth="1"/>
    <col min="20" max="20" width="13.453125" bestFit="1" customWidth="1"/>
    <col min="21" max="23" width="12.7265625" customWidth="1"/>
    <col min="24" max="233" width="12.7265625" style="1" customWidth="1"/>
    <col min="234" max="16384" width="1.7265625" style="1"/>
  </cols>
  <sheetData>
    <row r="1" spans="1:12" ht="21" x14ac:dyDescent="0.45">
      <c r="A1" s="332" t="str">
        <f ca="1">RIGHT(CELL("filename",D2),LEN(CELL("filename",D2))-FIND("]",CELL("filename",D2)))</f>
        <v>Attachment H-32A</v>
      </c>
      <c r="B1" s="333"/>
      <c r="C1" s="8"/>
      <c r="D1" s="8"/>
      <c r="E1" s="8"/>
      <c r="F1" s="8"/>
      <c r="G1" s="8"/>
      <c r="H1" s="8"/>
      <c r="I1" s="8"/>
      <c r="J1" s="8"/>
      <c r="K1" s="355" t="s">
        <v>469</v>
      </c>
    </row>
    <row r="2" spans="1:12" ht="23" x14ac:dyDescent="0.5">
      <c r="A2" s="117" t="s">
        <v>50</v>
      </c>
      <c r="B2" s="10"/>
      <c r="C2" s="8"/>
      <c r="D2" s="8"/>
      <c r="E2" s="8"/>
      <c r="F2" s="8"/>
      <c r="G2" s="8"/>
      <c r="H2" s="8"/>
      <c r="I2" s="8"/>
      <c r="J2" s="8"/>
      <c r="K2" s="8"/>
      <c r="L2" s="8" t="s">
        <v>0</v>
      </c>
    </row>
    <row r="3" spans="1:12" ht="23" x14ac:dyDescent="0.5">
      <c r="A3" s="118" t="s">
        <v>96</v>
      </c>
      <c r="B3" s="11"/>
      <c r="C3" s="8"/>
      <c r="D3" s="8"/>
      <c r="E3" s="8"/>
      <c r="F3" s="9"/>
      <c r="G3" s="8"/>
      <c r="H3" s="8"/>
      <c r="I3" s="8"/>
      <c r="J3" s="8"/>
      <c r="K3" s="8"/>
      <c r="L3" s="8" t="s">
        <v>0</v>
      </c>
    </row>
    <row r="4" spans="1:12" ht="22.5" x14ac:dyDescent="0.45">
      <c r="A4" s="11"/>
      <c r="B4" s="11"/>
      <c r="C4" s="134" t="s">
        <v>618</v>
      </c>
      <c r="D4" s="130"/>
      <c r="E4" s="130"/>
      <c r="F4" s="131"/>
      <c r="G4" s="130"/>
      <c r="H4" s="130"/>
      <c r="I4" s="130"/>
      <c r="J4" s="130"/>
      <c r="K4" s="132" t="s">
        <v>410</v>
      </c>
      <c r="L4" s="8"/>
    </row>
    <row r="5" spans="1:12" ht="22.5" x14ac:dyDescent="0.45">
      <c r="A5" s="11"/>
      <c r="B5" s="11"/>
      <c r="C5" s="97" t="s">
        <v>118</v>
      </c>
      <c r="D5" s="8"/>
      <c r="E5" s="8"/>
      <c r="F5" s="9"/>
      <c r="G5" s="8"/>
      <c r="H5" s="8"/>
      <c r="I5" s="8"/>
      <c r="J5" s="8"/>
      <c r="K5" s="8"/>
      <c r="L5" s="8"/>
    </row>
    <row r="6" spans="1:12" ht="23" x14ac:dyDescent="0.5">
      <c r="A6" s="117" t="s">
        <v>603</v>
      </c>
      <c r="B6" s="10"/>
      <c r="C6" s="8"/>
      <c r="D6" s="8"/>
      <c r="E6" s="8"/>
      <c r="F6" s="8"/>
      <c r="G6" s="8"/>
      <c r="H6" s="8"/>
      <c r="I6" s="8"/>
      <c r="J6" s="8"/>
      <c r="K6" s="8"/>
      <c r="L6" s="8" t="s">
        <v>0</v>
      </c>
    </row>
    <row r="7" spans="1:12" x14ac:dyDescent="0.35">
      <c r="A7" s="68" t="s">
        <v>547</v>
      </c>
      <c r="B7" s="8"/>
      <c r="C7" s="8"/>
      <c r="D7" s="130"/>
      <c r="E7" s="133"/>
      <c r="F7" s="8"/>
      <c r="G7" s="8"/>
      <c r="H7" s="8"/>
      <c r="I7" s="8"/>
      <c r="J7" s="8"/>
      <c r="K7" s="8"/>
      <c r="L7" s="8" t="s">
        <v>87</v>
      </c>
    </row>
    <row r="8" spans="1:12" ht="22.5" customHeight="1" x14ac:dyDescent="0.35">
      <c r="A8" s="40"/>
      <c r="B8" s="40"/>
      <c r="C8" s="5"/>
      <c r="D8" s="5"/>
      <c r="F8" s="5"/>
      <c r="G8" s="4"/>
      <c r="H8" s="4"/>
      <c r="I8" s="6"/>
      <c r="J8" s="4"/>
      <c r="K8" s="116" t="str">
        <f>A7</f>
        <v>Projected</v>
      </c>
      <c r="L8" s="4"/>
    </row>
    <row r="9" spans="1:12" ht="22.5" customHeight="1" x14ac:dyDescent="0.35">
      <c r="A9" s="46"/>
      <c r="B9" s="46"/>
      <c r="C9" s="46"/>
      <c r="E9" s="62"/>
      <c r="F9" s="46"/>
      <c r="G9" s="46"/>
      <c r="H9" s="46"/>
      <c r="I9" s="46"/>
      <c r="J9" s="46"/>
      <c r="K9" s="135" t="s">
        <v>617</v>
      </c>
      <c r="L9" s="50"/>
    </row>
    <row r="10" spans="1:12" ht="22.5" customHeight="1" x14ac:dyDescent="0.35">
      <c r="A10" s="63" t="s">
        <v>280</v>
      </c>
      <c r="B10" s="63"/>
      <c r="C10" s="63"/>
      <c r="D10" s="56" t="s">
        <v>131</v>
      </c>
      <c r="E10" s="63"/>
      <c r="F10" s="63"/>
      <c r="G10" s="63"/>
      <c r="H10" s="63"/>
      <c r="I10" s="63"/>
      <c r="J10" s="63"/>
      <c r="K10" s="63" t="s">
        <v>28</v>
      </c>
      <c r="L10" s="50"/>
    </row>
    <row r="11" spans="1:12" x14ac:dyDescent="0.35">
      <c r="A11" s="64" t="s">
        <v>2</v>
      </c>
      <c r="B11" s="64"/>
      <c r="C11" s="64" t="s">
        <v>27</v>
      </c>
      <c r="D11" s="64" t="s">
        <v>93</v>
      </c>
      <c r="E11" s="64" t="s">
        <v>48</v>
      </c>
      <c r="F11" s="64" t="s">
        <v>10</v>
      </c>
      <c r="G11" s="64"/>
      <c r="H11" s="353"/>
      <c r="I11" s="354" t="s">
        <v>5</v>
      </c>
      <c r="J11" s="64"/>
      <c r="K11" s="64" t="s">
        <v>9</v>
      </c>
      <c r="L11" s="50"/>
    </row>
    <row r="12" spans="1:12" x14ac:dyDescent="0.35">
      <c r="A12" s="65" t="s">
        <v>22</v>
      </c>
      <c r="B12" s="65"/>
      <c r="C12" s="65" t="s">
        <v>23</v>
      </c>
      <c r="D12" s="65" t="s">
        <v>24</v>
      </c>
      <c r="E12" s="65" t="s">
        <v>25</v>
      </c>
      <c r="F12" s="65" t="s">
        <v>26</v>
      </c>
      <c r="G12" s="66"/>
      <c r="H12" s="67" t="s">
        <v>45</v>
      </c>
      <c r="I12" s="68"/>
      <c r="J12" s="66"/>
      <c r="K12" s="65" t="s">
        <v>94</v>
      </c>
      <c r="L12" s="50"/>
    </row>
    <row r="13" spans="1:12" x14ac:dyDescent="0.35">
      <c r="A13" s="65"/>
      <c r="B13" s="65"/>
      <c r="C13" s="65"/>
      <c r="D13" s="65"/>
      <c r="E13" s="65"/>
      <c r="F13" s="65"/>
      <c r="G13" s="66"/>
      <c r="H13" s="67"/>
      <c r="I13" s="68"/>
      <c r="J13" s="66"/>
      <c r="K13" s="65"/>
      <c r="L13" s="50"/>
    </row>
    <row r="14" spans="1:12" x14ac:dyDescent="0.35">
      <c r="A14" s="65"/>
      <c r="B14" s="65"/>
      <c r="C14" s="65"/>
      <c r="D14" s="65"/>
      <c r="E14" s="69"/>
      <c r="F14" s="65"/>
      <c r="G14" s="66"/>
      <c r="H14" s="67"/>
      <c r="I14" s="70"/>
      <c r="J14" s="66"/>
      <c r="K14" s="65" t="s">
        <v>95</v>
      </c>
      <c r="L14" s="50"/>
    </row>
    <row r="15" spans="1:12" x14ac:dyDescent="0.35">
      <c r="A15" s="71"/>
      <c r="B15" s="71"/>
      <c r="C15" s="46"/>
      <c r="D15" s="46"/>
      <c r="E15" s="47"/>
      <c r="F15" s="46"/>
      <c r="G15" s="46"/>
      <c r="H15" s="46"/>
      <c r="I15" s="46"/>
      <c r="J15" s="46"/>
      <c r="K15" s="48" t="s">
        <v>123</v>
      </c>
      <c r="L15" s="50"/>
    </row>
    <row r="16" spans="1:12" ht="16" thickBot="1" x14ac:dyDescent="0.4">
      <c r="A16" s="48"/>
      <c r="B16" s="48"/>
      <c r="C16" s="46"/>
      <c r="D16" s="46"/>
      <c r="E16" s="46"/>
      <c r="F16" s="46"/>
      <c r="G16" s="46"/>
      <c r="H16" s="46"/>
      <c r="I16" s="46"/>
      <c r="J16" s="46"/>
      <c r="K16" s="49" t="s">
        <v>81</v>
      </c>
      <c r="L16" s="50"/>
    </row>
    <row r="17" spans="1:12" x14ac:dyDescent="0.35">
      <c r="A17" s="48">
        <v>1</v>
      </c>
      <c r="B17" s="48"/>
      <c r="C17" s="46" t="s">
        <v>424</v>
      </c>
      <c r="D17" s="46"/>
      <c r="E17" s="50"/>
      <c r="F17" s="46"/>
      <c r="G17" s="46"/>
      <c r="H17" s="46"/>
      <c r="I17" s="420"/>
      <c r="J17" s="46"/>
      <c r="K17" s="51">
        <f>K73</f>
        <v>3733433.0620235056</v>
      </c>
      <c r="L17" s="521"/>
    </row>
    <row r="18" spans="1:12" x14ac:dyDescent="0.35">
      <c r="A18" s="48">
        <f>A17+1</f>
        <v>2</v>
      </c>
      <c r="B18" s="48"/>
      <c r="C18" s="46"/>
      <c r="D18" s="46"/>
      <c r="E18" s="46"/>
      <c r="F18" s="46"/>
      <c r="G18" s="46"/>
      <c r="H18" s="46"/>
      <c r="I18" s="46"/>
      <c r="J18" s="46"/>
      <c r="K18" s="50"/>
      <c r="L18" s="50"/>
    </row>
    <row r="19" spans="1:12" x14ac:dyDescent="0.35">
      <c r="A19" s="48">
        <f t="shared" ref="A19:A88" si="0">A18+1</f>
        <v>3</v>
      </c>
      <c r="B19" s="48"/>
      <c r="C19" s="46"/>
      <c r="D19" s="46"/>
      <c r="E19" s="46"/>
      <c r="F19" s="46"/>
      <c r="G19" s="46"/>
      <c r="H19" s="46"/>
      <c r="I19" s="46"/>
      <c r="J19" s="46"/>
      <c r="K19" s="50"/>
      <c r="L19" s="50"/>
    </row>
    <row r="20" spans="1:12" ht="16" thickBot="1" x14ac:dyDescent="0.4">
      <c r="A20" s="48">
        <f t="shared" si="0"/>
        <v>4</v>
      </c>
      <c r="B20" s="48"/>
      <c r="C20" s="46" t="s">
        <v>3</v>
      </c>
      <c r="D20" s="46" t="s">
        <v>135</v>
      </c>
      <c r="F20" s="49" t="s">
        <v>4</v>
      </c>
      <c r="G20" s="50"/>
      <c r="H20" s="52" t="s">
        <v>5</v>
      </c>
      <c r="I20" s="52"/>
      <c r="J20" s="46"/>
      <c r="K20" s="50"/>
      <c r="L20" s="50"/>
    </row>
    <row r="21" spans="1:12" x14ac:dyDescent="0.35">
      <c r="A21" s="48">
        <f t="shared" si="0"/>
        <v>5</v>
      </c>
      <c r="B21" s="48"/>
      <c r="C21" s="46" t="s">
        <v>6</v>
      </c>
      <c r="D21" s="50" t="s">
        <v>136</v>
      </c>
      <c r="F21" s="73">
        <f>'H-32A-WP02 - Revenue Credits'!H18</f>
        <v>0</v>
      </c>
      <c r="G21" s="50"/>
      <c r="H21" s="50" t="s">
        <v>7</v>
      </c>
      <c r="I21" s="53">
        <f>$K$91</f>
        <v>0.11579886800137754</v>
      </c>
      <c r="J21" s="46"/>
      <c r="K21" s="73">
        <f>+I21*F21</f>
        <v>0</v>
      </c>
      <c r="L21" s="50"/>
    </row>
    <row r="22" spans="1:12" x14ac:dyDescent="0.35">
      <c r="A22" s="48">
        <f t="shared" si="0"/>
        <v>6</v>
      </c>
      <c r="B22" s="48"/>
      <c r="C22" s="46" t="s">
        <v>8</v>
      </c>
      <c r="D22" s="50" t="s">
        <v>136</v>
      </c>
      <c r="F22" s="73">
        <f>'H-32A-WP02 - Revenue Credits'!H24</f>
        <v>0</v>
      </c>
      <c r="G22" s="50"/>
      <c r="H22" s="50" t="str">
        <f>+H21</f>
        <v>TP</v>
      </c>
      <c r="I22" s="53">
        <f>$K$91</f>
        <v>0.11579886800137754</v>
      </c>
      <c r="J22" s="46"/>
      <c r="K22" s="73">
        <f>+I22*F22</f>
        <v>0</v>
      </c>
      <c r="L22"/>
    </row>
    <row r="23" spans="1:12" x14ac:dyDescent="0.35">
      <c r="A23" s="48">
        <f t="shared" si="0"/>
        <v>7</v>
      </c>
      <c r="B23" s="48"/>
      <c r="C23" s="46" t="s">
        <v>273</v>
      </c>
      <c r="D23" s="50" t="s">
        <v>136</v>
      </c>
      <c r="F23" s="309">
        <f>'H-32A-WP02 - Revenue Credits'!H27</f>
        <v>0</v>
      </c>
      <c r="G23" s="50"/>
      <c r="H23" s="50" t="s">
        <v>272</v>
      </c>
      <c r="I23" s="53">
        <v>1</v>
      </c>
      <c r="J23" s="46"/>
      <c r="K23" s="73">
        <f>+I23*F23</f>
        <v>0</v>
      </c>
      <c r="L23"/>
    </row>
    <row r="24" spans="1:12" x14ac:dyDescent="0.35">
      <c r="A24" s="48">
        <f t="shared" si="0"/>
        <v>8</v>
      </c>
      <c r="B24" s="48"/>
      <c r="C24" s="46" t="s">
        <v>124</v>
      </c>
      <c r="D24" s="50"/>
      <c r="F24" s="309">
        <v>0</v>
      </c>
      <c r="G24" s="50"/>
      <c r="H24" s="50" t="s">
        <v>7</v>
      </c>
      <c r="I24" s="53">
        <f>$K$91</f>
        <v>0.11579886800137754</v>
      </c>
      <c r="J24" s="46"/>
      <c r="K24" s="121">
        <f>+I24*F24</f>
        <v>0</v>
      </c>
      <c r="L24" s="50"/>
    </row>
    <row r="25" spans="1:12" ht="16" thickBot="1" x14ac:dyDescent="0.4">
      <c r="A25" s="48">
        <f t="shared" si="0"/>
        <v>9</v>
      </c>
      <c r="B25" s="48"/>
      <c r="C25" s="82" t="s">
        <v>227</v>
      </c>
      <c r="D25" s="50" t="s">
        <v>228</v>
      </c>
      <c r="F25" s="84">
        <f>'WP07 - TEC'!N52</f>
        <v>0</v>
      </c>
      <c r="G25" s="50"/>
      <c r="H25" s="50" t="s">
        <v>7</v>
      </c>
      <c r="I25" s="53">
        <f>$K$91</f>
        <v>0.11579886800137754</v>
      </c>
      <c r="J25" s="46"/>
      <c r="K25" s="119">
        <f>+I25*F25</f>
        <v>0</v>
      </c>
      <c r="L25" s="50"/>
    </row>
    <row r="26" spans="1:12" x14ac:dyDescent="0.35">
      <c r="A26" s="48">
        <f t="shared" si="0"/>
        <v>10</v>
      </c>
      <c r="B26" s="48"/>
      <c r="C26" s="46" t="s">
        <v>236</v>
      </c>
      <c r="D26" s="46"/>
      <c r="E26" s="55" t="s">
        <v>0</v>
      </c>
      <c r="F26" s="50"/>
      <c r="G26" s="50"/>
      <c r="H26" s="53"/>
      <c r="I26" s="46"/>
      <c r="J26" s="46"/>
      <c r="K26" s="73">
        <f>SUM(K21:K25)</f>
        <v>0</v>
      </c>
      <c r="L26" s="50"/>
    </row>
    <row r="27" spans="1:12" x14ac:dyDescent="0.35">
      <c r="A27" s="48">
        <f t="shared" si="0"/>
        <v>11</v>
      </c>
      <c r="B27" s="48"/>
      <c r="C27" s="46"/>
      <c r="D27" s="46"/>
      <c r="E27" s="55"/>
      <c r="F27" s="50"/>
      <c r="G27" s="50"/>
      <c r="H27" s="53"/>
      <c r="I27" s="46"/>
      <c r="J27" s="46"/>
      <c r="K27" s="73"/>
      <c r="L27" s="50"/>
    </row>
    <row r="28" spans="1:12" x14ac:dyDescent="0.35">
      <c r="A28" s="48">
        <f t="shared" si="0"/>
        <v>12</v>
      </c>
      <c r="B28" s="48"/>
      <c r="C28" s="46" t="s">
        <v>139</v>
      </c>
      <c r="D28" s="46" t="s">
        <v>137</v>
      </c>
      <c r="E28" s="55"/>
      <c r="F28" s="50"/>
      <c r="G28" s="50"/>
      <c r="H28" s="53"/>
      <c r="I28" s="46"/>
      <c r="J28" s="46"/>
      <c r="K28" s="73">
        <f>'H-32A-WP05 - True-up &amp; Adjusts'!H53</f>
        <v>-14751.09329738483</v>
      </c>
      <c r="L28" s="50"/>
    </row>
    <row r="29" spans="1:12" x14ac:dyDescent="0.35">
      <c r="A29" s="48">
        <f t="shared" si="0"/>
        <v>13</v>
      </c>
      <c r="B29" s="48"/>
      <c r="C29" s="46"/>
      <c r="D29" s="46"/>
      <c r="E29" s="55"/>
      <c r="F29" s="50"/>
      <c r="G29" s="50"/>
      <c r="H29" s="53"/>
      <c r="I29" s="46"/>
      <c r="J29" s="46"/>
      <c r="K29" s="73"/>
      <c r="L29" s="50"/>
    </row>
    <row r="30" spans="1:12" x14ac:dyDescent="0.35">
      <c r="A30" s="48">
        <f t="shared" si="0"/>
        <v>14</v>
      </c>
      <c r="B30" s="48"/>
      <c r="C30" s="46" t="s">
        <v>231</v>
      </c>
      <c r="D30" s="46"/>
      <c r="E30" s="55"/>
      <c r="F30" s="50"/>
      <c r="G30" s="50"/>
      <c r="H30" s="53"/>
      <c r="I30" s="46"/>
      <c r="J30" s="46"/>
      <c r="K30" s="72">
        <v>0</v>
      </c>
      <c r="L30" s="50"/>
    </row>
    <row r="31" spans="1:12" x14ac:dyDescent="0.35">
      <c r="A31" s="48">
        <f t="shared" si="0"/>
        <v>15</v>
      </c>
      <c r="B31" s="48"/>
      <c r="C31" s="46" t="s">
        <v>234</v>
      </c>
      <c r="D31" s="46"/>
      <c r="E31" s="55"/>
      <c r="F31" s="50"/>
      <c r="G31" s="50"/>
      <c r="H31" s="53"/>
      <c r="I31" s="46"/>
      <c r="J31" s="46"/>
      <c r="K31" s="72">
        <v>0</v>
      </c>
      <c r="L31" s="50"/>
    </row>
    <row r="32" spans="1:12" ht="16" thickBot="1" x14ac:dyDescent="0.4">
      <c r="A32" s="48">
        <f t="shared" si="0"/>
        <v>16</v>
      </c>
      <c r="B32" s="48"/>
      <c r="C32" s="46" t="s">
        <v>235</v>
      </c>
      <c r="D32" s="46"/>
      <c r="E32" s="55"/>
      <c r="F32" s="50"/>
      <c r="G32" s="50"/>
      <c r="H32" s="53"/>
      <c r="I32" s="46"/>
      <c r="J32" s="46"/>
      <c r="K32" s="120">
        <f>K30+K31</f>
        <v>0</v>
      </c>
      <c r="L32" s="50"/>
    </row>
    <row r="33" spans="1:12" ht="16" thickBot="1" x14ac:dyDescent="0.4">
      <c r="A33" s="48">
        <f t="shared" si="0"/>
        <v>17</v>
      </c>
      <c r="B33" s="48"/>
      <c r="C33" s="88" t="s">
        <v>128</v>
      </c>
      <c r="D33" s="46"/>
      <c r="E33" s="46"/>
      <c r="F33" s="46"/>
      <c r="G33" s="46"/>
      <c r="H33" s="46"/>
      <c r="I33" s="46"/>
      <c r="J33" s="46"/>
      <c r="K33" s="504">
        <f>K17-K26+K28+K32</f>
        <v>3718681.9687261209</v>
      </c>
      <c r="L33" s="50"/>
    </row>
    <row r="34" spans="1:12" ht="16" thickTop="1" x14ac:dyDescent="0.35">
      <c r="A34" s="48" t="s">
        <v>396</v>
      </c>
      <c r="B34" s="48"/>
      <c r="C34" s="46" t="s">
        <v>394</v>
      </c>
      <c r="D34" s="46"/>
      <c r="E34" s="55"/>
      <c r="F34" s="50"/>
      <c r="G34" s="50"/>
      <c r="H34" s="53"/>
      <c r="I34" s="50"/>
      <c r="J34" s="50"/>
      <c r="K34" s="50"/>
      <c r="L34" s="50"/>
    </row>
    <row r="35" spans="1:12" x14ac:dyDescent="0.35">
      <c r="A35" s="48" t="s">
        <v>397</v>
      </c>
      <c r="B35" s="48"/>
      <c r="C35" s="46" t="s">
        <v>395</v>
      </c>
      <c r="I35" s="420"/>
      <c r="K35" s="566">
        <v>23725.599999999999</v>
      </c>
      <c r="L35" s="46" t="s">
        <v>401</v>
      </c>
    </row>
    <row r="36" spans="1:12" x14ac:dyDescent="0.35">
      <c r="A36" s="48" t="s">
        <v>398</v>
      </c>
      <c r="B36" s="48"/>
      <c r="C36" s="88" t="s">
        <v>402</v>
      </c>
      <c r="K36" s="505">
        <f>K33/K35</f>
        <v>156.73710965059351</v>
      </c>
      <c r="L36" s="82" t="s">
        <v>403</v>
      </c>
    </row>
    <row r="37" spans="1:12" x14ac:dyDescent="0.35">
      <c r="A37" s="48">
        <f>A33+1</f>
        <v>18</v>
      </c>
      <c r="B37" s="48"/>
      <c r="C37" s="46"/>
      <c r="D37" s="46"/>
      <c r="E37" s="46"/>
      <c r="F37" s="46"/>
      <c r="G37" s="46"/>
      <c r="H37" s="46"/>
      <c r="I37" s="46"/>
      <c r="J37" s="46"/>
      <c r="K37" s="46"/>
      <c r="L37" s="46"/>
    </row>
    <row r="38" spans="1:12" ht="18" x14ac:dyDescent="0.4">
      <c r="A38" s="48">
        <f t="shared" si="0"/>
        <v>19</v>
      </c>
      <c r="B38" s="48"/>
      <c r="C38" s="122" t="s">
        <v>129</v>
      </c>
      <c r="D38" s="74"/>
      <c r="E38" s="50"/>
      <c r="F38" s="72"/>
      <c r="G38" s="50"/>
      <c r="H38" s="50"/>
      <c r="I38" s="75"/>
      <c r="J38" s="50"/>
      <c r="K38" s="72"/>
      <c r="L38" s="50"/>
    </row>
    <row r="39" spans="1:12" x14ac:dyDescent="0.35">
      <c r="A39" s="48">
        <f t="shared" si="0"/>
        <v>20</v>
      </c>
      <c r="B39" s="48"/>
      <c r="C39" s="46"/>
      <c r="D39" s="46"/>
      <c r="E39" s="50"/>
      <c r="F39" s="72"/>
      <c r="G39" s="50"/>
      <c r="H39" s="50"/>
      <c r="I39" s="75"/>
      <c r="J39" s="50"/>
      <c r="K39" s="72"/>
      <c r="L39" s="50"/>
    </row>
    <row r="40" spans="1:12" x14ac:dyDescent="0.35">
      <c r="A40" s="48">
        <f t="shared" si="0"/>
        <v>21</v>
      </c>
      <c r="B40" s="48"/>
      <c r="C40" s="46" t="s">
        <v>290</v>
      </c>
      <c r="D40" s="50" t="s">
        <v>288</v>
      </c>
      <c r="E40" s="76" t="s">
        <v>287</v>
      </c>
      <c r="F40" s="72">
        <f>'H-32A-WP09 - Transmission O&amp;M'!E45</f>
        <v>2272546.0499999998</v>
      </c>
      <c r="G40" s="50"/>
      <c r="H40" s="50" t="s">
        <v>7</v>
      </c>
      <c r="I40" s="75">
        <f>$K$91</f>
        <v>0.11579886800137754</v>
      </c>
      <c r="J40" s="50"/>
      <c r="K40" s="72">
        <f>+(I40*F40)</f>
        <v>263158.26007100189</v>
      </c>
      <c r="L40" s="46"/>
    </row>
    <row r="41" spans="1:12" x14ac:dyDescent="0.35">
      <c r="A41" s="48">
        <f t="shared" si="0"/>
        <v>22</v>
      </c>
      <c r="B41" s="48"/>
      <c r="C41" s="82" t="s">
        <v>312</v>
      </c>
      <c r="D41" s="318" t="s">
        <v>82</v>
      </c>
      <c r="E41" s="76" t="s">
        <v>287</v>
      </c>
      <c r="F41" s="72">
        <f>'H-32A-WP09 - Transmission O&amp;M'!E29</f>
        <v>325731.92000000004</v>
      </c>
      <c r="G41" s="50"/>
      <c r="H41" s="50" t="s">
        <v>272</v>
      </c>
      <c r="I41" s="75">
        <v>1</v>
      </c>
      <c r="J41" s="50"/>
      <c r="K41" s="72">
        <f>+(I41*F41)</f>
        <v>325731.92000000004</v>
      </c>
      <c r="L41" s="46"/>
    </row>
    <row r="42" spans="1:12" x14ac:dyDescent="0.35">
      <c r="A42" s="48">
        <f t="shared" si="0"/>
        <v>23</v>
      </c>
      <c r="B42" s="48"/>
      <c r="C42" s="46" t="s">
        <v>15</v>
      </c>
      <c r="D42" s="50" t="s">
        <v>111</v>
      </c>
      <c r="E42" s="76" t="s">
        <v>86</v>
      </c>
      <c r="F42" s="77">
        <v>0</v>
      </c>
      <c r="G42" s="50"/>
      <c r="H42" s="50" t="s">
        <v>7</v>
      </c>
      <c r="I42" s="75">
        <f>$K$91</f>
        <v>0.11579886800137754</v>
      </c>
      <c r="J42" s="50"/>
      <c r="K42" s="72">
        <f>+I42*F42</f>
        <v>0</v>
      </c>
      <c r="L42" s="46"/>
    </row>
    <row r="43" spans="1:12" x14ac:dyDescent="0.35">
      <c r="A43" s="48">
        <f t="shared" si="0"/>
        <v>24</v>
      </c>
      <c r="B43" s="48"/>
      <c r="C43" s="46" t="s">
        <v>49</v>
      </c>
      <c r="D43" s="50" t="s">
        <v>115</v>
      </c>
      <c r="E43" s="76" t="s">
        <v>86</v>
      </c>
      <c r="F43" s="77">
        <v>0</v>
      </c>
      <c r="G43" s="50"/>
      <c r="H43" s="50" t="s">
        <v>7</v>
      </c>
      <c r="I43" s="75">
        <f>$K$91</f>
        <v>0.11579886800137754</v>
      </c>
      <c r="J43" s="50"/>
      <c r="K43" s="72">
        <f>+(I43*F43)</f>
        <v>0</v>
      </c>
      <c r="L43" s="46"/>
    </row>
    <row r="44" spans="1:12" x14ac:dyDescent="0.35">
      <c r="A44" s="48">
        <f t="shared" si="0"/>
        <v>25</v>
      </c>
      <c r="B44" s="48"/>
      <c r="C44" s="46" t="s">
        <v>399</v>
      </c>
      <c r="D44" s="50" t="s">
        <v>289</v>
      </c>
      <c r="E44" s="76" t="s">
        <v>287</v>
      </c>
      <c r="F44" s="72">
        <f>'H-32A-WP09 - Transmission O&amp;M'!E84</f>
        <v>4571458</v>
      </c>
      <c r="G44" s="50"/>
      <c r="H44" s="50" t="s">
        <v>47</v>
      </c>
      <c r="I44" s="75">
        <f>$K$127</f>
        <v>0.11579886800137751</v>
      </c>
      <c r="J44" s="50"/>
      <c r="K44" s="72">
        <f>+I44*F44</f>
        <v>529369.66151584126</v>
      </c>
      <c r="L44" s="50"/>
    </row>
    <row r="45" spans="1:12" x14ac:dyDescent="0.35">
      <c r="A45" s="48">
        <f t="shared" si="0"/>
        <v>26</v>
      </c>
      <c r="B45" s="48"/>
      <c r="C45" s="82" t="s">
        <v>313</v>
      </c>
      <c r="D45" s="50"/>
      <c r="E45" s="76" t="s">
        <v>287</v>
      </c>
      <c r="F45" s="72">
        <f>'H-32A-WP09 - Transmission O&amp;M'!E61</f>
        <v>0</v>
      </c>
      <c r="G45" s="50"/>
      <c r="H45" s="50" t="s">
        <v>272</v>
      </c>
      <c r="I45" s="75">
        <v>1</v>
      </c>
      <c r="J45" s="50"/>
      <c r="K45" s="72">
        <f>+(I45*F45)</f>
        <v>0</v>
      </c>
      <c r="L45" s="50"/>
    </row>
    <row r="46" spans="1:12" x14ac:dyDescent="0.35">
      <c r="A46" s="48">
        <f t="shared" si="0"/>
        <v>27</v>
      </c>
      <c r="B46" s="48"/>
      <c r="C46" s="46" t="s">
        <v>400</v>
      </c>
      <c r="D46" s="50"/>
      <c r="E46" s="50" t="s">
        <v>89</v>
      </c>
      <c r="F46" s="72">
        <f>'H-32A-WP03 - Start-up Costs'!H49</f>
        <v>0</v>
      </c>
      <c r="G46" s="50"/>
      <c r="H46" s="50" t="s">
        <v>272</v>
      </c>
      <c r="I46" s="75">
        <v>1</v>
      </c>
      <c r="J46" s="50"/>
      <c r="K46" s="72">
        <f>+I46*F46</f>
        <v>0</v>
      </c>
      <c r="L46" s="78"/>
    </row>
    <row r="47" spans="1:12" x14ac:dyDescent="0.35">
      <c r="A47" s="48">
        <f t="shared" si="0"/>
        <v>28</v>
      </c>
      <c r="B47" s="48"/>
      <c r="C47" s="46" t="s">
        <v>519</v>
      </c>
      <c r="D47" s="50"/>
      <c r="E47" s="50" t="s">
        <v>89</v>
      </c>
      <c r="F47" s="72">
        <v>0</v>
      </c>
      <c r="G47" s="50"/>
      <c r="H47" s="50"/>
      <c r="I47" s="75"/>
      <c r="J47" s="50"/>
      <c r="K47" s="72"/>
      <c r="L47" s="78"/>
    </row>
    <row r="48" spans="1:12" x14ac:dyDescent="0.35">
      <c r="A48" s="48">
        <f t="shared" si="0"/>
        <v>29</v>
      </c>
      <c r="B48" s="48"/>
      <c r="C48" s="46" t="s">
        <v>365</v>
      </c>
      <c r="D48" s="50"/>
      <c r="E48" s="50" t="s">
        <v>89</v>
      </c>
      <c r="F48" s="72">
        <f>'H-32A-WP03 - Start-up Costs'!H58+'H-32A-WP03 - Start-up Costs'!H59</f>
        <v>0</v>
      </c>
      <c r="G48" s="50"/>
      <c r="H48" s="50" t="s">
        <v>272</v>
      </c>
      <c r="I48" s="75"/>
      <c r="J48" s="50"/>
      <c r="K48" s="72"/>
      <c r="L48" s="81"/>
    </row>
    <row r="49" spans="1:12" ht="16" thickBot="1" x14ac:dyDescent="0.4">
      <c r="A49" s="48">
        <f t="shared" si="0"/>
        <v>30</v>
      </c>
      <c r="B49" s="48"/>
      <c r="C49" s="46" t="s">
        <v>376</v>
      </c>
      <c r="D49" s="46"/>
      <c r="E49" s="50" t="s">
        <v>89</v>
      </c>
      <c r="F49" s="80">
        <v>0</v>
      </c>
      <c r="G49" s="50"/>
      <c r="H49" s="50" t="s">
        <v>272</v>
      </c>
      <c r="I49" s="75">
        <v>1</v>
      </c>
      <c r="J49" s="50"/>
      <c r="K49" s="80">
        <f>+I49*F49</f>
        <v>0</v>
      </c>
      <c r="L49" s="81"/>
    </row>
    <row r="50" spans="1:12" x14ac:dyDescent="0.35">
      <c r="A50" s="48">
        <f t="shared" si="0"/>
        <v>31</v>
      </c>
      <c r="B50" s="48"/>
      <c r="C50" s="46" t="s">
        <v>497</v>
      </c>
      <c r="D50" s="46"/>
      <c r="E50" s="50"/>
      <c r="F50" s="72">
        <f>F40+F41+SUM(F44:F49)-F42-F43</f>
        <v>7169735.9699999997</v>
      </c>
      <c r="G50" s="50"/>
      <c r="H50" s="50"/>
      <c r="I50" s="75"/>
      <c r="J50" s="50"/>
      <c r="K50" s="72">
        <f>K40+K41+SUM(K44:K49)-K42-K43</f>
        <v>1118259.8415868431</v>
      </c>
      <c r="L50" s="50"/>
    </row>
    <row r="51" spans="1:12" x14ac:dyDescent="0.35">
      <c r="A51" s="48">
        <f t="shared" si="0"/>
        <v>32</v>
      </c>
      <c r="B51" s="48"/>
      <c r="C51" s="46"/>
      <c r="D51" s="46"/>
      <c r="E51" s="50"/>
      <c r="F51" s="72"/>
      <c r="G51" s="50"/>
      <c r="H51" s="50"/>
      <c r="I51" s="75"/>
      <c r="J51" s="50"/>
      <c r="K51" s="72"/>
      <c r="L51" s="50"/>
    </row>
    <row r="52" spans="1:12" x14ac:dyDescent="0.35">
      <c r="A52" s="48">
        <f t="shared" si="0"/>
        <v>33</v>
      </c>
      <c r="B52" s="48"/>
      <c r="C52" s="46" t="s">
        <v>119</v>
      </c>
      <c r="D52" s="46"/>
      <c r="E52" s="50"/>
      <c r="F52" s="72"/>
      <c r="G52" s="50"/>
      <c r="H52" s="50"/>
      <c r="I52" s="75"/>
      <c r="J52" s="50"/>
      <c r="K52" s="72"/>
      <c r="L52" s="50"/>
    </row>
    <row r="53" spans="1:12" x14ac:dyDescent="0.35">
      <c r="A53" s="48">
        <f t="shared" si="0"/>
        <v>34</v>
      </c>
      <c r="B53" s="48"/>
      <c r="C53" s="46" t="s">
        <v>249</v>
      </c>
      <c r="D53" s="46"/>
      <c r="E53" s="50" t="s">
        <v>138</v>
      </c>
      <c r="F53" s="72">
        <f>'H-32A-WP06 - Debt Service'!C13</f>
        <v>14862842</v>
      </c>
      <c r="G53" s="50"/>
      <c r="H53" s="50" t="s">
        <v>7</v>
      </c>
      <c r="I53" s="75">
        <f>$K$91</f>
        <v>0.11579886800137754</v>
      </c>
      <c r="J53" s="50"/>
      <c r="K53" s="72">
        <f>+I53*F53</f>
        <v>1721100.2788833301</v>
      </c>
      <c r="L53" s="50"/>
    </row>
    <row r="54" spans="1:12" ht="18.5" x14ac:dyDescent="0.65">
      <c r="A54" s="48">
        <f t="shared" si="0"/>
        <v>35</v>
      </c>
      <c r="B54" s="48"/>
      <c r="C54" s="46" t="s">
        <v>120</v>
      </c>
      <c r="D54" s="46"/>
      <c r="E54" s="50"/>
      <c r="F54" s="310">
        <v>0</v>
      </c>
      <c r="G54" s="50"/>
      <c r="H54" s="50" t="s">
        <v>7</v>
      </c>
      <c r="I54" s="75">
        <f>$K$91</f>
        <v>0.11579886800137754</v>
      </c>
      <c r="J54" s="50"/>
      <c r="K54" s="129">
        <f>+I54*F54</f>
        <v>0</v>
      </c>
      <c r="L54" s="50"/>
    </row>
    <row r="55" spans="1:12" x14ac:dyDescent="0.35">
      <c r="A55" s="48">
        <f t="shared" si="0"/>
        <v>36</v>
      </c>
      <c r="B55" s="48"/>
      <c r="C55" s="46" t="s">
        <v>423</v>
      </c>
      <c r="D55" s="46"/>
      <c r="E55" s="50"/>
      <c r="F55" s="72">
        <f>SUM(F53:F54)</f>
        <v>14862842</v>
      </c>
      <c r="G55" s="50"/>
      <c r="H55" s="50"/>
      <c r="I55" s="75"/>
      <c r="J55" s="50"/>
      <c r="K55" s="72">
        <f>SUM(K53:K54)</f>
        <v>1721100.2788833301</v>
      </c>
      <c r="L55" s="50"/>
    </row>
    <row r="56" spans="1:12" x14ac:dyDescent="0.35">
      <c r="A56" s="48">
        <f t="shared" si="0"/>
        <v>37</v>
      </c>
      <c r="B56" s="48"/>
      <c r="C56" s="46" t="s">
        <v>351</v>
      </c>
      <c r="D56" s="46"/>
      <c r="E56" s="50" t="s">
        <v>353</v>
      </c>
      <c r="F56" s="72">
        <f>'H-32A-WP06b - Int on Work Cap'!I19</f>
        <v>0</v>
      </c>
      <c r="G56" s="50"/>
      <c r="H56" s="50" t="s">
        <v>7</v>
      </c>
      <c r="I56" s="75">
        <f>$K$91</f>
        <v>0.11579886800137754</v>
      </c>
      <c r="J56" s="50"/>
      <c r="K56" s="72">
        <f>+I56*F56</f>
        <v>0</v>
      </c>
      <c r="L56" s="50"/>
    </row>
    <row r="57" spans="1:12" x14ac:dyDescent="0.35">
      <c r="A57" s="48">
        <f t="shared" si="0"/>
        <v>38</v>
      </c>
      <c r="B57" s="48"/>
      <c r="C57" s="46"/>
      <c r="D57" s="46"/>
      <c r="E57" s="50"/>
      <c r="F57" s="72"/>
      <c r="G57" s="50"/>
      <c r="H57" s="50"/>
      <c r="I57" s="75"/>
      <c r="J57" s="50"/>
      <c r="K57" s="72"/>
      <c r="L57" s="50"/>
    </row>
    <row r="58" spans="1:12" x14ac:dyDescent="0.35">
      <c r="A58" s="48">
        <f t="shared" si="0"/>
        <v>39</v>
      </c>
      <c r="B58" s="48"/>
      <c r="C58" s="46" t="s">
        <v>159</v>
      </c>
      <c r="D58" s="46"/>
      <c r="E58" s="46"/>
      <c r="F58" s="72"/>
      <c r="G58" s="50"/>
      <c r="H58" s="50"/>
      <c r="I58" s="75"/>
      <c r="J58" s="50"/>
      <c r="K58" s="72"/>
      <c r="L58" s="50"/>
    </row>
    <row r="59" spans="1:12" x14ac:dyDescent="0.35">
      <c r="A59" s="48">
        <f t="shared" si="0"/>
        <v>40</v>
      </c>
      <c r="B59" s="48"/>
      <c r="C59" s="46" t="s">
        <v>16</v>
      </c>
      <c r="D59" s="46"/>
      <c r="E59" s="46"/>
      <c r="F59" s="72"/>
      <c r="G59" s="50"/>
      <c r="H59" s="50"/>
      <c r="I59" s="75"/>
      <c r="J59" s="50"/>
      <c r="K59" s="72"/>
      <c r="L59" s="50"/>
    </row>
    <row r="60" spans="1:12" x14ac:dyDescent="0.35">
      <c r="A60" s="48">
        <f t="shared" si="0"/>
        <v>41</v>
      </c>
      <c r="B60" s="48"/>
      <c r="C60" s="46" t="s">
        <v>17</v>
      </c>
      <c r="D60" s="50" t="s">
        <v>116</v>
      </c>
      <c r="E60" s="76" t="s">
        <v>86</v>
      </c>
      <c r="F60" s="77">
        <v>0</v>
      </c>
      <c r="G60" s="50"/>
      <c r="H60" s="50" t="str">
        <f>H44</f>
        <v>W&amp;S</v>
      </c>
      <c r="I60" s="75">
        <f>$K$127</f>
        <v>0.11579886800137751</v>
      </c>
      <c r="J60" s="50"/>
      <c r="K60" s="72">
        <f>+I60*F60</f>
        <v>0</v>
      </c>
      <c r="L60" s="50"/>
    </row>
    <row r="61" spans="1:12" x14ac:dyDescent="0.35">
      <c r="A61" s="48">
        <f t="shared" si="0"/>
        <v>42</v>
      </c>
      <c r="B61" s="48"/>
      <c r="C61" s="46" t="s">
        <v>18</v>
      </c>
      <c r="D61" s="50" t="s">
        <v>116</v>
      </c>
      <c r="E61" s="76" t="s">
        <v>86</v>
      </c>
      <c r="F61" s="77">
        <v>0</v>
      </c>
      <c r="G61" s="50"/>
      <c r="H61" s="50" t="str">
        <f>+H60</f>
        <v>W&amp;S</v>
      </c>
      <c r="I61" s="75">
        <f>$K$127</f>
        <v>0.11579886800137751</v>
      </c>
      <c r="J61" s="50"/>
      <c r="K61" s="72">
        <f>+I61*F61</f>
        <v>0</v>
      </c>
      <c r="L61" s="50"/>
    </row>
    <row r="62" spans="1:12" x14ac:dyDescent="0.35">
      <c r="A62" s="48">
        <v>43</v>
      </c>
      <c r="B62" s="48"/>
      <c r="C62" s="46" t="s">
        <v>19</v>
      </c>
      <c r="D62" s="50" t="s">
        <v>116</v>
      </c>
      <c r="E62" s="50"/>
      <c r="F62" s="72"/>
      <c r="G62" s="50"/>
      <c r="H62" s="50"/>
      <c r="I62" s="75"/>
      <c r="J62" s="50"/>
      <c r="K62" s="72"/>
      <c r="L62" s="50"/>
    </row>
    <row r="63" spans="1:12" x14ac:dyDescent="0.35">
      <c r="A63" s="48">
        <f t="shared" si="0"/>
        <v>44</v>
      </c>
      <c r="B63" s="48"/>
      <c r="C63" s="46" t="s">
        <v>316</v>
      </c>
      <c r="D63" s="318" t="s">
        <v>82</v>
      </c>
      <c r="E63" s="76" t="s">
        <v>287</v>
      </c>
      <c r="F63" s="72">
        <f>'H-32A-WP09 - Transmission O&amp;M'!H108</f>
        <v>205632.83000000002</v>
      </c>
      <c r="G63" s="50"/>
      <c r="H63" s="50" t="s">
        <v>272</v>
      </c>
      <c r="I63" s="75">
        <v>1</v>
      </c>
      <c r="J63" s="50"/>
      <c r="K63" s="72">
        <f>+I63*F63</f>
        <v>205632.83000000002</v>
      </c>
      <c r="L63" s="50"/>
    </row>
    <row r="64" spans="1:12" x14ac:dyDescent="0.35">
      <c r="A64" s="48">
        <f t="shared" si="0"/>
        <v>45</v>
      </c>
      <c r="B64" s="48"/>
      <c r="C64" s="46" t="s">
        <v>324</v>
      </c>
      <c r="D64" s="50" t="s">
        <v>325</v>
      </c>
      <c r="E64" s="76" t="s">
        <v>287</v>
      </c>
      <c r="F64" s="72">
        <v>0</v>
      </c>
      <c r="G64" s="50"/>
      <c r="H64" s="50" t="s">
        <v>7</v>
      </c>
      <c r="I64" s="75">
        <f>K91</f>
        <v>0.11579886800137754</v>
      </c>
      <c r="J64" s="50"/>
      <c r="K64" s="72">
        <v>0</v>
      </c>
      <c r="L64" s="50"/>
    </row>
    <row r="65" spans="1:12" x14ac:dyDescent="0.35">
      <c r="A65" s="48">
        <f t="shared" si="0"/>
        <v>46</v>
      </c>
      <c r="B65" s="48"/>
      <c r="C65" s="46" t="s">
        <v>20</v>
      </c>
      <c r="D65" s="50" t="s">
        <v>116</v>
      </c>
      <c r="E65" s="76" t="s">
        <v>86</v>
      </c>
      <c r="F65" s="77">
        <v>0</v>
      </c>
      <c r="G65" s="50"/>
      <c r="H65" s="50" t="str">
        <f>+H63</f>
        <v>D/A</v>
      </c>
      <c r="I65" s="75">
        <v>1</v>
      </c>
      <c r="J65" s="50"/>
      <c r="K65" s="72">
        <f>+I65*F65</f>
        <v>0</v>
      </c>
      <c r="L65" s="50"/>
    </row>
    <row r="66" spans="1:12" ht="16" thickBot="1" x14ac:dyDescent="0.4">
      <c r="A66" s="48">
        <f t="shared" si="0"/>
        <v>47</v>
      </c>
      <c r="B66" s="48"/>
      <c r="C66" s="46" t="s">
        <v>44</v>
      </c>
      <c r="D66" s="50" t="s">
        <v>116</v>
      </c>
      <c r="E66" s="76" t="s">
        <v>86</v>
      </c>
      <c r="F66" s="79">
        <v>0</v>
      </c>
      <c r="G66" s="50"/>
      <c r="H66" s="50" t="str">
        <f>H65</f>
        <v>D/A</v>
      </c>
      <c r="I66" s="75">
        <v>1</v>
      </c>
      <c r="J66" s="50"/>
      <c r="K66" s="80">
        <f>+I66*F66</f>
        <v>0</v>
      </c>
      <c r="L66" s="50"/>
    </row>
    <row r="67" spans="1:12" x14ac:dyDescent="0.35">
      <c r="A67" s="48">
        <f t="shared" si="0"/>
        <v>48</v>
      </c>
      <c r="B67" s="48"/>
      <c r="C67" s="46" t="s">
        <v>422</v>
      </c>
      <c r="D67" s="46"/>
      <c r="E67" s="50"/>
      <c r="F67" s="72">
        <f>SUM(F60:F66)</f>
        <v>205632.83000000002</v>
      </c>
      <c r="G67" s="50"/>
      <c r="H67" s="50"/>
      <c r="I67" s="53"/>
      <c r="J67" s="50"/>
      <c r="K67" s="72">
        <f>SUM(K60:K66)</f>
        <v>205632.83000000002</v>
      </c>
      <c r="L67" s="50"/>
    </row>
    <row r="68" spans="1:12" x14ac:dyDescent="0.35">
      <c r="A68" s="48">
        <f t="shared" si="0"/>
        <v>49</v>
      </c>
      <c r="B68" s="48"/>
      <c r="C68" s="46"/>
      <c r="D68" s="46"/>
      <c r="E68" s="50"/>
      <c r="F68" s="72"/>
      <c r="G68" s="50"/>
      <c r="H68" s="50"/>
      <c r="I68" s="53"/>
      <c r="J68" s="50"/>
      <c r="K68" s="72"/>
      <c r="L68" s="50"/>
    </row>
    <row r="69" spans="1:12" x14ac:dyDescent="0.35">
      <c r="A69" s="48">
        <f t="shared" si="0"/>
        <v>50</v>
      </c>
      <c r="B69" s="48"/>
      <c r="C69" s="46" t="s">
        <v>421</v>
      </c>
      <c r="D69" s="46"/>
      <c r="E69" s="50"/>
      <c r="F69" s="72">
        <f>F67+F55+F50+F56</f>
        <v>22238210.800000001</v>
      </c>
      <c r="G69" s="50"/>
      <c r="H69" s="50"/>
      <c r="I69" s="53"/>
      <c r="J69" s="50"/>
      <c r="K69" s="72">
        <f>K67+K55+K50+K56</f>
        <v>3044992.9504701733</v>
      </c>
      <c r="L69" s="50"/>
    </row>
    <row r="70" spans="1:12" x14ac:dyDescent="0.35">
      <c r="A70" s="48">
        <f t="shared" si="0"/>
        <v>51</v>
      </c>
      <c r="B70" s="48"/>
      <c r="C70" s="46"/>
      <c r="D70" s="126" t="s">
        <v>347</v>
      </c>
      <c r="E70" s="50"/>
      <c r="F70" s="72"/>
      <c r="G70" s="50"/>
      <c r="H70" s="50"/>
      <c r="I70" s="53"/>
      <c r="J70" s="50"/>
      <c r="K70" s="72"/>
      <c r="L70" s="50"/>
    </row>
    <row r="71" spans="1:12" x14ac:dyDescent="0.35">
      <c r="A71" s="48">
        <f t="shared" si="0"/>
        <v>52</v>
      </c>
      <c r="B71" s="48"/>
      <c r="C71" s="46" t="s">
        <v>471</v>
      </c>
      <c r="D71" s="46" t="s">
        <v>345</v>
      </c>
      <c r="E71" s="352">
        <v>0.4</v>
      </c>
      <c r="F71" s="72">
        <f>'H-32A-WP10 - Margin Requirement'!F23</f>
        <v>5945136.8000000007</v>
      </c>
      <c r="G71" s="50"/>
      <c r="H71" s="50" t="str">
        <f>H66</f>
        <v>D/A</v>
      </c>
      <c r="I71" s="455">
        <f>I64</f>
        <v>0.11579886800137754</v>
      </c>
      <c r="J71" s="50"/>
      <c r="K71" s="72">
        <f>+I71*F71</f>
        <v>688440.11155333207</v>
      </c>
      <c r="L71" s="50"/>
    </row>
    <row r="72" spans="1:12" x14ac:dyDescent="0.35">
      <c r="A72" s="48">
        <f t="shared" si="0"/>
        <v>53</v>
      </c>
      <c r="B72" s="48"/>
      <c r="C72" s="46"/>
      <c r="D72" s="46"/>
      <c r="E72" s="50"/>
      <c r="F72" s="72"/>
      <c r="G72" s="50"/>
      <c r="H72" s="50"/>
      <c r="I72" s="53"/>
      <c r="J72" s="50"/>
      <c r="K72" s="72"/>
      <c r="L72" s="50"/>
    </row>
    <row r="73" spans="1:12" x14ac:dyDescent="0.35">
      <c r="A73" s="48">
        <f t="shared" si="0"/>
        <v>54</v>
      </c>
      <c r="B73" s="48"/>
      <c r="C73" s="46" t="s">
        <v>420</v>
      </c>
      <c r="D73" s="46"/>
      <c r="E73" s="50"/>
      <c r="F73" s="83">
        <f>F71+F69</f>
        <v>28183347.600000001</v>
      </c>
      <c r="G73" s="50"/>
      <c r="H73" s="50"/>
      <c r="I73" s="50"/>
      <c r="J73" s="50"/>
      <c r="K73" s="83">
        <f>K71+K69</f>
        <v>3733433.0620235056</v>
      </c>
      <c r="L73" s="46"/>
    </row>
    <row r="74" spans="1:12" x14ac:dyDescent="0.35">
      <c r="A74" s="48">
        <f t="shared" si="0"/>
        <v>55</v>
      </c>
      <c r="B74" s="48"/>
      <c r="C74" s="46"/>
      <c r="D74" s="46"/>
      <c r="E74" s="50"/>
      <c r="F74" s="83"/>
      <c r="G74" s="50"/>
      <c r="H74" s="50"/>
      <c r="I74" s="50"/>
      <c r="J74" s="50"/>
      <c r="K74" s="83"/>
      <c r="L74" s="46"/>
    </row>
    <row r="75" spans="1:12" x14ac:dyDescent="0.35">
      <c r="A75" s="48">
        <f t="shared" si="0"/>
        <v>56</v>
      </c>
      <c r="B75" s="48"/>
      <c r="C75" s="46" t="s">
        <v>130</v>
      </c>
      <c r="D75" s="46"/>
      <c r="E75" s="50"/>
      <c r="F75" s="83"/>
      <c r="G75" s="50"/>
      <c r="H75" s="50"/>
      <c r="I75" s="50"/>
      <c r="J75" s="50"/>
      <c r="K75" s="83"/>
      <c r="L75" s="46"/>
    </row>
    <row r="76" spans="1:12" x14ac:dyDescent="0.35">
      <c r="A76" s="48">
        <f t="shared" si="0"/>
        <v>57</v>
      </c>
      <c r="B76" s="48"/>
      <c r="C76" s="46" t="s">
        <v>11</v>
      </c>
      <c r="D76" s="46"/>
      <c r="E76" s="46"/>
      <c r="F76" s="83">
        <v>0</v>
      </c>
      <c r="G76" s="50"/>
      <c r="H76" s="50" t="s">
        <v>12</v>
      </c>
      <c r="I76" s="448" t="s">
        <v>0</v>
      </c>
      <c r="J76" s="50"/>
      <c r="K76" s="50" t="s">
        <v>0</v>
      </c>
      <c r="L76" s="50"/>
    </row>
    <row r="77" spans="1:12" x14ac:dyDescent="0.35">
      <c r="A77" s="48">
        <f t="shared" si="0"/>
        <v>58</v>
      </c>
      <c r="B77" s="48"/>
      <c r="C77" s="46" t="s">
        <v>110</v>
      </c>
      <c r="D77" s="50" t="s">
        <v>97</v>
      </c>
      <c r="E77" s="50" t="s">
        <v>88</v>
      </c>
      <c r="F77" s="72">
        <f>'H-32A-WP01 - Plant'!F27</f>
        <v>105145052.92461537</v>
      </c>
      <c r="G77" s="50"/>
      <c r="H77" s="50" t="s">
        <v>272</v>
      </c>
      <c r="I77" s="75">
        <v>1</v>
      </c>
      <c r="J77" s="50"/>
      <c r="K77" s="72">
        <f>I77*F77</f>
        <v>105145052.92461537</v>
      </c>
      <c r="L77" s="50"/>
    </row>
    <row r="78" spans="1:12" x14ac:dyDescent="0.35">
      <c r="A78" s="48">
        <f t="shared" si="0"/>
        <v>59</v>
      </c>
      <c r="B78" s="48"/>
      <c r="C78" s="46" t="s">
        <v>13</v>
      </c>
      <c r="D78" s="46"/>
      <c r="E78" s="46"/>
      <c r="F78" s="83">
        <v>0</v>
      </c>
      <c r="G78" s="50"/>
      <c r="H78" s="50" t="s">
        <v>30</v>
      </c>
      <c r="I78" s="75" t="s">
        <v>0</v>
      </c>
      <c r="J78" s="50"/>
      <c r="K78" s="72">
        <v>0</v>
      </c>
      <c r="L78" s="50"/>
    </row>
    <row r="79" spans="1:12" x14ac:dyDescent="0.35">
      <c r="A79" s="48">
        <f t="shared" si="0"/>
        <v>60</v>
      </c>
      <c r="B79" s="48"/>
      <c r="C79" s="46" t="s">
        <v>14</v>
      </c>
      <c r="D79" s="50" t="s">
        <v>98</v>
      </c>
      <c r="E79" s="46" t="s">
        <v>99</v>
      </c>
      <c r="F79" s="83">
        <f>'H-32A-WP01 - Plant'!H27+'H-32A-WP01 - Plant'!I27</f>
        <v>0</v>
      </c>
      <c r="G79" s="50"/>
      <c r="H79" s="50" t="s">
        <v>47</v>
      </c>
      <c r="I79" s="75">
        <f>$K$127</f>
        <v>0.11579886800137751</v>
      </c>
      <c r="J79" s="50"/>
      <c r="K79" s="83">
        <f>+I79*F79</f>
        <v>0</v>
      </c>
      <c r="L79" s="50"/>
    </row>
    <row r="80" spans="1:12" x14ac:dyDescent="0.35">
      <c r="A80" s="48">
        <f t="shared" si="0"/>
        <v>61</v>
      </c>
      <c r="B80" s="48"/>
      <c r="C80" s="46" t="s">
        <v>124</v>
      </c>
      <c r="D80" s="46"/>
      <c r="E80" s="46"/>
      <c r="F80" s="83">
        <v>0</v>
      </c>
      <c r="G80" s="50"/>
      <c r="H80" s="50" t="s">
        <v>7</v>
      </c>
      <c r="I80" s="75">
        <f>$K$127</f>
        <v>0.11579886800137751</v>
      </c>
      <c r="J80" s="50"/>
      <c r="K80" s="83">
        <f>+I80*F80</f>
        <v>0</v>
      </c>
      <c r="L80" s="50"/>
    </row>
    <row r="81" spans="1:12" ht="18.5" x14ac:dyDescent="0.65">
      <c r="A81" s="48">
        <f t="shared" si="0"/>
        <v>62</v>
      </c>
      <c r="B81" s="48"/>
      <c r="C81" s="46" t="s">
        <v>29</v>
      </c>
      <c r="D81" s="46"/>
      <c r="E81" s="46"/>
      <c r="F81" s="449">
        <v>0</v>
      </c>
      <c r="G81" s="50"/>
      <c r="H81" s="50" t="s">
        <v>7</v>
      </c>
      <c r="I81" s="75">
        <f>$K$91</f>
        <v>0.11579886800137754</v>
      </c>
      <c r="J81" s="50"/>
      <c r="K81" s="129">
        <v>0</v>
      </c>
      <c r="L81" s="50"/>
    </row>
    <row r="82" spans="1:12" x14ac:dyDescent="0.35">
      <c r="A82" s="48">
        <f t="shared" si="0"/>
        <v>63</v>
      </c>
      <c r="B82" s="48"/>
      <c r="C82" s="59" t="s">
        <v>419</v>
      </c>
      <c r="D82" s="59"/>
      <c r="E82" s="50"/>
      <c r="F82" s="72">
        <f>SUM(F76:F81)</f>
        <v>105145052.92461537</v>
      </c>
      <c r="G82" s="50"/>
      <c r="H82" s="450"/>
      <c r="I82" s="451"/>
      <c r="J82" s="50"/>
      <c r="K82" s="72">
        <f>SUM(K76:K81)</f>
        <v>105145052.92461537</v>
      </c>
      <c r="L82" s="50"/>
    </row>
    <row r="83" spans="1:12" x14ac:dyDescent="0.35">
      <c r="A83" s="48">
        <f t="shared" si="0"/>
        <v>64</v>
      </c>
      <c r="B83" s="48"/>
      <c r="C83" s="46"/>
      <c r="D83" s="46"/>
      <c r="E83" s="50"/>
      <c r="F83" s="83"/>
      <c r="G83" s="50"/>
      <c r="H83" s="50"/>
      <c r="I83" s="50"/>
      <c r="J83" s="50"/>
      <c r="K83" s="83"/>
      <c r="L83" s="46"/>
    </row>
    <row r="84" spans="1:12" ht="18" x14ac:dyDescent="0.4">
      <c r="A84" s="48">
        <f t="shared" si="0"/>
        <v>65</v>
      </c>
      <c r="B84" s="48"/>
      <c r="C84" s="452" t="s">
        <v>33</v>
      </c>
      <c r="D84" s="453"/>
      <c r="E84" s="46"/>
      <c r="F84" s="84"/>
      <c r="G84" s="46"/>
      <c r="H84" s="46"/>
      <c r="I84" s="46"/>
      <c r="J84" s="46"/>
      <c r="K84" s="84"/>
      <c r="L84" s="50"/>
    </row>
    <row r="85" spans="1:12" x14ac:dyDescent="0.35">
      <c r="A85" s="48">
        <f t="shared" si="0"/>
        <v>66</v>
      </c>
      <c r="B85" s="48"/>
      <c r="C85" s="59"/>
      <c r="D85" s="59"/>
      <c r="E85" s="46"/>
      <c r="F85" s="84"/>
      <c r="G85" s="46"/>
      <c r="H85" s="46"/>
      <c r="I85" s="46"/>
      <c r="J85" s="46"/>
      <c r="K85" s="84"/>
      <c r="L85" s="50"/>
    </row>
    <row r="86" spans="1:12" x14ac:dyDescent="0.35">
      <c r="A86" s="48">
        <f t="shared" si="0"/>
        <v>67</v>
      </c>
      <c r="B86" s="48"/>
      <c r="C86" s="59" t="s">
        <v>418</v>
      </c>
      <c r="D86" s="59"/>
      <c r="E86" s="46" t="s">
        <v>117</v>
      </c>
      <c r="F86" s="72"/>
      <c r="G86" s="50"/>
      <c r="H86" s="50"/>
      <c r="I86" s="50"/>
      <c r="J86" s="50"/>
      <c r="K86" s="72">
        <f>'H-32A-WP04 - Zonal Investment'!I48</f>
        <v>105145052.92461537</v>
      </c>
      <c r="L86" s="50"/>
    </row>
    <row r="87" spans="1:12" x14ac:dyDescent="0.35">
      <c r="A87" s="48">
        <f t="shared" si="0"/>
        <v>68</v>
      </c>
      <c r="B87" s="48"/>
      <c r="C87" s="59" t="s">
        <v>75</v>
      </c>
      <c r="D87" s="59"/>
      <c r="E87" s="46" t="s">
        <v>117</v>
      </c>
      <c r="F87" s="83"/>
      <c r="G87" s="46"/>
      <c r="H87" s="46"/>
      <c r="I87" s="46"/>
      <c r="J87" s="46"/>
      <c r="K87" s="72">
        <f>'H-32A-WP04 - Zonal Investment'!F48+'H-32A-WP04 - Zonal Investment'!H48</f>
        <v>92969374.819999978</v>
      </c>
      <c r="L87" s="50"/>
    </row>
    <row r="88" spans="1:12" ht="16" thickBot="1" x14ac:dyDescent="0.4">
      <c r="A88" s="48">
        <f t="shared" si="0"/>
        <v>69</v>
      </c>
      <c r="B88" s="48"/>
      <c r="C88" s="57" t="s">
        <v>31</v>
      </c>
      <c r="D88" s="57"/>
      <c r="E88" s="46" t="s">
        <v>117</v>
      </c>
      <c r="F88" s="83"/>
      <c r="G88" s="50"/>
      <c r="H88" s="50"/>
      <c r="I88" s="85"/>
      <c r="J88" s="50"/>
      <c r="K88" s="80">
        <f>'H-32A-WP04 - Zonal Investment'!F65</f>
        <v>0</v>
      </c>
      <c r="L88" s="50"/>
    </row>
    <row r="89" spans="1:12" x14ac:dyDescent="0.35">
      <c r="A89" s="48">
        <f t="shared" ref="A89:A164" si="1">A88+1</f>
        <v>70</v>
      </c>
      <c r="B89" s="48"/>
      <c r="C89" s="59" t="s">
        <v>417</v>
      </c>
      <c r="D89" s="59"/>
      <c r="E89" s="46"/>
      <c r="F89" s="72"/>
      <c r="G89" s="50"/>
      <c r="H89" s="50"/>
      <c r="I89" s="85"/>
      <c r="J89" s="50"/>
      <c r="K89" s="72">
        <f>K86-K87-K88</f>
        <v>12175678.10461539</v>
      </c>
      <c r="L89" s="50"/>
    </row>
    <row r="90" spans="1:12" ht="15.75" customHeight="1" x14ac:dyDescent="0.35">
      <c r="A90" s="48">
        <f t="shared" si="1"/>
        <v>71</v>
      </c>
      <c r="B90" s="48"/>
      <c r="C90" s="46"/>
      <c r="D90" s="46"/>
      <c r="E90" s="46"/>
      <c r="F90" s="72"/>
      <c r="G90" s="50"/>
      <c r="H90" s="50"/>
      <c r="I90" s="85"/>
      <c r="J90" s="50"/>
      <c r="K90" s="46"/>
      <c r="L90" s="50"/>
    </row>
    <row r="91" spans="1:12" ht="15.75" customHeight="1" x14ac:dyDescent="0.35">
      <c r="A91" s="48">
        <f t="shared" si="1"/>
        <v>72</v>
      </c>
      <c r="B91" s="48"/>
      <c r="C91" s="59" t="s">
        <v>416</v>
      </c>
      <c r="D91" s="59"/>
      <c r="E91" s="47"/>
      <c r="F91" s="72"/>
      <c r="G91" s="47"/>
      <c r="H91" s="47"/>
      <c r="I91" s="60"/>
      <c r="J91" s="50" t="s">
        <v>41</v>
      </c>
      <c r="K91" s="454">
        <f>IF(K86&gt;0,K89/K86,0)</f>
        <v>0.11579886800137754</v>
      </c>
      <c r="L91" s="521"/>
    </row>
    <row r="92" spans="1:12" ht="15.75" customHeight="1" x14ac:dyDescent="0.35">
      <c r="A92" s="48"/>
      <c r="B92" s="48"/>
      <c r="C92" s="59"/>
      <c r="D92" s="59"/>
      <c r="E92" s="47"/>
      <c r="F92" s="72"/>
      <c r="G92" s="47"/>
      <c r="H92" s="47"/>
      <c r="I92" s="60"/>
      <c r="J92" s="50"/>
      <c r="K92" s="86"/>
      <c r="L92" s="50"/>
    </row>
    <row r="93" spans="1:12" ht="15.75" customHeight="1" x14ac:dyDescent="0.35">
      <c r="A93" s="48"/>
      <c r="B93" s="48"/>
      <c r="C93" s="59"/>
      <c r="D93" s="59"/>
      <c r="E93" s="47"/>
      <c r="F93" s="72"/>
      <c r="G93" s="47"/>
      <c r="H93" s="47"/>
      <c r="I93" s="60"/>
      <c r="J93" s="50"/>
      <c r="K93" s="86"/>
      <c r="L93" s="50"/>
    </row>
    <row r="94" spans="1:12" ht="15.75" customHeight="1" x14ac:dyDescent="0.45">
      <c r="A94" s="332" t="str">
        <f ca="1">RIGHT(CELL("filename",D95),LEN(CELL("filename",D95))-FIND("]",CELL("filename",D95)))</f>
        <v>Attachment H-32A</v>
      </c>
      <c r="B94" s="333"/>
      <c r="C94" s="8"/>
      <c r="D94" s="8"/>
      <c r="E94" s="8"/>
      <c r="F94" s="8"/>
      <c r="G94" s="8"/>
      <c r="H94" s="8"/>
      <c r="I94" s="8"/>
      <c r="J94" s="8"/>
      <c r="K94" s="355" t="s">
        <v>470</v>
      </c>
    </row>
    <row r="95" spans="1:12" ht="19.5" customHeight="1" x14ac:dyDescent="0.5">
      <c r="A95" s="117" t="s">
        <v>50</v>
      </c>
      <c r="B95" s="10"/>
      <c r="C95" s="8"/>
      <c r="D95" s="8"/>
      <c r="E95" s="8"/>
      <c r="F95" s="8"/>
      <c r="G95" s="8"/>
      <c r="H95" s="8"/>
      <c r="I95" s="8"/>
      <c r="J95" s="8"/>
      <c r="K95" s="8"/>
      <c r="L95" s="8" t="s">
        <v>0</v>
      </c>
    </row>
    <row r="96" spans="1:12" ht="23" x14ac:dyDescent="0.5">
      <c r="A96" s="118" t="s">
        <v>96</v>
      </c>
      <c r="B96" s="11"/>
      <c r="C96" s="8"/>
      <c r="D96" s="8"/>
      <c r="E96" s="8"/>
      <c r="F96" s="9"/>
      <c r="G96" s="8"/>
      <c r="H96" s="8"/>
      <c r="I96" s="8"/>
      <c r="J96" s="8"/>
      <c r="K96" s="8"/>
      <c r="L96" s="8" t="s">
        <v>0</v>
      </c>
    </row>
    <row r="97" spans="1:25" ht="22.5" x14ac:dyDescent="0.45">
      <c r="A97" s="11"/>
      <c r="B97" s="11"/>
      <c r="C97" s="134" t="str">
        <f>C4</f>
        <v>AEP Transmission Zone</v>
      </c>
      <c r="D97" s="130"/>
      <c r="E97" s="130"/>
      <c r="F97" s="131"/>
      <c r="G97" s="130"/>
      <c r="H97" s="130"/>
      <c r="I97" s="130"/>
      <c r="J97" s="130"/>
      <c r="K97" s="132" t="s">
        <v>410</v>
      </c>
      <c r="L97" s="8"/>
    </row>
    <row r="98" spans="1:25" ht="22.5" x14ac:dyDescent="0.45">
      <c r="A98" s="11"/>
      <c r="B98" s="11"/>
      <c r="C98" s="97" t="s">
        <v>118</v>
      </c>
      <c r="D98" s="8"/>
      <c r="E98" s="8"/>
      <c r="F98" s="9"/>
      <c r="G98" s="8"/>
      <c r="H98" s="8"/>
      <c r="I98" s="8"/>
      <c r="J98" s="8"/>
      <c r="K98" s="8"/>
      <c r="L98" s="8"/>
    </row>
    <row r="99" spans="1:25" ht="23" x14ac:dyDescent="0.5">
      <c r="A99" s="117" t="str">
        <f>A6</f>
        <v>Year Ended 12/31/2026</v>
      </c>
      <c r="B99" s="10"/>
      <c r="C99" s="8"/>
      <c r="D99" s="8"/>
      <c r="E99" s="8"/>
      <c r="F99" s="8"/>
      <c r="G99" s="8"/>
      <c r="H99" s="8"/>
      <c r="I99" s="8"/>
      <c r="J99" s="8"/>
      <c r="K99" s="8"/>
      <c r="L99" s="8" t="s">
        <v>0</v>
      </c>
    </row>
    <row r="100" spans="1:25" x14ac:dyDescent="0.35">
      <c r="A100" s="68" t="str">
        <f>A7</f>
        <v>Projected</v>
      </c>
      <c r="B100" s="8"/>
      <c r="C100" s="8"/>
      <c r="D100" s="130"/>
      <c r="E100" s="133"/>
      <c r="F100" s="8"/>
      <c r="G100" s="8"/>
      <c r="H100" s="8"/>
      <c r="I100" s="8"/>
      <c r="J100" s="8"/>
      <c r="K100" s="8"/>
      <c r="L100" s="8" t="s">
        <v>87</v>
      </c>
    </row>
    <row r="101" spans="1:25" ht="15.75" customHeight="1" x14ac:dyDescent="0.35">
      <c r="A101" s="40"/>
      <c r="B101" s="40"/>
      <c r="C101" s="5"/>
      <c r="D101" s="5"/>
      <c r="F101" s="5"/>
      <c r="G101" s="4"/>
      <c r="H101" s="4"/>
      <c r="I101" s="6"/>
      <c r="J101" s="4"/>
      <c r="K101" s="116" t="str">
        <f>A7</f>
        <v>Projected</v>
      </c>
      <c r="L101" s="4"/>
    </row>
    <row r="102" spans="1:25" ht="15.75" customHeight="1" x14ac:dyDescent="0.35">
      <c r="A102" s="46"/>
      <c r="B102" s="46"/>
      <c r="C102" s="46"/>
      <c r="E102" s="62"/>
      <c r="F102" s="46"/>
      <c r="G102" s="46"/>
      <c r="H102" s="46"/>
      <c r="I102" s="46"/>
      <c r="J102" s="46"/>
      <c r="K102" s="135" t="str">
        <f>K9</f>
        <v>AEP-Area</v>
      </c>
      <c r="L102" s="50"/>
    </row>
    <row r="103" spans="1:25" ht="15.75" customHeight="1" x14ac:dyDescent="0.35">
      <c r="A103" s="63" t="s">
        <v>280</v>
      </c>
      <c r="B103" s="63"/>
      <c r="C103" s="63"/>
      <c r="D103" s="56" t="s">
        <v>131</v>
      </c>
      <c r="E103" s="63"/>
      <c r="F103" s="63"/>
      <c r="G103" s="63"/>
      <c r="H103" s="63"/>
      <c r="I103" s="63"/>
      <c r="J103" s="63"/>
      <c r="K103" s="63" t="s">
        <v>28</v>
      </c>
      <c r="L103" s="50"/>
    </row>
    <row r="104" spans="1:25" ht="15.75" customHeight="1" x14ac:dyDescent="0.35">
      <c r="A104" s="64" t="s">
        <v>2</v>
      </c>
      <c r="B104" s="64"/>
      <c r="C104" s="64" t="s">
        <v>27</v>
      </c>
      <c r="D104" s="64" t="s">
        <v>93</v>
      </c>
      <c r="E104" s="64" t="s">
        <v>48</v>
      </c>
      <c r="F104" s="64" t="s">
        <v>10</v>
      </c>
      <c r="G104" s="64"/>
      <c r="H104" s="353"/>
      <c r="I104" s="354" t="s">
        <v>5</v>
      </c>
      <c r="J104" s="64"/>
      <c r="K104" s="64" t="s">
        <v>9</v>
      </c>
      <c r="L104" s="50"/>
    </row>
    <row r="105" spans="1:25" ht="15.75" customHeight="1" x14ac:dyDescent="0.35">
      <c r="A105" s="65" t="s">
        <v>22</v>
      </c>
      <c r="B105" s="65"/>
      <c r="C105" s="65" t="s">
        <v>23</v>
      </c>
      <c r="D105" s="65" t="s">
        <v>24</v>
      </c>
      <c r="E105" s="65" t="s">
        <v>25</v>
      </c>
      <c r="F105" s="65" t="s">
        <v>26</v>
      </c>
      <c r="G105" s="66"/>
      <c r="H105" s="67" t="s">
        <v>45</v>
      </c>
      <c r="I105" s="68"/>
      <c r="J105" s="66"/>
      <c r="K105" s="65" t="s">
        <v>94</v>
      </c>
      <c r="L105" s="50"/>
    </row>
    <row r="106" spans="1:25" ht="15.75" customHeight="1" x14ac:dyDescent="0.35">
      <c r="A106" s="65"/>
      <c r="B106" s="65"/>
      <c r="C106" s="65"/>
      <c r="D106" s="65"/>
      <c r="E106" s="65"/>
      <c r="F106" s="65"/>
      <c r="G106" s="66"/>
      <c r="H106" s="67"/>
      <c r="I106" s="68"/>
      <c r="J106" s="66"/>
      <c r="K106" s="65"/>
      <c r="L106" s="50"/>
    </row>
    <row r="107" spans="1:25" ht="15.75" customHeight="1" x14ac:dyDescent="0.35">
      <c r="A107" s="65"/>
      <c r="B107" s="65"/>
      <c r="C107" s="65"/>
      <c r="D107" s="65"/>
      <c r="E107" s="69"/>
      <c r="F107" s="65"/>
      <c r="G107" s="66"/>
      <c r="H107" s="67"/>
      <c r="I107" s="70"/>
      <c r="J107" s="66"/>
      <c r="K107" s="65" t="s">
        <v>95</v>
      </c>
      <c r="L107" s="50"/>
    </row>
    <row r="108" spans="1:25" ht="15.75" customHeight="1" x14ac:dyDescent="0.35">
      <c r="A108" s="71"/>
      <c r="B108" s="71"/>
      <c r="C108" s="46"/>
      <c r="D108" s="46"/>
      <c r="E108" s="47"/>
      <c r="F108" s="46"/>
      <c r="G108" s="46"/>
      <c r="H108" s="46"/>
      <c r="I108" s="46"/>
      <c r="J108" s="46"/>
      <c r="K108" s="48" t="s">
        <v>123</v>
      </c>
      <c r="L108" s="50"/>
    </row>
    <row r="109" spans="1:25" ht="15.75" customHeight="1" thickBot="1" x14ac:dyDescent="0.4">
      <c r="A109" s="48"/>
      <c r="B109" s="48"/>
      <c r="C109" s="46"/>
      <c r="D109" s="46"/>
      <c r="E109" s="46"/>
      <c r="F109" s="46"/>
      <c r="G109" s="46"/>
      <c r="H109" s="46"/>
      <c r="I109" s="46"/>
      <c r="J109" s="46"/>
      <c r="K109" s="49" t="s">
        <v>81</v>
      </c>
      <c r="L109" s="50"/>
    </row>
    <row r="110" spans="1:25" ht="15.75" customHeight="1" x14ac:dyDescent="0.35">
      <c r="A110" s="48">
        <f>A91+1</f>
        <v>73</v>
      </c>
      <c r="B110" s="48"/>
      <c r="C110" s="46"/>
      <c r="D110" s="46"/>
      <c r="E110" s="46"/>
      <c r="F110" s="72"/>
      <c r="G110" s="46"/>
      <c r="H110" s="46"/>
      <c r="I110" s="46"/>
      <c r="J110" s="46"/>
      <c r="K110" s="46"/>
      <c r="L110" s="50"/>
      <c r="Y110" s="4"/>
    </row>
    <row r="111" spans="1:25" ht="15.75" customHeight="1" x14ac:dyDescent="0.35">
      <c r="A111" s="48">
        <f t="shared" si="1"/>
        <v>74</v>
      </c>
      <c r="B111" s="48"/>
      <c r="C111" s="46" t="s">
        <v>125</v>
      </c>
      <c r="D111" s="87"/>
      <c r="E111" s="87"/>
      <c r="F111" s="87"/>
      <c r="G111" s="87"/>
      <c r="H111" s="87"/>
      <c r="I111" s="87"/>
      <c r="J111" s="87"/>
      <c r="K111" s="46"/>
      <c r="L111" s="50"/>
      <c r="Y111" s="4"/>
    </row>
    <row r="112" spans="1:25" ht="15.75" customHeight="1" x14ac:dyDescent="0.35">
      <c r="A112" s="48">
        <f t="shared" si="1"/>
        <v>75</v>
      </c>
      <c r="B112" s="48"/>
      <c r="C112" s="46"/>
      <c r="D112" s="87"/>
      <c r="E112" s="87"/>
      <c r="F112" s="87"/>
      <c r="G112" s="87"/>
      <c r="H112" s="87"/>
      <c r="I112" s="87"/>
      <c r="J112" s="87"/>
      <c r="K112" s="46"/>
      <c r="L112" s="50"/>
      <c r="Y112" s="4"/>
    </row>
    <row r="113" spans="1:25" ht="15.75" customHeight="1" x14ac:dyDescent="0.35">
      <c r="A113" s="48">
        <f t="shared" si="1"/>
        <v>76</v>
      </c>
      <c r="B113" s="48"/>
      <c r="C113" s="46" t="s">
        <v>425</v>
      </c>
      <c r="D113" s="46"/>
      <c r="E113" s="46"/>
      <c r="F113" s="46"/>
      <c r="G113" s="46"/>
      <c r="H113" s="56"/>
      <c r="I113" s="46"/>
      <c r="J113" s="46"/>
      <c r="K113" s="50">
        <f>F40+F41</f>
        <v>2598277.9699999997</v>
      </c>
      <c r="L113" s="50"/>
      <c r="Y113" s="4"/>
    </row>
    <row r="114" spans="1:25" ht="15.75" customHeight="1" thickBot="1" x14ac:dyDescent="0.4">
      <c r="A114" s="48">
        <f t="shared" si="1"/>
        <v>77</v>
      </c>
      <c r="B114" s="48"/>
      <c r="C114" s="57" t="s">
        <v>243</v>
      </c>
      <c r="D114" s="58"/>
      <c r="E114" s="54"/>
      <c r="F114" s="54"/>
      <c r="G114" s="50"/>
      <c r="H114" s="50"/>
      <c r="I114" s="46"/>
      <c r="J114" s="50"/>
      <c r="K114" s="244">
        <v>0</v>
      </c>
      <c r="L114" s="50"/>
      <c r="Y114" s="4"/>
    </row>
    <row r="115" spans="1:25" ht="15.75" customHeight="1" x14ac:dyDescent="0.35">
      <c r="A115" s="48">
        <f t="shared" si="1"/>
        <v>78</v>
      </c>
      <c r="B115" s="48"/>
      <c r="C115" s="59" t="s">
        <v>426</v>
      </c>
      <c r="D115" s="47"/>
      <c r="E115" s="47"/>
      <c r="F115" s="47"/>
      <c r="G115" s="47"/>
      <c r="H115" s="60"/>
      <c r="I115" s="46"/>
      <c r="J115" s="47"/>
      <c r="K115" s="50">
        <f>+K113-K114</f>
        <v>2598277.9699999997</v>
      </c>
      <c r="L115" s="50"/>
      <c r="Y115" s="4"/>
    </row>
    <row r="116" spans="1:25" ht="15.75" customHeight="1" x14ac:dyDescent="0.35">
      <c r="A116" s="48">
        <f t="shared" si="1"/>
        <v>79</v>
      </c>
      <c r="B116" s="48"/>
      <c r="C116" s="59"/>
      <c r="D116" s="46"/>
      <c r="E116" s="50"/>
      <c r="F116" s="50"/>
      <c r="G116" s="50"/>
      <c r="H116" s="50"/>
      <c r="I116" s="46"/>
      <c r="J116" s="46"/>
      <c r="K116" s="87"/>
      <c r="L116" s="50"/>
      <c r="Y116" s="4"/>
    </row>
    <row r="117" spans="1:25" ht="15.75" customHeight="1" x14ac:dyDescent="0.35">
      <c r="A117" s="48">
        <f t="shared" si="1"/>
        <v>80</v>
      </c>
      <c r="B117" s="48"/>
      <c r="C117" s="59" t="s">
        <v>427</v>
      </c>
      <c r="D117" s="46"/>
      <c r="E117" s="50"/>
      <c r="F117" s="50"/>
      <c r="G117" s="50"/>
      <c r="H117" s="50"/>
      <c r="I117" s="46"/>
      <c r="J117" s="50"/>
      <c r="K117" s="61">
        <f>IF(K113&gt;0,K115/K113,0)</f>
        <v>1</v>
      </c>
      <c r="L117" s="50"/>
      <c r="Y117" s="4"/>
    </row>
    <row r="118" spans="1:25" ht="15.75" customHeight="1" x14ac:dyDescent="0.35">
      <c r="A118" s="48">
        <f t="shared" si="1"/>
        <v>81</v>
      </c>
      <c r="B118" s="48"/>
      <c r="C118" s="59" t="s">
        <v>428</v>
      </c>
      <c r="D118" s="46"/>
      <c r="E118" s="50"/>
      <c r="F118" s="50"/>
      <c r="G118" s="50"/>
      <c r="H118" s="50"/>
      <c r="I118" s="46"/>
      <c r="J118" s="46" t="s">
        <v>7</v>
      </c>
      <c r="K118" s="61">
        <f>K91</f>
        <v>0.11579886800137754</v>
      </c>
      <c r="L118" s="50"/>
      <c r="Y118" s="4"/>
    </row>
    <row r="119" spans="1:25" ht="16.5" customHeight="1" x14ac:dyDescent="0.35">
      <c r="A119" s="48">
        <f t="shared" si="1"/>
        <v>82</v>
      </c>
      <c r="B119" s="48"/>
      <c r="C119" s="59" t="s">
        <v>429</v>
      </c>
      <c r="D119" s="46"/>
      <c r="E119" s="46"/>
      <c r="F119" s="46"/>
      <c r="G119" s="46"/>
      <c r="H119" s="46"/>
      <c r="I119" s="46"/>
      <c r="J119" s="46" t="s">
        <v>126</v>
      </c>
      <c r="K119" s="53">
        <f>+K118*K117</f>
        <v>0.11579886800137754</v>
      </c>
      <c r="L119" s="46"/>
    </row>
    <row r="120" spans="1:25" ht="16.5" customHeight="1" x14ac:dyDescent="0.35">
      <c r="A120" s="48">
        <f t="shared" si="1"/>
        <v>83</v>
      </c>
      <c r="B120" s="48"/>
      <c r="C120" s="46"/>
      <c r="D120" s="46"/>
      <c r="E120" s="50"/>
      <c r="F120" s="72"/>
      <c r="G120" s="75"/>
      <c r="H120" s="85"/>
      <c r="I120" s="50"/>
      <c r="J120" s="50"/>
      <c r="K120" s="50"/>
      <c r="L120" s="50"/>
    </row>
    <row r="121" spans="1:25" ht="16.5" customHeight="1" x14ac:dyDescent="0.35">
      <c r="A121" s="48">
        <f t="shared" si="1"/>
        <v>84</v>
      </c>
      <c r="B121" s="48"/>
      <c r="C121" s="46"/>
      <c r="D121" s="46"/>
      <c r="E121" s="50"/>
      <c r="F121" s="72"/>
      <c r="G121" s="50"/>
      <c r="H121" s="50"/>
      <c r="I121" s="50"/>
      <c r="J121" s="50"/>
      <c r="K121" s="50"/>
      <c r="L121" s="50"/>
    </row>
    <row r="122" spans="1:25" ht="16.5" customHeight="1" thickBot="1" x14ac:dyDescent="0.4">
      <c r="A122" s="48">
        <f t="shared" si="1"/>
        <v>85</v>
      </c>
      <c r="B122" s="48"/>
      <c r="C122" s="46" t="s">
        <v>244</v>
      </c>
      <c r="D122" s="88"/>
      <c r="E122" s="50"/>
      <c r="F122" s="89" t="s">
        <v>21</v>
      </c>
      <c r="G122" s="90" t="s">
        <v>7</v>
      </c>
      <c r="H122" s="50"/>
      <c r="I122" s="90" t="s">
        <v>34</v>
      </c>
      <c r="J122" s="50"/>
      <c r="K122" s="50"/>
      <c r="L122" s="50"/>
    </row>
    <row r="123" spans="1:25" ht="16.5" customHeight="1" x14ac:dyDescent="0.35">
      <c r="A123" s="48">
        <f t="shared" si="1"/>
        <v>86</v>
      </c>
      <c r="B123" s="48"/>
      <c r="C123" s="46" t="s">
        <v>35</v>
      </c>
      <c r="D123" s="46"/>
      <c r="E123" s="50"/>
      <c r="F123" s="72">
        <v>0</v>
      </c>
      <c r="G123" s="91">
        <v>0</v>
      </c>
      <c r="H123" s="92"/>
      <c r="I123" s="72">
        <f>F123*G123</f>
        <v>0</v>
      </c>
      <c r="J123" s="50"/>
      <c r="K123" s="50"/>
      <c r="L123" s="50"/>
    </row>
    <row r="124" spans="1:25" ht="16.5" customHeight="1" x14ac:dyDescent="0.35">
      <c r="A124" s="48">
        <f t="shared" si="1"/>
        <v>87</v>
      </c>
      <c r="B124" s="48"/>
      <c r="C124" s="46" t="s">
        <v>247</v>
      </c>
      <c r="D124" s="46"/>
      <c r="E124" s="50"/>
      <c r="F124" s="72">
        <v>1</v>
      </c>
      <c r="G124" s="243">
        <f>'H-32A-WP04 - Zonal Investment'!G70</f>
        <v>0.11579886800137751</v>
      </c>
      <c r="H124" s="92"/>
      <c r="I124" s="72">
        <f>F124*G124</f>
        <v>0.11579886800137751</v>
      </c>
      <c r="J124" s="50"/>
      <c r="K124" s="50"/>
      <c r="L124" s="50"/>
    </row>
    <row r="125" spans="1:25" ht="16.5" customHeight="1" x14ac:dyDescent="0.35">
      <c r="A125" s="48">
        <f t="shared" si="1"/>
        <v>88</v>
      </c>
      <c r="B125" s="48"/>
      <c r="C125" s="46" t="s">
        <v>36</v>
      </c>
      <c r="D125" s="46"/>
      <c r="E125" s="50"/>
      <c r="F125" s="72">
        <v>0</v>
      </c>
      <c r="G125" s="91">
        <v>0</v>
      </c>
      <c r="H125" s="92"/>
      <c r="I125" s="72">
        <f>F125*G125</f>
        <v>0</v>
      </c>
      <c r="J125" s="50"/>
      <c r="K125" s="85" t="s">
        <v>37</v>
      </c>
      <c r="L125" s="50"/>
    </row>
    <row r="126" spans="1:25" ht="16.5" customHeight="1" thickBot="1" x14ac:dyDescent="0.4">
      <c r="A126" s="48">
        <f t="shared" si="1"/>
        <v>89</v>
      </c>
      <c r="B126" s="48"/>
      <c r="C126" s="46" t="s">
        <v>38</v>
      </c>
      <c r="D126" s="46"/>
      <c r="E126" s="50"/>
      <c r="F126" s="72">
        <v>0</v>
      </c>
      <c r="G126" s="91">
        <v>0</v>
      </c>
      <c r="H126" s="92"/>
      <c r="I126" s="80">
        <f>F126*G126</f>
        <v>0</v>
      </c>
      <c r="J126" s="50"/>
      <c r="K126" s="49" t="s">
        <v>39</v>
      </c>
      <c r="L126" s="50"/>
    </row>
    <row r="127" spans="1:25" ht="16.5" customHeight="1" x14ac:dyDescent="0.35">
      <c r="A127" s="48">
        <f t="shared" si="1"/>
        <v>90</v>
      </c>
      <c r="B127" s="48"/>
      <c r="C127" s="46" t="s">
        <v>430</v>
      </c>
      <c r="D127" s="46"/>
      <c r="E127" s="50"/>
      <c r="F127" s="72">
        <f>SUM(F123:F126)</f>
        <v>1</v>
      </c>
      <c r="G127" s="50"/>
      <c r="H127" s="50"/>
      <c r="I127" s="72">
        <f>SUM(I123:I126)</f>
        <v>0.11579886800137751</v>
      </c>
      <c r="J127" s="56" t="s">
        <v>32</v>
      </c>
      <c r="K127" s="93">
        <f>IF(I127&gt;0,I127/F127,0)</f>
        <v>0.11579886800137751</v>
      </c>
      <c r="L127" s="94" t="s">
        <v>40</v>
      </c>
    </row>
    <row r="128" spans="1:25" ht="16.5" customHeight="1" x14ac:dyDescent="0.35">
      <c r="A128" s="48">
        <f t="shared" si="1"/>
        <v>91</v>
      </c>
      <c r="B128" s="48"/>
      <c r="C128" s="46"/>
      <c r="D128" s="46"/>
      <c r="E128" s="50"/>
      <c r="F128" s="72"/>
      <c r="G128" s="50"/>
      <c r="H128" s="50"/>
      <c r="I128" s="50"/>
      <c r="J128" s="50"/>
      <c r="K128" s="50"/>
      <c r="L128" s="50"/>
    </row>
    <row r="129" spans="1:12" x14ac:dyDescent="0.35">
      <c r="A129" s="48">
        <f t="shared" si="1"/>
        <v>92</v>
      </c>
      <c r="B129" s="48"/>
      <c r="C129" s="123"/>
      <c r="D129" s="123"/>
      <c r="E129" s="50"/>
      <c r="F129" s="95"/>
      <c r="G129" s="50"/>
      <c r="H129" s="50"/>
      <c r="I129" s="50"/>
      <c r="J129" s="50"/>
      <c r="K129" s="46"/>
      <c r="L129" s="50"/>
    </row>
    <row r="130" spans="1:12" x14ac:dyDescent="0.35">
      <c r="A130" s="48">
        <f t="shared" si="1"/>
        <v>93</v>
      </c>
      <c r="B130" s="48"/>
      <c r="C130" s="59"/>
      <c r="D130" s="59"/>
      <c r="E130" s="83"/>
      <c r="F130" s="96"/>
      <c r="G130" s="112"/>
      <c r="H130" s="125"/>
      <c r="I130" s="124"/>
      <c r="J130" s="124"/>
      <c r="K130" s="124"/>
      <c r="L130" s="94"/>
    </row>
    <row r="131" spans="1:12" x14ac:dyDescent="0.35">
      <c r="A131" s="48">
        <f t="shared" si="1"/>
        <v>94</v>
      </c>
      <c r="B131" s="97"/>
      <c r="C131" s="97"/>
      <c r="D131" s="97"/>
      <c r="E131" s="97" t="s">
        <v>100</v>
      </c>
      <c r="F131" s="97"/>
      <c r="G131" s="97"/>
      <c r="H131" s="97"/>
      <c r="I131" s="97"/>
      <c r="J131" s="97"/>
      <c r="K131" s="98"/>
      <c r="L131" s="46"/>
    </row>
    <row r="132" spans="1:12" x14ac:dyDescent="0.35">
      <c r="A132" s="48">
        <f t="shared" si="1"/>
        <v>95</v>
      </c>
      <c r="B132" s="97"/>
      <c r="C132" s="97"/>
      <c r="D132" s="99" t="s">
        <v>0</v>
      </c>
      <c r="E132" s="99" t="s">
        <v>108</v>
      </c>
      <c r="F132" s="99"/>
      <c r="G132" s="99"/>
      <c r="H132" s="99"/>
      <c r="I132" s="97"/>
      <c r="J132" s="97"/>
      <c r="K132" s="46"/>
      <c r="L132" s="97"/>
    </row>
    <row r="133" spans="1:12" x14ac:dyDescent="0.35">
      <c r="A133" s="48">
        <f t="shared" si="1"/>
        <v>96</v>
      </c>
      <c r="B133" s="97"/>
      <c r="C133" s="100"/>
      <c r="D133" s="97"/>
      <c r="E133" s="99"/>
      <c r="F133" s="99"/>
      <c r="G133" s="99"/>
      <c r="H133" s="99"/>
      <c r="I133" s="97"/>
      <c r="J133" s="101"/>
      <c r="K133" s="46"/>
      <c r="L133" s="97"/>
    </row>
    <row r="134" spans="1:12" x14ac:dyDescent="0.35">
      <c r="A134" s="48">
        <f t="shared" si="1"/>
        <v>97</v>
      </c>
      <c r="B134" s="97"/>
      <c r="C134" s="100"/>
      <c r="D134" s="97"/>
      <c r="E134" s="99"/>
      <c r="F134" s="99"/>
      <c r="G134" s="99"/>
      <c r="H134" s="99"/>
      <c r="I134" s="97"/>
      <c r="J134" s="101"/>
      <c r="K134" s="46"/>
      <c r="L134" s="97"/>
    </row>
    <row r="135" spans="1:12" x14ac:dyDescent="0.35">
      <c r="A135" s="48">
        <f t="shared" si="1"/>
        <v>98</v>
      </c>
      <c r="B135" s="97"/>
      <c r="C135" s="100"/>
      <c r="D135" s="97"/>
      <c r="E135" s="99"/>
      <c r="F135" s="99"/>
      <c r="G135" s="99"/>
      <c r="H135" s="99"/>
      <c r="I135" s="97"/>
      <c r="J135" s="101"/>
      <c r="K135" s="46"/>
      <c r="L135" s="97"/>
    </row>
    <row r="136" spans="1:12" x14ac:dyDescent="0.35">
      <c r="A136" s="48">
        <f t="shared" si="1"/>
        <v>99</v>
      </c>
      <c r="B136" s="97"/>
      <c r="C136" s="97" t="s">
        <v>101</v>
      </c>
      <c r="D136" s="97"/>
      <c r="E136" s="99"/>
      <c r="F136" s="99"/>
      <c r="G136" s="99"/>
      <c r="H136" s="99"/>
      <c r="I136" s="97"/>
      <c r="J136" s="99"/>
      <c r="K136" s="46"/>
      <c r="L136" s="97"/>
    </row>
    <row r="137" spans="1:12" x14ac:dyDescent="0.35">
      <c r="A137" s="48">
        <f t="shared" si="1"/>
        <v>100</v>
      </c>
      <c r="B137" s="97"/>
      <c r="C137" s="97" t="s">
        <v>107</v>
      </c>
      <c r="D137" s="97"/>
      <c r="E137" s="99"/>
      <c r="F137" s="99"/>
      <c r="G137" s="99"/>
      <c r="H137" s="99"/>
      <c r="I137" s="97"/>
      <c r="J137" s="99"/>
      <c r="K137" s="46"/>
      <c r="L137" s="97"/>
    </row>
    <row r="138" spans="1:12" x14ac:dyDescent="0.35">
      <c r="A138" s="48">
        <f t="shared" si="1"/>
        <v>101</v>
      </c>
      <c r="B138" s="97"/>
      <c r="C138" s="97"/>
      <c r="D138" s="97"/>
      <c r="E138" s="99"/>
      <c r="F138" s="99"/>
      <c r="G138" s="99"/>
      <c r="H138" s="99"/>
      <c r="I138" s="97"/>
      <c r="J138" s="99"/>
      <c r="K138" s="46"/>
      <c r="L138" s="97"/>
    </row>
    <row r="139" spans="1:12" ht="15.75" customHeight="1" x14ac:dyDescent="0.35">
      <c r="A139" s="48">
        <f t="shared" si="1"/>
        <v>102</v>
      </c>
      <c r="B139" s="126" t="s">
        <v>48</v>
      </c>
      <c r="C139" s="97"/>
      <c r="D139" s="97"/>
      <c r="E139" s="99"/>
      <c r="F139" s="99"/>
      <c r="G139" s="99"/>
      <c r="H139" s="99"/>
      <c r="I139" s="97"/>
      <c r="J139" s="99"/>
      <c r="K139" s="46"/>
      <c r="L139" s="97"/>
    </row>
    <row r="140" spans="1:12" x14ac:dyDescent="0.35">
      <c r="A140" s="48">
        <f t="shared" si="1"/>
        <v>103</v>
      </c>
      <c r="B140" s="102" t="s">
        <v>102</v>
      </c>
      <c r="C140" s="103" t="s">
        <v>109</v>
      </c>
      <c r="D140" s="103"/>
      <c r="E140" s="103"/>
      <c r="F140" s="103"/>
      <c r="G140" s="103"/>
      <c r="H140" s="103"/>
      <c r="I140" s="103"/>
      <c r="J140" s="103"/>
      <c r="K140" s="46"/>
      <c r="L140" s="97"/>
    </row>
    <row r="141" spans="1:12" x14ac:dyDescent="0.35">
      <c r="A141" s="48">
        <f t="shared" si="1"/>
        <v>104</v>
      </c>
      <c r="B141" s="102" t="s">
        <v>103</v>
      </c>
      <c r="C141" s="103" t="s">
        <v>432</v>
      </c>
      <c r="D141" s="103"/>
      <c r="E141" s="103"/>
      <c r="F141" s="103"/>
      <c r="G141" s="103"/>
      <c r="H141" s="103"/>
      <c r="I141" s="103"/>
      <c r="J141" s="103"/>
      <c r="K141" s="46"/>
      <c r="L141" s="103"/>
    </row>
    <row r="142" spans="1:12" x14ac:dyDescent="0.35">
      <c r="A142" s="48">
        <f t="shared" si="1"/>
        <v>105</v>
      </c>
      <c r="B142" s="102" t="s">
        <v>104</v>
      </c>
      <c r="C142" s="46" t="s">
        <v>431</v>
      </c>
      <c r="D142" s="103"/>
      <c r="E142" s="103"/>
      <c r="F142" s="103"/>
      <c r="G142" s="103"/>
      <c r="H142" s="103"/>
      <c r="I142" s="103"/>
      <c r="J142" s="103"/>
      <c r="K142" s="46"/>
      <c r="L142" s="103"/>
    </row>
    <row r="143" spans="1:12" ht="15" customHeight="1" x14ac:dyDescent="0.35">
      <c r="A143" s="48">
        <f t="shared" si="1"/>
        <v>106</v>
      </c>
      <c r="C143" s="46" t="s">
        <v>132</v>
      </c>
      <c r="D143" s="103"/>
      <c r="E143" s="103"/>
      <c r="F143" s="103"/>
      <c r="G143" s="103"/>
      <c r="H143" s="103"/>
      <c r="I143" s="103"/>
      <c r="J143" s="103"/>
      <c r="K143" s="46"/>
      <c r="L143" s="103"/>
    </row>
    <row r="144" spans="1:12" ht="15" customHeight="1" x14ac:dyDescent="0.35">
      <c r="A144" s="48">
        <f t="shared" si="1"/>
        <v>107</v>
      </c>
      <c r="C144" s="46" t="s">
        <v>133</v>
      </c>
      <c r="D144" s="103"/>
      <c r="E144" s="103"/>
      <c r="F144" s="103"/>
      <c r="G144" s="103"/>
      <c r="H144" s="103"/>
      <c r="I144" s="103"/>
      <c r="J144" s="103"/>
      <c r="K144" s="46"/>
      <c r="L144" s="103"/>
    </row>
    <row r="145" spans="1:12" ht="15" customHeight="1" x14ac:dyDescent="0.35">
      <c r="A145" s="48">
        <f t="shared" si="1"/>
        <v>108</v>
      </c>
      <c r="B145" s="105"/>
      <c r="C145" s="46" t="s">
        <v>134</v>
      </c>
      <c r="D145" s="105"/>
      <c r="E145" s="105"/>
      <c r="F145" s="105"/>
      <c r="G145" s="105"/>
      <c r="H145" s="105"/>
      <c r="I145" s="105"/>
      <c r="J145" s="105"/>
      <c r="K145" s="46"/>
      <c r="L145" s="103"/>
    </row>
    <row r="146" spans="1:12" ht="15" customHeight="1" x14ac:dyDescent="0.35">
      <c r="A146" s="48">
        <f t="shared" si="1"/>
        <v>109</v>
      </c>
      <c r="B146" s="102" t="s">
        <v>105</v>
      </c>
      <c r="C146" s="103" t="s">
        <v>476</v>
      </c>
      <c r="D146" s="105"/>
      <c r="E146" s="105"/>
      <c r="F146" s="105"/>
      <c r="G146" s="105"/>
      <c r="H146" s="105"/>
      <c r="I146" s="105"/>
      <c r="J146" s="105"/>
      <c r="K146" s="46"/>
      <c r="L146" s="105"/>
    </row>
    <row r="147" spans="1:12" ht="15" customHeight="1" x14ac:dyDescent="0.35">
      <c r="A147" s="48">
        <f t="shared" si="1"/>
        <v>110</v>
      </c>
      <c r="B147" s="102"/>
      <c r="C147" s="103" t="s">
        <v>433</v>
      </c>
      <c r="D147" s="105"/>
      <c r="E147" s="105"/>
      <c r="F147" s="105"/>
      <c r="G147" s="105"/>
      <c r="H147" s="105"/>
      <c r="I147" s="105"/>
      <c r="J147" s="105"/>
      <c r="K147" s="46"/>
      <c r="L147" s="105"/>
    </row>
    <row r="148" spans="1:12" ht="15" customHeight="1" x14ac:dyDescent="0.35">
      <c r="A148" s="48">
        <f t="shared" si="1"/>
        <v>111</v>
      </c>
      <c r="B148" s="102" t="s">
        <v>106</v>
      </c>
      <c r="C148" s="46" t="s">
        <v>121</v>
      </c>
      <c r="D148" s="46"/>
      <c r="E148" s="46"/>
      <c r="F148" s="46"/>
      <c r="G148" s="46"/>
      <c r="H148" s="46"/>
      <c r="I148" s="46"/>
      <c r="J148" s="46"/>
      <c r="K148" s="46"/>
      <c r="L148" s="105"/>
    </row>
    <row r="149" spans="1:12" ht="15" customHeight="1" x14ac:dyDescent="0.35">
      <c r="A149" s="48">
        <f t="shared" si="1"/>
        <v>112</v>
      </c>
      <c r="B149" s="104" t="s">
        <v>158</v>
      </c>
      <c r="C149" s="584" t="s">
        <v>378</v>
      </c>
      <c r="D149" s="584"/>
      <c r="E149" s="584"/>
      <c r="F149" s="584"/>
      <c r="G149" s="584"/>
      <c r="H149" s="584"/>
      <c r="I149" s="584"/>
      <c r="J149" s="584"/>
      <c r="K149" s="584"/>
      <c r="L149" s="584"/>
    </row>
    <row r="150" spans="1:12" ht="15" customHeight="1" x14ac:dyDescent="0.35">
      <c r="A150" s="48">
        <f t="shared" si="1"/>
        <v>113</v>
      </c>
      <c r="B150" s="104"/>
      <c r="C150" s="584" t="s">
        <v>157</v>
      </c>
      <c r="D150" s="584"/>
      <c r="E150" s="584"/>
      <c r="F150" s="584"/>
      <c r="G150" s="584"/>
      <c r="H150" s="584"/>
      <c r="I150" s="584"/>
      <c r="J150" s="584"/>
      <c r="K150" s="584"/>
      <c r="L150" s="584"/>
    </row>
    <row r="151" spans="1:12" ht="15" customHeight="1" x14ac:dyDescent="0.35">
      <c r="A151" s="48">
        <f t="shared" si="1"/>
        <v>114</v>
      </c>
      <c r="B151" s="104" t="s">
        <v>230</v>
      </c>
      <c r="C151" s="239" t="s">
        <v>350</v>
      </c>
      <c r="D151" s="105"/>
      <c r="E151" s="105"/>
      <c r="F151" s="105"/>
      <c r="G151" s="105"/>
      <c r="H151" s="105"/>
      <c r="I151" s="105"/>
      <c r="J151" s="105"/>
      <c r="K151" s="105"/>
      <c r="L151" s="105"/>
    </row>
    <row r="152" spans="1:12" ht="15" customHeight="1" x14ac:dyDescent="0.35">
      <c r="A152" s="48">
        <f t="shared" si="1"/>
        <v>115</v>
      </c>
      <c r="B152" s="46"/>
      <c r="C152" s="239" t="s">
        <v>229</v>
      </c>
      <c r="D152" s="105"/>
      <c r="E152" s="105"/>
      <c r="F152" s="105"/>
      <c r="G152" s="105"/>
      <c r="H152" s="105"/>
      <c r="I152" s="105"/>
      <c r="J152" s="105"/>
      <c r="K152" s="105"/>
      <c r="L152" s="105"/>
    </row>
    <row r="153" spans="1:12" ht="15" customHeight="1" x14ac:dyDescent="0.35">
      <c r="A153" s="48">
        <f t="shared" si="1"/>
        <v>116</v>
      </c>
      <c r="B153" s="56" t="s">
        <v>233</v>
      </c>
      <c r="C153" s="239" t="s">
        <v>348</v>
      </c>
      <c r="D153" s="105"/>
      <c r="E153" s="105"/>
      <c r="F153" s="105"/>
      <c r="G153" s="105"/>
      <c r="H153" s="105"/>
      <c r="I153" s="105"/>
      <c r="J153" s="105"/>
      <c r="K153" s="105"/>
      <c r="L153" s="105"/>
    </row>
    <row r="154" spans="1:12" ht="15" customHeight="1" x14ac:dyDescent="0.35">
      <c r="A154" s="48">
        <f t="shared" si="1"/>
        <v>117</v>
      </c>
      <c r="B154" s="104"/>
      <c r="C154" s="239" t="s">
        <v>232</v>
      </c>
      <c r="D154" s="110"/>
      <c r="E154" s="110"/>
      <c r="F154" s="110"/>
      <c r="G154" s="110"/>
      <c r="H154" s="110"/>
      <c r="I154" s="110"/>
      <c r="J154" s="110"/>
      <c r="K154" s="110"/>
      <c r="L154" s="110"/>
    </row>
    <row r="155" spans="1:12" ht="15" customHeight="1" x14ac:dyDescent="0.35">
      <c r="A155" s="48">
        <f t="shared" si="1"/>
        <v>118</v>
      </c>
      <c r="B155" s="104" t="s">
        <v>237</v>
      </c>
      <c r="C155" s="106" t="s">
        <v>434</v>
      </c>
      <c r="D155" s="106"/>
      <c r="E155" s="105"/>
      <c r="F155" s="107"/>
      <c r="G155" s="105"/>
      <c r="H155" s="108"/>
      <c r="I155" s="108"/>
      <c r="J155" s="105"/>
      <c r="K155" s="108"/>
      <c r="L155" s="105"/>
    </row>
    <row r="156" spans="1:12" ht="15" customHeight="1" x14ac:dyDescent="0.35">
      <c r="A156" s="48">
        <f t="shared" si="1"/>
        <v>119</v>
      </c>
      <c r="B156" s="104"/>
      <c r="C156" s="106" t="s">
        <v>346</v>
      </c>
      <c r="D156" s="106"/>
      <c r="E156" s="105"/>
      <c r="F156" s="107"/>
      <c r="G156" s="105"/>
      <c r="H156" s="108"/>
      <c r="I156" s="108"/>
      <c r="J156" s="105"/>
      <c r="K156" s="108"/>
      <c r="L156" s="105"/>
    </row>
    <row r="157" spans="1:12" ht="15" customHeight="1" x14ac:dyDescent="0.35">
      <c r="A157" s="48">
        <f t="shared" si="1"/>
        <v>120</v>
      </c>
      <c r="B157" s="104" t="s">
        <v>240</v>
      </c>
      <c r="C157" s="242" t="s">
        <v>241</v>
      </c>
      <c r="D157" s="105"/>
      <c r="E157" s="105"/>
      <c r="F157" s="107"/>
      <c r="G157" s="105"/>
      <c r="H157" s="105"/>
      <c r="I157" s="105"/>
      <c r="J157" s="105"/>
      <c r="K157" s="105"/>
      <c r="L157" s="105"/>
    </row>
    <row r="158" spans="1:12" ht="15" customHeight="1" x14ac:dyDescent="0.35">
      <c r="A158" s="48">
        <f t="shared" si="1"/>
        <v>121</v>
      </c>
      <c r="B158" s="104"/>
      <c r="C158" s="242" t="s">
        <v>242</v>
      </c>
      <c r="D158" s="105"/>
      <c r="E158" s="105"/>
      <c r="F158" s="107"/>
      <c r="G158" s="105"/>
      <c r="H158" s="105"/>
      <c r="I158" s="105"/>
      <c r="J158" s="105"/>
      <c r="K158" s="105"/>
      <c r="L158" s="105"/>
    </row>
    <row r="159" spans="1:12" ht="15" customHeight="1" x14ac:dyDescent="0.35">
      <c r="A159" s="48">
        <f t="shared" si="1"/>
        <v>122</v>
      </c>
      <c r="B159" s="104" t="s">
        <v>245</v>
      </c>
      <c r="C159" s="105" t="s">
        <v>246</v>
      </c>
      <c r="D159" s="105"/>
      <c r="E159" s="105"/>
      <c r="F159" s="105"/>
      <c r="G159" s="105"/>
      <c r="H159" s="105"/>
      <c r="I159" s="105"/>
      <c r="J159" s="105"/>
      <c r="K159" s="105"/>
      <c r="L159" s="105"/>
    </row>
    <row r="160" spans="1:12" ht="15" customHeight="1" x14ac:dyDescent="0.35">
      <c r="A160" s="48">
        <f t="shared" si="1"/>
        <v>123</v>
      </c>
      <c r="B160" s="104" t="s">
        <v>250</v>
      </c>
      <c r="C160" s="105" t="s">
        <v>375</v>
      </c>
      <c r="D160" s="105"/>
      <c r="E160" s="105"/>
      <c r="F160" s="105"/>
      <c r="G160" s="105"/>
      <c r="H160" s="105"/>
      <c r="I160" s="105"/>
      <c r="J160" s="105"/>
      <c r="K160" s="105"/>
      <c r="L160" s="105"/>
    </row>
    <row r="161" spans="1:23" ht="15" customHeight="1" x14ac:dyDescent="0.35">
      <c r="A161" s="48">
        <f t="shared" si="1"/>
        <v>124</v>
      </c>
      <c r="B161" s="104"/>
      <c r="C161" s="105" t="s">
        <v>477</v>
      </c>
      <c r="D161" s="105"/>
      <c r="E161" s="105"/>
      <c r="F161" s="105"/>
      <c r="G161" s="105"/>
      <c r="H161" s="105"/>
      <c r="I161" s="105"/>
      <c r="J161" s="105"/>
      <c r="K161" s="105"/>
      <c r="L161" s="105"/>
    </row>
    <row r="162" spans="1:23" ht="15" customHeight="1" x14ac:dyDescent="0.35">
      <c r="A162" s="48">
        <f t="shared" si="1"/>
        <v>125</v>
      </c>
      <c r="B162" s="104" t="s">
        <v>314</v>
      </c>
      <c r="C162" s="105" t="s">
        <v>498</v>
      </c>
      <c r="D162" s="105"/>
      <c r="E162" s="105"/>
      <c r="F162" s="105"/>
      <c r="G162" s="105"/>
      <c r="H162" s="105"/>
      <c r="I162" s="105"/>
      <c r="J162" s="105"/>
      <c r="K162" s="105"/>
      <c r="L162" s="105"/>
    </row>
    <row r="163" spans="1:23" ht="15" customHeight="1" x14ac:dyDescent="0.35">
      <c r="A163" s="48">
        <f t="shared" si="1"/>
        <v>126</v>
      </c>
      <c r="B163" s="104"/>
      <c r="C163" s="105"/>
      <c r="D163" s="105"/>
      <c r="E163" s="105"/>
      <c r="F163" s="105"/>
      <c r="G163" s="105"/>
      <c r="H163" s="105"/>
      <c r="I163" s="105"/>
      <c r="J163" s="105"/>
      <c r="K163" s="105"/>
      <c r="L163" s="105"/>
    </row>
    <row r="164" spans="1:23" ht="15" customHeight="1" x14ac:dyDescent="0.35">
      <c r="A164" s="48">
        <f t="shared" si="1"/>
        <v>127</v>
      </c>
      <c r="B164" s="104" t="s">
        <v>377</v>
      </c>
      <c r="C164" s="105" t="s">
        <v>435</v>
      </c>
      <c r="D164" s="105"/>
      <c r="E164" s="105"/>
      <c r="F164" s="105"/>
      <c r="G164" s="105"/>
      <c r="H164" s="105"/>
      <c r="I164" s="105"/>
      <c r="J164" s="105"/>
      <c r="K164" s="105"/>
      <c r="L164" s="105"/>
    </row>
    <row r="165" spans="1:23" ht="15" customHeight="1" x14ac:dyDescent="0.35">
      <c r="A165" s="104"/>
      <c r="B165" s="104"/>
      <c r="C165" s="105"/>
      <c r="D165" s="105"/>
      <c r="E165" s="105"/>
      <c r="F165" s="105"/>
      <c r="G165" s="105"/>
      <c r="H165" s="105"/>
      <c r="I165" s="105"/>
      <c r="J165" s="105"/>
      <c r="K165" s="105"/>
      <c r="L165" s="105"/>
    </row>
    <row r="166" spans="1:23" ht="15" customHeight="1" x14ac:dyDescent="0.35">
      <c r="A166" s="104"/>
      <c r="B166" s="104"/>
      <c r="C166" s="105"/>
      <c r="D166" s="105"/>
      <c r="E166" s="105"/>
      <c r="F166" s="105"/>
      <c r="G166" s="105"/>
      <c r="H166" s="105"/>
      <c r="I166" s="105"/>
      <c r="J166" s="105"/>
      <c r="K166" s="105"/>
      <c r="L166" s="105"/>
    </row>
    <row r="167" spans="1:23" ht="15" customHeight="1" x14ac:dyDescent="0.35">
      <c r="A167" s="104"/>
      <c r="B167" s="104"/>
      <c r="C167" s="105"/>
      <c r="D167" s="105"/>
      <c r="E167" s="105"/>
      <c r="F167" s="105"/>
      <c r="G167" s="105"/>
      <c r="H167" s="105"/>
      <c r="I167" s="105"/>
      <c r="J167" s="105"/>
      <c r="K167" s="105"/>
      <c r="L167" s="105"/>
    </row>
    <row r="168" spans="1:23" ht="15" customHeight="1" x14ac:dyDescent="0.35">
      <c r="A168" s="109"/>
      <c r="B168" s="109"/>
      <c r="C168" s="110"/>
      <c r="D168" s="110"/>
      <c r="E168" s="110"/>
      <c r="F168" s="110"/>
      <c r="G168" s="110"/>
      <c r="H168" s="110"/>
      <c r="I168" s="110"/>
      <c r="J168" s="110"/>
      <c r="K168" s="110"/>
      <c r="L168" s="110"/>
    </row>
    <row r="169" spans="1:23" ht="15" customHeight="1" x14ac:dyDescent="0.35">
      <c r="A169" s="109"/>
      <c r="B169" s="109"/>
      <c r="C169" s="110"/>
      <c r="D169" s="110"/>
      <c r="E169" s="110"/>
      <c r="F169" s="110"/>
      <c r="G169" s="110"/>
      <c r="H169" s="110"/>
      <c r="I169" s="110"/>
      <c r="J169" s="110"/>
      <c r="K169" s="110"/>
      <c r="L169" s="110"/>
    </row>
    <row r="170" spans="1:23" ht="15" customHeight="1" x14ac:dyDescent="0.35">
      <c r="A170" s="109"/>
      <c r="B170" s="109"/>
      <c r="C170" s="110"/>
      <c r="D170" s="110"/>
      <c r="E170" s="110"/>
      <c r="F170" s="110"/>
      <c r="G170" s="110"/>
      <c r="H170" s="110"/>
      <c r="I170" s="110"/>
      <c r="J170" s="110"/>
      <c r="K170" s="110"/>
      <c r="L170" s="110"/>
    </row>
    <row r="171" spans="1:23" s="7" customFormat="1" ht="15" customHeight="1" x14ac:dyDescent="0.35">
      <c r="A171" s="109"/>
      <c r="B171" s="109"/>
      <c r="C171" s="110"/>
      <c r="D171" s="110"/>
      <c r="E171" s="110"/>
      <c r="F171" s="110"/>
      <c r="G171" s="110"/>
      <c r="H171" s="110"/>
      <c r="I171" s="110"/>
      <c r="J171" s="110"/>
      <c r="K171" s="110"/>
      <c r="L171" s="110"/>
      <c r="M171"/>
      <c r="N171"/>
      <c r="O171"/>
      <c r="P171"/>
      <c r="Q171"/>
      <c r="R171"/>
      <c r="S171"/>
      <c r="T171"/>
      <c r="U171"/>
      <c r="V171"/>
      <c r="W171"/>
    </row>
    <row r="172" spans="1:23" s="7" customFormat="1" ht="15" customHeight="1" x14ac:dyDescent="0.35">
      <c r="A172" s="109"/>
      <c r="B172" s="109"/>
      <c r="C172" s="110"/>
      <c r="D172" s="110"/>
      <c r="E172" s="110"/>
      <c r="F172" s="110"/>
      <c r="G172" s="110"/>
      <c r="H172" s="110"/>
      <c r="I172" s="110"/>
      <c r="J172" s="110"/>
      <c r="K172" s="110"/>
      <c r="L172" s="110"/>
      <c r="M172"/>
      <c r="N172"/>
      <c r="O172"/>
      <c r="P172"/>
      <c r="Q172"/>
      <c r="R172"/>
      <c r="S172"/>
      <c r="T172"/>
      <c r="U172"/>
      <c r="V172"/>
      <c r="W172"/>
    </row>
    <row r="173" spans="1:23" s="7" customFormat="1" ht="15" customHeight="1" x14ac:dyDescent="0.35">
      <c r="A173" s="102"/>
      <c r="B173" s="102"/>
      <c r="C173" s="103"/>
      <c r="D173" s="103"/>
      <c r="E173" s="46"/>
      <c r="F173" s="112"/>
      <c r="G173" s="46"/>
      <c r="H173" s="59"/>
      <c r="I173" s="59"/>
      <c r="J173" s="59"/>
      <c r="K173" s="50"/>
      <c r="L173" s="59"/>
      <c r="M173"/>
      <c r="N173"/>
      <c r="O173"/>
      <c r="P173"/>
      <c r="Q173"/>
      <c r="R173"/>
      <c r="S173"/>
      <c r="T173"/>
      <c r="U173"/>
      <c r="V173"/>
      <c r="W173"/>
    </row>
    <row r="174" spans="1:23" s="7" customFormat="1" ht="15" customHeight="1" x14ac:dyDescent="0.35">
      <c r="A174" s="102"/>
      <c r="B174" s="102"/>
      <c r="C174" s="110"/>
      <c r="D174" s="110"/>
      <c r="E174" s="111"/>
      <c r="F174" s="113"/>
      <c r="G174" s="111"/>
      <c r="H174" s="114"/>
      <c r="I174" s="114"/>
      <c r="J174" s="114"/>
      <c r="K174" s="115"/>
      <c r="L174" s="114"/>
      <c r="M174"/>
      <c r="N174"/>
      <c r="O174"/>
      <c r="P174"/>
      <c r="Q174"/>
      <c r="R174"/>
      <c r="S174"/>
      <c r="T174"/>
      <c r="U174"/>
      <c r="V174"/>
      <c r="W174"/>
    </row>
    <row r="175" spans="1:23" ht="15" customHeight="1" x14ac:dyDescent="0.35">
      <c r="A175" s="48"/>
      <c r="B175" s="48"/>
      <c r="C175" s="59"/>
      <c r="D175" s="59"/>
      <c r="E175" s="59"/>
      <c r="F175" s="59"/>
      <c r="G175" s="59"/>
      <c r="H175" s="59"/>
      <c r="I175" s="59"/>
      <c r="J175" s="59"/>
      <c r="K175" s="59"/>
      <c r="L175" s="59"/>
    </row>
    <row r="176" spans="1:23" ht="15" customHeight="1" x14ac:dyDescent="0.35">
      <c r="A176" s="48"/>
      <c r="B176" s="48"/>
      <c r="C176" s="59"/>
      <c r="D176" s="59"/>
      <c r="E176" s="59"/>
      <c r="F176" s="59"/>
      <c r="G176" s="59"/>
      <c r="H176" s="59"/>
      <c r="I176" s="59"/>
      <c r="J176" s="59"/>
      <c r="K176" s="59"/>
      <c r="L176" s="59"/>
    </row>
    <row r="177" spans="1:12" ht="15" customHeight="1" x14ac:dyDescent="0.35">
      <c r="A177" s="48"/>
      <c r="B177" s="48"/>
      <c r="C177" s="59"/>
      <c r="D177" s="59"/>
      <c r="E177" s="59"/>
      <c r="F177" s="59"/>
      <c r="G177" s="59"/>
      <c r="H177" s="59"/>
      <c r="I177" s="59"/>
      <c r="J177" s="59"/>
      <c r="K177" s="59"/>
      <c r="L177" s="59"/>
    </row>
    <row r="178" spans="1:12" ht="15" customHeight="1" x14ac:dyDescent="0.35">
      <c r="A178" s="48"/>
      <c r="B178" s="48"/>
      <c r="C178" s="59"/>
      <c r="D178" s="59"/>
      <c r="E178" s="59"/>
      <c r="F178" s="59"/>
      <c r="G178" s="59"/>
      <c r="H178" s="59"/>
      <c r="I178" s="59"/>
      <c r="J178" s="59"/>
      <c r="K178" s="59"/>
      <c r="L178" s="59"/>
    </row>
    <row r="179" spans="1:12" ht="15" customHeight="1" x14ac:dyDescent="0.35">
      <c r="A179" s="48"/>
      <c r="B179" s="48"/>
      <c r="C179" s="59"/>
      <c r="D179" s="59"/>
      <c r="E179" s="59"/>
      <c r="F179" s="59"/>
      <c r="G179" s="59"/>
      <c r="H179" s="59"/>
      <c r="I179" s="59"/>
      <c r="J179" s="59"/>
      <c r="K179" s="59"/>
      <c r="L179" s="59"/>
    </row>
    <row r="180" spans="1:12" ht="15" customHeight="1" x14ac:dyDescent="0.35">
      <c r="A180" s="3"/>
      <c r="B180" s="48"/>
      <c r="C180" s="59"/>
      <c r="D180" s="59"/>
      <c r="E180" s="59"/>
      <c r="F180" s="59"/>
      <c r="G180" s="59"/>
      <c r="H180" s="59"/>
      <c r="I180" s="59"/>
      <c r="J180" s="59"/>
      <c r="K180" s="59"/>
      <c r="L180" s="59"/>
    </row>
    <row r="181" spans="1:12" ht="15" customHeight="1" x14ac:dyDescent="0.35">
      <c r="A181" s="3"/>
      <c r="B181" s="48"/>
      <c r="C181" s="59"/>
      <c r="D181" s="59"/>
      <c r="E181" s="59"/>
      <c r="F181" s="59"/>
      <c r="G181" s="59"/>
      <c r="H181" s="59"/>
      <c r="I181" s="59"/>
      <c r="J181" s="59"/>
      <c r="K181" s="59"/>
      <c r="L181" s="59"/>
    </row>
    <row r="182" spans="1:12" ht="15" customHeight="1" x14ac:dyDescent="0.35">
      <c r="A182" s="3"/>
      <c r="B182" s="48"/>
      <c r="C182" s="59"/>
      <c r="D182" s="59"/>
      <c r="E182" s="59"/>
      <c r="F182" s="59"/>
      <c r="G182" s="59"/>
      <c r="H182" s="59"/>
      <c r="I182" s="59"/>
      <c r="J182" s="59"/>
      <c r="K182" s="59"/>
      <c r="L182" s="59"/>
    </row>
    <row r="183" spans="1:12" ht="15" customHeight="1" x14ac:dyDescent="0.35">
      <c r="A183" s="3"/>
      <c r="B183" s="48"/>
      <c r="C183" s="59"/>
      <c r="D183" s="59"/>
      <c r="E183" s="59"/>
      <c r="F183" s="59"/>
      <c r="G183" s="59"/>
      <c r="H183" s="59"/>
      <c r="I183" s="59"/>
      <c r="J183" s="59"/>
      <c r="K183" s="59"/>
      <c r="L183" s="59"/>
    </row>
    <row r="184" spans="1:12" ht="15" customHeight="1" x14ac:dyDescent="0.35">
      <c r="A184" s="3"/>
      <c r="B184" s="48"/>
      <c r="C184" s="59"/>
      <c r="D184" s="59"/>
      <c r="E184" s="59"/>
      <c r="F184" s="59"/>
      <c r="G184" s="59"/>
      <c r="H184" s="59"/>
      <c r="I184" s="59"/>
      <c r="J184" s="59"/>
      <c r="K184" s="59"/>
      <c r="L184" s="59"/>
    </row>
    <row r="185" spans="1:12" ht="15" customHeight="1" x14ac:dyDescent="0.35">
      <c r="A185" s="3"/>
      <c r="B185" s="48"/>
      <c r="C185" s="59"/>
      <c r="D185" s="59"/>
      <c r="E185" s="59"/>
      <c r="F185" s="59"/>
      <c r="G185" s="59"/>
      <c r="H185" s="59"/>
      <c r="I185" s="59"/>
      <c r="J185" s="59"/>
      <c r="K185" s="59"/>
      <c r="L185" s="59"/>
    </row>
    <row r="186" spans="1:12" ht="15" customHeight="1" x14ac:dyDescent="0.35">
      <c r="A186" s="3"/>
      <c r="B186" s="48"/>
      <c r="C186" s="59"/>
      <c r="D186" s="59"/>
      <c r="E186" s="59"/>
      <c r="F186" s="59"/>
      <c r="G186" s="59"/>
      <c r="H186" s="59"/>
      <c r="I186" s="59"/>
      <c r="J186" s="59"/>
      <c r="K186" s="59"/>
      <c r="L186" s="59"/>
    </row>
    <row r="187" spans="1:12" ht="15" customHeight="1" x14ac:dyDescent="0.35">
      <c r="A187" s="3"/>
      <c r="B187" s="48"/>
      <c r="C187" s="59"/>
      <c r="D187" s="59"/>
      <c r="E187" s="59"/>
      <c r="F187" s="59"/>
      <c r="G187" s="59"/>
      <c r="H187" s="59"/>
      <c r="I187" s="59"/>
      <c r="J187" s="59"/>
      <c r="K187" s="59"/>
      <c r="L187" s="59"/>
    </row>
    <row r="188" spans="1:12" ht="15" customHeight="1" x14ac:dyDescent="0.35">
      <c r="A188" s="3"/>
      <c r="B188" s="48"/>
      <c r="C188" s="59"/>
      <c r="D188" s="59"/>
      <c r="E188" s="59"/>
      <c r="F188" s="59"/>
      <c r="G188" s="59"/>
      <c r="H188" s="59"/>
      <c r="I188" s="59"/>
      <c r="J188" s="59"/>
      <c r="K188" s="59"/>
      <c r="L188" s="59"/>
    </row>
    <row r="189" spans="1:12" x14ac:dyDescent="0.35">
      <c r="A189" s="3"/>
      <c r="B189" s="48"/>
      <c r="C189" s="59"/>
      <c r="D189" s="59"/>
      <c r="E189" s="59"/>
      <c r="F189" s="59"/>
      <c r="G189" s="59"/>
      <c r="H189" s="59"/>
      <c r="I189" s="59"/>
      <c r="J189" s="59"/>
      <c r="K189" s="59"/>
      <c r="L189" s="59"/>
    </row>
    <row r="190" spans="1:12" x14ac:dyDescent="0.35">
      <c r="A190" s="3"/>
      <c r="B190" s="48"/>
      <c r="C190" s="59"/>
      <c r="D190" s="59"/>
      <c r="E190" s="59"/>
      <c r="F190" s="59"/>
      <c r="G190" s="59"/>
      <c r="H190" s="59"/>
      <c r="I190" s="59"/>
      <c r="J190" s="59"/>
      <c r="K190" s="59"/>
      <c r="L190" s="59"/>
    </row>
    <row r="191" spans="1:12" x14ac:dyDescent="0.35">
      <c r="A191" s="3"/>
      <c r="B191" s="48"/>
      <c r="C191" s="59"/>
      <c r="D191" s="59"/>
      <c r="E191" s="59"/>
      <c r="F191" s="59"/>
      <c r="G191" s="59"/>
      <c r="H191" s="59"/>
      <c r="I191" s="59"/>
      <c r="J191" s="59"/>
      <c r="K191" s="59"/>
      <c r="L191" s="59"/>
    </row>
    <row r="192" spans="1:12" x14ac:dyDescent="0.35">
      <c r="A192" s="3"/>
      <c r="B192" s="48"/>
      <c r="C192" s="59"/>
      <c r="D192" s="59"/>
      <c r="E192" s="59"/>
      <c r="F192" s="59"/>
      <c r="G192" s="59"/>
      <c r="H192" s="59"/>
      <c r="I192" s="59"/>
      <c r="J192" s="59"/>
      <c r="K192" s="59"/>
      <c r="L192" s="59"/>
    </row>
    <row r="193" spans="1:12" x14ac:dyDescent="0.35">
      <c r="A193" s="3"/>
      <c r="B193" s="48"/>
      <c r="C193" s="59"/>
      <c r="D193" s="59"/>
      <c r="E193" s="59"/>
      <c r="F193" s="59"/>
      <c r="G193" s="59"/>
      <c r="H193" s="59"/>
      <c r="I193" s="59"/>
      <c r="J193" s="59"/>
      <c r="K193" s="59"/>
      <c r="L193" s="59"/>
    </row>
    <row r="194" spans="1:12" x14ac:dyDescent="0.35">
      <c r="A194" s="3"/>
      <c r="B194" s="48"/>
      <c r="C194" s="59"/>
      <c r="D194" s="59"/>
      <c r="E194" s="59"/>
      <c r="F194" s="59"/>
      <c r="G194" s="59"/>
      <c r="H194" s="59"/>
      <c r="I194" s="59"/>
      <c r="J194" s="59"/>
      <c r="K194" s="59"/>
      <c r="L194" s="59"/>
    </row>
    <row r="195" spans="1:12" x14ac:dyDescent="0.35">
      <c r="A195" s="3"/>
      <c r="B195" s="48"/>
      <c r="C195" s="59"/>
      <c r="D195" s="59"/>
      <c r="E195" s="59"/>
      <c r="F195" s="59"/>
      <c r="G195" s="59"/>
      <c r="H195" s="59"/>
      <c r="I195" s="59"/>
      <c r="J195" s="59"/>
      <c r="K195" s="59"/>
      <c r="L195" s="59"/>
    </row>
    <row r="196" spans="1:12" x14ac:dyDescent="0.35">
      <c r="A196" s="3"/>
      <c r="B196" s="48"/>
      <c r="C196" s="59"/>
      <c r="D196" s="59"/>
      <c r="E196" s="59"/>
      <c r="F196" s="59"/>
      <c r="G196" s="59"/>
      <c r="H196" s="59"/>
      <c r="I196" s="59"/>
      <c r="J196" s="59"/>
      <c r="K196" s="59"/>
      <c r="L196" s="59"/>
    </row>
    <row r="197" spans="1:12" x14ac:dyDescent="0.35">
      <c r="B197" s="46"/>
      <c r="C197" s="46"/>
      <c r="D197" s="46"/>
      <c r="E197" s="46"/>
      <c r="F197" s="46"/>
      <c r="G197" s="46"/>
      <c r="H197" s="46"/>
      <c r="I197" s="46"/>
      <c r="J197" s="46"/>
      <c r="K197" s="46"/>
      <c r="L197" s="46"/>
    </row>
  </sheetData>
  <mergeCells count="2">
    <mergeCell ref="C149:L149"/>
    <mergeCell ref="C150:L150"/>
  </mergeCells>
  <printOptions horizontalCentered="1"/>
  <pageMargins left="0.2" right="0.2" top="0.21" bottom="0.21" header="0.3" footer="0.3"/>
  <pageSetup scale="46" fitToHeight="4" orientation="portrait" r:id="rId1"/>
  <headerFooter>
    <oddHeader xml:space="preserve">&amp;R&amp;14
</oddHeader>
  </headerFooter>
  <rowBreaks count="1" manualBreakCount="1">
    <brk id="93"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58"/>
  <sheetViews>
    <sheetView view="pageBreakPreview" zoomScale="60" zoomScaleNormal="60" workbookViewId="0"/>
  </sheetViews>
  <sheetFormatPr defaultColWidth="9.1796875" defaultRowHeight="15.5" x14ac:dyDescent="0.35"/>
  <cols>
    <col min="1" max="1" width="9.1796875" style="1"/>
    <col min="2" max="2" width="7.7265625" style="1" customWidth="1"/>
    <col min="3" max="3" width="1.81640625" style="1" customWidth="1"/>
    <col min="4" max="4" width="59.54296875" style="1" customWidth="1"/>
    <col min="5" max="5" width="13.1796875" style="1" customWidth="1"/>
    <col min="6" max="6" width="18.54296875" style="1" customWidth="1"/>
    <col min="7" max="7" width="15.26953125" style="1" customWidth="1"/>
    <col min="8" max="8" width="17.453125" style="1" customWidth="1"/>
    <col min="9" max="9" width="17.81640625" style="1" customWidth="1"/>
    <col min="10" max="11" width="16.453125" style="1" customWidth="1"/>
    <col min="12" max="12" width="15.7265625" style="1" customWidth="1"/>
    <col min="13" max="13" width="17.81640625" style="1" customWidth="1"/>
    <col min="14" max="14" width="17.7265625" style="1" customWidth="1"/>
    <col min="15" max="15" width="37" style="1" customWidth="1"/>
    <col min="16" max="16384" width="9.1796875" style="1"/>
  </cols>
  <sheetData>
    <row r="1" spans="1:15" x14ac:dyDescent="0.35">
      <c r="B1" s="16"/>
      <c r="C1" s="162"/>
      <c r="D1" s="162"/>
      <c r="E1" s="162"/>
      <c r="F1" s="162"/>
      <c r="G1" s="162"/>
      <c r="H1" s="162"/>
      <c r="I1" s="162"/>
      <c r="J1" s="162"/>
      <c r="K1" s="162"/>
      <c r="L1" s="162"/>
      <c r="M1" s="162"/>
      <c r="N1" s="162"/>
      <c r="O1" s="178"/>
    </row>
    <row r="2" spans="1:15" x14ac:dyDescent="0.35">
      <c r="B2" s="162"/>
      <c r="C2" s="162"/>
      <c r="D2" s="162"/>
      <c r="E2" s="162"/>
      <c r="F2" s="162"/>
      <c r="G2" s="162"/>
      <c r="H2" s="179"/>
      <c r="I2" s="162"/>
      <c r="J2" s="388" t="s">
        <v>412</v>
      </c>
      <c r="K2" s="162"/>
      <c r="L2" s="162"/>
      <c r="M2" s="162"/>
      <c r="N2" s="162"/>
      <c r="O2" s="178"/>
    </row>
    <row r="3" spans="1:15" x14ac:dyDescent="0.35">
      <c r="B3" s="162"/>
      <c r="C3" s="162"/>
      <c r="D3" s="162"/>
      <c r="E3" s="162"/>
      <c r="F3" s="162"/>
      <c r="G3" s="162"/>
      <c r="H3" s="162"/>
      <c r="I3" s="162"/>
      <c r="J3" s="162" t="s">
        <v>460</v>
      </c>
      <c r="K3" s="162"/>
      <c r="L3" s="162"/>
      <c r="M3" s="162"/>
      <c r="N3" s="162"/>
      <c r="O3" s="178"/>
    </row>
    <row r="4" spans="1:15" ht="26" x14ac:dyDescent="0.6">
      <c r="B4" s="41" t="s">
        <v>50</v>
      </c>
      <c r="C4" s="402"/>
      <c r="D4" s="402"/>
      <c r="E4" s="402"/>
      <c r="F4" s="402"/>
      <c r="G4" s="402"/>
      <c r="H4" s="402"/>
      <c r="I4" s="402"/>
      <c r="J4" s="402"/>
      <c r="K4" s="162"/>
      <c r="L4" s="162"/>
      <c r="M4" s="162"/>
      <c r="N4" s="162"/>
      <c r="O4" s="162"/>
    </row>
    <row r="5" spans="1:15" x14ac:dyDescent="0.35">
      <c r="B5" s="403" t="s">
        <v>315</v>
      </c>
      <c r="C5" s="403"/>
      <c r="D5" s="403"/>
      <c r="E5" s="403"/>
      <c r="F5" s="403"/>
      <c r="G5" s="403"/>
      <c r="H5" s="403"/>
      <c r="I5" s="403"/>
      <c r="J5" s="403"/>
      <c r="K5" s="400"/>
      <c r="L5" s="400"/>
      <c r="M5" s="400"/>
      <c r="N5" s="400"/>
      <c r="O5" s="400"/>
    </row>
    <row r="6" spans="1:15" x14ac:dyDescent="0.35">
      <c r="B6" s="404" t="s">
        <v>370</v>
      </c>
      <c r="C6" s="404"/>
      <c r="D6" s="404"/>
      <c r="E6" s="404"/>
      <c r="F6" s="404"/>
      <c r="G6" s="404"/>
      <c r="H6" s="404"/>
      <c r="I6" s="404"/>
      <c r="J6" s="404"/>
      <c r="K6" s="401"/>
      <c r="L6" s="401"/>
      <c r="M6" s="401"/>
      <c r="N6" s="401"/>
      <c r="O6" s="401"/>
    </row>
    <row r="7" spans="1:15" x14ac:dyDescent="0.35">
      <c r="B7" s="401"/>
      <c r="C7" s="401"/>
      <c r="D7" s="401"/>
      <c r="E7" s="401"/>
      <c r="F7" s="401"/>
      <c r="G7" s="401"/>
      <c r="H7" s="401"/>
      <c r="I7" s="401"/>
      <c r="J7" s="401"/>
      <c r="K7" s="401"/>
      <c r="L7" s="401"/>
      <c r="M7" s="401"/>
      <c r="N7" s="351"/>
      <c r="O7" s="351"/>
    </row>
    <row r="8" spans="1:15" x14ac:dyDescent="0.35">
      <c r="B8" s="152"/>
      <c r="C8" s="162"/>
      <c r="D8" s="162"/>
      <c r="E8" s="162"/>
      <c r="F8" s="162"/>
      <c r="G8" s="162"/>
      <c r="H8" s="180"/>
      <c r="I8" s="162"/>
      <c r="J8" s="162"/>
      <c r="K8" s="162"/>
      <c r="L8" s="162"/>
      <c r="M8" s="162"/>
      <c r="N8" s="162"/>
      <c r="O8" s="162"/>
    </row>
    <row r="9" spans="1:15" x14ac:dyDescent="0.35">
      <c r="B9" s="152"/>
      <c r="C9" s="162"/>
      <c r="D9" s="162"/>
      <c r="E9" s="162"/>
      <c r="F9" s="162"/>
      <c r="G9" s="162"/>
      <c r="H9" s="162"/>
      <c r="I9" s="162"/>
      <c r="J9" s="162"/>
      <c r="K9" s="162"/>
      <c r="L9" s="162"/>
      <c r="M9" s="181"/>
      <c r="N9" s="162"/>
      <c r="O9" s="162"/>
    </row>
    <row r="10" spans="1:15" x14ac:dyDescent="0.35">
      <c r="B10" s="162"/>
      <c r="C10" s="162"/>
      <c r="D10" s="182" t="s">
        <v>160</v>
      </c>
      <c r="E10" s="182"/>
      <c r="F10" s="182" t="s">
        <v>161</v>
      </c>
      <c r="G10" s="182"/>
      <c r="H10" s="182" t="s">
        <v>162</v>
      </c>
      <c r="I10" s="162"/>
      <c r="J10" s="183" t="s">
        <v>163</v>
      </c>
      <c r="K10" s="162"/>
      <c r="L10" s="162"/>
      <c r="M10" s="162"/>
      <c r="N10" s="162"/>
      <c r="O10" s="162"/>
    </row>
    <row r="11" spans="1:15" x14ac:dyDescent="0.35">
      <c r="B11" s="162"/>
      <c r="C11" s="162"/>
      <c r="D11" s="162"/>
      <c r="E11" s="162"/>
      <c r="F11" s="184"/>
      <c r="G11" s="184"/>
      <c r="H11" s="181"/>
      <c r="I11" s="162"/>
      <c r="J11" s="162"/>
      <c r="K11" s="162"/>
      <c r="L11" s="162"/>
      <c r="M11" s="162"/>
      <c r="N11" s="162"/>
      <c r="O11" s="162"/>
    </row>
    <row r="12" spans="1:15" x14ac:dyDescent="0.35">
      <c r="A12" s="152" t="s">
        <v>1</v>
      </c>
      <c r="C12" s="162"/>
      <c r="D12" s="162"/>
      <c r="E12" s="162"/>
      <c r="F12" s="227" t="s">
        <v>164</v>
      </c>
      <c r="G12" s="227"/>
      <c r="H12" s="185" t="s">
        <v>9</v>
      </c>
      <c r="I12" s="218"/>
      <c r="J12" s="185" t="s">
        <v>5</v>
      </c>
      <c r="K12" s="162"/>
      <c r="L12" s="162"/>
      <c r="M12" s="162"/>
      <c r="N12" s="162"/>
      <c r="O12" s="162"/>
    </row>
    <row r="13" spans="1:15" x14ac:dyDescent="0.35">
      <c r="A13" s="152" t="s">
        <v>2</v>
      </c>
      <c r="C13" s="162"/>
      <c r="D13" s="179"/>
      <c r="E13" s="179"/>
      <c r="F13" s="181"/>
      <c r="G13" s="181"/>
      <c r="H13" s="181"/>
      <c r="I13" s="162"/>
      <c r="J13" s="181"/>
      <c r="K13" s="162"/>
      <c r="L13" s="162"/>
      <c r="M13" s="162"/>
      <c r="N13" s="162"/>
      <c r="O13" s="162"/>
    </row>
    <row r="14" spans="1:15" x14ac:dyDescent="0.35">
      <c r="A14" s="185"/>
      <c r="C14" s="162"/>
      <c r="D14" s="162"/>
      <c r="E14" s="162"/>
      <c r="F14" s="181"/>
      <c r="G14" s="181"/>
      <c r="H14" s="181"/>
      <c r="I14" s="162"/>
      <c r="J14" s="181"/>
      <c r="K14" s="162"/>
      <c r="L14" s="162"/>
      <c r="M14" s="162"/>
      <c r="N14" s="162"/>
      <c r="O14" s="162"/>
    </row>
    <row r="15" spans="1:15" x14ac:dyDescent="0.35">
      <c r="A15" s="186">
        <v>1</v>
      </c>
      <c r="C15" s="162"/>
      <c r="D15" s="162" t="s">
        <v>165</v>
      </c>
      <c r="E15" s="162"/>
      <c r="F15" s="186"/>
      <c r="G15" s="186"/>
      <c r="H15" s="187">
        <f>'Attachment H-32A'!K77</f>
        <v>105145052.92461537</v>
      </c>
      <c r="I15" s="162"/>
      <c r="J15" s="162"/>
      <c r="K15" s="162"/>
      <c r="L15" s="162"/>
      <c r="M15" s="162"/>
      <c r="N15" s="162"/>
      <c r="O15" s="162"/>
    </row>
    <row r="16" spans="1:15" x14ac:dyDescent="0.35">
      <c r="A16" s="186">
        <f>A15+1</f>
        <v>2</v>
      </c>
      <c r="C16" s="162"/>
      <c r="D16" s="162" t="s">
        <v>166</v>
      </c>
      <c r="E16" s="162"/>
      <c r="F16" s="186"/>
      <c r="G16" s="186"/>
      <c r="H16" s="187"/>
      <c r="I16" s="162"/>
      <c r="J16" s="162"/>
      <c r="K16" s="162"/>
      <c r="L16" s="162"/>
      <c r="M16" s="162"/>
      <c r="N16" s="162"/>
      <c r="O16" s="162"/>
    </row>
    <row r="17" spans="1:15" x14ac:dyDescent="0.35">
      <c r="A17" s="186">
        <f t="shared" ref="A17:A59" si="0">A16+1</f>
        <v>3</v>
      </c>
      <c r="C17" s="162"/>
      <c r="D17" s="162"/>
      <c r="E17" s="162"/>
      <c r="F17" s="186"/>
      <c r="G17" s="186"/>
      <c r="H17" s="162"/>
      <c r="I17" s="162"/>
      <c r="J17" s="162"/>
      <c r="K17" s="162"/>
      <c r="L17" s="162"/>
      <c r="M17" s="162"/>
      <c r="N17" s="162"/>
      <c r="O17" s="162"/>
    </row>
    <row r="18" spans="1:15" x14ac:dyDescent="0.35">
      <c r="A18" s="186">
        <f t="shared" si="0"/>
        <v>4</v>
      </c>
      <c r="C18" s="162"/>
      <c r="D18" s="162" t="s">
        <v>167</v>
      </c>
      <c r="E18" s="162"/>
      <c r="F18" s="186"/>
      <c r="G18" s="186"/>
      <c r="H18" s="181"/>
      <c r="I18" s="162"/>
      <c r="J18" s="181"/>
      <c r="K18" s="162"/>
      <c r="L18" s="162"/>
      <c r="M18" s="162"/>
      <c r="N18" s="162"/>
      <c r="O18" s="162"/>
    </row>
    <row r="19" spans="1:15" x14ac:dyDescent="0.35">
      <c r="A19" s="186">
        <f t="shared" si="0"/>
        <v>5</v>
      </c>
      <c r="C19" s="162"/>
      <c r="D19" s="162" t="s">
        <v>168</v>
      </c>
      <c r="E19" s="162"/>
      <c r="F19" s="186"/>
      <c r="G19" s="186"/>
      <c r="H19" s="187">
        <f>'Attachment H-32A'!K50</f>
        <v>1118259.8415868431</v>
      </c>
      <c r="I19" s="162"/>
      <c r="J19" s="162"/>
      <c r="K19" s="162"/>
      <c r="L19" s="162"/>
      <c r="M19" s="162"/>
      <c r="N19" s="162"/>
      <c r="O19" s="162"/>
    </row>
    <row r="20" spans="1:15" x14ac:dyDescent="0.35">
      <c r="A20" s="186">
        <f t="shared" si="0"/>
        <v>6</v>
      </c>
      <c r="C20" s="162"/>
      <c r="D20" s="162" t="s">
        <v>169</v>
      </c>
      <c r="E20" s="162"/>
      <c r="F20" s="186"/>
      <c r="G20" s="186"/>
      <c r="H20" s="222">
        <f>IF(H19=0,0,H19/$H$15)</f>
        <v>1.0635401385822583E-2</v>
      </c>
      <c r="I20" s="162"/>
      <c r="J20" s="223">
        <f>H20</f>
        <v>1.0635401385822583E-2</v>
      </c>
      <c r="K20" s="162"/>
      <c r="L20" s="162"/>
      <c r="M20" s="162"/>
      <c r="N20" s="162"/>
      <c r="O20" s="162"/>
    </row>
    <row r="21" spans="1:15" x14ac:dyDescent="0.35">
      <c r="A21" s="186">
        <f t="shared" si="0"/>
        <v>7</v>
      </c>
      <c r="C21" s="162"/>
      <c r="D21" s="162"/>
      <c r="E21" s="162"/>
      <c r="F21" s="186"/>
      <c r="G21" s="186"/>
      <c r="H21" s="188"/>
      <c r="I21" s="162"/>
      <c r="J21" s="189"/>
      <c r="K21" s="162"/>
      <c r="L21" s="162"/>
      <c r="M21" s="162"/>
      <c r="N21" s="162"/>
      <c r="O21" s="162"/>
    </row>
    <row r="22" spans="1:15" x14ac:dyDescent="0.35">
      <c r="A22" s="186">
        <f t="shared" si="0"/>
        <v>8</v>
      </c>
      <c r="C22" s="162"/>
      <c r="D22" s="162" t="s">
        <v>119</v>
      </c>
      <c r="E22" s="162"/>
      <c r="F22" s="186"/>
      <c r="G22" s="186"/>
      <c r="H22" s="187">
        <f>'Attachment H-32A'!K55</f>
        <v>1721100.2788833301</v>
      </c>
      <c r="I22" s="162"/>
      <c r="J22" s="189"/>
      <c r="K22" s="162"/>
      <c r="L22" s="162"/>
      <c r="M22" s="162"/>
      <c r="N22" s="162"/>
      <c r="O22" s="162"/>
    </row>
    <row r="23" spans="1:15" x14ac:dyDescent="0.35">
      <c r="A23" s="186">
        <f t="shared" si="0"/>
        <v>9</v>
      </c>
      <c r="C23" s="162"/>
      <c r="D23" s="162" t="s">
        <v>196</v>
      </c>
      <c r="E23" s="162"/>
      <c r="F23" s="186"/>
      <c r="G23" s="186"/>
      <c r="H23" s="222">
        <f>IF(H22=0,0,H22/$H$15)</f>
        <v>1.636881841808846E-2</v>
      </c>
      <c r="I23" s="162"/>
      <c r="J23" s="223">
        <f>H23</f>
        <v>1.636881841808846E-2</v>
      </c>
      <c r="K23" s="162"/>
      <c r="L23" s="162"/>
      <c r="M23" s="162"/>
      <c r="N23" s="162"/>
      <c r="O23" s="162"/>
    </row>
    <row r="24" spans="1:15" x14ac:dyDescent="0.35">
      <c r="A24" s="186">
        <f t="shared" si="0"/>
        <v>10</v>
      </c>
      <c r="C24" s="162"/>
      <c r="D24" s="162"/>
      <c r="E24" s="162"/>
      <c r="F24" s="186"/>
      <c r="G24" s="186"/>
      <c r="H24" s="222"/>
      <c r="I24" s="162"/>
      <c r="J24" s="223"/>
      <c r="K24" s="162"/>
      <c r="L24" s="162"/>
      <c r="M24" s="162"/>
      <c r="N24" s="162"/>
      <c r="O24" s="162"/>
    </row>
    <row r="25" spans="1:15" x14ac:dyDescent="0.35">
      <c r="A25" s="186">
        <f t="shared" si="0"/>
        <v>11</v>
      </c>
      <c r="C25" s="162"/>
      <c r="D25" s="162" t="s">
        <v>199</v>
      </c>
      <c r="E25" s="162"/>
      <c r="F25" s="186"/>
      <c r="G25" s="186"/>
      <c r="H25" s="187">
        <f>'Attachment H-32A'!K71</f>
        <v>688440.11155333207</v>
      </c>
      <c r="I25" s="162"/>
      <c r="J25" s="223"/>
      <c r="K25" s="162"/>
      <c r="L25" s="162"/>
      <c r="M25" s="162"/>
      <c r="N25" s="162"/>
      <c r="O25" s="162"/>
    </row>
    <row r="26" spans="1:15" x14ac:dyDescent="0.35">
      <c r="A26" s="186">
        <f t="shared" si="0"/>
        <v>12</v>
      </c>
      <c r="C26" s="162"/>
      <c r="D26" s="162" t="s">
        <v>200</v>
      </c>
      <c r="E26" s="162"/>
      <c r="F26" s="186"/>
      <c r="G26" s="186"/>
      <c r="H26" s="222">
        <f>IF(H25=0,0,H25/$H$15)</f>
        <v>6.5475273672353845E-3</v>
      </c>
      <c r="I26" s="162"/>
      <c r="J26" s="223">
        <f>H26</f>
        <v>6.5475273672353845E-3</v>
      </c>
      <c r="K26" s="162"/>
      <c r="L26" s="162"/>
      <c r="M26" s="162"/>
      <c r="N26" s="162"/>
      <c r="O26" s="162"/>
    </row>
    <row r="27" spans="1:15" x14ac:dyDescent="0.35">
      <c r="A27" s="186">
        <f t="shared" si="0"/>
        <v>13</v>
      </c>
      <c r="C27" s="162"/>
      <c r="D27" s="162"/>
      <c r="E27" s="162"/>
      <c r="F27" s="186"/>
      <c r="G27" s="186"/>
      <c r="H27" s="188"/>
      <c r="I27" s="162"/>
      <c r="J27" s="189"/>
      <c r="K27" s="162"/>
      <c r="L27" s="162"/>
      <c r="M27" s="162"/>
      <c r="N27" s="162"/>
      <c r="O27" s="162"/>
    </row>
    <row r="28" spans="1:15" x14ac:dyDescent="0.35">
      <c r="A28" s="186">
        <f t="shared" si="0"/>
        <v>14</v>
      </c>
      <c r="C28" s="162"/>
      <c r="D28" s="162" t="s">
        <v>170</v>
      </c>
      <c r="E28" s="162"/>
      <c r="F28" s="182"/>
      <c r="G28" s="182"/>
      <c r="H28" s="181"/>
      <c r="I28" s="162"/>
      <c r="J28" s="188"/>
      <c r="K28" s="162"/>
      <c r="L28" s="162"/>
      <c r="M28" s="162"/>
      <c r="N28" s="162"/>
      <c r="O28" s="162"/>
    </row>
    <row r="29" spans="1:15" x14ac:dyDescent="0.35">
      <c r="A29" s="186">
        <f t="shared" si="0"/>
        <v>15</v>
      </c>
      <c r="C29" s="162"/>
      <c r="D29" s="162" t="s">
        <v>171</v>
      </c>
      <c r="E29" s="162"/>
      <c r="F29" s="186"/>
      <c r="G29" s="186"/>
      <c r="H29" s="187">
        <f>'Attachment H-32A'!K67</f>
        <v>205632.83000000002</v>
      </c>
      <c r="I29" s="162"/>
      <c r="J29" s="188"/>
      <c r="K29" s="162"/>
      <c r="L29" s="162"/>
      <c r="M29" s="162"/>
      <c r="N29" s="162"/>
      <c r="O29" s="162"/>
    </row>
    <row r="30" spans="1:15" x14ac:dyDescent="0.35">
      <c r="A30" s="186">
        <f t="shared" si="0"/>
        <v>16</v>
      </c>
      <c r="C30" s="162"/>
      <c r="D30" s="162" t="s">
        <v>172</v>
      </c>
      <c r="E30" s="162"/>
      <c r="F30" s="186"/>
      <c r="G30" s="186"/>
      <c r="H30" s="222">
        <f>IF(H29=0,0,H29/$H$15)</f>
        <v>1.9557061818916976E-3</v>
      </c>
      <c r="I30" s="162"/>
      <c r="J30" s="222">
        <f>H30</f>
        <v>1.9557061818916976E-3</v>
      </c>
      <c r="K30" s="162"/>
      <c r="L30" s="162"/>
      <c r="M30" s="162"/>
      <c r="N30" s="162"/>
      <c r="O30" s="162"/>
    </row>
    <row r="31" spans="1:15" x14ac:dyDescent="0.35">
      <c r="A31" s="186">
        <f t="shared" si="0"/>
        <v>17</v>
      </c>
      <c r="C31" s="162"/>
      <c r="D31" s="162"/>
      <c r="E31" s="162"/>
      <c r="F31" s="186"/>
      <c r="G31" s="186"/>
      <c r="H31" s="181"/>
      <c r="I31" s="162"/>
      <c r="J31" s="188"/>
      <c r="K31" s="162"/>
      <c r="L31" s="162"/>
      <c r="M31" s="162"/>
      <c r="N31" s="162"/>
      <c r="O31" s="162"/>
    </row>
    <row r="32" spans="1:15" x14ac:dyDescent="0.35">
      <c r="A32" s="186">
        <f t="shared" si="0"/>
        <v>18</v>
      </c>
      <c r="C32" s="179"/>
      <c r="D32" s="179" t="s">
        <v>198</v>
      </c>
      <c r="E32" s="179"/>
      <c r="F32" s="184" t="s">
        <v>372</v>
      </c>
      <c r="G32" s="184"/>
      <c r="H32" s="190"/>
      <c r="I32" s="162"/>
      <c r="J32" s="224">
        <f>J20+J23+J26+J30</f>
        <v>3.5507453353038128E-2</v>
      </c>
      <c r="K32" s="162"/>
      <c r="L32" s="162"/>
      <c r="M32" s="162"/>
      <c r="N32" s="162"/>
      <c r="O32" s="162"/>
    </row>
    <row r="33" spans="1:15" x14ac:dyDescent="0.35">
      <c r="A33" s="186">
        <f t="shared" si="0"/>
        <v>19</v>
      </c>
      <c r="B33" s="183"/>
      <c r="C33" s="162"/>
      <c r="D33" s="162"/>
      <c r="E33" s="162"/>
      <c r="F33" s="186"/>
      <c r="G33" s="186"/>
      <c r="H33" s="181"/>
      <c r="I33" s="162"/>
      <c r="J33" s="188"/>
      <c r="K33" s="162"/>
      <c r="L33" s="162"/>
      <c r="M33" s="162"/>
      <c r="N33" s="162"/>
      <c r="O33" s="162"/>
    </row>
    <row r="34" spans="1:15" x14ac:dyDescent="0.35">
      <c r="A34" s="186">
        <f t="shared" si="0"/>
        <v>20</v>
      </c>
      <c r="B34" s="152"/>
      <c r="C34" s="162"/>
      <c r="D34" s="162"/>
      <c r="E34" s="162"/>
      <c r="F34" s="162"/>
      <c r="G34" s="162"/>
      <c r="H34" s="162"/>
      <c r="I34" s="162"/>
      <c r="J34" s="162"/>
      <c r="K34" s="162"/>
      <c r="L34" s="162"/>
      <c r="M34" s="181"/>
      <c r="N34" s="162"/>
      <c r="O34" s="162"/>
    </row>
    <row r="35" spans="1:15" ht="14.25" customHeight="1" x14ac:dyDescent="0.35">
      <c r="A35" s="186">
        <f t="shared" si="0"/>
        <v>21</v>
      </c>
      <c r="B35" s="152"/>
      <c r="C35" s="162"/>
      <c r="D35" s="179" t="s">
        <v>373</v>
      </c>
      <c r="E35" s="162"/>
      <c r="F35" s="162"/>
      <c r="G35" s="162"/>
      <c r="H35" s="162"/>
      <c r="I35" s="162"/>
      <c r="J35" s="162"/>
      <c r="K35" s="162"/>
      <c r="L35" s="162"/>
      <c r="M35" s="162"/>
      <c r="N35" s="162"/>
      <c r="O35" s="162"/>
    </row>
    <row r="36" spans="1:15" x14ac:dyDescent="0.35">
      <c r="A36" s="186">
        <f t="shared" si="0"/>
        <v>22</v>
      </c>
      <c r="B36" s="407" t="str">
        <f>B5</f>
        <v>Transmission Enhancement Credit (Schedule 12 Projects)</v>
      </c>
      <c r="C36" s="407"/>
      <c r="D36" s="407"/>
      <c r="E36" s="407"/>
      <c r="F36" s="407"/>
      <c r="G36" s="407"/>
      <c r="H36" s="407"/>
      <c r="I36" s="407"/>
      <c r="J36" s="407"/>
      <c r="K36" s="407"/>
      <c r="L36" s="407"/>
      <c r="M36" s="407"/>
      <c r="N36" s="407"/>
      <c r="O36" s="405"/>
    </row>
    <row r="37" spans="1:15" x14ac:dyDescent="0.35">
      <c r="A37" s="186">
        <f t="shared" si="0"/>
        <v>23</v>
      </c>
      <c r="B37" s="408" t="str">
        <f>B6</f>
        <v>To be completed in conjunction with Attachment H-32A</v>
      </c>
      <c r="C37" s="408"/>
      <c r="D37" s="408"/>
      <c r="E37" s="408"/>
      <c r="F37" s="408"/>
      <c r="G37" s="408"/>
      <c r="H37" s="408"/>
      <c r="I37" s="408"/>
      <c r="J37" s="408"/>
      <c r="K37" s="408"/>
      <c r="L37" s="408"/>
      <c r="M37" s="408"/>
      <c r="N37" s="408"/>
      <c r="O37" s="406"/>
    </row>
    <row r="38" spans="1:15" x14ac:dyDescent="0.35">
      <c r="A38" s="186">
        <f t="shared" si="0"/>
        <v>24</v>
      </c>
      <c r="B38" s="152"/>
      <c r="C38" s="162"/>
      <c r="D38" s="162"/>
      <c r="E38" s="162"/>
      <c r="F38" s="179"/>
      <c r="G38" s="162"/>
      <c r="H38" s="162"/>
      <c r="I38" s="162"/>
      <c r="J38" s="162"/>
      <c r="K38" s="162"/>
      <c r="L38" s="162"/>
      <c r="M38" s="162"/>
      <c r="N38" s="162"/>
      <c r="O38" s="162"/>
    </row>
    <row r="39" spans="1:15" x14ac:dyDescent="0.35">
      <c r="A39" s="186">
        <f t="shared" si="0"/>
        <v>25</v>
      </c>
      <c r="B39" s="152"/>
      <c r="C39" s="162"/>
      <c r="D39" s="162"/>
      <c r="E39" s="162"/>
      <c r="F39" s="179"/>
      <c r="G39" s="179"/>
      <c r="H39" s="162"/>
      <c r="I39" s="162"/>
      <c r="J39" s="162"/>
      <c r="K39" s="162"/>
      <c r="L39" s="162"/>
      <c r="M39" s="162"/>
      <c r="N39" s="162"/>
      <c r="O39" s="162"/>
    </row>
    <row r="40" spans="1:15" x14ac:dyDescent="0.35">
      <c r="A40" s="186">
        <f t="shared" si="0"/>
        <v>26</v>
      </c>
      <c r="B40" s="152"/>
      <c r="C40" s="162"/>
      <c r="D40" s="191">
        <v>-1</v>
      </c>
      <c r="E40" s="191">
        <v>-2</v>
      </c>
      <c r="F40" s="191">
        <v>-3</v>
      </c>
      <c r="G40" s="191">
        <v>-4</v>
      </c>
      <c r="H40" s="191">
        <v>-5</v>
      </c>
      <c r="I40" s="191">
        <v>-6</v>
      </c>
      <c r="J40" s="191">
        <v>-7</v>
      </c>
      <c r="K40" s="191">
        <v>-8</v>
      </c>
      <c r="L40" s="191">
        <v>-9</v>
      </c>
      <c r="M40" s="191">
        <v>-10</v>
      </c>
      <c r="N40" s="191">
        <v>-11</v>
      </c>
      <c r="O40" s="162"/>
    </row>
    <row r="41" spans="1:15" ht="62" x14ac:dyDescent="0.35">
      <c r="A41" s="186">
        <f t="shared" si="0"/>
        <v>27</v>
      </c>
      <c r="B41" s="192" t="s">
        <v>175</v>
      </c>
      <c r="C41" s="193"/>
      <c r="D41" s="194" t="s">
        <v>176</v>
      </c>
      <c r="E41" s="195" t="s">
        <v>177</v>
      </c>
      <c r="F41" s="195" t="s">
        <v>178</v>
      </c>
      <c r="G41" s="195" t="s">
        <v>173</v>
      </c>
      <c r="H41" s="196" t="s">
        <v>179</v>
      </c>
      <c r="I41" s="195" t="s">
        <v>180</v>
      </c>
      <c r="J41" s="195" t="s">
        <v>174</v>
      </c>
      <c r="K41" s="196" t="s">
        <v>181</v>
      </c>
      <c r="L41" s="195" t="s">
        <v>182</v>
      </c>
      <c r="M41" s="197" t="s">
        <v>127</v>
      </c>
      <c r="N41" s="197" t="s">
        <v>183</v>
      </c>
      <c r="O41" s="162"/>
    </row>
    <row r="42" spans="1:15" ht="46.5" customHeight="1" x14ac:dyDescent="0.35">
      <c r="A42" s="186">
        <f>A41+1</f>
        <v>28</v>
      </c>
      <c r="B42" s="198"/>
      <c r="C42" s="199"/>
      <c r="D42" s="199"/>
      <c r="E42" s="199"/>
      <c r="F42" s="200"/>
      <c r="G42" s="200" t="s">
        <v>201</v>
      </c>
      <c r="H42" s="201" t="s">
        <v>184</v>
      </c>
      <c r="I42" s="200" t="s">
        <v>30</v>
      </c>
      <c r="J42" s="200"/>
      <c r="K42" s="201" t="s">
        <v>185</v>
      </c>
      <c r="L42" s="200"/>
      <c r="M42" s="202" t="s">
        <v>374</v>
      </c>
      <c r="N42" s="202" t="s">
        <v>186</v>
      </c>
      <c r="O42" s="162"/>
    </row>
    <row r="43" spans="1:15" x14ac:dyDescent="0.35">
      <c r="A43" s="186">
        <f t="shared" si="0"/>
        <v>29</v>
      </c>
      <c r="B43" s="203"/>
      <c r="C43" s="162"/>
      <c r="D43" s="162"/>
      <c r="E43" s="162"/>
      <c r="F43" s="162"/>
      <c r="G43" s="162"/>
      <c r="H43" s="204"/>
      <c r="I43" s="162"/>
      <c r="J43" s="162"/>
      <c r="K43" s="204"/>
      <c r="L43" s="162"/>
      <c r="M43" s="204"/>
      <c r="N43" s="204"/>
      <c r="O43" s="162"/>
    </row>
    <row r="44" spans="1:15" x14ac:dyDescent="0.35">
      <c r="A44" s="186">
        <f t="shared" si="0"/>
        <v>30</v>
      </c>
      <c r="B44" s="205" t="s">
        <v>187</v>
      </c>
      <c r="C44" s="182"/>
      <c r="D44" s="206"/>
      <c r="E44" s="207" t="s">
        <v>197</v>
      </c>
      <c r="F44" s="208">
        <v>0</v>
      </c>
      <c r="G44" s="223">
        <f>$J$32</f>
        <v>3.5507453353038128E-2</v>
      </c>
      <c r="H44" s="226">
        <f>F44*G44</f>
        <v>0</v>
      </c>
      <c r="I44" s="225" t="s">
        <v>30</v>
      </c>
      <c r="J44" s="223">
        <v>0</v>
      </c>
      <c r="K44" s="226">
        <v>0</v>
      </c>
      <c r="L44" s="208">
        <v>0</v>
      </c>
      <c r="M44" s="209">
        <f>'H-32A-WP08 - TEC True-up'!K20</f>
        <v>0</v>
      </c>
      <c r="N44" s="226">
        <f>G44*F44</f>
        <v>0</v>
      </c>
      <c r="O44" s="162"/>
    </row>
    <row r="45" spans="1:15" x14ac:dyDescent="0.35">
      <c r="A45" s="186">
        <f t="shared" si="0"/>
        <v>31</v>
      </c>
      <c r="B45" s="205" t="s">
        <v>188</v>
      </c>
      <c r="C45" s="182"/>
      <c r="D45" s="206"/>
      <c r="E45" s="207" t="s">
        <v>197</v>
      </c>
      <c r="F45" s="208">
        <v>0</v>
      </c>
      <c r="G45" s="223">
        <f>$J$32</f>
        <v>3.5507453353038128E-2</v>
      </c>
      <c r="H45" s="226">
        <f>F45*G45</f>
        <v>0</v>
      </c>
      <c r="I45" s="225" t="s">
        <v>30</v>
      </c>
      <c r="J45" s="223">
        <v>0</v>
      </c>
      <c r="K45" s="226">
        <v>0</v>
      </c>
      <c r="L45" s="208">
        <v>0</v>
      </c>
      <c r="M45" s="209">
        <f>'H-32A-WP08 - TEC True-up'!K21</f>
        <v>0</v>
      </c>
      <c r="N45" s="226">
        <f>G45*F45</f>
        <v>0</v>
      </c>
      <c r="O45" s="162"/>
    </row>
    <row r="46" spans="1:15" x14ac:dyDescent="0.35">
      <c r="A46" s="186">
        <f t="shared" si="0"/>
        <v>32</v>
      </c>
      <c r="B46" s="205" t="s">
        <v>189</v>
      </c>
      <c r="C46" s="182"/>
      <c r="D46" s="206"/>
      <c r="E46" s="207" t="s">
        <v>197</v>
      </c>
      <c r="F46" s="208">
        <v>0</v>
      </c>
      <c r="G46" s="223">
        <f>$J$32</f>
        <v>3.5507453353038128E-2</v>
      </c>
      <c r="H46" s="226">
        <f>F46*G46</f>
        <v>0</v>
      </c>
      <c r="I46" s="225" t="s">
        <v>30</v>
      </c>
      <c r="J46" s="223">
        <v>0</v>
      </c>
      <c r="K46" s="226">
        <v>0</v>
      </c>
      <c r="L46" s="208">
        <v>0</v>
      </c>
      <c r="M46" s="209">
        <f>'H-32A-WP08 - TEC True-up'!K22</f>
        <v>0</v>
      </c>
      <c r="N46" s="226">
        <f>G46*F46</f>
        <v>0</v>
      </c>
      <c r="O46" s="162"/>
    </row>
    <row r="47" spans="1:15" x14ac:dyDescent="0.35">
      <c r="A47" s="186">
        <f t="shared" si="0"/>
        <v>33</v>
      </c>
      <c r="B47" s="203"/>
      <c r="C47" s="162"/>
      <c r="D47" s="162"/>
      <c r="E47" s="207"/>
      <c r="F47" s="162"/>
      <c r="G47" s="162"/>
      <c r="H47" s="204"/>
      <c r="I47" s="162"/>
      <c r="J47" s="162"/>
      <c r="K47" s="204"/>
      <c r="L47" s="162"/>
      <c r="M47" s="204"/>
      <c r="N47" s="204"/>
      <c r="O47" s="162"/>
    </row>
    <row r="48" spans="1:15" x14ac:dyDescent="0.35">
      <c r="A48" s="186">
        <f t="shared" si="0"/>
        <v>34</v>
      </c>
      <c r="B48" s="203"/>
      <c r="C48" s="162"/>
      <c r="D48" s="162"/>
      <c r="E48" s="162"/>
      <c r="F48" s="162"/>
      <c r="G48" s="162"/>
      <c r="H48" s="204"/>
      <c r="I48" s="162"/>
      <c r="J48" s="162"/>
      <c r="K48" s="204"/>
      <c r="L48" s="162"/>
      <c r="M48" s="204"/>
      <c r="N48" s="204"/>
      <c r="O48" s="210"/>
    </row>
    <row r="49" spans="1:15" x14ac:dyDescent="0.35">
      <c r="A49" s="186">
        <f t="shared" si="0"/>
        <v>35</v>
      </c>
      <c r="B49" s="203"/>
      <c r="C49" s="162"/>
      <c r="D49" s="211"/>
      <c r="E49" s="211"/>
      <c r="F49" s="211"/>
      <c r="G49" s="211"/>
      <c r="H49" s="212"/>
      <c r="I49" s="211"/>
      <c r="J49" s="211"/>
      <c r="K49" s="212"/>
      <c r="L49" s="211"/>
      <c r="M49" s="212"/>
      <c r="N49" s="212"/>
      <c r="O49" s="210"/>
    </row>
    <row r="50" spans="1:15" x14ac:dyDescent="0.35">
      <c r="A50" s="186">
        <f t="shared" si="0"/>
        <v>36</v>
      </c>
      <c r="B50" s="203"/>
      <c r="C50" s="162"/>
      <c r="D50" s="211"/>
      <c r="E50" s="211"/>
      <c r="F50" s="211"/>
      <c r="G50" s="211"/>
      <c r="H50" s="212"/>
      <c r="I50" s="211"/>
      <c r="J50" s="211"/>
      <c r="K50" s="212"/>
      <c r="L50" s="211"/>
      <c r="M50" s="212"/>
      <c r="N50" s="212"/>
      <c r="O50" s="162"/>
    </row>
    <row r="51" spans="1:15" x14ac:dyDescent="0.35">
      <c r="A51" s="186">
        <f t="shared" si="0"/>
        <v>37</v>
      </c>
      <c r="B51" s="213"/>
      <c r="C51" s="214"/>
      <c r="D51" s="215"/>
      <c r="E51" s="215"/>
      <c r="F51" s="215"/>
      <c r="G51" s="215"/>
      <c r="H51" s="216"/>
      <c r="I51" s="215"/>
      <c r="J51" s="215"/>
      <c r="K51" s="216"/>
      <c r="L51" s="215"/>
      <c r="M51" s="216"/>
      <c r="N51" s="216"/>
      <c r="O51" s="162"/>
    </row>
    <row r="52" spans="1:15" x14ac:dyDescent="0.35">
      <c r="A52" s="186">
        <f t="shared" si="0"/>
        <v>38</v>
      </c>
      <c r="B52" s="183" t="s">
        <v>190</v>
      </c>
      <c r="C52" s="162"/>
      <c r="D52" s="162" t="s">
        <v>371</v>
      </c>
      <c r="E52" s="162"/>
      <c r="F52" s="182"/>
      <c r="G52" s="182"/>
      <c r="H52" s="181"/>
      <c r="I52" s="181"/>
      <c r="J52" s="181"/>
      <c r="K52" s="181"/>
      <c r="L52" s="181"/>
      <c r="M52" s="187"/>
      <c r="N52" s="217">
        <f>SUM(N44:N51)</f>
        <v>0</v>
      </c>
      <c r="O52" s="162"/>
    </row>
    <row r="53" spans="1:15" x14ac:dyDescent="0.35">
      <c r="A53" s="186">
        <f t="shared" si="0"/>
        <v>39</v>
      </c>
      <c r="B53" s="211"/>
      <c r="C53" s="211"/>
      <c r="D53" s="211"/>
      <c r="E53" s="211"/>
      <c r="F53" s="211"/>
      <c r="G53" s="211"/>
      <c r="H53" s="211"/>
      <c r="I53" s="211"/>
      <c r="J53" s="211"/>
      <c r="K53" s="211"/>
      <c r="L53" s="211"/>
      <c r="M53" s="211"/>
      <c r="N53" s="162"/>
      <c r="O53" s="162"/>
    </row>
    <row r="54" spans="1:15" x14ac:dyDescent="0.35">
      <c r="A54" s="186">
        <f t="shared" si="0"/>
        <v>40</v>
      </c>
      <c r="B54" s="218" t="s">
        <v>48</v>
      </c>
      <c r="C54" s="211"/>
      <c r="D54" s="211"/>
      <c r="E54" s="211"/>
      <c r="F54" s="211"/>
      <c r="G54" s="211"/>
      <c r="H54" s="211"/>
      <c r="I54" s="211"/>
      <c r="J54" s="211"/>
      <c r="K54" s="211"/>
      <c r="L54" s="211"/>
      <c r="M54" s="211"/>
      <c r="N54" s="162"/>
      <c r="O54" s="162"/>
    </row>
    <row r="55" spans="1:15" x14ac:dyDescent="0.35">
      <c r="A55" s="186">
        <f t="shared" si="0"/>
        <v>41</v>
      </c>
      <c r="B55" s="182" t="s">
        <v>102</v>
      </c>
      <c r="C55" s="162"/>
      <c r="D55" s="592" t="s">
        <v>191</v>
      </c>
      <c r="E55" s="592"/>
      <c r="F55" s="592"/>
      <c r="G55" s="592"/>
      <c r="H55" s="592"/>
      <c r="I55" s="592"/>
      <c r="J55" s="592"/>
      <c r="K55" s="592"/>
      <c r="L55" s="592"/>
      <c r="M55" s="592"/>
      <c r="N55" s="162"/>
      <c r="O55" s="162"/>
    </row>
    <row r="56" spans="1:15" x14ac:dyDescent="0.35">
      <c r="A56" s="186">
        <f t="shared" si="0"/>
        <v>42</v>
      </c>
      <c r="B56" s="182" t="s">
        <v>103</v>
      </c>
      <c r="C56" s="162"/>
      <c r="D56" s="592" t="s">
        <v>192</v>
      </c>
      <c r="E56" s="592"/>
      <c r="F56" s="592"/>
      <c r="G56" s="592"/>
      <c r="H56" s="592"/>
      <c r="I56" s="592"/>
      <c r="J56" s="592"/>
      <c r="K56" s="592"/>
      <c r="L56" s="592"/>
      <c r="M56" s="592"/>
      <c r="N56" s="162"/>
      <c r="O56" s="162"/>
    </row>
    <row r="57" spans="1:15" ht="33" customHeight="1" x14ac:dyDescent="0.35">
      <c r="A57" s="186">
        <f t="shared" si="0"/>
        <v>43</v>
      </c>
      <c r="B57" s="219" t="s">
        <v>104</v>
      </c>
      <c r="C57" s="162"/>
      <c r="D57" s="593" t="s">
        <v>193</v>
      </c>
      <c r="E57" s="593"/>
      <c r="F57" s="593"/>
      <c r="G57" s="593"/>
      <c r="H57" s="593"/>
      <c r="I57" s="593"/>
      <c r="J57" s="593"/>
      <c r="K57" s="593"/>
      <c r="L57" s="593"/>
      <c r="M57" s="593"/>
      <c r="N57" s="162"/>
      <c r="O57" s="162"/>
    </row>
    <row r="58" spans="1:15" x14ac:dyDescent="0.35">
      <c r="A58" s="186">
        <f t="shared" si="0"/>
        <v>44</v>
      </c>
      <c r="B58" s="219" t="s">
        <v>105</v>
      </c>
      <c r="C58" s="162"/>
      <c r="D58" s="593" t="s">
        <v>194</v>
      </c>
      <c r="E58" s="593"/>
      <c r="F58" s="593"/>
      <c r="G58" s="593"/>
      <c r="H58" s="593"/>
      <c r="I58" s="593"/>
      <c r="J58" s="593"/>
      <c r="K58" s="593"/>
      <c r="L58" s="593"/>
      <c r="M58" s="593"/>
      <c r="N58" s="162"/>
      <c r="O58" s="162"/>
    </row>
    <row r="59" spans="1:15" x14ac:dyDescent="0.35">
      <c r="A59" s="186">
        <f t="shared" si="0"/>
        <v>45</v>
      </c>
      <c r="B59" s="182" t="s">
        <v>106</v>
      </c>
      <c r="C59" s="162"/>
      <c r="D59" s="592" t="s">
        <v>195</v>
      </c>
      <c r="E59" s="592"/>
      <c r="F59" s="592"/>
      <c r="G59" s="592"/>
      <c r="H59" s="592"/>
      <c r="I59" s="592"/>
      <c r="J59" s="592"/>
      <c r="K59" s="592"/>
      <c r="L59" s="592"/>
      <c r="M59" s="592"/>
      <c r="N59" s="162"/>
      <c r="O59" s="162"/>
    </row>
    <row r="60" spans="1:15" x14ac:dyDescent="0.35">
      <c r="B60" s="220"/>
      <c r="C60" s="211"/>
      <c r="D60" s="211"/>
      <c r="E60" s="211"/>
      <c r="F60" s="211"/>
      <c r="G60" s="211"/>
      <c r="H60" s="211"/>
      <c r="I60" s="211"/>
      <c r="J60" s="211"/>
      <c r="K60" s="211"/>
      <c r="L60" s="211"/>
      <c r="M60" s="211"/>
      <c r="N60" s="162"/>
      <c r="O60" s="162"/>
    </row>
    <row r="61" spans="1:15" x14ac:dyDescent="0.35">
      <c r="B61" s="221"/>
      <c r="C61" s="162"/>
      <c r="D61" s="183"/>
      <c r="E61" s="183"/>
      <c r="F61" s="182"/>
      <c r="G61" s="182"/>
      <c r="H61" s="181"/>
      <c r="I61" s="162"/>
      <c r="J61" s="162"/>
      <c r="K61" s="222"/>
      <c r="L61" s="162"/>
      <c r="M61" s="162"/>
      <c r="N61" s="162"/>
      <c r="O61" s="162"/>
    </row>
    <row r="62" spans="1:15" x14ac:dyDescent="0.35">
      <c r="B62" s="221"/>
      <c r="C62" s="162"/>
      <c r="D62" s="183"/>
      <c r="E62" s="183"/>
      <c r="F62" s="182"/>
      <c r="G62" s="182"/>
      <c r="H62" s="181"/>
      <c r="I62" s="162"/>
      <c r="J62" s="162"/>
      <c r="K62" s="222"/>
      <c r="L62" s="162"/>
      <c r="M62" s="162"/>
      <c r="N62" s="162"/>
      <c r="O62" s="162"/>
    </row>
    <row r="63" spans="1:15" x14ac:dyDescent="0.35">
      <c r="B63" s="162"/>
      <c r="C63" s="162"/>
      <c r="D63" s="211"/>
      <c r="E63" s="211"/>
      <c r="F63" s="211"/>
      <c r="G63" s="211"/>
      <c r="H63" s="211"/>
      <c r="I63" s="211"/>
      <c r="J63" s="211"/>
      <c r="K63" s="211"/>
      <c r="L63" s="211"/>
      <c r="M63" s="211"/>
      <c r="N63" s="162"/>
      <c r="O63" s="162"/>
    </row>
    <row r="64" spans="1:15" x14ac:dyDescent="0.35">
      <c r="B64" s="162"/>
      <c r="C64" s="162"/>
      <c r="D64" s="211"/>
      <c r="E64" s="211"/>
      <c r="F64" s="211"/>
      <c r="G64" s="211"/>
      <c r="H64" s="211"/>
      <c r="I64" s="211"/>
      <c r="J64" s="211"/>
      <c r="K64" s="211"/>
      <c r="L64" s="211"/>
      <c r="M64" s="211"/>
      <c r="N64" s="162"/>
      <c r="O64" s="162"/>
    </row>
    <row r="65" spans="2:15" x14ac:dyDescent="0.35">
      <c r="B65" s="162"/>
      <c r="C65" s="162"/>
      <c r="D65" s="211"/>
      <c r="E65" s="211"/>
      <c r="F65" s="211"/>
      <c r="G65" s="211"/>
      <c r="H65" s="211"/>
      <c r="I65" s="211"/>
      <c r="J65" s="211"/>
      <c r="K65" s="211"/>
      <c r="L65" s="211"/>
      <c r="M65" s="211"/>
      <c r="N65" s="162"/>
      <c r="O65" s="162"/>
    </row>
    <row r="66" spans="2:15" x14ac:dyDescent="0.35">
      <c r="B66" s="162"/>
      <c r="C66" s="162"/>
      <c r="D66" s="211"/>
      <c r="E66" s="211"/>
      <c r="F66" s="211"/>
      <c r="G66" s="211"/>
      <c r="H66" s="211"/>
      <c r="I66" s="211"/>
      <c r="J66" s="211"/>
      <c r="K66" s="211"/>
      <c r="L66" s="211"/>
      <c r="M66" s="211"/>
      <c r="N66" s="162"/>
      <c r="O66" s="162"/>
    </row>
    <row r="67" spans="2:15" x14ac:dyDescent="0.35">
      <c r="B67" s="162"/>
      <c r="C67" s="162"/>
      <c r="D67" s="211"/>
      <c r="E67" s="211"/>
      <c r="F67" s="211"/>
      <c r="G67" s="211"/>
      <c r="H67" s="211"/>
      <c r="I67" s="211"/>
      <c r="J67" s="211"/>
      <c r="K67" s="211"/>
      <c r="L67" s="211"/>
      <c r="M67" s="211"/>
      <c r="N67" s="162"/>
      <c r="O67" s="162"/>
    </row>
    <row r="68" spans="2:15" x14ac:dyDescent="0.35">
      <c r="B68" s="162"/>
      <c r="C68" s="162"/>
      <c r="D68" s="211"/>
      <c r="E68" s="211"/>
      <c r="F68" s="211"/>
      <c r="G68" s="211"/>
      <c r="H68" s="211"/>
      <c r="I68" s="211"/>
      <c r="J68" s="211"/>
      <c r="K68" s="211"/>
      <c r="L68" s="211"/>
      <c r="M68" s="211"/>
      <c r="N68" s="162"/>
      <c r="O68" s="162"/>
    </row>
    <row r="69" spans="2:15" x14ac:dyDescent="0.35">
      <c r="B69" s="162"/>
      <c r="C69" s="162"/>
      <c r="D69" s="211"/>
      <c r="E69" s="211"/>
      <c r="F69" s="211"/>
      <c r="G69" s="211"/>
      <c r="H69" s="211"/>
      <c r="I69" s="211"/>
      <c r="J69" s="211"/>
      <c r="K69" s="211"/>
      <c r="L69" s="211"/>
      <c r="M69" s="211"/>
      <c r="N69" s="162"/>
      <c r="O69" s="162"/>
    </row>
    <row r="70" spans="2:15" x14ac:dyDescent="0.35">
      <c r="B70" s="162"/>
      <c r="C70" s="162"/>
      <c r="D70" s="211"/>
      <c r="E70" s="211"/>
      <c r="F70" s="211"/>
      <c r="G70" s="211"/>
      <c r="H70" s="211"/>
      <c r="I70" s="211"/>
      <c r="J70" s="211"/>
      <c r="K70" s="211"/>
      <c r="L70" s="211"/>
      <c r="M70" s="211"/>
      <c r="N70" s="162"/>
      <c r="O70" s="162"/>
    </row>
    <row r="71" spans="2:15" x14ac:dyDescent="0.35">
      <c r="B71" s="162"/>
      <c r="C71" s="162"/>
      <c r="D71" s="211"/>
      <c r="E71" s="211"/>
      <c r="F71" s="211"/>
      <c r="G71" s="211"/>
      <c r="H71" s="211"/>
      <c r="I71" s="211"/>
      <c r="J71" s="211"/>
      <c r="K71" s="211"/>
      <c r="L71" s="211"/>
      <c r="M71" s="211"/>
      <c r="N71" s="162"/>
      <c r="O71" s="162"/>
    </row>
    <row r="72" spans="2:15" x14ac:dyDescent="0.35">
      <c r="B72" s="162"/>
      <c r="C72" s="162"/>
      <c r="D72" s="211"/>
      <c r="E72" s="211"/>
      <c r="F72" s="211"/>
      <c r="G72" s="211"/>
      <c r="H72" s="211"/>
      <c r="I72" s="211"/>
      <c r="J72" s="211"/>
      <c r="K72" s="211"/>
      <c r="L72" s="211"/>
      <c r="M72" s="211"/>
      <c r="N72" s="162"/>
      <c r="O72" s="162"/>
    </row>
    <row r="73" spans="2:15" x14ac:dyDescent="0.35">
      <c r="B73" s="162"/>
      <c r="C73" s="162"/>
      <c r="D73" s="211"/>
      <c r="E73" s="211"/>
      <c r="F73" s="211"/>
      <c r="G73" s="211"/>
      <c r="H73" s="211"/>
      <c r="I73" s="211"/>
      <c r="J73" s="211"/>
      <c r="K73" s="211"/>
      <c r="L73" s="211"/>
      <c r="M73" s="211"/>
      <c r="N73" s="162"/>
      <c r="O73" s="162"/>
    </row>
    <row r="74" spans="2:15" x14ac:dyDescent="0.35">
      <c r="B74" s="162"/>
      <c r="C74" s="162"/>
      <c r="D74" s="211"/>
      <c r="E74" s="211"/>
      <c r="F74" s="211"/>
      <c r="G74" s="211"/>
      <c r="H74" s="211"/>
      <c r="I74" s="211"/>
      <c r="J74" s="211"/>
      <c r="K74" s="211"/>
      <c r="L74" s="211"/>
      <c r="M74" s="211"/>
      <c r="N74" s="162"/>
      <c r="O74" s="162"/>
    </row>
    <row r="75" spans="2:15" x14ac:dyDescent="0.35">
      <c r="B75" s="162"/>
      <c r="C75" s="162"/>
      <c r="D75" s="211"/>
      <c r="E75" s="211"/>
      <c r="F75" s="211"/>
      <c r="G75" s="211"/>
      <c r="H75" s="211"/>
      <c r="I75" s="211"/>
      <c r="J75" s="211"/>
      <c r="K75" s="211"/>
      <c r="L75" s="211"/>
      <c r="M75" s="211"/>
      <c r="N75" s="162"/>
      <c r="O75" s="162"/>
    </row>
    <row r="76" spans="2:15" x14ac:dyDescent="0.35">
      <c r="B76" s="162"/>
      <c r="C76" s="162"/>
      <c r="D76" s="211"/>
      <c r="E76" s="211"/>
      <c r="F76" s="211"/>
      <c r="G76" s="211"/>
      <c r="H76" s="211"/>
      <c r="I76" s="211"/>
      <c r="J76" s="211"/>
      <c r="K76" s="211"/>
      <c r="L76" s="211"/>
      <c r="M76" s="211"/>
      <c r="N76" s="162"/>
      <c r="O76" s="162"/>
    </row>
    <row r="77" spans="2:15" x14ac:dyDescent="0.35">
      <c r="B77" s="162"/>
      <c r="C77" s="162"/>
      <c r="D77" s="211"/>
      <c r="E77" s="211"/>
      <c r="F77" s="211"/>
      <c r="G77" s="211"/>
      <c r="H77" s="211"/>
      <c r="I77" s="211"/>
      <c r="J77" s="211"/>
      <c r="K77" s="211"/>
      <c r="L77" s="211"/>
      <c r="M77" s="211"/>
      <c r="N77" s="162"/>
      <c r="O77" s="162"/>
    </row>
    <row r="78" spans="2:15" x14ac:dyDescent="0.35">
      <c r="B78" s="162"/>
      <c r="C78" s="162"/>
      <c r="D78" s="211"/>
      <c r="E78" s="211"/>
      <c r="F78" s="211"/>
      <c r="G78" s="211"/>
      <c r="H78" s="211"/>
      <c r="I78" s="211"/>
      <c r="J78" s="211"/>
      <c r="K78" s="211"/>
      <c r="L78" s="211"/>
      <c r="M78" s="211"/>
      <c r="N78" s="162"/>
      <c r="O78" s="162"/>
    </row>
    <row r="79" spans="2:15" x14ac:dyDescent="0.35">
      <c r="B79" s="162"/>
      <c r="C79" s="162"/>
      <c r="D79" s="211"/>
      <c r="E79" s="211"/>
      <c r="F79" s="211"/>
      <c r="G79" s="211"/>
      <c r="H79" s="211"/>
      <c r="I79" s="211"/>
      <c r="J79" s="211"/>
      <c r="K79" s="211"/>
      <c r="L79" s="211"/>
      <c r="M79" s="211"/>
      <c r="N79" s="162"/>
      <c r="O79" s="162"/>
    </row>
    <row r="80" spans="2:15" x14ac:dyDescent="0.35">
      <c r="B80" s="162"/>
      <c r="C80" s="162"/>
      <c r="D80" s="211"/>
      <c r="E80" s="211"/>
      <c r="F80" s="211"/>
      <c r="G80" s="211"/>
      <c r="H80" s="211"/>
      <c r="I80" s="211"/>
      <c r="J80" s="211"/>
      <c r="K80" s="211"/>
      <c r="L80" s="211"/>
      <c r="M80" s="211"/>
      <c r="N80" s="162"/>
      <c r="O80" s="162"/>
    </row>
    <row r="81" spans="2:15" x14ac:dyDescent="0.35">
      <c r="B81" s="162"/>
      <c r="C81" s="162"/>
      <c r="D81" s="211"/>
      <c r="E81" s="211"/>
      <c r="F81" s="211"/>
      <c r="G81" s="211"/>
      <c r="H81" s="211"/>
      <c r="I81" s="211"/>
      <c r="J81" s="211"/>
      <c r="K81" s="211"/>
      <c r="L81" s="211"/>
      <c r="M81" s="211"/>
      <c r="N81" s="162"/>
      <c r="O81" s="162"/>
    </row>
    <row r="82" spans="2:15" x14ac:dyDescent="0.35">
      <c r="B82" s="162"/>
      <c r="C82" s="162"/>
      <c r="D82" s="211"/>
      <c r="E82" s="211"/>
      <c r="F82" s="211"/>
      <c r="G82" s="211"/>
      <c r="H82" s="211"/>
      <c r="I82" s="211"/>
      <c r="J82" s="211"/>
      <c r="K82" s="211"/>
      <c r="L82" s="211"/>
      <c r="M82" s="211"/>
      <c r="N82" s="162"/>
      <c r="O82" s="162"/>
    </row>
    <row r="83" spans="2:15" x14ac:dyDescent="0.35">
      <c r="B83" s="162"/>
      <c r="C83" s="162"/>
      <c r="D83" s="211"/>
      <c r="E83" s="211"/>
      <c r="F83" s="211"/>
      <c r="G83" s="211"/>
      <c r="H83" s="211"/>
      <c r="I83" s="211"/>
      <c r="J83" s="211"/>
      <c r="K83" s="211"/>
      <c r="L83" s="211"/>
      <c r="M83" s="211"/>
      <c r="N83" s="162"/>
      <c r="O83" s="162"/>
    </row>
    <row r="84" spans="2:15" x14ac:dyDescent="0.35">
      <c r="B84" s="162"/>
      <c r="C84" s="162"/>
      <c r="D84" s="211"/>
      <c r="E84" s="211"/>
      <c r="F84" s="211"/>
      <c r="G84" s="211"/>
      <c r="H84" s="211"/>
      <c r="I84" s="211"/>
      <c r="J84" s="211"/>
      <c r="K84" s="211"/>
      <c r="L84" s="211"/>
      <c r="M84" s="211"/>
      <c r="N84" s="162"/>
      <c r="O84" s="162"/>
    </row>
    <row r="85" spans="2:15" x14ac:dyDescent="0.35">
      <c r="B85" s="162"/>
      <c r="C85" s="162"/>
      <c r="D85" s="211"/>
      <c r="E85" s="211"/>
      <c r="F85" s="211"/>
      <c r="G85" s="211"/>
      <c r="H85" s="211"/>
      <c r="I85" s="211"/>
      <c r="J85" s="211"/>
      <c r="K85" s="211"/>
      <c r="L85" s="211"/>
      <c r="M85" s="211"/>
      <c r="N85" s="162"/>
      <c r="O85" s="162"/>
    </row>
    <row r="86" spans="2:15" x14ac:dyDescent="0.35">
      <c r="B86" s="162"/>
      <c r="C86" s="162"/>
      <c r="D86" s="211"/>
      <c r="E86" s="211"/>
      <c r="F86" s="211"/>
      <c r="G86" s="211"/>
      <c r="H86" s="211"/>
      <c r="I86" s="211"/>
      <c r="J86" s="211"/>
      <c r="K86" s="211"/>
      <c r="L86" s="211"/>
      <c r="M86" s="211"/>
      <c r="N86" s="162"/>
      <c r="O86" s="162"/>
    </row>
    <row r="87" spans="2:15" x14ac:dyDescent="0.35">
      <c r="B87" s="162"/>
      <c r="C87" s="162"/>
      <c r="D87" s="211"/>
      <c r="E87" s="211"/>
      <c r="F87" s="211"/>
      <c r="G87" s="211"/>
      <c r="H87" s="211"/>
      <c r="I87" s="211"/>
      <c r="J87" s="211"/>
      <c r="K87" s="211"/>
      <c r="L87" s="211"/>
      <c r="M87" s="211"/>
      <c r="N87" s="162"/>
      <c r="O87" s="162"/>
    </row>
    <row r="88" spans="2:15" x14ac:dyDescent="0.35">
      <c r="B88" s="162"/>
      <c r="C88" s="162"/>
      <c r="D88" s="211"/>
      <c r="E88" s="211"/>
      <c r="F88" s="211"/>
      <c r="G88" s="211"/>
      <c r="H88" s="211"/>
      <c r="I88" s="211"/>
      <c r="J88" s="211"/>
      <c r="K88" s="211"/>
      <c r="L88" s="211"/>
      <c r="M88" s="211"/>
      <c r="N88" s="162"/>
      <c r="O88" s="162"/>
    </row>
    <row r="89" spans="2:15" x14ac:dyDescent="0.35">
      <c r="B89" s="162"/>
      <c r="C89" s="162"/>
      <c r="D89" s="211"/>
      <c r="E89" s="211"/>
      <c r="F89" s="211"/>
      <c r="G89" s="211"/>
      <c r="H89" s="211"/>
      <c r="I89" s="211"/>
      <c r="J89" s="211"/>
      <c r="K89" s="211"/>
      <c r="L89" s="211"/>
      <c r="M89" s="211"/>
      <c r="N89" s="162"/>
      <c r="O89" s="162"/>
    </row>
    <row r="90" spans="2:15" x14ac:dyDescent="0.35">
      <c r="B90" s="162"/>
      <c r="C90" s="162"/>
      <c r="D90" s="211"/>
      <c r="E90" s="211"/>
      <c r="F90" s="211"/>
      <c r="G90" s="211"/>
      <c r="H90" s="211"/>
      <c r="I90" s="211"/>
      <c r="J90" s="211"/>
      <c r="K90" s="211"/>
      <c r="L90" s="211"/>
      <c r="M90" s="211"/>
      <c r="N90" s="162"/>
      <c r="O90" s="162"/>
    </row>
    <row r="91" spans="2:15" x14ac:dyDescent="0.35">
      <c r="B91" s="162"/>
      <c r="C91" s="162"/>
      <c r="D91" s="211"/>
      <c r="E91" s="211"/>
      <c r="F91" s="211"/>
      <c r="G91" s="211"/>
      <c r="H91" s="211"/>
      <c r="I91" s="211"/>
      <c r="J91" s="211"/>
      <c r="K91" s="211"/>
      <c r="L91" s="211"/>
      <c r="M91" s="211"/>
      <c r="N91" s="162"/>
      <c r="O91" s="162"/>
    </row>
    <row r="92" spans="2:15" x14ac:dyDescent="0.35">
      <c r="B92" s="162"/>
      <c r="C92" s="162"/>
      <c r="D92" s="211"/>
      <c r="E92" s="211"/>
      <c r="F92" s="211"/>
      <c r="G92" s="211"/>
      <c r="H92" s="211"/>
      <c r="I92" s="211"/>
      <c r="J92" s="211"/>
      <c r="K92" s="211"/>
      <c r="L92" s="211"/>
      <c r="M92" s="211"/>
      <c r="N92" s="162"/>
      <c r="O92" s="162"/>
    </row>
    <row r="93" spans="2:15" x14ac:dyDescent="0.35">
      <c r="B93" s="162"/>
      <c r="C93" s="162"/>
      <c r="D93" s="211"/>
      <c r="E93" s="211"/>
      <c r="F93" s="211"/>
      <c r="G93" s="211"/>
      <c r="H93" s="211"/>
      <c r="I93" s="211"/>
      <c r="J93" s="211"/>
      <c r="K93" s="211"/>
      <c r="L93" s="211"/>
      <c r="M93" s="211"/>
      <c r="N93" s="162"/>
      <c r="O93" s="162"/>
    </row>
    <row r="94" spans="2:15" x14ac:dyDescent="0.35">
      <c r="B94" s="162"/>
      <c r="C94" s="162"/>
      <c r="D94" s="211"/>
      <c r="E94" s="211"/>
      <c r="F94" s="211"/>
      <c r="G94" s="211"/>
      <c r="H94" s="211"/>
      <c r="I94" s="211"/>
      <c r="J94" s="211"/>
      <c r="K94" s="211"/>
      <c r="L94" s="211"/>
      <c r="M94" s="211"/>
      <c r="N94" s="162"/>
      <c r="O94" s="162"/>
    </row>
    <row r="95" spans="2:15" x14ac:dyDescent="0.35">
      <c r="B95" s="162"/>
      <c r="C95" s="162"/>
      <c r="D95" s="211"/>
      <c r="E95" s="211"/>
      <c r="F95" s="211"/>
      <c r="G95" s="211"/>
      <c r="H95" s="211"/>
      <c r="I95" s="211"/>
      <c r="J95" s="211"/>
      <c r="K95" s="211"/>
      <c r="L95" s="211"/>
      <c r="M95" s="211"/>
      <c r="N95" s="162"/>
      <c r="O95" s="162"/>
    </row>
    <row r="96" spans="2:15" x14ac:dyDescent="0.35">
      <c r="B96" s="162"/>
      <c r="C96" s="162"/>
      <c r="D96" s="211"/>
      <c r="E96" s="211"/>
      <c r="F96" s="211"/>
      <c r="G96" s="211"/>
      <c r="H96" s="211"/>
      <c r="I96" s="211"/>
      <c r="J96" s="211"/>
      <c r="K96" s="211"/>
      <c r="L96" s="211"/>
      <c r="M96" s="211"/>
      <c r="N96" s="162"/>
      <c r="O96" s="162"/>
    </row>
    <row r="97" spans="2:15" x14ac:dyDescent="0.35">
      <c r="B97" s="162"/>
      <c r="C97" s="162"/>
      <c r="D97" s="211"/>
      <c r="E97" s="211"/>
      <c r="F97" s="211"/>
      <c r="G97" s="211"/>
      <c r="H97" s="211"/>
      <c r="I97" s="211"/>
      <c r="J97" s="211"/>
      <c r="K97" s="211"/>
      <c r="L97" s="211"/>
      <c r="M97" s="211"/>
      <c r="N97" s="162"/>
      <c r="O97" s="162"/>
    </row>
    <row r="98" spans="2:15" x14ac:dyDescent="0.35">
      <c r="B98" s="162"/>
      <c r="C98" s="162"/>
      <c r="D98" s="211"/>
      <c r="E98" s="211"/>
      <c r="F98" s="211"/>
      <c r="G98" s="211"/>
      <c r="H98" s="211"/>
      <c r="I98" s="211"/>
      <c r="J98" s="211"/>
      <c r="K98" s="211"/>
      <c r="L98" s="211"/>
      <c r="M98" s="211"/>
      <c r="N98" s="162"/>
      <c r="O98" s="162"/>
    </row>
    <row r="99" spans="2:15" x14ac:dyDescent="0.35">
      <c r="B99" s="162"/>
      <c r="C99" s="162"/>
      <c r="D99" s="211"/>
      <c r="E99" s="211"/>
      <c r="F99" s="211"/>
      <c r="G99" s="211"/>
      <c r="H99" s="211"/>
      <c r="I99" s="211"/>
      <c r="J99" s="211"/>
      <c r="K99" s="211"/>
      <c r="L99" s="211"/>
      <c r="M99" s="211"/>
      <c r="N99" s="162"/>
      <c r="O99" s="162"/>
    </row>
    <row r="100" spans="2:15" x14ac:dyDescent="0.35">
      <c r="B100" s="162"/>
      <c r="C100" s="162"/>
      <c r="D100" s="211"/>
      <c r="E100" s="211"/>
      <c r="F100" s="211"/>
      <c r="G100" s="211"/>
      <c r="H100" s="211"/>
      <c r="I100" s="211"/>
      <c r="J100" s="211"/>
      <c r="K100" s="211"/>
      <c r="L100" s="211"/>
      <c r="M100" s="211"/>
      <c r="N100" s="162"/>
      <c r="O100" s="162"/>
    </row>
    <row r="101" spans="2:15" x14ac:dyDescent="0.35">
      <c r="B101" s="162"/>
      <c r="C101" s="162"/>
      <c r="D101" s="211"/>
      <c r="E101" s="211"/>
      <c r="F101" s="211"/>
      <c r="G101" s="211"/>
      <c r="H101" s="211"/>
      <c r="I101" s="211"/>
      <c r="J101" s="211"/>
      <c r="K101" s="211"/>
      <c r="L101" s="211"/>
      <c r="M101" s="211"/>
      <c r="N101" s="162"/>
      <c r="O101" s="162"/>
    </row>
    <row r="102" spans="2:15" x14ac:dyDescent="0.35">
      <c r="B102" s="162"/>
      <c r="C102" s="162"/>
      <c r="D102" s="211"/>
      <c r="E102" s="211"/>
      <c r="F102" s="211"/>
      <c r="G102" s="211"/>
      <c r="H102" s="211"/>
      <c r="I102" s="211"/>
      <c r="J102" s="211"/>
      <c r="K102" s="211"/>
      <c r="L102" s="211"/>
      <c r="M102" s="211"/>
      <c r="N102" s="162"/>
      <c r="O102" s="162"/>
    </row>
    <row r="103" spans="2:15" x14ac:dyDescent="0.35">
      <c r="B103" s="162"/>
      <c r="C103" s="162"/>
      <c r="D103" s="211"/>
      <c r="E103" s="211"/>
      <c r="F103" s="211"/>
      <c r="G103" s="211"/>
      <c r="H103" s="211"/>
      <c r="I103" s="211"/>
      <c r="J103" s="211"/>
      <c r="K103" s="211"/>
      <c r="L103" s="211"/>
      <c r="M103" s="211"/>
      <c r="N103" s="162"/>
      <c r="O103" s="162"/>
    </row>
    <row r="104" spans="2:15" x14ac:dyDescent="0.35">
      <c r="B104" s="162"/>
      <c r="C104" s="162"/>
      <c r="D104" s="211"/>
      <c r="E104" s="211"/>
      <c r="F104" s="211"/>
      <c r="G104" s="211"/>
      <c r="H104" s="211"/>
      <c r="I104" s="211"/>
      <c r="J104" s="211"/>
      <c r="K104" s="211"/>
      <c r="L104" s="211"/>
      <c r="M104" s="211"/>
      <c r="N104" s="162"/>
      <c r="O104" s="162"/>
    </row>
    <row r="105" spans="2:15" x14ac:dyDescent="0.35">
      <c r="B105" s="162"/>
      <c r="C105" s="162"/>
      <c r="D105" s="211"/>
      <c r="E105" s="211"/>
      <c r="F105" s="211"/>
      <c r="G105" s="211"/>
      <c r="H105" s="211"/>
      <c r="I105" s="211"/>
      <c r="J105" s="211"/>
      <c r="K105" s="211"/>
      <c r="L105" s="211"/>
      <c r="M105" s="211"/>
      <c r="N105" s="162"/>
      <c r="O105" s="162"/>
    </row>
    <row r="106" spans="2:15" x14ac:dyDescent="0.35">
      <c r="B106" s="162"/>
      <c r="C106" s="162"/>
      <c r="D106" s="211"/>
      <c r="E106" s="211"/>
      <c r="F106" s="211"/>
      <c r="G106" s="211"/>
      <c r="H106" s="211"/>
      <c r="I106" s="211"/>
      <c r="J106" s="211"/>
      <c r="K106" s="211"/>
      <c r="L106" s="211"/>
      <c r="M106" s="211"/>
      <c r="N106" s="162"/>
      <c r="O106" s="162"/>
    </row>
    <row r="107" spans="2:15" x14ac:dyDescent="0.35">
      <c r="B107" s="162"/>
      <c r="C107" s="162"/>
      <c r="D107" s="211"/>
      <c r="E107" s="211"/>
      <c r="F107" s="211"/>
      <c r="G107" s="211"/>
      <c r="H107" s="211"/>
      <c r="I107" s="211"/>
      <c r="J107" s="211"/>
      <c r="K107" s="211"/>
      <c r="L107" s="211"/>
      <c r="M107" s="211"/>
      <c r="N107" s="162"/>
      <c r="O107" s="162"/>
    </row>
    <row r="108" spans="2:15" x14ac:dyDescent="0.35">
      <c r="B108" s="162"/>
      <c r="C108" s="162"/>
      <c r="D108" s="211"/>
      <c r="E108" s="211"/>
      <c r="F108" s="211"/>
      <c r="G108" s="211"/>
      <c r="H108" s="211"/>
      <c r="I108" s="211"/>
      <c r="J108" s="211"/>
      <c r="K108" s="211"/>
      <c r="L108" s="211"/>
      <c r="M108" s="211"/>
      <c r="N108" s="162"/>
      <c r="O108" s="162"/>
    </row>
    <row r="109" spans="2:15" x14ac:dyDescent="0.35">
      <c r="B109" s="162"/>
      <c r="C109" s="162"/>
      <c r="D109" s="211"/>
      <c r="E109" s="211"/>
      <c r="F109" s="211"/>
      <c r="G109" s="211"/>
      <c r="H109" s="211"/>
      <c r="I109" s="211"/>
      <c r="J109" s="211"/>
      <c r="K109" s="211"/>
      <c r="L109" s="211"/>
      <c r="M109" s="211"/>
      <c r="N109" s="162"/>
      <c r="O109" s="162"/>
    </row>
    <row r="110" spans="2:15" x14ac:dyDescent="0.35">
      <c r="B110" s="162"/>
      <c r="C110" s="162"/>
      <c r="D110" s="211"/>
      <c r="E110" s="211"/>
      <c r="F110" s="211"/>
      <c r="G110" s="211"/>
      <c r="H110" s="211"/>
      <c r="I110" s="211"/>
      <c r="J110" s="211"/>
      <c r="K110" s="211"/>
      <c r="L110" s="211"/>
      <c r="M110" s="211"/>
      <c r="N110" s="162"/>
      <c r="O110" s="162"/>
    </row>
    <row r="111" spans="2:15" x14ac:dyDescent="0.35">
      <c r="B111" s="162"/>
      <c r="C111" s="162"/>
      <c r="D111" s="211"/>
      <c r="E111" s="211"/>
      <c r="F111" s="211"/>
      <c r="G111" s="211"/>
      <c r="H111" s="211"/>
      <c r="I111" s="211"/>
      <c r="J111" s="211"/>
      <c r="K111" s="211"/>
      <c r="L111" s="211"/>
      <c r="M111" s="211"/>
      <c r="N111" s="162"/>
      <c r="O111" s="162"/>
    </row>
    <row r="112" spans="2:15" x14ac:dyDescent="0.35">
      <c r="B112" s="162"/>
      <c r="C112" s="162"/>
      <c r="D112" s="211"/>
      <c r="E112" s="211"/>
      <c r="F112" s="211"/>
      <c r="G112" s="211"/>
      <c r="H112" s="211"/>
      <c r="I112" s="211"/>
      <c r="J112" s="211"/>
      <c r="K112" s="211"/>
      <c r="L112" s="211"/>
      <c r="M112" s="211"/>
      <c r="N112" s="162"/>
      <c r="O112" s="162"/>
    </row>
    <row r="113" spans="2:15" x14ac:dyDescent="0.35">
      <c r="B113" s="162"/>
      <c r="C113" s="162"/>
      <c r="D113" s="211"/>
      <c r="E113" s="211"/>
      <c r="F113" s="211"/>
      <c r="G113" s="211"/>
      <c r="H113" s="211"/>
      <c r="I113" s="211"/>
      <c r="J113" s="211"/>
      <c r="K113" s="211"/>
      <c r="L113" s="211"/>
      <c r="M113" s="211"/>
      <c r="N113" s="162"/>
      <c r="O113" s="162"/>
    </row>
    <row r="114" spans="2:15" x14ac:dyDescent="0.35">
      <c r="B114" s="162"/>
      <c r="C114" s="162"/>
      <c r="D114" s="211"/>
      <c r="E114" s="211"/>
      <c r="F114" s="211"/>
      <c r="G114" s="211"/>
      <c r="H114" s="211"/>
      <c r="I114" s="211"/>
      <c r="J114" s="211"/>
      <c r="K114" s="211"/>
      <c r="L114" s="211"/>
      <c r="M114" s="211"/>
      <c r="N114" s="162"/>
      <c r="O114" s="162"/>
    </row>
    <row r="115" spans="2:15" x14ac:dyDescent="0.35">
      <c r="B115" s="162"/>
      <c r="C115" s="162"/>
      <c r="D115" s="211"/>
      <c r="E115" s="211"/>
      <c r="F115" s="211"/>
      <c r="G115" s="211"/>
      <c r="H115" s="211"/>
      <c r="I115" s="211"/>
      <c r="J115" s="211"/>
      <c r="K115" s="211"/>
      <c r="L115" s="211"/>
      <c r="M115" s="211"/>
      <c r="N115" s="162"/>
      <c r="O115" s="162"/>
    </row>
    <row r="116" spans="2:15" x14ac:dyDescent="0.35">
      <c r="B116" s="162"/>
      <c r="C116" s="162"/>
      <c r="D116" s="211"/>
      <c r="E116" s="211"/>
      <c r="F116" s="211"/>
      <c r="G116" s="211"/>
      <c r="H116" s="211"/>
      <c r="I116" s="211"/>
      <c r="J116" s="211"/>
      <c r="K116" s="211"/>
      <c r="L116" s="211"/>
      <c r="M116" s="211"/>
      <c r="N116" s="162"/>
      <c r="O116" s="162"/>
    </row>
    <row r="117" spans="2:15" x14ac:dyDescent="0.35">
      <c r="B117" s="162"/>
      <c r="C117" s="162"/>
      <c r="D117" s="211"/>
      <c r="E117" s="211"/>
      <c r="F117" s="211"/>
      <c r="G117" s="211"/>
      <c r="H117" s="211"/>
      <c r="I117" s="211"/>
      <c r="J117" s="211"/>
      <c r="K117" s="211"/>
      <c r="L117" s="211"/>
      <c r="M117" s="211"/>
      <c r="N117" s="162"/>
      <c r="O117" s="162"/>
    </row>
    <row r="118" spans="2:15" x14ac:dyDescent="0.35">
      <c r="B118" s="162"/>
      <c r="C118" s="162"/>
      <c r="D118" s="211"/>
      <c r="E118" s="211"/>
      <c r="F118" s="211"/>
      <c r="G118" s="211"/>
      <c r="H118" s="211"/>
      <c r="I118" s="211"/>
      <c r="J118" s="211"/>
      <c r="K118" s="211"/>
      <c r="L118" s="211"/>
      <c r="M118" s="211"/>
      <c r="N118" s="162"/>
      <c r="O118" s="162"/>
    </row>
    <row r="119" spans="2:15" x14ac:dyDescent="0.35">
      <c r="B119" s="162"/>
      <c r="C119" s="162"/>
      <c r="D119" s="211"/>
      <c r="E119" s="211"/>
      <c r="F119" s="211"/>
      <c r="G119" s="211"/>
      <c r="H119" s="211"/>
      <c r="I119" s="211"/>
      <c r="J119" s="211"/>
      <c r="K119" s="211"/>
      <c r="L119" s="211"/>
      <c r="M119" s="211"/>
      <c r="N119" s="162"/>
      <c r="O119" s="162"/>
    </row>
    <row r="120" spans="2:15" x14ac:dyDescent="0.35">
      <c r="B120" s="162"/>
      <c r="C120" s="162"/>
      <c r="D120" s="211"/>
      <c r="E120" s="211"/>
      <c r="F120" s="211"/>
      <c r="G120" s="211"/>
      <c r="H120" s="211"/>
      <c r="I120" s="211"/>
      <c r="J120" s="211"/>
      <c r="K120" s="211"/>
      <c r="L120" s="211"/>
      <c r="M120" s="211"/>
      <c r="N120" s="162"/>
      <c r="O120" s="162"/>
    </row>
    <row r="121" spans="2:15" x14ac:dyDescent="0.35">
      <c r="B121" s="162"/>
      <c r="C121" s="162"/>
      <c r="D121" s="211"/>
      <c r="E121" s="211"/>
      <c r="F121" s="211"/>
      <c r="G121" s="211"/>
      <c r="H121" s="211"/>
      <c r="I121" s="211"/>
      <c r="J121" s="211"/>
      <c r="K121" s="211"/>
      <c r="L121" s="211"/>
      <c r="M121" s="211"/>
      <c r="N121" s="162"/>
      <c r="O121" s="162"/>
    </row>
    <row r="122" spans="2:15" x14ac:dyDescent="0.35">
      <c r="B122" s="162"/>
      <c r="C122" s="162"/>
      <c r="D122" s="211"/>
      <c r="E122" s="211"/>
      <c r="F122" s="211"/>
      <c r="G122" s="211"/>
      <c r="H122" s="211"/>
      <c r="I122" s="211"/>
      <c r="J122" s="211"/>
      <c r="K122" s="211"/>
      <c r="L122" s="211"/>
      <c r="M122" s="211"/>
      <c r="N122" s="162"/>
      <c r="O122" s="162"/>
    </row>
    <row r="123" spans="2:15" x14ac:dyDescent="0.35">
      <c r="B123" s="162"/>
      <c r="C123" s="162"/>
      <c r="D123" s="211"/>
      <c r="E123" s="211"/>
      <c r="F123" s="211"/>
      <c r="G123" s="211"/>
      <c r="H123" s="211"/>
      <c r="I123" s="211"/>
      <c r="J123" s="211"/>
      <c r="K123" s="211"/>
      <c r="L123" s="211"/>
      <c r="M123" s="211"/>
      <c r="N123" s="162"/>
      <c r="O123" s="162"/>
    </row>
    <row r="124" spans="2:15" x14ac:dyDescent="0.35">
      <c r="B124" s="162"/>
      <c r="C124" s="162"/>
      <c r="D124" s="211"/>
      <c r="E124" s="211"/>
      <c r="F124" s="211"/>
      <c r="G124" s="211"/>
      <c r="H124" s="211"/>
      <c r="I124" s="211"/>
      <c r="J124" s="211"/>
      <c r="K124" s="211"/>
      <c r="L124" s="211"/>
      <c r="M124" s="211"/>
      <c r="N124" s="162"/>
      <c r="O124" s="162"/>
    </row>
    <row r="125" spans="2:15" x14ac:dyDescent="0.35">
      <c r="B125" s="162"/>
      <c r="C125" s="162"/>
      <c r="D125" s="211"/>
      <c r="E125" s="211"/>
      <c r="F125" s="211"/>
      <c r="G125" s="211"/>
      <c r="H125" s="211"/>
      <c r="I125" s="211"/>
      <c r="J125" s="211"/>
      <c r="K125" s="211"/>
      <c r="L125" s="211"/>
      <c r="M125" s="211"/>
      <c r="N125" s="162"/>
      <c r="O125" s="162"/>
    </row>
    <row r="126" spans="2:15" x14ac:dyDescent="0.35">
      <c r="B126" s="162"/>
      <c r="C126" s="162"/>
      <c r="D126" s="211"/>
      <c r="E126" s="211"/>
      <c r="F126" s="211"/>
      <c r="G126" s="211"/>
      <c r="H126" s="211"/>
      <c r="I126" s="211"/>
      <c r="J126" s="211"/>
      <c r="K126" s="211"/>
      <c r="L126" s="211"/>
      <c r="M126" s="211"/>
      <c r="N126" s="162"/>
      <c r="O126" s="162"/>
    </row>
    <row r="127" spans="2:15" x14ac:dyDescent="0.35">
      <c r="B127" s="162"/>
      <c r="C127" s="162"/>
      <c r="D127" s="211"/>
      <c r="E127" s="211"/>
      <c r="F127" s="211"/>
      <c r="G127" s="211"/>
      <c r="H127" s="211"/>
      <c r="I127" s="211"/>
      <c r="J127" s="211"/>
      <c r="K127" s="211"/>
      <c r="L127" s="211"/>
      <c r="M127" s="211"/>
      <c r="N127" s="162"/>
      <c r="O127" s="162"/>
    </row>
    <row r="128" spans="2:15" x14ac:dyDescent="0.35">
      <c r="B128" s="162"/>
      <c r="C128" s="162"/>
      <c r="D128" s="211"/>
      <c r="E128" s="211"/>
      <c r="F128" s="211"/>
      <c r="G128" s="211"/>
      <c r="H128" s="211"/>
      <c r="I128" s="211"/>
      <c r="J128" s="211"/>
      <c r="K128" s="211"/>
      <c r="L128" s="211"/>
      <c r="M128" s="211"/>
      <c r="N128" s="162"/>
      <c r="O128" s="162"/>
    </row>
    <row r="129" spans="2:15" x14ac:dyDescent="0.35">
      <c r="B129" s="162"/>
      <c r="C129" s="162"/>
      <c r="D129" s="211"/>
      <c r="E129" s="211"/>
      <c r="F129" s="211"/>
      <c r="G129" s="211"/>
      <c r="H129" s="211"/>
      <c r="I129" s="211"/>
      <c r="J129" s="211"/>
      <c r="K129" s="211"/>
      <c r="L129" s="211"/>
      <c r="M129" s="211"/>
      <c r="N129" s="162"/>
      <c r="O129" s="162"/>
    </row>
    <row r="130" spans="2:15" x14ac:dyDescent="0.35">
      <c r="B130" s="162"/>
      <c r="C130" s="162"/>
      <c r="D130" s="211"/>
      <c r="E130" s="211"/>
      <c r="F130" s="211"/>
      <c r="G130" s="211"/>
      <c r="H130" s="211"/>
      <c r="I130" s="211"/>
      <c r="J130" s="211"/>
      <c r="K130" s="211"/>
      <c r="L130" s="211"/>
      <c r="M130" s="211"/>
      <c r="N130" s="162"/>
      <c r="O130" s="162"/>
    </row>
    <row r="131" spans="2:15" x14ac:dyDescent="0.35">
      <c r="B131" s="162"/>
      <c r="C131" s="162"/>
      <c r="D131" s="211"/>
      <c r="E131" s="211"/>
      <c r="F131" s="211"/>
      <c r="G131" s="211"/>
      <c r="H131" s="211"/>
      <c r="I131" s="211"/>
      <c r="J131" s="211"/>
      <c r="K131" s="211"/>
      <c r="L131" s="211"/>
      <c r="M131" s="211"/>
      <c r="N131" s="162"/>
      <c r="O131" s="162"/>
    </row>
    <row r="132" spans="2:15" x14ac:dyDescent="0.35">
      <c r="B132" s="162"/>
      <c r="C132" s="162"/>
      <c r="D132" s="211"/>
      <c r="E132" s="211"/>
      <c r="F132" s="211"/>
      <c r="G132" s="211"/>
      <c r="H132" s="211"/>
      <c r="I132" s="211"/>
      <c r="J132" s="211"/>
      <c r="K132" s="211"/>
      <c r="L132" s="211"/>
      <c r="M132" s="211"/>
      <c r="N132" s="162"/>
      <c r="O132" s="162"/>
    </row>
    <row r="133" spans="2:15" x14ac:dyDescent="0.35">
      <c r="B133" s="162"/>
      <c r="C133" s="162"/>
      <c r="D133" s="211"/>
      <c r="E133" s="211"/>
      <c r="F133" s="211"/>
      <c r="G133" s="211"/>
      <c r="H133" s="211"/>
      <c r="I133" s="211"/>
      <c r="J133" s="211"/>
      <c r="K133" s="211"/>
      <c r="L133" s="211"/>
      <c r="M133" s="211"/>
      <c r="N133" s="162"/>
      <c r="O133" s="162"/>
    </row>
    <row r="134" spans="2:15" x14ac:dyDescent="0.35">
      <c r="B134" s="162"/>
      <c r="C134" s="162"/>
      <c r="D134" s="211"/>
      <c r="E134" s="211"/>
      <c r="F134" s="211"/>
      <c r="G134" s="211"/>
      <c r="H134" s="211"/>
      <c r="I134" s="211"/>
      <c r="J134" s="211"/>
      <c r="K134" s="211"/>
      <c r="L134" s="211"/>
      <c r="M134" s="211"/>
      <c r="N134" s="162"/>
      <c r="O134" s="162"/>
    </row>
    <row r="135" spans="2:15" x14ac:dyDescent="0.35">
      <c r="B135" s="162"/>
      <c r="C135" s="162"/>
      <c r="D135" s="211"/>
      <c r="E135" s="211"/>
      <c r="F135" s="211"/>
      <c r="G135" s="211"/>
      <c r="H135" s="211"/>
      <c r="I135" s="211"/>
      <c r="J135" s="211"/>
      <c r="K135" s="211"/>
      <c r="L135" s="211"/>
      <c r="M135" s="211"/>
      <c r="N135" s="162"/>
      <c r="O135" s="162"/>
    </row>
    <row r="136" spans="2:15" x14ac:dyDescent="0.35">
      <c r="B136" s="162"/>
      <c r="C136" s="162"/>
      <c r="D136" s="211"/>
      <c r="E136" s="211"/>
      <c r="F136" s="211"/>
      <c r="G136" s="211"/>
      <c r="H136" s="211"/>
      <c r="I136" s="211"/>
      <c r="J136" s="211"/>
      <c r="K136" s="211"/>
      <c r="L136" s="211"/>
      <c r="M136" s="211"/>
      <c r="N136" s="162"/>
      <c r="O136" s="162"/>
    </row>
    <row r="137" spans="2:15" x14ac:dyDescent="0.35">
      <c r="B137" s="162"/>
      <c r="C137" s="162"/>
      <c r="D137" s="211"/>
      <c r="E137" s="211"/>
      <c r="F137" s="211"/>
      <c r="G137" s="211"/>
      <c r="H137" s="211"/>
      <c r="I137" s="211"/>
      <c r="J137" s="211"/>
      <c r="K137" s="211"/>
      <c r="L137" s="211"/>
      <c r="M137" s="211"/>
      <c r="N137" s="162"/>
      <c r="O137" s="162"/>
    </row>
    <row r="138" spans="2:15" x14ac:dyDescent="0.35">
      <c r="B138" s="162"/>
      <c r="C138" s="162"/>
      <c r="D138" s="211"/>
      <c r="E138" s="211"/>
      <c r="F138" s="211"/>
      <c r="G138" s="211"/>
      <c r="H138" s="211"/>
      <c r="I138" s="211"/>
      <c r="J138" s="211"/>
      <c r="K138" s="211"/>
      <c r="L138" s="211"/>
      <c r="M138" s="211"/>
      <c r="N138" s="162"/>
      <c r="O138" s="162"/>
    </row>
    <row r="139" spans="2:15" x14ac:dyDescent="0.35">
      <c r="B139" s="162"/>
      <c r="C139" s="162"/>
      <c r="D139" s="211"/>
      <c r="E139" s="211"/>
      <c r="F139" s="211"/>
      <c r="G139" s="211"/>
      <c r="H139" s="211"/>
      <c r="I139" s="211"/>
      <c r="J139" s="211"/>
      <c r="K139" s="211"/>
      <c r="L139" s="211"/>
      <c r="M139" s="211"/>
      <c r="N139" s="162"/>
      <c r="O139" s="162"/>
    </row>
    <row r="140" spans="2:15" x14ac:dyDescent="0.35">
      <c r="B140" s="162"/>
      <c r="C140" s="162"/>
      <c r="D140" s="211"/>
      <c r="E140" s="211"/>
      <c r="F140" s="211"/>
      <c r="G140" s="211"/>
      <c r="H140" s="211"/>
      <c r="I140" s="211"/>
      <c r="J140" s="211"/>
      <c r="K140" s="211"/>
      <c r="L140" s="211"/>
      <c r="M140" s="211"/>
      <c r="N140" s="162"/>
      <c r="O140" s="162"/>
    </row>
    <row r="141" spans="2:15" x14ac:dyDescent="0.35">
      <c r="B141" s="162"/>
      <c r="C141" s="162"/>
      <c r="D141" s="211"/>
      <c r="E141" s="211"/>
      <c r="F141" s="211"/>
      <c r="G141" s="211"/>
      <c r="H141" s="211"/>
      <c r="I141" s="211"/>
      <c r="J141" s="211"/>
      <c r="K141" s="211"/>
      <c r="L141" s="211"/>
      <c r="M141" s="211"/>
      <c r="N141" s="162"/>
      <c r="O141" s="162"/>
    </row>
    <row r="142" spans="2:15" x14ac:dyDescent="0.35">
      <c r="B142" s="162"/>
      <c r="C142" s="162"/>
      <c r="D142" s="211"/>
      <c r="E142" s="211"/>
      <c r="F142" s="211"/>
      <c r="G142" s="211"/>
      <c r="H142" s="211"/>
      <c r="I142" s="211"/>
      <c r="J142" s="211"/>
      <c r="K142" s="211"/>
      <c r="L142" s="211"/>
      <c r="M142" s="211"/>
      <c r="N142" s="162"/>
      <c r="O142" s="162"/>
    </row>
    <row r="143" spans="2:15" x14ac:dyDescent="0.35">
      <c r="B143" s="162"/>
      <c r="C143" s="162"/>
      <c r="D143" s="211"/>
      <c r="E143" s="211"/>
      <c r="F143" s="211"/>
      <c r="G143" s="211"/>
      <c r="H143" s="211"/>
      <c r="I143" s="211"/>
      <c r="J143" s="211"/>
      <c r="K143" s="211"/>
      <c r="L143" s="211"/>
      <c r="M143" s="211"/>
      <c r="N143" s="162"/>
      <c r="O143" s="162"/>
    </row>
    <row r="144" spans="2:15" x14ac:dyDescent="0.35">
      <c r="B144" s="162"/>
      <c r="C144" s="162"/>
      <c r="D144" s="211"/>
      <c r="E144" s="211"/>
      <c r="F144" s="211"/>
      <c r="G144" s="211"/>
      <c r="H144" s="211"/>
      <c r="I144" s="211"/>
      <c r="J144" s="211"/>
      <c r="K144" s="211"/>
      <c r="L144" s="211"/>
      <c r="M144" s="211"/>
      <c r="N144" s="162"/>
      <c r="O144" s="162"/>
    </row>
    <row r="145" spans="2:15" x14ac:dyDescent="0.35">
      <c r="B145" s="162"/>
      <c r="C145" s="162"/>
      <c r="D145" s="211"/>
      <c r="E145" s="211"/>
      <c r="F145" s="211"/>
      <c r="G145" s="211"/>
      <c r="H145" s="211"/>
      <c r="I145" s="211"/>
      <c r="J145" s="211"/>
      <c r="K145" s="211"/>
      <c r="L145" s="211"/>
      <c r="M145" s="211"/>
      <c r="N145" s="162"/>
      <c r="O145" s="162"/>
    </row>
    <row r="146" spans="2:15" x14ac:dyDescent="0.35">
      <c r="B146" s="162"/>
      <c r="C146" s="162"/>
      <c r="D146" s="211"/>
      <c r="E146" s="211"/>
      <c r="F146" s="211"/>
      <c r="G146" s="211"/>
      <c r="H146" s="211"/>
      <c r="I146" s="211"/>
      <c r="J146" s="211"/>
      <c r="K146" s="211"/>
      <c r="L146" s="211"/>
      <c r="M146" s="211"/>
      <c r="N146" s="162"/>
      <c r="O146" s="162"/>
    </row>
    <row r="147" spans="2:15" x14ac:dyDescent="0.35">
      <c r="B147" s="162"/>
      <c r="C147" s="162"/>
      <c r="D147" s="211"/>
      <c r="E147" s="211"/>
      <c r="F147" s="211"/>
      <c r="G147" s="211"/>
      <c r="H147" s="211"/>
      <c r="I147" s="211"/>
      <c r="J147" s="211"/>
      <c r="K147" s="211"/>
      <c r="L147" s="211"/>
      <c r="M147" s="211"/>
      <c r="N147" s="162"/>
      <c r="O147" s="162"/>
    </row>
    <row r="148" spans="2:15" x14ac:dyDescent="0.35">
      <c r="B148" s="162"/>
      <c r="C148" s="162"/>
      <c r="D148" s="211"/>
      <c r="E148" s="211"/>
      <c r="F148" s="211"/>
      <c r="G148" s="211"/>
      <c r="H148" s="211"/>
      <c r="I148" s="211"/>
      <c r="J148" s="211"/>
      <c r="K148" s="211"/>
      <c r="L148" s="211"/>
      <c r="M148" s="211"/>
      <c r="N148" s="162"/>
      <c r="O148" s="162"/>
    </row>
    <row r="149" spans="2:15" x14ac:dyDescent="0.35">
      <c r="B149" s="162"/>
      <c r="C149" s="162"/>
      <c r="D149" s="211"/>
      <c r="E149" s="211"/>
      <c r="F149" s="211"/>
      <c r="G149" s="211"/>
      <c r="H149" s="211"/>
      <c r="I149" s="211"/>
      <c r="J149" s="211"/>
      <c r="K149" s="211"/>
      <c r="L149" s="211"/>
      <c r="M149" s="211"/>
      <c r="N149" s="162"/>
      <c r="O149" s="162"/>
    </row>
    <row r="150" spans="2:15" x14ac:dyDescent="0.35">
      <c r="B150" s="162"/>
      <c r="C150" s="162"/>
      <c r="D150" s="211"/>
      <c r="E150" s="211"/>
      <c r="F150" s="211"/>
      <c r="G150" s="211"/>
      <c r="H150" s="211"/>
      <c r="I150" s="211"/>
      <c r="J150" s="211"/>
      <c r="K150" s="211"/>
      <c r="L150" s="211"/>
      <c r="M150" s="211"/>
      <c r="N150" s="162"/>
      <c r="O150" s="162"/>
    </row>
    <row r="151" spans="2:15" x14ac:dyDescent="0.35">
      <c r="B151" s="162"/>
      <c r="C151" s="162"/>
      <c r="D151" s="211"/>
      <c r="E151" s="211"/>
      <c r="F151" s="211"/>
      <c r="G151" s="211"/>
      <c r="H151" s="211"/>
      <c r="I151" s="211"/>
      <c r="J151" s="211"/>
      <c r="K151" s="211"/>
      <c r="L151" s="211"/>
      <c r="M151" s="211"/>
      <c r="N151" s="162"/>
      <c r="O151" s="162"/>
    </row>
    <row r="152" spans="2:15" x14ac:dyDescent="0.35">
      <c r="B152" s="162"/>
      <c r="C152" s="162"/>
      <c r="D152" s="211"/>
      <c r="E152" s="211"/>
      <c r="F152" s="211"/>
      <c r="G152" s="211"/>
      <c r="H152" s="211"/>
      <c r="I152" s="211"/>
      <c r="J152" s="211"/>
      <c r="K152" s="211"/>
      <c r="L152" s="211"/>
      <c r="M152" s="211"/>
      <c r="N152" s="162"/>
      <c r="O152" s="162"/>
    </row>
    <row r="153" spans="2:15" x14ac:dyDescent="0.35">
      <c r="B153" s="162"/>
      <c r="C153" s="162"/>
      <c r="D153" s="211"/>
      <c r="E153" s="211"/>
      <c r="F153" s="211"/>
      <c r="G153" s="211"/>
      <c r="H153" s="211"/>
      <c r="I153" s="211"/>
      <c r="J153" s="211"/>
      <c r="K153" s="211"/>
      <c r="L153" s="211"/>
      <c r="M153" s="211"/>
      <c r="N153" s="162"/>
      <c r="O153" s="162"/>
    </row>
    <row r="154" spans="2:15" x14ac:dyDescent="0.35">
      <c r="B154" s="162"/>
      <c r="C154" s="162"/>
      <c r="D154" s="211"/>
      <c r="E154" s="211"/>
      <c r="F154" s="211"/>
      <c r="G154" s="211"/>
      <c r="H154" s="211"/>
      <c r="I154" s="211"/>
      <c r="J154" s="211"/>
      <c r="K154" s="211"/>
      <c r="L154" s="211"/>
      <c r="M154" s="211"/>
      <c r="N154" s="162"/>
      <c r="O154" s="162"/>
    </row>
    <row r="155" spans="2:15" x14ac:dyDescent="0.35">
      <c r="B155" s="162"/>
      <c r="C155" s="162"/>
      <c r="D155" s="211"/>
      <c r="E155" s="211"/>
      <c r="F155" s="211"/>
      <c r="G155" s="211"/>
      <c r="H155" s="211"/>
      <c r="I155" s="211"/>
      <c r="J155" s="211"/>
      <c r="K155" s="211"/>
      <c r="L155" s="211"/>
      <c r="M155" s="211"/>
      <c r="N155" s="162"/>
      <c r="O155" s="162"/>
    </row>
    <row r="156" spans="2:15" x14ac:dyDescent="0.35">
      <c r="B156" s="162"/>
      <c r="C156" s="162"/>
      <c r="D156" s="211"/>
      <c r="E156" s="211"/>
      <c r="F156" s="211"/>
      <c r="G156" s="211"/>
      <c r="H156" s="211"/>
      <c r="I156" s="211"/>
      <c r="J156" s="211"/>
      <c r="K156" s="211"/>
      <c r="L156" s="211"/>
      <c r="M156" s="211"/>
      <c r="N156" s="162"/>
      <c r="O156" s="162"/>
    </row>
    <row r="157" spans="2:15" x14ac:dyDescent="0.35">
      <c r="B157" s="162"/>
      <c r="C157" s="162"/>
      <c r="D157" s="211"/>
      <c r="E157" s="211"/>
      <c r="F157" s="211"/>
      <c r="G157" s="211"/>
      <c r="H157" s="211"/>
      <c r="I157" s="211"/>
      <c r="J157" s="211"/>
      <c r="K157" s="211"/>
      <c r="L157" s="211"/>
      <c r="M157" s="211"/>
      <c r="N157" s="162"/>
      <c r="O157" s="162"/>
    </row>
    <row r="158" spans="2:15" x14ac:dyDescent="0.35">
      <c r="B158" s="162"/>
      <c r="C158" s="162"/>
      <c r="D158" s="211"/>
      <c r="E158" s="211"/>
      <c r="F158" s="211"/>
      <c r="G158" s="211"/>
      <c r="H158" s="211"/>
      <c r="I158" s="211"/>
      <c r="J158" s="211"/>
      <c r="K158" s="211"/>
      <c r="L158" s="211"/>
      <c r="M158" s="211"/>
      <c r="N158" s="162"/>
      <c r="O158" s="162"/>
    </row>
    <row r="159" spans="2:15" x14ac:dyDescent="0.35">
      <c r="B159" s="162"/>
      <c r="C159" s="162"/>
      <c r="D159" s="211"/>
      <c r="E159" s="211"/>
      <c r="F159" s="211"/>
      <c r="G159" s="211"/>
      <c r="H159" s="211"/>
      <c r="I159" s="211"/>
      <c r="J159" s="211"/>
      <c r="K159" s="211"/>
      <c r="L159" s="211"/>
      <c r="M159" s="211"/>
      <c r="N159" s="162"/>
      <c r="O159" s="162"/>
    </row>
    <row r="160" spans="2:15" x14ac:dyDescent="0.35">
      <c r="B160" s="162"/>
      <c r="C160" s="162"/>
      <c r="D160" s="211"/>
      <c r="E160" s="211"/>
      <c r="F160" s="211"/>
      <c r="G160" s="211"/>
      <c r="H160" s="211"/>
      <c r="I160" s="211"/>
      <c r="J160" s="211"/>
      <c r="K160" s="211"/>
      <c r="L160" s="211"/>
      <c r="M160" s="211"/>
      <c r="N160" s="162"/>
      <c r="O160" s="162"/>
    </row>
    <row r="161" spans="2:15" x14ac:dyDescent="0.35">
      <c r="B161" s="162"/>
      <c r="C161" s="162"/>
      <c r="D161" s="211"/>
      <c r="E161" s="211"/>
      <c r="F161" s="211"/>
      <c r="G161" s="211"/>
      <c r="H161" s="211"/>
      <c r="I161" s="211"/>
      <c r="J161" s="211"/>
      <c r="K161" s="211"/>
      <c r="L161" s="211"/>
      <c r="M161" s="211"/>
      <c r="N161" s="162"/>
      <c r="O161" s="162"/>
    </row>
    <row r="162" spans="2:15" x14ac:dyDescent="0.35">
      <c r="B162" s="162"/>
      <c r="C162" s="162"/>
      <c r="D162" s="211"/>
      <c r="E162" s="211"/>
      <c r="F162" s="211"/>
      <c r="G162" s="211"/>
      <c r="H162" s="211"/>
      <c r="I162" s="211"/>
      <c r="J162" s="211"/>
      <c r="K162" s="211"/>
      <c r="L162" s="211"/>
      <c r="M162" s="211"/>
      <c r="N162" s="162"/>
      <c r="O162" s="162"/>
    </row>
    <row r="163" spans="2:15" x14ac:dyDescent="0.35">
      <c r="B163" s="162"/>
      <c r="C163" s="162"/>
      <c r="D163" s="211"/>
      <c r="E163" s="211"/>
      <c r="F163" s="211"/>
      <c r="G163" s="211"/>
      <c r="H163" s="211"/>
      <c r="I163" s="211"/>
      <c r="J163" s="211"/>
      <c r="K163" s="211"/>
      <c r="L163" s="211"/>
      <c r="M163" s="211"/>
      <c r="N163" s="162"/>
      <c r="O163" s="162"/>
    </row>
    <row r="164" spans="2:15" x14ac:dyDescent="0.35">
      <c r="B164" s="162"/>
      <c r="C164" s="162"/>
      <c r="D164" s="211"/>
      <c r="E164" s="211"/>
      <c r="F164" s="211"/>
      <c r="G164" s="211"/>
      <c r="H164" s="211"/>
      <c r="I164" s="211"/>
      <c r="J164" s="211"/>
      <c r="K164" s="211"/>
      <c r="L164" s="211"/>
      <c r="M164" s="211"/>
      <c r="N164" s="162"/>
      <c r="O164" s="162"/>
    </row>
    <row r="165" spans="2:15" x14ac:dyDescent="0.35">
      <c r="B165" s="162"/>
      <c r="C165" s="162"/>
      <c r="D165" s="211"/>
      <c r="E165" s="211"/>
      <c r="F165" s="211"/>
      <c r="G165" s="211"/>
      <c r="H165" s="211"/>
      <c r="I165" s="211"/>
      <c r="J165" s="211"/>
      <c r="K165" s="211"/>
      <c r="L165" s="211"/>
      <c r="M165" s="211"/>
      <c r="N165" s="162"/>
      <c r="O165" s="162"/>
    </row>
    <row r="166" spans="2:15" x14ac:dyDescent="0.35">
      <c r="B166" s="162"/>
      <c r="C166" s="162"/>
      <c r="D166" s="211"/>
      <c r="E166" s="211"/>
      <c r="F166" s="211"/>
      <c r="G166" s="211"/>
      <c r="H166" s="211"/>
      <c r="I166" s="211"/>
      <c r="J166" s="211"/>
      <c r="K166" s="211"/>
      <c r="L166" s="211"/>
      <c r="M166" s="211"/>
      <c r="N166" s="162"/>
      <c r="O166" s="162"/>
    </row>
    <row r="167" spans="2:15" x14ac:dyDescent="0.35">
      <c r="B167" s="162"/>
      <c r="C167" s="162"/>
      <c r="D167" s="211"/>
      <c r="E167" s="211"/>
      <c r="F167" s="211"/>
      <c r="G167" s="211"/>
      <c r="H167" s="211"/>
      <c r="I167" s="211"/>
      <c r="J167" s="211"/>
      <c r="K167" s="211"/>
      <c r="L167" s="211"/>
      <c r="M167" s="211"/>
      <c r="N167" s="162"/>
      <c r="O167" s="162"/>
    </row>
    <row r="168" spans="2:15" x14ac:dyDescent="0.35">
      <c r="B168" s="162"/>
      <c r="C168" s="162"/>
      <c r="D168" s="211"/>
      <c r="E168" s="211"/>
      <c r="F168" s="211"/>
      <c r="G168" s="211"/>
      <c r="H168" s="211"/>
      <c r="I168" s="211"/>
      <c r="J168" s="211"/>
      <c r="K168" s="211"/>
      <c r="L168" s="211"/>
      <c r="M168" s="211"/>
      <c r="N168" s="162"/>
      <c r="O168" s="162"/>
    </row>
    <row r="169" spans="2:15" x14ac:dyDescent="0.35">
      <c r="B169" s="162"/>
      <c r="C169" s="162"/>
      <c r="D169" s="211"/>
      <c r="E169" s="211"/>
      <c r="F169" s="211"/>
      <c r="G169" s="211"/>
      <c r="H169" s="211"/>
      <c r="I169" s="211"/>
      <c r="J169" s="211"/>
      <c r="K169" s="211"/>
      <c r="L169" s="211"/>
      <c r="M169" s="211"/>
      <c r="N169" s="162"/>
      <c r="O169" s="162"/>
    </row>
    <row r="170" spans="2:15" x14ac:dyDescent="0.35">
      <c r="B170" s="162"/>
      <c r="C170" s="162"/>
      <c r="D170" s="211"/>
      <c r="E170" s="211"/>
      <c r="F170" s="211"/>
      <c r="G170" s="211"/>
      <c r="H170" s="211"/>
      <c r="I170" s="211"/>
      <c r="J170" s="211"/>
      <c r="K170" s="211"/>
      <c r="L170" s="211"/>
      <c r="M170" s="211"/>
      <c r="N170" s="162"/>
      <c r="O170" s="162"/>
    </row>
    <row r="171" spans="2:15" x14ac:dyDescent="0.35">
      <c r="B171" s="162"/>
      <c r="C171" s="162"/>
      <c r="D171" s="211"/>
      <c r="E171" s="211"/>
      <c r="F171" s="211"/>
      <c r="G171" s="211"/>
      <c r="H171" s="211"/>
      <c r="I171" s="211"/>
      <c r="J171" s="211"/>
      <c r="K171" s="211"/>
      <c r="L171" s="211"/>
      <c r="M171" s="211"/>
      <c r="N171" s="162"/>
      <c r="O171" s="162"/>
    </row>
    <row r="172" spans="2:15" x14ac:dyDescent="0.35">
      <c r="B172" s="162"/>
      <c r="C172" s="162"/>
      <c r="D172" s="211"/>
      <c r="E172" s="211"/>
      <c r="F172" s="211"/>
      <c r="G172" s="211"/>
      <c r="H172" s="211"/>
      <c r="I172" s="211"/>
      <c r="J172" s="211"/>
      <c r="K172" s="211"/>
      <c r="L172" s="211"/>
      <c r="M172" s="211"/>
      <c r="N172" s="162"/>
      <c r="O172" s="162"/>
    </row>
    <row r="173" spans="2:15" x14ac:dyDescent="0.35">
      <c r="B173" s="162"/>
      <c r="C173" s="162"/>
      <c r="D173" s="211"/>
      <c r="E173" s="211"/>
      <c r="F173" s="211"/>
      <c r="G173" s="211"/>
      <c r="H173" s="211"/>
      <c r="I173" s="211"/>
      <c r="J173" s="211"/>
      <c r="K173" s="211"/>
      <c r="L173" s="211"/>
      <c r="M173" s="211"/>
      <c r="N173" s="162"/>
      <c r="O173" s="162"/>
    </row>
    <row r="174" spans="2:15" x14ac:dyDescent="0.35">
      <c r="B174" s="162"/>
      <c r="C174" s="162"/>
      <c r="D174" s="211"/>
      <c r="E174" s="211"/>
      <c r="F174" s="211"/>
      <c r="G174" s="211"/>
      <c r="H174" s="211"/>
      <c r="I174" s="211"/>
      <c r="J174" s="211"/>
      <c r="K174" s="211"/>
      <c r="L174" s="211"/>
      <c r="M174" s="211"/>
      <c r="N174" s="162"/>
      <c r="O174" s="162"/>
    </row>
    <row r="175" spans="2:15" x14ac:dyDescent="0.35">
      <c r="B175" s="162"/>
      <c r="C175" s="162"/>
      <c r="D175" s="211"/>
      <c r="E175" s="211"/>
      <c r="F175" s="211"/>
      <c r="G175" s="211"/>
      <c r="H175" s="211"/>
      <c r="I175" s="211"/>
      <c r="J175" s="211"/>
      <c r="K175" s="211"/>
      <c r="L175" s="211"/>
      <c r="M175" s="211"/>
      <c r="N175" s="162"/>
      <c r="O175" s="162"/>
    </row>
    <row r="176" spans="2:15" x14ac:dyDescent="0.35">
      <c r="B176" s="162"/>
      <c r="C176" s="162"/>
      <c r="D176" s="211"/>
      <c r="E176" s="211"/>
      <c r="F176" s="211"/>
      <c r="G176" s="211"/>
      <c r="H176" s="211"/>
      <c r="I176" s="211"/>
      <c r="J176" s="211"/>
      <c r="K176" s="211"/>
      <c r="L176" s="211"/>
      <c r="M176" s="211"/>
      <c r="N176" s="162"/>
      <c r="O176" s="162"/>
    </row>
    <row r="177" spans="2:15" x14ac:dyDescent="0.35">
      <c r="B177" s="162"/>
      <c r="C177" s="162"/>
      <c r="D177" s="211"/>
      <c r="E177" s="211"/>
      <c r="F177" s="211"/>
      <c r="G177" s="211"/>
      <c r="H177" s="211"/>
      <c r="I177" s="211"/>
      <c r="J177" s="211"/>
      <c r="K177" s="211"/>
      <c r="L177" s="211"/>
      <c r="M177" s="211"/>
      <c r="N177" s="162"/>
      <c r="O177" s="162"/>
    </row>
    <row r="178" spans="2:15" x14ac:dyDescent="0.35">
      <c r="B178" s="162"/>
      <c r="C178" s="162"/>
      <c r="D178" s="211"/>
      <c r="E178" s="211"/>
      <c r="F178" s="211"/>
      <c r="G178" s="211"/>
      <c r="H178" s="211"/>
      <c r="I178" s="211"/>
      <c r="J178" s="211"/>
      <c r="K178" s="211"/>
      <c r="L178" s="211"/>
      <c r="M178" s="211"/>
      <c r="N178" s="162"/>
      <c r="O178" s="162"/>
    </row>
    <row r="179" spans="2:15" x14ac:dyDescent="0.35">
      <c r="B179" s="162"/>
      <c r="C179" s="162"/>
      <c r="D179" s="211"/>
      <c r="E179" s="211"/>
      <c r="F179" s="211"/>
      <c r="G179" s="211"/>
      <c r="H179" s="211"/>
      <c r="I179" s="211"/>
      <c r="J179" s="211"/>
      <c r="K179" s="211"/>
      <c r="L179" s="211"/>
      <c r="M179" s="211"/>
      <c r="N179" s="162"/>
      <c r="O179" s="162"/>
    </row>
    <row r="180" spans="2:15" x14ac:dyDescent="0.35">
      <c r="B180" s="162"/>
      <c r="C180" s="162"/>
      <c r="D180" s="211"/>
      <c r="E180" s="211"/>
      <c r="F180" s="211"/>
      <c r="G180" s="211"/>
      <c r="H180" s="211"/>
      <c r="I180" s="211"/>
      <c r="J180" s="211"/>
      <c r="K180" s="211"/>
      <c r="L180" s="211"/>
      <c r="M180" s="211"/>
      <c r="N180" s="162"/>
      <c r="O180" s="162"/>
    </row>
    <row r="181" spans="2:15" x14ac:dyDescent="0.35">
      <c r="B181" s="162"/>
      <c r="C181" s="162"/>
      <c r="D181" s="211"/>
      <c r="E181" s="211"/>
      <c r="F181" s="211"/>
      <c r="G181" s="211"/>
      <c r="H181" s="211"/>
      <c r="I181" s="211"/>
      <c r="J181" s="211"/>
      <c r="K181" s="211"/>
      <c r="L181" s="211"/>
      <c r="M181" s="211"/>
      <c r="N181" s="162"/>
      <c r="O181" s="162"/>
    </row>
    <row r="182" spans="2:15" x14ac:dyDescent="0.35">
      <c r="B182" s="162"/>
      <c r="C182" s="162"/>
      <c r="D182" s="211"/>
      <c r="E182" s="211"/>
      <c r="F182" s="211"/>
      <c r="G182" s="211"/>
      <c r="H182" s="211"/>
      <c r="I182" s="211"/>
      <c r="J182" s="211"/>
      <c r="K182" s="211"/>
      <c r="L182" s="211"/>
      <c r="M182" s="211"/>
      <c r="N182" s="162"/>
      <c r="O182" s="162"/>
    </row>
    <row r="183" spans="2:15" x14ac:dyDescent="0.35">
      <c r="B183" s="162"/>
      <c r="C183" s="162"/>
      <c r="D183" s="211"/>
      <c r="E183" s="211"/>
      <c r="F183" s="211"/>
      <c r="G183" s="211"/>
      <c r="H183" s="211"/>
      <c r="I183" s="211"/>
      <c r="J183" s="211"/>
      <c r="K183" s="211"/>
      <c r="L183" s="211"/>
      <c r="M183" s="211"/>
      <c r="N183" s="162"/>
      <c r="O183" s="162"/>
    </row>
    <row r="184" spans="2:15" x14ac:dyDescent="0.35">
      <c r="B184" s="162"/>
      <c r="C184" s="162"/>
      <c r="D184" s="211"/>
      <c r="E184" s="211"/>
      <c r="F184" s="211"/>
      <c r="G184" s="211"/>
      <c r="H184" s="211"/>
      <c r="I184" s="211"/>
      <c r="J184" s="211"/>
      <c r="K184" s="211"/>
      <c r="L184" s="211"/>
      <c r="M184" s="211"/>
      <c r="N184" s="162"/>
      <c r="O184" s="162"/>
    </row>
    <row r="185" spans="2:15" x14ac:dyDescent="0.35">
      <c r="B185" s="162"/>
      <c r="C185" s="162"/>
      <c r="D185" s="211"/>
      <c r="E185" s="211"/>
      <c r="F185" s="211"/>
      <c r="G185" s="211"/>
      <c r="H185" s="211"/>
      <c r="I185" s="211"/>
      <c r="J185" s="211"/>
      <c r="K185" s="211"/>
      <c r="L185" s="211"/>
      <c r="M185" s="211"/>
      <c r="N185" s="162"/>
      <c r="O185" s="162"/>
    </row>
    <row r="186" spans="2:15" x14ac:dyDescent="0.35">
      <c r="B186" s="162"/>
      <c r="C186" s="162"/>
      <c r="D186" s="211"/>
      <c r="E186" s="211"/>
      <c r="F186" s="211"/>
      <c r="G186" s="211"/>
      <c r="H186" s="211"/>
      <c r="I186" s="211"/>
      <c r="J186" s="211"/>
      <c r="K186" s="211"/>
      <c r="L186" s="211"/>
      <c r="M186" s="211"/>
      <c r="N186" s="162"/>
      <c r="O186" s="162"/>
    </row>
    <row r="187" spans="2:15" x14ac:dyDescent="0.35">
      <c r="B187" s="162"/>
      <c r="C187" s="162"/>
      <c r="D187" s="211"/>
      <c r="E187" s="211"/>
      <c r="F187" s="211"/>
      <c r="G187" s="211"/>
      <c r="H187" s="211"/>
      <c r="I187" s="211"/>
      <c r="J187" s="211"/>
      <c r="K187" s="211"/>
      <c r="L187" s="211"/>
      <c r="M187" s="211"/>
      <c r="N187" s="162"/>
      <c r="O187" s="162"/>
    </row>
    <row r="188" spans="2:15" x14ac:dyDescent="0.35">
      <c r="B188" s="162"/>
      <c r="C188" s="162"/>
      <c r="D188" s="211"/>
      <c r="E188" s="211"/>
      <c r="F188" s="211"/>
      <c r="G188" s="211"/>
      <c r="H188" s="211"/>
      <c r="I188" s="211"/>
      <c r="J188" s="211"/>
      <c r="K188" s="211"/>
      <c r="L188" s="211"/>
      <c r="M188" s="211"/>
      <c r="N188" s="162"/>
      <c r="O188" s="162"/>
    </row>
    <row r="189" spans="2:15" x14ac:dyDescent="0.35">
      <c r="B189" s="162"/>
      <c r="C189" s="162"/>
      <c r="D189" s="211"/>
      <c r="E189" s="211"/>
      <c r="F189" s="211"/>
      <c r="G189" s="211"/>
      <c r="H189" s="211"/>
      <c r="I189" s="211"/>
      <c r="J189" s="211"/>
      <c r="K189" s="211"/>
      <c r="L189" s="211"/>
      <c r="M189" s="211"/>
      <c r="N189" s="162"/>
      <c r="O189" s="162"/>
    </row>
    <row r="190" spans="2:15" x14ac:dyDescent="0.35">
      <c r="B190" s="162"/>
      <c r="C190" s="162"/>
      <c r="D190" s="211"/>
      <c r="E190" s="211"/>
      <c r="F190" s="211"/>
      <c r="G190" s="211"/>
      <c r="H190" s="211"/>
      <c r="I190" s="211"/>
      <c r="J190" s="211"/>
      <c r="K190" s="211"/>
      <c r="L190" s="211"/>
      <c r="M190" s="211"/>
      <c r="N190" s="162"/>
      <c r="O190" s="162"/>
    </row>
    <row r="191" spans="2:15" x14ac:dyDescent="0.35">
      <c r="B191" s="162"/>
      <c r="C191" s="162"/>
      <c r="D191" s="211"/>
      <c r="E191" s="211"/>
      <c r="F191" s="211"/>
      <c r="G191" s="211"/>
      <c r="H191" s="211"/>
      <c r="I191" s="211"/>
      <c r="J191" s="211"/>
      <c r="K191" s="211"/>
      <c r="L191" s="211"/>
      <c r="M191" s="211"/>
      <c r="N191" s="162"/>
      <c r="O191" s="162"/>
    </row>
    <row r="192" spans="2:15" x14ac:dyDescent="0.35">
      <c r="B192" s="162"/>
      <c r="C192" s="162"/>
      <c r="D192" s="211"/>
      <c r="E192" s="211"/>
      <c r="F192" s="211"/>
      <c r="G192" s="211"/>
      <c r="H192" s="211"/>
      <c r="I192" s="211"/>
      <c r="J192" s="211"/>
      <c r="K192" s="211"/>
      <c r="L192" s="211"/>
      <c r="M192" s="211"/>
      <c r="N192" s="162"/>
      <c r="O192" s="162"/>
    </row>
    <row r="193" spans="2:15" x14ac:dyDescent="0.35">
      <c r="B193" s="162"/>
      <c r="C193" s="162"/>
      <c r="D193" s="211"/>
      <c r="E193" s="211"/>
      <c r="F193" s="211"/>
      <c r="G193" s="211"/>
      <c r="H193" s="211"/>
      <c r="I193" s="211"/>
      <c r="J193" s="211"/>
      <c r="K193" s="211"/>
      <c r="L193" s="211"/>
      <c r="M193" s="211"/>
      <c r="N193" s="162"/>
      <c r="O193" s="162"/>
    </row>
    <row r="194" spans="2:15" x14ac:dyDescent="0.35">
      <c r="B194" s="162"/>
      <c r="C194" s="162"/>
      <c r="D194" s="211"/>
      <c r="E194" s="211"/>
      <c r="F194" s="211"/>
      <c r="G194" s="211"/>
      <c r="H194" s="211"/>
      <c r="I194" s="211"/>
      <c r="J194" s="211"/>
      <c r="K194" s="211"/>
      <c r="L194" s="211"/>
      <c r="M194" s="211"/>
      <c r="N194" s="162"/>
      <c r="O194" s="162"/>
    </row>
    <row r="195" spans="2:15" x14ac:dyDescent="0.35">
      <c r="B195" s="162"/>
      <c r="C195" s="162"/>
      <c r="D195" s="211"/>
      <c r="E195" s="211"/>
      <c r="F195" s="211"/>
      <c r="G195" s="211"/>
      <c r="H195" s="211"/>
      <c r="I195" s="211"/>
      <c r="J195" s="211"/>
      <c r="K195" s="211"/>
      <c r="L195" s="211"/>
      <c r="M195" s="211"/>
      <c r="N195" s="162"/>
      <c r="O195" s="162"/>
    </row>
    <row r="196" spans="2:15" x14ac:dyDescent="0.35">
      <c r="B196" s="162"/>
      <c r="C196" s="162"/>
      <c r="D196" s="211"/>
      <c r="E196" s="211"/>
      <c r="F196" s="211"/>
      <c r="G196" s="211"/>
      <c r="H196" s="211"/>
      <c r="I196" s="211"/>
      <c r="J196" s="211"/>
      <c r="K196" s="211"/>
      <c r="L196" s="211"/>
      <c r="M196" s="211"/>
      <c r="N196" s="162"/>
      <c r="O196" s="162"/>
    </row>
    <row r="197" spans="2:15" x14ac:dyDescent="0.35">
      <c r="B197" s="162"/>
      <c r="C197" s="162"/>
      <c r="D197" s="211"/>
      <c r="E197" s="211"/>
      <c r="F197" s="211"/>
      <c r="G197" s="211"/>
      <c r="H197" s="211"/>
      <c r="I197" s="211"/>
      <c r="J197" s="211"/>
      <c r="K197" s="211"/>
      <c r="L197" s="211"/>
      <c r="M197" s="211"/>
      <c r="N197" s="162"/>
      <c r="O197" s="162"/>
    </row>
    <row r="198" spans="2:15" x14ac:dyDescent="0.35">
      <c r="B198" s="162"/>
      <c r="C198" s="162"/>
      <c r="D198" s="211"/>
      <c r="E198" s="211"/>
      <c r="F198" s="211"/>
      <c r="G198" s="211"/>
      <c r="H198" s="211"/>
      <c r="I198" s="211"/>
      <c r="J198" s="211"/>
      <c r="K198" s="211"/>
      <c r="L198" s="211"/>
      <c r="M198" s="211"/>
      <c r="N198" s="162"/>
      <c r="O198" s="162"/>
    </row>
    <row r="199" spans="2:15" x14ac:dyDescent="0.35">
      <c r="D199" s="172"/>
      <c r="E199" s="172"/>
      <c r="F199" s="172"/>
      <c r="G199" s="172"/>
      <c r="H199" s="172"/>
      <c r="I199" s="172"/>
      <c r="J199" s="172"/>
      <c r="K199" s="172"/>
      <c r="L199" s="172"/>
      <c r="M199" s="172"/>
    </row>
    <row r="200" spans="2:15" x14ac:dyDescent="0.35">
      <c r="D200" s="172"/>
      <c r="E200" s="172"/>
      <c r="F200" s="172"/>
      <c r="G200" s="172"/>
      <c r="H200" s="172"/>
      <c r="I200" s="172"/>
      <c r="J200" s="172"/>
      <c r="K200" s="172"/>
      <c r="L200" s="172"/>
      <c r="M200" s="172"/>
    </row>
    <row r="201" spans="2:15" x14ac:dyDescent="0.35">
      <c r="D201" s="172"/>
      <c r="E201" s="172"/>
      <c r="F201" s="172"/>
      <c r="G201" s="172"/>
      <c r="H201" s="172"/>
      <c r="I201" s="172"/>
      <c r="J201" s="172"/>
      <c r="K201" s="172"/>
      <c r="L201" s="172"/>
      <c r="M201" s="172"/>
    </row>
    <row r="202" spans="2:15" x14ac:dyDescent="0.35">
      <c r="D202" s="172"/>
      <c r="E202" s="172"/>
      <c r="F202" s="172"/>
      <c r="G202" s="172"/>
      <c r="H202" s="172"/>
      <c r="I202" s="172"/>
      <c r="J202" s="172"/>
      <c r="K202" s="172"/>
      <c r="L202" s="172"/>
      <c r="M202" s="172"/>
    </row>
    <row r="203" spans="2:15" x14ac:dyDescent="0.35">
      <c r="D203" s="172"/>
      <c r="E203" s="172"/>
      <c r="F203" s="172"/>
      <c r="G203" s="172"/>
      <c r="H203" s="172"/>
      <c r="I203" s="172"/>
      <c r="J203" s="172"/>
      <c r="K203" s="172"/>
      <c r="L203" s="172"/>
      <c r="M203" s="172"/>
    </row>
    <row r="204" spans="2:15" x14ac:dyDescent="0.35">
      <c r="D204" s="172"/>
      <c r="E204" s="172"/>
      <c r="F204" s="172"/>
      <c r="G204" s="172"/>
      <c r="H204" s="172"/>
      <c r="I204" s="172"/>
      <c r="J204" s="172"/>
      <c r="K204" s="172"/>
      <c r="L204" s="172"/>
      <c r="M204" s="172"/>
    </row>
    <row r="205" spans="2:15" x14ac:dyDescent="0.35">
      <c r="D205" s="172"/>
      <c r="E205" s="172"/>
      <c r="F205" s="172"/>
      <c r="G205" s="172"/>
      <c r="H205" s="172"/>
      <c r="I205" s="172"/>
      <c r="J205" s="172"/>
      <c r="K205" s="172"/>
      <c r="L205" s="172"/>
      <c r="M205" s="172"/>
    </row>
    <row r="206" spans="2:15" x14ac:dyDescent="0.35">
      <c r="D206" s="172"/>
      <c r="E206" s="172"/>
      <c r="F206" s="172"/>
      <c r="G206" s="172"/>
      <c r="H206" s="172"/>
      <c r="I206" s="172"/>
      <c r="J206" s="172"/>
      <c r="K206" s="172"/>
      <c r="L206" s="172"/>
      <c r="M206" s="172"/>
    </row>
    <row r="207" spans="2:15" x14ac:dyDescent="0.35">
      <c r="D207" s="172"/>
      <c r="E207" s="172"/>
      <c r="F207" s="172"/>
      <c r="G207" s="172"/>
      <c r="H207" s="172"/>
      <c r="I207" s="172"/>
      <c r="J207" s="172"/>
      <c r="K207" s="172"/>
      <c r="L207" s="172"/>
      <c r="M207" s="172"/>
    </row>
    <row r="208" spans="2:15" x14ac:dyDescent="0.35">
      <c r="D208" s="172"/>
      <c r="E208" s="172"/>
      <c r="F208" s="172"/>
      <c r="G208" s="172"/>
      <c r="H208" s="172"/>
      <c r="I208" s="172"/>
      <c r="J208" s="172"/>
      <c r="K208" s="172"/>
      <c r="L208" s="172"/>
      <c r="M208" s="172"/>
    </row>
    <row r="209" spans="4:13" x14ac:dyDescent="0.35">
      <c r="D209" s="172"/>
      <c r="E209" s="172"/>
      <c r="F209" s="172"/>
      <c r="G209" s="172"/>
      <c r="H209" s="172"/>
      <c r="I209" s="172"/>
      <c r="J209" s="172"/>
      <c r="K209" s="172"/>
      <c r="L209" s="172"/>
      <c r="M209" s="172"/>
    </row>
    <row r="210" spans="4:13" x14ac:dyDescent="0.35">
      <c r="D210" s="172"/>
      <c r="E210" s="172"/>
      <c r="F210" s="172"/>
      <c r="G210" s="172"/>
      <c r="H210" s="172"/>
      <c r="I210" s="172"/>
      <c r="J210" s="172"/>
      <c r="K210" s="172"/>
      <c r="L210" s="172"/>
      <c r="M210" s="172"/>
    </row>
    <row r="211" spans="4:13" x14ac:dyDescent="0.35">
      <c r="D211" s="172"/>
      <c r="E211" s="172"/>
      <c r="F211" s="172"/>
      <c r="G211" s="172"/>
      <c r="H211" s="172"/>
      <c r="I211" s="172"/>
      <c r="J211" s="172"/>
      <c r="K211" s="172"/>
      <c r="L211" s="172"/>
      <c r="M211" s="172"/>
    </row>
    <row r="212" spans="4:13" x14ac:dyDescent="0.35">
      <c r="D212" s="172"/>
      <c r="E212" s="172"/>
      <c r="F212" s="172"/>
      <c r="G212" s="172"/>
      <c r="H212" s="172"/>
      <c r="I212" s="172"/>
      <c r="J212" s="172"/>
      <c r="K212" s="172"/>
      <c r="L212" s="172"/>
      <c r="M212" s="172"/>
    </row>
    <row r="213" spans="4:13" x14ac:dyDescent="0.35">
      <c r="D213" s="172"/>
      <c r="E213" s="172"/>
      <c r="F213" s="172"/>
      <c r="G213" s="172"/>
      <c r="H213" s="172"/>
      <c r="I213" s="172"/>
      <c r="J213" s="172"/>
      <c r="K213" s="172"/>
      <c r="L213" s="172"/>
      <c r="M213" s="172"/>
    </row>
    <row r="214" spans="4:13" x14ac:dyDescent="0.35">
      <c r="D214" s="172"/>
      <c r="E214" s="172"/>
      <c r="F214" s="172"/>
      <c r="G214" s="172"/>
      <c r="H214" s="172"/>
      <c r="I214" s="172"/>
      <c r="J214" s="172"/>
      <c r="K214" s="172"/>
      <c r="L214" s="172"/>
      <c r="M214" s="172"/>
    </row>
    <row r="215" spans="4:13" x14ac:dyDescent="0.35">
      <c r="D215" s="172"/>
      <c r="E215" s="172"/>
      <c r="F215" s="172"/>
      <c r="G215" s="172"/>
      <c r="H215" s="172"/>
      <c r="I215" s="172"/>
      <c r="J215" s="172"/>
      <c r="K215" s="172"/>
      <c r="L215" s="172"/>
      <c r="M215" s="172"/>
    </row>
    <row r="216" spans="4:13" x14ac:dyDescent="0.35">
      <c r="D216" s="172"/>
      <c r="E216" s="172"/>
      <c r="F216" s="172"/>
      <c r="G216" s="172"/>
      <c r="H216" s="172"/>
      <c r="I216" s="172"/>
      <c r="J216" s="172"/>
      <c r="K216" s="172"/>
      <c r="L216" s="172"/>
      <c r="M216" s="172"/>
    </row>
    <row r="217" spans="4:13" x14ac:dyDescent="0.35">
      <c r="D217" s="172"/>
      <c r="E217" s="172"/>
      <c r="F217" s="172"/>
      <c r="G217" s="172"/>
      <c r="H217" s="172"/>
      <c r="I217" s="172"/>
      <c r="J217" s="172"/>
      <c r="K217" s="172"/>
      <c r="L217" s="172"/>
      <c r="M217" s="172"/>
    </row>
    <row r="218" spans="4:13" x14ac:dyDescent="0.35">
      <c r="D218" s="172"/>
      <c r="E218" s="172"/>
      <c r="F218" s="172"/>
      <c r="G218" s="172"/>
      <c r="H218" s="172"/>
      <c r="I218" s="172"/>
      <c r="J218" s="172"/>
      <c r="K218" s="172"/>
      <c r="L218" s="172"/>
      <c r="M218" s="172"/>
    </row>
    <row r="219" spans="4:13" x14ac:dyDescent="0.35">
      <c r="D219" s="172"/>
      <c r="E219" s="172"/>
      <c r="F219" s="172"/>
      <c r="G219" s="172"/>
      <c r="H219" s="172"/>
      <c r="I219" s="172"/>
      <c r="J219" s="172"/>
      <c r="K219" s="172"/>
      <c r="L219" s="172"/>
      <c r="M219" s="172"/>
    </row>
    <row r="220" spans="4:13" x14ac:dyDescent="0.35">
      <c r="D220" s="172"/>
      <c r="E220" s="172"/>
      <c r="F220" s="172"/>
      <c r="G220" s="172"/>
      <c r="H220" s="172"/>
      <c r="I220" s="172"/>
      <c r="J220" s="172"/>
      <c r="K220" s="172"/>
      <c r="L220" s="172"/>
      <c r="M220" s="172"/>
    </row>
    <row r="221" spans="4:13" x14ac:dyDescent="0.35">
      <c r="D221" s="172"/>
      <c r="E221" s="172"/>
      <c r="F221" s="172"/>
      <c r="G221" s="172"/>
      <c r="H221" s="172"/>
      <c r="I221" s="172"/>
      <c r="J221" s="172"/>
      <c r="K221" s="172"/>
      <c r="L221" s="172"/>
      <c r="M221" s="172"/>
    </row>
    <row r="222" spans="4:13" x14ac:dyDescent="0.35">
      <c r="D222" s="172"/>
      <c r="E222" s="172"/>
      <c r="F222" s="172"/>
      <c r="G222" s="172"/>
      <c r="H222" s="172"/>
      <c r="I222" s="172"/>
      <c r="J222" s="172"/>
      <c r="K222" s="172"/>
      <c r="L222" s="172"/>
      <c r="M222" s="172"/>
    </row>
    <row r="223" spans="4:13" x14ac:dyDescent="0.35">
      <c r="D223" s="172"/>
      <c r="E223" s="172"/>
      <c r="F223" s="172"/>
      <c r="G223" s="172"/>
      <c r="H223" s="172"/>
      <c r="I223" s="172"/>
      <c r="J223" s="172"/>
      <c r="K223" s="172"/>
      <c r="L223" s="172"/>
      <c r="M223" s="172"/>
    </row>
    <row r="224" spans="4:13" x14ac:dyDescent="0.35">
      <c r="D224" s="172"/>
      <c r="E224" s="172"/>
      <c r="F224" s="172"/>
      <c r="G224" s="172"/>
      <c r="H224" s="172"/>
      <c r="I224" s="172"/>
      <c r="J224" s="172"/>
      <c r="K224" s="172"/>
      <c r="L224" s="172"/>
      <c r="M224" s="172"/>
    </row>
    <row r="225" spans="4:13" x14ac:dyDescent="0.35">
      <c r="D225" s="172"/>
      <c r="E225" s="172"/>
      <c r="F225" s="172"/>
      <c r="G225" s="172"/>
      <c r="H225" s="172"/>
      <c r="I225" s="172"/>
      <c r="J225" s="172"/>
      <c r="K225" s="172"/>
      <c r="L225" s="172"/>
      <c r="M225" s="172"/>
    </row>
    <row r="226" spans="4:13" x14ac:dyDescent="0.35">
      <c r="D226" s="172"/>
      <c r="E226" s="172"/>
      <c r="F226" s="172"/>
      <c r="G226" s="172"/>
      <c r="H226" s="172"/>
      <c r="I226" s="172"/>
      <c r="J226" s="172"/>
      <c r="K226" s="172"/>
      <c r="L226" s="172"/>
      <c r="M226" s="172"/>
    </row>
    <row r="227" spans="4:13" x14ac:dyDescent="0.35">
      <c r="D227" s="172"/>
      <c r="E227" s="172"/>
      <c r="F227" s="172"/>
      <c r="G227" s="172"/>
      <c r="H227" s="172"/>
      <c r="I227" s="172"/>
      <c r="J227" s="172"/>
      <c r="K227" s="172"/>
      <c r="L227" s="172"/>
      <c r="M227" s="172"/>
    </row>
    <row r="228" spans="4:13" x14ac:dyDescent="0.35">
      <c r="D228" s="172"/>
      <c r="E228" s="172"/>
      <c r="F228" s="172"/>
      <c r="G228" s="172"/>
      <c r="H228" s="172"/>
      <c r="I228" s="172"/>
      <c r="J228" s="172"/>
      <c r="K228" s="172"/>
      <c r="L228" s="172"/>
      <c r="M228" s="172"/>
    </row>
    <row r="229" spans="4:13" x14ac:dyDescent="0.35">
      <c r="D229" s="172"/>
      <c r="E229" s="172"/>
      <c r="F229" s="172"/>
      <c r="G229" s="172"/>
      <c r="H229" s="172"/>
      <c r="I229" s="172"/>
      <c r="J229" s="172"/>
      <c r="K229" s="172"/>
      <c r="L229" s="172"/>
      <c r="M229" s="172"/>
    </row>
    <row r="230" spans="4:13" x14ac:dyDescent="0.35">
      <c r="D230" s="172"/>
      <c r="E230" s="172"/>
      <c r="F230" s="172"/>
      <c r="G230" s="172"/>
      <c r="H230" s="172"/>
      <c r="I230" s="172"/>
      <c r="J230" s="172"/>
      <c r="K230" s="172"/>
      <c r="L230" s="172"/>
      <c r="M230" s="172"/>
    </row>
    <row r="231" spans="4:13" x14ac:dyDescent="0.35">
      <c r="D231" s="172"/>
      <c r="E231" s="172"/>
      <c r="F231" s="172"/>
      <c r="G231" s="172"/>
      <c r="H231" s="172"/>
      <c r="I231" s="172"/>
      <c r="J231" s="172"/>
      <c r="K231" s="172"/>
      <c r="L231" s="172"/>
      <c r="M231" s="172"/>
    </row>
    <row r="232" spans="4:13" x14ac:dyDescent="0.35">
      <c r="D232" s="172"/>
      <c r="E232" s="172"/>
      <c r="F232" s="172"/>
      <c r="G232" s="172"/>
      <c r="H232" s="172"/>
      <c r="I232" s="172"/>
      <c r="J232" s="172"/>
      <c r="K232" s="172"/>
      <c r="L232" s="172"/>
      <c r="M232" s="172"/>
    </row>
    <row r="233" spans="4:13" x14ac:dyDescent="0.35">
      <c r="D233" s="172"/>
      <c r="E233" s="172"/>
      <c r="F233" s="172"/>
      <c r="G233" s="172"/>
      <c r="H233" s="172"/>
      <c r="I233" s="172"/>
      <c r="J233" s="172"/>
      <c r="K233" s="172"/>
      <c r="L233" s="172"/>
      <c r="M233" s="172"/>
    </row>
    <row r="234" spans="4:13" x14ac:dyDescent="0.35">
      <c r="D234" s="172"/>
      <c r="E234" s="172"/>
      <c r="F234" s="172"/>
      <c r="G234" s="172"/>
      <c r="H234" s="172"/>
      <c r="I234" s="172"/>
      <c r="J234" s="172"/>
      <c r="K234" s="172"/>
      <c r="L234" s="172"/>
      <c r="M234" s="172"/>
    </row>
    <row r="235" spans="4:13" x14ac:dyDescent="0.35">
      <c r="D235" s="172"/>
      <c r="E235" s="172"/>
      <c r="F235" s="172"/>
      <c r="G235" s="172"/>
      <c r="H235" s="172"/>
      <c r="I235" s="172"/>
      <c r="J235" s="172"/>
      <c r="K235" s="172"/>
      <c r="L235" s="172"/>
      <c r="M235" s="172"/>
    </row>
    <row r="236" spans="4:13" x14ac:dyDescent="0.35">
      <c r="D236" s="172"/>
      <c r="E236" s="172"/>
      <c r="F236" s="172"/>
      <c r="G236" s="172"/>
      <c r="H236" s="172"/>
      <c r="I236" s="172"/>
      <c r="J236" s="172"/>
      <c r="K236" s="172"/>
      <c r="L236" s="172"/>
      <c r="M236" s="172"/>
    </row>
    <row r="237" spans="4:13" x14ac:dyDescent="0.35">
      <c r="D237" s="172"/>
      <c r="E237" s="172"/>
      <c r="F237" s="172"/>
      <c r="G237" s="172"/>
      <c r="H237" s="172"/>
      <c r="I237" s="172"/>
      <c r="J237" s="172"/>
      <c r="K237" s="172"/>
      <c r="L237" s="172"/>
      <c r="M237" s="172"/>
    </row>
    <row r="238" spans="4:13" x14ac:dyDescent="0.35">
      <c r="D238" s="172"/>
      <c r="E238" s="172"/>
      <c r="F238" s="172"/>
      <c r="G238" s="172"/>
      <c r="H238" s="172"/>
      <c r="I238" s="172"/>
      <c r="J238" s="172"/>
      <c r="K238" s="172"/>
      <c r="L238" s="172"/>
      <c r="M238" s="172"/>
    </row>
    <row r="239" spans="4:13" x14ac:dyDescent="0.35">
      <c r="D239" s="172"/>
      <c r="E239" s="172"/>
      <c r="F239" s="172"/>
      <c r="G239" s="172"/>
      <c r="H239" s="172"/>
      <c r="I239" s="172"/>
      <c r="J239" s="172"/>
      <c r="K239" s="172"/>
      <c r="L239" s="172"/>
      <c r="M239" s="172"/>
    </row>
    <row r="240" spans="4:13" x14ac:dyDescent="0.35">
      <c r="D240" s="172"/>
      <c r="E240" s="172"/>
      <c r="F240" s="172"/>
      <c r="G240" s="172"/>
      <c r="H240" s="172"/>
      <c r="I240" s="172"/>
      <c r="J240" s="172"/>
      <c r="K240" s="172"/>
      <c r="L240" s="172"/>
      <c r="M240" s="172"/>
    </row>
    <row r="241" spans="4:13" x14ac:dyDescent="0.35">
      <c r="D241" s="172"/>
      <c r="E241" s="172"/>
      <c r="F241" s="172"/>
      <c r="G241" s="172"/>
      <c r="H241" s="172"/>
      <c r="I241" s="172"/>
      <c r="J241" s="172"/>
      <c r="K241" s="172"/>
      <c r="L241" s="172"/>
      <c r="M241" s="172"/>
    </row>
    <row r="242" spans="4:13" x14ac:dyDescent="0.35">
      <c r="D242" s="172"/>
      <c r="E242" s="172"/>
      <c r="F242" s="172"/>
      <c r="G242" s="172"/>
      <c r="H242" s="172"/>
      <c r="I242" s="172"/>
      <c r="J242" s="172"/>
      <c r="K242" s="172"/>
      <c r="L242" s="172"/>
      <c r="M242" s="172"/>
    </row>
    <row r="243" spans="4:13" x14ac:dyDescent="0.35">
      <c r="D243" s="172"/>
      <c r="E243" s="172"/>
      <c r="F243" s="172"/>
      <c r="G243" s="172"/>
      <c r="H243" s="172"/>
      <c r="I243" s="172"/>
      <c r="J243" s="172"/>
      <c r="K243" s="172"/>
      <c r="L243" s="172"/>
      <c r="M243" s="172"/>
    </row>
    <row r="244" spans="4:13" x14ac:dyDescent="0.35">
      <c r="D244" s="172"/>
      <c r="E244" s="172"/>
      <c r="F244" s="172"/>
      <c r="G244" s="172"/>
      <c r="H244" s="172"/>
      <c r="I244" s="172"/>
      <c r="J244" s="172"/>
      <c r="K244" s="172"/>
      <c r="L244" s="172"/>
      <c r="M244" s="172"/>
    </row>
    <row r="245" spans="4:13" x14ac:dyDescent="0.35">
      <c r="D245" s="172"/>
      <c r="E245" s="172"/>
      <c r="F245" s="172"/>
      <c r="G245" s="172"/>
      <c r="H245" s="172"/>
      <c r="I245" s="172"/>
      <c r="J245" s="172"/>
      <c r="K245" s="172"/>
      <c r="L245" s="172"/>
      <c r="M245" s="172"/>
    </row>
    <row r="246" spans="4:13" x14ac:dyDescent="0.35">
      <c r="D246" s="172"/>
      <c r="E246" s="172"/>
      <c r="F246" s="172"/>
      <c r="G246" s="172"/>
      <c r="H246" s="172"/>
      <c r="I246" s="172"/>
      <c r="J246" s="172"/>
      <c r="K246" s="172"/>
      <c r="L246" s="172"/>
      <c r="M246" s="172"/>
    </row>
    <row r="247" spans="4:13" x14ac:dyDescent="0.35">
      <c r="D247" s="172"/>
      <c r="E247" s="172"/>
      <c r="F247" s="172"/>
      <c r="G247" s="172"/>
      <c r="H247" s="172"/>
      <c r="I247" s="172"/>
      <c r="J247" s="172"/>
      <c r="K247" s="172"/>
      <c r="L247" s="172"/>
      <c r="M247" s="172"/>
    </row>
    <row r="248" spans="4:13" x14ac:dyDescent="0.35">
      <c r="D248" s="172"/>
      <c r="E248" s="172"/>
      <c r="F248" s="172"/>
      <c r="G248" s="172"/>
      <c r="H248" s="172"/>
      <c r="I248" s="172"/>
      <c r="J248" s="172"/>
      <c r="K248" s="172"/>
      <c r="L248" s="172"/>
      <c r="M248" s="172"/>
    </row>
    <row r="249" spans="4:13" x14ac:dyDescent="0.35">
      <c r="D249" s="172"/>
      <c r="E249" s="172"/>
      <c r="F249" s="172"/>
      <c r="G249" s="172"/>
      <c r="H249" s="172"/>
      <c r="I249" s="172"/>
      <c r="J249" s="172"/>
      <c r="K249" s="172"/>
      <c r="L249" s="172"/>
      <c r="M249" s="172"/>
    </row>
    <row r="250" spans="4:13" x14ac:dyDescent="0.35">
      <c r="D250" s="172"/>
      <c r="E250" s="172"/>
      <c r="F250" s="172"/>
      <c r="G250" s="172"/>
      <c r="H250" s="172"/>
      <c r="I250" s="172"/>
      <c r="J250" s="172"/>
      <c r="K250" s="172"/>
      <c r="L250" s="172"/>
      <c r="M250" s="172"/>
    </row>
    <row r="251" spans="4:13" x14ac:dyDescent="0.35">
      <c r="D251" s="172"/>
      <c r="E251" s="172"/>
      <c r="F251" s="172"/>
      <c r="G251" s="172"/>
      <c r="H251" s="172"/>
      <c r="I251" s="172"/>
      <c r="J251" s="172"/>
      <c r="K251" s="172"/>
      <c r="L251" s="172"/>
      <c r="M251" s="172"/>
    </row>
    <row r="252" spans="4:13" x14ac:dyDescent="0.35">
      <c r="D252" s="172"/>
      <c r="E252" s="172"/>
      <c r="F252" s="172"/>
      <c r="G252" s="172"/>
      <c r="H252" s="172"/>
      <c r="I252" s="172"/>
      <c r="J252" s="172"/>
      <c r="K252" s="172"/>
      <c r="L252" s="172"/>
      <c r="M252" s="172"/>
    </row>
    <row r="253" spans="4:13" x14ac:dyDescent="0.35">
      <c r="D253" s="172"/>
      <c r="E253" s="172"/>
      <c r="F253" s="172"/>
      <c r="G253" s="172"/>
      <c r="H253" s="172"/>
      <c r="I253" s="172"/>
      <c r="J253" s="172"/>
      <c r="K253" s="172"/>
      <c r="L253" s="172"/>
      <c r="M253" s="172"/>
    </row>
    <row r="254" spans="4:13" x14ac:dyDescent="0.35">
      <c r="D254" s="172"/>
      <c r="E254" s="172"/>
      <c r="F254" s="172"/>
      <c r="G254" s="172"/>
      <c r="H254" s="172"/>
      <c r="I254" s="172"/>
      <c r="J254" s="172"/>
      <c r="K254" s="172"/>
      <c r="L254" s="172"/>
      <c r="M254" s="172"/>
    </row>
    <row r="255" spans="4:13" x14ac:dyDescent="0.35">
      <c r="D255" s="172"/>
      <c r="E255" s="172"/>
      <c r="F255" s="172"/>
      <c r="G255" s="172"/>
      <c r="H255" s="172"/>
      <c r="I255" s="172"/>
      <c r="J255" s="172"/>
      <c r="K255" s="172"/>
      <c r="L255" s="172"/>
      <c r="M255" s="172"/>
    </row>
    <row r="256" spans="4:13" x14ac:dyDescent="0.35">
      <c r="D256" s="172"/>
      <c r="E256" s="172"/>
      <c r="F256" s="172"/>
      <c r="G256" s="172"/>
      <c r="H256" s="172"/>
      <c r="I256" s="172"/>
      <c r="J256" s="172"/>
      <c r="K256" s="172"/>
      <c r="L256" s="172"/>
      <c r="M256" s="172"/>
    </row>
    <row r="257" spans="4:13" x14ac:dyDescent="0.35">
      <c r="D257" s="172"/>
      <c r="E257" s="172"/>
      <c r="F257" s="172"/>
      <c r="G257" s="172"/>
      <c r="H257" s="172"/>
      <c r="I257" s="172"/>
      <c r="J257" s="172"/>
      <c r="K257" s="172"/>
      <c r="L257" s="172"/>
      <c r="M257" s="172"/>
    </row>
    <row r="258" spans="4:13" x14ac:dyDescent="0.35">
      <c r="D258" s="172"/>
      <c r="E258" s="172"/>
      <c r="F258" s="172"/>
      <c r="G258" s="172"/>
      <c r="H258" s="172"/>
      <c r="I258" s="172"/>
      <c r="J258" s="172"/>
      <c r="K258" s="172"/>
      <c r="L258" s="172"/>
      <c r="M258" s="172"/>
    </row>
  </sheetData>
  <mergeCells count="5">
    <mergeCell ref="D56:M56"/>
    <mergeCell ref="D57:M57"/>
    <mergeCell ref="D58:M58"/>
    <mergeCell ref="D59:M59"/>
    <mergeCell ref="D55:M55"/>
  </mergeCells>
  <printOptions horizontalCentered="1"/>
  <pageMargins left="0.2" right="0.2" top="0.25" bottom="0.25" header="0.3" footer="0.3"/>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34"/>
  <sheetViews>
    <sheetView view="pageBreakPreview" zoomScale="60" zoomScaleNormal="70" workbookViewId="0"/>
  </sheetViews>
  <sheetFormatPr defaultColWidth="9.1796875" defaultRowHeight="15.5" x14ac:dyDescent="0.35"/>
  <cols>
    <col min="1" max="1" width="7.7265625" style="1" customWidth="1"/>
    <col min="2" max="2" width="4.26953125" style="1" customWidth="1"/>
    <col min="3" max="3" width="50.26953125" style="1" customWidth="1"/>
    <col min="4" max="4" width="15.453125" style="1" customWidth="1"/>
    <col min="5" max="5" width="18.54296875" style="1" customWidth="1"/>
    <col min="6" max="6" width="17" style="1" customWidth="1"/>
    <col min="7" max="7" width="18.1796875" style="1" customWidth="1"/>
    <col min="8" max="8" width="17.81640625" style="1" customWidth="1"/>
    <col min="9" max="9" width="17.1796875" style="1" customWidth="1"/>
    <col min="10" max="10" width="16.81640625" style="1" customWidth="1"/>
    <col min="11" max="11" width="17.453125" style="1" customWidth="1"/>
    <col min="12" max="12" width="19.7265625" style="1" customWidth="1"/>
    <col min="13" max="13" width="49.81640625" style="1" customWidth="1"/>
    <col min="14" max="16384" width="9.1796875" style="1"/>
  </cols>
  <sheetData>
    <row r="1" spans="1:13" x14ac:dyDescent="0.35">
      <c r="A1" s="16"/>
      <c r="M1" s="2"/>
    </row>
    <row r="2" spans="1:13" x14ac:dyDescent="0.35">
      <c r="K2" s="388" t="s">
        <v>611</v>
      </c>
      <c r="M2" s="2"/>
    </row>
    <row r="3" spans="1:13" ht="26" x14ac:dyDescent="0.6">
      <c r="A3" s="41" t="s">
        <v>50</v>
      </c>
      <c r="B3" s="8"/>
      <c r="C3" s="8"/>
      <c r="D3" s="8"/>
      <c r="E3" s="8"/>
      <c r="F3" s="8"/>
      <c r="G3" s="8"/>
      <c r="H3" s="8"/>
      <c r="I3" s="8"/>
      <c r="J3" s="8"/>
      <c r="K3" s="8"/>
      <c r="M3" s="2"/>
    </row>
    <row r="4" spans="1:13" x14ac:dyDescent="0.35">
      <c r="A4" s="403" t="s">
        <v>315</v>
      </c>
      <c r="B4" s="8"/>
      <c r="C4" s="8"/>
      <c r="D4" s="8"/>
      <c r="E4" s="8"/>
      <c r="F4" s="8"/>
      <c r="G4" s="8"/>
      <c r="H4" s="8"/>
      <c r="I4" s="8"/>
      <c r="J4" s="8"/>
      <c r="K4" s="8"/>
      <c r="M4" s="2"/>
    </row>
    <row r="5" spans="1:13" x14ac:dyDescent="0.35">
      <c r="K5" s="162" t="s">
        <v>459</v>
      </c>
      <c r="M5" s="2"/>
    </row>
    <row r="6" spans="1:13" x14ac:dyDescent="0.35">
      <c r="A6" s="48"/>
      <c r="B6" s="46"/>
      <c r="D6" s="46"/>
      <c r="E6" s="46"/>
      <c r="F6" s="46"/>
      <c r="G6" s="50"/>
      <c r="H6" s="46"/>
      <c r="I6" s="46"/>
      <c r="J6" s="46"/>
      <c r="K6" s="46"/>
      <c r="L6" s="46"/>
    </row>
    <row r="7" spans="1:13" x14ac:dyDescent="0.35">
      <c r="A7" s="48"/>
      <c r="B7" s="46"/>
      <c r="C7" s="46"/>
      <c r="D7" s="46"/>
      <c r="E7" s="46"/>
      <c r="F7" s="46"/>
      <c r="G7" s="46"/>
      <c r="H7" s="46"/>
      <c r="I7" s="46"/>
      <c r="J7" s="46"/>
      <c r="K7" s="46"/>
      <c r="L7" s="46"/>
    </row>
    <row r="8" spans="1:13" x14ac:dyDescent="0.35">
      <c r="A8" s="48"/>
      <c r="B8" s="46"/>
      <c r="C8" s="88" t="s">
        <v>439</v>
      </c>
      <c r="D8" s="46"/>
      <c r="E8" s="46"/>
      <c r="F8" s="46"/>
      <c r="G8" s="46"/>
      <c r="H8" s="46"/>
      <c r="I8" s="46"/>
      <c r="J8" s="46"/>
      <c r="K8" s="46"/>
      <c r="L8" s="50"/>
    </row>
    <row r="9" spans="1:13" ht="14.25" customHeight="1" x14ac:dyDescent="0.35">
      <c r="A9" s="48"/>
      <c r="B9" s="46"/>
      <c r="C9" s="46"/>
      <c r="D9" s="46"/>
      <c r="E9" s="46"/>
      <c r="F9" s="46"/>
      <c r="G9" s="46"/>
      <c r="H9" s="46"/>
      <c r="I9" s="46"/>
      <c r="J9" s="46"/>
      <c r="K9" s="46"/>
      <c r="L9" s="46"/>
    </row>
    <row r="10" spans="1:13" x14ac:dyDescent="0.35">
      <c r="A10" s="411" t="s">
        <v>202</v>
      </c>
      <c r="B10" s="411"/>
      <c r="C10" s="411"/>
      <c r="D10" s="411"/>
      <c r="E10" s="411"/>
      <c r="F10" s="411"/>
      <c r="G10" s="411"/>
      <c r="H10" s="411"/>
      <c r="I10" s="411"/>
      <c r="J10" s="411"/>
      <c r="K10" s="411"/>
      <c r="L10" s="409"/>
    </row>
    <row r="11" spans="1:13" x14ac:dyDescent="0.35">
      <c r="A11" s="412" t="s">
        <v>220</v>
      </c>
      <c r="B11" s="413"/>
      <c r="C11" s="413"/>
      <c r="D11" s="413"/>
      <c r="E11" s="413"/>
      <c r="F11" s="413"/>
      <c r="G11" s="413"/>
      <c r="H11" s="413"/>
      <c r="I11" s="413"/>
      <c r="J11" s="413"/>
      <c r="K11" s="413"/>
      <c r="L11" s="410"/>
    </row>
    <row r="12" spans="1:13" x14ac:dyDescent="0.35">
      <c r="A12" s="48"/>
      <c r="B12" s="46"/>
      <c r="C12" s="46"/>
      <c r="D12" s="46"/>
      <c r="E12" s="88"/>
      <c r="F12" s="46"/>
      <c r="G12" s="46"/>
      <c r="H12" s="46"/>
      <c r="I12" s="46"/>
      <c r="J12" s="46"/>
      <c r="K12" s="46"/>
      <c r="L12" s="46"/>
    </row>
    <row r="13" spans="1:13" x14ac:dyDescent="0.35">
      <c r="A13" s="48"/>
      <c r="B13" s="46"/>
      <c r="C13" s="46"/>
      <c r="D13" s="46"/>
      <c r="E13" s="88"/>
      <c r="F13" s="88"/>
      <c r="G13" s="46"/>
      <c r="H13" s="46"/>
      <c r="I13" s="46"/>
      <c r="J13" s="46"/>
      <c r="K13" s="46"/>
      <c r="L13" s="46"/>
    </row>
    <row r="14" spans="1:13" x14ac:dyDescent="0.35">
      <c r="A14" s="48"/>
      <c r="B14" s="46"/>
      <c r="C14" s="357" t="s">
        <v>22</v>
      </c>
      <c r="D14" s="357" t="s">
        <v>23</v>
      </c>
      <c r="E14" s="357" t="s">
        <v>203</v>
      </c>
      <c r="F14" s="357" t="s">
        <v>25</v>
      </c>
      <c r="G14" s="357" t="s">
        <v>26</v>
      </c>
      <c r="H14" s="357" t="s">
        <v>45</v>
      </c>
      <c r="I14" s="357" t="s">
        <v>94</v>
      </c>
      <c r="J14" s="357" t="s">
        <v>113</v>
      </c>
      <c r="K14" s="357" t="s">
        <v>114</v>
      </c>
      <c r="L14" s="46"/>
    </row>
    <row r="15" spans="1:13" s="228" customFormat="1" ht="80.150000000000006" customHeight="1" x14ac:dyDescent="0.35">
      <c r="A15" s="358" t="s">
        <v>175</v>
      </c>
      <c r="B15" s="359"/>
      <c r="C15" s="360" t="s">
        <v>176</v>
      </c>
      <c r="D15" s="360" t="s">
        <v>177</v>
      </c>
      <c r="E15" s="360" t="s">
        <v>221</v>
      </c>
      <c r="F15" s="360" t="s">
        <v>222</v>
      </c>
      <c r="G15" s="360" t="s">
        <v>224</v>
      </c>
      <c r="H15" s="360" t="s">
        <v>225</v>
      </c>
      <c r="I15" s="360" t="s">
        <v>204</v>
      </c>
      <c r="J15" s="360" t="s">
        <v>205</v>
      </c>
      <c r="K15" s="361" t="s">
        <v>206</v>
      </c>
      <c r="L15" s="362"/>
    </row>
    <row r="16" spans="1:13" ht="46.5" customHeight="1" x14ac:dyDescent="0.35">
      <c r="A16" s="363"/>
      <c r="B16" s="364"/>
      <c r="C16" s="364"/>
      <c r="D16" s="364"/>
      <c r="E16" s="365"/>
      <c r="F16" s="366" t="s">
        <v>223</v>
      </c>
      <c r="G16" s="366" t="s">
        <v>207</v>
      </c>
      <c r="H16" s="366" t="s">
        <v>226</v>
      </c>
      <c r="I16" s="365" t="s">
        <v>208</v>
      </c>
      <c r="J16" s="366" t="s">
        <v>209</v>
      </c>
      <c r="K16" s="367" t="s">
        <v>210</v>
      </c>
      <c r="L16" s="46"/>
    </row>
    <row r="17" spans="1:12" x14ac:dyDescent="0.35">
      <c r="A17" s="368"/>
      <c r="B17" s="46"/>
      <c r="C17" s="46"/>
      <c r="D17" s="46"/>
      <c r="E17" s="369"/>
      <c r="F17" s="369"/>
      <c r="G17" s="369"/>
      <c r="H17" s="369"/>
      <c r="I17" s="369"/>
      <c r="J17" s="369"/>
      <c r="K17" s="370"/>
      <c r="L17" s="46"/>
    </row>
    <row r="18" spans="1:12" x14ac:dyDescent="0.35">
      <c r="A18" s="371">
        <v>1</v>
      </c>
      <c r="B18" s="46" t="s">
        <v>52</v>
      </c>
      <c r="C18" s="46" t="s">
        <v>211</v>
      </c>
      <c r="D18" s="46"/>
      <c r="E18" s="372">
        <v>0</v>
      </c>
      <c r="F18" s="373"/>
      <c r="G18" s="373"/>
      <c r="H18" s="373"/>
      <c r="I18" s="373"/>
      <c r="J18" s="373"/>
      <c r="K18" s="374"/>
      <c r="L18" s="88"/>
    </row>
    <row r="19" spans="1:12" x14ac:dyDescent="0.35">
      <c r="A19" s="368"/>
      <c r="B19" s="46"/>
      <c r="C19" s="46"/>
      <c r="D19" s="46"/>
      <c r="E19" s="373"/>
      <c r="F19" s="373"/>
      <c r="G19" s="373"/>
      <c r="H19" s="373"/>
      <c r="I19" s="373"/>
      <c r="J19" s="373"/>
      <c r="K19" s="374"/>
      <c r="L19" s="88"/>
    </row>
    <row r="20" spans="1:12" x14ac:dyDescent="0.35">
      <c r="A20" s="371" t="s">
        <v>212</v>
      </c>
      <c r="B20" s="56"/>
      <c r="C20" s="375"/>
      <c r="D20" s="376" t="s">
        <v>197</v>
      </c>
      <c r="E20" s="377"/>
      <c r="F20" s="378">
        <v>0</v>
      </c>
      <c r="G20" s="377">
        <f>IF(F27&gt;0,(E18*(F20/F27)),0)</f>
        <v>0</v>
      </c>
      <c r="H20" s="379"/>
      <c r="I20" s="380">
        <f>H20-G20</f>
        <v>0</v>
      </c>
      <c r="J20" s="381">
        <f>IF(I30=0,0,(I20*((I29/I30)-1)))</f>
        <v>0</v>
      </c>
      <c r="K20" s="382">
        <f>I20+J20</f>
        <v>0</v>
      </c>
      <c r="L20" s="46"/>
    </row>
    <row r="21" spans="1:12" x14ac:dyDescent="0.35">
      <c r="A21" s="371" t="s">
        <v>213</v>
      </c>
      <c r="B21" s="56"/>
      <c r="C21" s="375"/>
      <c r="D21" s="376" t="s">
        <v>197</v>
      </c>
      <c r="E21" s="377"/>
      <c r="F21" s="378">
        <v>0</v>
      </c>
      <c r="G21" s="377">
        <f>IF(F27&gt;0,(E18*(F21/F27)),0)</f>
        <v>0</v>
      </c>
      <c r="H21" s="379"/>
      <c r="I21" s="380">
        <f>H21-G21</f>
        <v>0</v>
      </c>
      <c r="J21" s="381">
        <f>IF(I31=0,0,(I21*((I30/I31)-1)))</f>
        <v>0</v>
      </c>
      <c r="K21" s="382">
        <f>I21+J21</f>
        <v>0</v>
      </c>
      <c r="L21" s="46"/>
    </row>
    <row r="22" spans="1:12" x14ac:dyDescent="0.35">
      <c r="A22" s="371" t="s">
        <v>214</v>
      </c>
      <c r="B22" s="56"/>
      <c r="C22" s="375"/>
      <c r="D22" s="376" t="s">
        <v>197</v>
      </c>
      <c r="E22" s="377"/>
      <c r="F22" s="378">
        <v>0</v>
      </c>
      <c r="G22" s="377">
        <f>IF(F27&gt;0,(E18*(F22/F27)),0)</f>
        <v>0</v>
      </c>
      <c r="H22" s="379"/>
      <c r="I22" s="380">
        <f>H22-G22</f>
        <v>0</v>
      </c>
      <c r="J22" s="381">
        <f>IF(I32=0,0,(I22*((I31/I32)-1)))</f>
        <v>0</v>
      </c>
      <c r="K22" s="382">
        <f>I22+J22</f>
        <v>0</v>
      </c>
      <c r="L22" s="46"/>
    </row>
    <row r="23" spans="1:12" x14ac:dyDescent="0.35">
      <c r="A23" s="368"/>
      <c r="B23" s="46"/>
      <c r="C23" s="46"/>
      <c r="D23" s="376"/>
      <c r="E23" s="377"/>
      <c r="F23" s="377"/>
      <c r="G23" s="377"/>
      <c r="H23" s="380"/>
      <c r="I23" s="380"/>
      <c r="J23" s="380"/>
      <c r="K23" s="382"/>
      <c r="L23" s="46"/>
    </row>
    <row r="24" spans="1:12" x14ac:dyDescent="0.35">
      <c r="A24" s="171"/>
      <c r="E24" s="229"/>
      <c r="F24" s="229"/>
      <c r="G24" s="229"/>
      <c r="H24" s="176"/>
      <c r="I24" s="176"/>
      <c r="J24" s="229"/>
      <c r="K24" s="230"/>
    </row>
    <row r="25" spans="1:12" x14ac:dyDescent="0.35">
      <c r="A25" s="171"/>
      <c r="C25" s="172"/>
      <c r="D25" s="172"/>
      <c r="E25" s="231"/>
      <c r="F25" s="231"/>
      <c r="G25" s="231"/>
      <c r="H25" s="232"/>
      <c r="I25" s="232"/>
      <c r="J25" s="231"/>
      <c r="K25" s="233"/>
    </row>
    <row r="26" spans="1:12" x14ac:dyDescent="0.35">
      <c r="A26" s="173"/>
      <c r="B26" s="174"/>
      <c r="C26" s="175"/>
      <c r="D26" s="175"/>
      <c r="E26" s="234"/>
      <c r="F26" s="234"/>
      <c r="G26" s="234"/>
      <c r="H26" s="235"/>
      <c r="I26" s="235"/>
      <c r="J26" s="234"/>
      <c r="K26" s="236"/>
    </row>
    <row r="27" spans="1:12" x14ac:dyDescent="0.35">
      <c r="A27" s="60" t="s">
        <v>215</v>
      </c>
      <c r="B27" s="111"/>
      <c r="C27" s="46" t="s">
        <v>122</v>
      </c>
      <c r="D27" s="46"/>
      <c r="E27" s="56"/>
      <c r="F27" s="237">
        <f>SUM(F20:F26)</f>
        <v>0</v>
      </c>
      <c r="G27" s="237">
        <f>SUM(G20:G26)</f>
        <v>0</v>
      </c>
      <c r="H27" s="238">
        <f>SUM(H20:H26)</f>
        <v>0</v>
      </c>
      <c r="I27" s="176"/>
      <c r="J27" s="229"/>
      <c r="K27" s="229"/>
      <c r="L27" s="229"/>
    </row>
    <row r="28" spans="1:12" x14ac:dyDescent="0.35">
      <c r="A28" s="66"/>
      <c r="B28" s="66"/>
      <c r="C28" s="46"/>
      <c r="D28" s="46"/>
      <c r="E28" s="66"/>
    </row>
    <row r="29" spans="1:12" x14ac:dyDescent="0.35">
      <c r="A29" s="56" t="s">
        <v>216</v>
      </c>
      <c r="B29" s="46"/>
      <c r="C29" s="46" t="s">
        <v>414</v>
      </c>
      <c r="D29" s="46"/>
      <c r="E29" s="46"/>
      <c r="I29" s="176">
        <v>0</v>
      </c>
    </row>
    <row r="30" spans="1:12" x14ac:dyDescent="0.35">
      <c r="A30" s="56" t="s">
        <v>217</v>
      </c>
      <c r="B30" s="46"/>
      <c r="C30" s="46" t="s">
        <v>415</v>
      </c>
      <c r="D30" s="46"/>
      <c r="E30" s="46"/>
      <c r="I30" s="176">
        <v>0</v>
      </c>
    </row>
    <row r="31" spans="1:12" x14ac:dyDescent="0.35">
      <c r="A31" s="56"/>
      <c r="B31" s="46"/>
      <c r="C31" s="46"/>
      <c r="D31" s="46"/>
      <c r="E31" s="46"/>
    </row>
    <row r="32" spans="1:12" x14ac:dyDescent="0.35">
      <c r="A32" s="383"/>
      <c r="B32" s="46"/>
      <c r="C32" s="46"/>
      <c r="D32" s="46"/>
      <c r="E32" s="46"/>
      <c r="I32" s="229"/>
    </row>
    <row r="33" spans="1:12" x14ac:dyDescent="0.35">
      <c r="A33" s="46"/>
      <c r="B33" s="46"/>
      <c r="C33" s="384"/>
      <c r="D33" s="46"/>
      <c r="E33" s="46"/>
    </row>
    <row r="34" spans="1:12" x14ac:dyDescent="0.35">
      <c r="A34" s="46"/>
      <c r="B34" s="46"/>
      <c r="C34" s="46"/>
      <c r="D34" s="46"/>
      <c r="E34" s="46"/>
    </row>
    <row r="35" spans="1:12" x14ac:dyDescent="0.35">
      <c r="A35" s="66" t="s">
        <v>218</v>
      </c>
      <c r="B35" s="66"/>
      <c r="C35" s="66"/>
      <c r="D35" s="66"/>
      <c r="E35" s="66"/>
      <c r="F35" s="172"/>
      <c r="G35" s="172"/>
      <c r="H35" s="172"/>
      <c r="I35" s="172"/>
      <c r="J35" s="172"/>
      <c r="K35" s="172"/>
      <c r="L35" s="172"/>
    </row>
    <row r="36" spans="1:12" x14ac:dyDescent="0.35">
      <c r="A36" s="385"/>
      <c r="B36" s="66" t="s">
        <v>52</v>
      </c>
      <c r="C36" s="66" t="s">
        <v>219</v>
      </c>
      <c r="D36" s="66"/>
      <c r="E36" s="66"/>
      <c r="F36" s="172"/>
      <c r="G36" s="172"/>
      <c r="H36" s="172"/>
      <c r="I36" s="172"/>
      <c r="J36" s="172"/>
      <c r="K36" s="172"/>
      <c r="L36" s="172"/>
    </row>
    <row r="37" spans="1:12" x14ac:dyDescent="0.35">
      <c r="A37" s="386"/>
      <c r="B37" s="46"/>
      <c r="C37" s="60"/>
      <c r="D37" s="60"/>
      <c r="E37" s="56"/>
      <c r="F37" s="5"/>
      <c r="G37" s="4"/>
      <c r="J37" s="177"/>
    </row>
    <row r="38" spans="1:12" x14ac:dyDescent="0.35">
      <c r="A38" s="386"/>
      <c r="B38" s="46"/>
      <c r="C38" s="60"/>
      <c r="D38" s="60"/>
      <c r="E38" s="56"/>
      <c r="F38" s="5"/>
      <c r="G38" s="4"/>
      <c r="J38" s="177"/>
    </row>
    <row r="39" spans="1:12" x14ac:dyDescent="0.35">
      <c r="C39" s="172"/>
      <c r="D39" s="172"/>
      <c r="E39" s="172"/>
      <c r="F39" s="172"/>
      <c r="G39" s="172"/>
      <c r="H39" s="172"/>
      <c r="I39" s="172"/>
      <c r="J39" s="172"/>
      <c r="K39" s="172"/>
      <c r="L39" s="172"/>
    </row>
    <row r="40" spans="1:12" x14ac:dyDescent="0.35">
      <c r="C40" s="172"/>
      <c r="D40" s="172"/>
      <c r="E40" s="172"/>
      <c r="F40" s="172"/>
      <c r="G40" s="172"/>
      <c r="H40" s="172"/>
      <c r="I40" s="172"/>
      <c r="J40" s="172"/>
      <c r="K40" s="172"/>
      <c r="L40" s="172"/>
    </row>
    <row r="41" spans="1:12" x14ac:dyDescent="0.35">
      <c r="C41" s="172"/>
      <c r="D41" s="172"/>
      <c r="E41" s="172"/>
      <c r="F41" s="172"/>
      <c r="G41" s="172"/>
      <c r="H41" s="172"/>
      <c r="I41" s="172"/>
      <c r="J41" s="172"/>
      <c r="K41" s="172"/>
      <c r="L41" s="172"/>
    </row>
    <row r="42" spans="1:12" x14ac:dyDescent="0.35">
      <c r="C42" s="172"/>
      <c r="D42" s="172"/>
      <c r="E42" s="172"/>
      <c r="F42" s="172"/>
      <c r="G42" s="172"/>
      <c r="H42" s="172"/>
      <c r="I42" s="172"/>
      <c r="J42" s="172"/>
      <c r="K42" s="172"/>
      <c r="L42" s="172"/>
    </row>
    <row r="43" spans="1:12" x14ac:dyDescent="0.35">
      <c r="C43" s="172"/>
      <c r="D43" s="172"/>
      <c r="E43" s="172"/>
      <c r="F43" s="172"/>
      <c r="G43" s="172"/>
      <c r="H43" s="172"/>
      <c r="I43" s="172"/>
      <c r="J43" s="172"/>
      <c r="K43" s="172"/>
      <c r="L43" s="172"/>
    </row>
    <row r="44" spans="1:12" x14ac:dyDescent="0.35">
      <c r="C44" s="172"/>
      <c r="D44" s="172"/>
      <c r="E44" s="172"/>
      <c r="F44" s="172"/>
      <c r="G44" s="172"/>
      <c r="H44" s="172"/>
      <c r="I44" s="172"/>
      <c r="J44" s="172"/>
      <c r="K44" s="172"/>
      <c r="L44" s="172"/>
    </row>
    <row r="45" spans="1:12" x14ac:dyDescent="0.35">
      <c r="C45" s="172"/>
      <c r="D45" s="172"/>
      <c r="E45" s="172"/>
      <c r="F45" s="172"/>
      <c r="G45" s="172"/>
      <c r="H45" s="172"/>
      <c r="I45" s="172"/>
      <c r="J45" s="172"/>
      <c r="K45" s="172"/>
      <c r="L45" s="172"/>
    </row>
    <row r="46" spans="1:12" x14ac:dyDescent="0.35">
      <c r="C46" s="172"/>
      <c r="D46" s="172"/>
      <c r="E46" s="172"/>
      <c r="F46" s="172"/>
      <c r="G46" s="172"/>
      <c r="H46" s="172"/>
      <c r="I46" s="172"/>
      <c r="J46" s="172"/>
      <c r="K46" s="172"/>
      <c r="L46" s="172"/>
    </row>
    <row r="47" spans="1:12" x14ac:dyDescent="0.35">
      <c r="C47" s="172"/>
      <c r="D47" s="172"/>
      <c r="E47" s="172"/>
      <c r="F47" s="172"/>
      <c r="G47" s="172"/>
      <c r="H47" s="172"/>
      <c r="I47" s="172"/>
      <c r="J47" s="172"/>
      <c r="K47" s="172"/>
      <c r="L47" s="172"/>
    </row>
    <row r="48" spans="1:12" x14ac:dyDescent="0.35">
      <c r="C48" s="172"/>
      <c r="D48" s="172"/>
      <c r="E48" s="172"/>
      <c r="F48" s="172"/>
      <c r="G48" s="172"/>
      <c r="H48" s="172"/>
      <c r="I48" s="172"/>
      <c r="J48" s="172"/>
      <c r="K48" s="172"/>
      <c r="L48" s="172"/>
    </row>
    <row r="49" spans="3:12" x14ac:dyDescent="0.35">
      <c r="C49" s="172"/>
      <c r="D49" s="172"/>
      <c r="E49" s="172"/>
      <c r="F49" s="172"/>
      <c r="G49" s="172"/>
      <c r="H49" s="172"/>
      <c r="I49" s="172"/>
      <c r="J49" s="172"/>
      <c r="K49" s="172"/>
      <c r="L49" s="172"/>
    </row>
    <row r="50" spans="3:12" x14ac:dyDescent="0.35">
      <c r="C50" s="172"/>
      <c r="D50" s="172"/>
      <c r="E50" s="172"/>
      <c r="F50" s="172"/>
      <c r="G50" s="172"/>
      <c r="H50" s="172"/>
      <c r="I50" s="172"/>
      <c r="J50" s="172"/>
      <c r="K50" s="172"/>
      <c r="L50" s="172"/>
    </row>
    <row r="51" spans="3:12" x14ac:dyDescent="0.35">
      <c r="C51" s="172"/>
      <c r="D51" s="172"/>
      <c r="E51" s="172"/>
      <c r="F51" s="172"/>
      <c r="G51" s="172"/>
      <c r="H51" s="172"/>
      <c r="I51" s="172"/>
      <c r="J51" s="172"/>
      <c r="K51" s="172"/>
      <c r="L51" s="172"/>
    </row>
    <row r="52" spans="3:12" x14ac:dyDescent="0.35">
      <c r="C52" s="172"/>
      <c r="D52" s="172"/>
      <c r="E52" s="172"/>
      <c r="F52" s="172"/>
      <c r="G52" s="172"/>
      <c r="H52" s="172"/>
      <c r="I52" s="172"/>
      <c r="J52" s="172"/>
      <c r="K52" s="172"/>
      <c r="L52" s="172"/>
    </row>
    <row r="53" spans="3:12" x14ac:dyDescent="0.35">
      <c r="C53" s="172"/>
      <c r="D53" s="172"/>
      <c r="E53" s="172"/>
      <c r="F53" s="172"/>
      <c r="G53" s="172"/>
      <c r="H53" s="172"/>
      <c r="I53" s="172"/>
      <c r="J53" s="172"/>
      <c r="K53" s="172"/>
      <c r="L53" s="172"/>
    </row>
    <row r="54" spans="3:12" x14ac:dyDescent="0.35">
      <c r="C54" s="172"/>
      <c r="D54" s="172"/>
      <c r="E54" s="172"/>
      <c r="F54" s="172"/>
      <c r="G54" s="172"/>
      <c r="H54" s="172"/>
      <c r="I54" s="172"/>
      <c r="J54" s="172"/>
      <c r="K54" s="172"/>
      <c r="L54" s="172"/>
    </row>
    <row r="55" spans="3:12" x14ac:dyDescent="0.35">
      <c r="C55" s="172"/>
      <c r="D55" s="172"/>
      <c r="E55" s="172"/>
      <c r="F55" s="172"/>
      <c r="G55" s="172"/>
      <c r="H55" s="172"/>
      <c r="I55" s="172"/>
      <c r="J55" s="172"/>
      <c r="K55" s="172"/>
      <c r="L55" s="172"/>
    </row>
    <row r="56" spans="3:12" x14ac:dyDescent="0.35">
      <c r="C56" s="172"/>
      <c r="D56" s="172"/>
      <c r="E56" s="172"/>
      <c r="F56" s="172"/>
      <c r="G56" s="172"/>
      <c r="H56" s="172"/>
      <c r="I56" s="172"/>
      <c r="J56" s="172"/>
      <c r="K56" s="172"/>
      <c r="L56" s="172"/>
    </row>
    <row r="57" spans="3:12" x14ac:dyDescent="0.35">
      <c r="C57" s="172"/>
      <c r="D57" s="172"/>
      <c r="E57" s="172"/>
      <c r="F57" s="172"/>
      <c r="G57" s="172"/>
      <c r="H57" s="172"/>
      <c r="I57" s="172"/>
      <c r="J57" s="172"/>
      <c r="K57" s="172"/>
      <c r="L57" s="172"/>
    </row>
    <row r="58" spans="3:12" x14ac:dyDescent="0.35">
      <c r="C58" s="172"/>
      <c r="D58" s="172"/>
      <c r="E58" s="172"/>
      <c r="F58" s="172"/>
      <c r="G58" s="172"/>
      <c r="H58" s="172"/>
      <c r="I58" s="172"/>
      <c r="J58" s="172"/>
      <c r="K58" s="172"/>
      <c r="L58" s="172"/>
    </row>
    <row r="59" spans="3:12" x14ac:dyDescent="0.35">
      <c r="C59" s="172"/>
      <c r="D59" s="172"/>
      <c r="E59" s="172"/>
      <c r="F59" s="172"/>
      <c r="G59" s="172"/>
      <c r="H59" s="172"/>
      <c r="I59" s="172"/>
      <c r="J59" s="172"/>
      <c r="K59" s="172"/>
      <c r="L59" s="172"/>
    </row>
    <row r="60" spans="3:12" x14ac:dyDescent="0.35">
      <c r="C60" s="172"/>
      <c r="D60" s="172"/>
      <c r="E60" s="172"/>
      <c r="F60" s="172"/>
      <c r="G60" s="172"/>
      <c r="H60" s="172"/>
      <c r="I60" s="172"/>
      <c r="J60" s="172"/>
      <c r="K60" s="172"/>
      <c r="L60" s="172"/>
    </row>
    <row r="61" spans="3:12" x14ac:dyDescent="0.35">
      <c r="C61" s="172"/>
      <c r="D61" s="172"/>
      <c r="E61" s="172"/>
      <c r="F61" s="172"/>
      <c r="G61" s="172"/>
      <c r="H61" s="172"/>
      <c r="I61" s="172"/>
      <c r="J61" s="172"/>
      <c r="K61" s="172"/>
      <c r="L61" s="172"/>
    </row>
    <row r="62" spans="3:12" x14ac:dyDescent="0.35">
      <c r="C62" s="172"/>
      <c r="D62" s="172"/>
      <c r="E62" s="172"/>
      <c r="F62" s="172"/>
      <c r="G62" s="172"/>
      <c r="H62" s="172"/>
      <c r="I62" s="172"/>
      <c r="J62" s="172"/>
      <c r="K62" s="172"/>
      <c r="L62" s="172"/>
    </row>
    <row r="63" spans="3:12" x14ac:dyDescent="0.35">
      <c r="C63" s="172"/>
      <c r="D63" s="172"/>
      <c r="E63" s="172"/>
      <c r="F63" s="172"/>
      <c r="G63" s="172"/>
      <c r="H63" s="172"/>
      <c r="I63" s="172"/>
      <c r="J63" s="172"/>
      <c r="K63" s="172"/>
      <c r="L63" s="172"/>
    </row>
    <row r="64" spans="3:12" x14ac:dyDescent="0.35">
      <c r="C64" s="172"/>
      <c r="D64" s="172"/>
      <c r="E64" s="172"/>
      <c r="F64" s="172"/>
      <c r="G64" s="172"/>
      <c r="H64" s="172"/>
      <c r="I64" s="172"/>
      <c r="J64" s="172"/>
      <c r="K64" s="172"/>
      <c r="L64" s="172"/>
    </row>
    <row r="65" spans="3:12" x14ac:dyDescent="0.35">
      <c r="C65" s="172"/>
      <c r="D65" s="172"/>
      <c r="E65" s="172"/>
      <c r="F65" s="172"/>
      <c r="G65" s="172"/>
      <c r="H65" s="172"/>
      <c r="I65" s="172"/>
      <c r="J65" s="172"/>
      <c r="K65" s="172"/>
      <c r="L65" s="172"/>
    </row>
    <row r="66" spans="3:12" x14ac:dyDescent="0.35">
      <c r="C66" s="172"/>
      <c r="D66" s="172"/>
      <c r="E66" s="172"/>
      <c r="F66" s="172"/>
      <c r="G66" s="172"/>
      <c r="H66" s="172"/>
      <c r="I66" s="172"/>
      <c r="J66" s="172"/>
      <c r="K66" s="172"/>
      <c r="L66" s="172"/>
    </row>
    <row r="67" spans="3:12" x14ac:dyDescent="0.35">
      <c r="C67" s="172"/>
      <c r="D67" s="172"/>
      <c r="E67" s="172"/>
      <c r="F67" s="172"/>
      <c r="G67" s="172"/>
      <c r="H67" s="172"/>
      <c r="I67" s="172"/>
      <c r="J67" s="172"/>
      <c r="K67" s="172"/>
      <c r="L67" s="172"/>
    </row>
    <row r="68" spans="3:12" x14ac:dyDescent="0.35">
      <c r="C68" s="172"/>
      <c r="D68" s="172"/>
      <c r="E68" s="172"/>
      <c r="F68" s="172"/>
      <c r="G68" s="172"/>
      <c r="H68" s="172"/>
      <c r="I68" s="172"/>
      <c r="J68" s="172"/>
      <c r="K68" s="172"/>
      <c r="L68" s="172"/>
    </row>
    <row r="69" spans="3:12" x14ac:dyDescent="0.35">
      <c r="C69" s="172"/>
      <c r="D69" s="172"/>
      <c r="E69" s="172"/>
      <c r="F69" s="172"/>
      <c r="G69" s="172"/>
      <c r="H69" s="172"/>
      <c r="I69" s="172"/>
      <c r="J69" s="172"/>
      <c r="K69" s="172"/>
      <c r="L69" s="172"/>
    </row>
    <row r="70" spans="3:12" x14ac:dyDescent="0.35">
      <c r="C70" s="172"/>
      <c r="D70" s="172"/>
      <c r="E70" s="172"/>
      <c r="F70" s="172"/>
      <c r="G70" s="172"/>
      <c r="H70" s="172"/>
      <c r="I70" s="172"/>
      <c r="J70" s="172"/>
      <c r="K70" s="172"/>
      <c r="L70" s="172"/>
    </row>
    <row r="71" spans="3:12" x14ac:dyDescent="0.35">
      <c r="C71" s="172"/>
      <c r="D71" s="172"/>
      <c r="E71" s="172"/>
      <c r="F71" s="172"/>
      <c r="G71" s="172"/>
      <c r="H71" s="172"/>
      <c r="I71" s="172"/>
      <c r="J71" s="172"/>
      <c r="K71" s="172"/>
      <c r="L71" s="172"/>
    </row>
    <row r="72" spans="3:12" x14ac:dyDescent="0.35">
      <c r="C72" s="172"/>
      <c r="D72" s="172"/>
      <c r="E72" s="172"/>
      <c r="F72" s="172"/>
      <c r="G72" s="172"/>
      <c r="H72" s="172"/>
      <c r="I72" s="172"/>
      <c r="J72" s="172"/>
      <c r="K72" s="172"/>
      <c r="L72" s="172"/>
    </row>
    <row r="73" spans="3:12" x14ac:dyDescent="0.35">
      <c r="C73" s="172"/>
      <c r="D73" s="172"/>
      <c r="E73" s="172"/>
      <c r="F73" s="172"/>
      <c r="G73" s="172"/>
      <c r="H73" s="172"/>
      <c r="I73" s="172"/>
      <c r="J73" s="172"/>
      <c r="K73" s="172"/>
      <c r="L73" s="172"/>
    </row>
    <row r="74" spans="3:12" x14ac:dyDescent="0.35">
      <c r="C74" s="172"/>
      <c r="D74" s="172"/>
      <c r="E74" s="172"/>
      <c r="F74" s="172"/>
      <c r="G74" s="172"/>
      <c r="H74" s="172"/>
      <c r="I74" s="172"/>
      <c r="J74" s="172"/>
      <c r="K74" s="172"/>
      <c r="L74" s="172"/>
    </row>
    <row r="75" spans="3:12" x14ac:dyDescent="0.35">
      <c r="C75" s="172"/>
      <c r="D75" s="172"/>
      <c r="E75" s="172"/>
      <c r="F75" s="172"/>
      <c r="G75" s="172"/>
      <c r="H75" s="172"/>
      <c r="I75" s="172"/>
      <c r="J75" s="172"/>
      <c r="K75" s="172"/>
      <c r="L75" s="172"/>
    </row>
    <row r="76" spans="3:12" x14ac:dyDescent="0.35">
      <c r="C76" s="172"/>
      <c r="D76" s="172"/>
      <c r="E76" s="172"/>
      <c r="F76" s="172"/>
      <c r="G76" s="172"/>
      <c r="H76" s="172"/>
      <c r="I76" s="172"/>
      <c r="J76" s="172"/>
      <c r="K76" s="172"/>
      <c r="L76" s="172"/>
    </row>
    <row r="77" spans="3:12" x14ac:dyDescent="0.35">
      <c r="C77" s="172"/>
      <c r="D77" s="172"/>
      <c r="E77" s="172"/>
      <c r="F77" s="172"/>
      <c r="G77" s="172"/>
      <c r="H77" s="172"/>
      <c r="I77" s="172"/>
      <c r="J77" s="172"/>
      <c r="K77" s="172"/>
      <c r="L77" s="172"/>
    </row>
    <row r="78" spans="3:12" x14ac:dyDescent="0.35">
      <c r="C78" s="172"/>
      <c r="D78" s="172"/>
      <c r="E78" s="172"/>
      <c r="F78" s="172"/>
      <c r="G78" s="172"/>
      <c r="H78" s="172"/>
      <c r="I78" s="172"/>
      <c r="J78" s="172"/>
      <c r="K78" s="172"/>
      <c r="L78" s="172"/>
    </row>
    <row r="79" spans="3:12" x14ac:dyDescent="0.35">
      <c r="C79" s="172"/>
      <c r="D79" s="172"/>
      <c r="E79" s="172"/>
      <c r="F79" s="172"/>
      <c r="G79" s="172"/>
      <c r="H79" s="172"/>
      <c r="I79" s="172"/>
      <c r="J79" s="172"/>
      <c r="K79" s="172"/>
      <c r="L79" s="172"/>
    </row>
    <row r="80" spans="3:12" x14ac:dyDescent="0.35">
      <c r="C80" s="172"/>
      <c r="D80" s="172"/>
      <c r="E80" s="172"/>
      <c r="F80" s="172"/>
      <c r="G80" s="172"/>
      <c r="H80" s="172"/>
      <c r="I80" s="172"/>
      <c r="J80" s="172"/>
      <c r="K80" s="172"/>
      <c r="L80" s="172"/>
    </row>
    <row r="81" spans="3:12" x14ac:dyDescent="0.35">
      <c r="C81" s="172"/>
      <c r="D81" s="172"/>
      <c r="E81" s="172"/>
      <c r="F81" s="172"/>
      <c r="G81" s="172"/>
      <c r="H81" s="172"/>
      <c r="I81" s="172"/>
      <c r="J81" s="172"/>
      <c r="K81" s="172"/>
      <c r="L81" s="172"/>
    </row>
    <row r="82" spans="3:12" x14ac:dyDescent="0.35">
      <c r="C82" s="172"/>
      <c r="D82" s="172"/>
      <c r="E82" s="172"/>
      <c r="F82" s="172"/>
      <c r="G82" s="172"/>
      <c r="H82" s="172"/>
      <c r="I82" s="172"/>
      <c r="J82" s="172"/>
      <c r="K82" s="172"/>
      <c r="L82" s="172"/>
    </row>
    <row r="83" spans="3:12" x14ac:dyDescent="0.35">
      <c r="C83" s="172"/>
      <c r="D83" s="172"/>
      <c r="E83" s="172"/>
      <c r="F83" s="172"/>
      <c r="G83" s="172"/>
      <c r="H83" s="172"/>
      <c r="I83" s="172"/>
      <c r="J83" s="172"/>
      <c r="K83" s="172"/>
      <c r="L83" s="172"/>
    </row>
    <row r="84" spans="3:12" x14ac:dyDescent="0.35">
      <c r="C84" s="172"/>
      <c r="D84" s="172"/>
      <c r="E84" s="172"/>
      <c r="F84" s="172"/>
      <c r="G84" s="172"/>
      <c r="H84" s="172"/>
      <c r="I84" s="172"/>
      <c r="J84" s="172"/>
      <c r="K84" s="172"/>
      <c r="L84" s="172"/>
    </row>
    <row r="85" spans="3:12" x14ac:dyDescent="0.35">
      <c r="C85" s="172"/>
      <c r="D85" s="172"/>
      <c r="E85" s="172"/>
      <c r="F85" s="172"/>
      <c r="G85" s="172"/>
      <c r="H85" s="172"/>
      <c r="I85" s="172"/>
      <c r="J85" s="172"/>
      <c r="K85" s="172"/>
      <c r="L85" s="172"/>
    </row>
    <row r="86" spans="3:12" x14ac:dyDescent="0.35">
      <c r="C86" s="172"/>
      <c r="D86" s="172"/>
      <c r="E86" s="172"/>
      <c r="F86" s="172"/>
      <c r="G86" s="172"/>
      <c r="H86" s="172"/>
      <c r="I86" s="172"/>
      <c r="J86" s="172"/>
      <c r="K86" s="172"/>
      <c r="L86" s="172"/>
    </row>
    <row r="87" spans="3:12" x14ac:dyDescent="0.35">
      <c r="C87" s="172"/>
      <c r="D87" s="172"/>
      <c r="E87" s="172"/>
      <c r="F87" s="172"/>
      <c r="G87" s="172"/>
      <c r="H87" s="172"/>
      <c r="I87" s="172"/>
      <c r="J87" s="172"/>
      <c r="K87" s="172"/>
      <c r="L87" s="172"/>
    </row>
    <row r="88" spans="3:12" x14ac:dyDescent="0.35">
      <c r="C88" s="172"/>
      <c r="D88" s="172"/>
      <c r="E88" s="172"/>
      <c r="F88" s="172"/>
      <c r="G88" s="172"/>
      <c r="H88" s="172"/>
      <c r="I88" s="172"/>
      <c r="J88" s="172"/>
      <c r="K88" s="172"/>
      <c r="L88" s="172"/>
    </row>
    <row r="89" spans="3:12" x14ac:dyDescent="0.35">
      <c r="C89" s="172"/>
      <c r="D89" s="172"/>
      <c r="E89" s="172"/>
      <c r="F89" s="172"/>
      <c r="G89" s="172"/>
      <c r="H89" s="172"/>
      <c r="I89" s="172"/>
      <c r="J89" s="172"/>
      <c r="K89" s="172"/>
      <c r="L89" s="172"/>
    </row>
    <row r="90" spans="3:12" x14ac:dyDescent="0.35">
      <c r="C90" s="172"/>
      <c r="D90" s="172"/>
      <c r="E90" s="172"/>
      <c r="F90" s="172"/>
      <c r="G90" s="172"/>
      <c r="H90" s="172"/>
      <c r="I90" s="172"/>
      <c r="J90" s="172"/>
      <c r="K90" s="172"/>
      <c r="L90" s="172"/>
    </row>
    <row r="91" spans="3:12" x14ac:dyDescent="0.35">
      <c r="C91" s="172"/>
      <c r="D91" s="172"/>
      <c r="E91" s="172"/>
      <c r="F91" s="172"/>
      <c r="G91" s="172"/>
      <c r="H91" s="172"/>
      <c r="I91" s="172"/>
      <c r="J91" s="172"/>
      <c r="K91" s="172"/>
      <c r="L91" s="172"/>
    </row>
    <row r="92" spans="3:12" x14ac:dyDescent="0.35">
      <c r="C92" s="172"/>
      <c r="D92" s="172"/>
      <c r="E92" s="172"/>
      <c r="F92" s="172"/>
      <c r="G92" s="172"/>
      <c r="H92" s="172"/>
      <c r="I92" s="172"/>
      <c r="J92" s="172"/>
      <c r="K92" s="172"/>
      <c r="L92" s="172"/>
    </row>
    <row r="93" spans="3:12" x14ac:dyDescent="0.35">
      <c r="C93" s="172"/>
      <c r="D93" s="172"/>
      <c r="E93" s="172"/>
      <c r="F93" s="172"/>
      <c r="G93" s="172"/>
      <c r="H93" s="172"/>
      <c r="I93" s="172"/>
      <c r="J93" s="172"/>
      <c r="K93" s="172"/>
      <c r="L93" s="172"/>
    </row>
    <row r="94" spans="3:12" x14ac:dyDescent="0.35">
      <c r="C94" s="172"/>
      <c r="D94" s="172"/>
      <c r="E94" s="172"/>
      <c r="F94" s="172"/>
      <c r="G94" s="172"/>
      <c r="H94" s="172"/>
      <c r="I94" s="172"/>
      <c r="J94" s="172"/>
      <c r="K94" s="172"/>
      <c r="L94" s="172"/>
    </row>
    <row r="95" spans="3:12" x14ac:dyDescent="0.35">
      <c r="C95" s="172"/>
      <c r="D95" s="172"/>
      <c r="E95" s="172"/>
      <c r="F95" s="172"/>
      <c r="G95" s="172"/>
      <c r="H95" s="172"/>
      <c r="I95" s="172"/>
      <c r="J95" s="172"/>
      <c r="K95" s="172"/>
      <c r="L95" s="172"/>
    </row>
    <row r="96" spans="3:12" x14ac:dyDescent="0.35">
      <c r="C96" s="172"/>
      <c r="D96" s="172"/>
      <c r="E96" s="172"/>
      <c r="F96" s="172"/>
      <c r="G96" s="172"/>
      <c r="H96" s="172"/>
      <c r="I96" s="172"/>
      <c r="J96" s="172"/>
      <c r="K96" s="172"/>
      <c r="L96" s="172"/>
    </row>
    <row r="97" spans="3:12" x14ac:dyDescent="0.35">
      <c r="C97" s="172"/>
      <c r="D97" s="172"/>
      <c r="E97" s="172"/>
      <c r="F97" s="172"/>
      <c r="G97" s="172"/>
      <c r="H97" s="172"/>
      <c r="I97" s="172"/>
      <c r="J97" s="172"/>
      <c r="K97" s="172"/>
      <c r="L97" s="172"/>
    </row>
    <row r="98" spans="3:12" x14ac:dyDescent="0.35">
      <c r="C98" s="172"/>
      <c r="D98" s="172"/>
      <c r="E98" s="172"/>
      <c r="F98" s="172"/>
      <c r="G98" s="172"/>
      <c r="H98" s="172"/>
      <c r="I98" s="172"/>
      <c r="J98" s="172"/>
      <c r="K98" s="172"/>
      <c r="L98" s="172"/>
    </row>
    <row r="99" spans="3:12" x14ac:dyDescent="0.35">
      <c r="C99" s="172"/>
      <c r="D99" s="172"/>
      <c r="E99" s="172"/>
      <c r="F99" s="172"/>
      <c r="G99" s="172"/>
      <c r="H99" s="172"/>
      <c r="I99" s="172"/>
      <c r="J99" s="172"/>
      <c r="K99" s="172"/>
      <c r="L99" s="172"/>
    </row>
    <row r="100" spans="3:12" x14ac:dyDescent="0.35">
      <c r="C100" s="172"/>
      <c r="D100" s="172"/>
      <c r="E100" s="172"/>
      <c r="F100" s="172"/>
      <c r="G100" s="172"/>
      <c r="H100" s="172"/>
      <c r="I100" s="172"/>
      <c r="J100" s="172"/>
      <c r="K100" s="172"/>
      <c r="L100" s="172"/>
    </row>
    <row r="101" spans="3:12" x14ac:dyDescent="0.35">
      <c r="C101" s="172"/>
      <c r="D101" s="172"/>
      <c r="E101" s="172"/>
      <c r="F101" s="172"/>
      <c r="G101" s="172"/>
      <c r="H101" s="172"/>
      <c r="I101" s="172"/>
      <c r="J101" s="172"/>
      <c r="K101" s="172"/>
      <c r="L101" s="172"/>
    </row>
    <row r="102" spans="3:12" x14ac:dyDescent="0.35">
      <c r="C102" s="172"/>
      <c r="D102" s="172"/>
      <c r="E102" s="172"/>
      <c r="F102" s="172"/>
      <c r="G102" s="172"/>
      <c r="H102" s="172"/>
      <c r="I102" s="172"/>
      <c r="J102" s="172"/>
      <c r="K102" s="172"/>
      <c r="L102" s="172"/>
    </row>
    <row r="103" spans="3:12" x14ac:dyDescent="0.35">
      <c r="C103" s="172"/>
      <c r="D103" s="172"/>
      <c r="E103" s="172"/>
      <c r="F103" s="172"/>
      <c r="G103" s="172"/>
      <c r="H103" s="172"/>
      <c r="I103" s="172"/>
      <c r="J103" s="172"/>
      <c r="K103" s="172"/>
      <c r="L103" s="172"/>
    </row>
    <row r="104" spans="3:12" x14ac:dyDescent="0.35">
      <c r="C104" s="172"/>
      <c r="D104" s="172"/>
      <c r="E104" s="172"/>
      <c r="F104" s="172"/>
      <c r="G104" s="172"/>
      <c r="H104" s="172"/>
      <c r="I104" s="172"/>
      <c r="J104" s="172"/>
      <c r="K104" s="172"/>
      <c r="L104" s="172"/>
    </row>
    <row r="105" spans="3:12" x14ac:dyDescent="0.35">
      <c r="C105" s="172"/>
      <c r="D105" s="172"/>
      <c r="E105" s="172"/>
      <c r="F105" s="172"/>
      <c r="G105" s="172"/>
      <c r="H105" s="172"/>
      <c r="I105" s="172"/>
      <c r="J105" s="172"/>
      <c r="K105" s="172"/>
      <c r="L105" s="172"/>
    </row>
    <row r="106" spans="3:12" x14ac:dyDescent="0.35">
      <c r="C106" s="172"/>
      <c r="D106" s="172"/>
      <c r="E106" s="172"/>
      <c r="F106" s="172"/>
      <c r="G106" s="172"/>
      <c r="H106" s="172"/>
      <c r="I106" s="172"/>
      <c r="J106" s="172"/>
      <c r="K106" s="172"/>
      <c r="L106" s="172"/>
    </row>
    <row r="107" spans="3:12" x14ac:dyDescent="0.35">
      <c r="C107" s="172"/>
      <c r="D107" s="172"/>
      <c r="E107" s="172"/>
      <c r="F107" s="172"/>
      <c r="G107" s="172"/>
      <c r="H107" s="172"/>
      <c r="I107" s="172"/>
      <c r="J107" s="172"/>
      <c r="K107" s="172"/>
      <c r="L107" s="172"/>
    </row>
    <row r="108" spans="3:12" x14ac:dyDescent="0.35">
      <c r="C108" s="172"/>
      <c r="D108" s="172"/>
      <c r="E108" s="172"/>
      <c r="F108" s="172"/>
      <c r="G108" s="172"/>
      <c r="H108" s="172"/>
      <c r="I108" s="172"/>
      <c r="J108" s="172"/>
      <c r="K108" s="172"/>
      <c r="L108" s="172"/>
    </row>
    <row r="109" spans="3:12" x14ac:dyDescent="0.35">
      <c r="C109" s="172"/>
      <c r="D109" s="172"/>
      <c r="E109" s="172"/>
      <c r="F109" s="172"/>
      <c r="G109" s="172"/>
      <c r="H109" s="172"/>
      <c r="I109" s="172"/>
      <c r="J109" s="172"/>
      <c r="K109" s="172"/>
      <c r="L109" s="172"/>
    </row>
    <row r="110" spans="3:12" x14ac:dyDescent="0.35">
      <c r="C110" s="172"/>
      <c r="D110" s="172"/>
      <c r="E110" s="172"/>
      <c r="F110" s="172"/>
      <c r="G110" s="172"/>
      <c r="H110" s="172"/>
      <c r="I110" s="172"/>
      <c r="J110" s="172"/>
      <c r="K110" s="172"/>
      <c r="L110" s="172"/>
    </row>
    <row r="111" spans="3:12" x14ac:dyDescent="0.35">
      <c r="C111" s="172"/>
      <c r="D111" s="172"/>
      <c r="E111" s="172"/>
      <c r="F111" s="172"/>
      <c r="G111" s="172"/>
      <c r="H111" s="172"/>
      <c r="I111" s="172"/>
      <c r="J111" s="172"/>
      <c r="K111" s="172"/>
      <c r="L111" s="172"/>
    </row>
    <row r="112" spans="3:12" x14ac:dyDescent="0.35">
      <c r="C112" s="172"/>
      <c r="D112" s="172"/>
      <c r="E112" s="172"/>
      <c r="F112" s="172"/>
      <c r="G112" s="172"/>
      <c r="H112" s="172"/>
      <c r="I112" s="172"/>
      <c r="J112" s="172"/>
      <c r="K112" s="172"/>
      <c r="L112" s="172"/>
    </row>
    <row r="113" spans="3:12" x14ac:dyDescent="0.35">
      <c r="C113" s="172"/>
      <c r="D113" s="172"/>
      <c r="E113" s="172"/>
      <c r="F113" s="172"/>
      <c r="G113" s="172"/>
      <c r="H113" s="172"/>
      <c r="I113" s="172"/>
      <c r="J113" s="172"/>
      <c r="K113" s="172"/>
      <c r="L113" s="172"/>
    </row>
    <row r="114" spans="3:12" x14ac:dyDescent="0.35">
      <c r="C114" s="172"/>
      <c r="D114" s="172"/>
      <c r="E114" s="172"/>
      <c r="F114" s="172"/>
      <c r="G114" s="172"/>
      <c r="H114" s="172"/>
      <c r="I114" s="172"/>
      <c r="J114" s="172"/>
      <c r="K114" s="172"/>
      <c r="L114" s="172"/>
    </row>
    <row r="115" spans="3:12" x14ac:dyDescent="0.35">
      <c r="C115" s="172"/>
      <c r="D115" s="172"/>
      <c r="E115" s="172"/>
      <c r="F115" s="172"/>
      <c r="G115" s="172"/>
      <c r="H115" s="172"/>
      <c r="I115" s="172"/>
      <c r="J115" s="172"/>
      <c r="K115" s="172"/>
      <c r="L115" s="172"/>
    </row>
    <row r="116" spans="3:12" x14ac:dyDescent="0.35">
      <c r="C116" s="172"/>
      <c r="D116" s="172"/>
      <c r="E116" s="172"/>
      <c r="F116" s="172"/>
      <c r="G116" s="172"/>
      <c r="H116" s="172"/>
      <c r="I116" s="172"/>
      <c r="J116" s="172"/>
      <c r="K116" s="172"/>
      <c r="L116" s="172"/>
    </row>
    <row r="117" spans="3:12" x14ac:dyDescent="0.35">
      <c r="C117" s="172"/>
      <c r="D117" s="172"/>
      <c r="E117" s="172"/>
      <c r="F117" s="172"/>
      <c r="G117" s="172"/>
      <c r="H117" s="172"/>
      <c r="I117" s="172"/>
      <c r="J117" s="172"/>
      <c r="K117" s="172"/>
      <c r="L117" s="172"/>
    </row>
    <row r="118" spans="3:12" x14ac:dyDescent="0.35">
      <c r="C118" s="172"/>
      <c r="D118" s="172"/>
      <c r="E118" s="172"/>
      <c r="F118" s="172"/>
      <c r="G118" s="172"/>
      <c r="H118" s="172"/>
      <c r="I118" s="172"/>
      <c r="J118" s="172"/>
      <c r="K118" s="172"/>
      <c r="L118" s="172"/>
    </row>
    <row r="119" spans="3:12" x14ac:dyDescent="0.35">
      <c r="C119" s="172"/>
      <c r="D119" s="172"/>
      <c r="E119" s="172"/>
      <c r="F119" s="172"/>
      <c r="G119" s="172"/>
      <c r="H119" s="172"/>
      <c r="I119" s="172"/>
      <c r="J119" s="172"/>
      <c r="K119" s="172"/>
      <c r="L119" s="172"/>
    </row>
    <row r="120" spans="3:12" x14ac:dyDescent="0.35">
      <c r="C120" s="172"/>
      <c r="D120" s="172"/>
      <c r="E120" s="172"/>
      <c r="F120" s="172"/>
      <c r="G120" s="172"/>
      <c r="H120" s="172"/>
      <c r="I120" s="172"/>
      <c r="J120" s="172"/>
      <c r="K120" s="172"/>
      <c r="L120" s="172"/>
    </row>
    <row r="121" spans="3:12" x14ac:dyDescent="0.35">
      <c r="C121" s="172"/>
      <c r="D121" s="172"/>
      <c r="E121" s="172"/>
      <c r="F121" s="172"/>
      <c r="G121" s="172"/>
      <c r="H121" s="172"/>
      <c r="I121" s="172"/>
      <c r="J121" s="172"/>
      <c r="K121" s="172"/>
      <c r="L121" s="172"/>
    </row>
    <row r="122" spans="3:12" x14ac:dyDescent="0.35">
      <c r="C122" s="172"/>
      <c r="D122" s="172"/>
      <c r="E122" s="172"/>
      <c r="F122" s="172"/>
      <c r="G122" s="172"/>
      <c r="H122" s="172"/>
      <c r="I122" s="172"/>
      <c r="J122" s="172"/>
      <c r="K122" s="172"/>
      <c r="L122" s="172"/>
    </row>
    <row r="123" spans="3:12" x14ac:dyDescent="0.35">
      <c r="C123" s="172"/>
      <c r="D123" s="172"/>
      <c r="E123" s="172"/>
      <c r="F123" s="172"/>
      <c r="G123" s="172"/>
      <c r="H123" s="172"/>
      <c r="I123" s="172"/>
      <c r="J123" s="172"/>
      <c r="K123" s="172"/>
      <c r="L123" s="172"/>
    </row>
    <row r="124" spans="3:12" x14ac:dyDescent="0.35">
      <c r="C124" s="172"/>
      <c r="D124" s="172"/>
      <c r="E124" s="172"/>
      <c r="F124" s="172"/>
      <c r="G124" s="172"/>
      <c r="H124" s="172"/>
      <c r="I124" s="172"/>
      <c r="J124" s="172"/>
      <c r="K124" s="172"/>
      <c r="L124" s="172"/>
    </row>
    <row r="125" spans="3:12" x14ac:dyDescent="0.35">
      <c r="C125" s="172"/>
      <c r="D125" s="172"/>
      <c r="E125" s="172"/>
      <c r="F125" s="172"/>
      <c r="G125" s="172"/>
      <c r="H125" s="172"/>
      <c r="I125" s="172"/>
      <c r="J125" s="172"/>
      <c r="K125" s="172"/>
      <c r="L125" s="172"/>
    </row>
    <row r="126" spans="3:12" x14ac:dyDescent="0.35">
      <c r="C126" s="172"/>
      <c r="D126" s="172"/>
      <c r="E126" s="172"/>
      <c r="F126" s="172"/>
      <c r="G126" s="172"/>
      <c r="H126" s="172"/>
      <c r="I126" s="172"/>
      <c r="J126" s="172"/>
      <c r="K126" s="172"/>
      <c r="L126" s="172"/>
    </row>
    <row r="127" spans="3:12" x14ac:dyDescent="0.35">
      <c r="C127" s="172"/>
      <c r="D127" s="172"/>
      <c r="E127" s="172"/>
      <c r="F127" s="172"/>
      <c r="G127" s="172"/>
      <c r="H127" s="172"/>
      <c r="I127" s="172"/>
      <c r="J127" s="172"/>
      <c r="K127" s="172"/>
      <c r="L127" s="172"/>
    </row>
    <row r="128" spans="3:12" x14ac:dyDescent="0.35">
      <c r="C128" s="172"/>
      <c r="D128" s="172"/>
      <c r="E128" s="172"/>
      <c r="F128" s="172"/>
      <c r="G128" s="172"/>
      <c r="H128" s="172"/>
      <c r="I128" s="172"/>
      <c r="J128" s="172"/>
      <c r="K128" s="172"/>
      <c r="L128" s="172"/>
    </row>
    <row r="129" spans="3:12" x14ac:dyDescent="0.35">
      <c r="C129" s="172"/>
      <c r="D129" s="172"/>
      <c r="E129" s="172"/>
      <c r="F129" s="172"/>
      <c r="G129" s="172"/>
      <c r="H129" s="172"/>
      <c r="I129" s="172"/>
      <c r="J129" s="172"/>
      <c r="K129" s="172"/>
      <c r="L129" s="172"/>
    </row>
    <row r="130" spans="3:12" x14ac:dyDescent="0.35">
      <c r="C130" s="172"/>
      <c r="D130" s="172"/>
      <c r="E130" s="172"/>
      <c r="F130" s="172"/>
      <c r="G130" s="172"/>
      <c r="H130" s="172"/>
      <c r="I130" s="172"/>
      <c r="J130" s="172"/>
      <c r="K130" s="172"/>
      <c r="L130" s="172"/>
    </row>
    <row r="131" spans="3:12" x14ac:dyDescent="0.35">
      <c r="C131" s="172"/>
      <c r="D131" s="172"/>
      <c r="E131" s="172"/>
      <c r="F131" s="172"/>
      <c r="G131" s="172"/>
      <c r="H131" s="172"/>
      <c r="I131" s="172"/>
      <c r="J131" s="172"/>
      <c r="K131" s="172"/>
      <c r="L131" s="172"/>
    </row>
    <row r="132" spans="3:12" x14ac:dyDescent="0.35">
      <c r="C132" s="172"/>
      <c r="D132" s="172"/>
      <c r="E132" s="172"/>
      <c r="F132" s="172"/>
      <c r="G132" s="172"/>
      <c r="H132" s="172"/>
      <c r="I132" s="172"/>
      <c r="J132" s="172"/>
      <c r="K132" s="172"/>
      <c r="L132" s="172"/>
    </row>
    <row r="133" spans="3:12" x14ac:dyDescent="0.35">
      <c r="C133" s="172"/>
      <c r="D133" s="172"/>
      <c r="E133" s="172"/>
      <c r="F133" s="172"/>
      <c r="G133" s="172"/>
      <c r="H133" s="172"/>
      <c r="I133" s="172"/>
      <c r="J133" s="172"/>
      <c r="K133" s="172"/>
      <c r="L133" s="172"/>
    </row>
    <row r="134" spans="3:12" x14ac:dyDescent="0.35">
      <c r="C134" s="172"/>
      <c r="D134" s="172"/>
      <c r="E134" s="172"/>
      <c r="F134" s="172"/>
      <c r="G134" s="172"/>
      <c r="H134" s="172"/>
      <c r="I134" s="172"/>
      <c r="J134" s="172"/>
      <c r="K134" s="172"/>
      <c r="L134" s="172"/>
    </row>
    <row r="135" spans="3:12" x14ac:dyDescent="0.35">
      <c r="C135" s="172"/>
      <c r="D135" s="172"/>
      <c r="E135" s="172"/>
      <c r="F135" s="172"/>
      <c r="G135" s="172"/>
      <c r="H135" s="172"/>
      <c r="I135" s="172"/>
      <c r="J135" s="172"/>
      <c r="K135" s="172"/>
      <c r="L135" s="172"/>
    </row>
    <row r="136" spans="3:12" x14ac:dyDescent="0.35">
      <c r="C136" s="172"/>
      <c r="D136" s="172"/>
      <c r="E136" s="172"/>
      <c r="F136" s="172"/>
      <c r="G136" s="172"/>
      <c r="H136" s="172"/>
      <c r="I136" s="172"/>
      <c r="J136" s="172"/>
      <c r="K136" s="172"/>
      <c r="L136" s="172"/>
    </row>
    <row r="137" spans="3:12" x14ac:dyDescent="0.35">
      <c r="C137" s="172"/>
      <c r="D137" s="172"/>
      <c r="E137" s="172"/>
      <c r="F137" s="172"/>
      <c r="G137" s="172"/>
      <c r="H137" s="172"/>
      <c r="I137" s="172"/>
      <c r="J137" s="172"/>
      <c r="K137" s="172"/>
      <c r="L137" s="172"/>
    </row>
    <row r="138" spans="3:12" x14ac:dyDescent="0.35">
      <c r="C138" s="172"/>
      <c r="D138" s="172"/>
      <c r="E138" s="172"/>
      <c r="F138" s="172"/>
      <c r="G138" s="172"/>
      <c r="H138" s="172"/>
      <c r="I138" s="172"/>
      <c r="J138" s="172"/>
      <c r="K138" s="172"/>
      <c r="L138" s="172"/>
    </row>
    <row r="139" spans="3:12" x14ac:dyDescent="0.35">
      <c r="C139" s="172"/>
      <c r="D139" s="172"/>
      <c r="E139" s="172"/>
      <c r="F139" s="172"/>
      <c r="G139" s="172"/>
      <c r="H139" s="172"/>
      <c r="I139" s="172"/>
      <c r="J139" s="172"/>
      <c r="K139" s="172"/>
      <c r="L139" s="172"/>
    </row>
    <row r="140" spans="3:12" x14ac:dyDescent="0.35">
      <c r="C140" s="172"/>
      <c r="D140" s="172"/>
      <c r="E140" s="172"/>
      <c r="F140" s="172"/>
      <c r="G140" s="172"/>
      <c r="H140" s="172"/>
      <c r="I140" s="172"/>
      <c r="J140" s="172"/>
      <c r="K140" s="172"/>
      <c r="L140" s="172"/>
    </row>
    <row r="141" spans="3:12" x14ac:dyDescent="0.35">
      <c r="C141" s="172"/>
      <c r="D141" s="172"/>
      <c r="E141" s="172"/>
      <c r="F141" s="172"/>
      <c r="G141" s="172"/>
      <c r="H141" s="172"/>
      <c r="I141" s="172"/>
      <c r="J141" s="172"/>
      <c r="K141" s="172"/>
      <c r="L141" s="172"/>
    </row>
    <row r="142" spans="3:12" x14ac:dyDescent="0.35">
      <c r="C142" s="172"/>
      <c r="D142" s="172"/>
      <c r="E142" s="172"/>
      <c r="F142" s="172"/>
      <c r="G142" s="172"/>
      <c r="H142" s="172"/>
      <c r="I142" s="172"/>
      <c r="J142" s="172"/>
      <c r="K142" s="172"/>
      <c r="L142" s="172"/>
    </row>
    <row r="143" spans="3:12" x14ac:dyDescent="0.35">
      <c r="C143" s="172"/>
      <c r="D143" s="172"/>
      <c r="E143" s="172"/>
      <c r="F143" s="172"/>
      <c r="G143" s="172"/>
      <c r="H143" s="172"/>
      <c r="I143" s="172"/>
      <c r="J143" s="172"/>
      <c r="K143" s="172"/>
      <c r="L143" s="172"/>
    </row>
    <row r="144" spans="3:12" x14ac:dyDescent="0.35">
      <c r="C144" s="172"/>
      <c r="D144" s="172"/>
      <c r="E144" s="172"/>
      <c r="F144" s="172"/>
      <c r="G144" s="172"/>
      <c r="H144" s="172"/>
      <c r="I144" s="172"/>
      <c r="J144" s="172"/>
      <c r="K144" s="172"/>
      <c r="L144" s="172"/>
    </row>
    <row r="145" spans="3:12" x14ac:dyDescent="0.35">
      <c r="C145" s="172"/>
      <c r="D145" s="172"/>
      <c r="E145" s="172"/>
      <c r="F145" s="172"/>
      <c r="G145" s="172"/>
      <c r="H145" s="172"/>
      <c r="I145" s="172"/>
      <c r="J145" s="172"/>
      <c r="K145" s="172"/>
      <c r="L145" s="172"/>
    </row>
    <row r="146" spans="3:12" x14ac:dyDescent="0.35">
      <c r="C146" s="172"/>
      <c r="D146" s="172"/>
      <c r="E146" s="172"/>
      <c r="F146" s="172"/>
      <c r="G146" s="172"/>
      <c r="H146" s="172"/>
      <c r="I146" s="172"/>
      <c r="J146" s="172"/>
      <c r="K146" s="172"/>
      <c r="L146" s="172"/>
    </row>
    <row r="147" spans="3:12" x14ac:dyDescent="0.35">
      <c r="C147" s="172"/>
      <c r="D147" s="172"/>
      <c r="E147" s="172"/>
      <c r="F147" s="172"/>
      <c r="G147" s="172"/>
      <c r="H147" s="172"/>
      <c r="I147" s="172"/>
      <c r="J147" s="172"/>
      <c r="K147" s="172"/>
      <c r="L147" s="172"/>
    </row>
    <row r="148" spans="3:12" x14ac:dyDescent="0.35">
      <c r="C148" s="172"/>
      <c r="D148" s="172"/>
      <c r="E148" s="172"/>
      <c r="F148" s="172"/>
      <c r="G148" s="172"/>
      <c r="H148" s="172"/>
      <c r="I148" s="172"/>
      <c r="J148" s="172"/>
      <c r="K148" s="172"/>
      <c r="L148" s="172"/>
    </row>
    <row r="149" spans="3:12" x14ac:dyDescent="0.35">
      <c r="C149" s="172"/>
      <c r="D149" s="172"/>
      <c r="E149" s="172"/>
      <c r="F149" s="172"/>
      <c r="G149" s="172"/>
      <c r="H149" s="172"/>
      <c r="I149" s="172"/>
      <c r="J149" s="172"/>
      <c r="K149" s="172"/>
      <c r="L149" s="172"/>
    </row>
    <row r="150" spans="3:12" x14ac:dyDescent="0.35">
      <c r="C150" s="172"/>
      <c r="D150" s="172"/>
      <c r="E150" s="172"/>
      <c r="F150" s="172"/>
      <c r="G150" s="172"/>
      <c r="H150" s="172"/>
      <c r="I150" s="172"/>
      <c r="J150" s="172"/>
      <c r="K150" s="172"/>
      <c r="L150" s="172"/>
    </row>
    <row r="151" spans="3:12" x14ac:dyDescent="0.35">
      <c r="C151" s="172"/>
      <c r="D151" s="172"/>
      <c r="E151" s="172"/>
      <c r="F151" s="172"/>
      <c r="G151" s="172"/>
      <c r="H151" s="172"/>
      <c r="I151" s="172"/>
      <c r="J151" s="172"/>
      <c r="K151" s="172"/>
      <c r="L151" s="172"/>
    </row>
    <row r="152" spans="3:12" x14ac:dyDescent="0.35">
      <c r="C152" s="172"/>
      <c r="D152" s="172"/>
      <c r="E152" s="172"/>
      <c r="F152" s="172"/>
      <c r="G152" s="172"/>
      <c r="H152" s="172"/>
      <c r="I152" s="172"/>
      <c r="J152" s="172"/>
      <c r="K152" s="172"/>
      <c r="L152" s="172"/>
    </row>
    <row r="153" spans="3:12" x14ac:dyDescent="0.35">
      <c r="C153" s="172"/>
      <c r="D153" s="172"/>
      <c r="E153" s="172"/>
      <c r="F153" s="172"/>
      <c r="G153" s="172"/>
      <c r="H153" s="172"/>
      <c r="I153" s="172"/>
      <c r="J153" s="172"/>
      <c r="K153" s="172"/>
      <c r="L153" s="172"/>
    </row>
    <row r="154" spans="3:12" x14ac:dyDescent="0.35">
      <c r="C154" s="172"/>
      <c r="D154" s="172"/>
      <c r="E154" s="172"/>
      <c r="F154" s="172"/>
      <c r="G154" s="172"/>
      <c r="H154" s="172"/>
      <c r="I154" s="172"/>
      <c r="J154" s="172"/>
      <c r="K154" s="172"/>
      <c r="L154" s="172"/>
    </row>
    <row r="155" spans="3:12" x14ac:dyDescent="0.35">
      <c r="C155" s="172"/>
      <c r="D155" s="172"/>
      <c r="E155" s="172"/>
      <c r="F155" s="172"/>
      <c r="G155" s="172"/>
      <c r="H155" s="172"/>
      <c r="I155" s="172"/>
      <c r="J155" s="172"/>
      <c r="K155" s="172"/>
      <c r="L155" s="172"/>
    </row>
    <row r="156" spans="3:12" x14ac:dyDescent="0.35">
      <c r="C156" s="172"/>
      <c r="D156" s="172"/>
      <c r="E156" s="172"/>
      <c r="F156" s="172"/>
      <c r="G156" s="172"/>
      <c r="H156" s="172"/>
      <c r="I156" s="172"/>
      <c r="J156" s="172"/>
      <c r="K156" s="172"/>
      <c r="L156" s="172"/>
    </row>
    <row r="157" spans="3:12" x14ac:dyDescent="0.35">
      <c r="C157" s="172"/>
      <c r="D157" s="172"/>
      <c r="E157" s="172"/>
      <c r="F157" s="172"/>
      <c r="G157" s="172"/>
      <c r="H157" s="172"/>
      <c r="I157" s="172"/>
      <c r="J157" s="172"/>
      <c r="K157" s="172"/>
      <c r="L157" s="172"/>
    </row>
    <row r="158" spans="3:12" x14ac:dyDescent="0.35">
      <c r="C158" s="172"/>
      <c r="D158" s="172"/>
      <c r="E158" s="172"/>
      <c r="F158" s="172"/>
      <c r="G158" s="172"/>
      <c r="H158" s="172"/>
      <c r="I158" s="172"/>
      <c r="J158" s="172"/>
      <c r="K158" s="172"/>
      <c r="L158" s="172"/>
    </row>
    <row r="159" spans="3:12" x14ac:dyDescent="0.35">
      <c r="C159" s="172"/>
      <c r="D159" s="172"/>
      <c r="E159" s="172"/>
      <c r="F159" s="172"/>
      <c r="G159" s="172"/>
      <c r="H159" s="172"/>
      <c r="I159" s="172"/>
      <c r="J159" s="172"/>
      <c r="K159" s="172"/>
      <c r="L159" s="172"/>
    </row>
    <row r="160" spans="3:12" x14ac:dyDescent="0.35">
      <c r="C160" s="172"/>
      <c r="D160" s="172"/>
      <c r="E160" s="172"/>
      <c r="F160" s="172"/>
      <c r="G160" s="172"/>
      <c r="H160" s="172"/>
      <c r="I160" s="172"/>
      <c r="J160" s="172"/>
      <c r="K160" s="172"/>
      <c r="L160" s="172"/>
    </row>
    <row r="161" spans="3:12" x14ac:dyDescent="0.35">
      <c r="C161" s="172"/>
      <c r="D161" s="172"/>
      <c r="E161" s="172"/>
      <c r="F161" s="172"/>
      <c r="G161" s="172"/>
      <c r="H161" s="172"/>
      <c r="I161" s="172"/>
      <c r="J161" s="172"/>
      <c r="K161" s="172"/>
      <c r="L161" s="172"/>
    </row>
    <row r="162" spans="3:12" x14ac:dyDescent="0.35">
      <c r="C162" s="172"/>
      <c r="D162" s="172"/>
      <c r="E162" s="172"/>
      <c r="F162" s="172"/>
      <c r="G162" s="172"/>
      <c r="H162" s="172"/>
      <c r="I162" s="172"/>
      <c r="J162" s="172"/>
      <c r="K162" s="172"/>
      <c r="L162" s="172"/>
    </row>
    <row r="163" spans="3:12" x14ac:dyDescent="0.35">
      <c r="C163" s="172"/>
      <c r="D163" s="172"/>
      <c r="E163" s="172"/>
      <c r="F163" s="172"/>
      <c r="G163" s="172"/>
      <c r="H163" s="172"/>
      <c r="I163" s="172"/>
      <c r="J163" s="172"/>
      <c r="K163" s="172"/>
      <c r="L163" s="172"/>
    </row>
    <row r="164" spans="3:12" x14ac:dyDescent="0.35">
      <c r="C164" s="172"/>
      <c r="D164" s="172"/>
      <c r="E164" s="172"/>
      <c r="F164" s="172"/>
      <c r="G164" s="172"/>
      <c r="H164" s="172"/>
      <c r="I164" s="172"/>
      <c r="J164" s="172"/>
      <c r="K164" s="172"/>
      <c r="L164" s="172"/>
    </row>
    <row r="165" spans="3:12" x14ac:dyDescent="0.35">
      <c r="C165" s="172"/>
      <c r="D165" s="172"/>
      <c r="E165" s="172"/>
      <c r="F165" s="172"/>
      <c r="G165" s="172"/>
      <c r="H165" s="172"/>
      <c r="I165" s="172"/>
      <c r="J165" s="172"/>
      <c r="K165" s="172"/>
      <c r="L165" s="172"/>
    </row>
    <row r="166" spans="3:12" x14ac:dyDescent="0.35">
      <c r="C166" s="172"/>
      <c r="D166" s="172"/>
      <c r="E166" s="172"/>
      <c r="F166" s="172"/>
      <c r="G166" s="172"/>
      <c r="H166" s="172"/>
      <c r="I166" s="172"/>
      <c r="J166" s="172"/>
      <c r="K166" s="172"/>
      <c r="L166" s="172"/>
    </row>
    <row r="167" spans="3:12" x14ac:dyDescent="0.35">
      <c r="C167" s="172"/>
      <c r="D167" s="172"/>
      <c r="E167" s="172"/>
      <c r="F167" s="172"/>
      <c r="G167" s="172"/>
      <c r="H167" s="172"/>
      <c r="I167" s="172"/>
      <c r="J167" s="172"/>
      <c r="K167" s="172"/>
      <c r="L167" s="172"/>
    </row>
    <row r="168" spans="3:12" x14ac:dyDescent="0.35">
      <c r="C168" s="172"/>
      <c r="D168" s="172"/>
      <c r="E168" s="172"/>
      <c r="F168" s="172"/>
      <c r="G168" s="172"/>
      <c r="H168" s="172"/>
      <c r="I168" s="172"/>
      <c r="J168" s="172"/>
      <c r="K168" s="172"/>
      <c r="L168" s="172"/>
    </row>
    <row r="169" spans="3:12" x14ac:dyDescent="0.35">
      <c r="C169" s="172"/>
      <c r="D169" s="172"/>
      <c r="E169" s="172"/>
      <c r="F169" s="172"/>
      <c r="G169" s="172"/>
      <c r="H169" s="172"/>
      <c r="I169" s="172"/>
      <c r="J169" s="172"/>
      <c r="K169" s="172"/>
      <c r="L169" s="172"/>
    </row>
    <row r="170" spans="3:12" x14ac:dyDescent="0.35">
      <c r="C170" s="172"/>
      <c r="D170" s="172"/>
      <c r="E170" s="172"/>
      <c r="F170" s="172"/>
      <c r="G170" s="172"/>
      <c r="H170" s="172"/>
      <c r="I170" s="172"/>
      <c r="J170" s="172"/>
      <c r="K170" s="172"/>
      <c r="L170" s="172"/>
    </row>
    <row r="171" spans="3:12" x14ac:dyDescent="0.35">
      <c r="C171" s="172"/>
      <c r="D171" s="172"/>
      <c r="E171" s="172"/>
      <c r="F171" s="172"/>
      <c r="G171" s="172"/>
      <c r="H171" s="172"/>
      <c r="I171" s="172"/>
      <c r="J171" s="172"/>
      <c r="K171" s="172"/>
      <c r="L171" s="172"/>
    </row>
    <row r="172" spans="3:12" x14ac:dyDescent="0.35">
      <c r="C172" s="172"/>
      <c r="D172" s="172"/>
      <c r="E172" s="172"/>
      <c r="F172" s="172"/>
      <c r="G172" s="172"/>
      <c r="H172" s="172"/>
      <c r="I172" s="172"/>
      <c r="J172" s="172"/>
      <c r="K172" s="172"/>
      <c r="L172" s="172"/>
    </row>
    <row r="173" spans="3:12" x14ac:dyDescent="0.35">
      <c r="C173" s="172"/>
      <c r="D173" s="172"/>
      <c r="E173" s="172"/>
      <c r="F173" s="172"/>
      <c r="G173" s="172"/>
      <c r="H173" s="172"/>
      <c r="I173" s="172"/>
      <c r="J173" s="172"/>
      <c r="K173" s="172"/>
      <c r="L173" s="172"/>
    </row>
    <row r="174" spans="3:12" x14ac:dyDescent="0.35">
      <c r="C174" s="172"/>
      <c r="D174" s="172"/>
      <c r="E174" s="172"/>
      <c r="F174" s="172"/>
      <c r="G174" s="172"/>
      <c r="H174" s="172"/>
      <c r="I174" s="172"/>
      <c r="J174" s="172"/>
      <c r="K174" s="172"/>
      <c r="L174" s="172"/>
    </row>
    <row r="175" spans="3:12" x14ac:dyDescent="0.35">
      <c r="C175" s="172"/>
      <c r="D175" s="172"/>
      <c r="E175" s="172"/>
      <c r="F175" s="172"/>
      <c r="G175" s="172"/>
      <c r="H175" s="172"/>
      <c r="I175" s="172"/>
      <c r="J175" s="172"/>
      <c r="K175" s="172"/>
      <c r="L175" s="172"/>
    </row>
    <row r="176" spans="3:12" x14ac:dyDescent="0.35">
      <c r="C176" s="172"/>
      <c r="D176" s="172"/>
      <c r="E176" s="172"/>
      <c r="F176" s="172"/>
      <c r="G176" s="172"/>
      <c r="H176" s="172"/>
      <c r="I176" s="172"/>
      <c r="J176" s="172"/>
      <c r="K176" s="172"/>
      <c r="L176" s="172"/>
    </row>
    <row r="177" spans="3:12" x14ac:dyDescent="0.35">
      <c r="C177" s="172"/>
      <c r="D177" s="172"/>
      <c r="E177" s="172"/>
      <c r="F177" s="172"/>
      <c r="G177" s="172"/>
      <c r="H177" s="172"/>
      <c r="I177" s="172"/>
      <c r="J177" s="172"/>
      <c r="K177" s="172"/>
      <c r="L177" s="172"/>
    </row>
    <row r="178" spans="3:12" x14ac:dyDescent="0.35">
      <c r="C178" s="172"/>
      <c r="D178" s="172"/>
      <c r="E178" s="172"/>
      <c r="F178" s="172"/>
      <c r="G178" s="172"/>
      <c r="H178" s="172"/>
      <c r="I178" s="172"/>
      <c r="J178" s="172"/>
      <c r="K178" s="172"/>
      <c r="L178" s="172"/>
    </row>
    <row r="179" spans="3:12" x14ac:dyDescent="0.35">
      <c r="C179" s="172"/>
      <c r="D179" s="172"/>
      <c r="E179" s="172"/>
      <c r="F179" s="172"/>
      <c r="G179" s="172"/>
      <c r="H179" s="172"/>
      <c r="I179" s="172"/>
      <c r="J179" s="172"/>
      <c r="K179" s="172"/>
      <c r="L179" s="172"/>
    </row>
    <row r="180" spans="3:12" x14ac:dyDescent="0.35">
      <c r="C180" s="172"/>
      <c r="D180" s="172"/>
      <c r="E180" s="172"/>
      <c r="F180" s="172"/>
      <c r="G180" s="172"/>
      <c r="H180" s="172"/>
      <c r="I180" s="172"/>
      <c r="J180" s="172"/>
      <c r="K180" s="172"/>
      <c r="L180" s="172"/>
    </row>
    <row r="181" spans="3:12" x14ac:dyDescent="0.35">
      <c r="C181" s="172"/>
      <c r="D181" s="172"/>
      <c r="E181" s="172"/>
      <c r="F181" s="172"/>
      <c r="G181" s="172"/>
      <c r="H181" s="172"/>
      <c r="I181" s="172"/>
      <c r="J181" s="172"/>
      <c r="K181" s="172"/>
      <c r="L181" s="172"/>
    </row>
    <row r="182" spans="3:12" x14ac:dyDescent="0.35">
      <c r="C182" s="172"/>
      <c r="D182" s="172"/>
      <c r="E182" s="172"/>
      <c r="F182" s="172"/>
      <c r="G182" s="172"/>
      <c r="H182" s="172"/>
      <c r="I182" s="172"/>
      <c r="J182" s="172"/>
      <c r="K182" s="172"/>
      <c r="L182" s="172"/>
    </row>
    <row r="183" spans="3:12" x14ac:dyDescent="0.35">
      <c r="C183" s="172"/>
      <c r="D183" s="172"/>
      <c r="E183" s="172"/>
      <c r="F183" s="172"/>
      <c r="G183" s="172"/>
      <c r="H183" s="172"/>
      <c r="I183" s="172"/>
      <c r="J183" s="172"/>
      <c r="K183" s="172"/>
      <c r="L183" s="172"/>
    </row>
    <row r="184" spans="3:12" x14ac:dyDescent="0.35">
      <c r="C184" s="172"/>
      <c r="D184" s="172"/>
      <c r="E184" s="172"/>
      <c r="F184" s="172"/>
      <c r="G184" s="172"/>
      <c r="H184" s="172"/>
      <c r="I184" s="172"/>
      <c r="J184" s="172"/>
      <c r="K184" s="172"/>
      <c r="L184" s="172"/>
    </row>
    <row r="185" spans="3:12" x14ac:dyDescent="0.35">
      <c r="C185" s="172"/>
      <c r="D185" s="172"/>
      <c r="E185" s="172"/>
      <c r="F185" s="172"/>
      <c r="G185" s="172"/>
      <c r="H185" s="172"/>
      <c r="I185" s="172"/>
      <c r="J185" s="172"/>
      <c r="K185" s="172"/>
      <c r="L185" s="172"/>
    </row>
    <row r="186" spans="3:12" x14ac:dyDescent="0.35">
      <c r="C186" s="172"/>
      <c r="D186" s="172"/>
      <c r="E186" s="172"/>
      <c r="F186" s="172"/>
      <c r="G186" s="172"/>
      <c r="H186" s="172"/>
      <c r="I186" s="172"/>
      <c r="J186" s="172"/>
      <c r="K186" s="172"/>
      <c r="L186" s="172"/>
    </row>
    <row r="187" spans="3:12" x14ac:dyDescent="0.35">
      <c r="C187" s="172"/>
      <c r="D187" s="172"/>
      <c r="E187" s="172"/>
      <c r="F187" s="172"/>
      <c r="G187" s="172"/>
      <c r="H187" s="172"/>
      <c r="I187" s="172"/>
      <c r="J187" s="172"/>
      <c r="K187" s="172"/>
      <c r="L187" s="172"/>
    </row>
    <row r="188" spans="3:12" x14ac:dyDescent="0.35">
      <c r="C188" s="172"/>
      <c r="D188" s="172"/>
      <c r="E188" s="172"/>
      <c r="F188" s="172"/>
      <c r="G188" s="172"/>
      <c r="H188" s="172"/>
      <c r="I188" s="172"/>
      <c r="J188" s="172"/>
      <c r="K188" s="172"/>
      <c r="L188" s="172"/>
    </row>
    <row r="189" spans="3:12" x14ac:dyDescent="0.35">
      <c r="C189" s="172"/>
      <c r="D189" s="172"/>
      <c r="E189" s="172"/>
      <c r="F189" s="172"/>
      <c r="G189" s="172"/>
      <c r="H189" s="172"/>
      <c r="I189" s="172"/>
      <c r="J189" s="172"/>
      <c r="K189" s="172"/>
      <c r="L189" s="172"/>
    </row>
    <row r="190" spans="3:12" x14ac:dyDescent="0.35">
      <c r="C190" s="172"/>
      <c r="D190" s="172"/>
      <c r="E190" s="172"/>
      <c r="F190" s="172"/>
      <c r="G190" s="172"/>
      <c r="H190" s="172"/>
      <c r="I190" s="172"/>
      <c r="J190" s="172"/>
      <c r="K190" s="172"/>
      <c r="L190" s="172"/>
    </row>
    <row r="191" spans="3:12" x14ac:dyDescent="0.35">
      <c r="C191" s="172"/>
      <c r="D191" s="172"/>
      <c r="E191" s="172"/>
      <c r="F191" s="172"/>
      <c r="G191" s="172"/>
      <c r="H191" s="172"/>
      <c r="I191" s="172"/>
      <c r="J191" s="172"/>
      <c r="K191" s="172"/>
      <c r="L191" s="172"/>
    </row>
    <row r="192" spans="3:12" x14ac:dyDescent="0.35">
      <c r="C192" s="172"/>
      <c r="D192" s="172"/>
      <c r="E192" s="172"/>
      <c r="F192" s="172"/>
      <c r="G192" s="172"/>
      <c r="H192" s="172"/>
      <c r="I192" s="172"/>
      <c r="J192" s="172"/>
      <c r="K192" s="172"/>
      <c r="L192" s="172"/>
    </row>
    <row r="193" spans="3:12" x14ac:dyDescent="0.35">
      <c r="C193" s="172"/>
      <c r="D193" s="172"/>
      <c r="E193" s="172"/>
      <c r="F193" s="172"/>
      <c r="G193" s="172"/>
      <c r="H193" s="172"/>
      <c r="I193" s="172"/>
      <c r="J193" s="172"/>
      <c r="K193" s="172"/>
      <c r="L193" s="172"/>
    </row>
    <row r="194" spans="3:12" x14ac:dyDescent="0.35">
      <c r="C194" s="172"/>
      <c r="D194" s="172"/>
      <c r="E194" s="172"/>
      <c r="F194" s="172"/>
      <c r="G194" s="172"/>
      <c r="H194" s="172"/>
      <c r="I194" s="172"/>
      <c r="J194" s="172"/>
      <c r="K194" s="172"/>
      <c r="L194" s="172"/>
    </row>
    <row r="195" spans="3:12" x14ac:dyDescent="0.35">
      <c r="C195" s="172"/>
      <c r="D195" s="172"/>
      <c r="E195" s="172"/>
      <c r="F195" s="172"/>
      <c r="G195" s="172"/>
      <c r="H195" s="172"/>
      <c r="I195" s="172"/>
      <c r="J195" s="172"/>
      <c r="K195" s="172"/>
      <c r="L195" s="172"/>
    </row>
    <row r="196" spans="3:12" x14ac:dyDescent="0.35">
      <c r="C196" s="172"/>
      <c r="D196" s="172"/>
      <c r="E196" s="172"/>
      <c r="F196" s="172"/>
      <c r="G196" s="172"/>
      <c r="H196" s="172"/>
      <c r="I196" s="172"/>
      <c r="J196" s="172"/>
      <c r="K196" s="172"/>
      <c r="L196" s="172"/>
    </row>
    <row r="197" spans="3:12" x14ac:dyDescent="0.35">
      <c r="C197" s="172"/>
      <c r="D197" s="172"/>
      <c r="E197" s="172"/>
      <c r="F197" s="172"/>
      <c r="G197" s="172"/>
      <c r="H197" s="172"/>
      <c r="I197" s="172"/>
      <c r="J197" s="172"/>
      <c r="K197" s="172"/>
      <c r="L197" s="172"/>
    </row>
    <row r="198" spans="3:12" x14ac:dyDescent="0.35">
      <c r="C198" s="172"/>
      <c r="D198" s="172"/>
      <c r="E198" s="172"/>
      <c r="F198" s="172"/>
      <c r="G198" s="172"/>
      <c r="H198" s="172"/>
      <c r="I198" s="172"/>
      <c r="J198" s="172"/>
      <c r="K198" s="172"/>
      <c r="L198" s="172"/>
    </row>
    <row r="199" spans="3:12" x14ac:dyDescent="0.35">
      <c r="C199" s="172"/>
      <c r="D199" s="172"/>
      <c r="E199" s="172"/>
      <c r="F199" s="172"/>
      <c r="G199" s="172"/>
      <c r="H199" s="172"/>
      <c r="I199" s="172"/>
      <c r="J199" s="172"/>
      <c r="K199" s="172"/>
      <c r="L199" s="172"/>
    </row>
    <row r="200" spans="3:12" x14ac:dyDescent="0.35">
      <c r="C200" s="172"/>
      <c r="D200" s="172"/>
      <c r="E200" s="172"/>
      <c r="F200" s="172"/>
      <c r="G200" s="172"/>
      <c r="H200" s="172"/>
      <c r="I200" s="172"/>
      <c r="J200" s="172"/>
      <c r="K200" s="172"/>
      <c r="L200" s="172"/>
    </row>
    <row r="201" spans="3:12" x14ac:dyDescent="0.35">
      <c r="C201" s="172"/>
      <c r="D201" s="172"/>
      <c r="E201" s="172"/>
      <c r="F201" s="172"/>
      <c r="G201" s="172"/>
      <c r="H201" s="172"/>
      <c r="I201" s="172"/>
      <c r="J201" s="172"/>
      <c r="K201" s="172"/>
      <c r="L201" s="172"/>
    </row>
    <row r="202" spans="3:12" x14ac:dyDescent="0.35">
      <c r="C202" s="172"/>
      <c r="D202" s="172"/>
      <c r="E202" s="172"/>
      <c r="F202" s="172"/>
      <c r="G202" s="172"/>
      <c r="H202" s="172"/>
      <c r="I202" s="172"/>
      <c r="J202" s="172"/>
      <c r="K202" s="172"/>
      <c r="L202" s="172"/>
    </row>
    <row r="203" spans="3:12" x14ac:dyDescent="0.35">
      <c r="C203" s="172"/>
      <c r="D203" s="172"/>
      <c r="E203" s="172"/>
      <c r="F203" s="172"/>
      <c r="G203" s="172"/>
      <c r="H203" s="172"/>
      <c r="I203" s="172"/>
      <c r="J203" s="172"/>
      <c r="K203" s="172"/>
      <c r="L203" s="172"/>
    </row>
    <row r="204" spans="3:12" x14ac:dyDescent="0.35">
      <c r="C204" s="172"/>
      <c r="D204" s="172"/>
      <c r="E204" s="172"/>
      <c r="F204" s="172"/>
      <c r="G204" s="172"/>
      <c r="H204" s="172"/>
      <c r="I204" s="172"/>
      <c r="J204" s="172"/>
      <c r="K204" s="172"/>
      <c r="L204" s="172"/>
    </row>
    <row r="205" spans="3:12" x14ac:dyDescent="0.35">
      <c r="C205" s="172"/>
      <c r="D205" s="172"/>
      <c r="E205" s="172"/>
      <c r="F205" s="172"/>
      <c r="G205" s="172"/>
      <c r="H205" s="172"/>
      <c r="I205" s="172"/>
      <c r="J205" s="172"/>
      <c r="K205" s="172"/>
      <c r="L205" s="172"/>
    </row>
    <row r="206" spans="3:12" x14ac:dyDescent="0.35">
      <c r="C206" s="172"/>
      <c r="D206" s="172"/>
      <c r="E206" s="172"/>
      <c r="F206" s="172"/>
      <c r="G206" s="172"/>
      <c r="H206" s="172"/>
      <c r="I206" s="172"/>
      <c r="J206" s="172"/>
      <c r="K206" s="172"/>
      <c r="L206" s="172"/>
    </row>
    <row r="207" spans="3:12" x14ac:dyDescent="0.35">
      <c r="C207" s="172"/>
      <c r="D207" s="172"/>
      <c r="E207" s="172"/>
      <c r="F207" s="172"/>
      <c r="G207" s="172"/>
      <c r="H207" s="172"/>
      <c r="I207" s="172"/>
      <c r="J207" s="172"/>
      <c r="K207" s="172"/>
      <c r="L207" s="172"/>
    </row>
    <row r="208" spans="3:12" x14ac:dyDescent="0.35">
      <c r="C208" s="172"/>
      <c r="D208" s="172"/>
      <c r="E208" s="172"/>
      <c r="F208" s="172"/>
      <c r="G208" s="172"/>
      <c r="H208" s="172"/>
      <c r="I208" s="172"/>
      <c r="J208" s="172"/>
      <c r="K208" s="172"/>
      <c r="L208" s="172"/>
    </row>
    <row r="209" spans="3:12" x14ac:dyDescent="0.35">
      <c r="C209" s="172"/>
      <c r="D209" s="172"/>
      <c r="E209" s="172"/>
      <c r="F209" s="172"/>
      <c r="G209" s="172"/>
      <c r="H209" s="172"/>
      <c r="I209" s="172"/>
      <c r="J209" s="172"/>
      <c r="K209" s="172"/>
      <c r="L209" s="172"/>
    </row>
    <row r="210" spans="3:12" x14ac:dyDescent="0.35">
      <c r="C210" s="172"/>
      <c r="D210" s="172"/>
      <c r="E210" s="172"/>
      <c r="F210" s="172"/>
      <c r="G210" s="172"/>
      <c r="H210" s="172"/>
      <c r="I210" s="172"/>
      <c r="J210" s="172"/>
      <c r="K210" s="172"/>
      <c r="L210" s="172"/>
    </row>
    <row r="211" spans="3:12" x14ac:dyDescent="0.35">
      <c r="C211" s="172"/>
      <c r="D211" s="172"/>
      <c r="E211" s="172"/>
      <c r="F211" s="172"/>
      <c r="G211" s="172"/>
      <c r="H211" s="172"/>
      <c r="I211" s="172"/>
      <c r="J211" s="172"/>
      <c r="K211" s="172"/>
      <c r="L211" s="172"/>
    </row>
    <row r="212" spans="3:12" x14ac:dyDescent="0.35">
      <c r="C212" s="172"/>
      <c r="D212" s="172"/>
      <c r="E212" s="172"/>
      <c r="F212" s="172"/>
      <c r="G212" s="172"/>
      <c r="H212" s="172"/>
      <c r="I212" s="172"/>
      <c r="J212" s="172"/>
      <c r="K212" s="172"/>
      <c r="L212" s="172"/>
    </row>
    <row r="213" spans="3:12" x14ac:dyDescent="0.35">
      <c r="C213" s="172"/>
      <c r="D213" s="172"/>
      <c r="E213" s="172"/>
      <c r="F213" s="172"/>
      <c r="G213" s="172"/>
      <c r="H213" s="172"/>
      <c r="I213" s="172"/>
      <c r="J213" s="172"/>
      <c r="K213" s="172"/>
      <c r="L213" s="172"/>
    </row>
    <row r="214" spans="3:12" x14ac:dyDescent="0.35">
      <c r="C214" s="172"/>
      <c r="D214" s="172"/>
      <c r="E214" s="172"/>
      <c r="F214" s="172"/>
      <c r="G214" s="172"/>
      <c r="H214" s="172"/>
      <c r="I214" s="172"/>
      <c r="J214" s="172"/>
      <c r="K214" s="172"/>
      <c r="L214" s="172"/>
    </row>
    <row r="215" spans="3:12" x14ac:dyDescent="0.35">
      <c r="C215" s="172"/>
      <c r="D215" s="172"/>
      <c r="E215" s="172"/>
      <c r="F215" s="172"/>
      <c r="G215" s="172"/>
      <c r="H215" s="172"/>
      <c r="I215" s="172"/>
      <c r="J215" s="172"/>
      <c r="K215" s="172"/>
      <c r="L215" s="172"/>
    </row>
    <row r="216" spans="3:12" x14ac:dyDescent="0.35">
      <c r="C216" s="172"/>
      <c r="D216" s="172"/>
      <c r="E216" s="172"/>
      <c r="F216" s="172"/>
      <c r="G216" s="172"/>
      <c r="H216" s="172"/>
      <c r="I216" s="172"/>
      <c r="J216" s="172"/>
      <c r="K216" s="172"/>
      <c r="L216" s="172"/>
    </row>
    <row r="217" spans="3:12" x14ac:dyDescent="0.35">
      <c r="C217" s="172"/>
      <c r="D217" s="172"/>
      <c r="E217" s="172"/>
      <c r="F217" s="172"/>
      <c r="G217" s="172"/>
      <c r="H217" s="172"/>
      <c r="I217" s="172"/>
      <c r="J217" s="172"/>
      <c r="K217" s="172"/>
      <c r="L217" s="172"/>
    </row>
    <row r="218" spans="3:12" x14ac:dyDescent="0.35">
      <c r="C218" s="172"/>
      <c r="D218" s="172"/>
      <c r="E218" s="172"/>
      <c r="F218" s="172"/>
      <c r="G218" s="172"/>
      <c r="H218" s="172"/>
      <c r="I218" s="172"/>
      <c r="J218" s="172"/>
      <c r="K218" s="172"/>
      <c r="L218" s="172"/>
    </row>
    <row r="219" spans="3:12" x14ac:dyDescent="0.35">
      <c r="C219" s="172"/>
      <c r="D219" s="172"/>
      <c r="E219" s="172"/>
      <c r="F219" s="172"/>
      <c r="G219" s="172"/>
      <c r="H219" s="172"/>
      <c r="I219" s="172"/>
      <c r="J219" s="172"/>
      <c r="K219" s="172"/>
      <c r="L219" s="172"/>
    </row>
    <row r="220" spans="3:12" x14ac:dyDescent="0.35">
      <c r="C220" s="172"/>
      <c r="D220" s="172"/>
      <c r="E220" s="172"/>
      <c r="F220" s="172"/>
      <c r="G220" s="172"/>
      <c r="H220" s="172"/>
      <c r="I220" s="172"/>
      <c r="J220" s="172"/>
      <c r="K220" s="172"/>
      <c r="L220" s="172"/>
    </row>
    <row r="221" spans="3:12" x14ac:dyDescent="0.35">
      <c r="C221" s="172"/>
      <c r="D221" s="172"/>
      <c r="E221" s="172"/>
      <c r="F221" s="172"/>
      <c r="G221" s="172"/>
      <c r="H221" s="172"/>
      <c r="I221" s="172"/>
      <c r="J221" s="172"/>
      <c r="K221" s="172"/>
      <c r="L221" s="172"/>
    </row>
    <row r="222" spans="3:12" x14ac:dyDescent="0.35">
      <c r="C222" s="172"/>
      <c r="D222" s="172"/>
      <c r="E222" s="172"/>
      <c r="F222" s="172"/>
      <c r="G222" s="172"/>
      <c r="H222" s="172"/>
      <c r="I222" s="172"/>
      <c r="J222" s="172"/>
      <c r="K222" s="172"/>
      <c r="L222" s="172"/>
    </row>
    <row r="223" spans="3:12" x14ac:dyDescent="0.35">
      <c r="C223" s="172"/>
      <c r="D223" s="172"/>
      <c r="E223" s="172"/>
      <c r="F223" s="172"/>
      <c r="G223" s="172"/>
      <c r="H223" s="172"/>
      <c r="I223" s="172"/>
      <c r="J223" s="172"/>
      <c r="K223" s="172"/>
      <c r="L223" s="172"/>
    </row>
    <row r="224" spans="3:12" x14ac:dyDescent="0.35">
      <c r="C224" s="172"/>
      <c r="D224" s="172"/>
      <c r="E224" s="172"/>
      <c r="F224" s="172"/>
      <c r="G224" s="172"/>
      <c r="H224" s="172"/>
      <c r="I224" s="172"/>
      <c r="J224" s="172"/>
      <c r="K224" s="172"/>
      <c r="L224" s="172"/>
    </row>
    <row r="225" spans="3:12" x14ac:dyDescent="0.35">
      <c r="C225" s="172"/>
      <c r="D225" s="172"/>
      <c r="E225" s="172"/>
      <c r="F225" s="172"/>
      <c r="G225" s="172"/>
      <c r="H225" s="172"/>
      <c r="I225" s="172"/>
      <c r="J225" s="172"/>
      <c r="K225" s="172"/>
      <c r="L225" s="172"/>
    </row>
    <row r="226" spans="3:12" x14ac:dyDescent="0.35">
      <c r="C226" s="172"/>
      <c r="D226" s="172"/>
      <c r="E226" s="172"/>
      <c r="F226" s="172"/>
      <c r="G226" s="172"/>
      <c r="H226" s="172"/>
      <c r="I226" s="172"/>
      <c r="J226" s="172"/>
      <c r="K226" s="172"/>
      <c r="L226" s="172"/>
    </row>
    <row r="227" spans="3:12" x14ac:dyDescent="0.35">
      <c r="C227" s="172"/>
      <c r="D227" s="172"/>
      <c r="E227" s="172"/>
      <c r="F227" s="172"/>
      <c r="G227" s="172"/>
      <c r="H227" s="172"/>
      <c r="I227" s="172"/>
      <c r="J227" s="172"/>
      <c r="K227" s="172"/>
      <c r="L227" s="172"/>
    </row>
    <row r="228" spans="3:12" x14ac:dyDescent="0.35">
      <c r="C228" s="172"/>
      <c r="D228" s="172"/>
      <c r="E228" s="172"/>
      <c r="F228" s="172"/>
      <c r="G228" s="172"/>
      <c r="H228" s="172"/>
      <c r="I228" s="172"/>
      <c r="J228" s="172"/>
      <c r="K228" s="172"/>
      <c r="L228" s="172"/>
    </row>
    <row r="229" spans="3:12" x14ac:dyDescent="0.35">
      <c r="C229" s="172"/>
      <c r="D229" s="172"/>
      <c r="E229" s="172"/>
      <c r="F229" s="172"/>
      <c r="G229" s="172"/>
      <c r="H229" s="172"/>
      <c r="I229" s="172"/>
      <c r="J229" s="172"/>
      <c r="K229" s="172"/>
      <c r="L229" s="172"/>
    </row>
    <row r="230" spans="3:12" x14ac:dyDescent="0.35">
      <c r="C230" s="172"/>
      <c r="D230" s="172"/>
      <c r="E230" s="172"/>
      <c r="F230" s="172"/>
      <c r="G230" s="172"/>
      <c r="H230" s="172"/>
      <c r="I230" s="172"/>
      <c r="J230" s="172"/>
      <c r="K230" s="172"/>
      <c r="L230" s="172"/>
    </row>
    <row r="231" spans="3:12" x14ac:dyDescent="0.35">
      <c r="C231" s="172"/>
      <c r="D231" s="172"/>
      <c r="E231" s="172"/>
      <c r="F231" s="172"/>
      <c r="G231" s="172"/>
      <c r="H231" s="172"/>
      <c r="I231" s="172"/>
      <c r="J231" s="172"/>
      <c r="K231" s="172"/>
      <c r="L231" s="172"/>
    </row>
    <row r="232" spans="3:12" x14ac:dyDescent="0.35">
      <c r="C232" s="172"/>
      <c r="D232" s="172"/>
      <c r="E232" s="172"/>
      <c r="F232" s="172"/>
      <c r="G232" s="172"/>
      <c r="H232" s="172"/>
      <c r="I232" s="172"/>
      <c r="J232" s="172"/>
      <c r="K232" s="172"/>
      <c r="L232" s="172"/>
    </row>
    <row r="233" spans="3:12" x14ac:dyDescent="0.35">
      <c r="C233" s="172"/>
      <c r="D233" s="172"/>
      <c r="E233" s="172"/>
      <c r="F233" s="172"/>
      <c r="G233" s="172"/>
      <c r="H233" s="172"/>
      <c r="I233" s="172"/>
      <c r="J233" s="172"/>
      <c r="K233" s="172"/>
      <c r="L233" s="172"/>
    </row>
    <row r="234" spans="3:12" x14ac:dyDescent="0.35">
      <c r="C234" s="172"/>
      <c r="D234" s="172"/>
      <c r="E234" s="172"/>
      <c r="F234" s="172"/>
      <c r="G234" s="172"/>
      <c r="H234" s="172"/>
      <c r="I234" s="172"/>
      <c r="J234" s="172"/>
      <c r="K234" s="172"/>
      <c r="L234" s="172"/>
    </row>
  </sheetData>
  <printOptions horizontalCentered="1"/>
  <pageMargins left="0.2" right="0.2" top="0.5" bottom="0.5" header="0.3" footer="0.3"/>
  <pageSetup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T121"/>
  <sheetViews>
    <sheetView view="pageBreakPreview" zoomScale="80" zoomScaleNormal="80" zoomScaleSheetLayoutView="80" workbookViewId="0">
      <selection activeCell="B1" sqref="B1"/>
    </sheetView>
  </sheetViews>
  <sheetFormatPr defaultRowHeight="14.5" x14ac:dyDescent="0.35"/>
  <cols>
    <col min="2" max="2" width="8.7265625" style="511"/>
    <col min="3" max="3" width="74.54296875" customWidth="1"/>
    <col min="4" max="4" width="7.81640625" customWidth="1"/>
    <col min="5" max="5" width="19.54296875" bestFit="1" customWidth="1"/>
    <col min="6" max="6" width="9.81640625" customWidth="1"/>
    <col min="7" max="9" width="16.26953125" customWidth="1"/>
    <col min="10" max="10" width="13.54296875" customWidth="1"/>
    <col min="11" max="11" width="86" customWidth="1"/>
    <col min="14" max="14" width="10.81640625" customWidth="1"/>
    <col min="18" max="18" width="9.1796875" bestFit="1" customWidth="1"/>
    <col min="22" max="22" width="12.453125" bestFit="1" customWidth="1"/>
  </cols>
  <sheetData>
    <row r="2" spans="1:12" ht="15.5" x14ac:dyDescent="0.35">
      <c r="K2" s="388" t="s">
        <v>612</v>
      </c>
    </row>
    <row r="3" spans="1:12" ht="26" x14ac:dyDescent="0.35">
      <c r="B3" s="594" t="s">
        <v>50</v>
      </c>
      <c r="C3" s="594"/>
      <c r="D3" s="594"/>
      <c r="E3" s="594"/>
      <c r="F3" s="594"/>
      <c r="G3" s="594"/>
      <c r="H3" s="594"/>
      <c r="I3" s="594"/>
      <c r="J3" s="594"/>
      <c r="K3" s="594"/>
    </row>
    <row r="4" spans="1:12" ht="15.5" x14ac:dyDescent="0.35">
      <c r="B4" s="595" t="s">
        <v>392</v>
      </c>
      <c r="C4" s="595"/>
      <c r="D4" s="595"/>
      <c r="E4" s="595"/>
      <c r="F4" s="595"/>
      <c r="G4" s="595"/>
      <c r="H4" s="595"/>
      <c r="I4" s="595"/>
      <c r="J4" s="595"/>
      <c r="K4" s="595"/>
      <c r="L4" s="239"/>
    </row>
    <row r="5" spans="1:12" ht="15.5" x14ac:dyDescent="0.35">
      <c r="A5" s="239"/>
      <c r="B5" s="512"/>
      <c r="C5" s="239"/>
      <c r="D5" s="239"/>
      <c r="E5" s="239"/>
      <c r="F5" s="239"/>
      <c r="G5" s="239"/>
      <c r="H5" s="239"/>
      <c r="I5" s="239"/>
      <c r="J5" s="239"/>
      <c r="K5" s="416" t="s">
        <v>457</v>
      </c>
      <c r="L5" s="239"/>
    </row>
    <row r="6" spans="1:12" ht="15.5" x14ac:dyDescent="0.35">
      <c r="A6" s="239"/>
      <c r="B6" s="512"/>
      <c r="C6" s="239"/>
      <c r="D6" s="239"/>
      <c r="E6" s="239"/>
      <c r="F6" s="239"/>
      <c r="G6" s="239"/>
      <c r="H6" s="239"/>
      <c r="I6" s="239"/>
      <c r="J6" s="239"/>
      <c r="K6" s="239"/>
      <c r="L6" s="239"/>
    </row>
    <row r="7" spans="1:12" ht="15.5" x14ac:dyDescent="0.35">
      <c r="A7" s="239"/>
      <c r="B7" s="512"/>
      <c r="C7" s="320" t="s">
        <v>440</v>
      </c>
      <c r="D7" s="239"/>
      <c r="E7" s="239"/>
      <c r="F7" s="239"/>
      <c r="G7" s="239"/>
      <c r="H7" s="239"/>
      <c r="I7" s="239"/>
      <c r="J7" s="239"/>
      <c r="K7" s="239"/>
      <c r="L7" s="239"/>
    </row>
    <row r="8" spans="1:12" ht="15.5" x14ac:dyDescent="0.35">
      <c r="A8" s="239"/>
      <c r="B8" s="512"/>
      <c r="C8" s="239"/>
      <c r="D8" s="239"/>
      <c r="E8" s="239"/>
      <c r="F8" s="239"/>
      <c r="G8" s="239"/>
      <c r="H8" s="239"/>
      <c r="I8" s="239"/>
      <c r="J8" s="239"/>
      <c r="K8" s="239"/>
      <c r="L8" s="239"/>
    </row>
    <row r="9" spans="1:12" ht="15.5" x14ac:dyDescent="0.35">
      <c r="A9" s="239"/>
      <c r="B9" s="512"/>
      <c r="C9" s="307" t="s">
        <v>393</v>
      </c>
      <c r="D9" s="239"/>
      <c r="E9" s="239"/>
      <c r="F9" s="239"/>
      <c r="G9" s="239"/>
      <c r="H9" s="239"/>
      <c r="I9" s="239"/>
      <c r="J9" s="239"/>
      <c r="K9" s="239"/>
      <c r="L9" s="239"/>
    </row>
    <row r="10" spans="1:12" ht="15.5" x14ac:dyDescent="0.35">
      <c r="A10" s="239"/>
      <c r="B10" s="512"/>
      <c r="C10" s="239"/>
      <c r="D10" s="239"/>
      <c r="E10" s="239"/>
      <c r="F10" s="239"/>
      <c r="G10" s="239"/>
      <c r="H10" s="239"/>
      <c r="I10" s="239"/>
      <c r="J10" s="239"/>
      <c r="K10" s="239"/>
      <c r="L10" s="239"/>
    </row>
    <row r="11" spans="1:12" ht="15.5" x14ac:dyDescent="0.35">
      <c r="A11" s="239"/>
      <c r="B11" s="512"/>
      <c r="C11" s="239" t="s">
        <v>339</v>
      </c>
      <c r="D11" s="239"/>
      <c r="E11" s="239"/>
      <c r="F11" s="239"/>
      <c r="G11" s="239"/>
      <c r="H11" s="239"/>
      <c r="I11" s="239"/>
      <c r="J11" s="239"/>
      <c r="K11" s="239"/>
      <c r="L11" s="239"/>
    </row>
    <row r="12" spans="1:12" ht="15.5" x14ac:dyDescent="0.35">
      <c r="A12" s="239"/>
      <c r="B12" s="513" t="s">
        <v>1</v>
      </c>
      <c r="C12" s="239"/>
      <c r="D12" s="239"/>
      <c r="E12" s="239"/>
      <c r="F12" s="239"/>
      <c r="G12" s="239"/>
      <c r="H12" s="239"/>
      <c r="I12" s="239"/>
      <c r="J12" s="239"/>
      <c r="K12" s="239"/>
      <c r="L12" s="239"/>
    </row>
    <row r="13" spans="1:12" ht="15.5" x14ac:dyDescent="0.35">
      <c r="A13" s="239"/>
      <c r="B13" s="514" t="s">
        <v>2</v>
      </c>
      <c r="C13" s="303" t="s">
        <v>284</v>
      </c>
      <c r="D13" s="239"/>
      <c r="E13" s="319" t="s">
        <v>283</v>
      </c>
      <c r="F13" s="239"/>
      <c r="G13" s="303" t="s">
        <v>81</v>
      </c>
      <c r="H13" s="303"/>
      <c r="I13" s="303"/>
      <c r="J13" s="303" t="s">
        <v>356</v>
      </c>
      <c r="K13" s="303" t="s">
        <v>285</v>
      </c>
      <c r="L13" s="239"/>
    </row>
    <row r="14" spans="1:12" ht="15.5" x14ac:dyDescent="0.35">
      <c r="A14" s="239"/>
      <c r="B14" s="513" t="s">
        <v>22</v>
      </c>
      <c r="C14" s="302" t="s">
        <v>23</v>
      </c>
      <c r="D14" s="239"/>
      <c r="E14" s="302" t="s">
        <v>24</v>
      </c>
      <c r="F14" s="239"/>
      <c r="G14" s="302" t="s">
        <v>25</v>
      </c>
      <c r="H14" s="302"/>
      <c r="I14" s="302"/>
      <c r="J14" s="302" t="s">
        <v>26</v>
      </c>
      <c r="K14" s="302" t="s">
        <v>45</v>
      </c>
      <c r="L14" s="239"/>
    </row>
    <row r="15" spans="1:12" ht="15.5" x14ac:dyDescent="0.35">
      <c r="A15" s="239"/>
      <c r="C15" s="239"/>
      <c r="D15" s="239"/>
      <c r="E15" s="239"/>
      <c r="F15" s="239"/>
      <c r="G15" s="239"/>
      <c r="H15" s="239"/>
      <c r="I15" s="239"/>
      <c r="J15" s="239"/>
      <c r="K15" s="239"/>
      <c r="L15" s="239"/>
    </row>
    <row r="16" spans="1:12" ht="15.5" x14ac:dyDescent="0.35">
      <c r="A16" s="239"/>
      <c r="B16" s="513">
        <v>1</v>
      </c>
      <c r="C16" s="308" t="s">
        <v>613</v>
      </c>
      <c r="D16" s="239"/>
      <c r="E16" s="85" t="s">
        <v>282</v>
      </c>
      <c r="F16" s="239"/>
      <c r="G16" s="305">
        <f>E23+E29+E35+E45</f>
        <v>3963018.3499999996</v>
      </c>
      <c r="H16" s="305"/>
      <c r="I16" s="305"/>
      <c r="J16" s="305"/>
      <c r="K16" s="239" t="s">
        <v>547</v>
      </c>
      <c r="L16" s="239"/>
    </row>
    <row r="17" spans="1:20" ht="15.5" x14ac:dyDescent="0.35">
      <c r="A17" s="239"/>
      <c r="B17" s="513">
        <f>B16+1</f>
        <v>2</v>
      </c>
      <c r="C17" s="239"/>
      <c r="D17" s="239"/>
      <c r="E17" s="239"/>
      <c r="F17" s="239"/>
      <c r="G17" s="523" t="s">
        <v>543</v>
      </c>
      <c r="H17" s="523" t="s">
        <v>543</v>
      </c>
      <c r="I17" s="523" t="s">
        <v>543</v>
      </c>
      <c r="J17" s="301"/>
      <c r="K17" s="239"/>
      <c r="L17" s="567"/>
    </row>
    <row r="18" spans="1:20" ht="15.5" x14ac:dyDescent="0.35">
      <c r="A18" s="239"/>
      <c r="B18" s="513">
        <f t="shared" ref="B18:B27" si="0">B17+1</f>
        <v>3</v>
      </c>
      <c r="C18" s="340" t="s">
        <v>487</v>
      </c>
      <c r="D18" s="239"/>
      <c r="E18" s="303" t="s">
        <v>4</v>
      </c>
      <c r="F18" s="303" t="s">
        <v>340</v>
      </c>
      <c r="G18" s="418" t="s">
        <v>80</v>
      </c>
      <c r="H18" s="418" t="s">
        <v>82</v>
      </c>
      <c r="I18" s="418" t="s">
        <v>508</v>
      </c>
      <c r="J18" s="418" t="s">
        <v>368</v>
      </c>
      <c r="K18" s="490" t="s">
        <v>547</v>
      </c>
      <c r="L18" s="239"/>
    </row>
    <row r="19" spans="1:20" ht="15.5" x14ac:dyDescent="0.35">
      <c r="A19" s="239"/>
      <c r="B19" s="513">
        <f t="shared" si="0"/>
        <v>4</v>
      </c>
      <c r="C19" s="515" t="s">
        <v>564</v>
      </c>
      <c r="D19" s="239"/>
      <c r="E19" s="84">
        <v>1268756</v>
      </c>
      <c r="F19" s="443">
        <v>1</v>
      </c>
      <c r="G19" s="305">
        <f>F19*E19</f>
        <v>1268756</v>
      </c>
      <c r="H19" s="305">
        <v>0</v>
      </c>
      <c r="I19" s="305">
        <v>0</v>
      </c>
      <c r="J19" s="305">
        <v>0</v>
      </c>
      <c r="K19" s="304" t="s">
        <v>566</v>
      </c>
      <c r="L19" s="567"/>
    </row>
    <row r="20" spans="1:20" ht="15.5" x14ac:dyDescent="0.35">
      <c r="A20" s="239"/>
      <c r="B20" s="513">
        <f t="shared" si="0"/>
        <v>5</v>
      </c>
      <c r="C20" s="304" t="s">
        <v>569</v>
      </c>
      <c r="D20" s="239"/>
      <c r="E20" s="356">
        <v>0</v>
      </c>
      <c r="F20" s="443">
        <v>1</v>
      </c>
      <c r="G20" s="305">
        <f>F20*E20</f>
        <v>0</v>
      </c>
      <c r="H20" s="305">
        <v>0</v>
      </c>
      <c r="I20" s="305">
        <v>0</v>
      </c>
      <c r="J20" s="305">
        <v>0</v>
      </c>
      <c r="K20" s="304" t="s">
        <v>286</v>
      </c>
      <c r="L20" s="567"/>
    </row>
    <row r="21" spans="1:20" ht="15.5" x14ac:dyDescent="0.35">
      <c r="A21" s="239"/>
      <c r="B21" s="513">
        <f t="shared" si="0"/>
        <v>6</v>
      </c>
      <c r="C21" s="304" t="s">
        <v>569</v>
      </c>
      <c r="D21" s="239"/>
      <c r="E21" s="356">
        <v>0</v>
      </c>
      <c r="F21" s="443">
        <v>1</v>
      </c>
      <c r="G21" s="305">
        <f>F21*E21</f>
        <v>0</v>
      </c>
      <c r="H21" s="305">
        <v>0</v>
      </c>
      <c r="I21" s="305">
        <v>0</v>
      </c>
      <c r="J21" s="305">
        <v>0</v>
      </c>
      <c r="K21" s="304" t="s">
        <v>286</v>
      </c>
      <c r="L21" s="552"/>
      <c r="P21" s="467"/>
      <c r="R21" s="552"/>
    </row>
    <row r="22" spans="1:20" ht="18.5" x14ac:dyDescent="0.65">
      <c r="A22" s="239"/>
      <c r="B22" s="513">
        <f t="shared" si="0"/>
        <v>7</v>
      </c>
      <c r="C22" s="304" t="s">
        <v>569</v>
      </c>
      <c r="D22" s="239"/>
      <c r="E22" s="559">
        <v>0</v>
      </c>
      <c r="F22" s="443"/>
      <c r="G22" s="545">
        <f>F22*E22</f>
        <v>0</v>
      </c>
      <c r="H22" s="545">
        <v>0</v>
      </c>
      <c r="I22" s="545">
        <v>0</v>
      </c>
      <c r="J22" s="306">
        <v>0</v>
      </c>
      <c r="K22" s="304" t="s">
        <v>286</v>
      </c>
      <c r="L22" s="567"/>
      <c r="R22" s="239"/>
      <c r="T22" s="557"/>
    </row>
    <row r="23" spans="1:20" ht="15.5" x14ac:dyDescent="0.35">
      <c r="A23" s="239"/>
      <c r="B23" s="513">
        <f t="shared" si="0"/>
        <v>8</v>
      </c>
      <c r="C23" s="304" t="s">
        <v>521</v>
      </c>
      <c r="D23" s="239"/>
      <c r="E23" s="356">
        <f>SUM(E19:E22)</f>
        <v>1268756</v>
      </c>
      <c r="F23" s="336"/>
      <c r="G23" s="305">
        <f>SUM(G19:G22)</f>
        <v>1268756</v>
      </c>
      <c r="H23" s="305">
        <f>SUM(H19:H22)</f>
        <v>0</v>
      </c>
      <c r="I23" s="305">
        <f>SUM(I19:I22)</f>
        <v>0</v>
      </c>
      <c r="J23" s="305">
        <f>SUM(J19:J22)</f>
        <v>0</v>
      </c>
      <c r="K23" s="304" t="s">
        <v>308</v>
      </c>
      <c r="L23" s="567"/>
      <c r="R23" s="239"/>
      <c r="T23" s="557"/>
    </row>
    <row r="24" spans="1:20" ht="15.5" x14ac:dyDescent="0.35">
      <c r="A24" s="239"/>
      <c r="B24" s="513">
        <f t="shared" si="0"/>
        <v>9</v>
      </c>
      <c r="C24" s="304"/>
      <c r="D24" s="239"/>
      <c r="E24" s="356"/>
      <c r="F24" s="336"/>
      <c r="G24" s="301"/>
      <c r="H24" s="301"/>
      <c r="I24" s="301"/>
      <c r="J24" s="301"/>
      <c r="K24" s="239"/>
      <c r="L24" s="567"/>
      <c r="R24" s="239"/>
      <c r="T24" s="557"/>
    </row>
    <row r="25" spans="1:20" ht="15.5" x14ac:dyDescent="0.35">
      <c r="A25" s="239"/>
      <c r="B25" s="513">
        <f t="shared" si="0"/>
        <v>10</v>
      </c>
      <c r="C25" s="340" t="s">
        <v>304</v>
      </c>
      <c r="D25" s="239"/>
      <c r="E25" s="356"/>
      <c r="F25" s="336"/>
      <c r="G25" s="301"/>
      <c r="H25" s="301"/>
      <c r="I25" s="301"/>
      <c r="J25" s="301"/>
      <c r="K25" s="239"/>
      <c r="L25" s="567"/>
      <c r="R25" s="239"/>
      <c r="T25" s="558"/>
    </row>
    <row r="26" spans="1:20" ht="15.5" x14ac:dyDescent="0.35">
      <c r="A26" s="239"/>
      <c r="B26" s="513">
        <f t="shared" si="0"/>
        <v>11</v>
      </c>
      <c r="C26" s="304" t="s">
        <v>565</v>
      </c>
      <c r="D26" s="239"/>
      <c r="E26" s="356">
        <v>325731.92000000004</v>
      </c>
      <c r="F26" s="336">
        <v>1</v>
      </c>
      <c r="G26" s="530">
        <v>0</v>
      </c>
      <c r="H26" s="530">
        <f>E26*F26</f>
        <v>325731.92000000004</v>
      </c>
      <c r="I26" s="530">
        <v>0</v>
      </c>
      <c r="J26" s="530">
        <v>0</v>
      </c>
      <c r="K26" s="531" t="str">
        <f>C26</f>
        <v>Projected O&amp;M expense for AEP  Zone only</v>
      </c>
      <c r="L26" s="567"/>
      <c r="R26" s="239"/>
    </row>
    <row r="27" spans="1:20" ht="15.5" x14ac:dyDescent="0.35">
      <c r="A27" s="239"/>
      <c r="B27" s="513">
        <f t="shared" si="0"/>
        <v>12</v>
      </c>
      <c r="C27" s="304" t="s">
        <v>649</v>
      </c>
      <c r="D27" s="239"/>
      <c r="E27" s="560">
        <v>0</v>
      </c>
      <c r="F27" s="529">
        <v>1</v>
      </c>
      <c r="G27" s="546">
        <f>F29*E29</f>
        <v>0</v>
      </c>
      <c r="H27" s="530">
        <f>E27*F27</f>
        <v>0</v>
      </c>
      <c r="I27" s="546">
        <v>0</v>
      </c>
      <c r="J27" s="546">
        <v>0</v>
      </c>
      <c r="K27" s="531" t="s">
        <v>286</v>
      </c>
      <c r="L27" s="552"/>
      <c r="P27" s="467"/>
    </row>
    <row r="28" spans="1:20" ht="18.5" x14ac:dyDescent="0.65">
      <c r="A28" s="239"/>
      <c r="B28" s="513">
        <f>B27+1</f>
        <v>13</v>
      </c>
      <c r="C28" s="304" t="s">
        <v>649</v>
      </c>
      <c r="D28" s="239"/>
      <c r="E28" s="561">
        <v>0</v>
      </c>
      <c r="F28" s="529">
        <v>1</v>
      </c>
      <c r="G28" s="545">
        <v>0</v>
      </c>
      <c r="H28" s="547">
        <f>E28*F28</f>
        <v>0</v>
      </c>
      <c r="I28" s="545">
        <v>0</v>
      </c>
      <c r="J28" s="545">
        <v>0</v>
      </c>
      <c r="K28" s="531" t="s">
        <v>286</v>
      </c>
      <c r="L28" s="567"/>
    </row>
    <row r="29" spans="1:20" ht="15.5" x14ac:dyDescent="0.35">
      <c r="A29" s="239"/>
      <c r="B29" s="513">
        <f>B28+1</f>
        <v>14</v>
      </c>
      <c r="C29" s="304" t="s">
        <v>304</v>
      </c>
      <c r="D29" s="239"/>
      <c r="E29" s="356">
        <f>SUM(E26:E28)</f>
        <v>325731.92000000004</v>
      </c>
      <c r="F29" s="336"/>
      <c r="G29" s="530">
        <f>SUM(G26:G26)</f>
        <v>0</v>
      </c>
      <c r="H29" s="530">
        <f>SUM(H26:H28)</f>
        <v>325731.92000000004</v>
      </c>
      <c r="I29" s="530">
        <f>SUM(I26:I26)</f>
        <v>0</v>
      </c>
      <c r="J29" s="530">
        <f>SUM(J26:J26)</f>
        <v>0</v>
      </c>
      <c r="K29" s="531" t="s">
        <v>309</v>
      </c>
      <c r="L29" s="568"/>
    </row>
    <row r="30" spans="1:20" ht="15.5" x14ac:dyDescent="0.35">
      <c r="A30" s="239"/>
      <c r="B30" s="513">
        <f t="shared" ref="B30:B92" si="1">B29+1</f>
        <v>15</v>
      </c>
      <c r="C30" s="304"/>
      <c r="D30" s="239"/>
      <c r="E30" s="356"/>
      <c r="F30" s="336"/>
      <c r="G30" s="301"/>
      <c r="H30" s="301"/>
      <c r="I30" s="301"/>
      <c r="J30" s="301"/>
      <c r="K30" s="239"/>
      <c r="L30" s="567"/>
    </row>
    <row r="31" spans="1:20" ht="15.5" x14ac:dyDescent="0.35">
      <c r="A31" s="239"/>
      <c r="B31" s="513">
        <f t="shared" si="1"/>
        <v>16</v>
      </c>
      <c r="C31" s="340" t="s">
        <v>510</v>
      </c>
      <c r="D31" s="239"/>
      <c r="E31" s="356"/>
      <c r="F31" s="336"/>
      <c r="G31" s="301"/>
      <c r="H31" s="301"/>
      <c r="I31" s="301"/>
      <c r="J31" s="301"/>
      <c r="K31" s="239"/>
      <c r="L31" s="567"/>
    </row>
    <row r="32" spans="1:20" ht="15.5" x14ac:dyDescent="0.35">
      <c r="A32" s="239"/>
      <c r="B32" s="513">
        <f t="shared" si="1"/>
        <v>17</v>
      </c>
      <c r="C32" s="516" t="s">
        <v>650</v>
      </c>
      <c r="D32" s="239"/>
      <c r="E32" s="356">
        <v>95984.38</v>
      </c>
      <c r="F32" s="336">
        <v>1</v>
      </c>
      <c r="G32" s="305">
        <v>0</v>
      </c>
      <c r="H32" s="305">
        <v>0</v>
      </c>
      <c r="I32" s="305">
        <f>E32*F32</f>
        <v>95984.38</v>
      </c>
      <c r="J32" s="305">
        <v>0</v>
      </c>
      <c r="K32" s="304" t="s">
        <v>566</v>
      </c>
      <c r="L32" s="567"/>
    </row>
    <row r="33" spans="1:16" ht="15.5" x14ac:dyDescent="0.35">
      <c r="A33" s="239"/>
      <c r="B33" s="513">
        <f t="shared" si="1"/>
        <v>18</v>
      </c>
      <c r="C33" s="304" t="s">
        <v>651</v>
      </c>
      <c r="D33" s="239"/>
      <c r="E33" s="356">
        <v>0</v>
      </c>
      <c r="F33" s="443">
        <v>1</v>
      </c>
      <c r="G33" s="305">
        <v>0</v>
      </c>
      <c r="H33" s="305">
        <v>0</v>
      </c>
      <c r="I33" s="305">
        <f>E33*F33</f>
        <v>0</v>
      </c>
      <c r="J33" s="305">
        <v>0</v>
      </c>
      <c r="K33" s="531" t="s">
        <v>286</v>
      </c>
      <c r="L33" s="567"/>
      <c r="P33" s="467"/>
    </row>
    <row r="34" spans="1:16" ht="19" thickBot="1" x14ac:dyDescent="0.7">
      <c r="A34" s="239"/>
      <c r="B34" s="513">
        <f t="shared" si="1"/>
        <v>19</v>
      </c>
      <c r="C34" s="304" t="s">
        <v>651</v>
      </c>
      <c r="D34" s="239"/>
      <c r="E34" s="580">
        <v>0</v>
      </c>
      <c r="F34" s="336">
        <v>1</v>
      </c>
      <c r="G34" s="306">
        <v>0</v>
      </c>
      <c r="H34" s="545">
        <v>0</v>
      </c>
      <c r="I34" s="306">
        <f>E34*F34</f>
        <v>0</v>
      </c>
      <c r="J34" s="545">
        <v>0</v>
      </c>
      <c r="K34" s="531" t="s">
        <v>286</v>
      </c>
      <c r="L34" s="567"/>
    </row>
    <row r="35" spans="1:16" ht="15.5" x14ac:dyDescent="0.35">
      <c r="A35" s="239"/>
      <c r="B35" s="513">
        <f t="shared" si="1"/>
        <v>20</v>
      </c>
      <c r="C35" s="304" t="s">
        <v>510</v>
      </c>
      <c r="D35" s="239"/>
      <c r="E35" s="533">
        <f>SUM(E32:E34)</f>
        <v>95984.38</v>
      </c>
      <c r="F35" s="532"/>
      <c r="G35" s="530">
        <f>SUM(G32:G34)</f>
        <v>0</v>
      </c>
      <c r="H35" s="530">
        <f>SUM(H32:H34)</f>
        <v>0</v>
      </c>
      <c r="I35" s="530">
        <f>SUM(I32:I34)</f>
        <v>95984.38</v>
      </c>
      <c r="J35" s="530">
        <f>SUM(J33:J34)</f>
        <v>0</v>
      </c>
      <c r="K35" s="531" t="s">
        <v>522</v>
      </c>
      <c r="L35" s="568"/>
    </row>
    <row r="36" spans="1:16" ht="15.5" x14ac:dyDescent="0.35">
      <c r="A36" s="239"/>
      <c r="B36" s="513">
        <f t="shared" si="1"/>
        <v>21</v>
      </c>
      <c r="C36" s="239"/>
      <c r="D36" s="239"/>
      <c r="L36" s="567"/>
    </row>
    <row r="37" spans="1:16" ht="15.5" x14ac:dyDescent="0.35">
      <c r="A37" s="239"/>
      <c r="B37" s="513">
        <f t="shared" si="1"/>
        <v>22</v>
      </c>
      <c r="C37" s="340" t="s">
        <v>354</v>
      </c>
      <c r="D37" s="239"/>
      <c r="E37" s="356"/>
      <c r="F37" s="336"/>
      <c r="G37" s="356"/>
      <c r="H37" s="356"/>
      <c r="I37" s="356"/>
      <c r="J37" s="517"/>
      <c r="K37" s="239"/>
      <c r="L37" s="567"/>
    </row>
    <row r="38" spans="1:16" ht="15.5" x14ac:dyDescent="0.35">
      <c r="A38" s="239"/>
      <c r="B38" s="513">
        <f t="shared" si="1"/>
        <v>23</v>
      </c>
      <c r="C38" s="304" t="s">
        <v>652</v>
      </c>
      <c r="D38" s="239"/>
      <c r="E38" s="533">
        <v>2272546.0499999998</v>
      </c>
      <c r="F38" s="534"/>
      <c r="G38" s="530">
        <f>E38*'H-32A-WP04 - Zonal Investment'!F70</f>
        <v>1782064.8825289207</v>
      </c>
      <c r="H38" s="530">
        <f>E38*'H-32A-WP04 - Zonal Investment'!G70</f>
        <v>263158.26007100183</v>
      </c>
      <c r="I38" s="530">
        <f>E38*'H-32A-WP04 - Zonal Investment'!H70</f>
        <v>227322.90740007727</v>
      </c>
      <c r="J38" s="530">
        <v>0</v>
      </c>
      <c r="K38" s="531" t="str">
        <f>C38</f>
        <v>Projected O&amp;M Specific to all zones</v>
      </c>
      <c r="L38" s="567"/>
    </row>
    <row r="39" spans="1:16" ht="15.5" x14ac:dyDescent="0.35">
      <c r="A39" s="239"/>
      <c r="B39" s="513">
        <f t="shared" si="1"/>
        <v>24</v>
      </c>
      <c r="C39" s="304" t="s">
        <v>355</v>
      </c>
      <c r="D39" s="239"/>
      <c r="E39" s="356">
        <v>0</v>
      </c>
      <c r="F39" s="443"/>
      <c r="G39" s="530">
        <v>0</v>
      </c>
      <c r="H39" s="530">
        <v>0</v>
      </c>
      <c r="I39" s="530">
        <v>0</v>
      </c>
      <c r="J39" s="530">
        <v>0</v>
      </c>
      <c r="K39" s="304" t="s">
        <v>286</v>
      </c>
      <c r="L39" s="567"/>
    </row>
    <row r="40" spans="1:16" ht="15.5" x14ac:dyDescent="0.35">
      <c r="A40" s="239"/>
      <c r="B40" s="513">
        <f t="shared" si="1"/>
        <v>25</v>
      </c>
      <c r="C40" s="304" t="s">
        <v>355</v>
      </c>
      <c r="D40" s="239"/>
      <c r="E40" s="356">
        <v>0</v>
      </c>
      <c r="F40" s="443"/>
      <c r="G40" s="530">
        <v>0</v>
      </c>
      <c r="H40" s="530">
        <v>0</v>
      </c>
      <c r="I40" s="530">
        <v>0</v>
      </c>
      <c r="J40" s="530">
        <v>0</v>
      </c>
      <c r="K40" s="304" t="s">
        <v>286</v>
      </c>
      <c r="L40" s="567"/>
    </row>
    <row r="41" spans="1:16" ht="15.5" x14ac:dyDescent="0.35">
      <c r="A41" s="239"/>
      <c r="B41" s="513">
        <f t="shared" si="1"/>
        <v>26</v>
      </c>
      <c r="C41" s="304" t="s">
        <v>355</v>
      </c>
      <c r="D41" s="239"/>
      <c r="E41" s="356">
        <v>0</v>
      </c>
      <c r="F41" s="443"/>
      <c r="G41" s="530">
        <v>0</v>
      </c>
      <c r="H41" s="530">
        <v>0</v>
      </c>
      <c r="I41" s="530">
        <v>0</v>
      </c>
      <c r="J41" s="530">
        <v>0</v>
      </c>
      <c r="K41" s="304" t="s">
        <v>286</v>
      </c>
      <c r="L41" s="567"/>
    </row>
    <row r="42" spans="1:16" ht="15.5" x14ac:dyDescent="0.35">
      <c r="A42" s="239"/>
      <c r="B42" s="513">
        <f t="shared" si="1"/>
        <v>27</v>
      </c>
      <c r="C42" s="304" t="s">
        <v>355</v>
      </c>
      <c r="D42" s="239"/>
      <c r="E42" s="356">
        <v>0</v>
      </c>
      <c r="F42" s="443"/>
      <c r="G42" s="530">
        <v>0</v>
      </c>
      <c r="H42" s="530">
        <v>0</v>
      </c>
      <c r="I42" s="530">
        <v>0</v>
      </c>
      <c r="J42" s="530">
        <v>0</v>
      </c>
      <c r="K42" s="304" t="s">
        <v>286</v>
      </c>
      <c r="L42" s="239"/>
    </row>
    <row r="43" spans="1:16" ht="15.5" x14ac:dyDescent="0.35">
      <c r="A43" s="239"/>
      <c r="B43" s="513">
        <f t="shared" si="1"/>
        <v>28</v>
      </c>
      <c r="C43" s="304" t="s">
        <v>355</v>
      </c>
      <c r="D43" s="239"/>
      <c r="E43" s="356">
        <v>0</v>
      </c>
      <c r="F43" s="336"/>
      <c r="G43" s="530">
        <v>0</v>
      </c>
      <c r="H43" s="530">
        <v>0</v>
      </c>
      <c r="I43" s="530">
        <v>0</v>
      </c>
      <c r="J43" s="530">
        <v>0</v>
      </c>
      <c r="K43" s="304" t="s">
        <v>286</v>
      </c>
      <c r="L43" s="552"/>
    </row>
    <row r="44" spans="1:16" ht="18.5" x14ac:dyDescent="0.65">
      <c r="A44" s="239"/>
      <c r="B44" s="513">
        <f t="shared" si="1"/>
        <v>29</v>
      </c>
      <c r="C44" s="304" t="s">
        <v>355</v>
      </c>
      <c r="D44" s="239"/>
      <c r="E44" s="559">
        <v>0</v>
      </c>
      <c r="F44" s="336"/>
      <c r="G44" s="530">
        <v>0</v>
      </c>
      <c r="H44" s="530">
        <v>0</v>
      </c>
      <c r="I44" s="530">
        <v>0</v>
      </c>
      <c r="J44" s="530">
        <v>0</v>
      </c>
      <c r="K44" s="304" t="s">
        <v>286</v>
      </c>
      <c r="L44" s="239"/>
    </row>
    <row r="45" spans="1:16" ht="15.5" x14ac:dyDescent="0.35">
      <c r="A45" s="239"/>
      <c r="B45" s="513">
        <f t="shared" si="1"/>
        <v>30</v>
      </c>
      <c r="C45" s="340" t="s">
        <v>354</v>
      </c>
      <c r="D45" s="239"/>
      <c r="E45" s="356">
        <f>SUM(E38:E44)</f>
        <v>2272546.0499999998</v>
      </c>
      <c r="F45" s="239"/>
      <c r="G45" s="305">
        <f>SUM(G38:G44)</f>
        <v>1782064.8825289207</v>
      </c>
      <c r="H45" s="305">
        <f>SUM(H38:H44)</f>
        <v>263158.26007100183</v>
      </c>
      <c r="I45" s="305">
        <f>SUM(I38:I44)</f>
        <v>227322.90740007727</v>
      </c>
      <c r="J45" s="305">
        <f>SUM(J38:J44)</f>
        <v>0</v>
      </c>
      <c r="K45" s="304" t="s">
        <v>360</v>
      </c>
      <c r="L45" s="239"/>
    </row>
    <row r="46" spans="1:16" ht="15.5" x14ac:dyDescent="0.35">
      <c r="A46" s="239"/>
      <c r="B46" s="513">
        <f t="shared" si="1"/>
        <v>31</v>
      </c>
      <c r="C46" s="239"/>
      <c r="D46" s="239"/>
      <c r="E46" s="356"/>
      <c r="F46" s="239"/>
      <c r="G46" s="301"/>
      <c r="H46" s="301"/>
      <c r="I46" s="301"/>
      <c r="J46" s="301"/>
      <c r="K46" s="239"/>
    </row>
    <row r="47" spans="1:16" ht="21" x14ac:dyDescent="0.5">
      <c r="A47" s="239"/>
      <c r="B47" s="513">
        <f t="shared" si="1"/>
        <v>32</v>
      </c>
      <c r="C47" s="518"/>
      <c r="D47" s="519"/>
      <c r="E47" s="569"/>
      <c r="F47" s="567"/>
      <c r="G47" s="301"/>
      <c r="H47" s="301"/>
      <c r="I47" s="301"/>
      <c r="J47" s="301"/>
      <c r="K47" s="239"/>
    </row>
    <row r="48" spans="1:16" ht="15.5" x14ac:dyDescent="0.35">
      <c r="A48" s="239"/>
      <c r="B48" s="513">
        <f t="shared" si="1"/>
        <v>33</v>
      </c>
      <c r="C48" s="414"/>
      <c r="D48" s="414"/>
      <c r="E48" s="415"/>
      <c r="F48" s="414"/>
      <c r="G48" s="415"/>
      <c r="H48" s="415"/>
      <c r="I48" s="415"/>
      <c r="J48" s="415"/>
      <c r="K48" s="414"/>
    </row>
    <row r="49" spans="1:12" ht="15.5" x14ac:dyDescent="0.35">
      <c r="A49" s="239"/>
      <c r="B49" s="513">
        <f t="shared" si="1"/>
        <v>34</v>
      </c>
      <c r="F49" s="414"/>
      <c r="G49" s="415"/>
      <c r="H49" s="415"/>
      <c r="I49" s="415"/>
      <c r="J49" s="415"/>
      <c r="K49" s="414"/>
    </row>
    <row r="50" spans="1:12" ht="15.5" x14ac:dyDescent="0.35">
      <c r="A50" s="239"/>
      <c r="B50" s="513">
        <f t="shared" si="1"/>
        <v>35</v>
      </c>
      <c r="C50" s="239"/>
      <c r="D50" s="239"/>
      <c r="E50" s="301"/>
      <c r="F50" s="239"/>
      <c r="G50" s="301"/>
      <c r="H50" s="301"/>
      <c r="I50" s="301"/>
      <c r="J50" s="301"/>
      <c r="K50" s="416" t="s">
        <v>458</v>
      </c>
    </row>
    <row r="51" spans="1:12" ht="15.5" x14ac:dyDescent="0.35">
      <c r="A51" s="239"/>
      <c r="B51" s="513">
        <f t="shared" si="1"/>
        <v>36</v>
      </c>
      <c r="C51" s="239"/>
      <c r="D51" s="239"/>
      <c r="E51" s="239"/>
      <c r="F51" s="239"/>
      <c r="G51" s="239"/>
      <c r="H51" s="239"/>
      <c r="I51" s="239"/>
      <c r="J51" s="239"/>
      <c r="K51" s="388" t="s">
        <v>612</v>
      </c>
    </row>
    <row r="52" spans="1:12" ht="15.5" x14ac:dyDescent="0.35">
      <c r="A52" s="239"/>
      <c r="B52" s="513">
        <f t="shared" si="1"/>
        <v>37</v>
      </c>
      <c r="C52" s="303" t="s">
        <v>284</v>
      </c>
      <c r="D52" s="239"/>
      <c r="E52" s="319" t="s">
        <v>283</v>
      </c>
      <c r="F52" s="239"/>
      <c r="G52" s="303" t="s">
        <v>81</v>
      </c>
      <c r="H52" s="303"/>
      <c r="I52" s="303"/>
      <c r="J52" s="303" t="s">
        <v>356</v>
      </c>
      <c r="K52" s="303" t="s">
        <v>285</v>
      </c>
      <c r="L52" s="239"/>
    </row>
    <row r="53" spans="1:12" ht="15.5" x14ac:dyDescent="0.35">
      <c r="A53" s="239"/>
      <c r="B53" s="513">
        <f t="shared" si="1"/>
        <v>38</v>
      </c>
      <c r="C53" s="302" t="s">
        <v>23</v>
      </c>
      <c r="D53" s="239"/>
      <c r="E53" s="302" t="s">
        <v>24</v>
      </c>
      <c r="F53" s="239"/>
      <c r="G53" s="302" t="s">
        <v>25</v>
      </c>
      <c r="H53" s="302"/>
      <c r="I53" s="302"/>
      <c r="J53" s="302" t="s">
        <v>26</v>
      </c>
      <c r="K53" s="302" t="s">
        <v>45</v>
      </c>
      <c r="L53" s="239"/>
    </row>
    <row r="54" spans="1:12" ht="15.5" x14ac:dyDescent="0.35">
      <c r="A54" s="239"/>
      <c r="B54" s="513">
        <f t="shared" si="1"/>
        <v>39</v>
      </c>
      <c r="C54" s="239"/>
      <c r="D54" s="239"/>
      <c r="E54" s="356"/>
      <c r="F54" s="239"/>
      <c r="G54" s="356"/>
      <c r="H54" s="356"/>
      <c r="I54" s="356"/>
      <c r="J54" s="356"/>
      <c r="K54" s="239"/>
      <c r="L54" s="239"/>
    </row>
    <row r="55" spans="1:12" ht="15.5" x14ac:dyDescent="0.35">
      <c r="A55" s="239"/>
      <c r="B55" s="513">
        <f t="shared" si="1"/>
        <v>40</v>
      </c>
      <c r="C55" s="308" t="s">
        <v>614</v>
      </c>
      <c r="D55" s="239"/>
      <c r="E55" s="50" t="s">
        <v>112</v>
      </c>
      <c r="F55" s="239"/>
      <c r="G55" s="309">
        <f>E61+E67+E73+E84</f>
        <v>4571458</v>
      </c>
      <c r="H55" s="305"/>
      <c r="I55" s="305"/>
      <c r="J55" s="305"/>
      <c r="K55" s="239" t="s">
        <v>357</v>
      </c>
      <c r="L55" s="239"/>
    </row>
    <row r="56" spans="1:12" ht="15.5" x14ac:dyDescent="0.35">
      <c r="A56" s="239"/>
      <c r="B56" s="513">
        <f t="shared" si="1"/>
        <v>41</v>
      </c>
      <c r="C56" s="239"/>
      <c r="D56" s="239"/>
      <c r="E56" s="239"/>
      <c r="F56" s="239"/>
      <c r="G56" s="356"/>
      <c r="H56" s="356"/>
      <c r="I56" s="356"/>
      <c r="J56" s="356"/>
      <c r="K56" s="239"/>
      <c r="L56" s="239"/>
    </row>
    <row r="57" spans="1:12" ht="15.5" x14ac:dyDescent="0.35">
      <c r="A57" s="239"/>
      <c r="B57" s="513">
        <f t="shared" si="1"/>
        <v>42</v>
      </c>
      <c r="C57" s="239" t="s">
        <v>306</v>
      </c>
      <c r="D57" s="239"/>
      <c r="E57" s="303" t="s">
        <v>4</v>
      </c>
      <c r="F57" s="303" t="s">
        <v>340</v>
      </c>
      <c r="G57" s="418" t="s">
        <v>80</v>
      </c>
      <c r="H57" s="418" t="s">
        <v>82</v>
      </c>
      <c r="I57" s="418" t="s">
        <v>508</v>
      </c>
      <c r="J57" s="418" t="s">
        <v>368</v>
      </c>
      <c r="K57" s="490" t="s">
        <v>547</v>
      </c>
      <c r="L57" s="239"/>
    </row>
    <row r="58" spans="1:12" ht="15.5" x14ac:dyDescent="0.35">
      <c r="A58" s="239"/>
      <c r="B58" s="513">
        <f t="shared" si="1"/>
        <v>43</v>
      </c>
      <c r="C58" s="487" t="s">
        <v>501</v>
      </c>
      <c r="D58" s="239"/>
      <c r="E58" s="537">
        <v>0</v>
      </c>
      <c r="F58" s="536"/>
      <c r="G58" s="535">
        <f>E58</f>
        <v>0</v>
      </c>
      <c r="H58" s="530">
        <v>0</v>
      </c>
      <c r="I58" s="530">
        <v>0</v>
      </c>
      <c r="J58" s="530">
        <v>0</v>
      </c>
      <c r="K58" s="531" t="s">
        <v>286</v>
      </c>
      <c r="L58" s="239"/>
    </row>
    <row r="59" spans="1:12" ht="15.5" x14ac:dyDescent="0.35">
      <c r="A59" s="239"/>
      <c r="B59" s="513">
        <f t="shared" si="1"/>
        <v>44</v>
      </c>
      <c r="C59" s="487" t="s">
        <v>501</v>
      </c>
      <c r="D59" s="239"/>
      <c r="E59" s="533">
        <v>0</v>
      </c>
      <c r="F59" s="536"/>
      <c r="G59" s="538">
        <f>E59</f>
        <v>0</v>
      </c>
      <c r="H59" s="530">
        <v>0</v>
      </c>
      <c r="I59" s="530">
        <v>0</v>
      </c>
      <c r="J59" s="538">
        <f>E59-G59</f>
        <v>0</v>
      </c>
      <c r="K59" s="531" t="s">
        <v>286</v>
      </c>
      <c r="L59" s="239"/>
    </row>
    <row r="60" spans="1:12" ht="18.5" x14ac:dyDescent="0.65">
      <c r="A60" s="239"/>
      <c r="B60" s="513">
        <f t="shared" si="1"/>
        <v>45</v>
      </c>
      <c r="C60" s="304" t="s">
        <v>501</v>
      </c>
      <c r="D60" s="239"/>
      <c r="E60" s="489">
        <v>0</v>
      </c>
      <c r="F60" s="239"/>
      <c r="G60" s="306">
        <f>E60</f>
        <v>0</v>
      </c>
      <c r="H60" s="306">
        <v>0</v>
      </c>
      <c r="I60" s="306">
        <v>0</v>
      </c>
      <c r="J60" s="306">
        <f>E60-G60</f>
        <v>0</v>
      </c>
      <c r="K60" s="304" t="s">
        <v>286</v>
      </c>
      <c r="L60" s="239"/>
    </row>
    <row r="61" spans="1:12" ht="15.5" x14ac:dyDescent="0.35">
      <c r="A61" s="239"/>
      <c r="B61" s="513">
        <f t="shared" si="1"/>
        <v>46</v>
      </c>
      <c r="C61" s="239" t="s">
        <v>511</v>
      </c>
      <c r="D61" s="239"/>
      <c r="E61" s="356">
        <f>SUM(E58:E60)</f>
        <v>0</v>
      </c>
      <c r="F61" s="239"/>
      <c r="G61" s="305">
        <f>SUM(G58:G60)</f>
        <v>0</v>
      </c>
      <c r="H61" s="305">
        <f>SUM(H58:H60)</f>
        <v>0</v>
      </c>
      <c r="I61" s="305">
        <f>SUM(I58:I60)</f>
        <v>0</v>
      </c>
      <c r="J61" s="305">
        <f>SUM(J58:J60)</f>
        <v>0</v>
      </c>
      <c r="K61" s="304" t="s">
        <v>305</v>
      </c>
      <c r="L61" s="239"/>
    </row>
    <row r="62" spans="1:12" ht="15.5" x14ac:dyDescent="0.35">
      <c r="A62" s="239"/>
      <c r="B62" s="513">
        <f t="shared" si="1"/>
        <v>47</v>
      </c>
      <c r="C62" s="239"/>
      <c r="D62" s="239"/>
      <c r="E62" s="356"/>
      <c r="F62" s="239"/>
      <c r="G62" s="356"/>
      <c r="H62" s="356"/>
      <c r="I62" s="356"/>
      <c r="J62" s="356"/>
      <c r="K62" s="239"/>
      <c r="L62" s="239"/>
    </row>
    <row r="63" spans="1:12" ht="15.5" x14ac:dyDescent="0.35">
      <c r="A63" s="239"/>
      <c r="B63" s="513">
        <f t="shared" si="1"/>
        <v>48</v>
      </c>
      <c r="C63" s="239" t="s">
        <v>311</v>
      </c>
      <c r="D63" s="239"/>
      <c r="E63" s="488"/>
      <c r="F63" s="239"/>
      <c r="G63" s="356"/>
      <c r="H63" s="356"/>
      <c r="I63" s="356"/>
      <c r="J63" s="356"/>
      <c r="K63" s="239"/>
      <c r="L63" s="239"/>
    </row>
    <row r="64" spans="1:12" ht="15.5" x14ac:dyDescent="0.35">
      <c r="A64" s="239"/>
      <c r="B64" s="513">
        <f t="shared" si="1"/>
        <v>49</v>
      </c>
      <c r="C64" s="304" t="s">
        <v>307</v>
      </c>
      <c r="D64" s="239"/>
      <c r="E64" s="533">
        <v>0</v>
      </c>
      <c r="F64" s="536"/>
      <c r="G64" s="530">
        <v>0</v>
      </c>
      <c r="H64" s="530">
        <f>E64</f>
        <v>0</v>
      </c>
      <c r="I64" s="530">
        <v>0</v>
      </c>
      <c r="J64" s="530">
        <f>G64</f>
        <v>0</v>
      </c>
      <c r="K64" s="304" t="s">
        <v>286</v>
      </c>
      <c r="L64" s="239"/>
    </row>
    <row r="65" spans="1:12" ht="15.5" x14ac:dyDescent="0.35">
      <c r="A65" s="239"/>
      <c r="B65" s="513">
        <f t="shared" si="1"/>
        <v>50</v>
      </c>
      <c r="C65" s="304" t="s">
        <v>307</v>
      </c>
      <c r="D65" s="239"/>
      <c r="E65" s="356">
        <v>0</v>
      </c>
      <c r="F65" s="239"/>
      <c r="G65" s="305">
        <v>0</v>
      </c>
      <c r="H65" s="305">
        <f>E65</f>
        <v>0</v>
      </c>
      <c r="I65" s="305">
        <v>0</v>
      </c>
      <c r="J65" s="305">
        <f>E65-G65</f>
        <v>0</v>
      </c>
      <c r="K65" s="304" t="s">
        <v>286</v>
      </c>
      <c r="L65" s="239"/>
    </row>
    <row r="66" spans="1:12" ht="18.5" x14ac:dyDescent="0.65">
      <c r="A66" s="239"/>
      <c r="B66" s="513">
        <f t="shared" si="1"/>
        <v>51</v>
      </c>
      <c r="C66" s="304" t="s">
        <v>307</v>
      </c>
      <c r="D66" s="239"/>
      <c r="E66" s="489">
        <v>0</v>
      </c>
      <c r="F66" s="239"/>
      <c r="G66" s="306">
        <v>0</v>
      </c>
      <c r="H66" s="306">
        <v>0</v>
      </c>
      <c r="I66" s="306">
        <v>0</v>
      </c>
      <c r="J66" s="306">
        <f>E66-G66</f>
        <v>0</v>
      </c>
      <c r="K66" s="304" t="s">
        <v>286</v>
      </c>
      <c r="L66" s="239"/>
    </row>
    <row r="67" spans="1:12" ht="15.5" x14ac:dyDescent="0.35">
      <c r="A67" s="239"/>
      <c r="B67" s="513">
        <f t="shared" si="1"/>
        <v>52</v>
      </c>
      <c r="C67" s="239" t="s">
        <v>512</v>
      </c>
      <c r="D67" s="239"/>
      <c r="E67" s="356">
        <f>SUM(E64:E66)</f>
        <v>0</v>
      </c>
      <c r="F67" s="239"/>
      <c r="G67" s="305">
        <f>SUM(G64:G66)</f>
        <v>0</v>
      </c>
      <c r="H67" s="305">
        <f>SUM(H64:H66)</f>
        <v>0</v>
      </c>
      <c r="I67" s="305">
        <f>SUM(I64:I66)</f>
        <v>0</v>
      </c>
      <c r="J67" s="305">
        <f>SUM(J64:J66)</f>
        <v>0</v>
      </c>
      <c r="K67" s="304" t="s">
        <v>310</v>
      </c>
      <c r="L67" s="239"/>
    </row>
    <row r="68" spans="1:12" ht="15.5" x14ac:dyDescent="0.35">
      <c r="A68" s="239"/>
      <c r="B68" s="513">
        <f t="shared" si="1"/>
        <v>53</v>
      </c>
      <c r="C68" s="239"/>
      <c r="D68" s="239"/>
      <c r="E68" s="356"/>
      <c r="F68" s="239"/>
      <c r="G68" s="356"/>
      <c r="H68" s="356"/>
      <c r="I68" s="356"/>
      <c r="J68" s="301"/>
      <c r="K68" s="239"/>
      <c r="L68" s="239"/>
    </row>
    <row r="69" spans="1:12" ht="15.5" x14ac:dyDescent="0.35">
      <c r="A69" s="239"/>
      <c r="B69" s="513">
        <f t="shared" si="1"/>
        <v>54</v>
      </c>
      <c r="C69" s="239" t="s">
        <v>513</v>
      </c>
      <c r="D69" s="239"/>
      <c r="E69" s="488"/>
      <c r="F69" s="239"/>
      <c r="G69" s="356"/>
      <c r="H69" s="356"/>
      <c r="I69" s="356"/>
      <c r="J69" s="356"/>
      <c r="K69" s="239"/>
      <c r="L69" s="239"/>
    </row>
    <row r="70" spans="1:12" ht="15.5" x14ac:dyDescent="0.35">
      <c r="A70" s="239"/>
      <c r="B70" s="513">
        <f t="shared" si="1"/>
        <v>55</v>
      </c>
      <c r="C70" s="304" t="s">
        <v>514</v>
      </c>
      <c r="D70" s="239"/>
      <c r="E70" s="533">
        <v>0</v>
      </c>
      <c r="F70" s="536"/>
      <c r="G70" s="530">
        <v>0</v>
      </c>
      <c r="H70" s="530">
        <v>0</v>
      </c>
      <c r="I70" s="530">
        <f>E70</f>
        <v>0</v>
      </c>
      <c r="J70" s="530">
        <v>0</v>
      </c>
      <c r="K70" s="304" t="s">
        <v>286</v>
      </c>
      <c r="L70" s="239"/>
    </row>
    <row r="71" spans="1:12" ht="15.5" x14ac:dyDescent="0.35">
      <c r="A71" s="239"/>
      <c r="B71" s="513">
        <f t="shared" si="1"/>
        <v>56</v>
      </c>
      <c r="C71" s="304" t="s">
        <v>514</v>
      </c>
      <c r="D71" s="239"/>
      <c r="E71" s="356">
        <v>0</v>
      </c>
      <c r="F71" s="239"/>
      <c r="G71" s="305">
        <v>0</v>
      </c>
      <c r="H71" s="305">
        <v>0</v>
      </c>
      <c r="I71" s="305">
        <v>0</v>
      </c>
      <c r="J71" s="305">
        <v>0</v>
      </c>
      <c r="K71" s="304" t="s">
        <v>286</v>
      </c>
      <c r="L71" s="239"/>
    </row>
    <row r="72" spans="1:12" ht="18.5" x14ac:dyDescent="0.65">
      <c r="A72" s="239"/>
      <c r="B72" s="513">
        <f t="shared" si="1"/>
        <v>57</v>
      </c>
      <c r="C72" s="304" t="s">
        <v>514</v>
      </c>
      <c r="D72" s="239"/>
      <c r="E72" s="489">
        <v>0</v>
      </c>
      <c r="F72" s="239"/>
      <c r="G72" s="306">
        <v>0</v>
      </c>
      <c r="H72" s="306">
        <v>0</v>
      </c>
      <c r="I72" s="306">
        <v>0</v>
      </c>
      <c r="J72" s="306">
        <v>0</v>
      </c>
      <c r="K72" s="304" t="s">
        <v>286</v>
      </c>
      <c r="L72" s="239"/>
    </row>
    <row r="73" spans="1:12" ht="15.5" x14ac:dyDescent="0.35">
      <c r="A73" s="239"/>
      <c r="B73" s="513">
        <f t="shared" si="1"/>
        <v>58</v>
      </c>
      <c r="C73" s="239" t="s">
        <v>515</v>
      </c>
      <c r="D73" s="239"/>
      <c r="E73" s="356">
        <f>SUM(E70:E72)</f>
        <v>0</v>
      </c>
      <c r="F73" s="239"/>
      <c r="G73" s="305">
        <f>SUM(G70:G72)</f>
        <v>0</v>
      </c>
      <c r="H73" s="305">
        <f>SUM(H70:H72)</f>
        <v>0</v>
      </c>
      <c r="I73" s="305">
        <f>SUM(I70:I72)</f>
        <v>0</v>
      </c>
      <c r="J73" s="305">
        <f>SUM(J70:J72)</f>
        <v>0</v>
      </c>
      <c r="K73" s="304" t="s">
        <v>537</v>
      </c>
      <c r="L73" s="239"/>
    </row>
    <row r="74" spans="1:12" ht="15.5" x14ac:dyDescent="0.35">
      <c r="A74" s="239"/>
      <c r="B74" s="513">
        <f t="shared" si="1"/>
        <v>59</v>
      </c>
      <c r="C74" s="239"/>
      <c r="D74" s="239"/>
      <c r="E74" s="356"/>
      <c r="F74" s="239"/>
      <c r="G74" s="356"/>
      <c r="H74" s="356"/>
      <c r="I74" s="356"/>
      <c r="J74" s="301"/>
      <c r="K74" s="239"/>
      <c r="L74" s="239"/>
    </row>
    <row r="75" spans="1:12" ht="15.5" x14ac:dyDescent="0.35">
      <c r="A75" s="239"/>
      <c r="B75" s="513">
        <f t="shared" si="1"/>
        <v>60</v>
      </c>
      <c r="C75" s="239" t="s">
        <v>358</v>
      </c>
      <c r="D75" s="239"/>
      <c r="E75" s="301"/>
      <c r="F75" s="239"/>
      <c r="G75" s="356"/>
      <c r="H75" s="356"/>
      <c r="I75" s="356"/>
      <c r="J75" s="356"/>
      <c r="K75" s="239"/>
      <c r="L75" s="567"/>
    </row>
    <row r="76" spans="1:12" ht="15.5" x14ac:dyDescent="0.35">
      <c r="A76" s="239"/>
      <c r="B76" s="513">
        <f t="shared" si="1"/>
        <v>61</v>
      </c>
      <c r="C76" s="515" t="s">
        <v>653</v>
      </c>
      <c r="D76" s="239"/>
      <c r="E76" s="537">
        <v>4571458</v>
      </c>
      <c r="F76" s="529"/>
      <c r="G76" s="530">
        <f>E76*'H-32A-WP04 - Zonal Investment'!F70</f>
        <v>3584805.1412449465</v>
      </c>
      <c r="H76" s="530">
        <f>E76*'H-32A-WP04 - Zonal Investment'!G70</f>
        <v>529369.66151584126</v>
      </c>
      <c r="I76" s="530">
        <f>E76*'H-32A-WP04 - Zonal Investment'!H70</f>
        <v>457283.19723921217</v>
      </c>
      <c r="J76" s="530">
        <v>0</v>
      </c>
      <c r="K76" s="531" t="str">
        <f>C76</f>
        <v>A&amp;G specific to all zones</v>
      </c>
      <c r="L76" s="567"/>
    </row>
    <row r="77" spans="1:12" ht="15.5" x14ac:dyDescent="0.35">
      <c r="A77" s="239"/>
      <c r="B77" s="513">
        <f t="shared" si="1"/>
        <v>62</v>
      </c>
      <c r="C77" s="304" t="s">
        <v>568</v>
      </c>
      <c r="D77" s="239"/>
      <c r="E77" s="356">
        <v>0</v>
      </c>
      <c r="F77" s="239"/>
      <c r="G77" s="530">
        <v>0</v>
      </c>
      <c r="H77" s="530">
        <v>0</v>
      </c>
      <c r="I77" s="530">
        <v>0</v>
      </c>
      <c r="J77" s="530">
        <v>0</v>
      </c>
      <c r="K77" s="531" t="s">
        <v>286</v>
      </c>
      <c r="L77" s="567"/>
    </row>
    <row r="78" spans="1:12" ht="15.5" x14ac:dyDescent="0.35">
      <c r="A78" s="239"/>
      <c r="B78" s="513">
        <f t="shared" si="1"/>
        <v>63</v>
      </c>
      <c r="C78" s="304" t="s">
        <v>568</v>
      </c>
      <c r="D78" s="239"/>
      <c r="E78" s="356">
        <v>0</v>
      </c>
      <c r="F78" s="239"/>
      <c r="G78" s="530">
        <v>0</v>
      </c>
      <c r="H78" s="530">
        <v>0</v>
      </c>
      <c r="I78" s="530">
        <v>0</v>
      </c>
      <c r="J78" s="530">
        <v>0</v>
      </c>
      <c r="K78" s="531" t="s">
        <v>286</v>
      </c>
      <c r="L78" s="567"/>
    </row>
    <row r="79" spans="1:12" ht="15.5" x14ac:dyDescent="0.35">
      <c r="A79" s="239"/>
      <c r="B79" s="513">
        <f t="shared" si="1"/>
        <v>64</v>
      </c>
      <c r="C79" s="304" t="s">
        <v>568</v>
      </c>
      <c r="D79" s="239"/>
      <c r="E79" s="356">
        <v>0</v>
      </c>
      <c r="F79" s="239"/>
      <c r="G79" s="530">
        <v>0</v>
      </c>
      <c r="H79" s="530">
        <v>0</v>
      </c>
      <c r="I79" s="530">
        <v>0</v>
      </c>
      <c r="J79" s="530">
        <v>0</v>
      </c>
      <c r="K79" s="531" t="s">
        <v>286</v>
      </c>
      <c r="L79" s="567"/>
    </row>
    <row r="80" spans="1:12" ht="15.5" x14ac:dyDescent="0.35">
      <c r="A80" s="239"/>
      <c r="B80" s="513">
        <f t="shared" si="1"/>
        <v>65</v>
      </c>
      <c r="C80" s="304" t="s">
        <v>568</v>
      </c>
      <c r="D80" s="239"/>
      <c r="E80" s="356">
        <v>0</v>
      </c>
      <c r="F80" s="239"/>
      <c r="G80" s="530">
        <v>0</v>
      </c>
      <c r="H80" s="530">
        <v>0</v>
      </c>
      <c r="I80" s="530">
        <v>0</v>
      </c>
      <c r="J80" s="530">
        <v>0</v>
      </c>
      <c r="K80" s="531" t="s">
        <v>286</v>
      </c>
      <c r="L80" s="567"/>
    </row>
    <row r="81" spans="1:18" ht="15.5" x14ac:dyDescent="0.35">
      <c r="A81" s="239"/>
      <c r="B81" s="513">
        <f t="shared" si="1"/>
        <v>66</v>
      </c>
      <c r="C81" s="304" t="s">
        <v>568</v>
      </c>
      <c r="D81" s="239"/>
      <c r="E81" s="356">
        <v>0</v>
      </c>
      <c r="F81" s="239"/>
      <c r="G81" s="530">
        <v>0</v>
      </c>
      <c r="H81" s="530">
        <v>0</v>
      </c>
      <c r="I81" s="530">
        <v>0</v>
      </c>
      <c r="J81" s="530">
        <v>0</v>
      </c>
      <c r="K81" s="531" t="s">
        <v>286</v>
      </c>
      <c r="L81" s="567"/>
    </row>
    <row r="82" spans="1:18" ht="15.5" x14ac:dyDescent="0.35">
      <c r="A82" s="239"/>
      <c r="B82" s="513">
        <f t="shared" si="1"/>
        <v>67</v>
      </c>
      <c r="C82" s="304" t="s">
        <v>568</v>
      </c>
      <c r="D82" s="239"/>
      <c r="E82" s="356">
        <v>0</v>
      </c>
      <c r="F82" s="239"/>
      <c r="G82" s="530">
        <v>0</v>
      </c>
      <c r="H82" s="530">
        <v>0</v>
      </c>
      <c r="I82" s="530">
        <v>0</v>
      </c>
      <c r="J82" s="530">
        <v>0</v>
      </c>
      <c r="K82" s="531" t="s">
        <v>286</v>
      </c>
      <c r="L82" s="567"/>
    </row>
    <row r="83" spans="1:18" ht="18.5" x14ac:dyDescent="0.65">
      <c r="A83" s="239"/>
      <c r="B83" s="513">
        <f t="shared" si="1"/>
        <v>68</v>
      </c>
      <c r="C83" s="304" t="s">
        <v>568</v>
      </c>
      <c r="D83" s="239"/>
      <c r="E83" s="559">
        <v>0</v>
      </c>
      <c r="F83" s="239"/>
      <c r="G83" s="530">
        <v>0</v>
      </c>
      <c r="H83" s="530">
        <v>0</v>
      </c>
      <c r="I83" s="530">
        <v>0</v>
      </c>
      <c r="J83" s="530">
        <v>0</v>
      </c>
      <c r="K83" s="531" t="s">
        <v>286</v>
      </c>
      <c r="L83" s="567"/>
    </row>
    <row r="84" spans="1:18" ht="15.5" x14ac:dyDescent="0.35">
      <c r="A84" s="239"/>
      <c r="B84" s="513">
        <f t="shared" si="1"/>
        <v>69</v>
      </c>
      <c r="C84" s="239" t="s">
        <v>358</v>
      </c>
      <c r="D84" s="239"/>
      <c r="E84" s="356">
        <f>SUM(E76:E83)</f>
        <v>4571458</v>
      </c>
      <c r="F84" s="239"/>
      <c r="G84" s="305">
        <f>SUM(G76:G83)</f>
        <v>3584805.1412449465</v>
      </c>
      <c r="H84" s="305">
        <f>SUM(H76:H83)</f>
        <v>529369.66151584126</v>
      </c>
      <c r="I84" s="305">
        <f>SUM(I76:I83)</f>
        <v>457283.19723921217</v>
      </c>
      <c r="J84" s="305">
        <f>SUM(J76:J83)</f>
        <v>0</v>
      </c>
      <c r="K84" s="304" t="s">
        <v>359</v>
      </c>
      <c r="L84" s="239"/>
      <c r="R84" s="553"/>
    </row>
    <row r="85" spans="1:18" ht="15.5" x14ac:dyDescent="0.35">
      <c r="A85" s="239"/>
      <c r="B85" s="513">
        <f t="shared" si="1"/>
        <v>70</v>
      </c>
      <c r="C85" s="555"/>
      <c r="D85" s="239"/>
      <c r="F85" s="239"/>
      <c r="G85" s="301"/>
      <c r="H85" s="301"/>
      <c r="I85" s="301"/>
      <c r="J85" s="301"/>
      <c r="K85" s="239"/>
      <c r="L85" s="239"/>
      <c r="R85" s="553"/>
    </row>
    <row r="86" spans="1:18" ht="15.5" x14ac:dyDescent="0.35">
      <c r="A86" s="239"/>
      <c r="B86" s="513">
        <f t="shared" si="1"/>
        <v>71</v>
      </c>
      <c r="D86" s="239"/>
      <c r="F86" s="239"/>
      <c r="G86" s="301"/>
      <c r="H86" s="301"/>
      <c r="I86" s="301"/>
      <c r="J86" s="520"/>
      <c r="K86" s="239"/>
      <c r="L86" s="239"/>
      <c r="R86" s="553"/>
    </row>
    <row r="87" spans="1:18" ht="15.5" x14ac:dyDescent="0.35">
      <c r="A87" s="239"/>
      <c r="B87" s="513">
        <f t="shared" si="1"/>
        <v>72</v>
      </c>
      <c r="C87" s="320" t="s">
        <v>615</v>
      </c>
      <c r="D87" s="239"/>
      <c r="E87" s="72" t="s">
        <v>540</v>
      </c>
      <c r="F87" s="239"/>
      <c r="G87" s="461"/>
      <c r="H87" s="461"/>
      <c r="I87" s="461"/>
      <c r="J87" s="305">
        <f>E101+E108+E115</f>
        <v>4141809.7300000004</v>
      </c>
      <c r="K87" s="239" t="s">
        <v>474</v>
      </c>
      <c r="L87" s="239"/>
      <c r="R87" s="553"/>
    </row>
    <row r="88" spans="1:18" ht="15.5" x14ac:dyDescent="0.35">
      <c r="A88" s="239"/>
      <c r="B88" s="513">
        <f t="shared" si="1"/>
        <v>73</v>
      </c>
      <c r="D88" s="239"/>
      <c r="F88" s="239"/>
      <c r="G88" s="356"/>
      <c r="H88" s="356"/>
      <c r="I88" s="356"/>
      <c r="J88" s="520"/>
      <c r="K88" s="239"/>
      <c r="L88" s="239"/>
      <c r="R88" s="553"/>
    </row>
    <row r="89" spans="1:18" ht="15.5" x14ac:dyDescent="0.35">
      <c r="A89" s="239"/>
      <c r="B89" s="513">
        <f t="shared" si="1"/>
        <v>74</v>
      </c>
      <c r="C89" s="239" t="s">
        <v>361</v>
      </c>
      <c r="D89" s="239"/>
      <c r="E89" s="72" t="s">
        <v>541</v>
      </c>
      <c r="F89" s="239"/>
      <c r="K89" s="239"/>
      <c r="L89" s="567"/>
      <c r="R89" s="553"/>
    </row>
    <row r="90" spans="1:18" ht="15.5" x14ac:dyDescent="0.35">
      <c r="A90" s="239"/>
      <c r="B90" s="513">
        <f t="shared" si="1"/>
        <v>75</v>
      </c>
      <c r="C90" s="304" t="s">
        <v>654</v>
      </c>
      <c r="D90" s="239"/>
      <c r="E90" s="356">
        <v>3487225.37</v>
      </c>
      <c r="F90" s="239"/>
      <c r="G90" s="309">
        <f>E90</f>
        <v>3487225.37</v>
      </c>
      <c r="H90" s="309">
        <v>0</v>
      </c>
      <c r="I90" s="309">
        <v>0</v>
      </c>
      <c r="J90" s="309">
        <v>0</v>
      </c>
      <c r="K90" s="487" t="str">
        <f>C90</f>
        <v>Property Tax</v>
      </c>
      <c r="L90" s="567"/>
      <c r="R90" s="553"/>
    </row>
    <row r="91" spans="1:18" ht="17" x14ac:dyDescent="0.5">
      <c r="A91" s="239"/>
      <c r="B91" s="513">
        <f t="shared" si="1"/>
        <v>76</v>
      </c>
      <c r="C91" s="304" t="s">
        <v>604</v>
      </c>
      <c r="D91" s="239"/>
      <c r="E91" s="356">
        <v>0</v>
      </c>
      <c r="F91" s="239"/>
      <c r="G91" s="309">
        <f t="shared" ref="G91:G99" si="2">E91</f>
        <v>0</v>
      </c>
      <c r="H91" s="309">
        <v>0</v>
      </c>
      <c r="I91" s="309">
        <v>0</v>
      </c>
      <c r="J91" s="309">
        <v>0</v>
      </c>
      <c r="K91" s="487" t="s">
        <v>286</v>
      </c>
      <c r="L91" s="567"/>
      <c r="R91" s="556"/>
    </row>
    <row r="92" spans="1:18" ht="15.5" x14ac:dyDescent="0.35">
      <c r="A92" s="239"/>
      <c r="B92" s="513">
        <f t="shared" si="1"/>
        <v>77</v>
      </c>
      <c r="C92" s="304" t="s">
        <v>604</v>
      </c>
      <c r="D92" s="239"/>
      <c r="E92" s="356">
        <v>0</v>
      </c>
      <c r="F92" s="239"/>
      <c r="G92" s="309">
        <f t="shared" si="2"/>
        <v>0</v>
      </c>
      <c r="H92" s="309">
        <v>0</v>
      </c>
      <c r="I92" s="309">
        <v>0</v>
      </c>
      <c r="J92" s="309">
        <v>0</v>
      </c>
      <c r="K92" s="487" t="s">
        <v>286</v>
      </c>
      <c r="L92" s="567"/>
      <c r="R92" s="554"/>
    </row>
    <row r="93" spans="1:18" ht="15.5" x14ac:dyDescent="0.35">
      <c r="A93" s="239"/>
      <c r="B93" s="513">
        <f>B88+1</f>
        <v>74</v>
      </c>
      <c r="C93" s="304" t="s">
        <v>604</v>
      </c>
      <c r="D93" s="239"/>
      <c r="E93" s="356">
        <v>0</v>
      </c>
      <c r="F93" s="239"/>
      <c r="G93" s="309">
        <f t="shared" si="2"/>
        <v>0</v>
      </c>
      <c r="H93" s="309">
        <v>0</v>
      </c>
      <c r="I93" s="309">
        <v>0</v>
      </c>
      <c r="J93" s="309">
        <v>0</v>
      </c>
      <c r="K93" s="487" t="s">
        <v>286</v>
      </c>
      <c r="L93" s="567"/>
    </row>
    <row r="94" spans="1:18" ht="15.5" x14ac:dyDescent="0.35">
      <c r="A94" s="239"/>
      <c r="B94" s="513">
        <f t="shared" ref="B94:B115" si="3">B93+1</f>
        <v>75</v>
      </c>
      <c r="C94" s="304" t="s">
        <v>604</v>
      </c>
      <c r="D94" s="239"/>
      <c r="E94" s="84">
        <v>0</v>
      </c>
      <c r="F94" s="239"/>
      <c r="G94" s="309">
        <f t="shared" si="2"/>
        <v>0</v>
      </c>
      <c r="H94" s="309">
        <v>0</v>
      </c>
      <c r="I94" s="309">
        <v>0</v>
      </c>
      <c r="J94" s="309">
        <v>0</v>
      </c>
      <c r="K94" s="487" t="s">
        <v>286</v>
      </c>
      <c r="L94" s="567"/>
    </row>
    <row r="95" spans="1:18" ht="15.5" x14ac:dyDescent="0.35">
      <c r="A95" s="239"/>
      <c r="B95" s="513">
        <f t="shared" si="3"/>
        <v>76</v>
      </c>
      <c r="C95" s="304" t="s">
        <v>604</v>
      </c>
      <c r="D95" s="239"/>
      <c r="E95" s="84">
        <v>0</v>
      </c>
      <c r="F95" s="239"/>
      <c r="G95" s="309">
        <f t="shared" si="2"/>
        <v>0</v>
      </c>
      <c r="H95" s="309">
        <v>0</v>
      </c>
      <c r="I95" s="309">
        <v>0</v>
      </c>
      <c r="J95" s="309">
        <v>0</v>
      </c>
      <c r="K95" s="487" t="s">
        <v>286</v>
      </c>
      <c r="L95" s="567"/>
    </row>
    <row r="96" spans="1:18" ht="15.5" x14ac:dyDescent="0.35">
      <c r="A96" s="239"/>
      <c r="B96" s="513">
        <f t="shared" si="3"/>
        <v>77</v>
      </c>
      <c r="C96" s="304" t="s">
        <v>604</v>
      </c>
      <c r="D96" s="239"/>
      <c r="E96" s="84">
        <v>0</v>
      </c>
      <c r="F96" s="239"/>
      <c r="G96" s="309">
        <f t="shared" si="2"/>
        <v>0</v>
      </c>
      <c r="H96" s="309">
        <v>0</v>
      </c>
      <c r="I96" s="309">
        <v>0</v>
      </c>
      <c r="J96" s="309">
        <v>0</v>
      </c>
      <c r="K96" s="487" t="s">
        <v>286</v>
      </c>
      <c r="L96" s="567"/>
    </row>
    <row r="97" spans="1:12" ht="15.5" x14ac:dyDescent="0.35">
      <c r="A97" s="239"/>
      <c r="B97" s="513">
        <f t="shared" si="3"/>
        <v>78</v>
      </c>
      <c r="C97" s="304" t="s">
        <v>604</v>
      </c>
      <c r="D97" s="239"/>
      <c r="E97" s="84">
        <v>0</v>
      </c>
      <c r="F97" s="239"/>
      <c r="G97" s="309">
        <f t="shared" si="2"/>
        <v>0</v>
      </c>
      <c r="H97" s="309">
        <v>0</v>
      </c>
      <c r="I97" s="309">
        <v>0</v>
      </c>
      <c r="J97" s="309">
        <v>0</v>
      </c>
      <c r="K97" s="487" t="s">
        <v>286</v>
      </c>
      <c r="L97" s="567"/>
    </row>
    <row r="98" spans="1:12" ht="15.5" x14ac:dyDescent="0.35">
      <c r="A98" s="239"/>
      <c r="B98" s="513">
        <f t="shared" si="3"/>
        <v>79</v>
      </c>
      <c r="C98" s="304" t="s">
        <v>604</v>
      </c>
      <c r="D98" s="239"/>
      <c r="E98" s="84">
        <v>0</v>
      </c>
      <c r="F98" s="239"/>
      <c r="G98" s="309">
        <f t="shared" si="2"/>
        <v>0</v>
      </c>
      <c r="H98" s="309">
        <v>0</v>
      </c>
      <c r="I98" s="309">
        <v>0</v>
      </c>
      <c r="J98" s="309">
        <v>0</v>
      </c>
      <c r="K98" s="487" t="s">
        <v>286</v>
      </c>
      <c r="L98" s="567"/>
    </row>
    <row r="99" spans="1:12" ht="15.5" x14ac:dyDescent="0.35">
      <c r="A99" s="239"/>
      <c r="B99" s="513">
        <f t="shared" si="3"/>
        <v>80</v>
      </c>
      <c r="C99" s="304" t="s">
        <v>604</v>
      </c>
      <c r="D99" s="239"/>
      <c r="E99" s="84">
        <v>0</v>
      </c>
      <c r="F99" s="239"/>
      <c r="G99" s="309">
        <f t="shared" si="2"/>
        <v>0</v>
      </c>
      <c r="H99" s="309">
        <v>0</v>
      </c>
      <c r="I99" s="309">
        <v>0</v>
      </c>
      <c r="J99" s="309">
        <v>0</v>
      </c>
      <c r="K99" s="487" t="s">
        <v>286</v>
      </c>
      <c r="L99" s="567"/>
    </row>
    <row r="100" spans="1:12" ht="18.5" x14ac:dyDescent="0.65">
      <c r="A100" s="239"/>
      <c r="B100" s="513">
        <f t="shared" si="3"/>
        <v>81</v>
      </c>
      <c r="C100" s="304" t="s">
        <v>604</v>
      </c>
      <c r="D100" s="239"/>
      <c r="E100" s="574">
        <v>0</v>
      </c>
      <c r="F100" s="239"/>
      <c r="G100" s="309">
        <f>E100</f>
        <v>0</v>
      </c>
      <c r="H100" s="309">
        <v>0</v>
      </c>
      <c r="I100" s="309">
        <v>0</v>
      </c>
      <c r="J100" s="309">
        <v>0</v>
      </c>
      <c r="K100" s="487" t="s">
        <v>286</v>
      </c>
      <c r="L100" s="567"/>
    </row>
    <row r="101" spans="1:12" ht="15.5" x14ac:dyDescent="0.35">
      <c r="A101" s="239"/>
      <c r="B101" s="513">
        <f t="shared" si="3"/>
        <v>82</v>
      </c>
      <c r="D101" s="239"/>
      <c r="E101" s="356">
        <f>SUM(E90:E100)</f>
        <v>3487225.37</v>
      </c>
      <c r="F101" s="239"/>
      <c r="G101" s="356">
        <f>SUM(G90:G100)</f>
        <v>3487225.37</v>
      </c>
      <c r="H101" s="301">
        <f>SUM(H90:H100)</f>
        <v>0</v>
      </c>
      <c r="I101" s="301">
        <f>SUM(I90:I100)</f>
        <v>0</v>
      </c>
      <c r="J101" s="301">
        <f>SUM(J90:J100)</f>
        <v>0</v>
      </c>
      <c r="K101" s="239" t="s">
        <v>364</v>
      </c>
      <c r="L101" s="239"/>
    </row>
    <row r="102" spans="1:12" ht="15.5" x14ac:dyDescent="0.35">
      <c r="B102" s="513">
        <f t="shared" si="3"/>
        <v>83</v>
      </c>
      <c r="C102" s="239" t="s">
        <v>520</v>
      </c>
      <c r="D102" s="239"/>
      <c r="E102" s="356"/>
      <c r="F102" s="239"/>
      <c r="G102" s="356"/>
      <c r="H102" s="356"/>
      <c r="I102" s="356"/>
      <c r="J102" s="356"/>
      <c r="K102" s="239"/>
      <c r="L102" s="567"/>
    </row>
    <row r="103" spans="1:12" ht="15.5" x14ac:dyDescent="0.35">
      <c r="B103" s="513">
        <f t="shared" si="3"/>
        <v>84</v>
      </c>
      <c r="C103" s="304" t="s">
        <v>654</v>
      </c>
      <c r="D103" s="239"/>
      <c r="E103" s="356">
        <v>205632.83000000002</v>
      </c>
      <c r="F103" s="239"/>
      <c r="G103" s="305">
        <v>0</v>
      </c>
      <c r="H103" s="305">
        <f>E103</f>
        <v>205632.83000000002</v>
      </c>
      <c r="I103" s="305">
        <v>0</v>
      </c>
      <c r="J103" s="305">
        <v>0</v>
      </c>
      <c r="K103" s="304" t="str">
        <f>C103</f>
        <v>Property Tax</v>
      </c>
      <c r="L103" s="567"/>
    </row>
    <row r="104" spans="1:12" ht="15.5" x14ac:dyDescent="0.35">
      <c r="B104" s="513">
        <f t="shared" si="3"/>
        <v>85</v>
      </c>
      <c r="C104" s="304" t="s">
        <v>362</v>
      </c>
      <c r="D104" s="239"/>
      <c r="E104" s="356">
        <v>0</v>
      </c>
      <c r="F104" s="239"/>
      <c r="G104" s="305">
        <v>0</v>
      </c>
      <c r="H104" s="305">
        <f>E104</f>
        <v>0</v>
      </c>
      <c r="I104" s="305">
        <v>0</v>
      </c>
      <c r="J104" s="305">
        <v>0</v>
      </c>
      <c r="K104" s="304" t="s">
        <v>286</v>
      </c>
      <c r="L104" s="567"/>
    </row>
    <row r="105" spans="1:12" ht="15.5" x14ac:dyDescent="0.35">
      <c r="B105" s="513">
        <f t="shared" si="3"/>
        <v>86</v>
      </c>
      <c r="C105" s="304" t="s">
        <v>362</v>
      </c>
      <c r="D105" s="239"/>
      <c r="E105" s="356">
        <v>0</v>
      </c>
      <c r="F105" s="239"/>
      <c r="G105" s="305">
        <v>0</v>
      </c>
      <c r="H105" s="305">
        <f>E105</f>
        <v>0</v>
      </c>
      <c r="I105" s="305">
        <v>0</v>
      </c>
      <c r="J105" s="305">
        <v>0</v>
      </c>
      <c r="K105" s="304" t="s">
        <v>286</v>
      </c>
    </row>
    <row r="106" spans="1:12" ht="15.5" x14ac:dyDescent="0.35">
      <c r="B106" s="513">
        <f t="shared" si="3"/>
        <v>87</v>
      </c>
      <c r="C106" s="304" t="s">
        <v>362</v>
      </c>
      <c r="D106" s="239"/>
      <c r="E106" s="356">
        <v>0</v>
      </c>
      <c r="F106" s="239"/>
      <c r="G106" s="305">
        <v>0</v>
      </c>
      <c r="H106" s="305">
        <f>E106</f>
        <v>0</v>
      </c>
      <c r="I106" s="305">
        <v>0</v>
      </c>
      <c r="J106" s="305">
        <v>0</v>
      </c>
      <c r="K106" s="304" t="s">
        <v>286</v>
      </c>
    </row>
    <row r="107" spans="1:12" ht="18.5" x14ac:dyDescent="0.65">
      <c r="B107" s="513">
        <f t="shared" si="3"/>
        <v>88</v>
      </c>
      <c r="C107" s="304" t="s">
        <v>362</v>
      </c>
      <c r="D107" s="239"/>
      <c r="E107" s="559">
        <v>0</v>
      </c>
      <c r="F107" s="239"/>
      <c r="G107" s="306">
        <v>0</v>
      </c>
      <c r="H107" s="306">
        <f>E107</f>
        <v>0</v>
      </c>
      <c r="I107" s="306">
        <v>0</v>
      </c>
      <c r="J107" s="306">
        <v>0</v>
      </c>
      <c r="K107" s="304" t="s">
        <v>286</v>
      </c>
    </row>
    <row r="108" spans="1:12" ht="15.5" x14ac:dyDescent="0.35">
      <c r="B108" s="513">
        <f t="shared" si="3"/>
        <v>89</v>
      </c>
      <c r="C108" s="239"/>
      <c r="D108" s="239"/>
      <c r="E108" s="356">
        <f>SUM(E103:E107)</f>
        <v>205632.83000000002</v>
      </c>
      <c r="F108" s="239"/>
      <c r="G108" s="301">
        <f>SUM(G103:G107)</f>
        <v>0</v>
      </c>
      <c r="H108" s="301">
        <f>SUM(H103:H107)</f>
        <v>205632.83000000002</v>
      </c>
      <c r="I108" s="301">
        <f>SUM(I102:I107)</f>
        <v>0</v>
      </c>
      <c r="J108" s="301">
        <f>SUM(J103:J107)</f>
        <v>0</v>
      </c>
      <c r="K108" s="239" t="s">
        <v>363</v>
      </c>
    </row>
    <row r="109" spans="1:12" ht="15.5" x14ac:dyDescent="0.35">
      <c r="B109" s="513">
        <f t="shared" si="3"/>
        <v>90</v>
      </c>
      <c r="C109" s="239" t="s">
        <v>567</v>
      </c>
      <c r="D109" s="239"/>
      <c r="E109" s="356"/>
      <c r="F109" s="239"/>
      <c r="G109" s="356"/>
      <c r="H109" s="356"/>
      <c r="I109" s="356"/>
      <c r="J109" s="356"/>
      <c r="K109" s="239"/>
      <c r="L109" s="567"/>
    </row>
    <row r="110" spans="1:12" ht="15.5" x14ac:dyDescent="0.35">
      <c r="B110" s="513">
        <f t="shared" si="3"/>
        <v>91</v>
      </c>
      <c r="C110" s="304" t="s">
        <v>654</v>
      </c>
      <c r="D110" s="239"/>
      <c r="E110" s="356">
        <v>448951.53</v>
      </c>
      <c r="F110" s="239"/>
      <c r="G110" s="305">
        <v>0</v>
      </c>
      <c r="H110" s="305">
        <v>0</v>
      </c>
      <c r="I110" s="305">
        <f>E110</f>
        <v>448951.53</v>
      </c>
      <c r="J110" s="305">
        <v>0</v>
      </c>
      <c r="K110" s="304" t="str">
        <f>C110</f>
        <v>Property Tax</v>
      </c>
      <c r="L110" s="567"/>
    </row>
    <row r="111" spans="1:12" ht="15.5" x14ac:dyDescent="0.35">
      <c r="B111" s="513">
        <f t="shared" si="3"/>
        <v>92</v>
      </c>
      <c r="C111" s="304" t="s">
        <v>580</v>
      </c>
      <c r="D111" s="239"/>
      <c r="E111" s="356">
        <v>0</v>
      </c>
      <c r="F111" s="239"/>
      <c r="G111" s="305">
        <v>0</v>
      </c>
      <c r="H111" s="305">
        <v>0</v>
      </c>
      <c r="I111" s="305">
        <f>E111</f>
        <v>0</v>
      </c>
      <c r="J111" s="305">
        <v>0</v>
      </c>
      <c r="K111" s="304" t="s">
        <v>286</v>
      </c>
      <c r="L111" s="567"/>
    </row>
    <row r="112" spans="1:12" ht="15.5" x14ac:dyDescent="0.35">
      <c r="B112" s="513">
        <f t="shared" si="3"/>
        <v>93</v>
      </c>
      <c r="C112" s="304" t="s">
        <v>580</v>
      </c>
      <c r="D112" s="239"/>
      <c r="E112" s="356">
        <v>0</v>
      </c>
      <c r="F112" s="239"/>
      <c r="G112" s="305">
        <v>0</v>
      </c>
      <c r="H112" s="305">
        <v>0</v>
      </c>
      <c r="I112" s="305">
        <f>E112</f>
        <v>0</v>
      </c>
      <c r="J112" s="305">
        <v>0</v>
      </c>
      <c r="K112" s="304" t="s">
        <v>286</v>
      </c>
    </row>
    <row r="113" spans="2:11" ht="15.5" x14ac:dyDescent="0.35">
      <c r="B113" s="513">
        <f t="shared" si="3"/>
        <v>94</v>
      </c>
      <c r="C113" s="304" t="s">
        <v>580</v>
      </c>
      <c r="D113" s="239"/>
      <c r="E113" s="356">
        <v>0</v>
      </c>
      <c r="F113" s="239"/>
      <c r="G113" s="305">
        <v>0</v>
      </c>
      <c r="H113" s="305">
        <v>0</v>
      </c>
      <c r="I113" s="305">
        <f>E113</f>
        <v>0</v>
      </c>
      <c r="J113" s="305">
        <v>0</v>
      </c>
      <c r="K113" s="304" t="s">
        <v>286</v>
      </c>
    </row>
    <row r="114" spans="2:11" ht="18.5" x14ac:dyDescent="0.65">
      <c r="B114" s="513">
        <f t="shared" si="3"/>
        <v>95</v>
      </c>
      <c r="C114" s="304" t="s">
        <v>580</v>
      </c>
      <c r="D114" s="239"/>
      <c r="E114" s="559">
        <v>0</v>
      </c>
      <c r="F114" s="239"/>
      <c r="G114" s="306">
        <v>0</v>
      </c>
      <c r="H114" s="306">
        <v>0</v>
      </c>
      <c r="I114" s="306">
        <f>E114</f>
        <v>0</v>
      </c>
      <c r="J114" s="306">
        <v>0</v>
      </c>
      <c r="K114" s="304" t="s">
        <v>286</v>
      </c>
    </row>
    <row r="115" spans="2:11" ht="15.5" x14ac:dyDescent="0.35">
      <c r="B115" s="513">
        <f t="shared" si="3"/>
        <v>96</v>
      </c>
      <c r="C115" s="239" t="s">
        <v>579</v>
      </c>
      <c r="D115" s="239"/>
      <c r="E115" s="356">
        <f>SUM(E110:E114)</f>
        <v>448951.53</v>
      </c>
      <c r="F115" s="239"/>
      <c r="G115" s="301">
        <f>SUM(G109:G114)</f>
        <v>0</v>
      </c>
      <c r="H115" s="301">
        <f>SUM(H109:H114)</f>
        <v>0</v>
      </c>
      <c r="I115" s="301">
        <f>SUM(I109:I114)</f>
        <v>448951.53</v>
      </c>
      <c r="J115" s="301">
        <f>SUM(J110:J114)</f>
        <v>0</v>
      </c>
      <c r="K115" s="239" t="s">
        <v>581</v>
      </c>
    </row>
    <row r="116" spans="2:11" ht="15.5" x14ac:dyDescent="0.35">
      <c r="B116" s="513"/>
      <c r="C116" s="239"/>
      <c r="D116" s="239"/>
      <c r="E116" s="356"/>
      <c r="F116" s="239"/>
      <c r="G116" s="301"/>
      <c r="H116" s="301"/>
      <c r="I116" s="301"/>
      <c r="J116" s="301"/>
      <c r="K116" s="239"/>
    </row>
    <row r="117" spans="2:11" ht="15.5" x14ac:dyDescent="0.35">
      <c r="C117" s="575"/>
      <c r="D117" s="239"/>
      <c r="E117" s="576"/>
      <c r="G117" s="567"/>
    </row>
    <row r="118" spans="2:11" x14ac:dyDescent="0.35">
      <c r="E118" s="12"/>
    </row>
    <row r="119" spans="2:11" x14ac:dyDescent="0.35">
      <c r="E119" s="12"/>
    </row>
    <row r="120" spans="2:11" x14ac:dyDescent="0.35">
      <c r="E120" s="12"/>
    </row>
    <row r="121" spans="2:11" x14ac:dyDescent="0.35">
      <c r="E121" s="12"/>
    </row>
  </sheetData>
  <mergeCells count="2">
    <mergeCell ref="B3:K3"/>
    <mergeCell ref="B4:K4"/>
  </mergeCells>
  <phoneticPr fontId="115" type="noConversion"/>
  <printOptions horizontalCentered="1"/>
  <pageMargins left="0.45" right="0.45" top="0.5" bottom="0.5" header="0.3" footer="0.3"/>
  <pageSetup scale="47" fitToHeight="2" orientation="landscape" r:id="rId1"/>
  <headerFooter>
    <oddFooter xml:space="preserve">&amp;CADD LINES AND ZONES FOR DATA IN FUTURE AS NEEDED
</oddFooter>
  </headerFooter>
  <rowBreaks count="1" manualBreakCount="1">
    <brk id="48" min="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K39"/>
  <sheetViews>
    <sheetView workbookViewId="0"/>
  </sheetViews>
  <sheetFormatPr defaultRowHeight="14.5" x14ac:dyDescent="0.35"/>
  <cols>
    <col min="3" max="3" width="61" bestFit="1" customWidth="1"/>
    <col min="6" max="6" width="13.7265625" customWidth="1"/>
  </cols>
  <sheetData>
    <row r="2" spans="2:11" ht="15.5" x14ac:dyDescent="0.35">
      <c r="B2" s="423"/>
      <c r="C2" s="423"/>
      <c r="D2" s="423"/>
      <c r="E2" s="423"/>
      <c r="F2" s="396" t="s">
        <v>616</v>
      </c>
    </row>
    <row r="3" spans="2:11" ht="15.5" x14ac:dyDescent="0.35">
      <c r="B3" s="423"/>
      <c r="C3" s="423"/>
      <c r="D3" s="423"/>
      <c r="E3" s="423"/>
      <c r="F3" s="396"/>
    </row>
    <row r="4" spans="2:11" ht="15.5" x14ac:dyDescent="0.35">
      <c r="B4" s="423"/>
      <c r="C4" s="423"/>
      <c r="D4" s="423"/>
      <c r="E4" s="423"/>
      <c r="F4" s="162" t="s">
        <v>455</v>
      </c>
    </row>
    <row r="5" spans="2:11" ht="26" x14ac:dyDescent="0.6">
      <c r="B5" s="423"/>
      <c r="C5" s="41" t="s">
        <v>50</v>
      </c>
      <c r="D5" s="424"/>
      <c r="E5" s="424"/>
      <c r="F5" s="424"/>
    </row>
    <row r="6" spans="2:11" ht="15.5" x14ac:dyDescent="0.35">
      <c r="B6" s="423"/>
      <c r="C6" s="403" t="s">
        <v>444</v>
      </c>
      <c r="D6" s="424"/>
      <c r="E6" s="424"/>
      <c r="F6" s="424"/>
    </row>
    <row r="7" spans="2:11" ht="15.5" x14ac:dyDescent="0.35">
      <c r="B7" s="423"/>
      <c r="C7" s="400"/>
      <c r="D7" s="423"/>
      <c r="E7" s="423"/>
      <c r="F7" s="423"/>
    </row>
    <row r="8" spans="2:11" ht="15.5" x14ac:dyDescent="0.35">
      <c r="B8" s="423"/>
      <c r="C8" s="400"/>
      <c r="D8" s="423"/>
      <c r="E8" s="423"/>
      <c r="F8" s="423"/>
    </row>
    <row r="9" spans="2:11" ht="15.5" x14ac:dyDescent="0.35">
      <c r="B9" s="425" t="s">
        <v>1</v>
      </c>
      <c r="C9" s="400"/>
      <c r="D9" s="423"/>
      <c r="E9" s="423"/>
      <c r="F9" s="423"/>
    </row>
    <row r="10" spans="2:11" x14ac:dyDescent="0.35">
      <c r="B10" s="425" t="s">
        <v>2</v>
      </c>
      <c r="C10" s="425" t="s">
        <v>284</v>
      </c>
      <c r="D10" s="423" t="s">
        <v>450</v>
      </c>
      <c r="E10" s="423"/>
      <c r="F10" s="426">
        <v>2026</v>
      </c>
    </row>
    <row r="11" spans="2:11" x14ac:dyDescent="0.35">
      <c r="B11" s="427" t="s">
        <v>22</v>
      </c>
      <c r="C11" s="427" t="s">
        <v>23</v>
      </c>
      <c r="D11" s="423"/>
      <c r="E11" s="423"/>
      <c r="F11" s="427" t="s">
        <v>24</v>
      </c>
    </row>
    <row r="12" spans="2:11" x14ac:dyDescent="0.35">
      <c r="B12" s="423"/>
      <c r="C12" s="423"/>
      <c r="D12" s="423"/>
      <c r="E12" s="423"/>
      <c r="F12" s="423"/>
    </row>
    <row r="13" spans="2:11" ht="16.5" x14ac:dyDescent="0.35">
      <c r="B13" s="425">
        <v>1</v>
      </c>
      <c r="C13" s="423" t="s">
        <v>475</v>
      </c>
      <c r="D13" s="423"/>
      <c r="E13" s="423"/>
      <c r="F13" s="428">
        <f>'H-32A-WP06b - Int on Work Cap'!I19+'H-32A-WP06 - Debt Service'!C13</f>
        <v>14862842</v>
      </c>
    </row>
    <row r="14" spans="2:11" x14ac:dyDescent="0.35">
      <c r="B14" s="425">
        <f>B13+1</f>
        <v>2</v>
      </c>
      <c r="C14" s="423"/>
      <c r="D14" s="423"/>
      <c r="E14" s="423"/>
      <c r="F14" s="423"/>
    </row>
    <row r="15" spans="2:11" x14ac:dyDescent="0.35">
      <c r="B15" s="425">
        <f t="shared" ref="B15:B26" si="0">B14+1</f>
        <v>3</v>
      </c>
      <c r="C15" s="423" t="s">
        <v>445</v>
      </c>
      <c r="D15" s="423"/>
      <c r="E15" s="423"/>
      <c r="F15" s="429"/>
    </row>
    <row r="16" spans="2:11" x14ac:dyDescent="0.35">
      <c r="B16" s="425">
        <f t="shared" si="0"/>
        <v>4</v>
      </c>
      <c r="C16" s="423" t="s">
        <v>448</v>
      </c>
      <c r="D16" s="423"/>
      <c r="E16" s="423"/>
      <c r="F16" s="429">
        <f>'H-32A-WP06b - Int on Work Cap'!I19</f>
        <v>0</v>
      </c>
      <c r="K16" s="257"/>
    </row>
    <row r="17" spans="2:6" x14ac:dyDescent="0.35">
      <c r="B17" s="425">
        <f t="shared" si="0"/>
        <v>5</v>
      </c>
      <c r="C17" s="423" t="s">
        <v>446</v>
      </c>
      <c r="D17" s="423"/>
      <c r="E17" s="423"/>
      <c r="F17" s="430">
        <v>0</v>
      </c>
    </row>
    <row r="18" spans="2:6" x14ac:dyDescent="0.35">
      <c r="B18" s="425">
        <f t="shared" si="0"/>
        <v>6</v>
      </c>
      <c r="C18" s="431" t="s">
        <v>447</v>
      </c>
      <c r="D18" s="423"/>
      <c r="E18" s="423"/>
      <c r="F18" s="430">
        <v>0</v>
      </c>
    </row>
    <row r="19" spans="2:6" x14ac:dyDescent="0.35">
      <c r="B19" s="425">
        <f t="shared" si="0"/>
        <v>7</v>
      </c>
      <c r="C19" s="423" t="s">
        <v>449</v>
      </c>
      <c r="D19" s="423"/>
      <c r="E19" s="423"/>
      <c r="F19" s="430">
        <v>0</v>
      </c>
    </row>
    <row r="20" spans="2:6" x14ac:dyDescent="0.35">
      <c r="B20" s="425">
        <f t="shared" si="0"/>
        <v>8</v>
      </c>
      <c r="C20" s="423"/>
      <c r="D20" s="423"/>
      <c r="E20" s="423"/>
      <c r="F20" s="429"/>
    </row>
    <row r="21" spans="2:6" x14ac:dyDescent="0.35">
      <c r="B21" s="425">
        <f t="shared" si="0"/>
        <v>9</v>
      </c>
      <c r="C21" s="423" t="s">
        <v>451</v>
      </c>
      <c r="D21" s="423"/>
      <c r="E21" s="423"/>
      <c r="F21" s="429">
        <f>F13-SUM(F16:F19)</f>
        <v>14862842</v>
      </c>
    </row>
    <row r="22" spans="2:6" x14ac:dyDescent="0.35">
      <c r="B22" s="425">
        <f t="shared" si="0"/>
        <v>10</v>
      </c>
      <c r="C22" s="423" t="s">
        <v>452</v>
      </c>
      <c r="D22" s="423"/>
      <c r="E22" s="423"/>
      <c r="F22" s="432">
        <v>0.4</v>
      </c>
    </row>
    <row r="23" spans="2:6" x14ac:dyDescent="0.35">
      <c r="B23" s="425">
        <f t="shared" si="0"/>
        <v>11</v>
      </c>
      <c r="C23" s="423" t="s">
        <v>453</v>
      </c>
      <c r="D23" s="423"/>
      <c r="E23" s="423"/>
      <c r="F23" s="433">
        <f>F22*F21</f>
        <v>5945136.8000000007</v>
      </c>
    </row>
    <row r="24" spans="2:6" x14ac:dyDescent="0.35">
      <c r="B24" s="425">
        <f t="shared" si="0"/>
        <v>12</v>
      </c>
      <c r="C24" s="423"/>
      <c r="D24" s="423"/>
      <c r="E24" s="423"/>
      <c r="F24" s="423"/>
    </row>
    <row r="25" spans="2:6" x14ac:dyDescent="0.35">
      <c r="B25" s="425">
        <f t="shared" si="0"/>
        <v>13</v>
      </c>
      <c r="C25" s="434" t="s">
        <v>73</v>
      </c>
      <c r="D25" s="423"/>
      <c r="E25" s="423"/>
      <c r="F25" s="423"/>
    </row>
    <row r="26" spans="2:6" x14ac:dyDescent="0.35">
      <c r="B26" s="425">
        <f t="shared" si="0"/>
        <v>14</v>
      </c>
      <c r="C26" s="434" t="s">
        <v>454</v>
      </c>
      <c r="D26" s="423"/>
      <c r="E26" s="423"/>
      <c r="F26" s="423"/>
    </row>
    <row r="27" spans="2:6" x14ac:dyDescent="0.35">
      <c r="B27" s="423"/>
      <c r="C27" s="423"/>
      <c r="D27" s="423"/>
      <c r="E27" s="423"/>
      <c r="F27" s="423"/>
    </row>
    <row r="28" spans="2:6" x14ac:dyDescent="0.35">
      <c r="B28" s="423"/>
      <c r="C28" s="423"/>
      <c r="D28" s="423"/>
      <c r="E28" s="423"/>
      <c r="F28" s="423"/>
    </row>
    <row r="29" spans="2:6" x14ac:dyDescent="0.35">
      <c r="B29" s="423"/>
      <c r="C29" s="423"/>
      <c r="D29" s="423"/>
      <c r="E29" s="423"/>
      <c r="F29" s="423"/>
    </row>
    <row r="30" spans="2:6" x14ac:dyDescent="0.35">
      <c r="B30" s="423"/>
      <c r="C30" s="423"/>
      <c r="D30" s="423"/>
      <c r="E30" s="423"/>
      <c r="F30" s="423"/>
    </row>
    <row r="31" spans="2:6" x14ac:dyDescent="0.35">
      <c r="B31" s="423"/>
      <c r="C31" s="423"/>
      <c r="D31" s="423"/>
      <c r="E31" s="423"/>
      <c r="F31" s="423"/>
    </row>
    <row r="32" spans="2:6" x14ac:dyDescent="0.35">
      <c r="B32" s="423"/>
      <c r="C32" s="423"/>
      <c r="D32" s="423"/>
      <c r="E32" s="423"/>
      <c r="F32" s="423"/>
    </row>
    <row r="33" spans="2:6" x14ac:dyDescent="0.35">
      <c r="B33" s="423"/>
      <c r="C33" s="423"/>
      <c r="D33" s="423"/>
      <c r="E33" s="423"/>
      <c r="F33" s="423"/>
    </row>
    <row r="34" spans="2:6" x14ac:dyDescent="0.35">
      <c r="B34" s="423"/>
      <c r="C34" s="423"/>
      <c r="D34" s="423"/>
      <c r="E34" s="423"/>
      <c r="F34" s="423"/>
    </row>
    <row r="35" spans="2:6" x14ac:dyDescent="0.35">
      <c r="B35" s="423"/>
      <c r="C35" s="423"/>
      <c r="D35" s="423"/>
      <c r="E35" s="423"/>
      <c r="F35" s="423"/>
    </row>
    <row r="36" spans="2:6" x14ac:dyDescent="0.35">
      <c r="B36" s="423"/>
      <c r="C36" s="423"/>
      <c r="D36" s="423"/>
      <c r="E36" s="423"/>
      <c r="F36" s="423"/>
    </row>
    <row r="37" spans="2:6" x14ac:dyDescent="0.35">
      <c r="B37" s="423"/>
      <c r="C37" s="423"/>
      <c r="D37" s="423"/>
      <c r="E37" s="423"/>
      <c r="F37" s="423"/>
    </row>
    <row r="38" spans="2:6" x14ac:dyDescent="0.35">
      <c r="B38" s="423"/>
      <c r="C38" s="423"/>
      <c r="D38" s="423"/>
      <c r="E38" s="423"/>
      <c r="F38" s="423"/>
    </row>
    <row r="39" spans="2:6" x14ac:dyDescent="0.35">
      <c r="B39" s="423"/>
      <c r="C39" s="423"/>
      <c r="D39" s="423"/>
      <c r="E39" s="423"/>
      <c r="F39" s="423"/>
    </row>
  </sheetData>
  <printOptions horizontalCentered="1"/>
  <pageMargins left="0.45" right="0.45" top="0.75" bottom="0.75" header="0.3" footer="0.3"/>
  <pageSetup scale="9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1"/>
  <sheetViews>
    <sheetView view="pageBreakPreview" zoomScale="60" zoomScaleNormal="80" workbookViewId="0"/>
  </sheetViews>
  <sheetFormatPr defaultColWidth="9.1796875" defaultRowHeight="15.5" x14ac:dyDescent="0.35"/>
  <cols>
    <col min="1" max="1" width="9" style="18" customWidth="1"/>
    <col min="2" max="2" width="13.81640625" style="17" customWidth="1"/>
    <col min="3" max="3" width="9.1796875" style="17"/>
    <col min="4" max="4" width="3.54296875" style="17" customWidth="1"/>
    <col min="5" max="10" width="16.453125" style="18" customWidth="1"/>
    <col min="11" max="11" width="17.7265625" customWidth="1"/>
    <col min="12" max="12" width="19.26953125" bestFit="1" customWidth="1"/>
    <col min="13" max="13" width="16.7265625" style="17" customWidth="1"/>
    <col min="14" max="16384" width="9.1796875" style="17"/>
  </cols>
  <sheetData>
    <row r="1" spans="1:13" ht="21" x14ac:dyDescent="0.35">
      <c r="A1" s="332"/>
      <c r="J1" s="388" t="s">
        <v>606</v>
      </c>
    </row>
    <row r="2" spans="1:13" ht="26" x14ac:dyDescent="0.6">
      <c r="A2" s="41" t="s">
        <v>50</v>
      </c>
      <c r="B2" s="42"/>
      <c r="C2" s="42"/>
      <c r="D2" s="42"/>
      <c r="E2" s="42"/>
      <c r="F2" s="42"/>
      <c r="G2" s="42"/>
      <c r="H2" s="42"/>
      <c r="I2" s="42"/>
      <c r="J2" s="42"/>
    </row>
    <row r="3" spans="1:13" ht="21" x14ac:dyDescent="0.35">
      <c r="A3" s="43" t="s">
        <v>90</v>
      </c>
      <c r="B3" s="42"/>
      <c r="C3" s="42"/>
      <c r="D3" s="42"/>
      <c r="E3" s="42"/>
      <c r="F3" s="42"/>
      <c r="G3" s="42"/>
      <c r="H3" s="42"/>
      <c r="I3" s="42"/>
      <c r="J3" s="42"/>
    </row>
    <row r="4" spans="1:13" x14ac:dyDescent="0.35">
      <c r="J4" s="18" t="s">
        <v>468</v>
      </c>
    </row>
    <row r="5" spans="1:13" x14ac:dyDescent="0.35">
      <c r="A5" s="16" t="str">
        <f>J1</f>
        <v>Attachment H-32A - WP01 - Plant - 2026</v>
      </c>
      <c r="J5" s="18" t="str">
        <f>'Attachment H-32A'!K8</f>
        <v>Projected</v>
      </c>
    </row>
    <row r="7" spans="1:13" x14ac:dyDescent="0.35">
      <c r="A7" s="17"/>
    </row>
    <row r="8" spans="1:13" x14ac:dyDescent="0.35">
      <c r="A8" s="19" t="s">
        <v>1</v>
      </c>
      <c r="B8" s="30"/>
      <c r="C8" s="30"/>
      <c r="M8" s="18"/>
    </row>
    <row r="9" spans="1:13" x14ac:dyDescent="0.35">
      <c r="A9" s="44" t="s">
        <v>2</v>
      </c>
      <c r="B9" s="44" t="s">
        <v>92</v>
      </c>
      <c r="C9" s="44" t="s">
        <v>91</v>
      </c>
      <c r="D9" s="45"/>
      <c r="E9" s="44" t="s">
        <v>42</v>
      </c>
      <c r="F9" s="44" t="s">
        <v>9</v>
      </c>
      <c r="G9" s="44" t="s">
        <v>43</v>
      </c>
      <c r="H9" s="44" t="s">
        <v>46</v>
      </c>
      <c r="I9" s="44" t="s">
        <v>51</v>
      </c>
      <c r="J9" s="44" t="s">
        <v>4</v>
      </c>
      <c r="M9" s="18"/>
    </row>
    <row r="10" spans="1:13" x14ac:dyDescent="0.35">
      <c r="A10" s="18" t="s">
        <v>22</v>
      </c>
      <c r="B10" s="18" t="s">
        <v>23</v>
      </c>
      <c r="C10" s="18" t="s">
        <v>24</v>
      </c>
      <c r="D10" s="18"/>
      <c r="E10" s="18" t="s">
        <v>25</v>
      </c>
      <c r="F10" s="18" t="s">
        <v>26</v>
      </c>
      <c r="G10" s="18" t="s">
        <v>45</v>
      </c>
      <c r="H10" s="18" t="s">
        <v>94</v>
      </c>
      <c r="I10" s="18" t="s">
        <v>113</v>
      </c>
      <c r="J10" s="18" t="s">
        <v>114</v>
      </c>
    </row>
    <row r="11" spans="1:13" x14ac:dyDescent="0.35">
      <c r="D11" s="20" t="s">
        <v>52</v>
      </c>
      <c r="E11" s="21" t="s">
        <v>53</v>
      </c>
      <c r="F11" s="21" t="s">
        <v>54</v>
      </c>
      <c r="G11" s="21" t="s">
        <v>55</v>
      </c>
      <c r="H11" s="21" t="s">
        <v>56</v>
      </c>
      <c r="I11" s="21" t="s">
        <v>57</v>
      </c>
      <c r="J11" s="17"/>
    </row>
    <row r="12" spans="1:13" x14ac:dyDescent="0.35">
      <c r="D12" s="20"/>
      <c r="E12" s="21"/>
      <c r="F12" s="21"/>
      <c r="G12" s="21"/>
      <c r="H12" s="21"/>
      <c r="I12" s="21"/>
      <c r="J12" s="17"/>
    </row>
    <row r="13" spans="1:13" x14ac:dyDescent="0.35">
      <c r="A13" s="21">
        <v>1</v>
      </c>
      <c r="B13" s="17" t="s">
        <v>58</v>
      </c>
      <c r="C13" s="22">
        <v>2024</v>
      </c>
      <c r="E13" s="23"/>
      <c r="F13" s="456">
        <f>'H-32A-WP04 - Zonal Investment'!AR51</f>
        <v>0</v>
      </c>
      <c r="G13" s="23"/>
      <c r="H13" s="23">
        <v>0</v>
      </c>
      <c r="I13" s="23">
        <v>0</v>
      </c>
      <c r="J13" s="24">
        <f>SUM(E13:I13)</f>
        <v>0</v>
      </c>
      <c r="M13" s="438"/>
    </row>
    <row r="14" spans="1:13" x14ac:dyDescent="0.35">
      <c r="A14" s="21">
        <f>A13+1</f>
        <v>2</v>
      </c>
      <c r="B14" s="17" t="s">
        <v>59</v>
      </c>
      <c r="C14" s="17">
        <f>C13+1</f>
        <v>2025</v>
      </c>
      <c r="E14" s="23"/>
      <c r="F14" s="456">
        <f>'H-32A-WP04 - Zonal Investment'!AR52</f>
        <v>0</v>
      </c>
      <c r="G14" s="23"/>
      <c r="H14" s="23">
        <v>0</v>
      </c>
      <c r="I14" s="23">
        <v>0</v>
      </c>
      <c r="J14" s="24">
        <f t="shared" ref="J14:J25" si="0">SUM(E14:I14)</f>
        <v>0</v>
      </c>
      <c r="M14" s="438"/>
    </row>
    <row r="15" spans="1:13" x14ac:dyDescent="0.35">
      <c r="A15" s="21">
        <f t="shared" ref="A15:A51" si="1">A14+1</f>
        <v>3</v>
      </c>
      <c r="B15" s="17" t="s">
        <v>60</v>
      </c>
      <c r="C15" s="17">
        <f>C14</f>
        <v>2025</v>
      </c>
      <c r="E15" s="23"/>
      <c r="F15" s="456">
        <f>'H-32A-WP04 - Zonal Investment'!AR53</f>
        <v>0</v>
      </c>
      <c r="G15" s="23"/>
      <c r="H15" s="23">
        <v>0</v>
      </c>
      <c r="I15" s="23">
        <v>0</v>
      </c>
      <c r="J15" s="24">
        <f t="shared" si="0"/>
        <v>0</v>
      </c>
      <c r="M15" s="438"/>
    </row>
    <row r="16" spans="1:13" x14ac:dyDescent="0.35">
      <c r="A16" s="21">
        <f t="shared" si="1"/>
        <v>4</v>
      </c>
      <c r="B16" s="17" t="s">
        <v>61</v>
      </c>
      <c r="C16" s="17">
        <f t="shared" ref="C16:C25" si="2">C15</f>
        <v>2025</v>
      </c>
      <c r="E16" s="23"/>
      <c r="F16" s="456">
        <f>'H-32A-WP04 - Zonal Investment'!AR54</f>
        <v>0</v>
      </c>
      <c r="G16" s="23"/>
      <c r="H16" s="23">
        <v>0</v>
      </c>
      <c r="I16" s="23">
        <v>0</v>
      </c>
      <c r="J16" s="24">
        <f t="shared" si="0"/>
        <v>0</v>
      </c>
      <c r="M16" s="438"/>
    </row>
    <row r="17" spans="1:13" x14ac:dyDescent="0.35">
      <c r="A17" s="21">
        <f t="shared" si="1"/>
        <v>5</v>
      </c>
      <c r="B17" s="17" t="s">
        <v>62</v>
      </c>
      <c r="C17" s="17">
        <f t="shared" si="2"/>
        <v>2025</v>
      </c>
      <c r="E17" s="23"/>
      <c r="F17" s="456">
        <f>'H-32A-WP04 - Zonal Investment'!AR55</f>
        <v>0</v>
      </c>
      <c r="G17" s="23"/>
      <c r="H17" s="23">
        <v>0</v>
      </c>
      <c r="I17" s="23">
        <v>0</v>
      </c>
      <c r="J17" s="24">
        <f t="shared" si="0"/>
        <v>0</v>
      </c>
      <c r="M17" s="438"/>
    </row>
    <row r="18" spans="1:13" x14ac:dyDescent="0.35">
      <c r="A18" s="21">
        <f t="shared" si="1"/>
        <v>6</v>
      </c>
      <c r="B18" s="17" t="s">
        <v>63</v>
      </c>
      <c r="C18" s="17">
        <f t="shared" si="2"/>
        <v>2025</v>
      </c>
      <c r="E18" s="23"/>
      <c r="F18" s="456">
        <f>'H-32A-WP04 - Zonal Investment'!AR56</f>
        <v>0</v>
      </c>
      <c r="G18" s="23"/>
      <c r="H18" s="23">
        <v>0</v>
      </c>
      <c r="I18" s="23">
        <v>0</v>
      </c>
      <c r="J18" s="24">
        <f t="shared" si="0"/>
        <v>0</v>
      </c>
      <c r="M18" s="438"/>
    </row>
    <row r="19" spans="1:13" x14ac:dyDescent="0.35">
      <c r="A19" s="21">
        <f t="shared" si="1"/>
        <v>7</v>
      </c>
      <c r="B19" s="17" t="s">
        <v>64</v>
      </c>
      <c r="C19" s="17">
        <f t="shared" si="2"/>
        <v>2025</v>
      </c>
      <c r="E19" s="23"/>
      <c r="F19" s="456">
        <f>'H-32A-WP04 - Zonal Investment'!AR57</f>
        <v>0</v>
      </c>
      <c r="G19" s="23"/>
      <c r="H19" s="23">
        <v>0</v>
      </c>
      <c r="I19" s="23">
        <v>0</v>
      </c>
      <c r="J19" s="24">
        <f t="shared" si="0"/>
        <v>0</v>
      </c>
      <c r="M19" s="438"/>
    </row>
    <row r="20" spans="1:13" x14ac:dyDescent="0.35">
      <c r="A20" s="21">
        <f t="shared" si="1"/>
        <v>8</v>
      </c>
      <c r="B20" s="17" t="s">
        <v>65</v>
      </c>
      <c r="C20" s="17">
        <f t="shared" si="2"/>
        <v>2025</v>
      </c>
      <c r="E20" s="23"/>
      <c r="F20" s="456">
        <f>'H-32A-WP04 - Zonal Investment'!AR58</f>
        <v>0</v>
      </c>
      <c r="G20" s="23"/>
      <c r="H20" s="23">
        <v>0</v>
      </c>
      <c r="I20" s="23">
        <v>0</v>
      </c>
      <c r="J20" s="24">
        <f t="shared" si="0"/>
        <v>0</v>
      </c>
      <c r="M20" s="438"/>
    </row>
    <row r="21" spans="1:13" x14ac:dyDescent="0.35">
      <c r="A21" s="21">
        <f t="shared" si="1"/>
        <v>9</v>
      </c>
      <c r="B21" s="17" t="s">
        <v>66</v>
      </c>
      <c r="C21" s="17">
        <f t="shared" si="2"/>
        <v>2025</v>
      </c>
      <c r="E21" s="23"/>
      <c r="F21" s="456">
        <f>'H-32A-WP04 - Zonal Investment'!AR59</f>
        <v>0</v>
      </c>
      <c r="G21" s="23"/>
      <c r="H21" s="23">
        <v>0</v>
      </c>
      <c r="I21" s="23">
        <v>0</v>
      </c>
      <c r="J21" s="24">
        <f t="shared" si="0"/>
        <v>0</v>
      </c>
      <c r="M21" s="438"/>
    </row>
    <row r="22" spans="1:13" x14ac:dyDescent="0.35">
      <c r="A22" s="21">
        <f t="shared" si="1"/>
        <v>10</v>
      </c>
      <c r="B22" s="17" t="s">
        <v>67</v>
      </c>
      <c r="C22" s="17">
        <f t="shared" si="2"/>
        <v>2025</v>
      </c>
      <c r="E22" s="23"/>
      <c r="F22" s="456">
        <f>'H-32A-WP04 - Zonal Investment'!AR60</f>
        <v>0</v>
      </c>
      <c r="G22" s="23"/>
      <c r="H22" s="23">
        <v>0</v>
      </c>
      <c r="I22" s="23">
        <v>0</v>
      </c>
      <c r="J22" s="24">
        <f t="shared" si="0"/>
        <v>0</v>
      </c>
      <c r="M22" s="438"/>
    </row>
    <row r="23" spans="1:13" x14ac:dyDescent="0.35">
      <c r="A23" s="21">
        <f t="shared" si="1"/>
        <v>11</v>
      </c>
      <c r="B23" s="17" t="s">
        <v>68</v>
      </c>
      <c r="C23" s="17">
        <f t="shared" si="2"/>
        <v>2025</v>
      </c>
      <c r="E23" s="23"/>
      <c r="F23" s="456">
        <f>'H-32A-WP04 - Zonal Investment'!AR61</f>
        <v>0</v>
      </c>
      <c r="G23" s="23"/>
      <c r="H23" s="23">
        <v>0</v>
      </c>
      <c r="I23" s="23">
        <v>0</v>
      </c>
      <c r="J23" s="24">
        <f t="shared" si="0"/>
        <v>0</v>
      </c>
      <c r="M23" s="438"/>
    </row>
    <row r="24" spans="1:13" x14ac:dyDescent="0.35">
      <c r="A24" s="21">
        <f t="shared" si="1"/>
        <v>12</v>
      </c>
      <c r="B24" s="17" t="s">
        <v>69</v>
      </c>
      <c r="C24" s="17">
        <f t="shared" si="2"/>
        <v>2025</v>
      </c>
      <c r="E24" s="23"/>
      <c r="F24" s="456">
        <f>'H-32A-WP04 - Zonal Investment'!AR62</f>
        <v>0</v>
      </c>
      <c r="G24" s="23"/>
      <c r="H24" s="23">
        <v>0</v>
      </c>
      <c r="I24" s="23">
        <v>0</v>
      </c>
      <c r="J24" s="24">
        <f t="shared" si="0"/>
        <v>0</v>
      </c>
      <c r="M24" s="438"/>
    </row>
    <row r="25" spans="1:13" x14ac:dyDescent="0.35">
      <c r="A25" s="21">
        <f t="shared" si="1"/>
        <v>13</v>
      </c>
      <c r="B25" s="17" t="s">
        <v>58</v>
      </c>
      <c r="C25" s="17">
        <f t="shared" si="2"/>
        <v>2025</v>
      </c>
      <c r="E25" s="23"/>
      <c r="F25" s="456">
        <f>'H-32A-WP04 - Zonal Investment'!AR63</f>
        <v>0</v>
      </c>
      <c r="G25" s="23"/>
      <c r="H25" s="23">
        <v>0</v>
      </c>
      <c r="I25" s="23">
        <v>0</v>
      </c>
      <c r="J25" s="24">
        <f t="shared" si="0"/>
        <v>0</v>
      </c>
      <c r="M25" s="438"/>
    </row>
    <row r="26" spans="1:13" x14ac:dyDescent="0.35">
      <c r="A26" s="21">
        <f t="shared" si="1"/>
        <v>14</v>
      </c>
      <c r="E26" s="25"/>
      <c r="F26" s="25"/>
      <c r="G26" s="25"/>
      <c r="H26" s="25"/>
      <c r="I26" s="25"/>
      <c r="J26" s="24"/>
    </row>
    <row r="27" spans="1:13" x14ac:dyDescent="0.35">
      <c r="A27" s="21">
        <f t="shared" si="1"/>
        <v>15</v>
      </c>
      <c r="B27" s="17" t="s">
        <v>70</v>
      </c>
      <c r="E27" s="25">
        <f t="shared" ref="E27:I27" si="3">SUM(E13:E25)/13</f>
        <v>0</v>
      </c>
      <c r="F27" s="25">
        <v>105145052.92461537</v>
      </c>
      <c r="G27" s="25">
        <f t="shared" si="3"/>
        <v>0</v>
      </c>
      <c r="H27" s="25">
        <f t="shared" si="3"/>
        <v>0</v>
      </c>
      <c r="I27" s="25">
        <f t="shared" si="3"/>
        <v>0</v>
      </c>
      <c r="J27" s="25">
        <v>105145052.92461537</v>
      </c>
    </row>
    <row r="28" spans="1:13" x14ac:dyDescent="0.35">
      <c r="A28" s="21">
        <f t="shared" si="1"/>
        <v>16</v>
      </c>
    </row>
    <row r="29" spans="1:13" x14ac:dyDescent="0.35">
      <c r="A29" s="21">
        <f t="shared" si="1"/>
        <v>17</v>
      </c>
    </row>
    <row r="30" spans="1:13" x14ac:dyDescent="0.35">
      <c r="A30" s="21">
        <f t="shared" si="1"/>
        <v>18</v>
      </c>
      <c r="B30" s="26" t="s">
        <v>71</v>
      </c>
      <c r="C30" s="27"/>
      <c r="D30" s="27"/>
      <c r="E30" s="28"/>
      <c r="F30" s="28"/>
      <c r="G30" s="29"/>
      <c r="H30" s="17"/>
      <c r="I30" s="30"/>
      <c r="J30" s="30"/>
    </row>
    <row r="31" spans="1:13" x14ac:dyDescent="0.35">
      <c r="A31" s="21">
        <f t="shared" si="1"/>
        <v>19</v>
      </c>
      <c r="B31" s="31"/>
      <c r="E31" s="17"/>
      <c r="F31" s="19" t="s">
        <v>9</v>
      </c>
      <c r="G31" s="32"/>
      <c r="H31" s="17"/>
      <c r="I31" s="30" t="s">
        <v>500</v>
      </c>
      <c r="J31" s="30"/>
    </row>
    <row r="32" spans="1:13" x14ac:dyDescent="0.35">
      <c r="A32" s="21">
        <f t="shared" si="1"/>
        <v>20</v>
      </c>
      <c r="B32" s="31"/>
      <c r="E32" s="17"/>
      <c r="F32" s="19"/>
      <c r="G32" s="32"/>
      <c r="H32" s="17"/>
      <c r="I32" s="30"/>
      <c r="J32" s="30"/>
    </row>
    <row r="33" spans="1:10" x14ac:dyDescent="0.35">
      <c r="A33" s="21">
        <f t="shared" si="1"/>
        <v>21</v>
      </c>
      <c r="B33" s="31"/>
      <c r="D33" s="20" t="s">
        <v>52</v>
      </c>
      <c r="E33" s="17"/>
      <c r="F33" s="21" t="s">
        <v>72</v>
      </c>
      <c r="G33" s="32"/>
      <c r="H33" s="17"/>
      <c r="I33" s="30"/>
      <c r="J33" s="30"/>
    </row>
    <row r="34" spans="1:10" x14ac:dyDescent="0.35">
      <c r="A34" s="21">
        <f t="shared" si="1"/>
        <v>22</v>
      </c>
      <c r="B34" s="31" t="s">
        <v>58</v>
      </c>
      <c r="C34" s="22">
        <v>2024</v>
      </c>
      <c r="E34" s="17"/>
      <c r="F34" s="23">
        <v>5462361.0899999999</v>
      </c>
      <c r="G34" s="32"/>
      <c r="H34" s="17"/>
      <c r="I34" s="438">
        <f>F34+F13</f>
        <v>5462361.0899999999</v>
      </c>
      <c r="J34" s="30"/>
    </row>
    <row r="35" spans="1:10" x14ac:dyDescent="0.35">
      <c r="A35" s="21">
        <f t="shared" si="1"/>
        <v>23</v>
      </c>
      <c r="B35" s="31" t="s">
        <v>59</v>
      </c>
      <c r="C35" s="17">
        <f>C34+1</f>
        <v>2025</v>
      </c>
      <c r="E35" s="17"/>
      <c r="F35" s="23">
        <v>5462361.0899999999</v>
      </c>
      <c r="G35" s="32"/>
      <c r="H35" s="17"/>
      <c r="I35" s="438">
        <f t="shared" ref="I35:I46" si="4">F35+F14</f>
        <v>5462361.0899999999</v>
      </c>
      <c r="J35" s="30"/>
    </row>
    <row r="36" spans="1:10" x14ac:dyDescent="0.35">
      <c r="A36" s="21">
        <f t="shared" si="1"/>
        <v>24</v>
      </c>
      <c r="B36" s="31" t="s">
        <v>60</v>
      </c>
      <c r="C36" s="17">
        <f>C35</f>
        <v>2025</v>
      </c>
      <c r="E36" s="17"/>
      <c r="F36" s="23">
        <v>5462361.0899999999</v>
      </c>
      <c r="G36" s="32"/>
      <c r="H36" s="17"/>
      <c r="I36" s="438">
        <f t="shared" si="4"/>
        <v>5462361.0899999999</v>
      </c>
      <c r="J36" s="30"/>
    </row>
    <row r="37" spans="1:10" x14ac:dyDescent="0.35">
      <c r="A37" s="21">
        <f t="shared" si="1"/>
        <v>25</v>
      </c>
      <c r="B37" s="31" t="s">
        <v>61</v>
      </c>
      <c r="C37" s="17">
        <f t="shared" ref="C37:C46" si="5">C36</f>
        <v>2025</v>
      </c>
      <c r="E37" s="17"/>
      <c r="F37" s="23">
        <v>5462361.0899999999</v>
      </c>
      <c r="G37" s="32"/>
      <c r="H37" s="17"/>
      <c r="I37" s="438">
        <f t="shared" si="4"/>
        <v>5462361.0899999999</v>
      </c>
      <c r="J37" s="30"/>
    </row>
    <row r="38" spans="1:10" x14ac:dyDescent="0.35">
      <c r="A38" s="21">
        <f t="shared" si="1"/>
        <v>26</v>
      </c>
      <c r="B38" s="31" t="s">
        <v>62</v>
      </c>
      <c r="C38" s="17">
        <f t="shared" si="5"/>
        <v>2025</v>
      </c>
      <c r="E38" s="17"/>
      <c r="F38" s="23">
        <v>5462361.0899999999</v>
      </c>
      <c r="G38" s="32"/>
      <c r="H38" s="17"/>
      <c r="I38" s="438">
        <f t="shared" si="4"/>
        <v>5462361.0899999999</v>
      </c>
      <c r="J38" s="30"/>
    </row>
    <row r="39" spans="1:10" x14ac:dyDescent="0.35">
      <c r="A39" s="21">
        <f t="shared" si="1"/>
        <v>27</v>
      </c>
      <c r="B39" s="31" t="s">
        <v>63</v>
      </c>
      <c r="C39" s="17">
        <f t="shared" si="5"/>
        <v>2025</v>
      </c>
      <c r="E39" s="17"/>
      <c r="F39" s="23">
        <v>5462361.0899999999</v>
      </c>
      <c r="G39" s="32"/>
      <c r="H39" s="17"/>
      <c r="I39" s="438">
        <f t="shared" si="4"/>
        <v>5462361.0899999999</v>
      </c>
      <c r="J39" s="17"/>
    </row>
    <row r="40" spans="1:10" x14ac:dyDescent="0.35">
      <c r="A40" s="21">
        <f t="shared" si="1"/>
        <v>28</v>
      </c>
      <c r="B40" s="31" t="s">
        <v>64</v>
      </c>
      <c r="C40" s="17">
        <f t="shared" si="5"/>
        <v>2025</v>
      </c>
      <c r="E40" s="17"/>
      <c r="F40" s="23">
        <v>5462361.0899999999</v>
      </c>
      <c r="G40" s="32"/>
      <c r="H40" s="17"/>
      <c r="I40" s="438">
        <f t="shared" si="4"/>
        <v>5462361.0899999999</v>
      </c>
      <c r="J40" s="17"/>
    </row>
    <row r="41" spans="1:10" x14ac:dyDescent="0.35">
      <c r="A41" s="21">
        <f t="shared" si="1"/>
        <v>29</v>
      </c>
      <c r="B41" s="31" t="s">
        <v>65</v>
      </c>
      <c r="C41" s="17">
        <f t="shared" si="5"/>
        <v>2025</v>
      </c>
      <c r="E41" s="17"/>
      <c r="F41" s="23">
        <v>5462361.0899999999</v>
      </c>
      <c r="G41" s="32"/>
      <c r="H41" s="17"/>
      <c r="I41" s="438">
        <f t="shared" si="4"/>
        <v>5462361.0899999999</v>
      </c>
      <c r="J41" s="17"/>
    </row>
    <row r="42" spans="1:10" x14ac:dyDescent="0.35">
      <c r="A42" s="21">
        <f t="shared" si="1"/>
        <v>30</v>
      </c>
      <c r="B42" s="31" t="s">
        <v>66</v>
      </c>
      <c r="C42" s="17">
        <f t="shared" si="5"/>
        <v>2025</v>
      </c>
      <c r="E42" s="17"/>
      <c r="F42" s="23">
        <v>5462361.0899999999</v>
      </c>
      <c r="G42" s="32"/>
      <c r="H42" s="17"/>
      <c r="I42" s="438">
        <f t="shared" si="4"/>
        <v>5462361.0899999999</v>
      </c>
      <c r="J42" s="17"/>
    </row>
    <row r="43" spans="1:10" x14ac:dyDescent="0.35">
      <c r="A43" s="21">
        <f t="shared" si="1"/>
        <v>31</v>
      </c>
      <c r="B43" s="31" t="s">
        <v>67</v>
      </c>
      <c r="C43" s="17">
        <f t="shared" si="5"/>
        <v>2025</v>
      </c>
      <c r="E43" s="17"/>
      <c r="F43" s="23">
        <v>5462361.0899999999</v>
      </c>
      <c r="G43" s="32"/>
      <c r="H43" s="17"/>
      <c r="I43" s="438">
        <f t="shared" si="4"/>
        <v>5462361.0899999999</v>
      </c>
      <c r="J43" s="17"/>
    </row>
    <row r="44" spans="1:10" x14ac:dyDescent="0.35">
      <c r="A44" s="21">
        <f t="shared" si="1"/>
        <v>32</v>
      </c>
      <c r="B44" s="31" t="s">
        <v>68</v>
      </c>
      <c r="C44" s="17">
        <f t="shared" si="5"/>
        <v>2025</v>
      </c>
      <c r="E44" s="17"/>
      <c r="F44" s="23">
        <v>5462361.0899999999</v>
      </c>
      <c r="G44" s="32"/>
      <c r="H44" s="17"/>
      <c r="I44" s="438">
        <f t="shared" si="4"/>
        <v>5462361.0899999999</v>
      </c>
      <c r="J44" s="17"/>
    </row>
    <row r="45" spans="1:10" x14ac:dyDescent="0.35">
      <c r="A45" s="21">
        <f t="shared" si="1"/>
        <v>33</v>
      </c>
      <c r="B45" s="31" t="s">
        <v>69</v>
      </c>
      <c r="C45" s="17">
        <f t="shared" si="5"/>
        <v>2025</v>
      </c>
      <c r="E45" s="17"/>
      <c r="F45" s="23">
        <v>5462361.0899999999</v>
      </c>
      <c r="G45" s="32"/>
      <c r="H45" s="17"/>
      <c r="I45" s="438">
        <f t="shared" si="4"/>
        <v>5462361.0899999999</v>
      </c>
      <c r="J45" s="17"/>
    </row>
    <row r="46" spans="1:10" x14ac:dyDescent="0.35">
      <c r="A46" s="21">
        <f t="shared" si="1"/>
        <v>34</v>
      </c>
      <c r="B46" s="31" t="s">
        <v>58</v>
      </c>
      <c r="C46" s="17">
        <f t="shared" si="5"/>
        <v>2025</v>
      </c>
      <c r="E46" s="17"/>
      <c r="F46" s="23">
        <v>5462361.0899999999</v>
      </c>
      <c r="G46" s="32"/>
      <c r="H46" s="17"/>
      <c r="I46" s="438">
        <f t="shared" si="4"/>
        <v>5462361.0899999999</v>
      </c>
      <c r="J46" s="17"/>
    </row>
    <row r="47" spans="1:10" x14ac:dyDescent="0.35">
      <c r="A47" s="21">
        <f t="shared" si="1"/>
        <v>35</v>
      </c>
      <c r="B47" s="31"/>
      <c r="E47" s="17"/>
      <c r="F47" s="17"/>
      <c r="G47" s="32"/>
      <c r="H47" s="17"/>
      <c r="I47" s="17"/>
      <c r="J47" s="17"/>
    </row>
    <row r="48" spans="1:10" x14ac:dyDescent="0.35">
      <c r="A48" s="21">
        <f t="shared" si="1"/>
        <v>36</v>
      </c>
      <c r="B48" s="33" t="s">
        <v>70</v>
      </c>
      <c r="C48" s="34"/>
      <c r="D48" s="34"/>
      <c r="E48" s="34"/>
      <c r="F48" s="35">
        <f>SUM(F34:F46)/13</f>
        <v>5462361.0900000017</v>
      </c>
      <c r="G48" s="36"/>
      <c r="H48" s="17"/>
      <c r="I48" s="17"/>
      <c r="J48" s="17"/>
    </row>
    <row r="49" spans="1:3" x14ac:dyDescent="0.35">
      <c r="A49" s="21">
        <f t="shared" si="1"/>
        <v>37</v>
      </c>
    </row>
    <row r="50" spans="1:3" x14ac:dyDescent="0.35">
      <c r="A50" s="21">
        <f t="shared" si="1"/>
        <v>38</v>
      </c>
      <c r="B50" s="17" t="s">
        <v>73</v>
      </c>
    </row>
    <row r="51" spans="1:3" x14ac:dyDescent="0.35">
      <c r="A51" s="21">
        <f t="shared" si="1"/>
        <v>39</v>
      </c>
      <c r="B51" s="18" t="s">
        <v>52</v>
      </c>
      <c r="C51" s="17" t="s">
        <v>74</v>
      </c>
    </row>
  </sheetData>
  <printOptions horizontalCentered="1"/>
  <pageMargins left="0.45" right="0.45" top="0.5" bottom="0.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3"/>
  <sheetViews>
    <sheetView view="pageBreakPreview" zoomScale="60" zoomScaleNormal="90" workbookViewId="0"/>
  </sheetViews>
  <sheetFormatPr defaultColWidth="9.1796875" defaultRowHeight="15.5" x14ac:dyDescent="0.35"/>
  <cols>
    <col min="1" max="1" width="8.7265625" style="18" customWidth="1"/>
    <col min="2" max="2" width="13.81640625" style="17" customWidth="1"/>
    <col min="3" max="3" width="9.1796875" style="17"/>
    <col min="4" max="4" width="15" style="17" customWidth="1"/>
    <col min="5" max="6" width="16.453125" style="18" customWidth="1"/>
    <col min="7" max="7" width="11.26953125" style="18" customWidth="1"/>
    <col min="8" max="10" width="16.453125" style="18" customWidth="1"/>
    <col min="11" max="11" width="7.453125" style="18" customWidth="1"/>
    <col min="12" max="12" width="17.54296875" style="17" customWidth="1"/>
    <col min="13" max="13" width="17.453125" style="127" bestFit="1" customWidth="1"/>
    <col min="14" max="14" width="15.1796875" style="17" bestFit="1" customWidth="1"/>
    <col min="15" max="16384" width="9.1796875" style="17"/>
  </cols>
  <sheetData>
    <row r="1" spans="1:15" x14ac:dyDescent="0.35">
      <c r="J1" s="388" t="s">
        <v>607</v>
      </c>
    </row>
    <row r="2" spans="1:15" ht="26" x14ac:dyDescent="0.6">
      <c r="C2" s="41" t="s">
        <v>50</v>
      </c>
      <c r="D2" s="42"/>
      <c r="E2" s="42"/>
      <c r="F2" s="42"/>
      <c r="G2" s="42"/>
      <c r="H2" s="42"/>
      <c r="I2" s="42"/>
      <c r="J2" s="42"/>
    </row>
    <row r="3" spans="1:15" ht="18.5" x14ac:dyDescent="0.35">
      <c r="C3" s="389" t="s">
        <v>379</v>
      </c>
      <c r="D3" s="42"/>
      <c r="E3" s="42"/>
      <c r="F3" s="42"/>
      <c r="G3" s="42"/>
      <c r="H3" s="42"/>
      <c r="I3" s="42"/>
      <c r="J3" s="42"/>
    </row>
    <row r="4" spans="1:15" x14ac:dyDescent="0.35">
      <c r="J4" s="18" t="s">
        <v>467</v>
      </c>
    </row>
    <row r="6" spans="1:15" ht="21" x14ac:dyDescent="0.35">
      <c r="A6" s="332"/>
      <c r="I6" s="16"/>
    </row>
    <row r="7" spans="1:15" x14ac:dyDescent="0.35">
      <c r="A7" s="16"/>
      <c r="B7" s="42"/>
      <c r="C7" s="16" t="str">
        <f ca="1">RIGHT(CELL("filename",D7),LEN(CELL("filename",D7))-FIND("]",CELL("filename",D7)))</f>
        <v>H-32A-WP02 - Revenue Credits</v>
      </c>
      <c r="D7" s="42"/>
      <c r="E7" s="42"/>
      <c r="F7" s="42"/>
      <c r="G7" s="42"/>
      <c r="H7" s="42"/>
      <c r="I7" s="42"/>
      <c r="J7" s="42"/>
    </row>
    <row r="8" spans="1:15" x14ac:dyDescent="0.35">
      <c r="B8" s="278"/>
      <c r="C8" s="278"/>
      <c r="D8" s="278"/>
      <c r="E8" s="278"/>
      <c r="F8" s="278"/>
      <c r="G8" s="278"/>
      <c r="H8" s="278"/>
      <c r="I8" s="278"/>
      <c r="J8" s="278"/>
      <c r="K8" s="279"/>
      <c r="L8" s="280"/>
      <c r="M8" s="281"/>
      <c r="N8" s="280"/>
      <c r="O8" s="280"/>
    </row>
    <row r="9" spans="1:15" x14ac:dyDescent="0.35">
      <c r="B9" s="280"/>
      <c r="C9" s="280"/>
      <c r="D9" s="280"/>
      <c r="E9" s="279"/>
      <c r="F9" s="279"/>
      <c r="G9" s="279"/>
      <c r="H9" s="279"/>
      <c r="I9" s="279"/>
      <c r="J9" s="279"/>
      <c r="K9" s="279"/>
      <c r="L9" s="280"/>
      <c r="M9" s="281"/>
      <c r="N9" s="280"/>
      <c r="O9" s="280"/>
    </row>
    <row r="10" spans="1:15" x14ac:dyDescent="0.35">
      <c r="A10" s="16"/>
      <c r="B10" s="280"/>
      <c r="C10" s="280"/>
      <c r="D10" s="280" t="s">
        <v>367</v>
      </c>
      <c r="E10" s="279"/>
      <c r="F10" s="279"/>
      <c r="G10" s="279"/>
      <c r="H10" s="279"/>
      <c r="I10" s="279"/>
      <c r="J10" s="279"/>
      <c r="K10" s="279"/>
      <c r="L10" s="280"/>
      <c r="M10" s="281"/>
      <c r="N10" s="280"/>
      <c r="O10" s="280"/>
    </row>
    <row r="11" spans="1:15" x14ac:dyDescent="0.35">
      <c r="A11" s="16"/>
      <c r="B11" s="280"/>
      <c r="C11" s="279" t="s">
        <v>280</v>
      </c>
      <c r="D11" s="280"/>
      <c r="E11" s="279"/>
      <c r="F11" s="279"/>
      <c r="G11" s="279"/>
      <c r="H11" s="279"/>
      <c r="I11" s="279"/>
      <c r="J11" s="279"/>
      <c r="K11" s="279"/>
      <c r="L11" s="280"/>
      <c r="M11" s="281"/>
      <c r="N11" s="280"/>
      <c r="O11" s="280"/>
    </row>
    <row r="12" spans="1:15" x14ac:dyDescent="0.35">
      <c r="A12" s="16"/>
      <c r="B12" s="280"/>
      <c r="C12" s="294" t="s">
        <v>2</v>
      </c>
      <c r="D12" s="385" t="s">
        <v>3</v>
      </c>
      <c r="E12" s="279"/>
      <c r="F12" s="279"/>
      <c r="G12" s="279"/>
      <c r="H12" s="294" t="s">
        <v>81</v>
      </c>
      <c r="I12" s="295" t="s">
        <v>472</v>
      </c>
      <c r="J12" s="279"/>
      <c r="K12" s="279"/>
      <c r="L12" s="280"/>
      <c r="M12" s="281"/>
      <c r="N12" s="280"/>
      <c r="O12" s="280"/>
    </row>
    <row r="13" spans="1:15" x14ac:dyDescent="0.35">
      <c r="A13" s="19"/>
      <c r="B13" s="282"/>
      <c r="C13" s="18" t="s">
        <v>22</v>
      </c>
      <c r="D13" s="18" t="s">
        <v>23</v>
      </c>
      <c r="E13" s="17"/>
      <c r="F13" s="17"/>
      <c r="G13" s="17"/>
      <c r="H13" s="18" t="s">
        <v>24</v>
      </c>
      <c r="I13" s="139" t="s">
        <v>25</v>
      </c>
      <c r="J13" s="17"/>
      <c r="K13" s="139"/>
      <c r="L13" s="280"/>
      <c r="M13" s="281"/>
      <c r="N13" s="280"/>
      <c r="O13" s="280"/>
    </row>
    <row r="14" spans="1:15" x14ac:dyDescent="0.35">
      <c r="A14" s="44"/>
      <c r="B14" s="283"/>
      <c r="C14" s="283"/>
      <c r="D14" s="280"/>
      <c r="E14" s="283"/>
      <c r="F14" s="283"/>
      <c r="G14" s="283"/>
      <c r="H14" s="283" t="s">
        <v>437</v>
      </c>
      <c r="I14" s="17"/>
      <c r="J14" s="283"/>
      <c r="K14" s="280"/>
      <c r="L14" s="280"/>
      <c r="M14" s="281"/>
      <c r="N14" s="280"/>
      <c r="O14" s="280"/>
    </row>
    <row r="15" spans="1:15" x14ac:dyDescent="0.35">
      <c r="A15" s="44"/>
      <c r="B15" s="283"/>
      <c r="C15" s="283"/>
      <c r="D15" s="280"/>
      <c r="E15" s="283"/>
      <c r="F15" s="283"/>
      <c r="G15" s="283"/>
      <c r="H15" s="283"/>
      <c r="I15" s="283"/>
      <c r="J15" s="283"/>
      <c r="K15" s="280"/>
      <c r="L15" s="280"/>
      <c r="M15" s="281"/>
      <c r="N15" s="280"/>
      <c r="O15" s="280"/>
    </row>
    <row r="16" spans="1:15" x14ac:dyDescent="0.35">
      <c r="B16" s="279"/>
      <c r="C16" s="279">
        <v>1</v>
      </c>
      <c r="D16" s="46" t="s">
        <v>276</v>
      </c>
      <c r="E16" s="279"/>
      <c r="F16" s="279"/>
      <c r="G16" s="279"/>
      <c r="H16" s="309">
        <v>0</v>
      </c>
      <c r="I16" s="292"/>
      <c r="J16" s="292"/>
      <c r="K16" s="296"/>
      <c r="L16" s="296"/>
      <c r="M16" s="281"/>
      <c r="N16" s="280"/>
      <c r="O16" s="280"/>
    </row>
    <row r="17" spans="1:15" x14ac:dyDescent="0.35">
      <c r="B17" s="280"/>
      <c r="C17" s="279">
        <f>C16+1</f>
        <v>2</v>
      </c>
      <c r="D17" s="280" t="s">
        <v>274</v>
      </c>
      <c r="E17" s="284"/>
      <c r="F17" s="284"/>
      <c r="G17" s="284"/>
      <c r="H17" s="579">
        <v>0</v>
      </c>
      <c r="I17" s="293"/>
      <c r="J17" s="296"/>
      <c r="K17" s="296"/>
      <c r="L17" s="296"/>
      <c r="M17" s="281"/>
      <c r="N17" s="280"/>
      <c r="O17" s="280"/>
    </row>
    <row r="18" spans="1:15" x14ac:dyDescent="0.35">
      <c r="B18" s="280"/>
      <c r="C18" s="279">
        <f t="shared" ref="C18:C30" si="0">C17+1</f>
        <v>3</v>
      </c>
      <c r="D18" s="280" t="s">
        <v>278</v>
      </c>
      <c r="E18" s="284"/>
      <c r="F18" s="284"/>
      <c r="G18" s="284"/>
      <c r="H18" s="577">
        <f>H16-H17</f>
        <v>0</v>
      </c>
      <c r="I18" s="293"/>
      <c r="J18" s="296"/>
      <c r="K18" s="296"/>
      <c r="L18" s="296"/>
      <c r="M18" s="281"/>
      <c r="N18" s="280"/>
      <c r="O18" s="280"/>
    </row>
    <row r="19" spans="1:15" x14ac:dyDescent="0.35">
      <c r="B19" s="280"/>
      <c r="C19" s="279">
        <f t="shared" si="0"/>
        <v>4</v>
      </c>
      <c r="D19" s="280"/>
      <c r="E19" s="284"/>
      <c r="F19" s="284"/>
      <c r="G19" s="284"/>
      <c r="H19" s="293"/>
      <c r="I19" s="293"/>
      <c r="J19" s="296"/>
      <c r="K19" s="296"/>
      <c r="L19" s="296"/>
      <c r="M19" s="281"/>
      <c r="N19" s="280"/>
      <c r="O19" s="280"/>
    </row>
    <row r="20" spans="1:15" x14ac:dyDescent="0.35">
      <c r="B20" s="280"/>
      <c r="C20" s="279">
        <f t="shared" si="0"/>
        <v>5</v>
      </c>
      <c r="D20" s="280"/>
      <c r="E20" s="284"/>
      <c r="F20" s="284"/>
      <c r="G20" s="284"/>
      <c r="H20" s="293"/>
      <c r="I20" s="293"/>
      <c r="J20" s="296"/>
      <c r="K20" s="296"/>
      <c r="L20" s="296"/>
      <c r="M20" s="281"/>
      <c r="N20" s="280"/>
      <c r="O20" s="280"/>
    </row>
    <row r="21" spans="1:15" x14ac:dyDescent="0.35">
      <c r="B21" s="280"/>
      <c r="C21" s="279">
        <f t="shared" si="0"/>
        <v>6</v>
      </c>
      <c r="D21" s="285"/>
      <c r="E21" s="284"/>
      <c r="F21" s="284"/>
      <c r="G21" s="284"/>
      <c r="H21" s="293"/>
      <c r="I21" s="293"/>
      <c r="J21" s="296"/>
      <c r="K21" s="296"/>
      <c r="L21" s="296"/>
      <c r="M21" s="281"/>
      <c r="N21" s="280"/>
      <c r="O21" s="280"/>
    </row>
    <row r="22" spans="1:15" x14ac:dyDescent="0.35">
      <c r="A22" s="21"/>
      <c r="B22" s="280"/>
      <c r="C22" s="279">
        <f t="shared" si="0"/>
        <v>7</v>
      </c>
      <c r="D22" s="46" t="s">
        <v>277</v>
      </c>
      <c r="E22" s="286"/>
      <c r="F22" s="286"/>
      <c r="G22" s="286"/>
      <c r="H22" s="293"/>
      <c r="I22" s="293"/>
      <c r="J22" s="297"/>
      <c r="K22" s="297"/>
      <c r="L22" s="296"/>
      <c r="M22" s="281"/>
      <c r="N22" s="281"/>
      <c r="O22" s="280"/>
    </row>
    <row r="23" spans="1:15" x14ac:dyDescent="0.35">
      <c r="A23" s="21"/>
      <c r="B23" s="280"/>
      <c r="C23" s="279">
        <f t="shared" si="0"/>
        <v>8</v>
      </c>
      <c r="D23" s="280" t="s">
        <v>275</v>
      </c>
      <c r="E23" s="286"/>
      <c r="F23" s="286"/>
      <c r="G23" s="286"/>
      <c r="H23" s="300"/>
      <c r="I23" s="293"/>
      <c r="J23" s="297"/>
      <c r="K23" s="297"/>
      <c r="L23" s="296"/>
      <c r="M23" s="281"/>
      <c r="N23" s="281"/>
      <c r="O23" s="280"/>
    </row>
    <row r="24" spans="1:15" x14ac:dyDescent="0.35">
      <c r="A24" s="21"/>
      <c r="B24" s="280"/>
      <c r="C24" s="279">
        <f t="shared" si="0"/>
        <v>9</v>
      </c>
      <c r="D24" s="280" t="s">
        <v>279</v>
      </c>
      <c r="E24" s="286"/>
      <c r="F24" s="286"/>
      <c r="G24" s="286"/>
      <c r="H24" s="460"/>
      <c r="I24" s="293"/>
      <c r="J24" s="297"/>
      <c r="K24" s="297"/>
      <c r="L24" s="296"/>
      <c r="M24" s="281"/>
      <c r="N24" s="281"/>
      <c r="O24" s="280"/>
    </row>
    <row r="25" spans="1:15" x14ac:dyDescent="0.35">
      <c r="A25" s="21"/>
      <c r="B25" s="280"/>
      <c r="C25" s="279">
        <f t="shared" si="0"/>
        <v>10</v>
      </c>
      <c r="D25" s="280"/>
      <c r="E25" s="286"/>
      <c r="F25" s="286"/>
      <c r="G25" s="286"/>
      <c r="H25" s="293"/>
      <c r="I25" s="293"/>
      <c r="J25" s="297"/>
      <c r="K25" s="297"/>
      <c r="L25" s="296"/>
      <c r="M25" s="281"/>
      <c r="N25" s="281"/>
      <c r="O25" s="280"/>
    </row>
    <row r="26" spans="1:15" x14ac:dyDescent="0.35">
      <c r="A26" s="21"/>
      <c r="B26" s="280"/>
      <c r="C26" s="279">
        <f t="shared" si="0"/>
        <v>11</v>
      </c>
      <c r="D26" s="280"/>
      <c r="E26" s="286"/>
      <c r="F26" s="286"/>
      <c r="G26" s="286"/>
      <c r="H26" s="293"/>
      <c r="I26" s="578"/>
      <c r="J26" s="297"/>
      <c r="K26" s="297"/>
      <c r="L26" s="296"/>
      <c r="M26" s="281"/>
      <c r="N26" s="281"/>
      <c r="O26" s="280"/>
    </row>
    <row r="27" spans="1:15" x14ac:dyDescent="0.35">
      <c r="A27" s="21"/>
      <c r="B27" s="280"/>
      <c r="C27" s="279">
        <f t="shared" si="0"/>
        <v>12</v>
      </c>
      <c r="D27" s="280" t="s">
        <v>281</v>
      </c>
      <c r="E27" s="286"/>
      <c r="F27" s="286"/>
      <c r="G27" s="286"/>
      <c r="H27" s="309">
        <v>0</v>
      </c>
      <c r="I27" s="439" t="s">
        <v>619</v>
      </c>
      <c r="J27" s="297"/>
      <c r="K27" s="297"/>
      <c r="L27" s="296"/>
      <c r="M27" s="281"/>
      <c r="N27" s="281"/>
      <c r="O27" s="280"/>
    </row>
    <row r="28" spans="1:15" x14ac:dyDescent="0.35">
      <c r="A28" s="21"/>
      <c r="B28" s="280"/>
      <c r="C28" s="279">
        <f t="shared" si="0"/>
        <v>13</v>
      </c>
      <c r="D28" s="280"/>
      <c r="E28" s="286"/>
      <c r="F28" s="286"/>
      <c r="G28" s="286"/>
      <c r="I28" s="439"/>
      <c r="J28" s="297"/>
      <c r="K28" s="297"/>
      <c r="L28" s="296"/>
      <c r="M28" s="281"/>
      <c r="N28" s="281"/>
      <c r="O28" s="280"/>
    </row>
    <row r="29" spans="1:15" x14ac:dyDescent="0.35">
      <c r="A29" s="21"/>
      <c r="B29" s="280"/>
      <c r="C29" s="279">
        <f t="shared" si="0"/>
        <v>14</v>
      </c>
      <c r="D29" s="280"/>
      <c r="E29" s="286"/>
      <c r="F29" s="286"/>
      <c r="G29" s="286"/>
      <c r="H29" s="293"/>
      <c r="I29" s="293"/>
      <c r="J29" s="297"/>
      <c r="K29" s="297"/>
      <c r="L29" s="296"/>
      <c r="M29" s="281"/>
      <c r="N29" s="281"/>
      <c r="O29" s="280"/>
    </row>
    <row r="30" spans="1:15" x14ac:dyDescent="0.35">
      <c r="A30" s="21"/>
      <c r="B30" s="280"/>
      <c r="C30" s="279">
        <f t="shared" si="0"/>
        <v>15</v>
      </c>
      <c r="D30" s="280"/>
      <c r="E30" s="286"/>
      <c r="F30" s="286"/>
      <c r="G30" s="286"/>
      <c r="H30" s="293"/>
      <c r="I30" s="293"/>
      <c r="J30" s="297"/>
      <c r="K30" s="297"/>
      <c r="L30" s="296"/>
      <c r="M30" s="281"/>
      <c r="N30" s="281"/>
      <c r="O30" s="280"/>
    </row>
    <row r="31" spans="1:15" x14ac:dyDescent="0.35">
      <c r="A31" s="21"/>
      <c r="B31" s="280"/>
      <c r="C31" s="280"/>
      <c r="D31" s="280"/>
      <c r="E31" s="286"/>
      <c r="F31" s="286"/>
      <c r="G31" s="286"/>
      <c r="H31" s="293"/>
      <c r="I31" s="293"/>
      <c r="J31" s="297"/>
      <c r="K31" s="297"/>
      <c r="L31" s="296"/>
      <c r="M31" s="281"/>
      <c r="N31" s="281"/>
      <c r="O31" s="280"/>
    </row>
    <row r="32" spans="1:15" x14ac:dyDescent="0.35">
      <c r="A32" s="21"/>
      <c r="B32" s="280"/>
      <c r="C32" s="280"/>
      <c r="D32" s="280"/>
      <c r="E32" s="286"/>
      <c r="F32" s="286"/>
      <c r="G32" s="286"/>
      <c r="H32" s="293"/>
      <c r="I32" s="293"/>
      <c r="J32" s="297"/>
      <c r="K32" s="297"/>
      <c r="L32" s="296"/>
      <c r="M32" s="281"/>
      <c r="N32" s="281"/>
      <c r="O32" s="280"/>
    </row>
    <row r="33" spans="1:15" x14ac:dyDescent="0.35">
      <c r="A33" s="21"/>
      <c r="B33" s="280"/>
      <c r="C33" s="280"/>
      <c r="D33" s="280"/>
      <c r="E33" s="286"/>
      <c r="F33" s="286"/>
      <c r="G33" s="286"/>
      <c r="H33" s="293"/>
      <c r="I33" s="293"/>
      <c r="J33" s="297"/>
      <c r="K33" s="297"/>
      <c r="L33" s="296"/>
      <c r="M33" s="281"/>
      <c r="N33" s="281"/>
      <c r="O33" s="280"/>
    </row>
    <row r="34" spans="1:15" x14ac:dyDescent="0.35">
      <c r="A34" s="21"/>
      <c r="B34" s="280"/>
      <c r="C34" s="280"/>
      <c r="D34" s="280"/>
      <c r="E34" s="286"/>
      <c r="F34" s="286"/>
      <c r="G34" s="286"/>
      <c r="H34" s="293"/>
      <c r="I34" s="293"/>
      <c r="J34" s="297"/>
      <c r="K34" s="297"/>
      <c r="L34" s="296"/>
      <c r="M34" s="281"/>
      <c r="N34" s="281"/>
      <c r="O34" s="280"/>
    </row>
    <row r="35" spans="1:15" x14ac:dyDescent="0.35">
      <c r="A35" s="21"/>
      <c r="B35" s="280"/>
      <c r="C35" s="280"/>
      <c r="D35" s="280"/>
      <c r="E35" s="286"/>
      <c r="F35" s="286"/>
      <c r="G35" s="286"/>
      <c r="H35" s="293"/>
      <c r="I35" s="293"/>
      <c r="J35" s="297"/>
      <c r="K35" s="297"/>
      <c r="L35" s="296"/>
      <c r="M35" s="281"/>
      <c r="N35" s="281"/>
      <c r="O35" s="280"/>
    </row>
    <row r="36" spans="1:15" x14ac:dyDescent="0.35">
      <c r="A36" s="21"/>
      <c r="B36" s="280"/>
      <c r="C36" s="280"/>
      <c r="D36" s="280"/>
      <c r="E36" s="286"/>
      <c r="F36" s="286"/>
      <c r="G36" s="286"/>
      <c r="H36" s="293"/>
      <c r="I36" s="293"/>
      <c r="J36" s="293"/>
      <c r="K36" s="293"/>
      <c r="L36" s="296"/>
      <c r="M36" s="281"/>
      <c r="N36" s="281"/>
      <c r="O36" s="280"/>
    </row>
    <row r="37" spans="1:15" x14ac:dyDescent="0.35">
      <c r="A37" s="21"/>
      <c r="B37" s="280"/>
      <c r="C37" s="280"/>
      <c r="D37" s="280"/>
      <c r="E37" s="279"/>
      <c r="F37" s="279"/>
      <c r="G37" s="279"/>
      <c r="H37" s="292"/>
      <c r="I37" s="292"/>
      <c r="J37" s="292"/>
      <c r="K37" s="292"/>
      <c r="L37" s="296"/>
      <c r="M37" s="281"/>
      <c r="N37" s="280"/>
      <c r="O37" s="280"/>
    </row>
    <row r="38" spans="1:15" x14ac:dyDescent="0.35">
      <c r="A38" s="21"/>
      <c r="B38" s="280"/>
      <c r="C38" s="280"/>
      <c r="D38" s="280"/>
      <c r="E38" s="279"/>
      <c r="F38" s="279"/>
      <c r="G38" s="279"/>
      <c r="H38" s="292"/>
      <c r="I38" s="292"/>
      <c r="J38" s="292"/>
      <c r="K38" s="292"/>
      <c r="L38" s="296"/>
      <c r="M38" s="281"/>
      <c r="N38" s="280"/>
      <c r="O38" s="280"/>
    </row>
    <row r="39" spans="1:15" x14ac:dyDescent="0.35">
      <c r="A39" s="21"/>
      <c r="B39" s="287"/>
      <c r="C39" s="288"/>
      <c r="D39" s="288"/>
      <c r="E39" s="289"/>
      <c r="F39" s="289"/>
      <c r="G39" s="289"/>
      <c r="H39" s="298"/>
      <c r="I39" s="298"/>
      <c r="J39" s="292"/>
      <c r="K39" s="298"/>
      <c r="L39" s="299"/>
      <c r="M39" s="290"/>
      <c r="N39" s="280"/>
      <c r="O39" s="280"/>
    </row>
    <row r="40" spans="1:15" x14ac:dyDescent="0.35">
      <c r="A40" s="21"/>
      <c r="B40" s="280"/>
      <c r="C40" s="280"/>
      <c r="D40" s="280"/>
      <c r="E40" s="280"/>
      <c r="F40" s="291"/>
      <c r="G40" s="280"/>
      <c r="H40" s="296"/>
      <c r="I40" s="296"/>
      <c r="J40" s="296"/>
      <c r="K40" s="296"/>
      <c r="L40" s="296"/>
      <c r="M40" s="281"/>
      <c r="N40" s="280"/>
      <c r="O40" s="280"/>
    </row>
    <row r="41" spans="1:15" x14ac:dyDescent="0.35">
      <c r="A41" s="21"/>
      <c r="B41" s="280"/>
      <c r="C41" s="280"/>
      <c r="D41" s="280"/>
      <c r="E41" s="280"/>
      <c r="F41" s="291"/>
      <c r="G41" s="280"/>
      <c r="H41" s="296"/>
      <c r="I41" s="296"/>
      <c r="J41" s="296"/>
      <c r="K41" s="296"/>
      <c r="L41" s="296"/>
      <c r="M41" s="281"/>
      <c r="N41" s="280"/>
      <c r="O41" s="280"/>
    </row>
    <row r="42" spans="1:15" x14ac:dyDescent="0.35">
      <c r="A42" s="21"/>
      <c r="B42" s="280"/>
      <c r="C42" s="280"/>
      <c r="D42" s="285"/>
      <c r="E42" s="280"/>
      <c r="F42" s="284"/>
      <c r="G42" s="280"/>
      <c r="H42" s="296"/>
      <c r="I42" s="296"/>
      <c r="J42" s="296"/>
      <c r="K42" s="296"/>
      <c r="L42" s="296"/>
      <c r="M42" s="281"/>
      <c r="N42" s="280"/>
      <c r="O42" s="280"/>
    </row>
    <row r="43" spans="1:15" x14ac:dyDescent="0.35">
      <c r="A43" s="21"/>
      <c r="B43" s="280"/>
      <c r="C43" s="280"/>
      <c r="D43" s="280"/>
      <c r="E43" s="280"/>
      <c r="F43" s="286"/>
      <c r="G43" s="280"/>
      <c r="H43" s="296"/>
      <c r="I43" s="296"/>
      <c r="J43" s="296"/>
      <c r="K43" s="296"/>
      <c r="L43" s="296"/>
      <c r="M43" s="281"/>
      <c r="N43" s="280"/>
      <c r="O43" s="280"/>
    </row>
    <row r="44" spans="1:15" x14ac:dyDescent="0.35">
      <c r="A44" s="21"/>
      <c r="B44" s="280"/>
      <c r="C44" s="280"/>
      <c r="D44" s="280"/>
      <c r="E44" s="280"/>
      <c r="F44" s="286"/>
      <c r="G44" s="280"/>
      <c r="H44" s="296"/>
      <c r="I44" s="296"/>
      <c r="J44" s="296"/>
      <c r="K44" s="296"/>
      <c r="L44" s="296"/>
      <c r="M44" s="281"/>
      <c r="N44" s="280"/>
      <c r="O44" s="280"/>
    </row>
    <row r="45" spans="1:15" x14ac:dyDescent="0.35">
      <c r="A45" s="21"/>
      <c r="B45" s="280"/>
      <c r="C45" s="280"/>
      <c r="D45" s="280"/>
      <c r="E45" s="280"/>
      <c r="F45" s="286"/>
      <c r="G45" s="280"/>
      <c r="H45" s="296"/>
      <c r="I45" s="296"/>
      <c r="J45" s="296"/>
      <c r="K45" s="296"/>
      <c r="L45" s="296"/>
      <c r="M45" s="281"/>
      <c r="N45" s="280"/>
      <c r="O45" s="280"/>
    </row>
    <row r="46" spans="1:15" x14ac:dyDescent="0.35">
      <c r="A46" s="21"/>
      <c r="B46" s="280"/>
      <c r="C46" s="280"/>
      <c r="D46" s="280"/>
      <c r="E46" s="280"/>
      <c r="F46" s="286"/>
      <c r="G46" s="280"/>
      <c r="H46" s="280"/>
      <c r="I46" s="280"/>
      <c r="J46" s="280"/>
      <c r="K46" s="280"/>
      <c r="L46" s="280"/>
      <c r="M46" s="281"/>
      <c r="N46" s="280"/>
      <c r="O46" s="280"/>
    </row>
    <row r="47" spans="1:15" x14ac:dyDescent="0.35">
      <c r="A47" s="21"/>
      <c r="B47" s="280"/>
      <c r="C47" s="280"/>
      <c r="D47" s="280"/>
      <c r="E47" s="280"/>
      <c r="F47" s="286"/>
      <c r="G47" s="280"/>
      <c r="H47" s="280"/>
      <c r="I47" s="280"/>
      <c r="J47" s="280"/>
      <c r="K47" s="280"/>
      <c r="L47" s="280"/>
      <c r="M47" s="281"/>
      <c r="N47" s="280"/>
      <c r="O47" s="280"/>
    </row>
    <row r="48" spans="1:15" x14ac:dyDescent="0.35">
      <c r="A48" s="21"/>
      <c r="B48" s="280"/>
      <c r="C48" s="280"/>
      <c r="D48" s="280"/>
      <c r="E48" s="280"/>
      <c r="F48" s="286"/>
      <c r="G48" s="280"/>
      <c r="H48" s="280"/>
      <c r="I48" s="280"/>
      <c r="J48" s="280"/>
      <c r="K48" s="280"/>
      <c r="L48" s="280"/>
      <c r="M48" s="281"/>
      <c r="N48" s="280"/>
      <c r="O48" s="280"/>
    </row>
    <row r="49" spans="1:15" x14ac:dyDescent="0.35">
      <c r="A49" s="21"/>
      <c r="B49" s="280"/>
      <c r="C49" s="280"/>
      <c r="D49" s="280"/>
      <c r="E49" s="280"/>
      <c r="F49" s="286"/>
      <c r="G49" s="280"/>
      <c r="H49" s="280"/>
      <c r="I49" s="280"/>
      <c r="J49" s="280"/>
      <c r="K49" s="280"/>
      <c r="L49" s="280"/>
      <c r="M49" s="281"/>
      <c r="N49" s="280"/>
      <c r="O49" s="280"/>
    </row>
    <row r="50" spans="1:15" x14ac:dyDescent="0.35">
      <c r="A50" s="21"/>
      <c r="E50" s="17"/>
      <c r="F50" s="128"/>
      <c r="G50" s="17"/>
      <c r="H50" s="17"/>
      <c r="I50" s="17"/>
      <c r="J50" s="17"/>
      <c r="K50" s="17"/>
    </row>
    <row r="51" spans="1:15" x14ac:dyDescent="0.35">
      <c r="A51" s="21"/>
      <c r="E51" s="17"/>
      <c r="F51" s="128"/>
      <c r="G51" s="17"/>
      <c r="H51" s="17"/>
      <c r="I51" s="17"/>
      <c r="J51" s="17"/>
      <c r="K51" s="17"/>
    </row>
    <row r="52" spans="1:15" x14ac:dyDescent="0.35">
      <c r="A52" s="21"/>
      <c r="E52" s="17"/>
      <c r="F52" s="128"/>
      <c r="G52" s="17"/>
      <c r="H52" s="17"/>
      <c r="I52" s="17"/>
      <c r="J52" s="17"/>
      <c r="K52" s="17"/>
    </row>
    <row r="53" spans="1:15" x14ac:dyDescent="0.35">
      <c r="A53" s="21"/>
      <c r="E53" s="17"/>
      <c r="F53" s="128"/>
      <c r="G53" s="17"/>
      <c r="H53" s="17"/>
      <c r="I53" s="17"/>
      <c r="J53" s="17"/>
      <c r="K53" s="17"/>
    </row>
    <row r="54" spans="1:15" x14ac:dyDescent="0.35">
      <c r="A54" s="21"/>
      <c r="E54" s="17"/>
      <c r="F54" s="128"/>
      <c r="G54" s="17"/>
      <c r="H54" s="17"/>
      <c r="I54" s="17"/>
      <c r="J54" s="17"/>
      <c r="K54" s="17"/>
    </row>
    <row r="55" spans="1:15" x14ac:dyDescent="0.35">
      <c r="A55" s="21"/>
      <c r="E55" s="17"/>
      <c r="F55" s="128"/>
      <c r="G55" s="17"/>
      <c r="H55" s="17"/>
      <c r="I55" s="17"/>
      <c r="J55" s="17"/>
      <c r="K55" s="17"/>
    </row>
    <row r="56" spans="1:15" x14ac:dyDescent="0.35">
      <c r="A56" s="21"/>
      <c r="E56" s="17"/>
      <c r="F56" s="128"/>
      <c r="G56" s="17"/>
      <c r="H56" s="17"/>
      <c r="I56" s="17"/>
      <c r="J56" s="17"/>
      <c r="K56" s="17"/>
    </row>
    <row r="57" spans="1:15" x14ac:dyDescent="0.35">
      <c r="A57" s="21"/>
      <c r="E57" s="17"/>
      <c r="F57" s="128"/>
      <c r="G57" s="17"/>
      <c r="H57" s="17"/>
      <c r="I57" s="17"/>
      <c r="J57" s="17"/>
      <c r="K57" s="17"/>
    </row>
    <row r="63" spans="1:15" x14ac:dyDescent="0.35">
      <c r="A63" s="17"/>
    </row>
  </sheetData>
  <printOptions horizontalCentered="1"/>
  <pageMargins left="0.45" right="0.45" top="0.5" bottom="0.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
  <sheetViews>
    <sheetView view="pageBreakPreview" zoomScale="80" zoomScaleNormal="100" zoomScaleSheetLayoutView="80" workbookViewId="0"/>
  </sheetViews>
  <sheetFormatPr defaultColWidth="9.1796875" defaultRowHeight="14.5" x14ac:dyDescent="0.35"/>
  <cols>
    <col min="2" max="2" width="31.7265625" customWidth="1"/>
    <col min="3" max="3" width="12.81640625" customWidth="1"/>
    <col min="4" max="4" width="11.7265625" customWidth="1"/>
    <col min="5" max="5" width="12.54296875" bestFit="1" customWidth="1"/>
    <col min="6" max="6" width="16.26953125" customWidth="1"/>
    <col min="7" max="7" width="13" customWidth="1"/>
    <col min="8" max="8" width="15.81640625" customWidth="1"/>
    <col min="10" max="10" width="16.7265625" customWidth="1"/>
    <col min="11" max="11" width="39.7265625" bestFit="1" customWidth="1"/>
    <col min="12" max="12" width="3.26953125" customWidth="1"/>
    <col min="13" max="13" width="3" customWidth="1"/>
    <col min="14" max="14" width="2.81640625" customWidth="1"/>
    <col min="15" max="15" width="14.453125" bestFit="1" customWidth="1"/>
    <col min="21" max="21" width="39.7265625" bestFit="1" customWidth="1"/>
    <col min="22" max="22" width="2.81640625" customWidth="1"/>
    <col min="23" max="23" width="2.453125" customWidth="1"/>
    <col min="24" max="24" width="3.1796875" customWidth="1"/>
    <col min="25" max="25" width="14.453125" bestFit="1" customWidth="1"/>
  </cols>
  <sheetData>
    <row r="1" spans="1:26" ht="21" x14ac:dyDescent="0.35">
      <c r="A1" s="332"/>
      <c r="G1" t="s">
        <v>102</v>
      </c>
    </row>
    <row r="2" spans="1:26" ht="15.5" x14ac:dyDescent="0.35">
      <c r="J2" s="388" t="s">
        <v>608</v>
      </c>
    </row>
    <row r="3" spans="1:26" ht="26" x14ac:dyDescent="0.6">
      <c r="B3" s="41" t="s">
        <v>50</v>
      </c>
      <c r="C3" s="325"/>
      <c r="D3" s="325"/>
      <c r="E3" s="325"/>
      <c r="F3" s="325"/>
    </row>
    <row r="4" spans="1:26" ht="18.5" x14ac:dyDescent="0.35">
      <c r="B4" s="389" t="s">
        <v>380</v>
      </c>
      <c r="C4" s="325"/>
      <c r="D4" s="325"/>
      <c r="E4" s="325"/>
      <c r="F4" s="325"/>
      <c r="I4" t="s">
        <v>466</v>
      </c>
    </row>
    <row r="6" spans="1:26" x14ac:dyDescent="0.35">
      <c r="B6" t="s">
        <v>366</v>
      </c>
    </row>
    <row r="7" spans="1:26" x14ac:dyDescent="0.35">
      <c r="B7" s="15" t="s">
        <v>50</v>
      </c>
      <c r="C7" s="15"/>
      <c r="D7" s="15"/>
      <c r="E7" s="15"/>
      <c r="F7" s="15" t="s">
        <v>337</v>
      </c>
      <c r="K7" s="15" t="s">
        <v>50</v>
      </c>
      <c r="L7" s="325"/>
      <c r="M7" s="325"/>
      <c r="N7" s="325"/>
      <c r="O7" s="325"/>
      <c r="U7" s="15" t="s">
        <v>50</v>
      </c>
      <c r="V7" s="325"/>
      <c r="W7" s="325"/>
      <c r="X7" s="325"/>
      <c r="Y7" s="325"/>
    </row>
    <row r="8" spans="1:26" x14ac:dyDescent="0.35">
      <c r="B8" s="15" t="s">
        <v>336</v>
      </c>
      <c r="C8" s="15"/>
      <c r="D8" s="15"/>
      <c r="E8" s="15"/>
      <c r="F8" s="325" t="s">
        <v>329</v>
      </c>
      <c r="K8" s="15" t="s">
        <v>76</v>
      </c>
      <c r="L8" s="325"/>
      <c r="M8" s="325"/>
      <c r="N8" s="325"/>
      <c r="O8" s="325"/>
      <c r="U8" s="15" t="s">
        <v>76</v>
      </c>
      <c r="V8" s="325"/>
      <c r="W8" s="325"/>
      <c r="X8" s="325"/>
      <c r="Y8" s="325"/>
    </row>
    <row r="9" spans="1:26" x14ac:dyDescent="0.35">
      <c r="B9" s="15"/>
      <c r="C9" s="15"/>
      <c r="D9" s="15"/>
      <c r="E9" s="15"/>
      <c r="F9" s="13" t="s">
        <v>330</v>
      </c>
    </row>
    <row r="10" spans="1:26" x14ac:dyDescent="0.35">
      <c r="B10" s="15"/>
      <c r="C10" s="15"/>
      <c r="D10" s="15"/>
      <c r="E10" s="15"/>
      <c r="F10" s="330"/>
      <c r="K10" s="15"/>
      <c r="L10" s="15"/>
      <c r="M10" s="15"/>
      <c r="N10" s="15"/>
      <c r="O10" s="325" t="s">
        <v>329</v>
      </c>
      <c r="U10" s="15"/>
      <c r="V10" s="15"/>
      <c r="W10" s="15"/>
      <c r="X10" s="15"/>
      <c r="Y10" s="325" t="s">
        <v>329</v>
      </c>
    </row>
    <row r="11" spans="1:26" x14ac:dyDescent="0.35">
      <c r="O11" s="13" t="s">
        <v>330</v>
      </c>
      <c r="Y11" s="13" t="s">
        <v>330</v>
      </c>
    </row>
    <row r="12" spans="1:26" x14ac:dyDescent="0.35">
      <c r="B12" s="528" t="s">
        <v>546</v>
      </c>
      <c r="C12" s="327"/>
      <c r="D12" s="327"/>
      <c r="E12" s="327"/>
      <c r="G12" s="38"/>
      <c r="K12" s="323" t="s">
        <v>332</v>
      </c>
      <c r="L12" s="38"/>
      <c r="M12" s="38"/>
      <c r="N12" s="38"/>
      <c r="O12" s="324">
        <v>2019</v>
      </c>
      <c r="P12" s="38"/>
      <c r="U12" s="323" t="s">
        <v>332</v>
      </c>
      <c r="V12" s="38"/>
      <c r="W12" s="38"/>
      <c r="X12" s="38"/>
      <c r="Y12" s="324">
        <v>2020</v>
      </c>
      <c r="Z12" s="38"/>
    </row>
    <row r="13" spans="1:26" x14ac:dyDescent="0.35">
      <c r="B13" s="473"/>
      <c r="C13" s="473"/>
      <c r="D13" s="473"/>
      <c r="E13" s="473"/>
      <c r="F13" s="474"/>
      <c r="G13" s="475"/>
      <c r="K13" s="326" t="s">
        <v>331</v>
      </c>
      <c r="L13" s="327"/>
      <c r="M13" s="327"/>
      <c r="N13" s="327"/>
      <c r="O13" s="328"/>
      <c r="P13" s="38"/>
      <c r="U13" s="326" t="s">
        <v>331</v>
      </c>
      <c r="V13" s="327"/>
      <c r="W13" s="327"/>
      <c r="X13" s="327"/>
      <c r="Y13" s="328">
        <v>0</v>
      </c>
      <c r="Z13" s="38"/>
    </row>
    <row r="14" spans="1:26" ht="2.5" customHeight="1" x14ac:dyDescent="0.35">
      <c r="B14" s="473"/>
      <c r="C14" s="473"/>
      <c r="D14" s="473"/>
      <c r="E14" s="473"/>
      <c r="F14" s="474"/>
      <c r="G14" s="475"/>
      <c r="K14" s="326" t="s">
        <v>331</v>
      </c>
      <c r="L14" s="327"/>
      <c r="M14" s="327"/>
      <c r="N14" s="327"/>
      <c r="O14" s="328">
        <v>0</v>
      </c>
      <c r="P14" s="38"/>
      <c r="U14" s="326" t="s">
        <v>331</v>
      </c>
      <c r="V14" s="327"/>
      <c r="W14" s="327"/>
      <c r="X14" s="327"/>
      <c r="Y14" s="328">
        <v>0</v>
      </c>
      <c r="Z14" s="38"/>
    </row>
    <row r="15" spans="1:26" x14ac:dyDescent="0.35">
      <c r="B15" s="473"/>
      <c r="C15" s="473"/>
      <c r="D15" s="473"/>
      <c r="E15" s="473"/>
      <c r="F15" s="480"/>
      <c r="G15" s="482"/>
      <c r="K15" s="326" t="s">
        <v>331</v>
      </c>
      <c r="L15" s="327"/>
      <c r="M15" s="327"/>
      <c r="N15" s="327"/>
      <c r="O15" s="328">
        <v>0</v>
      </c>
      <c r="P15" s="38"/>
      <c r="U15" s="326" t="s">
        <v>331</v>
      </c>
      <c r="V15" s="327"/>
      <c r="W15" s="327"/>
      <c r="X15" s="327"/>
      <c r="Y15" s="328">
        <v>0</v>
      </c>
      <c r="Z15" s="38"/>
    </row>
    <row r="16" spans="1:26" ht="16" x14ac:dyDescent="0.5">
      <c r="B16" s="473"/>
      <c r="C16" s="473"/>
      <c r="D16" s="473"/>
      <c r="E16" s="473"/>
      <c r="F16" s="480"/>
      <c r="G16" s="482"/>
      <c r="K16" s="326" t="s">
        <v>331</v>
      </c>
      <c r="L16" s="327"/>
      <c r="M16" s="327"/>
      <c r="N16" s="327"/>
      <c r="O16" s="329">
        <v>0</v>
      </c>
      <c r="P16" s="38"/>
      <c r="U16" s="326" t="s">
        <v>331</v>
      </c>
      <c r="V16" s="327"/>
      <c r="W16" s="327"/>
      <c r="X16" s="327"/>
      <c r="Y16" s="329">
        <v>0</v>
      </c>
      <c r="Z16" s="38"/>
    </row>
    <row r="17" spans="2:26" ht="16" x14ac:dyDescent="0.5">
      <c r="B17" s="473"/>
      <c r="C17" s="476"/>
      <c r="D17" s="476"/>
      <c r="E17" s="476"/>
      <c r="F17" s="457"/>
      <c r="G17" s="482"/>
      <c r="K17" s="326"/>
      <c r="L17" s="327"/>
      <c r="M17" s="327"/>
      <c r="N17" s="327"/>
      <c r="O17" s="329"/>
      <c r="P17" s="38"/>
      <c r="U17" s="326"/>
      <c r="V17" s="327"/>
      <c r="W17" s="327"/>
      <c r="X17" s="327"/>
      <c r="Y17" s="329"/>
      <c r="Z17" s="38"/>
    </row>
    <row r="18" spans="2:26" ht="16" x14ac:dyDescent="0.5">
      <c r="B18" s="501"/>
      <c r="C18" s="473"/>
      <c r="D18" s="473"/>
      <c r="E18" s="473"/>
      <c r="F18" s="480"/>
      <c r="G18" s="482"/>
      <c r="K18" s="326"/>
      <c r="L18" s="327"/>
      <c r="M18" s="327"/>
      <c r="N18" s="327"/>
      <c r="O18" s="329"/>
      <c r="P18" s="38"/>
      <c r="U18" s="326"/>
      <c r="V18" s="327"/>
      <c r="W18" s="327"/>
      <c r="X18" s="327"/>
      <c r="Y18" s="329"/>
      <c r="Z18" s="38"/>
    </row>
    <row r="19" spans="2:26" ht="16" x14ac:dyDescent="0.5">
      <c r="B19" s="485"/>
      <c r="C19" s="473"/>
      <c r="D19" s="473"/>
      <c r="E19" s="473"/>
      <c r="F19" s="457"/>
      <c r="G19" s="482"/>
      <c r="K19" s="326"/>
      <c r="L19" s="327"/>
      <c r="M19" s="327"/>
      <c r="N19" s="327"/>
      <c r="O19" s="329"/>
      <c r="P19" s="38"/>
      <c r="U19" s="326"/>
      <c r="V19" s="327"/>
      <c r="W19" s="327"/>
      <c r="X19" s="327"/>
      <c r="Y19" s="329"/>
      <c r="Z19" s="38"/>
    </row>
    <row r="20" spans="2:26" ht="16" x14ac:dyDescent="0.5">
      <c r="B20" s="473"/>
      <c r="C20" s="473"/>
      <c r="D20" s="473"/>
      <c r="E20" s="473"/>
      <c r="F20" s="334"/>
      <c r="G20" s="475"/>
      <c r="K20" s="326"/>
      <c r="L20" s="327"/>
      <c r="M20" s="327"/>
      <c r="N20" s="327"/>
      <c r="O20" s="329"/>
      <c r="P20" s="38"/>
      <c r="U20" s="326"/>
      <c r="V20" s="327"/>
      <c r="W20" s="327"/>
      <c r="X20" s="327"/>
      <c r="Y20" s="329"/>
      <c r="Z20" s="38"/>
    </row>
    <row r="21" spans="2:26" x14ac:dyDescent="0.35">
      <c r="B21" s="475" t="s">
        <v>491</v>
      </c>
      <c r="C21" s="475"/>
      <c r="D21" s="475"/>
      <c r="E21" s="475"/>
      <c r="F21" s="477"/>
      <c r="G21" s="526"/>
      <c r="K21" s="323" t="s">
        <v>333</v>
      </c>
      <c r="L21" s="38"/>
      <c r="M21" s="38"/>
      <c r="N21" s="38"/>
      <c r="O21" s="39">
        <f>SUM(O13:O16)</f>
        <v>0</v>
      </c>
      <c r="P21" s="38"/>
      <c r="U21" s="323" t="s">
        <v>333</v>
      </c>
      <c r="V21" s="38"/>
      <c r="W21" s="38"/>
      <c r="X21" s="38"/>
      <c r="Y21" s="39">
        <f>SUM(Y13:Y16)</f>
        <v>0</v>
      </c>
      <c r="Z21" s="38"/>
    </row>
    <row r="22" spans="2:26" x14ac:dyDescent="0.35">
      <c r="B22" s="475"/>
      <c r="C22" s="475"/>
      <c r="D22" s="475"/>
      <c r="E22" s="475"/>
      <c r="F22" s="475"/>
      <c r="G22" s="475"/>
      <c r="K22" s="38"/>
      <c r="L22" s="38"/>
      <c r="M22" s="38"/>
      <c r="N22" s="38"/>
      <c r="O22" s="38"/>
      <c r="P22" s="38"/>
      <c r="U22" s="38"/>
      <c r="V22" s="38"/>
      <c r="W22" s="38"/>
      <c r="X22" s="38"/>
      <c r="Y22" s="38"/>
      <c r="Z22" s="38"/>
    </row>
    <row r="23" spans="2:26" x14ac:dyDescent="0.35">
      <c r="B23" s="475" t="s">
        <v>473</v>
      </c>
      <c r="C23" s="475"/>
      <c r="D23" s="475"/>
      <c r="E23" s="475"/>
      <c r="F23" s="478"/>
      <c r="G23" s="484" t="s">
        <v>323</v>
      </c>
      <c r="K23" s="422" t="s">
        <v>473</v>
      </c>
      <c r="L23" s="38"/>
      <c r="M23" s="38"/>
      <c r="N23" s="38"/>
      <c r="O23" s="331"/>
      <c r="P23" s="484" t="s">
        <v>323</v>
      </c>
      <c r="U23" s="422" t="s">
        <v>473</v>
      </c>
      <c r="V23" s="38"/>
      <c r="W23" s="38"/>
      <c r="X23" s="38"/>
      <c r="Y23" s="331">
        <v>2</v>
      </c>
      <c r="Z23" s="484" t="s">
        <v>494</v>
      </c>
    </row>
    <row r="24" spans="2:26" x14ac:dyDescent="0.35">
      <c r="B24" s="475"/>
      <c r="C24" s="475"/>
      <c r="D24" s="475"/>
      <c r="E24" s="475"/>
      <c r="F24" s="475"/>
      <c r="G24" s="475"/>
      <c r="K24" s="38"/>
      <c r="L24" s="38"/>
      <c r="M24" s="38"/>
      <c r="N24" s="38"/>
      <c r="O24" s="38"/>
      <c r="P24" s="38"/>
      <c r="U24" s="38"/>
      <c r="V24" s="38"/>
      <c r="W24" s="38"/>
      <c r="X24" s="38"/>
      <c r="Y24" s="38"/>
      <c r="Z24" s="38"/>
    </row>
    <row r="25" spans="2:26" x14ac:dyDescent="0.35">
      <c r="B25" s="475" t="s">
        <v>77</v>
      </c>
      <c r="C25" s="475"/>
      <c r="D25" s="475"/>
      <c r="E25" s="475"/>
      <c r="F25" s="478"/>
      <c r="G25" s="475" t="s">
        <v>492</v>
      </c>
      <c r="K25" s="38" t="s">
        <v>77</v>
      </c>
      <c r="L25" s="38"/>
      <c r="M25" s="38"/>
      <c r="N25" s="38"/>
      <c r="O25" s="331"/>
      <c r="P25" s="38" t="s">
        <v>78</v>
      </c>
      <c r="U25" s="38" t="s">
        <v>77</v>
      </c>
      <c r="V25" s="38"/>
      <c r="W25" s="38"/>
      <c r="X25" s="38"/>
      <c r="Y25" s="331">
        <v>3</v>
      </c>
      <c r="Z25" s="38" t="s">
        <v>78</v>
      </c>
    </row>
    <row r="26" spans="2:26" x14ac:dyDescent="0.35">
      <c r="B26" s="475"/>
      <c r="C26" s="475"/>
      <c r="D26" s="475"/>
      <c r="E26" s="475"/>
      <c r="F26" s="475"/>
      <c r="G26" s="475"/>
      <c r="K26" s="38"/>
      <c r="L26" s="38"/>
      <c r="M26" s="38"/>
      <c r="N26" s="38"/>
      <c r="O26" s="38"/>
      <c r="P26" s="38"/>
      <c r="U26" s="38"/>
      <c r="V26" s="38"/>
      <c r="W26" s="38"/>
      <c r="X26" s="38"/>
      <c r="Y26" s="38"/>
      <c r="Z26" s="38"/>
    </row>
    <row r="27" spans="2:26" x14ac:dyDescent="0.35">
      <c r="B27" s="475" t="s">
        <v>79</v>
      </c>
      <c r="C27" s="475"/>
      <c r="D27" s="475"/>
      <c r="E27" s="475"/>
      <c r="F27" s="474" t="e">
        <f>F21/F23/F25</f>
        <v>#DIV/0!</v>
      </c>
      <c r="G27" s="491" t="s">
        <v>516</v>
      </c>
      <c r="K27" s="38" t="s">
        <v>79</v>
      </c>
      <c r="L27" s="38"/>
      <c r="M27" s="38"/>
      <c r="N27" s="38"/>
      <c r="O27" s="39" t="e">
        <f>O21/O23/O25</f>
        <v>#DIV/0!</v>
      </c>
      <c r="P27" s="323" t="s">
        <v>326</v>
      </c>
      <c r="U27" s="38" t="s">
        <v>79</v>
      </c>
      <c r="V27" s="38"/>
      <c r="W27" s="38"/>
      <c r="X27" s="38"/>
      <c r="Y27" s="39">
        <f>Y21/Y23/Y25</f>
        <v>0</v>
      </c>
      <c r="Z27" s="323" t="s">
        <v>326</v>
      </c>
    </row>
    <row r="28" spans="2:26" x14ac:dyDescent="0.35">
      <c r="B28" s="475" t="s">
        <v>493</v>
      </c>
      <c r="C28" s="475"/>
      <c r="D28" s="475"/>
      <c r="E28" s="475"/>
      <c r="F28" s="477" t="e">
        <f>F21/F23</f>
        <v>#DIV/0!</v>
      </c>
      <c r="G28" s="484" t="s">
        <v>328</v>
      </c>
      <c r="K28" s="38"/>
      <c r="L28" s="38"/>
      <c r="M28" s="38"/>
      <c r="N28" s="38"/>
      <c r="O28" s="39"/>
      <c r="P28" s="323"/>
      <c r="U28" s="38"/>
      <c r="V28" s="38"/>
      <c r="W28" s="38"/>
      <c r="X28" s="38"/>
      <c r="Y28" s="39"/>
      <c r="Z28" s="323"/>
    </row>
    <row r="29" spans="2:26" x14ac:dyDescent="0.35">
      <c r="B29" s="38"/>
      <c r="C29" s="38"/>
      <c r="D29" s="38"/>
      <c r="E29" s="38"/>
      <c r="F29" s="444"/>
      <c r="G29" s="323"/>
      <c r="K29" s="38"/>
      <c r="L29" s="38"/>
      <c r="M29" s="38"/>
      <c r="N29" s="38"/>
      <c r="O29" s="39"/>
      <c r="P29" s="323"/>
      <c r="U29" s="38"/>
      <c r="V29" s="38"/>
      <c r="W29" s="38"/>
      <c r="X29" s="38"/>
      <c r="Y29" s="39"/>
      <c r="Z29" s="323"/>
    </row>
    <row r="30" spans="2:26" x14ac:dyDescent="0.35">
      <c r="B30" s="472"/>
      <c r="C30" s="38"/>
      <c r="D30" s="38"/>
      <c r="E30" s="38"/>
      <c r="F30" s="39"/>
      <c r="G30" s="323"/>
      <c r="K30" s="323" t="s">
        <v>327</v>
      </c>
      <c r="L30" s="38"/>
      <c r="M30" s="38"/>
      <c r="N30" s="38"/>
      <c r="O30" s="39" t="e">
        <f>O21/O23</f>
        <v>#DIV/0!</v>
      </c>
      <c r="P30" s="323" t="s">
        <v>328</v>
      </c>
      <c r="U30" s="323" t="s">
        <v>327</v>
      </c>
      <c r="V30" s="38"/>
      <c r="W30" s="38"/>
      <c r="X30" s="38"/>
      <c r="Y30" s="39">
        <f>Y21/Y23</f>
        <v>0</v>
      </c>
      <c r="Z30" s="323" t="s">
        <v>328</v>
      </c>
    </row>
    <row r="31" spans="2:26" x14ac:dyDescent="0.35">
      <c r="B31" s="472"/>
      <c r="C31" s="38"/>
      <c r="D31" s="38"/>
      <c r="E31" s="38"/>
      <c r="F31" s="39"/>
      <c r="G31" s="323"/>
      <c r="K31" s="323"/>
      <c r="L31" s="38"/>
      <c r="M31" s="38"/>
      <c r="N31" s="38"/>
      <c r="O31" s="39"/>
      <c r="P31" s="323"/>
      <c r="U31" s="323"/>
      <c r="V31" s="38"/>
      <c r="W31" s="38"/>
      <c r="X31" s="38"/>
      <c r="Y31" s="39"/>
      <c r="Z31" s="323"/>
    </row>
    <row r="33" spans="2:9" x14ac:dyDescent="0.35">
      <c r="B33" s="240" t="s">
        <v>488</v>
      </c>
      <c r="F33" s="13"/>
      <c r="G33" s="13"/>
      <c r="H33" s="13" t="s">
        <v>318</v>
      </c>
    </row>
    <row r="34" spans="2:9" x14ac:dyDescent="0.35">
      <c r="F34" s="14" t="s">
        <v>4</v>
      </c>
      <c r="G34" s="14" t="s">
        <v>317</v>
      </c>
      <c r="H34" s="14" t="s">
        <v>144</v>
      </c>
      <c r="I34" s="527"/>
    </row>
    <row r="35" spans="2:9" x14ac:dyDescent="0.35">
      <c r="F35" s="14"/>
      <c r="G35" s="14"/>
      <c r="H35" s="14"/>
    </row>
    <row r="36" spans="2:9" x14ac:dyDescent="0.35">
      <c r="B36" s="321"/>
      <c r="C36" s="321"/>
      <c r="D36" s="321"/>
      <c r="E36" s="321"/>
      <c r="F36" s="457"/>
      <c r="G36" s="321">
        <v>1</v>
      </c>
      <c r="H36" s="524">
        <f t="shared" ref="H36:H42" si="0">IF(F36=0,0,F36/G36)</f>
        <v>0</v>
      </c>
    </row>
    <row r="37" spans="2:9" x14ac:dyDescent="0.35">
      <c r="B37" s="321"/>
      <c r="C37" s="321"/>
      <c r="D37" s="321"/>
      <c r="E37" s="321"/>
      <c r="F37" s="457"/>
      <c r="G37" s="321">
        <v>1</v>
      </c>
      <c r="H37" s="524">
        <f t="shared" si="0"/>
        <v>0</v>
      </c>
    </row>
    <row r="38" spans="2:9" x14ac:dyDescent="0.35">
      <c r="B38" s="321"/>
      <c r="C38" s="321"/>
      <c r="D38" s="321"/>
      <c r="E38" s="321"/>
      <c r="F38" s="457"/>
      <c r="G38" s="321">
        <v>1</v>
      </c>
      <c r="H38" s="524"/>
    </row>
    <row r="39" spans="2:9" x14ac:dyDescent="0.35">
      <c r="B39" s="321"/>
      <c r="C39" s="321"/>
      <c r="D39" s="321"/>
      <c r="E39" s="321"/>
      <c r="F39" s="457"/>
      <c r="G39" s="321">
        <v>1</v>
      </c>
      <c r="H39" s="524">
        <f t="shared" si="0"/>
        <v>0</v>
      </c>
      <c r="I39" t="s">
        <v>319</v>
      </c>
    </row>
    <row r="40" spans="2:9" x14ac:dyDescent="0.35">
      <c r="B40" s="321"/>
      <c r="C40" s="321"/>
      <c r="D40" s="321"/>
      <c r="E40" s="321"/>
      <c r="F40" s="457"/>
      <c r="G40" s="321">
        <v>1</v>
      </c>
      <c r="H40" s="524">
        <f t="shared" si="0"/>
        <v>0</v>
      </c>
    </row>
    <row r="41" spans="2:9" x14ac:dyDescent="0.35">
      <c r="B41" s="321"/>
      <c r="C41" s="321"/>
      <c r="D41" s="321"/>
      <c r="E41" s="321"/>
      <c r="F41" s="457"/>
      <c r="G41" s="321">
        <v>1</v>
      </c>
      <c r="H41" s="524">
        <f t="shared" si="0"/>
        <v>0</v>
      </c>
    </row>
    <row r="42" spans="2:9" x14ac:dyDescent="0.35">
      <c r="B42" s="321"/>
      <c r="C42" s="321"/>
      <c r="D42" s="321"/>
      <c r="E42" s="321"/>
      <c r="F42" s="322"/>
      <c r="G42" s="321">
        <v>1</v>
      </c>
      <c r="H42" s="524">
        <f t="shared" si="0"/>
        <v>0</v>
      </c>
    </row>
    <row r="43" spans="2:9" x14ac:dyDescent="0.35">
      <c r="B43" s="344"/>
      <c r="C43" s="321"/>
      <c r="D43" s="321"/>
      <c r="E43" s="321"/>
      <c r="F43" s="322"/>
      <c r="G43" s="321">
        <v>1</v>
      </c>
      <c r="H43" s="524">
        <f t="shared" ref="H43:H48" si="1">IF(F43=0,0,F43/G43)</f>
        <v>0</v>
      </c>
    </row>
    <row r="44" spans="2:9" x14ac:dyDescent="0.35">
      <c r="B44" s="419"/>
      <c r="C44" s="321"/>
      <c r="D44" s="321"/>
      <c r="E44" s="321"/>
      <c r="F44" s="322"/>
      <c r="G44" s="321">
        <v>1</v>
      </c>
      <c r="H44" s="524">
        <f t="shared" si="1"/>
        <v>0</v>
      </c>
    </row>
    <row r="45" spans="2:9" x14ac:dyDescent="0.35">
      <c r="B45" s="419"/>
      <c r="C45" s="321"/>
      <c r="D45" s="321"/>
      <c r="E45" s="321"/>
      <c r="F45" s="499"/>
      <c r="G45" s="321">
        <v>1</v>
      </c>
      <c r="H45" s="524">
        <f t="shared" si="1"/>
        <v>0</v>
      </c>
    </row>
    <row r="46" spans="2:9" x14ac:dyDescent="0.35">
      <c r="B46" s="419"/>
      <c r="C46" s="321"/>
      <c r="D46" s="321"/>
      <c r="E46" s="321"/>
      <c r="F46" s="322"/>
      <c r="G46" s="321">
        <v>1</v>
      </c>
      <c r="H46" s="524">
        <f t="shared" si="1"/>
        <v>0</v>
      </c>
    </row>
    <row r="47" spans="2:9" x14ac:dyDescent="0.35">
      <c r="B47" s="419"/>
      <c r="C47" s="321"/>
      <c r="D47" s="321"/>
      <c r="E47" s="321"/>
      <c r="F47" s="322"/>
      <c r="G47" s="321">
        <v>1</v>
      </c>
      <c r="H47" s="524">
        <f t="shared" si="1"/>
        <v>0</v>
      </c>
    </row>
    <row r="48" spans="2:9" x14ac:dyDescent="0.35">
      <c r="B48" s="419"/>
      <c r="C48" s="321"/>
      <c r="D48" s="321"/>
      <c r="E48" s="321"/>
      <c r="F48" s="499"/>
      <c r="G48" s="321">
        <v>1</v>
      </c>
      <c r="H48" s="524">
        <f t="shared" si="1"/>
        <v>0</v>
      </c>
    </row>
    <row r="49" spans="2:10" x14ac:dyDescent="0.35">
      <c r="B49" s="344" t="s">
        <v>338</v>
      </c>
      <c r="C49" s="321"/>
      <c r="D49" s="321"/>
      <c r="E49" s="321"/>
      <c r="F49" s="322">
        <f>SUM(F36:F48)</f>
        <v>0</v>
      </c>
      <c r="G49" s="321"/>
      <c r="H49" s="525">
        <f>SUM(H36:H48)</f>
        <v>0</v>
      </c>
    </row>
    <row r="52" spans="2:10" ht="15.5" x14ac:dyDescent="0.35">
      <c r="J52" s="388" t="str">
        <f>J2</f>
        <v>Attachment H-32A - WP03 - Start-Up Costs - 2026</v>
      </c>
    </row>
    <row r="54" spans="2:10" x14ac:dyDescent="0.35">
      <c r="B54" s="240" t="s">
        <v>320</v>
      </c>
      <c r="F54" s="13"/>
      <c r="G54" s="13"/>
      <c r="H54" s="13" t="s">
        <v>318</v>
      </c>
      <c r="I54" t="s">
        <v>495</v>
      </c>
    </row>
    <row r="55" spans="2:10" x14ac:dyDescent="0.35">
      <c r="F55" s="14" t="s">
        <v>4</v>
      </c>
      <c r="G55" s="14" t="s">
        <v>317</v>
      </c>
      <c r="H55" s="14" t="s">
        <v>144</v>
      </c>
    </row>
    <row r="56" spans="2:10" x14ac:dyDescent="0.35">
      <c r="F56" s="14"/>
      <c r="G56" s="14"/>
      <c r="H56" s="14"/>
    </row>
    <row r="57" spans="2:10" x14ac:dyDescent="0.35">
      <c r="B57" s="321"/>
      <c r="C57" s="321"/>
      <c r="D57" s="321"/>
      <c r="E57" s="321"/>
      <c r="F57" s="322"/>
      <c r="G57" s="321"/>
      <c r="H57" s="343"/>
    </row>
    <row r="58" spans="2:10" x14ac:dyDescent="0.35">
      <c r="B58" s="321" t="s">
        <v>517</v>
      </c>
      <c r="C58" s="321"/>
      <c r="D58" s="321"/>
      <c r="E58" s="321"/>
      <c r="F58" s="322">
        <v>0</v>
      </c>
      <c r="G58" s="321">
        <v>0</v>
      </c>
      <c r="H58" s="343">
        <f>F58</f>
        <v>0</v>
      </c>
    </row>
    <row r="59" spans="2:10" x14ac:dyDescent="0.35">
      <c r="B59" s="321" t="s">
        <v>518</v>
      </c>
      <c r="C59" s="321"/>
      <c r="D59" s="321"/>
      <c r="E59" s="321"/>
      <c r="F59" s="322">
        <v>0</v>
      </c>
      <c r="G59" s="321">
        <v>0</v>
      </c>
      <c r="H59" s="343">
        <f>F59</f>
        <v>0</v>
      </c>
    </row>
    <row r="60" spans="2:10" x14ac:dyDescent="0.35">
      <c r="B60" s="321" t="s">
        <v>321</v>
      </c>
      <c r="C60" s="321"/>
      <c r="D60" s="321"/>
      <c r="E60" s="321"/>
      <c r="F60" s="322">
        <v>0</v>
      </c>
      <c r="G60" s="321">
        <v>0</v>
      </c>
      <c r="H60" s="343">
        <f>IF(F60=0,0,F60/G60)</f>
        <v>0</v>
      </c>
      <c r="I60" t="s">
        <v>319</v>
      </c>
    </row>
    <row r="61" spans="2:10" x14ac:dyDescent="0.35">
      <c r="B61" s="321" t="s">
        <v>321</v>
      </c>
      <c r="C61" s="321"/>
      <c r="D61" s="321"/>
      <c r="E61" s="321"/>
      <c r="F61" s="322">
        <v>0</v>
      </c>
      <c r="G61" s="321">
        <v>0</v>
      </c>
      <c r="H61" s="343">
        <f>IF(F61=0,0,F61/G61)</f>
        <v>0</v>
      </c>
    </row>
    <row r="62" spans="2:10" x14ac:dyDescent="0.35">
      <c r="B62" s="321" t="s">
        <v>321</v>
      </c>
      <c r="C62" s="321"/>
      <c r="D62" s="321"/>
      <c r="E62" s="321"/>
      <c r="F62" s="322">
        <v>0</v>
      </c>
      <c r="G62" s="321">
        <v>0</v>
      </c>
      <c r="H62" s="343">
        <f>IF(F62=0,0,F62/G62)</f>
        <v>0</v>
      </c>
    </row>
    <row r="63" spans="2:10" x14ac:dyDescent="0.35">
      <c r="B63" s="321" t="s">
        <v>321</v>
      </c>
      <c r="C63" s="321"/>
      <c r="D63" s="321"/>
      <c r="E63" s="321"/>
      <c r="F63" s="322">
        <v>0</v>
      </c>
      <c r="G63" s="321">
        <v>0</v>
      </c>
      <c r="H63" s="343">
        <f>IF(F63=0,0,F63/G63)</f>
        <v>0</v>
      </c>
    </row>
    <row r="64" spans="2:10" x14ac:dyDescent="0.35">
      <c r="B64" s="321" t="s">
        <v>322</v>
      </c>
      <c r="C64" s="321"/>
      <c r="D64" s="321"/>
      <c r="E64" s="321"/>
      <c r="F64" s="321"/>
      <c r="G64" s="321"/>
      <c r="H64" s="343">
        <f>SUM(H57:H63)</f>
        <v>0</v>
      </c>
    </row>
    <row r="66" spans="2:8" x14ac:dyDescent="0.35">
      <c r="B66" s="321"/>
      <c r="F66" s="337">
        <f>SUM(F57:F64)</f>
        <v>0</v>
      </c>
      <c r="H66" s="337"/>
    </row>
    <row r="67" spans="2:8" x14ac:dyDescent="0.35">
      <c r="B67" s="240"/>
      <c r="F67" s="13"/>
      <c r="G67" s="13"/>
      <c r="H67" s="13"/>
    </row>
    <row r="70" spans="2:8" x14ac:dyDescent="0.35">
      <c r="B70" s="13"/>
      <c r="C70" s="338"/>
      <c r="D70" s="335"/>
    </row>
    <row r="71" spans="2:8" x14ac:dyDescent="0.35">
      <c r="B71" s="13"/>
      <c r="C71" s="338"/>
      <c r="D71" s="335"/>
    </row>
    <row r="72" spans="2:8" x14ac:dyDescent="0.35">
      <c r="B72" s="13"/>
      <c r="C72" s="338"/>
      <c r="D72" s="335"/>
    </row>
    <row r="73" spans="2:8" x14ac:dyDescent="0.35">
      <c r="B73" s="13"/>
      <c r="C73" s="338"/>
      <c r="D73" s="335"/>
    </row>
    <row r="74" spans="2:8" x14ac:dyDescent="0.35">
      <c r="B74" s="13"/>
      <c r="C74" s="338"/>
      <c r="D74" s="335"/>
    </row>
    <row r="75" spans="2:8" x14ac:dyDescent="0.35">
      <c r="B75" s="13"/>
      <c r="C75" s="338"/>
      <c r="D75" s="335"/>
    </row>
    <row r="76" spans="2:8" x14ac:dyDescent="0.35">
      <c r="B76" s="13"/>
      <c r="C76" s="338"/>
      <c r="D76" s="335"/>
    </row>
    <row r="77" spans="2:8" x14ac:dyDescent="0.35">
      <c r="B77" s="13"/>
      <c r="C77" s="338"/>
      <c r="D77" s="335"/>
    </row>
    <row r="78" spans="2:8" x14ac:dyDescent="0.35">
      <c r="B78" s="13"/>
      <c r="C78" s="338"/>
      <c r="D78" s="335"/>
    </row>
    <row r="79" spans="2:8" x14ac:dyDescent="0.35">
      <c r="B79" s="13"/>
      <c r="C79" s="338"/>
      <c r="D79" s="335"/>
    </row>
    <row r="80" spans="2:8" x14ac:dyDescent="0.35">
      <c r="B80" s="13"/>
      <c r="C80" s="338"/>
      <c r="D80" s="335"/>
    </row>
    <row r="81" spans="2:6" x14ac:dyDescent="0.35">
      <c r="B81" s="13"/>
      <c r="C81" s="338"/>
      <c r="D81" s="335"/>
    </row>
    <row r="82" spans="2:6" x14ac:dyDescent="0.35">
      <c r="B82" s="13"/>
      <c r="C82" s="338"/>
      <c r="D82" s="335"/>
    </row>
    <row r="83" spans="2:6" x14ac:dyDescent="0.35">
      <c r="B83" s="13"/>
      <c r="C83" s="338"/>
      <c r="D83" s="335"/>
    </row>
    <row r="84" spans="2:6" x14ac:dyDescent="0.35">
      <c r="B84" s="13"/>
      <c r="C84" s="338"/>
      <c r="D84" s="335"/>
    </row>
    <row r="85" spans="2:6" x14ac:dyDescent="0.35">
      <c r="B85" s="13"/>
      <c r="C85" s="338"/>
      <c r="D85" s="335"/>
    </row>
    <row r="86" spans="2:6" x14ac:dyDescent="0.35">
      <c r="C86" s="338"/>
      <c r="D86" s="335"/>
      <c r="F86" s="339"/>
    </row>
    <row r="87" spans="2:6" x14ac:dyDescent="0.35">
      <c r="C87" s="338"/>
      <c r="E87" s="342"/>
    </row>
    <row r="88" spans="2:6" x14ac:dyDescent="0.35">
      <c r="C88" s="338"/>
      <c r="E88" s="342"/>
    </row>
    <row r="89" spans="2:6" ht="16" x14ac:dyDescent="0.5">
      <c r="E89" s="341"/>
    </row>
    <row r="90" spans="2:6" x14ac:dyDescent="0.35">
      <c r="E90" s="337"/>
    </row>
    <row r="92" spans="2:6" x14ac:dyDescent="0.35">
      <c r="B92" s="241"/>
    </row>
    <row r="93" spans="2:6" x14ac:dyDescent="0.35">
      <c r="B93" s="241"/>
      <c r="C93" s="337"/>
    </row>
    <row r="94" spans="2:6" x14ac:dyDescent="0.35">
      <c r="B94" s="241"/>
      <c r="C94" s="337"/>
    </row>
    <row r="95" spans="2:6" x14ac:dyDescent="0.35">
      <c r="C95" s="337"/>
    </row>
    <row r="97" spans="2:7" x14ac:dyDescent="0.35">
      <c r="B97" s="241"/>
    </row>
    <row r="98" spans="2:7" x14ac:dyDescent="0.35">
      <c r="B98" s="241"/>
      <c r="G98" s="337"/>
    </row>
    <row r="99" spans="2:7" x14ac:dyDescent="0.35">
      <c r="B99" s="241"/>
      <c r="G99" s="337"/>
    </row>
    <row r="100" spans="2:7" x14ac:dyDescent="0.35">
      <c r="G100" s="337"/>
    </row>
  </sheetData>
  <printOptions horizontalCentered="1"/>
  <pageMargins left="0.45" right="0.45" top="0.5" bottom="0.5" header="0.3" footer="0.3"/>
  <pageSetup scale="67" fitToHeight="2" orientation="portrait" r:id="rId1"/>
  <headerFooter>
    <oddFooter xml:space="preserve">&amp;CADD LINES AND CATEGORIES AS NEEDED
</oddFooter>
  </headerFooter>
  <rowBreaks count="1" manualBreakCount="1">
    <brk id="51" min="1" max="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70"/>
  <sheetViews>
    <sheetView view="pageBreakPreview" zoomScale="90" zoomScaleNormal="100" zoomScaleSheetLayoutView="90" workbookViewId="0"/>
  </sheetViews>
  <sheetFormatPr defaultRowHeight="14.5" x14ac:dyDescent="0.35"/>
  <cols>
    <col min="3" max="3" width="2.81640625" customWidth="1"/>
    <col min="4" max="4" width="6" customWidth="1"/>
    <col min="5" max="5" width="41.7265625" customWidth="1"/>
    <col min="6" max="6" width="13.1796875" customWidth="1"/>
    <col min="7" max="7" width="12.54296875" customWidth="1"/>
    <col min="8" max="8" width="14.81640625" customWidth="1"/>
    <col min="9" max="9" width="14" customWidth="1"/>
    <col min="11" max="11" width="13.36328125" bestFit="1" customWidth="1"/>
    <col min="12" max="12" width="14.26953125" customWidth="1"/>
    <col min="14" max="14" width="19.453125" customWidth="1"/>
    <col min="15" max="16" width="16.26953125" customWidth="1"/>
    <col min="17" max="17" width="18.81640625" customWidth="1"/>
    <col min="18" max="18" width="15.54296875" customWidth="1"/>
    <col min="19" max="19" width="17" customWidth="1"/>
    <col min="20" max="20" width="15.453125" bestFit="1" customWidth="1"/>
    <col min="21" max="21" width="17.81640625" customWidth="1"/>
    <col min="22" max="22" width="15" customWidth="1"/>
    <col min="23" max="23" width="15.453125" customWidth="1"/>
    <col min="24" max="24" width="17.81640625" customWidth="1"/>
    <col min="25" max="25" width="15.453125" bestFit="1" customWidth="1"/>
    <col min="26" max="36" width="18.81640625" customWidth="1"/>
    <col min="37" max="37" width="15.453125" bestFit="1" customWidth="1"/>
    <col min="38" max="38" width="18.26953125" bestFit="1" customWidth="1"/>
    <col min="39" max="40" width="15.453125" bestFit="1" customWidth="1"/>
    <col min="41" max="41" width="15.1796875" customWidth="1"/>
    <col min="42" max="42" width="13.6328125" customWidth="1"/>
    <col min="43" max="43" width="14.26953125" bestFit="1" customWidth="1"/>
    <col min="44" max="44" width="16.453125" bestFit="1" customWidth="1"/>
    <col min="46" max="46" width="21" customWidth="1"/>
  </cols>
  <sheetData>
    <row r="1" spans="2:10" ht="15.5" x14ac:dyDescent="0.35">
      <c r="H1" s="16"/>
      <c r="I1" s="388" t="s">
        <v>609</v>
      </c>
    </row>
    <row r="2" spans="2:10" ht="26" x14ac:dyDescent="0.6">
      <c r="B2" s="41" t="s">
        <v>50</v>
      </c>
      <c r="C2" s="325"/>
      <c r="D2" s="325"/>
      <c r="E2" s="325"/>
      <c r="F2" s="325"/>
      <c r="G2" s="325"/>
      <c r="H2" s="325"/>
      <c r="I2" s="390"/>
    </row>
    <row r="3" spans="2:10" ht="18.5" x14ac:dyDescent="0.35">
      <c r="B3" s="389" t="s">
        <v>384</v>
      </c>
      <c r="C3" s="325"/>
      <c r="D3" s="325"/>
      <c r="E3" s="325"/>
      <c r="F3" s="325"/>
      <c r="G3" s="325"/>
      <c r="H3" s="325"/>
      <c r="I3" s="390"/>
    </row>
    <row r="4" spans="2:10" x14ac:dyDescent="0.35">
      <c r="I4" t="s">
        <v>465</v>
      </c>
    </row>
    <row r="6" spans="2:10" x14ac:dyDescent="0.35">
      <c r="E6" s="421" t="s">
        <v>369</v>
      </c>
    </row>
    <row r="7" spans="2:10" x14ac:dyDescent="0.35">
      <c r="B7" t="s">
        <v>175</v>
      </c>
    </row>
    <row r="9" spans="2:10" x14ac:dyDescent="0.35">
      <c r="B9" s="13">
        <v>1</v>
      </c>
      <c r="D9" s="240" t="s">
        <v>456</v>
      </c>
    </row>
    <row r="10" spans="2:10" x14ac:dyDescent="0.35">
      <c r="B10" s="13">
        <f>B9+1</f>
        <v>2</v>
      </c>
      <c r="E10" s="13" t="s">
        <v>22</v>
      </c>
      <c r="F10" s="13" t="s">
        <v>23</v>
      </c>
      <c r="G10" s="13" t="s">
        <v>24</v>
      </c>
      <c r="H10" s="13" t="s">
        <v>25</v>
      </c>
      <c r="I10" s="13" t="s">
        <v>26</v>
      </c>
    </row>
    <row r="11" spans="2:10" x14ac:dyDescent="0.35">
      <c r="B11" s="13">
        <f>B10+1</f>
        <v>3</v>
      </c>
      <c r="I11" s="13" t="s">
        <v>84</v>
      </c>
    </row>
    <row r="12" spans="2:10" x14ac:dyDescent="0.35">
      <c r="B12" s="13">
        <f>B11+1</f>
        <v>4</v>
      </c>
      <c r="F12" s="14" t="s">
        <v>80</v>
      </c>
      <c r="G12" s="14" t="s">
        <v>82</v>
      </c>
      <c r="H12" s="14" t="s">
        <v>509</v>
      </c>
      <c r="I12" s="14" t="s">
        <v>4</v>
      </c>
    </row>
    <row r="13" spans="2:10" x14ac:dyDescent="0.35">
      <c r="B13" s="13">
        <f>B12+1</f>
        <v>5</v>
      </c>
    </row>
    <row r="14" spans="2:10" x14ac:dyDescent="0.35">
      <c r="B14" s="13">
        <f>B13+1</f>
        <v>6</v>
      </c>
      <c r="D14" s="13" t="s">
        <v>292</v>
      </c>
      <c r="E14" t="s">
        <v>620</v>
      </c>
      <c r="F14" s="457">
        <v>6516028.5999999996</v>
      </c>
      <c r="G14" s="457">
        <v>0</v>
      </c>
      <c r="H14" s="457">
        <v>0</v>
      </c>
      <c r="I14" s="457">
        <f>H14+G14+F14</f>
        <v>6516028.5999999996</v>
      </c>
      <c r="J14" s="12"/>
    </row>
    <row r="15" spans="2:10" x14ac:dyDescent="0.35">
      <c r="B15" s="13" t="s">
        <v>480</v>
      </c>
      <c r="D15" s="13" t="s">
        <v>294</v>
      </c>
      <c r="E15" t="s">
        <v>621</v>
      </c>
      <c r="F15" s="457">
        <v>537584</v>
      </c>
      <c r="G15" s="457">
        <v>0</v>
      </c>
      <c r="H15" s="457">
        <v>0</v>
      </c>
      <c r="I15" s="457">
        <f>H15+G15+F15</f>
        <v>537584</v>
      </c>
      <c r="J15" s="12"/>
    </row>
    <row r="16" spans="2:10" x14ac:dyDescent="0.35">
      <c r="B16" s="13" t="s">
        <v>481</v>
      </c>
      <c r="D16" s="13" t="s">
        <v>295</v>
      </c>
      <c r="E16" t="s">
        <v>622</v>
      </c>
      <c r="F16" s="457">
        <v>560229.5</v>
      </c>
      <c r="G16" s="457">
        <v>0</v>
      </c>
      <c r="H16" s="457">
        <v>0</v>
      </c>
      <c r="I16" s="457">
        <f t="shared" ref="I16:I19" si="0">H16+G16+F16</f>
        <v>560229.5</v>
      </c>
      <c r="J16" s="12"/>
    </row>
    <row r="17" spans="2:10" x14ac:dyDescent="0.35">
      <c r="B17" s="13" t="s">
        <v>482</v>
      </c>
      <c r="D17" s="13" t="s">
        <v>296</v>
      </c>
      <c r="E17" t="s">
        <v>623</v>
      </c>
      <c r="F17" s="457">
        <v>2522377</v>
      </c>
      <c r="G17" s="457">
        <v>0</v>
      </c>
      <c r="H17" s="457">
        <v>0</v>
      </c>
      <c r="I17" s="457">
        <f t="shared" si="0"/>
        <v>2522377</v>
      </c>
      <c r="J17" s="12"/>
    </row>
    <row r="18" spans="2:10" x14ac:dyDescent="0.35">
      <c r="B18" s="13" t="s">
        <v>483</v>
      </c>
      <c r="D18" s="13" t="s">
        <v>297</v>
      </c>
      <c r="E18" t="s">
        <v>624</v>
      </c>
      <c r="F18" s="457">
        <v>0</v>
      </c>
      <c r="G18" s="457">
        <v>0</v>
      </c>
      <c r="H18" s="457">
        <v>0</v>
      </c>
      <c r="I18" s="457">
        <f t="shared" si="0"/>
        <v>0</v>
      </c>
      <c r="J18" s="12"/>
    </row>
    <row r="19" spans="2:10" x14ac:dyDescent="0.35">
      <c r="B19" s="13" t="s">
        <v>484</v>
      </c>
      <c r="D19" s="13" t="s">
        <v>298</v>
      </c>
      <c r="E19" t="s">
        <v>625</v>
      </c>
      <c r="F19" s="457">
        <v>2297092</v>
      </c>
      <c r="G19" s="457">
        <v>0</v>
      </c>
      <c r="H19" s="457">
        <v>0</v>
      </c>
      <c r="I19" s="457">
        <f t="shared" si="0"/>
        <v>2297092</v>
      </c>
      <c r="J19" s="12"/>
    </row>
    <row r="20" spans="2:10" x14ac:dyDescent="0.35">
      <c r="B20" s="13" t="s">
        <v>485</v>
      </c>
      <c r="D20" s="13" t="s">
        <v>299</v>
      </c>
      <c r="E20" t="s">
        <v>626</v>
      </c>
      <c r="F20" s="457"/>
      <c r="G20" s="457">
        <v>1186263</v>
      </c>
      <c r="H20" s="457">
        <v>0</v>
      </c>
      <c r="I20" s="457">
        <f>H20+G20+F20</f>
        <v>1186263</v>
      </c>
      <c r="J20" s="12"/>
    </row>
    <row r="21" spans="2:10" x14ac:dyDescent="0.35">
      <c r="B21" s="13" t="s">
        <v>486</v>
      </c>
      <c r="D21" s="13" t="s">
        <v>502</v>
      </c>
      <c r="E21" t="s">
        <v>627</v>
      </c>
      <c r="F21" s="457">
        <v>1750000</v>
      </c>
      <c r="G21" s="457">
        <v>0</v>
      </c>
      <c r="H21" s="457">
        <v>0</v>
      </c>
      <c r="I21" s="457">
        <f t="shared" ref="I21:I33" si="1">H21+G21+F21</f>
        <v>1750000</v>
      </c>
      <c r="J21" s="12"/>
    </row>
    <row r="22" spans="2:10" x14ac:dyDescent="0.35">
      <c r="B22" s="13" t="s">
        <v>526</v>
      </c>
      <c r="D22" s="13" t="s">
        <v>503</v>
      </c>
      <c r="E22" t="s">
        <v>628</v>
      </c>
      <c r="F22" s="457">
        <v>1758623.9200000002</v>
      </c>
      <c r="G22" s="457">
        <v>0</v>
      </c>
      <c r="H22" s="457">
        <v>0</v>
      </c>
      <c r="I22" s="457">
        <f t="shared" si="1"/>
        <v>1758623.9200000002</v>
      </c>
      <c r="J22" s="12"/>
    </row>
    <row r="23" spans="2:10" x14ac:dyDescent="0.35">
      <c r="B23" s="13" t="s">
        <v>527</v>
      </c>
      <c r="D23" s="13" t="s">
        <v>300</v>
      </c>
      <c r="E23" t="s">
        <v>629</v>
      </c>
      <c r="F23" s="457">
        <v>10219430.439999999</v>
      </c>
      <c r="G23" s="457">
        <v>0</v>
      </c>
      <c r="H23" s="457">
        <v>0</v>
      </c>
      <c r="I23" s="457">
        <f t="shared" si="1"/>
        <v>10219430.439999999</v>
      </c>
      <c r="J23" s="12"/>
    </row>
    <row r="24" spans="2:10" x14ac:dyDescent="0.35">
      <c r="B24" s="13"/>
      <c r="D24" s="13" t="s">
        <v>505</v>
      </c>
      <c r="E24" t="s">
        <v>630</v>
      </c>
      <c r="F24" s="457"/>
      <c r="G24" s="457">
        <v>2273379.14</v>
      </c>
      <c r="H24" s="457">
        <v>0</v>
      </c>
      <c r="I24" s="457">
        <f>H24+G24+F24</f>
        <v>2273379.14</v>
      </c>
      <c r="J24" s="12"/>
    </row>
    <row r="25" spans="2:10" x14ac:dyDescent="0.35">
      <c r="B25" s="13" t="s">
        <v>528</v>
      </c>
      <c r="D25" s="13" t="s">
        <v>507</v>
      </c>
      <c r="E25" t="s">
        <v>631</v>
      </c>
      <c r="F25" s="457"/>
      <c r="G25" s="457">
        <v>0</v>
      </c>
      <c r="H25" s="457">
        <v>5946288</v>
      </c>
      <c r="I25" s="457">
        <f t="shared" si="1"/>
        <v>5946288</v>
      </c>
      <c r="J25" s="12"/>
    </row>
    <row r="26" spans="2:10" x14ac:dyDescent="0.35">
      <c r="B26" s="13" t="s">
        <v>529</v>
      </c>
      <c r="D26" s="13" t="s">
        <v>542</v>
      </c>
      <c r="E26" t="s">
        <v>632</v>
      </c>
      <c r="F26" s="457">
        <v>0</v>
      </c>
      <c r="G26" s="457">
        <v>0</v>
      </c>
      <c r="H26" s="457">
        <v>1186762.0900000001</v>
      </c>
      <c r="I26" s="457">
        <f t="shared" si="1"/>
        <v>1186762.0900000001</v>
      </c>
      <c r="J26" s="12"/>
    </row>
    <row r="27" spans="2:10" x14ac:dyDescent="0.35">
      <c r="B27" s="13" t="s">
        <v>530</v>
      </c>
      <c r="D27" s="13" t="s">
        <v>549</v>
      </c>
      <c r="E27" t="s">
        <v>633</v>
      </c>
      <c r="F27" s="457">
        <v>427769</v>
      </c>
      <c r="G27" s="457">
        <v>0</v>
      </c>
      <c r="H27" s="457">
        <v>0</v>
      </c>
      <c r="I27" s="457">
        <f t="shared" si="1"/>
        <v>427769</v>
      </c>
      <c r="J27" s="12"/>
    </row>
    <row r="28" spans="2:10" x14ac:dyDescent="0.35">
      <c r="B28" s="13" t="s">
        <v>531</v>
      </c>
      <c r="D28" s="13" t="s">
        <v>553</v>
      </c>
      <c r="E28" t="s">
        <v>634</v>
      </c>
      <c r="F28" s="457">
        <v>19528208.400000002</v>
      </c>
      <c r="G28" s="457">
        <v>0</v>
      </c>
      <c r="H28" s="457">
        <v>0</v>
      </c>
      <c r="I28" s="457">
        <f t="shared" si="1"/>
        <v>19528208.400000002</v>
      </c>
    </row>
    <row r="29" spans="2:10" x14ac:dyDescent="0.35">
      <c r="B29" s="13" t="s">
        <v>570</v>
      </c>
      <c r="D29" s="13" t="s">
        <v>555</v>
      </c>
      <c r="E29" t="s">
        <v>635</v>
      </c>
      <c r="F29" s="457">
        <v>135972.62000000005</v>
      </c>
      <c r="G29" s="457">
        <v>0</v>
      </c>
      <c r="H29" s="457">
        <v>0</v>
      </c>
      <c r="I29" s="457">
        <f t="shared" si="1"/>
        <v>135972.62000000005</v>
      </c>
    </row>
    <row r="30" spans="2:10" x14ac:dyDescent="0.35">
      <c r="B30" s="13" t="s">
        <v>571</v>
      </c>
      <c r="D30" s="13" t="s">
        <v>560</v>
      </c>
      <c r="E30" t="s">
        <v>636</v>
      </c>
      <c r="F30" s="457">
        <v>503109</v>
      </c>
      <c r="G30" s="457">
        <v>0</v>
      </c>
      <c r="H30" s="457">
        <v>0</v>
      </c>
      <c r="I30" s="457">
        <f t="shared" si="1"/>
        <v>503109</v>
      </c>
    </row>
    <row r="31" spans="2:10" x14ac:dyDescent="0.35">
      <c r="B31" s="13" t="s">
        <v>572</v>
      </c>
      <c r="D31" s="13" t="s">
        <v>561</v>
      </c>
      <c r="E31" t="s">
        <v>637</v>
      </c>
      <c r="F31" s="457">
        <v>4743577.47</v>
      </c>
      <c r="G31" s="457">
        <v>0</v>
      </c>
      <c r="H31" s="457">
        <v>0</v>
      </c>
      <c r="I31" s="457">
        <f t="shared" si="1"/>
        <v>4743577.47</v>
      </c>
    </row>
    <row r="32" spans="2:10" x14ac:dyDescent="0.35">
      <c r="B32" s="13" t="s">
        <v>573</v>
      </c>
      <c r="D32" s="13" t="s">
        <v>562</v>
      </c>
      <c r="E32" t="s">
        <v>638</v>
      </c>
      <c r="F32" s="457">
        <v>386322.78000000014</v>
      </c>
      <c r="G32" s="457">
        <v>0</v>
      </c>
      <c r="H32" s="457">
        <v>0</v>
      </c>
      <c r="I32" s="457">
        <f t="shared" si="1"/>
        <v>386322.78000000014</v>
      </c>
    </row>
    <row r="33" spans="2:10" x14ac:dyDescent="0.35">
      <c r="B33" s="13" t="s">
        <v>574</v>
      </c>
      <c r="D33" s="13" t="s">
        <v>563</v>
      </c>
      <c r="E33" t="s">
        <v>639</v>
      </c>
      <c r="F33" s="457">
        <v>26350000</v>
      </c>
      <c r="G33" s="457">
        <v>0</v>
      </c>
      <c r="H33" s="457">
        <v>0</v>
      </c>
      <c r="I33" s="457">
        <f t="shared" si="1"/>
        <v>26350000</v>
      </c>
    </row>
    <row r="34" spans="2:10" x14ac:dyDescent="0.35">
      <c r="B34" s="13" t="s">
        <v>575</v>
      </c>
      <c r="D34" s="13" t="s">
        <v>584</v>
      </c>
      <c r="E34" t="s">
        <v>640</v>
      </c>
      <c r="F34" s="457">
        <v>0</v>
      </c>
      <c r="G34" s="457">
        <v>6939112.8876923081</v>
      </c>
      <c r="H34" s="457">
        <v>0</v>
      </c>
      <c r="I34" s="457">
        <f t="shared" ref="I34:I39" si="2">H34+G34+F34</f>
        <v>6939112.8876923081</v>
      </c>
    </row>
    <row r="35" spans="2:10" x14ac:dyDescent="0.35">
      <c r="B35" s="13" t="s">
        <v>576</v>
      </c>
      <c r="D35" s="13" t="s">
        <v>585</v>
      </c>
      <c r="E35" t="s">
        <v>641</v>
      </c>
      <c r="F35" s="457">
        <v>215384.61538461538</v>
      </c>
      <c r="G35" s="457">
        <v>0</v>
      </c>
      <c r="H35" s="457">
        <v>0</v>
      </c>
      <c r="I35" s="457">
        <f t="shared" si="2"/>
        <v>215384.61538461538</v>
      </c>
      <c r="J35" s="12"/>
    </row>
    <row r="36" spans="2:10" x14ac:dyDescent="0.35">
      <c r="B36" s="13" t="s">
        <v>587</v>
      </c>
      <c r="D36" s="13" t="s">
        <v>586</v>
      </c>
      <c r="E36" t="s">
        <v>642</v>
      </c>
      <c r="F36" s="457">
        <v>0</v>
      </c>
      <c r="G36" s="457">
        <v>1776923.076923077</v>
      </c>
      <c r="H36" s="457">
        <v>0</v>
      </c>
      <c r="I36" s="457">
        <f t="shared" si="2"/>
        <v>1776923.076923077</v>
      </c>
      <c r="J36" s="12"/>
    </row>
    <row r="37" spans="2:10" x14ac:dyDescent="0.35">
      <c r="B37" s="13" t="s">
        <v>588</v>
      </c>
      <c r="D37" s="13" t="s">
        <v>590</v>
      </c>
      <c r="E37" t="s">
        <v>643</v>
      </c>
      <c r="F37" s="457">
        <v>0</v>
      </c>
      <c r="G37" s="457">
        <v>0</v>
      </c>
      <c r="H37" s="457">
        <v>461538.46153846156</v>
      </c>
      <c r="I37" s="457">
        <f t="shared" si="2"/>
        <v>461538.46153846156</v>
      </c>
      <c r="J37" s="12"/>
    </row>
    <row r="38" spans="2:10" x14ac:dyDescent="0.35">
      <c r="B38" s="13" t="s">
        <v>589</v>
      </c>
      <c r="D38" s="13" t="s">
        <v>595</v>
      </c>
      <c r="E38" t="s">
        <v>644</v>
      </c>
      <c r="F38" s="457">
        <v>4000000</v>
      </c>
      <c r="G38" s="457">
        <v>0</v>
      </c>
      <c r="H38" s="457">
        <v>0</v>
      </c>
      <c r="I38" s="457">
        <f t="shared" si="2"/>
        <v>4000000</v>
      </c>
      <c r="J38" s="12"/>
    </row>
    <row r="39" spans="2:10" x14ac:dyDescent="0.35">
      <c r="B39" s="13" t="s">
        <v>591</v>
      </c>
      <c r="D39" s="13" t="s">
        <v>599</v>
      </c>
      <c r="E39" t="s">
        <v>645</v>
      </c>
      <c r="F39" s="457"/>
      <c r="G39" s="457">
        <v>0</v>
      </c>
      <c r="H39" s="457">
        <v>2738461.5384615385</v>
      </c>
      <c r="I39" s="457">
        <f t="shared" si="2"/>
        <v>2738461.5384615385</v>
      </c>
      <c r="J39" s="12"/>
    </row>
    <row r="40" spans="2:10" x14ac:dyDescent="0.35">
      <c r="B40" s="13" t="s">
        <v>596</v>
      </c>
      <c r="D40" s="13" t="s">
        <v>600</v>
      </c>
      <c r="E40" t="s">
        <v>646</v>
      </c>
      <c r="F40" s="457"/>
      <c r="G40" s="457">
        <v>0</v>
      </c>
      <c r="H40" s="457">
        <v>184615.38461538462</v>
      </c>
      <c r="I40" s="457">
        <f t="shared" ref="I40:I48" si="3">H40+G40+F40</f>
        <v>184615.38461538462</v>
      </c>
      <c r="J40" s="12"/>
    </row>
    <row r="41" spans="2:10" x14ac:dyDescent="0.35">
      <c r="F41" s="457">
        <f>SUM(F14:F40)</f>
        <v>82451709.345384598</v>
      </c>
      <c r="G41" s="457">
        <f t="shared" ref="G41:H41" si="4">SUM(G14:G40)</f>
        <v>12175678.104615387</v>
      </c>
      <c r="H41" s="457">
        <f t="shared" si="4"/>
        <v>10517665.474615384</v>
      </c>
      <c r="I41" s="457">
        <f t="shared" si="3"/>
        <v>105145052.92461537</v>
      </c>
      <c r="J41" s="12"/>
    </row>
    <row r="42" spans="2:10" x14ac:dyDescent="0.35">
      <c r="B42" s="13">
        <v>7</v>
      </c>
      <c r="E42" s="391" t="s">
        <v>525</v>
      </c>
      <c r="F42" s="457"/>
      <c r="G42" s="457"/>
      <c r="H42" s="457"/>
      <c r="I42" s="457">
        <f t="shared" si="3"/>
        <v>0</v>
      </c>
      <c r="J42" s="12"/>
    </row>
    <row r="43" spans="2:10" x14ac:dyDescent="0.35">
      <c r="B43" s="13" t="s">
        <v>532</v>
      </c>
      <c r="E43" t="s">
        <v>326</v>
      </c>
      <c r="F43" s="457">
        <v>0</v>
      </c>
      <c r="G43" s="457">
        <v>0</v>
      </c>
      <c r="H43" s="457">
        <v>0</v>
      </c>
      <c r="I43" s="457">
        <f t="shared" si="3"/>
        <v>0</v>
      </c>
      <c r="J43" s="12"/>
    </row>
    <row r="44" spans="2:10" x14ac:dyDescent="0.35">
      <c r="B44" s="13" t="s">
        <v>533</v>
      </c>
      <c r="E44" t="s">
        <v>523</v>
      </c>
      <c r="F44" s="457">
        <v>0</v>
      </c>
      <c r="G44" s="457">
        <v>0</v>
      </c>
      <c r="H44" s="457">
        <v>0</v>
      </c>
      <c r="I44" s="457">
        <f t="shared" si="3"/>
        <v>0</v>
      </c>
      <c r="J44" s="12"/>
    </row>
    <row r="45" spans="2:10" x14ac:dyDescent="0.35">
      <c r="B45" s="13" t="s">
        <v>534</v>
      </c>
      <c r="E45" t="s">
        <v>524</v>
      </c>
      <c r="F45" s="457">
        <v>0</v>
      </c>
      <c r="G45" s="457">
        <v>0</v>
      </c>
      <c r="H45" s="457">
        <v>0</v>
      </c>
      <c r="I45" s="457">
        <f t="shared" si="3"/>
        <v>0</v>
      </c>
      <c r="J45" s="12"/>
    </row>
    <row r="46" spans="2:10" x14ac:dyDescent="0.35">
      <c r="B46" s="13" t="s">
        <v>535</v>
      </c>
      <c r="E46" t="s">
        <v>479</v>
      </c>
      <c r="F46" s="457">
        <v>0</v>
      </c>
      <c r="G46" s="457">
        <v>0</v>
      </c>
      <c r="H46" s="457">
        <v>0</v>
      </c>
      <c r="I46" s="457">
        <f t="shared" si="3"/>
        <v>0</v>
      </c>
      <c r="J46" s="12"/>
    </row>
    <row r="47" spans="2:10" ht="16" x14ac:dyDescent="0.5">
      <c r="B47" s="13" t="s">
        <v>536</v>
      </c>
      <c r="E47" t="s">
        <v>479</v>
      </c>
      <c r="F47" s="458">
        <v>0</v>
      </c>
      <c r="G47" s="458">
        <v>0</v>
      </c>
      <c r="H47" s="458">
        <v>0</v>
      </c>
      <c r="I47" s="457">
        <f t="shared" si="3"/>
        <v>0</v>
      </c>
      <c r="J47" s="12"/>
    </row>
    <row r="48" spans="2:10" x14ac:dyDescent="0.35">
      <c r="B48" s="13">
        <v>8</v>
      </c>
      <c r="E48" t="s">
        <v>83</v>
      </c>
      <c r="F48" s="457">
        <f>F41-SUM(F43:F47)</f>
        <v>82451709.345384598</v>
      </c>
      <c r="G48" s="457">
        <f t="shared" ref="G48:H48" si="5">G41-SUM(G43:G47)</f>
        <v>12175678.104615387</v>
      </c>
      <c r="H48" s="457">
        <f t="shared" si="5"/>
        <v>10517665.474615384</v>
      </c>
      <c r="I48" s="457">
        <f t="shared" si="3"/>
        <v>105145052.92461537</v>
      </c>
      <c r="J48" s="12"/>
    </row>
    <row r="49" spans="2:10" x14ac:dyDescent="0.35">
      <c r="B49" s="13">
        <f>B48+1</f>
        <v>9</v>
      </c>
      <c r="F49" s="457"/>
      <c r="G49" s="457"/>
      <c r="H49" s="457"/>
      <c r="I49" s="457"/>
      <c r="J49" s="12"/>
    </row>
    <row r="50" spans="2:10" x14ac:dyDescent="0.35">
      <c r="B50" s="13">
        <f>B49+1</f>
        <v>10</v>
      </c>
      <c r="E50" t="s">
        <v>85</v>
      </c>
      <c r="F50" s="459">
        <v>1</v>
      </c>
      <c r="G50" s="459">
        <v>1</v>
      </c>
      <c r="H50" s="459">
        <v>1</v>
      </c>
      <c r="I50" s="457"/>
      <c r="J50" s="12"/>
    </row>
    <row r="51" spans="2:10" x14ac:dyDescent="0.35">
      <c r="B51" s="13">
        <f t="shared" ref="B51:B70" si="6">B50+1</f>
        <v>11</v>
      </c>
      <c r="F51" s="457"/>
      <c r="G51" s="457"/>
      <c r="H51" s="457"/>
      <c r="I51" s="457"/>
      <c r="J51" s="12"/>
    </row>
    <row r="52" spans="2:10" x14ac:dyDescent="0.35">
      <c r="B52" s="13">
        <f t="shared" si="6"/>
        <v>12</v>
      </c>
      <c r="E52" t="s">
        <v>239</v>
      </c>
      <c r="F52" s="457">
        <f>F50*F48</f>
        <v>82451709.345384598</v>
      </c>
      <c r="G52" s="457">
        <f>G50*G48</f>
        <v>12175678.104615387</v>
      </c>
      <c r="H52" s="457">
        <f>H50*H48</f>
        <v>10517665.474615384</v>
      </c>
      <c r="I52" s="457">
        <f>H52+G52+F52</f>
        <v>105145052.92461537</v>
      </c>
      <c r="J52" s="12"/>
    </row>
    <row r="53" spans="2:10" x14ac:dyDescent="0.35">
      <c r="B53" s="13">
        <f t="shared" si="6"/>
        <v>13</v>
      </c>
      <c r="F53" s="37"/>
      <c r="G53" s="37"/>
      <c r="H53" s="37"/>
      <c r="I53" s="37"/>
      <c r="J53" s="12"/>
    </row>
    <row r="54" spans="2:10" x14ac:dyDescent="0.35">
      <c r="B54" s="13">
        <f t="shared" si="6"/>
        <v>14</v>
      </c>
      <c r="F54" s="37"/>
      <c r="G54" s="37"/>
      <c r="H54" s="37"/>
      <c r="I54" s="37"/>
      <c r="J54" s="12"/>
    </row>
    <row r="55" spans="2:10" x14ac:dyDescent="0.35">
      <c r="B55" s="13">
        <f t="shared" si="6"/>
        <v>15</v>
      </c>
      <c r="D55" s="240" t="s">
        <v>238</v>
      </c>
      <c r="F55" s="12"/>
      <c r="G55" s="12"/>
      <c r="H55" s="12"/>
      <c r="I55" s="12"/>
      <c r="J55" s="12"/>
    </row>
    <row r="56" spans="2:10" x14ac:dyDescent="0.35">
      <c r="B56" s="13">
        <f t="shared" si="6"/>
        <v>16</v>
      </c>
      <c r="F56" s="12"/>
      <c r="G56" s="12"/>
      <c r="H56" s="12"/>
      <c r="I56" s="12"/>
      <c r="J56" s="12"/>
    </row>
    <row r="57" spans="2:10" x14ac:dyDescent="0.35">
      <c r="B57" s="13">
        <f t="shared" si="6"/>
        <v>17</v>
      </c>
      <c r="F57" s="12"/>
      <c r="G57" s="12"/>
      <c r="H57" s="12"/>
      <c r="I57" s="12"/>
      <c r="J57" s="12"/>
    </row>
    <row r="58" spans="2:10" x14ac:dyDescent="0.35">
      <c r="B58" s="13">
        <f t="shared" si="6"/>
        <v>18</v>
      </c>
      <c r="I58" s="13" t="s">
        <v>84</v>
      </c>
      <c r="J58" s="12"/>
    </row>
    <row r="59" spans="2:10" x14ac:dyDescent="0.35">
      <c r="B59" s="13">
        <f t="shared" si="6"/>
        <v>19</v>
      </c>
      <c r="F59" s="14" t="s">
        <v>80</v>
      </c>
      <c r="G59" s="14" t="s">
        <v>82</v>
      </c>
      <c r="H59" s="14" t="s">
        <v>577</v>
      </c>
      <c r="I59" s="14" t="s">
        <v>4</v>
      </c>
      <c r="J59" s="12"/>
    </row>
    <row r="60" spans="2:10" x14ac:dyDescent="0.35">
      <c r="B60" s="13">
        <f t="shared" si="6"/>
        <v>20</v>
      </c>
      <c r="J60" s="12"/>
    </row>
    <row r="61" spans="2:10" x14ac:dyDescent="0.35">
      <c r="B61" s="13">
        <f t="shared" si="6"/>
        <v>21</v>
      </c>
      <c r="E61" t="s">
        <v>81</v>
      </c>
      <c r="F61" s="37">
        <v>0</v>
      </c>
      <c r="G61" s="37">
        <v>0</v>
      </c>
      <c r="H61" s="37">
        <v>0</v>
      </c>
      <c r="I61" s="37">
        <f>H61+G61+F61</f>
        <v>0</v>
      </c>
    </row>
    <row r="62" spans="2:10" x14ac:dyDescent="0.35">
      <c r="B62" s="13">
        <f t="shared" si="6"/>
        <v>22</v>
      </c>
      <c r="F62" s="12"/>
      <c r="G62" s="12"/>
      <c r="H62" s="12"/>
      <c r="I62" s="12"/>
    </row>
    <row r="63" spans="2:10" x14ac:dyDescent="0.35">
      <c r="B63" s="13">
        <f t="shared" si="6"/>
        <v>23</v>
      </c>
      <c r="E63" t="s">
        <v>85</v>
      </c>
      <c r="F63" s="248" t="str">
        <f>IFERROR(F61/$I$61,"0%")</f>
        <v>0%</v>
      </c>
      <c r="G63" s="248" t="str">
        <f>IFERROR(G61/$I$61,"0%")</f>
        <v>0%</v>
      </c>
      <c r="H63" s="248" t="str">
        <f>IFERROR(H61/$I$61,"0%")</f>
        <v>0%</v>
      </c>
      <c r="I63" s="12"/>
    </row>
    <row r="64" spans="2:10" x14ac:dyDescent="0.35">
      <c r="B64" s="13">
        <f t="shared" si="6"/>
        <v>24</v>
      </c>
      <c r="F64" s="12"/>
      <c r="G64" s="12"/>
      <c r="H64" s="12"/>
      <c r="I64" s="12"/>
    </row>
    <row r="65" spans="2:9" x14ac:dyDescent="0.35">
      <c r="B65" s="13">
        <f t="shared" si="6"/>
        <v>25</v>
      </c>
      <c r="E65" t="s">
        <v>239</v>
      </c>
      <c r="F65" s="12">
        <f>F63*F61</f>
        <v>0</v>
      </c>
      <c r="G65" s="12">
        <f>G63*G61</f>
        <v>0</v>
      </c>
      <c r="H65" s="12">
        <f>H63*H61</f>
        <v>0</v>
      </c>
      <c r="I65" s="241">
        <f>H65+G65+F65</f>
        <v>0</v>
      </c>
    </row>
    <row r="66" spans="2:9" x14ac:dyDescent="0.35">
      <c r="B66" s="13">
        <f t="shared" si="6"/>
        <v>26</v>
      </c>
    </row>
    <row r="67" spans="2:9" x14ac:dyDescent="0.35">
      <c r="B67" s="13">
        <f t="shared" si="6"/>
        <v>27</v>
      </c>
    </row>
    <row r="68" spans="2:9" x14ac:dyDescent="0.35">
      <c r="B68" s="13">
        <f t="shared" si="6"/>
        <v>28</v>
      </c>
      <c r="D68" s="240" t="s">
        <v>248</v>
      </c>
    </row>
    <row r="69" spans="2:9" x14ac:dyDescent="0.35">
      <c r="B69" s="13">
        <f t="shared" si="6"/>
        <v>29</v>
      </c>
    </row>
    <row r="70" spans="2:9" x14ac:dyDescent="0.35">
      <c r="B70" s="13">
        <f t="shared" si="6"/>
        <v>30</v>
      </c>
      <c r="E70" s="423" t="s">
        <v>499</v>
      </c>
      <c r="F70" s="544">
        <f>F48/I48</f>
        <v>0.7841710765460268</v>
      </c>
      <c r="G70" s="544">
        <f>G48/I48</f>
        <v>0.11579886800137751</v>
      </c>
      <c r="H70" s="544">
        <f>H48/I48</f>
        <v>0.10003005545259569</v>
      </c>
    </row>
  </sheetData>
  <phoneticPr fontId="115" type="noConversion"/>
  <printOptions horizontalCentered="1"/>
  <pageMargins left="0.45" right="0.45" top="0.5" bottom="0.5" header="0.3" footer="0.3"/>
  <pageSetup scale="6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60"/>
  <sheetViews>
    <sheetView view="pageBreakPreview" zoomScale="60" zoomScaleNormal="80" workbookViewId="0"/>
  </sheetViews>
  <sheetFormatPr defaultColWidth="9.1796875" defaultRowHeight="15.5" x14ac:dyDescent="0.35"/>
  <cols>
    <col min="1" max="1" width="24.1796875" style="136" customWidth="1"/>
    <col min="2" max="2" width="32.54296875" style="137" customWidth="1"/>
    <col min="3" max="3" width="11.54296875" style="137" customWidth="1"/>
    <col min="4" max="4" width="22.26953125" style="136" customWidth="1"/>
    <col min="5" max="9" width="20.26953125" style="136" customWidth="1"/>
    <col min="10" max="11" width="4" style="136" customWidth="1"/>
    <col min="12" max="12" width="4.36328125" style="136" customWidth="1"/>
    <col min="13" max="13" width="39.453125" style="136" bestFit="1" customWidth="1"/>
    <col min="14" max="14" width="13.453125" style="136" customWidth="1"/>
    <col min="15" max="15" width="11.81640625" style="136" customWidth="1"/>
    <col min="16" max="16" width="29.81640625" bestFit="1" customWidth="1"/>
    <col min="17" max="17" width="14.453125" bestFit="1" customWidth="1"/>
    <col min="18" max="18" width="28.453125" bestFit="1" customWidth="1"/>
    <col min="19" max="19" width="9.1796875" style="136"/>
    <col min="20" max="20" width="14.453125" style="136" bestFit="1" customWidth="1"/>
    <col min="21" max="16384" width="9.1796875" style="136"/>
  </cols>
  <sheetData>
    <row r="1" spans="1:18" ht="16.5" customHeight="1" x14ac:dyDescent="0.35">
      <c r="A1" s="16"/>
      <c r="B1" s="16"/>
      <c r="C1" s="16"/>
      <c r="D1" s="17"/>
      <c r="E1" s="17"/>
      <c r="F1" s="17"/>
      <c r="G1" s="17"/>
      <c r="H1" s="17"/>
      <c r="I1" s="17"/>
      <c r="J1" s="139"/>
      <c r="K1" s="17"/>
      <c r="L1" s="17"/>
    </row>
    <row r="2" spans="1:18" x14ac:dyDescent="0.35">
      <c r="B2" s="16"/>
      <c r="C2" s="16"/>
      <c r="D2" s="17"/>
      <c r="E2" s="17"/>
      <c r="F2" s="17"/>
      <c r="G2" s="17"/>
      <c r="H2" s="17"/>
      <c r="I2" s="388" t="s">
        <v>411</v>
      </c>
      <c r="J2" s="139"/>
      <c r="K2" s="17"/>
      <c r="L2" s="17"/>
    </row>
    <row r="3" spans="1:18" ht="26" x14ac:dyDescent="0.6">
      <c r="B3" s="41" t="s">
        <v>50</v>
      </c>
      <c r="C3" s="390"/>
      <c r="D3" s="42"/>
      <c r="E3" s="42"/>
      <c r="F3" s="42"/>
      <c r="G3" s="42"/>
      <c r="H3" s="42"/>
      <c r="I3" s="393"/>
      <c r="J3" s="139"/>
      <c r="K3" s="17"/>
      <c r="L3" s="17"/>
    </row>
    <row r="4" spans="1:18" ht="18.5" x14ac:dyDescent="0.35">
      <c r="B4" s="389" t="s">
        <v>386</v>
      </c>
      <c r="C4" s="390"/>
      <c r="D4" s="42"/>
      <c r="E4" s="42"/>
      <c r="F4" s="42"/>
      <c r="G4" s="42"/>
      <c r="H4" s="42"/>
      <c r="I4" s="393"/>
      <c r="J4" s="139"/>
      <c r="K4" s="17"/>
      <c r="L4" s="17"/>
    </row>
    <row r="5" spans="1:18" ht="16.5" customHeight="1" x14ac:dyDescent="0.35">
      <c r="B5" s="16"/>
      <c r="C5" s="16"/>
      <c r="D5" s="17"/>
      <c r="E5" s="17"/>
      <c r="F5" s="17"/>
      <c r="G5" s="17"/>
      <c r="H5" s="17"/>
      <c r="I5" s="396" t="s">
        <v>464</v>
      </c>
      <c r="J5" s="139"/>
      <c r="K5" s="17"/>
      <c r="L5" s="17"/>
    </row>
    <row r="6" spans="1:18" ht="20.149999999999999" customHeight="1" x14ac:dyDescent="0.35">
      <c r="B6" s="16"/>
      <c r="C6" s="16"/>
      <c r="D6" s="17"/>
      <c r="E6" s="17"/>
      <c r="F6" s="17"/>
      <c r="G6" s="17"/>
      <c r="H6" s="17"/>
      <c r="I6" s="17"/>
      <c r="J6" s="17"/>
      <c r="K6" s="17"/>
      <c r="L6" s="17"/>
    </row>
    <row r="7" spans="1:18" ht="20.149999999999999" customHeight="1" x14ac:dyDescent="0.35">
      <c r="B7" s="585" t="s">
        <v>349</v>
      </c>
      <c r="C7" s="585"/>
      <c r="D7" s="585"/>
      <c r="E7" s="585"/>
      <c r="F7" s="585"/>
      <c r="G7" s="585"/>
      <c r="H7" s="585"/>
      <c r="I7" s="585"/>
      <c r="J7" s="17"/>
      <c r="K7" s="17"/>
      <c r="L7" s="17"/>
    </row>
    <row r="8" spans="1:18" ht="20.149999999999999" customHeight="1" x14ac:dyDescent="0.35">
      <c r="B8" s="586"/>
      <c r="C8" s="586"/>
      <c r="D8" s="586"/>
      <c r="E8" s="586"/>
      <c r="F8" s="586"/>
      <c r="G8" s="586"/>
      <c r="H8" s="586"/>
      <c r="I8" s="586"/>
      <c r="J8" s="17"/>
      <c r="K8" s="17"/>
      <c r="L8" s="17"/>
    </row>
    <row r="9" spans="1:18" ht="20.149999999999999" customHeight="1" thickBot="1" x14ac:dyDescent="0.4">
      <c r="B9" s="572"/>
      <c r="C9" s="18"/>
      <c r="D9" s="17"/>
      <c r="E9" s="17"/>
      <c r="F9" s="17"/>
      <c r="G9" s="17"/>
      <c r="H9" s="17"/>
      <c r="I9" s="17"/>
      <c r="J9" s="17"/>
      <c r="K9" s="17"/>
      <c r="L9" s="17"/>
    </row>
    <row r="10" spans="1:18" s="138" customFormat="1" ht="46.5" x14ac:dyDescent="0.35">
      <c r="B10" s="141" t="s">
        <v>404</v>
      </c>
      <c r="C10" s="140"/>
      <c r="D10" s="141" t="s">
        <v>155</v>
      </c>
      <c r="E10" s="140"/>
      <c r="F10" s="141" t="s">
        <v>335</v>
      </c>
      <c r="G10" s="142"/>
      <c r="H10" s="143"/>
      <c r="I10" s="143"/>
      <c r="J10" s="142"/>
      <c r="K10" s="142"/>
      <c r="L10" s="142"/>
      <c r="P10"/>
      <c r="Q10"/>
      <c r="R10"/>
    </row>
    <row r="11" spans="1:18" ht="20.149999999999999" customHeight="1" x14ac:dyDescent="0.35">
      <c r="B11" s="144"/>
      <c r="D11" s="144"/>
      <c r="E11" s="145"/>
      <c r="F11" s="146"/>
      <c r="G11" s="17"/>
      <c r="H11" s="145"/>
      <c r="I11" s="145"/>
      <c r="J11" s="17"/>
      <c r="K11" s="17"/>
      <c r="L11" s="17"/>
    </row>
    <row r="12" spans="1:18" ht="20.149999999999999" customHeight="1" thickBot="1" x14ac:dyDescent="0.4">
      <c r="B12" s="245">
        <f>754517-(-755923)</f>
        <v>1510440</v>
      </c>
      <c r="C12" s="147" t="str">
        <f>"-"</f>
        <v>-</v>
      </c>
      <c r="D12" s="245">
        <v>1497950.35003193</v>
      </c>
      <c r="E12" s="147" t="str">
        <f>"="</f>
        <v>=</v>
      </c>
      <c r="F12" s="170">
        <f>IF(D12=0,0,D12-B12)</f>
        <v>-12489.649968069978</v>
      </c>
      <c r="G12" s="17"/>
      <c r="H12"/>
      <c r="I12" s="145"/>
      <c r="J12" s="17"/>
      <c r="K12" s="17"/>
      <c r="L12" s="17"/>
    </row>
    <row r="13" spans="1:18" ht="20.149999999999999" customHeight="1" thickBot="1" x14ac:dyDescent="0.4">
      <c r="B13" s="522"/>
      <c r="C13" s="522"/>
      <c r="D13" s="522"/>
      <c r="E13" s="149"/>
      <c r="F13" s="148"/>
      <c r="G13" s="150"/>
      <c r="H13" s="150"/>
      <c r="I13" s="150"/>
      <c r="J13" s="17"/>
      <c r="K13" s="17"/>
      <c r="L13" s="17"/>
    </row>
    <row r="14" spans="1:18" ht="20.149999999999999" customHeight="1" x14ac:dyDescent="0.35">
      <c r="B14" s="151"/>
      <c r="C14" s="152"/>
      <c r="D14" s="153"/>
      <c r="E14" s="152"/>
      <c r="F14" s="153"/>
      <c r="G14" s="145"/>
      <c r="H14" s="145"/>
      <c r="I14" s="145"/>
      <c r="J14" s="17"/>
      <c r="K14" s="17"/>
      <c r="L14" s="17"/>
    </row>
    <row r="15" spans="1:18" ht="31" x14ac:dyDescent="0.35">
      <c r="B15" s="587"/>
      <c r="C15" s="587"/>
      <c r="D15" s="154" t="s">
        <v>140</v>
      </c>
      <c r="E15" s="154" t="s">
        <v>141</v>
      </c>
      <c r="F15" s="147" t="s">
        <v>142</v>
      </c>
      <c r="G15" s="155" t="s">
        <v>143</v>
      </c>
      <c r="H15" s="154" t="s">
        <v>144</v>
      </c>
      <c r="I15" s="154" t="s">
        <v>145</v>
      </c>
      <c r="J15" s="17"/>
      <c r="K15" s="17"/>
      <c r="L15" s="17"/>
    </row>
    <row r="16" spans="1:18" ht="32.15" customHeight="1" x14ac:dyDescent="0.35">
      <c r="B16" s="588" t="s">
        <v>146</v>
      </c>
      <c r="C16" s="588"/>
      <c r="D16" s="588"/>
      <c r="E16" s="247">
        <f>N41</f>
        <v>6.8400000000000006E-3</v>
      </c>
      <c r="F16" s="153"/>
      <c r="G16" s="145"/>
      <c r="H16" s="145"/>
      <c r="I16" s="145"/>
      <c r="J16" s="17"/>
      <c r="K16" s="17"/>
      <c r="L16" s="17"/>
    </row>
    <row r="17" spans="2:19" ht="20.149999999999999" customHeight="1" x14ac:dyDescent="0.35">
      <c r="B17" s="157"/>
      <c r="C17" s="152"/>
      <c r="D17" s="145"/>
      <c r="E17" s="156"/>
      <c r="F17" s="153"/>
      <c r="G17" s="145"/>
      <c r="H17" s="145"/>
      <c r="I17" s="145"/>
      <c r="J17" s="17"/>
      <c r="K17" s="17"/>
      <c r="L17" s="17"/>
    </row>
    <row r="18" spans="2:19" ht="20.149999999999999" customHeight="1" x14ac:dyDescent="0.35">
      <c r="B18" s="157" t="s">
        <v>156</v>
      </c>
      <c r="C18" s="152"/>
      <c r="D18" s="145"/>
      <c r="E18" s="156"/>
      <c r="F18" s="153"/>
      <c r="G18" s="145"/>
      <c r="H18" s="145"/>
      <c r="I18" s="145"/>
      <c r="J18" s="17"/>
      <c r="K18" s="17"/>
      <c r="L18" s="17"/>
    </row>
    <row r="19" spans="2:19" ht="20.149999999999999" customHeight="1" x14ac:dyDescent="0.35">
      <c r="B19" s="158" t="s">
        <v>0</v>
      </c>
      <c r="C19" s="152"/>
      <c r="D19" s="152"/>
      <c r="E19" s="152" t="s">
        <v>0</v>
      </c>
      <c r="F19" s="145"/>
      <c r="G19" s="145"/>
      <c r="H19" s="145"/>
      <c r="I19" s="145"/>
      <c r="J19" s="17"/>
      <c r="K19" s="17"/>
      <c r="L19" s="17"/>
    </row>
    <row r="20" spans="2:19" ht="20.149999999999999" customHeight="1" x14ac:dyDescent="0.35">
      <c r="B20" s="159" t="s">
        <v>147</v>
      </c>
      <c r="C20" s="152"/>
      <c r="D20" s="152"/>
      <c r="E20" s="145"/>
      <c r="F20" s="145"/>
      <c r="G20" s="147" t="s">
        <v>148</v>
      </c>
      <c r="H20" s="152"/>
      <c r="I20" s="152"/>
      <c r="J20" s="17"/>
      <c r="K20" s="17"/>
      <c r="L20" s="17"/>
      <c r="M20" s="469" t="s">
        <v>490</v>
      </c>
      <c r="N20" s="17"/>
    </row>
    <row r="21" spans="2:19" ht="20.149999999999999" customHeight="1" x14ac:dyDescent="0.35">
      <c r="B21" s="145" t="s">
        <v>59</v>
      </c>
      <c r="C21" s="246" t="s">
        <v>545</v>
      </c>
      <c r="D21" s="160">
        <f>+F12/12</f>
        <v>-1040.8041640058316</v>
      </c>
      <c r="E21" s="161">
        <f>+E16</f>
        <v>6.8400000000000006E-3</v>
      </c>
      <c r="F21" s="145">
        <v>12</v>
      </c>
      <c r="G21" s="160">
        <f t="shared" ref="G21:G32" si="0">E21*D21*F21*-1</f>
        <v>85.429205781598654</v>
      </c>
      <c r="H21" s="160"/>
      <c r="I21" s="160">
        <f>(-G21+D21)*-1</f>
        <v>1126.2333697874303</v>
      </c>
      <c r="J21" s="17"/>
      <c r="K21" s="17"/>
      <c r="L21" s="17"/>
      <c r="M21" s="470">
        <v>45292</v>
      </c>
      <c r="N21" s="500">
        <v>7.1000000000000004E-3</v>
      </c>
    </row>
    <row r="22" spans="2:19" ht="20.149999999999999" customHeight="1" x14ac:dyDescent="0.35">
      <c r="B22" s="145" t="s">
        <v>60</v>
      </c>
      <c r="C22" s="145" t="str">
        <f>C21</f>
        <v>Year 2023</v>
      </c>
      <c r="D22" s="160">
        <f>+D21</f>
        <v>-1040.8041640058316</v>
      </c>
      <c r="E22" s="161">
        <f>+E21</f>
        <v>6.8400000000000006E-3</v>
      </c>
      <c r="F22" s="162">
        <f t="shared" ref="F22:F32" si="1">+F21-1</f>
        <v>11</v>
      </c>
      <c r="G22" s="160">
        <f t="shared" si="0"/>
        <v>78.310105299798778</v>
      </c>
      <c r="H22" s="160"/>
      <c r="I22" s="160">
        <f t="shared" ref="I22:I32" si="2">(-G22+D22)*-1</f>
        <v>1119.1142693056304</v>
      </c>
      <c r="J22" s="17"/>
      <c r="K22" s="17"/>
      <c r="L22" s="17"/>
      <c r="M22" s="470">
        <v>45323</v>
      </c>
      <c r="N22" s="500">
        <v>7.1000000000000004E-3</v>
      </c>
    </row>
    <row r="23" spans="2:19" ht="20.149999999999999" customHeight="1" x14ac:dyDescent="0.35">
      <c r="B23" s="145" t="s">
        <v>61</v>
      </c>
      <c r="C23" s="145" t="str">
        <f>C22</f>
        <v>Year 2023</v>
      </c>
      <c r="D23" s="160">
        <f t="shared" ref="D23:E32" si="3">+D22</f>
        <v>-1040.8041640058316</v>
      </c>
      <c r="E23" s="161">
        <f t="shared" si="3"/>
        <v>6.8400000000000006E-3</v>
      </c>
      <c r="F23" s="162">
        <f t="shared" si="1"/>
        <v>10</v>
      </c>
      <c r="G23" s="160">
        <f t="shared" si="0"/>
        <v>71.191004817998888</v>
      </c>
      <c r="H23" s="160"/>
      <c r="I23" s="160">
        <f t="shared" si="2"/>
        <v>1111.9951688238305</v>
      </c>
      <c r="J23" s="17"/>
      <c r="K23" s="17"/>
      <c r="L23" s="17"/>
      <c r="M23" s="470">
        <v>45352</v>
      </c>
      <c r="N23" s="500">
        <v>7.1000000000000004E-3</v>
      </c>
      <c r="S23" s="573"/>
    </row>
    <row r="24" spans="2:19" ht="20.149999999999999" customHeight="1" x14ac:dyDescent="0.35">
      <c r="B24" s="145" t="s">
        <v>62</v>
      </c>
      <c r="C24" s="145" t="str">
        <f t="shared" ref="C24:C31" si="4">C23</f>
        <v>Year 2023</v>
      </c>
      <c r="D24" s="160">
        <f t="shared" si="3"/>
        <v>-1040.8041640058316</v>
      </c>
      <c r="E24" s="161">
        <f t="shared" si="3"/>
        <v>6.8400000000000006E-3</v>
      </c>
      <c r="F24" s="162">
        <f t="shared" si="1"/>
        <v>9</v>
      </c>
      <c r="G24" s="160">
        <f t="shared" si="0"/>
        <v>64.071904336198997</v>
      </c>
      <c r="H24" s="160"/>
      <c r="I24" s="160">
        <f>(-G24+D24)*-1</f>
        <v>1104.8760683420305</v>
      </c>
      <c r="J24" s="17"/>
      <c r="K24" s="17"/>
      <c r="L24" s="17"/>
      <c r="M24" s="470">
        <v>45383</v>
      </c>
      <c r="N24" s="500">
        <v>7.1000000000000004E-3</v>
      </c>
    </row>
    <row r="25" spans="2:19" ht="20.149999999999999" customHeight="1" x14ac:dyDescent="0.35">
      <c r="B25" s="145" t="s">
        <v>63</v>
      </c>
      <c r="C25" s="145" t="str">
        <f t="shared" si="4"/>
        <v>Year 2023</v>
      </c>
      <c r="D25" s="160">
        <f t="shared" si="3"/>
        <v>-1040.8041640058316</v>
      </c>
      <c r="E25" s="161">
        <f t="shared" si="3"/>
        <v>6.8400000000000006E-3</v>
      </c>
      <c r="F25" s="162">
        <f t="shared" si="1"/>
        <v>8</v>
      </c>
      <c r="G25" s="160">
        <f>E25*D25*F25*-1</f>
        <v>56.952803854399107</v>
      </c>
      <c r="H25" s="160"/>
      <c r="I25" s="160">
        <f t="shared" si="2"/>
        <v>1097.7569678602306</v>
      </c>
      <c r="J25" s="17"/>
      <c r="K25" s="17"/>
      <c r="L25" s="17"/>
      <c r="M25" s="470">
        <v>45413</v>
      </c>
      <c r="N25" s="500">
        <v>7.1000000000000004E-3</v>
      </c>
    </row>
    <row r="26" spans="2:19" ht="20.149999999999999" customHeight="1" x14ac:dyDescent="0.35">
      <c r="B26" s="145" t="s">
        <v>64</v>
      </c>
      <c r="C26" s="145" t="str">
        <f t="shared" si="4"/>
        <v>Year 2023</v>
      </c>
      <c r="D26" s="160">
        <f t="shared" si="3"/>
        <v>-1040.8041640058316</v>
      </c>
      <c r="E26" s="161">
        <f t="shared" si="3"/>
        <v>6.8400000000000006E-3</v>
      </c>
      <c r="F26" s="162">
        <f t="shared" si="1"/>
        <v>7</v>
      </c>
      <c r="G26" s="160">
        <f t="shared" si="0"/>
        <v>49.833703372599217</v>
      </c>
      <c r="H26" s="160"/>
      <c r="I26" s="160">
        <f t="shared" si="2"/>
        <v>1090.6378673784309</v>
      </c>
      <c r="J26" s="17"/>
      <c r="K26" s="17"/>
      <c r="L26" s="17"/>
      <c r="M26" s="470">
        <v>45444</v>
      </c>
      <c r="N26" s="500">
        <v>7.1000000000000004E-3</v>
      </c>
      <c r="S26" s="573"/>
    </row>
    <row r="27" spans="2:19" ht="20.149999999999999" customHeight="1" x14ac:dyDescent="0.35">
      <c r="B27" s="145" t="s">
        <v>65</v>
      </c>
      <c r="C27" s="145" t="str">
        <f t="shared" si="4"/>
        <v>Year 2023</v>
      </c>
      <c r="D27" s="160">
        <f t="shared" si="3"/>
        <v>-1040.8041640058316</v>
      </c>
      <c r="E27" s="161">
        <f t="shared" si="3"/>
        <v>6.8400000000000006E-3</v>
      </c>
      <c r="F27" s="162">
        <f t="shared" si="1"/>
        <v>6</v>
      </c>
      <c r="G27" s="160">
        <f t="shared" si="0"/>
        <v>42.714602890799327</v>
      </c>
      <c r="H27" s="160"/>
      <c r="I27" s="160">
        <f t="shared" si="2"/>
        <v>1083.518766896631</v>
      </c>
      <c r="J27" s="17"/>
      <c r="K27" s="17"/>
      <c r="L27" s="17"/>
      <c r="M27" s="470">
        <v>45474</v>
      </c>
      <c r="N27" s="500">
        <v>7.1000000000000004E-3</v>
      </c>
    </row>
    <row r="28" spans="2:19" ht="20.149999999999999" customHeight="1" x14ac:dyDescent="0.35">
      <c r="B28" s="145" t="s">
        <v>66</v>
      </c>
      <c r="C28" s="145" t="str">
        <f t="shared" si="4"/>
        <v>Year 2023</v>
      </c>
      <c r="D28" s="160">
        <f t="shared" si="3"/>
        <v>-1040.8041640058316</v>
      </c>
      <c r="E28" s="161">
        <f t="shared" si="3"/>
        <v>6.8400000000000006E-3</v>
      </c>
      <c r="F28" s="162">
        <f t="shared" si="1"/>
        <v>5</v>
      </c>
      <c r="G28" s="160">
        <f t="shared" si="0"/>
        <v>35.595502408999444</v>
      </c>
      <c r="H28" s="160"/>
      <c r="I28" s="160">
        <f t="shared" si="2"/>
        <v>1076.399666414831</v>
      </c>
      <c r="J28" s="17"/>
      <c r="K28" s="17"/>
      <c r="L28" s="17"/>
      <c r="M28" s="470">
        <v>45505</v>
      </c>
      <c r="N28" s="500">
        <v>7.1000000000000004E-3</v>
      </c>
    </row>
    <row r="29" spans="2:19" ht="20.149999999999999" customHeight="1" x14ac:dyDescent="0.35">
      <c r="B29" s="145" t="s">
        <v>67</v>
      </c>
      <c r="C29" s="145" t="str">
        <f t="shared" si="4"/>
        <v>Year 2023</v>
      </c>
      <c r="D29" s="160">
        <f t="shared" si="3"/>
        <v>-1040.8041640058316</v>
      </c>
      <c r="E29" s="161">
        <f t="shared" si="3"/>
        <v>6.8400000000000006E-3</v>
      </c>
      <c r="F29" s="162">
        <f t="shared" si="1"/>
        <v>4</v>
      </c>
      <c r="G29" s="160">
        <f t="shared" si="0"/>
        <v>28.476401927199554</v>
      </c>
      <c r="H29" s="160"/>
      <c r="I29" s="160">
        <f t="shared" si="2"/>
        <v>1069.2805659330311</v>
      </c>
      <c r="J29" s="17"/>
      <c r="K29" s="17"/>
      <c r="L29" s="17"/>
      <c r="M29" s="470">
        <v>45536</v>
      </c>
      <c r="N29" s="500">
        <v>7.1000000000000004E-3</v>
      </c>
      <c r="S29" s="573"/>
    </row>
    <row r="30" spans="2:19" ht="20.149999999999999" customHeight="1" x14ac:dyDescent="0.35">
      <c r="B30" s="145" t="s">
        <v>68</v>
      </c>
      <c r="C30" s="145" t="str">
        <f>C29</f>
        <v>Year 2023</v>
      </c>
      <c r="D30" s="160">
        <f t="shared" si="3"/>
        <v>-1040.8041640058316</v>
      </c>
      <c r="E30" s="161">
        <f t="shared" si="3"/>
        <v>6.8400000000000006E-3</v>
      </c>
      <c r="F30" s="162">
        <f t="shared" si="1"/>
        <v>3</v>
      </c>
      <c r="G30" s="160">
        <f t="shared" si="0"/>
        <v>21.357301445399663</v>
      </c>
      <c r="H30" s="160"/>
      <c r="I30" s="160">
        <f t="shared" si="2"/>
        <v>1062.1614654512312</v>
      </c>
      <c r="J30" s="17"/>
      <c r="K30" s="17"/>
      <c r="L30" s="17"/>
      <c r="M30" s="470">
        <v>45566</v>
      </c>
      <c r="N30" s="500">
        <v>7.1000000000000004E-3</v>
      </c>
    </row>
    <row r="31" spans="2:19" ht="20.149999999999999" customHeight="1" x14ac:dyDescent="0.35">
      <c r="B31" s="145" t="s">
        <v>69</v>
      </c>
      <c r="C31" s="145" t="str">
        <f t="shared" si="4"/>
        <v>Year 2023</v>
      </c>
      <c r="D31" s="160">
        <f t="shared" si="3"/>
        <v>-1040.8041640058316</v>
      </c>
      <c r="E31" s="161">
        <f t="shared" si="3"/>
        <v>6.8400000000000006E-3</v>
      </c>
      <c r="F31" s="162">
        <f t="shared" si="1"/>
        <v>2</v>
      </c>
      <c r="G31" s="160">
        <f t="shared" si="0"/>
        <v>14.238200963599777</v>
      </c>
      <c r="H31" s="160"/>
      <c r="I31" s="160">
        <f t="shared" si="2"/>
        <v>1055.0423649694314</v>
      </c>
      <c r="J31" s="17"/>
      <c r="K31" s="17"/>
      <c r="L31" s="17"/>
      <c r="M31" s="470">
        <v>45597</v>
      </c>
      <c r="N31" s="500">
        <v>7.1000000000000004E-3</v>
      </c>
    </row>
    <row r="32" spans="2:19" ht="20.149999999999999" customHeight="1" x14ac:dyDescent="0.35">
      <c r="B32" s="145" t="s">
        <v>58</v>
      </c>
      <c r="C32" s="145" t="str">
        <f>C31</f>
        <v>Year 2023</v>
      </c>
      <c r="D32" s="160">
        <f t="shared" si="3"/>
        <v>-1040.8041640058316</v>
      </c>
      <c r="E32" s="161">
        <f t="shared" si="3"/>
        <v>6.8400000000000006E-3</v>
      </c>
      <c r="F32" s="162">
        <f t="shared" si="1"/>
        <v>1</v>
      </c>
      <c r="G32" s="163">
        <f t="shared" si="0"/>
        <v>7.1191004817998884</v>
      </c>
      <c r="H32" s="160"/>
      <c r="I32" s="160">
        <f t="shared" si="2"/>
        <v>1047.9232644876315</v>
      </c>
      <c r="J32" s="17"/>
      <c r="K32" s="17"/>
      <c r="L32" s="17"/>
      <c r="M32" s="470">
        <v>45627</v>
      </c>
      <c r="N32" s="500">
        <v>7.1000000000000004E-3</v>
      </c>
      <c r="S32" s="573"/>
    </row>
    <row r="33" spans="2:19" ht="20.149999999999999" customHeight="1" x14ac:dyDescent="0.35">
      <c r="B33" s="145"/>
      <c r="C33" s="145"/>
      <c r="D33" s="160"/>
      <c r="E33" s="161"/>
      <c r="F33" s="162"/>
      <c r="G33" s="160">
        <f>SUM(G21:G32)</f>
        <v>555.28983758039135</v>
      </c>
      <c r="H33" s="160"/>
      <c r="I33" s="164">
        <f>SUM(I21:I32)</f>
        <v>13044.939805650371</v>
      </c>
      <c r="J33" s="17"/>
      <c r="K33" s="17"/>
      <c r="L33" s="17"/>
      <c r="M33" s="470">
        <v>45658</v>
      </c>
      <c r="N33" s="500">
        <v>6.7000000000000002E-3</v>
      </c>
    </row>
    <row r="34" spans="2:19" ht="20.149999999999999" customHeight="1" x14ac:dyDescent="0.35">
      <c r="B34" s="145"/>
      <c r="C34" s="145"/>
      <c r="D34" s="160"/>
      <c r="E34" s="161"/>
      <c r="F34" s="145"/>
      <c r="G34" s="160"/>
      <c r="H34" s="160" t="s">
        <v>0</v>
      </c>
      <c r="I34" s="162"/>
      <c r="J34" s="17"/>
      <c r="K34" s="17"/>
      <c r="L34" s="17"/>
      <c r="M34" s="470">
        <v>45689</v>
      </c>
      <c r="N34" s="500">
        <v>6.7000000000000002E-3</v>
      </c>
    </row>
    <row r="35" spans="2:19" ht="20.149999999999999" customHeight="1" x14ac:dyDescent="0.35">
      <c r="B35" s="145"/>
      <c r="C35" s="145"/>
      <c r="D35" s="153"/>
      <c r="E35" s="161"/>
      <c r="F35" s="145"/>
      <c r="G35" s="165" t="s">
        <v>149</v>
      </c>
      <c r="H35" s="160"/>
      <c r="I35" s="160"/>
      <c r="J35" s="17"/>
      <c r="K35" s="17"/>
      <c r="L35" s="17"/>
      <c r="M35" s="470">
        <v>45717</v>
      </c>
      <c r="N35" s="500">
        <v>6.7000000000000002E-3</v>
      </c>
      <c r="S35" s="573"/>
    </row>
    <row r="36" spans="2:19" ht="20.149999999999999" customHeight="1" x14ac:dyDescent="0.35">
      <c r="B36" s="145" t="s">
        <v>150</v>
      </c>
      <c r="C36" s="246" t="s">
        <v>545</v>
      </c>
      <c r="D36" s="153">
        <f>I33</f>
        <v>13044.939805650371</v>
      </c>
      <c r="E36" s="161">
        <f>+E32</f>
        <v>6.8400000000000006E-3</v>
      </c>
      <c r="F36" s="145">
        <v>12</v>
      </c>
      <c r="G36" s="160">
        <f>+F36*E36*D36</f>
        <v>1070.7286592477826</v>
      </c>
      <c r="H36" s="160"/>
      <c r="I36" s="164">
        <f>+D36+G36</f>
        <v>14115.668464898154</v>
      </c>
      <c r="J36" s="17"/>
      <c r="K36" s="17"/>
      <c r="L36" s="17"/>
      <c r="M36" s="470">
        <v>45748</v>
      </c>
      <c r="N36" s="500">
        <v>6.3E-3</v>
      </c>
    </row>
    <row r="37" spans="2:19" ht="20.149999999999999" customHeight="1" x14ac:dyDescent="0.35">
      <c r="B37" s="145"/>
      <c r="C37" s="145"/>
      <c r="D37" s="153"/>
      <c r="E37" s="161"/>
      <c r="F37" s="145"/>
      <c r="G37" s="160"/>
      <c r="H37" s="160"/>
      <c r="I37" s="160"/>
      <c r="J37" s="17"/>
      <c r="K37" s="17"/>
      <c r="L37" s="17"/>
      <c r="M37" s="470">
        <v>45778</v>
      </c>
      <c r="N37" s="500">
        <v>6.3E-3</v>
      </c>
    </row>
    <row r="38" spans="2:19" ht="20.149999999999999" customHeight="1" x14ac:dyDescent="0.35">
      <c r="B38" s="166" t="s">
        <v>151</v>
      </c>
      <c r="C38" s="145"/>
      <c r="D38" s="160"/>
      <c r="E38" s="161"/>
      <c r="F38" s="145"/>
      <c r="G38" s="165" t="s">
        <v>148</v>
      </c>
      <c r="H38" s="160"/>
      <c r="I38" s="160"/>
      <c r="J38" s="17"/>
      <c r="K38" s="17"/>
      <c r="L38" s="17"/>
      <c r="M38" s="470">
        <v>45809</v>
      </c>
      <c r="N38" s="500">
        <v>6.3E-3</v>
      </c>
      <c r="O38" s="483"/>
      <c r="S38" s="573"/>
    </row>
    <row r="39" spans="2:19" ht="20.149999999999999" customHeight="1" x14ac:dyDescent="0.35">
      <c r="B39" s="145" t="s">
        <v>59</v>
      </c>
      <c r="C39" s="246" t="s">
        <v>578</v>
      </c>
      <c r="D39" s="167">
        <f>-I36</f>
        <v>-14115.668464898154</v>
      </c>
      <c r="E39" s="161">
        <f>+E32</f>
        <v>6.8400000000000006E-3</v>
      </c>
      <c r="F39" s="145"/>
      <c r="G39" s="160">
        <f t="shared" ref="G39:G50" si="5" xml:space="preserve"> -E39*D39</f>
        <v>96.551172299903385</v>
      </c>
      <c r="H39" s="160">
        <f>PMT(E39,12,I$36)</f>
        <v>-1229.2577747820694</v>
      </c>
      <c r="I39" s="160">
        <f t="shared" ref="I39:I50" si="6">(+D39+D39*E39-H39)*-1</f>
        <v>12982.961862415988</v>
      </c>
      <c r="J39" s="17"/>
      <c r="K39" s="17"/>
      <c r="L39" s="17"/>
      <c r="M39" s="470">
        <v>45839</v>
      </c>
      <c r="N39" s="500">
        <v>6.3E-3</v>
      </c>
    </row>
    <row r="40" spans="2:19" ht="20.149999999999999" customHeight="1" x14ac:dyDescent="0.35">
      <c r="B40" s="145" t="s">
        <v>60</v>
      </c>
      <c r="C40" s="145" t="str">
        <f>+C39</f>
        <v>Year 2024</v>
      </c>
      <c r="D40" s="153">
        <f>-I39</f>
        <v>-12982.961862415988</v>
      </c>
      <c r="E40" s="161">
        <f>+E39</f>
        <v>6.8400000000000006E-3</v>
      </c>
      <c r="F40" s="145"/>
      <c r="G40" s="160">
        <f t="shared" si="5"/>
        <v>88.803459138925362</v>
      </c>
      <c r="H40" s="160">
        <f>H39</f>
        <v>-1229.2577747820694</v>
      </c>
      <c r="I40" s="160">
        <f t="shared" si="6"/>
        <v>11842.507546772846</v>
      </c>
      <c r="J40" s="17"/>
      <c r="K40" s="17"/>
      <c r="L40" s="17"/>
      <c r="M40" s="470">
        <v>45870</v>
      </c>
      <c r="N40" s="500">
        <v>6.3E-3</v>
      </c>
    </row>
    <row r="41" spans="2:19" ht="20.149999999999999" customHeight="1" thickBot="1" x14ac:dyDescent="0.4">
      <c r="B41" s="145" t="s">
        <v>61</v>
      </c>
      <c r="C41" s="145" t="str">
        <f>+C40</f>
        <v>Year 2024</v>
      </c>
      <c r="D41" s="153">
        <f t="shared" ref="D41:D50" si="7">-I40</f>
        <v>-11842.507546772846</v>
      </c>
      <c r="E41" s="161">
        <f t="shared" ref="E41:E50" si="8">+E40</f>
        <v>6.8400000000000006E-3</v>
      </c>
      <c r="F41" s="145"/>
      <c r="G41" s="160">
        <f t="shared" si="5"/>
        <v>81.002751619926272</v>
      </c>
      <c r="H41" s="160">
        <f t="shared" ref="H41:H50" si="9">H40</f>
        <v>-1229.2577747820694</v>
      </c>
      <c r="I41" s="160">
        <f t="shared" si="6"/>
        <v>10694.252523610703</v>
      </c>
      <c r="J41" s="17"/>
      <c r="K41" s="17"/>
      <c r="L41" s="17"/>
      <c r="M41" s="471" t="s">
        <v>489</v>
      </c>
      <c r="N41" s="486">
        <f>AVERAGE(N21:N40)</f>
        <v>6.8400000000000006E-3</v>
      </c>
    </row>
    <row r="42" spans="2:19" ht="20.149999999999999" customHeight="1" thickTop="1" x14ac:dyDescent="0.35">
      <c r="B42" s="145" t="s">
        <v>62</v>
      </c>
      <c r="C42" s="145" t="str">
        <f>+C41</f>
        <v>Year 2024</v>
      </c>
      <c r="D42" s="153">
        <f t="shared" si="7"/>
        <v>-10694.252523610703</v>
      </c>
      <c r="E42" s="161">
        <f t="shared" si="8"/>
        <v>6.8400000000000006E-3</v>
      </c>
      <c r="F42" s="145"/>
      <c r="G42" s="160">
        <f t="shared" si="5"/>
        <v>73.148687261497216</v>
      </c>
      <c r="H42" s="160">
        <f t="shared" si="9"/>
        <v>-1229.2577747820694</v>
      </c>
      <c r="I42" s="160">
        <f t="shared" si="6"/>
        <v>9538.1434360901312</v>
      </c>
      <c r="J42" s="17"/>
      <c r="K42" s="17"/>
      <c r="L42" s="17"/>
      <c r="M42" s="470"/>
    </row>
    <row r="43" spans="2:19" ht="20.149999999999999" customHeight="1" x14ac:dyDescent="0.35">
      <c r="B43" s="145" t="s">
        <v>63</v>
      </c>
      <c r="C43" s="145" t="str">
        <f>+C42</f>
        <v>Year 2024</v>
      </c>
      <c r="D43" s="153">
        <f t="shared" si="7"/>
        <v>-9538.1434360901312</v>
      </c>
      <c r="E43" s="161">
        <f t="shared" si="8"/>
        <v>6.8400000000000006E-3</v>
      </c>
      <c r="F43" s="145"/>
      <c r="G43" s="160">
        <f t="shared" si="5"/>
        <v>65.240901102856498</v>
      </c>
      <c r="H43" s="160">
        <f t="shared" si="9"/>
        <v>-1229.2577747820694</v>
      </c>
      <c r="I43" s="160">
        <f t="shared" si="6"/>
        <v>8374.1265624109183</v>
      </c>
      <c r="J43" s="17"/>
      <c r="K43" s="17"/>
      <c r="L43" s="17"/>
    </row>
    <row r="44" spans="2:19" ht="20.149999999999999" customHeight="1" x14ac:dyDescent="0.35">
      <c r="B44" s="145" t="s">
        <v>64</v>
      </c>
      <c r="C44" s="145" t="str">
        <f>C43</f>
        <v>Year 2024</v>
      </c>
      <c r="D44" s="153">
        <f t="shared" si="7"/>
        <v>-8374.1265624109183</v>
      </c>
      <c r="E44" s="161">
        <f t="shared" si="8"/>
        <v>6.8400000000000006E-3</v>
      </c>
      <c r="F44" s="145"/>
      <c r="G44" s="160">
        <f t="shared" si="5"/>
        <v>57.279025686890684</v>
      </c>
      <c r="H44" s="160">
        <f t="shared" si="9"/>
        <v>-1229.2577747820694</v>
      </c>
      <c r="I44" s="160">
        <f t="shared" si="6"/>
        <v>7202.1478133157389</v>
      </c>
      <c r="J44" s="17"/>
      <c r="K44" s="17"/>
      <c r="L44" s="17"/>
    </row>
    <row r="45" spans="2:19" ht="20.149999999999999" customHeight="1" x14ac:dyDescent="0.35">
      <c r="B45" s="145" t="s">
        <v>65</v>
      </c>
      <c r="C45" s="145" t="str">
        <f t="shared" ref="C45:C50" si="10">+C44</f>
        <v>Year 2024</v>
      </c>
      <c r="D45" s="153">
        <f t="shared" si="7"/>
        <v>-7202.1478133157389</v>
      </c>
      <c r="E45" s="161">
        <f t="shared" si="8"/>
        <v>6.8400000000000006E-3</v>
      </c>
      <c r="F45" s="145"/>
      <c r="G45" s="160">
        <f t="shared" si="5"/>
        <v>49.262691043079656</v>
      </c>
      <c r="H45" s="160">
        <f t="shared" si="9"/>
        <v>-1229.2577747820694</v>
      </c>
      <c r="I45" s="160">
        <f t="shared" si="6"/>
        <v>6022.1527295767492</v>
      </c>
      <c r="J45" s="17"/>
      <c r="K45" s="17"/>
      <c r="L45" s="17"/>
    </row>
    <row r="46" spans="2:19" ht="20.149999999999999" customHeight="1" x14ac:dyDescent="0.35">
      <c r="B46" s="145" t="s">
        <v>66</v>
      </c>
      <c r="C46" s="145" t="str">
        <f t="shared" si="10"/>
        <v>Year 2024</v>
      </c>
      <c r="D46" s="153">
        <f t="shared" si="7"/>
        <v>-6022.1527295767492</v>
      </c>
      <c r="E46" s="161">
        <f t="shared" si="8"/>
        <v>6.8400000000000006E-3</v>
      </c>
      <c r="F46" s="145"/>
      <c r="G46" s="160">
        <f t="shared" si="5"/>
        <v>41.191524670304965</v>
      </c>
      <c r="H46" s="160">
        <f t="shared" si="9"/>
        <v>-1229.2577747820694</v>
      </c>
      <c r="I46" s="160">
        <f t="shared" si="6"/>
        <v>4834.0864794649842</v>
      </c>
      <c r="J46" s="17"/>
      <c r="K46" s="17"/>
      <c r="L46" s="17"/>
    </row>
    <row r="47" spans="2:19" ht="20.149999999999999" customHeight="1" x14ac:dyDescent="0.35">
      <c r="B47" s="145" t="s">
        <v>67</v>
      </c>
      <c r="C47" s="145" t="str">
        <f t="shared" si="10"/>
        <v>Year 2024</v>
      </c>
      <c r="D47" s="153">
        <f t="shared" si="7"/>
        <v>-4834.0864794649842</v>
      </c>
      <c r="E47" s="161">
        <f t="shared" si="8"/>
        <v>6.8400000000000006E-3</v>
      </c>
      <c r="F47" s="145"/>
      <c r="G47" s="160">
        <f t="shared" si="5"/>
        <v>33.065151519540493</v>
      </c>
      <c r="H47" s="160">
        <f t="shared" si="9"/>
        <v>-1229.2577747820694</v>
      </c>
      <c r="I47" s="160">
        <f t="shared" si="6"/>
        <v>3637.893856202455</v>
      </c>
      <c r="J47" s="17"/>
      <c r="K47" s="17"/>
      <c r="L47" s="17"/>
    </row>
    <row r="48" spans="2:19" ht="20.149999999999999" customHeight="1" x14ac:dyDescent="0.35">
      <c r="B48" s="145" t="s">
        <v>68</v>
      </c>
      <c r="C48" s="145" t="str">
        <f t="shared" si="10"/>
        <v>Year 2024</v>
      </c>
      <c r="D48" s="153">
        <f t="shared" si="7"/>
        <v>-3637.893856202455</v>
      </c>
      <c r="E48" s="161">
        <f t="shared" si="8"/>
        <v>6.8400000000000006E-3</v>
      </c>
      <c r="F48" s="145"/>
      <c r="G48" s="160">
        <f t="shared" si="5"/>
        <v>24.883193976424796</v>
      </c>
      <c r="H48" s="160">
        <f t="shared" si="9"/>
        <v>-1229.2577747820694</v>
      </c>
      <c r="I48" s="160">
        <f t="shared" si="6"/>
        <v>2433.5192753968104</v>
      </c>
      <c r="J48" s="17"/>
      <c r="K48" s="17"/>
      <c r="L48" s="17"/>
    </row>
    <row r="49" spans="2:12" ht="20.149999999999999" customHeight="1" x14ac:dyDescent="0.35">
      <c r="B49" s="145" t="s">
        <v>69</v>
      </c>
      <c r="C49" s="145" t="str">
        <f t="shared" si="10"/>
        <v>Year 2024</v>
      </c>
      <c r="D49" s="153">
        <f t="shared" si="7"/>
        <v>-2433.5192753968104</v>
      </c>
      <c r="E49" s="161">
        <f t="shared" si="8"/>
        <v>6.8400000000000006E-3</v>
      </c>
      <c r="F49" s="145"/>
      <c r="G49" s="160">
        <f t="shared" si="5"/>
        <v>16.645271843714184</v>
      </c>
      <c r="H49" s="160">
        <f t="shared" si="9"/>
        <v>-1229.2577747820694</v>
      </c>
      <c r="I49" s="160">
        <f t="shared" si="6"/>
        <v>1220.906772458455</v>
      </c>
      <c r="J49" s="17"/>
      <c r="K49" s="17"/>
      <c r="L49" s="17"/>
    </row>
    <row r="50" spans="2:12" ht="20.149999999999999" customHeight="1" x14ac:dyDescent="0.35">
      <c r="B50" s="145" t="s">
        <v>58</v>
      </c>
      <c r="C50" s="145" t="str">
        <f t="shared" si="10"/>
        <v>Year 2024</v>
      </c>
      <c r="D50" s="153">
        <f t="shared" si="7"/>
        <v>-1220.906772458455</v>
      </c>
      <c r="E50" s="161">
        <f t="shared" si="8"/>
        <v>6.8400000000000006E-3</v>
      </c>
      <c r="F50" s="145"/>
      <c r="G50" s="163">
        <f t="shared" si="5"/>
        <v>8.3510023236158322</v>
      </c>
      <c r="H50" s="160">
        <f t="shared" si="9"/>
        <v>-1229.2577747820694</v>
      </c>
      <c r="I50" s="160">
        <f t="shared" si="6"/>
        <v>1.3642420526593924E-12</v>
      </c>
      <c r="J50" s="17"/>
      <c r="K50" s="17"/>
      <c r="L50" s="17"/>
    </row>
    <row r="51" spans="2:12" ht="20.149999999999999" customHeight="1" x14ac:dyDescent="0.35">
      <c r="B51" s="145"/>
      <c r="C51" s="145"/>
      <c r="D51" s="153"/>
      <c r="E51" s="161"/>
      <c r="F51" s="145"/>
      <c r="G51" s="160">
        <f>SUM(G39:G50)</f>
        <v>635.42483248667929</v>
      </c>
      <c r="H51" s="160"/>
      <c r="I51" s="160"/>
      <c r="J51" s="17"/>
      <c r="K51" s="17"/>
      <c r="L51" s="17"/>
    </row>
    <row r="52" spans="2:12" ht="20.149999999999999" customHeight="1" x14ac:dyDescent="0.35">
      <c r="B52" s="162"/>
      <c r="C52" s="162"/>
      <c r="D52" s="162"/>
      <c r="E52" s="162"/>
      <c r="F52" s="162"/>
      <c r="G52" s="162"/>
      <c r="H52" s="162"/>
      <c r="I52" s="162"/>
      <c r="J52" s="17"/>
      <c r="K52" s="17"/>
      <c r="L52" s="17"/>
    </row>
    <row r="53" spans="2:12" ht="20.149999999999999" customHeight="1" x14ac:dyDescent="0.35">
      <c r="B53" s="145" t="s">
        <v>152</v>
      </c>
      <c r="C53" s="162"/>
      <c r="D53" s="162"/>
      <c r="E53" s="162"/>
      <c r="F53" s="162"/>
      <c r="G53" s="162"/>
      <c r="H53" s="168">
        <f>SUM(H39:H50)</f>
        <v>-14751.09329738483</v>
      </c>
      <c r="I53" s="162"/>
      <c r="J53" s="17"/>
      <c r="K53" s="17"/>
      <c r="L53" s="17"/>
    </row>
    <row r="54" spans="2:12" ht="20.149999999999999" customHeight="1" x14ac:dyDescent="0.65">
      <c r="B54" s="145" t="s">
        <v>153</v>
      </c>
      <c r="C54" s="162"/>
      <c r="D54" s="162"/>
      <c r="E54" s="162"/>
      <c r="F54" s="162"/>
      <c r="G54" s="162"/>
      <c r="H54" s="169">
        <f>-+F12</f>
        <v>12489.649968069978</v>
      </c>
      <c r="I54" s="162"/>
      <c r="J54" s="17"/>
      <c r="K54" s="17"/>
      <c r="L54" s="17"/>
    </row>
    <row r="55" spans="2:12" ht="20.149999999999999" customHeight="1" x14ac:dyDescent="0.35">
      <c r="B55" s="145" t="s">
        <v>154</v>
      </c>
      <c r="C55" s="162"/>
      <c r="D55" s="162"/>
      <c r="E55" s="162"/>
      <c r="F55" s="162"/>
      <c r="G55" s="162"/>
      <c r="H55" s="168">
        <f>H54+H53</f>
        <v>-2261.4433293148522</v>
      </c>
      <c r="I55" s="162"/>
      <c r="J55" s="17"/>
      <c r="K55" s="17"/>
      <c r="L55" s="17"/>
    </row>
    <row r="56" spans="2:12" x14ac:dyDescent="0.35">
      <c r="B56" s="18"/>
      <c r="C56" s="18"/>
      <c r="D56" s="17"/>
      <c r="E56" s="17"/>
      <c r="F56" s="17"/>
      <c r="G56" s="17"/>
      <c r="H56" s="17"/>
      <c r="I56" s="17"/>
      <c r="J56" s="17"/>
      <c r="K56" s="17"/>
      <c r="L56" s="17"/>
    </row>
    <row r="57" spans="2:12" x14ac:dyDescent="0.35">
      <c r="B57" s="394" t="s">
        <v>385</v>
      </c>
      <c r="C57" s="18"/>
      <c r="D57" s="17"/>
      <c r="E57" s="17"/>
      <c r="F57" s="17"/>
      <c r="G57" s="17"/>
      <c r="H57" s="17"/>
      <c r="I57" s="17"/>
      <c r="J57" s="17"/>
      <c r="K57" s="17"/>
      <c r="L57" s="17"/>
    </row>
    <row r="58" spans="2:12" x14ac:dyDescent="0.35">
      <c r="B58" s="395" t="s">
        <v>334</v>
      </c>
      <c r="C58" s="395"/>
      <c r="D58" s="395"/>
      <c r="E58" s="395"/>
      <c r="F58" s="395"/>
      <c r="G58" s="395"/>
      <c r="H58" s="395"/>
      <c r="I58" s="395"/>
      <c r="J58" s="395"/>
    </row>
    <row r="59" spans="2:12" x14ac:dyDescent="0.35">
      <c r="B59" s="417" t="s">
        <v>405</v>
      </c>
    </row>
    <row r="60" spans="2:12" x14ac:dyDescent="0.35">
      <c r="B60" s="417" t="s">
        <v>406</v>
      </c>
    </row>
  </sheetData>
  <mergeCells count="4">
    <mergeCell ref="B7:I7"/>
    <mergeCell ref="B8:I8"/>
    <mergeCell ref="B15:C15"/>
    <mergeCell ref="B16:D16"/>
  </mergeCells>
  <printOptions horizontalCentered="1"/>
  <pageMargins left="0.45" right="0.45" top="0.5" bottom="0.5" header="0.3" footer="0.3"/>
  <pageSetup scale="41"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881"/>
  <sheetViews>
    <sheetView view="pageBreakPreview" zoomScale="60" zoomScaleNormal="90" workbookViewId="0">
      <selection activeCell="C15" sqref="C15"/>
    </sheetView>
  </sheetViews>
  <sheetFormatPr defaultRowHeight="14.5" x14ac:dyDescent="0.35"/>
  <cols>
    <col min="2" max="2" width="41.1796875" customWidth="1"/>
    <col min="3" max="3" width="15.7265625" customWidth="1"/>
    <col min="4" max="4" width="17.7265625" customWidth="1"/>
    <col min="5" max="5" width="17.54296875" customWidth="1"/>
    <col min="6" max="6" width="17.1796875" customWidth="1"/>
    <col min="7" max="7" width="17.54296875" customWidth="1"/>
    <col min="8" max="8" width="17.7265625" customWidth="1"/>
    <col min="9" max="11" width="15.7265625" customWidth="1"/>
    <col min="12" max="12" width="15.81640625" customWidth="1"/>
    <col min="13" max="31" width="15.7265625" customWidth="1"/>
    <col min="33" max="33" width="37.26953125" customWidth="1"/>
    <col min="34" max="44" width="15.7265625" customWidth="1"/>
    <col min="47" max="47" width="27.7265625" customWidth="1"/>
    <col min="48" max="48" width="16.54296875" bestFit="1" customWidth="1"/>
    <col min="49" max="49" width="17.54296875" bestFit="1" customWidth="1"/>
    <col min="50" max="50" width="17.7265625" customWidth="1"/>
    <col min="51" max="51" width="15.26953125" bestFit="1" customWidth="1"/>
    <col min="52" max="52" width="17" bestFit="1" customWidth="1"/>
    <col min="53" max="53" width="16.7265625" bestFit="1" customWidth="1"/>
    <col min="54" max="54" width="15.1796875" bestFit="1" customWidth="1"/>
    <col min="55" max="55" width="21.1796875" customWidth="1"/>
    <col min="56" max="56" width="17.1796875" customWidth="1"/>
    <col min="57" max="59" width="21.453125" customWidth="1"/>
    <col min="60" max="60" width="11.54296875" bestFit="1" customWidth="1"/>
    <col min="61" max="61" width="10.453125" bestFit="1" customWidth="1"/>
    <col min="62" max="62" width="15.1796875" bestFit="1" customWidth="1"/>
    <col min="63" max="63" width="12.453125" bestFit="1" customWidth="1"/>
    <col min="64" max="64" width="15.453125" customWidth="1"/>
    <col min="65" max="65" width="10.54296875" bestFit="1" customWidth="1"/>
    <col min="66" max="66" width="17" bestFit="1" customWidth="1"/>
    <col min="67" max="67" width="10.453125" bestFit="1" customWidth="1"/>
  </cols>
  <sheetData>
    <row r="1" spans="1:45" ht="15.5" x14ac:dyDescent="0.35">
      <c r="A1" s="16"/>
    </row>
    <row r="2" spans="1:45" ht="15.5" x14ac:dyDescent="0.35">
      <c r="A2" s="16"/>
    </row>
    <row r="4" spans="1:45" ht="26" x14ac:dyDescent="0.6">
      <c r="A4" s="16"/>
      <c r="B4" s="590" t="s">
        <v>50</v>
      </c>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G4" s="41" t="s">
        <v>50</v>
      </c>
      <c r="AH4" s="325"/>
      <c r="AI4" s="325"/>
      <c r="AJ4" s="325"/>
      <c r="AK4" s="325"/>
      <c r="AL4" s="325"/>
      <c r="AM4" s="325"/>
      <c r="AN4" s="325"/>
      <c r="AO4" s="325"/>
      <c r="AP4" s="325"/>
      <c r="AQ4" s="325"/>
      <c r="AR4" s="325"/>
    </row>
    <row r="5" spans="1:45" ht="18.5" x14ac:dyDescent="0.35">
      <c r="A5" s="16"/>
      <c r="B5" s="591" t="s">
        <v>387</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c r="AG5" s="389" t="s">
        <v>387</v>
      </c>
      <c r="AH5" s="325"/>
      <c r="AI5" s="325"/>
      <c r="AJ5" s="325"/>
      <c r="AK5" s="325"/>
      <c r="AL5" s="325"/>
      <c r="AM5" s="325"/>
      <c r="AN5" s="325"/>
      <c r="AO5" s="325"/>
      <c r="AP5" s="325"/>
      <c r="AQ5" s="325"/>
      <c r="AR5" s="325"/>
    </row>
    <row r="6" spans="1:45" ht="15.5" x14ac:dyDescent="0.35">
      <c r="A6" s="16"/>
      <c r="C6" s="321" t="s">
        <v>601</v>
      </c>
      <c r="AE6" t="s">
        <v>463</v>
      </c>
      <c r="AR6" t="s">
        <v>496</v>
      </c>
    </row>
    <row r="8" spans="1:45" ht="23" x14ac:dyDescent="0.5">
      <c r="B8" s="589" t="s">
        <v>602</v>
      </c>
      <c r="C8" s="589"/>
      <c r="D8" s="589"/>
      <c r="E8" s="589"/>
      <c r="F8" s="589"/>
      <c r="G8" s="589"/>
      <c r="H8" s="589"/>
      <c r="I8" s="589"/>
      <c r="J8" s="589"/>
      <c r="K8" s="589"/>
      <c r="L8" s="589"/>
      <c r="M8" s="589"/>
      <c r="N8" s="589"/>
      <c r="O8" s="589"/>
      <c r="P8" s="589"/>
      <c r="Q8" s="589"/>
      <c r="R8" s="589"/>
      <c r="S8" s="589"/>
      <c r="T8" s="589"/>
      <c r="U8" s="589"/>
      <c r="V8" s="589"/>
      <c r="W8" s="589"/>
      <c r="X8" s="589"/>
      <c r="Y8" s="589"/>
      <c r="Z8" s="589"/>
      <c r="AA8" s="589"/>
      <c r="AB8" s="589"/>
      <c r="AC8" s="589"/>
      <c r="AD8" s="589"/>
      <c r="AE8" s="589"/>
      <c r="AG8" s="589" t="str">
        <f>B8</f>
        <v>Debt Service Payments -  Year End 12/31/2026</v>
      </c>
      <c r="AH8" s="589"/>
      <c r="AI8" s="589"/>
      <c r="AJ8" s="589"/>
      <c r="AK8" s="589"/>
      <c r="AL8" s="589"/>
      <c r="AM8" s="589"/>
      <c r="AN8" s="589"/>
      <c r="AO8" s="589"/>
      <c r="AP8" s="589"/>
      <c r="AQ8" s="589"/>
      <c r="AR8" s="589"/>
      <c r="AS8" s="589"/>
    </row>
    <row r="9" spans="1:45" ht="23" x14ac:dyDescent="0.5">
      <c r="A9" s="397"/>
      <c r="B9" t="s">
        <v>441</v>
      </c>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548"/>
      <c r="AG9" s="397"/>
      <c r="AH9" s="397"/>
      <c r="AI9" s="397"/>
      <c r="AJ9" s="397"/>
      <c r="AK9" s="397"/>
      <c r="AL9" s="397"/>
      <c r="AM9" s="397"/>
      <c r="AN9" s="397"/>
      <c r="AO9" s="397"/>
      <c r="AP9" s="397"/>
      <c r="AQ9" s="397"/>
      <c r="AR9" s="397"/>
      <c r="AS9" s="397"/>
    </row>
    <row r="10" spans="1:45" x14ac:dyDescent="0.35">
      <c r="B10" t="s">
        <v>388</v>
      </c>
      <c r="AE10" s="549"/>
    </row>
    <row r="11" spans="1:45" x14ac:dyDescent="0.35">
      <c r="B11" s="254" t="s">
        <v>268</v>
      </c>
      <c r="C11" s="313" t="s">
        <v>4</v>
      </c>
      <c r="D11" s="254" t="s">
        <v>301</v>
      </c>
      <c r="G11" s="502"/>
      <c r="AE11" s="571"/>
    </row>
    <row r="12" spans="1:45" x14ac:dyDescent="0.35">
      <c r="B12" s="258"/>
      <c r="C12" s="316" t="s">
        <v>303</v>
      </c>
      <c r="D12" s="314" t="s">
        <v>302</v>
      </c>
      <c r="G12" s="337"/>
      <c r="AE12" s="571"/>
      <c r="AG12" t="s">
        <v>478</v>
      </c>
    </row>
    <row r="13" spans="1:45" x14ac:dyDescent="0.35">
      <c r="B13" s="253">
        <v>2026</v>
      </c>
      <c r="C13" s="503">
        <f>AE38+AR38</f>
        <v>14862842</v>
      </c>
      <c r="D13" s="508"/>
      <c r="E13" s="467"/>
      <c r="G13" s="337"/>
      <c r="K13" t="s">
        <v>343</v>
      </c>
      <c r="AE13" s="257"/>
      <c r="AP13" t="s">
        <v>344</v>
      </c>
    </row>
    <row r="14" spans="1:45" x14ac:dyDescent="0.35">
      <c r="L14" s="13"/>
      <c r="M14" s="13"/>
      <c r="N14" s="13"/>
      <c r="O14" s="13"/>
      <c r="P14" s="562"/>
      <c r="Q14" s="13"/>
      <c r="R14" s="562"/>
      <c r="S14" s="562"/>
      <c r="T14" s="13"/>
      <c r="U14" s="13"/>
      <c r="V14" s="13"/>
      <c r="W14" s="13"/>
      <c r="X14" s="13"/>
      <c r="Y14" s="13"/>
      <c r="Z14" s="13"/>
      <c r="AA14" s="13"/>
      <c r="AB14" s="13"/>
      <c r="AC14" s="13"/>
      <c r="AD14" s="13"/>
    </row>
    <row r="15" spans="1:45" ht="21" x14ac:dyDescent="0.5">
      <c r="B15" s="563" t="s">
        <v>342</v>
      </c>
      <c r="C15" s="564"/>
      <c r="D15" s="564"/>
      <c r="E15" s="564"/>
      <c r="F15" s="564"/>
      <c r="G15" s="564"/>
      <c r="H15" s="564"/>
      <c r="I15" s="564"/>
      <c r="J15" s="564"/>
      <c r="K15" s="564"/>
      <c r="L15" s="564"/>
      <c r="M15" s="564"/>
      <c r="N15" s="564"/>
      <c r="O15" s="564"/>
      <c r="P15" s="542"/>
      <c r="Q15" s="564"/>
      <c r="R15" s="542"/>
      <c r="S15" s="542"/>
      <c r="T15" s="564"/>
      <c r="U15" s="542"/>
      <c r="V15" s="542"/>
      <c r="W15" s="542"/>
      <c r="X15" s="542"/>
      <c r="Y15" s="542"/>
      <c r="Z15" s="542"/>
      <c r="AA15" s="542"/>
      <c r="AB15" s="542"/>
      <c r="AC15" s="542"/>
      <c r="AD15" s="542"/>
      <c r="AE15" s="565"/>
      <c r="AG15" s="445" t="s">
        <v>341</v>
      </c>
      <c r="AH15" s="446"/>
      <c r="AI15" s="446"/>
      <c r="AJ15" s="446"/>
      <c r="AK15" s="446"/>
      <c r="AL15" s="446"/>
      <c r="AM15" s="446"/>
      <c r="AN15" s="446"/>
      <c r="AO15" s="345"/>
      <c r="AP15" s="345"/>
      <c r="AQ15" s="446"/>
      <c r="AR15" s="447"/>
    </row>
    <row r="16" spans="1:45" x14ac:dyDescent="0.35">
      <c r="B16" s="255"/>
      <c r="C16" s="311" t="s">
        <v>291</v>
      </c>
      <c r="D16" s="311" t="s">
        <v>293</v>
      </c>
      <c r="E16" s="311" t="s">
        <v>293</v>
      </c>
      <c r="F16" s="311" t="s">
        <v>293</v>
      </c>
      <c r="G16" s="311" t="s">
        <v>293</v>
      </c>
      <c r="H16" s="311" t="s">
        <v>293</v>
      </c>
      <c r="I16" s="311" t="s">
        <v>293</v>
      </c>
      <c r="J16" s="311" t="s">
        <v>293</v>
      </c>
      <c r="K16" s="311" t="s">
        <v>293</v>
      </c>
      <c r="L16" s="311" t="s">
        <v>293</v>
      </c>
      <c r="M16" s="311" t="s">
        <v>293</v>
      </c>
      <c r="N16" s="311" t="s">
        <v>293</v>
      </c>
      <c r="O16" s="311" t="s">
        <v>293</v>
      </c>
      <c r="P16" s="311" t="s">
        <v>293</v>
      </c>
      <c r="Q16" s="311" t="s">
        <v>293</v>
      </c>
      <c r="R16" s="311" t="s">
        <v>293</v>
      </c>
      <c r="S16" s="311" t="s">
        <v>293</v>
      </c>
      <c r="T16" s="311" t="s">
        <v>293</v>
      </c>
      <c r="U16" s="311" t="s">
        <v>293</v>
      </c>
      <c r="V16" s="311" t="s">
        <v>293</v>
      </c>
      <c r="W16" s="311" t="s">
        <v>293</v>
      </c>
      <c r="X16" s="311" t="s">
        <v>293</v>
      </c>
      <c r="Y16" s="311" t="s">
        <v>293</v>
      </c>
      <c r="Z16" s="311" t="s">
        <v>293</v>
      </c>
      <c r="AA16" s="311" t="s">
        <v>293</v>
      </c>
      <c r="AB16" s="311" t="s">
        <v>293</v>
      </c>
      <c r="AC16" s="311" t="s">
        <v>293</v>
      </c>
      <c r="AD16" s="583" t="s">
        <v>293</v>
      </c>
      <c r="AE16" s="254" t="s">
        <v>4</v>
      </c>
      <c r="AG16" s="347"/>
      <c r="AH16" s="311" t="s">
        <v>291</v>
      </c>
      <c r="AI16" s="254" t="s">
        <v>293</v>
      </c>
      <c r="AJ16" s="312" t="s">
        <v>293</v>
      </c>
      <c r="AK16" s="254" t="s">
        <v>293</v>
      </c>
      <c r="AL16" s="312" t="s">
        <v>261</v>
      </c>
      <c r="AM16" s="254" t="s">
        <v>263</v>
      </c>
      <c r="AN16" s="312" t="s">
        <v>264</v>
      </c>
      <c r="AO16" s="254"/>
      <c r="AP16" s="312"/>
      <c r="AQ16" s="254"/>
      <c r="AR16" s="313" t="s">
        <v>4</v>
      </c>
    </row>
    <row r="17" spans="2:44" x14ac:dyDescent="0.35">
      <c r="B17" s="252"/>
      <c r="C17" s="317" t="s">
        <v>292</v>
      </c>
      <c r="D17" s="314" t="s">
        <v>294</v>
      </c>
      <c r="E17" s="315" t="s">
        <v>295</v>
      </c>
      <c r="F17" s="314" t="s">
        <v>296</v>
      </c>
      <c r="G17" s="315" t="s">
        <v>297</v>
      </c>
      <c r="H17" s="314" t="s">
        <v>298</v>
      </c>
      <c r="I17" s="314" t="s">
        <v>299</v>
      </c>
      <c r="J17" s="314" t="s">
        <v>502</v>
      </c>
      <c r="K17" s="314" t="s">
        <v>503</v>
      </c>
      <c r="L17" s="314" t="s">
        <v>300</v>
      </c>
      <c r="M17" s="314" t="s">
        <v>505</v>
      </c>
      <c r="N17" s="314" t="s">
        <v>507</v>
      </c>
      <c r="O17" s="314" t="s">
        <v>542</v>
      </c>
      <c r="P17" s="314" t="s">
        <v>549</v>
      </c>
      <c r="Q17" s="314" t="s">
        <v>551</v>
      </c>
      <c r="R17" s="314" t="s">
        <v>553</v>
      </c>
      <c r="S17" s="314" t="s">
        <v>555</v>
      </c>
      <c r="T17" s="314" t="s">
        <v>560</v>
      </c>
      <c r="U17" s="314" t="s">
        <v>561</v>
      </c>
      <c r="V17" s="314" t="s">
        <v>562</v>
      </c>
      <c r="W17" s="314" t="s">
        <v>563</v>
      </c>
      <c r="X17" s="314" t="s">
        <v>584</v>
      </c>
      <c r="Y17" s="314" t="s">
        <v>585</v>
      </c>
      <c r="Z17" s="314" t="s">
        <v>586</v>
      </c>
      <c r="AA17" s="314" t="s">
        <v>590</v>
      </c>
      <c r="AB17" s="314" t="s">
        <v>595</v>
      </c>
      <c r="AC17" s="314" t="s">
        <v>599</v>
      </c>
      <c r="AD17" s="314" t="s">
        <v>600</v>
      </c>
      <c r="AE17" s="316" t="s">
        <v>547</v>
      </c>
      <c r="AG17" s="256"/>
      <c r="AH17" s="317" t="s">
        <v>292</v>
      </c>
      <c r="AI17" s="314" t="s">
        <v>294</v>
      </c>
      <c r="AJ17" s="315" t="s">
        <v>295</v>
      </c>
      <c r="AK17" s="314" t="s">
        <v>296</v>
      </c>
      <c r="AL17" s="315" t="s">
        <v>297</v>
      </c>
      <c r="AM17" s="314" t="s">
        <v>298</v>
      </c>
      <c r="AN17" s="315" t="s">
        <v>299</v>
      </c>
      <c r="AO17" s="314"/>
      <c r="AP17" s="315"/>
      <c r="AQ17" s="314"/>
      <c r="AR17" s="316" t="s">
        <v>547</v>
      </c>
    </row>
    <row r="18" spans="2:44" x14ac:dyDescent="0.35">
      <c r="B18" s="256"/>
      <c r="C18" s="259"/>
      <c r="D18" s="259"/>
      <c r="E18" s="259"/>
      <c r="F18" s="259"/>
      <c r="G18" s="259"/>
      <c r="H18" s="259"/>
      <c r="I18" s="259"/>
      <c r="J18" s="259"/>
      <c r="K18" s="259"/>
      <c r="L18" s="494"/>
      <c r="M18" s="494"/>
      <c r="N18" s="494"/>
      <c r="O18" s="494"/>
      <c r="P18" s="494"/>
      <c r="Q18" s="494"/>
      <c r="R18" s="494"/>
      <c r="S18" s="494"/>
      <c r="T18" s="494"/>
      <c r="U18" s="581"/>
      <c r="V18" s="581"/>
      <c r="W18" s="581"/>
      <c r="X18" s="581"/>
      <c r="Y18" s="581"/>
      <c r="Z18" s="581"/>
      <c r="AA18" s="581"/>
      <c r="AB18" s="581"/>
      <c r="AC18" s="581"/>
      <c r="AD18" s="581"/>
      <c r="AE18" s="494"/>
      <c r="AG18" s="256"/>
      <c r="AH18" s="259"/>
      <c r="AI18" s="259"/>
      <c r="AJ18" s="259"/>
      <c r="AK18" s="259"/>
      <c r="AL18" s="259"/>
      <c r="AM18" s="259"/>
      <c r="AN18" s="259"/>
      <c r="AO18" s="259"/>
      <c r="AP18" s="259"/>
      <c r="AR18" s="256"/>
    </row>
    <row r="19" spans="2:44" ht="13.5" customHeight="1" x14ac:dyDescent="0.35">
      <c r="B19" s="541" t="s">
        <v>251</v>
      </c>
      <c r="C19" s="539"/>
      <c r="D19" s="540"/>
      <c r="E19" s="540"/>
      <c r="F19" s="542"/>
      <c r="G19" s="540"/>
      <c r="H19" s="540"/>
      <c r="I19" s="540"/>
      <c r="J19" s="543"/>
      <c r="K19" s="540"/>
      <c r="L19" s="543"/>
      <c r="M19" s="540"/>
      <c r="N19" s="540"/>
      <c r="O19" s="540"/>
      <c r="P19" s="540"/>
      <c r="Q19" s="543"/>
      <c r="R19" s="543"/>
      <c r="S19" s="540"/>
      <c r="T19" s="540"/>
      <c r="U19" s="543"/>
      <c r="V19" s="543"/>
      <c r="W19" s="543"/>
      <c r="X19" s="543"/>
      <c r="Y19" s="543"/>
      <c r="Z19" s="543"/>
      <c r="AA19" s="543"/>
      <c r="AB19" s="543"/>
      <c r="AC19" s="543"/>
      <c r="AD19" s="543"/>
      <c r="AE19" s="256"/>
      <c r="AG19" s="264" t="s">
        <v>251</v>
      </c>
      <c r="AH19" s="506"/>
      <c r="AI19" s="259"/>
      <c r="AJ19" s="13"/>
      <c r="AK19" s="259"/>
      <c r="AL19" s="259"/>
      <c r="AM19" s="437"/>
      <c r="AN19" s="437"/>
      <c r="AO19" s="259"/>
      <c r="AP19" s="259"/>
      <c r="AR19" s="256"/>
    </row>
    <row r="20" spans="2:44" x14ac:dyDescent="0.35">
      <c r="B20" s="264" t="s">
        <v>254</v>
      </c>
      <c r="C20" s="435">
        <v>0</v>
      </c>
      <c r="D20" s="435">
        <v>0</v>
      </c>
      <c r="E20" s="435">
        <v>0</v>
      </c>
      <c r="F20" s="435">
        <v>0</v>
      </c>
      <c r="G20" s="435">
        <v>0</v>
      </c>
      <c r="H20" s="435">
        <v>0</v>
      </c>
      <c r="I20" s="435">
        <v>0</v>
      </c>
      <c r="J20" s="435">
        <v>0</v>
      </c>
      <c r="K20" s="435">
        <v>0</v>
      </c>
      <c r="L20" s="435">
        <v>0</v>
      </c>
      <c r="M20" s="435">
        <v>0</v>
      </c>
      <c r="N20" s="435">
        <v>0</v>
      </c>
      <c r="O20" s="435">
        <v>0</v>
      </c>
      <c r="P20" s="435">
        <v>0</v>
      </c>
      <c r="Q20" s="435">
        <v>0</v>
      </c>
      <c r="R20" s="435">
        <v>0</v>
      </c>
      <c r="S20" s="435">
        <v>0</v>
      </c>
      <c r="T20" s="435">
        <v>0</v>
      </c>
      <c r="U20" s="435">
        <v>0</v>
      </c>
      <c r="V20" s="435">
        <v>0</v>
      </c>
      <c r="W20" s="435">
        <v>0</v>
      </c>
      <c r="X20" s="435">
        <v>0</v>
      </c>
      <c r="Y20" s="435">
        <v>0</v>
      </c>
      <c r="Z20" s="435">
        <v>0</v>
      </c>
      <c r="AA20" s="435">
        <v>0</v>
      </c>
      <c r="AB20" s="435">
        <v>0</v>
      </c>
      <c r="AC20" s="435">
        <v>0</v>
      </c>
      <c r="AD20" s="435">
        <v>0</v>
      </c>
      <c r="AE20" s="493">
        <f>SUM(C20:AD20)</f>
        <v>0</v>
      </c>
      <c r="AG20" s="264" t="s">
        <v>254</v>
      </c>
      <c r="AH20" s="440">
        <v>0</v>
      </c>
      <c r="AI20" s="440">
        <v>0</v>
      </c>
      <c r="AJ20" s="440">
        <v>0</v>
      </c>
      <c r="AK20" s="440">
        <v>0</v>
      </c>
      <c r="AL20" s="440">
        <v>0</v>
      </c>
      <c r="AM20" s="440">
        <v>0</v>
      </c>
      <c r="AN20" s="440">
        <v>0</v>
      </c>
      <c r="AO20" s="440">
        <v>0</v>
      </c>
      <c r="AP20" s="440">
        <v>0</v>
      </c>
      <c r="AQ20" s="440">
        <v>0</v>
      </c>
      <c r="AR20" s="435">
        <f>SUM(AH20:AQ20)</f>
        <v>0</v>
      </c>
    </row>
    <row r="21" spans="2:44" x14ac:dyDescent="0.35">
      <c r="B21" s="264" t="s">
        <v>443</v>
      </c>
      <c r="C21" s="435">
        <v>0</v>
      </c>
      <c r="D21" s="435">
        <v>0</v>
      </c>
      <c r="E21" s="435">
        <v>0</v>
      </c>
      <c r="F21" s="435">
        <v>0</v>
      </c>
      <c r="G21" s="435">
        <v>0</v>
      </c>
      <c r="H21" s="435">
        <v>0</v>
      </c>
      <c r="I21" s="435">
        <v>0</v>
      </c>
      <c r="J21" s="435">
        <v>0</v>
      </c>
      <c r="K21" s="435">
        <v>0</v>
      </c>
      <c r="L21" s="435">
        <v>0</v>
      </c>
      <c r="M21" s="435">
        <v>0</v>
      </c>
      <c r="N21" s="435">
        <v>0</v>
      </c>
      <c r="O21" s="435">
        <v>0</v>
      </c>
      <c r="P21" s="435">
        <v>0</v>
      </c>
      <c r="Q21" s="435">
        <v>0</v>
      </c>
      <c r="R21" s="435">
        <v>0</v>
      </c>
      <c r="S21" s="435">
        <v>0</v>
      </c>
      <c r="T21" s="435">
        <v>0</v>
      </c>
      <c r="U21" s="435">
        <v>0</v>
      </c>
      <c r="V21" s="435">
        <v>0</v>
      </c>
      <c r="W21" s="435">
        <v>0</v>
      </c>
      <c r="X21" s="435">
        <v>0</v>
      </c>
      <c r="Y21" s="435">
        <v>0</v>
      </c>
      <c r="Z21" s="435">
        <v>0</v>
      </c>
      <c r="AA21" s="435">
        <v>0</v>
      </c>
      <c r="AB21" s="435">
        <v>0</v>
      </c>
      <c r="AC21" s="435">
        <v>0</v>
      </c>
      <c r="AD21" s="435">
        <v>0</v>
      </c>
      <c r="AE21" s="493">
        <f>SUM(C21:AD21)</f>
        <v>0</v>
      </c>
      <c r="AG21" s="264" t="s">
        <v>443</v>
      </c>
      <c r="AH21" s="440">
        <v>0</v>
      </c>
      <c r="AI21" s="440">
        <v>0</v>
      </c>
      <c r="AJ21" s="440">
        <v>0</v>
      </c>
      <c r="AK21" s="440">
        <v>0</v>
      </c>
      <c r="AL21" s="440">
        <v>0</v>
      </c>
      <c r="AM21" s="440">
        <v>0</v>
      </c>
      <c r="AN21" s="440">
        <v>0</v>
      </c>
      <c r="AO21" s="440">
        <v>0</v>
      </c>
      <c r="AP21" s="440">
        <v>0</v>
      </c>
      <c r="AQ21" s="440">
        <v>0</v>
      </c>
      <c r="AR21" s="435">
        <f>SUM(AH21:AQ21)</f>
        <v>0</v>
      </c>
    </row>
    <row r="22" spans="2:44" x14ac:dyDescent="0.35">
      <c r="B22" s="264" t="s">
        <v>442</v>
      </c>
      <c r="C22" s="435">
        <v>0</v>
      </c>
      <c r="D22" s="435">
        <v>0</v>
      </c>
      <c r="E22" s="435">
        <v>0</v>
      </c>
      <c r="F22" s="435">
        <v>0</v>
      </c>
      <c r="G22" s="435">
        <v>0</v>
      </c>
      <c r="H22" s="435">
        <v>0</v>
      </c>
      <c r="I22" s="435">
        <v>0</v>
      </c>
      <c r="J22" s="435">
        <v>0</v>
      </c>
      <c r="K22" s="435">
        <v>0</v>
      </c>
      <c r="L22" s="435">
        <v>0</v>
      </c>
      <c r="M22" s="435">
        <v>0</v>
      </c>
      <c r="N22" s="435">
        <v>0</v>
      </c>
      <c r="O22" s="435">
        <v>0</v>
      </c>
      <c r="P22" s="435">
        <v>0</v>
      </c>
      <c r="Q22" s="435">
        <v>0</v>
      </c>
      <c r="R22" s="435">
        <v>0</v>
      </c>
      <c r="S22" s="435">
        <v>0</v>
      </c>
      <c r="T22" s="435">
        <v>0</v>
      </c>
      <c r="U22" s="435">
        <v>0</v>
      </c>
      <c r="V22" s="435">
        <v>0</v>
      </c>
      <c r="W22" s="435">
        <v>0</v>
      </c>
      <c r="X22" s="435">
        <v>0</v>
      </c>
      <c r="Y22" s="435">
        <v>0</v>
      </c>
      <c r="Z22" s="435">
        <v>0</v>
      </c>
      <c r="AA22" s="435">
        <v>0</v>
      </c>
      <c r="AB22" s="435">
        <v>0</v>
      </c>
      <c r="AC22" s="435">
        <v>0</v>
      </c>
      <c r="AD22" s="435">
        <v>0</v>
      </c>
      <c r="AE22" s="493">
        <f>SUM(C22:AD22)</f>
        <v>0</v>
      </c>
      <c r="AG22" s="264" t="s">
        <v>442</v>
      </c>
      <c r="AH22" s="440">
        <v>0</v>
      </c>
      <c r="AI22" s="440">
        <v>0</v>
      </c>
      <c r="AJ22" s="440">
        <v>0</v>
      </c>
      <c r="AK22" s="440">
        <v>0</v>
      </c>
      <c r="AL22" s="440">
        <v>0</v>
      </c>
      <c r="AM22" s="440">
        <v>0</v>
      </c>
      <c r="AN22" s="440">
        <v>0</v>
      </c>
      <c r="AO22" s="440">
        <v>0</v>
      </c>
      <c r="AP22" s="440">
        <v>0</v>
      </c>
      <c r="AQ22" s="440">
        <v>0</v>
      </c>
      <c r="AR22" s="435">
        <f>SUM(AH22:AQ22)</f>
        <v>0</v>
      </c>
    </row>
    <row r="23" spans="2:44" x14ac:dyDescent="0.35">
      <c r="B23" s="264" t="s">
        <v>255</v>
      </c>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93"/>
      <c r="AG23" s="264" t="s">
        <v>255</v>
      </c>
      <c r="AH23" s="464"/>
      <c r="AI23" s="464"/>
      <c r="AJ23" s="464"/>
      <c r="AK23" s="256"/>
      <c r="AL23" s="256"/>
      <c r="AM23" s="256"/>
      <c r="AN23" s="256"/>
      <c r="AO23" s="256"/>
      <c r="AP23" s="256"/>
      <c r="AQ23" s="250"/>
      <c r="AR23" s="256"/>
    </row>
    <row r="24" spans="2:44" x14ac:dyDescent="0.35">
      <c r="B24" s="264" t="s">
        <v>258</v>
      </c>
      <c r="C24" s="481"/>
      <c r="D24" s="481"/>
      <c r="E24" s="481"/>
      <c r="F24" s="498"/>
      <c r="G24" s="498"/>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56"/>
      <c r="AG24" s="264" t="s">
        <v>258</v>
      </c>
      <c r="AH24" s="481"/>
      <c r="AI24" s="465"/>
      <c r="AJ24" s="465"/>
      <c r="AK24" s="441"/>
      <c r="AL24" s="262"/>
      <c r="AM24" s="256"/>
      <c r="AN24" s="256"/>
      <c r="AO24" s="263"/>
      <c r="AP24" s="256"/>
      <c r="AR24" s="256"/>
    </row>
    <row r="25" spans="2:44" x14ac:dyDescent="0.35">
      <c r="B25" s="264" t="s">
        <v>259</v>
      </c>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G25" s="264" t="s">
        <v>259</v>
      </c>
      <c r="AH25" s="262"/>
      <c r="AI25" s="263"/>
      <c r="AJ25" s="263"/>
      <c r="AK25" s="263"/>
      <c r="AL25" s="263"/>
      <c r="AM25" s="256"/>
      <c r="AN25" s="256"/>
      <c r="AO25" s="263"/>
      <c r="AP25" s="256"/>
      <c r="AR25" s="256"/>
    </row>
    <row r="26" spans="2:44" x14ac:dyDescent="0.35">
      <c r="B26" s="264" t="s">
        <v>256</v>
      </c>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256"/>
      <c r="AG26" s="264" t="s">
        <v>256</v>
      </c>
      <c r="AH26" s="479"/>
      <c r="AI26" s="463"/>
      <c r="AJ26" s="463"/>
      <c r="AK26" s="442"/>
      <c r="AL26" s="387"/>
      <c r="AM26" s="387"/>
      <c r="AN26" s="256"/>
      <c r="AO26" s="387"/>
      <c r="AP26" s="256"/>
      <c r="AR26" s="256"/>
    </row>
    <row r="27" spans="2:44" x14ac:dyDescent="0.35">
      <c r="B27" s="264" t="s">
        <v>267</v>
      </c>
      <c r="C27" s="435" t="str">
        <f>IFERROR((-PMT(C26,C23,C22,0)),"-")</f>
        <v>-</v>
      </c>
      <c r="D27" s="435" t="str">
        <f>IFERROR((-PMT(D26,D23,D22,0)),"-")</f>
        <v>-</v>
      </c>
      <c r="E27" s="435" t="str">
        <f>IFERROR((-PMT(E26,E23,E22,0)),"-")</f>
        <v>-</v>
      </c>
      <c r="F27" s="435"/>
      <c r="G27" s="435"/>
      <c r="H27" s="435"/>
      <c r="I27" s="435"/>
      <c r="J27" s="435"/>
      <c r="K27" s="435"/>
      <c r="L27" s="493"/>
      <c r="M27" s="435"/>
      <c r="N27" s="435"/>
      <c r="O27" s="435"/>
      <c r="P27" s="435"/>
      <c r="Q27" s="435"/>
      <c r="R27" s="435"/>
      <c r="S27" s="435"/>
      <c r="T27" s="435"/>
      <c r="U27" s="435"/>
      <c r="V27" s="435"/>
      <c r="W27" s="435"/>
      <c r="X27" s="435"/>
      <c r="Y27" s="435"/>
      <c r="Z27" s="435"/>
      <c r="AA27" s="435"/>
      <c r="AB27" s="435"/>
      <c r="AC27" s="435"/>
      <c r="AD27" s="435"/>
      <c r="AE27" s="435"/>
      <c r="AG27" s="264" t="s">
        <v>267</v>
      </c>
      <c r="AH27" s="435"/>
      <c r="AI27" s="435"/>
      <c r="AJ27" s="435"/>
      <c r="AK27" s="435"/>
      <c r="AL27" s="435"/>
      <c r="AM27" s="435"/>
      <c r="AN27" s="435"/>
      <c r="AO27" s="440"/>
      <c r="AP27" s="440"/>
      <c r="AQ27" s="462"/>
      <c r="AR27" s="435"/>
    </row>
    <row r="28" spans="2:44" x14ac:dyDescent="0.35">
      <c r="B28" s="256"/>
      <c r="C28" s="256"/>
      <c r="D28" s="256"/>
      <c r="E28" s="256"/>
      <c r="F28" s="256"/>
      <c r="G28" s="256"/>
      <c r="H28" s="256"/>
      <c r="I28" s="256"/>
      <c r="J28" s="256"/>
      <c r="K28" s="256"/>
      <c r="L28" s="269"/>
      <c r="M28" s="256"/>
      <c r="N28" s="256"/>
      <c r="O28" s="256"/>
      <c r="P28" s="256"/>
      <c r="Q28" s="256"/>
      <c r="R28" s="256"/>
      <c r="S28" s="256"/>
      <c r="T28" s="256"/>
      <c r="U28" s="256"/>
      <c r="V28" s="256"/>
      <c r="W28" s="256"/>
      <c r="X28" s="256"/>
      <c r="Y28" s="256"/>
      <c r="Z28" s="256"/>
      <c r="AA28" s="256"/>
      <c r="AB28" s="256"/>
      <c r="AC28" s="256"/>
      <c r="AD28" s="256"/>
      <c r="AE28" s="256"/>
      <c r="AG28" s="256"/>
      <c r="AH28" s="256"/>
      <c r="AI28" s="256"/>
      <c r="AJ28" s="256"/>
      <c r="AK28" s="256"/>
      <c r="AL28" s="256"/>
      <c r="AM28" s="256"/>
      <c r="AN28" s="256"/>
      <c r="AO28" s="256"/>
      <c r="AP28" s="256"/>
      <c r="AR28" s="256"/>
    </row>
    <row r="29" spans="2:44" x14ac:dyDescent="0.35">
      <c r="B29" s="267" t="s">
        <v>269</v>
      </c>
      <c r="C29" s="256"/>
      <c r="D29" s="256"/>
      <c r="E29" s="256"/>
      <c r="F29" s="256"/>
      <c r="G29" s="256"/>
      <c r="H29" s="256"/>
      <c r="I29" s="256"/>
      <c r="J29" s="256"/>
      <c r="K29" s="256"/>
      <c r="L29" s="269"/>
      <c r="M29" s="256"/>
      <c r="N29" s="256"/>
      <c r="O29" s="256"/>
      <c r="P29" s="256"/>
      <c r="Q29" s="256"/>
      <c r="R29" s="256"/>
      <c r="S29" s="256"/>
      <c r="T29" s="256"/>
      <c r="U29" s="256"/>
      <c r="V29" s="256"/>
      <c r="W29" s="256"/>
      <c r="X29" s="256"/>
      <c r="Y29" s="256"/>
      <c r="Z29" s="256"/>
      <c r="AA29" s="256"/>
      <c r="AB29" s="256"/>
      <c r="AC29" s="256"/>
      <c r="AD29" s="256"/>
      <c r="AE29" s="256"/>
      <c r="AG29" s="267" t="s">
        <v>269</v>
      </c>
      <c r="AH29" s="256"/>
      <c r="AI29" s="256"/>
      <c r="AJ29" s="256"/>
      <c r="AK29" s="256"/>
      <c r="AL29" s="256"/>
      <c r="AM29" s="256"/>
      <c r="AN29" s="256"/>
      <c r="AO29" s="256"/>
      <c r="AP29" s="256"/>
      <c r="AR29" s="256"/>
    </row>
    <row r="30" spans="2:44" x14ac:dyDescent="0.35">
      <c r="B30" s="258" t="s">
        <v>91</v>
      </c>
      <c r="C30" s="256"/>
      <c r="D30" s="256"/>
      <c r="E30" s="256"/>
      <c r="F30" s="256"/>
      <c r="G30" s="256"/>
      <c r="H30" s="256"/>
      <c r="I30" s="256"/>
      <c r="J30" s="256"/>
      <c r="K30" s="256"/>
      <c r="L30" s="269"/>
      <c r="M30" s="256"/>
      <c r="N30" s="256"/>
      <c r="O30" s="256"/>
      <c r="P30" s="256"/>
      <c r="Q30" s="256"/>
      <c r="R30" s="256"/>
      <c r="S30" s="256"/>
      <c r="T30" s="256"/>
      <c r="U30" s="256"/>
      <c r="V30" s="256"/>
      <c r="W30" s="256"/>
      <c r="X30" s="256"/>
      <c r="Y30" s="256"/>
      <c r="Z30" s="256"/>
      <c r="AA30" s="256"/>
      <c r="AB30" s="256"/>
      <c r="AC30" s="256"/>
      <c r="AD30" s="256"/>
      <c r="AE30" s="256"/>
      <c r="AG30" s="258" t="s">
        <v>91</v>
      </c>
      <c r="AH30" s="256"/>
      <c r="AI30" s="256"/>
      <c r="AJ30" s="256"/>
      <c r="AK30" s="256"/>
      <c r="AL30" s="256"/>
      <c r="AM30" s="256"/>
      <c r="AN30" s="256"/>
      <c r="AO30" s="256"/>
      <c r="AP30" s="256"/>
      <c r="AR30" s="256"/>
    </row>
    <row r="31" spans="2:44" hidden="1" x14ac:dyDescent="0.35">
      <c r="B31" s="259">
        <v>2019</v>
      </c>
      <c r="C31" s="435">
        <f>SUMIFS('H-32A-WP06a - Debt Serv Monthly'!E$20:E$871,'H-32A-WP06a - Debt Serv Monthly'!$B$20:$B$871,'H-32A-WP06 - Debt Service'!$B31)</f>
        <v>0</v>
      </c>
      <c r="D31" s="435">
        <f>SUMIFS('H-32A-WP06a - Debt Serv Monthly'!F$20:F$871,'H-32A-WP06a - Debt Serv Monthly'!$B$20:$B$871,'H-32A-WP06 - Debt Service'!$B31)</f>
        <v>0</v>
      </c>
      <c r="E31" s="435">
        <f>SUMIFS('H-32A-WP06a - Debt Serv Monthly'!G$20:G$871,'H-32A-WP06a - Debt Serv Monthly'!$B$20:$B$871,'H-32A-WP06 - Debt Service'!$B31)</f>
        <v>0</v>
      </c>
      <c r="F31" s="435">
        <f>SUMIFS('H-32A-WP06a - Debt Serv Monthly'!P$20:P$871,'H-32A-WP06a - Debt Serv Monthly'!$B$20:$B$871,'H-32A-WP06 - Debt Service'!$B31)</f>
        <v>0</v>
      </c>
      <c r="G31" s="435">
        <f>SUMIFS('H-32A-WP06a - Debt Serv Monthly'!S$20:S$871,'H-32A-WP06a - Debt Serv Monthly'!$B$20:$B$871,'H-32A-WP06 - Debt Service'!$B31)</f>
        <v>0</v>
      </c>
      <c r="H31" s="435">
        <f>SUMIFS('H-32A-WP06a - Debt Serv Monthly'!V$20:V$871,'H-32A-WP06a - Debt Serv Monthly'!$B$20:$B$871,'H-32A-WP06 - Debt Service'!$B31)</f>
        <v>0</v>
      </c>
      <c r="I31" s="435">
        <f>SUMIFS('H-32A-WP06a - Debt Serv Monthly'!AF$20:AF$871,'H-32A-WP06a - Debt Serv Monthly'!$B$20:$B$871,'H-32A-WP06 - Debt Service'!$B31)</f>
        <v>0</v>
      </c>
      <c r="J31" s="435">
        <f>SUMIFS('H-32A-WP06a - Debt Serv Monthly'!U$20:U$871,'H-32A-WP06a - Debt Serv Monthly'!$B$20:$B$871,'H-32A-WP06 - Debt Service'!$B31)</f>
        <v>0</v>
      </c>
      <c r="K31" s="435">
        <f>SUMIFS('H-32A-WP06a - Debt Serv Monthly'!T$20:T$871,'H-32A-WP06a - Debt Serv Monthly'!$B$20:$B$871,'H-32A-WP06 - Debt Service'!$B31)</f>
        <v>0</v>
      </c>
      <c r="L31" s="493" t="e">
        <f>SUMIFS('H-32A-WP06a - Debt Serv Monthly'!#REF!,'H-32A-WP06a - Debt Serv Monthly'!$B$20:$B$871,'H-32A-WP06 - Debt Service'!$B31)</f>
        <v>#REF!</v>
      </c>
      <c r="M31" s="496">
        <v>0</v>
      </c>
      <c r="N31" s="551"/>
      <c r="O31" s="550">
        <v>0</v>
      </c>
      <c r="Q31" s="551"/>
      <c r="T31" s="551"/>
      <c r="U31" s="551"/>
      <c r="V31" s="551"/>
      <c r="W31" s="551"/>
      <c r="X31" s="551"/>
      <c r="Y31" s="551"/>
      <c r="Z31" s="551"/>
      <c r="AA31" s="551"/>
      <c r="AB31" s="551"/>
      <c r="AC31" s="551"/>
      <c r="AD31" s="551"/>
      <c r="AE31" s="435" t="e">
        <f>SUM(C31:O31)</f>
        <v>#REF!</v>
      </c>
      <c r="AG31" s="259">
        <v>2019</v>
      </c>
      <c r="AH31" s="261">
        <f>SUMIFS('H-32A-WP06a - Debt Serv Monthly'!AK$20:AK$871,'H-32A-WP06a - Debt Serv Monthly'!$B$20:$B$871,'H-32A-WP06 - Debt Service'!$B31)</f>
        <v>0</v>
      </c>
      <c r="AI31" s="261">
        <f>SUMIFS('H-32A-WP06a - Debt Serv Monthly'!AL$20:AL$871,'H-32A-WP06a - Debt Serv Monthly'!$B$20:$B$871,'H-32A-WP06 - Debt Service'!$B31)</f>
        <v>0</v>
      </c>
      <c r="AJ31" s="261">
        <f>SUMIFS('H-32A-WP06a - Debt Serv Monthly'!AM$20:AM$871,'H-32A-WP06a - Debt Serv Monthly'!$B$20:$B$871,'H-32A-WP06 - Debt Service'!$B31)</f>
        <v>0</v>
      </c>
      <c r="AK31" s="261">
        <f>SUMIFS('H-32A-WP06a - Debt Serv Monthly'!AN$20:AN$871,'H-32A-WP06a - Debt Serv Monthly'!$B$20:$B$871,'H-32A-WP06 - Debt Service'!$B31)</f>
        <v>0</v>
      </c>
      <c r="AL31" s="261">
        <f>SUMIFS('H-32A-WP06a - Debt Serv Monthly'!AO$20:AO$871,'H-32A-WP06a - Debt Serv Monthly'!$B$20:$B$871,'H-32A-WP06 - Debt Service'!$B31)</f>
        <v>0</v>
      </c>
      <c r="AM31" s="261">
        <f>SUMIFS('H-32A-WP06a - Debt Serv Monthly'!AP$20:AP$871,'H-32A-WP06a - Debt Serv Monthly'!$B$20:$B$871,'H-32A-WP06 - Debt Service'!$B31)</f>
        <v>0</v>
      </c>
      <c r="AN31" s="261">
        <f>SUMIFS('H-32A-WP06a - Debt Serv Monthly'!AQ$20:AQ$871,'H-32A-WP06a - Debt Serv Monthly'!$B$20:$B$871,'H-32A-WP06 - Debt Service'!$B31)</f>
        <v>0</v>
      </c>
      <c r="AO31" s="261">
        <f>SUMIFS('H-32A-WP06a - Debt Serv Monthly'!AR$20:AR$871,'H-32A-WP06a - Debt Serv Monthly'!$B$20:$B$871,'H-32A-WP06 - Debt Service'!$B31)</f>
        <v>0</v>
      </c>
      <c r="AP31" s="261">
        <f>SUMIFS('H-32A-WP06a - Debt Serv Monthly'!AS$20:AS$871,'H-32A-WP06a - Debt Serv Monthly'!$B$20:$B$871,'H-32A-WP06 - Debt Service'!$B31)</f>
        <v>0</v>
      </c>
      <c r="AQ31" s="257">
        <f>SUMIFS('H-32A-WP06a - Debt Serv Monthly'!AT$20:AT$871,'H-32A-WP06a - Debt Serv Monthly'!$B$20:$B$871,'H-32A-WP06 - Debt Service'!$B31)</f>
        <v>0</v>
      </c>
      <c r="AR31" s="261">
        <f>SUM(AH31:AQ31)</f>
        <v>0</v>
      </c>
    </row>
    <row r="32" spans="2:44" hidden="1" x14ac:dyDescent="0.35">
      <c r="B32" s="259">
        <f>B31+1</f>
        <v>2020</v>
      </c>
      <c r="C32" s="435">
        <v>0</v>
      </c>
      <c r="D32" s="435">
        <v>0</v>
      </c>
      <c r="E32" s="435">
        <v>0</v>
      </c>
      <c r="F32" s="435">
        <v>0</v>
      </c>
      <c r="G32" s="435">
        <f>SUMIFS('H-32A-WP06a - Debt Serv Monthly'!S$20:S$871,'H-32A-WP06a - Debt Serv Monthly'!$B$20:$B$871,'H-32A-WP06 - Debt Service'!$B32)</f>
        <v>0</v>
      </c>
      <c r="H32" s="435">
        <f>SUMIFS('H-32A-WP06a - Debt Serv Monthly'!V$20:V$871,'H-32A-WP06a - Debt Serv Monthly'!$B$20:$B$871,'H-32A-WP06 - Debt Service'!$B32)</f>
        <v>0</v>
      </c>
      <c r="I32" s="435">
        <f>SUMIFS('H-32A-WP06a - Debt Serv Monthly'!AF$20:AF$871,'H-32A-WP06a - Debt Serv Monthly'!$B$20:$B$871,'H-32A-WP06 - Debt Service'!$B32)</f>
        <v>0</v>
      </c>
      <c r="J32" s="435">
        <f>SUMIFS('H-32A-WP06a - Debt Serv Monthly'!U$20:U$871,'H-32A-WP06a - Debt Serv Monthly'!$B$20:$B$871,'H-32A-WP06 - Debt Service'!$B32)</f>
        <v>0</v>
      </c>
      <c r="K32" s="435">
        <f>SUMIFS('H-32A-WP06a - Debt Serv Monthly'!T$20:T$871,'H-32A-WP06a - Debt Serv Monthly'!$B$20:$B$871,'H-32A-WP06 - Debt Service'!$B32)</f>
        <v>0</v>
      </c>
      <c r="L32" s="493" t="e">
        <f>SUMIFS('H-32A-WP06a - Debt Serv Monthly'!#REF!,'H-32A-WP06a - Debt Serv Monthly'!$B$20:$B$871,'H-32A-WP06 - Debt Service'!$B32)</f>
        <v>#REF!</v>
      </c>
      <c r="M32" s="496">
        <v>0</v>
      </c>
      <c r="N32" s="551"/>
      <c r="O32" s="550">
        <v>0</v>
      </c>
      <c r="Q32" s="551"/>
      <c r="T32" s="551"/>
      <c r="U32" s="551"/>
      <c r="V32" s="551"/>
      <c r="W32" s="551"/>
      <c r="X32" s="551"/>
      <c r="Y32" s="551"/>
      <c r="Z32" s="551"/>
      <c r="AA32" s="551"/>
      <c r="AB32" s="551"/>
      <c r="AC32" s="551"/>
      <c r="AD32" s="551"/>
      <c r="AE32" s="435" t="e">
        <f>SUM(C32:O32)</f>
        <v>#REF!</v>
      </c>
      <c r="AG32" s="259">
        <f>AG31+1</f>
        <v>2020</v>
      </c>
      <c r="AH32" s="261">
        <v>0</v>
      </c>
      <c r="AI32" s="261">
        <f>SUMIFS('H-32A-WP06a - Debt Serv Monthly'!AL$20:AL$871,'H-32A-WP06a - Debt Serv Monthly'!$B$20:$B$871,'H-32A-WP06 - Debt Service'!$B32)</f>
        <v>0</v>
      </c>
      <c r="AJ32" s="261">
        <f>SUMIFS('H-32A-WP06a - Debt Serv Monthly'!AM$20:AM$871,'H-32A-WP06a - Debt Serv Monthly'!$B$20:$B$871,'H-32A-WP06 - Debt Service'!$B32)</f>
        <v>0</v>
      </c>
      <c r="AK32" s="261">
        <f>SUMIFS('H-32A-WP06a - Debt Serv Monthly'!AN$20:AN$871,'H-32A-WP06a - Debt Serv Monthly'!$B$20:$B$871,'H-32A-WP06 - Debt Service'!$B32)</f>
        <v>0</v>
      </c>
      <c r="AL32" s="261">
        <f>SUMIFS('H-32A-WP06a - Debt Serv Monthly'!AO$20:AO$871,'H-32A-WP06a - Debt Serv Monthly'!$B$20:$B$871,'H-32A-WP06 - Debt Service'!$B32)</f>
        <v>0</v>
      </c>
      <c r="AM32" s="261">
        <f>SUMIFS('H-32A-WP06a - Debt Serv Monthly'!AP$20:AP$871,'H-32A-WP06a - Debt Serv Monthly'!$B$20:$B$871,'H-32A-WP06 - Debt Service'!$B32)</f>
        <v>0</v>
      </c>
      <c r="AN32" s="261">
        <f>SUMIFS('H-32A-WP06a - Debt Serv Monthly'!AQ$20:AQ$871,'H-32A-WP06a - Debt Serv Monthly'!$B$20:$B$871,'H-32A-WP06 - Debt Service'!$B32)</f>
        <v>0</v>
      </c>
      <c r="AO32" s="261">
        <f>SUMIFS('H-32A-WP06a - Debt Serv Monthly'!AR$20:AR$871,'H-32A-WP06a - Debt Serv Monthly'!$B$20:$B$871,'H-32A-WP06 - Debt Service'!$B32)</f>
        <v>0</v>
      </c>
      <c r="AP32" s="261">
        <f>SUMIFS('H-32A-WP06a - Debt Serv Monthly'!AS$20:AS$871,'H-32A-WP06a - Debt Serv Monthly'!$B$20:$B$871,'H-32A-WP06 - Debt Service'!$B32)</f>
        <v>0</v>
      </c>
      <c r="AQ32" s="257">
        <f>SUMIFS('H-32A-WP06a - Debt Serv Monthly'!AT$20:AT$871,'H-32A-WP06a - Debt Serv Monthly'!$B$20:$B$871,'H-32A-WP06 - Debt Service'!$B32)</f>
        <v>0</v>
      </c>
      <c r="AR32" s="261">
        <f t="shared" ref="AR32:AR95" si="0">SUM(AH32:AQ32)</f>
        <v>0</v>
      </c>
    </row>
    <row r="33" spans="1:44" hidden="1" x14ac:dyDescent="0.35">
      <c r="B33" s="259">
        <f t="shared" ref="B33:B96" si="1">B32+1</f>
        <v>2021</v>
      </c>
      <c r="C33" s="496">
        <v>0</v>
      </c>
      <c r="D33" s="496">
        <v>0</v>
      </c>
      <c r="E33" s="496">
        <v>0</v>
      </c>
      <c r="F33" s="492">
        <v>0</v>
      </c>
      <c r="G33" s="495">
        <v>0</v>
      </c>
      <c r="H33" s="496">
        <v>0</v>
      </c>
      <c r="I33" s="496">
        <v>0</v>
      </c>
      <c r="J33" s="496">
        <v>0</v>
      </c>
      <c r="K33" s="496">
        <v>0</v>
      </c>
      <c r="L33" s="495">
        <v>0</v>
      </c>
      <c r="M33" s="496">
        <v>0</v>
      </c>
      <c r="N33" s="551"/>
      <c r="O33" s="550">
        <v>0</v>
      </c>
      <c r="Q33" s="551"/>
      <c r="T33" s="551"/>
      <c r="U33" s="551"/>
      <c r="V33" s="551"/>
      <c r="W33" s="551"/>
      <c r="X33" s="551"/>
      <c r="Y33" s="551"/>
      <c r="Z33" s="551"/>
      <c r="AA33" s="551"/>
      <c r="AB33" s="551"/>
      <c r="AC33" s="551"/>
      <c r="AD33" s="551"/>
      <c r="AE33" s="435">
        <f>SUM(C33:O33)</f>
        <v>0</v>
      </c>
      <c r="AG33" s="259">
        <f t="shared" ref="AG33:AG96" si="2">AG32+1</f>
        <v>2021</v>
      </c>
      <c r="AH33" s="261">
        <v>0</v>
      </c>
      <c r="AI33" s="261">
        <f>SUMIFS('H-32A-WP06a - Debt Serv Monthly'!AL$20:AL$871,'H-32A-WP06a - Debt Serv Monthly'!$B$20:$B$871,'H-32A-WP06 - Debt Service'!$B33)</f>
        <v>0</v>
      </c>
      <c r="AJ33" s="261">
        <f>SUMIFS('H-32A-WP06a - Debt Serv Monthly'!AM$20:AM$871,'H-32A-WP06a - Debt Serv Monthly'!$B$20:$B$871,'H-32A-WP06 - Debt Service'!$B33)</f>
        <v>0</v>
      </c>
      <c r="AK33" s="261">
        <f>SUMIFS('H-32A-WP06a - Debt Serv Monthly'!AN$20:AN$871,'H-32A-WP06a - Debt Serv Monthly'!$B$20:$B$871,'H-32A-WP06 - Debt Service'!$B33)</f>
        <v>0</v>
      </c>
      <c r="AL33" s="261">
        <f>SUMIFS('H-32A-WP06a - Debt Serv Monthly'!AO$20:AO$871,'H-32A-WP06a - Debt Serv Monthly'!$B$20:$B$871,'H-32A-WP06 - Debt Service'!$B33)</f>
        <v>0</v>
      </c>
      <c r="AM33" s="261">
        <f>SUMIFS('H-32A-WP06a - Debt Serv Monthly'!AP$20:AP$871,'H-32A-WP06a - Debt Serv Monthly'!$B$20:$B$871,'H-32A-WP06 - Debt Service'!$B33)</f>
        <v>0</v>
      </c>
      <c r="AN33" s="261">
        <f>SUMIFS('H-32A-WP06a - Debt Serv Monthly'!AQ$20:AQ$871,'H-32A-WP06a - Debt Serv Monthly'!$B$20:$B$871,'H-32A-WP06 - Debt Service'!$B33)</f>
        <v>0</v>
      </c>
      <c r="AO33" s="261">
        <f>SUMIFS('H-32A-WP06a - Debt Serv Monthly'!AR$20:AR$871,'H-32A-WP06a - Debt Serv Monthly'!$B$20:$B$871,'H-32A-WP06 - Debt Service'!$B33)</f>
        <v>0</v>
      </c>
      <c r="AP33" s="261">
        <f>SUMIFS('H-32A-WP06a - Debt Serv Monthly'!AS$20:AS$871,'H-32A-WP06a - Debt Serv Monthly'!$B$20:$B$871,'H-32A-WP06 - Debt Service'!$B33)</f>
        <v>0</v>
      </c>
      <c r="AQ33" s="257">
        <f>SUMIFS('H-32A-WP06a - Debt Serv Monthly'!AT$20:AT$871,'H-32A-WP06a - Debt Serv Monthly'!$B$20:$B$871,'H-32A-WP06 - Debt Service'!$B33)</f>
        <v>0</v>
      </c>
      <c r="AR33" s="261">
        <f t="shared" si="0"/>
        <v>0</v>
      </c>
    </row>
    <row r="34" spans="1:44" x14ac:dyDescent="0.35">
      <c r="B34" s="259">
        <f t="shared" si="1"/>
        <v>2022</v>
      </c>
      <c r="C34" s="440">
        <v>0</v>
      </c>
      <c r="D34" s="440">
        <v>0</v>
      </c>
      <c r="E34" s="440">
        <v>0</v>
      </c>
      <c r="F34" s="440">
        <v>0</v>
      </c>
      <c r="G34" s="440">
        <v>0</v>
      </c>
      <c r="H34" s="440">
        <v>0</v>
      </c>
      <c r="I34" s="440">
        <v>0</v>
      </c>
      <c r="J34" s="440">
        <v>0</v>
      </c>
      <c r="K34" s="440">
        <v>0</v>
      </c>
      <c r="L34" s="440">
        <v>0</v>
      </c>
      <c r="M34" s="440">
        <v>0</v>
      </c>
      <c r="N34" s="440">
        <v>0</v>
      </c>
      <c r="O34" s="440">
        <v>0</v>
      </c>
      <c r="P34" s="440">
        <v>0</v>
      </c>
      <c r="Q34" s="440">
        <v>0</v>
      </c>
      <c r="R34" s="440">
        <v>0</v>
      </c>
      <c r="S34" s="440">
        <v>0</v>
      </c>
      <c r="T34" s="440">
        <v>0</v>
      </c>
      <c r="U34" s="440">
        <v>0</v>
      </c>
      <c r="V34" s="440">
        <v>0</v>
      </c>
      <c r="W34" s="440">
        <v>0</v>
      </c>
      <c r="X34" s="440">
        <v>0</v>
      </c>
      <c r="Y34" s="440">
        <v>0</v>
      </c>
      <c r="Z34" s="440">
        <v>0</v>
      </c>
      <c r="AA34" s="440">
        <v>0</v>
      </c>
      <c r="AB34" s="440">
        <v>0</v>
      </c>
      <c r="AC34" s="440">
        <v>0</v>
      </c>
      <c r="AD34" s="440">
        <v>0</v>
      </c>
      <c r="AE34" s="435">
        <f t="shared" ref="AE34:AE65" si="3">SUM(C34:AD34)</f>
        <v>0</v>
      </c>
      <c r="AG34" s="259">
        <f t="shared" si="2"/>
        <v>2022</v>
      </c>
      <c r="AH34" s="261">
        <v>0</v>
      </c>
      <c r="AI34" s="261">
        <v>0</v>
      </c>
      <c r="AJ34" s="261">
        <v>0</v>
      </c>
      <c r="AK34" s="261">
        <v>0</v>
      </c>
      <c r="AL34" s="261">
        <v>0</v>
      </c>
      <c r="AM34" s="261">
        <v>0</v>
      </c>
      <c r="AN34" s="261">
        <v>0</v>
      </c>
      <c r="AO34" s="261">
        <v>0</v>
      </c>
      <c r="AP34" s="261">
        <v>0</v>
      </c>
      <c r="AQ34" s="261">
        <v>0</v>
      </c>
      <c r="AR34" s="261">
        <f>SUM(AH34:AQ34)</f>
        <v>0</v>
      </c>
    </row>
    <row r="35" spans="1:44" x14ac:dyDescent="0.35">
      <c r="B35" s="259">
        <f t="shared" si="1"/>
        <v>2023</v>
      </c>
      <c r="C35" s="440">
        <v>0</v>
      </c>
      <c r="D35" s="440">
        <v>0</v>
      </c>
      <c r="E35" s="440">
        <v>0</v>
      </c>
      <c r="F35" s="440">
        <v>0</v>
      </c>
      <c r="G35" s="440">
        <v>0</v>
      </c>
      <c r="H35" s="440">
        <v>0</v>
      </c>
      <c r="I35" s="440">
        <v>0</v>
      </c>
      <c r="J35" s="440">
        <v>0</v>
      </c>
      <c r="K35" s="440">
        <v>0</v>
      </c>
      <c r="L35" s="440">
        <v>0</v>
      </c>
      <c r="M35" s="440">
        <v>0</v>
      </c>
      <c r="N35" s="440">
        <v>0</v>
      </c>
      <c r="O35" s="440">
        <v>0</v>
      </c>
      <c r="P35" s="440">
        <v>0</v>
      </c>
      <c r="Q35" s="440">
        <v>0</v>
      </c>
      <c r="R35" s="440">
        <v>0</v>
      </c>
      <c r="S35" s="440">
        <v>0</v>
      </c>
      <c r="T35" s="440">
        <v>0</v>
      </c>
      <c r="U35" s="440">
        <v>0</v>
      </c>
      <c r="V35" s="440">
        <v>0</v>
      </c>
      <c r="W35" s="440">
        <v>0</v>
      </c>
      <c r="X35" s="440">
        <v>0</v>
      </c>
      <c r="Y35" s="440">
        <v>0</v>
      </c>
      <c r="Z35" s="440">
        <v>0</v>
      </c>
      <c r="AA35" s="440">
        <v>0</v>
      </c>
      <c r="AB35" s="440">
        <v>0</v>
      </c>
      <c r="AC35" s="440">
        <v>0</v>
      </c>
      <c r="AD35" s="440">
        <v>0</v>
      </c>
      <c r="AE35" s="435">
        <f t="shared" si="3"/>
        <v>0</v>
      </c>
      <c r="AG35" s="259">
        <f t="shared" si="2"/>
        <v>2023</v>
      </c>
      <c r="AH35" s="261">
        <v>0</v>
      </c>
      <c r="AI35" s="261">
        <v>0</v>
      </c>
      <c r="AJ35" s="261">
        <v>0</v>
      </c>
      <c r="AK35" s="261">
        <v>0</v>
      </c>
      <c r="AL35" s="261">
        <v>0</v>
      </c>
      <c r="AM35" s="261">
        <v>0</v>
      </c>
      <c r="AN35" s="261">
        <v>0</v>
      </c>
      <c r="AO35" s="261">
        <v>0</v>
      </c>
      <c r="AP35" s="261">
        <v>0</v>
      </c>
      <c r="AQ35" s="261">
        <v>0</v>
      </c>
      <c r="AR35" s="261">
        <f t="shared" si="0"/>
        <v>0</v>
      </c>
    </row>
    <row r="36" spans="1:44" x14ac:dyDescent="0.35">
      <c r="B36" s="259">
        <f t="shared" si="1"/>
        <v>2024</v>
      </c>
      <c r="C36" s="440">
        <v>0</v>
      </c>
      <c r="D36" s="440">
        <v>0</v>
      </c>
      <c r="E36" s="440">
        <v>0</v>
      </c>
      <c r="F36" s="440">
        <v>0</v>
      </c>
      <c r="G36" s="440">
        <v>0</v>
      </c>
      <c r="H36" s="440">
        <v>0</v>
      </c>
      <c r="I36" s="440">
        <v>0</v>
      </c>
      <c r="J36" s="440">
        <v>0</v>
      </c>
      <c r="K36" s="440">
        <v>0</v>
      </c>
      <c r="L36" s="440">
        <v>0</v>
      </c>
      <c r="M36" s="440">
        <v>0</v>
      </c>
      <c r="N36" s="440">
        <v>0</v>
      </c>
      <c r="O36" s="440">
        <v>0</v>
      </c>
      <c r="P36" s="440">
        <v>0</v>
      </c>
      <c r="Q36" s="440">
        <v>0</v>
      </c>
      <c r="R36" s="440">
        <v>0</v>
      </c>
      <c r="S36" s="440">
        <v>0</v>
      </c>
      <c r="T36" s="440">
        <v>0</v>
      </c>
      <c r="U36" s="440">
        <v>0</v>
      </c>
      <c r="V36" s="440">
        <v>0</v>
      </c>
      <c r="W36" s="440">
        <v>0</v>
      </c>
      <c r="X36" s="440">
        <v>0</v>
      </c>
      <c r="Y36" s="440">
        <v>0</v>
      </c>
      <c r="Z36" s="440">
        <v>0</v>
      </c>
      <c r="AA36" s="440">
        <v>0</v>
      </c>
      <c r="AB36" s="440">
        <v>0</v>
      </c>
      <c r="AC36" s="440">
        <v>0</v>
      </c>
      <c r="AD36" s="440">
        <v>0</v>
      </c>
      <c r="AE36" s="435">
        <f t="shared" si="3"/>
        <v>0</v>
      </c>
      <c r="AG36" s="259">
        <f t="shared" si="2"/>
        <v>2024</v>
      </c>
      <c r="AH36" s="261">
        <v>0</v>
      </c>
      <c r="AI36" s="261">
        <v>0</v>
      </c>
      <c r="AJ36" s="261">
        <v>0</v>
      </c>
      <c r="AK36" s="261">
        <v>0</v>
      </c>
      <c r="AL36" s="261">
        <v>0</v>
      </c>
      <c r="AM36" s="261">
        <v>0</v>
      </c>
      <c r="AN36" s="261">
        <v>0</v>
      </c>
      <c r="AO36" s="261">
        <v>0</v>
      </c>
      <c r="AP36" s="261">
        <v>0</v>
      </c>
      <c r="AQ36" s="261">
        <v>0</v>
      </c>
      <c r="AR36" s="261">
        <f t="shared" si="0"/>
        <v>0</v>
      </c>
    </row>
    <row r="37" spans="1:44" x14ac:dyDescent="0.35">
      <c r="B37" s="259">
        <f t="shared" si="1"/>
        <v>2025</v>
      </c>
      <c r="C37" s="440">
        <v>0</v>
      </c>
      <c r="D37" s="440">
        <v>0</v>
      </c>
      <c r="E37" s="440">
        <v>0</v>
      </c>
      <c r="F37" s="440">
        <v>0</v>
      </c>
      <c r="G37" s="440">
        <v>0</v>
      </c>
      <c r="H37" s="440">
        <v>0</v>
      </c>
      <c r="I37" s="440">
        <v>0</v>
      </c>
      <c r="J37" s="440">
        <v>0</v>
      </c>
      <c r="K37" s="440">
        <v>0</v>
      </c>
      <c r="L37" s="440">
        <v>0</v>
      </c>
      <c r="M37" s="440">
        <v>0</v>
      </c>
      <c r="N37" s="440">
        <v>0</v>
      </c>
      <c r="O37" s="440">
        <v>0</v>
      </c>
      <c r="P37" s="440">
        <v>0</v>
      </c>
      <c r="Q37" s="440">
        <v>0</v>
      </c>
      <c r="R37" s="440">
        <v>0</v>
      </c>
      <c r="S37" s="440">
        <v>0</v>
      </c>
      <c r="T37" s="440">
        <v>0</v>
      </c>
      <c r="U37" s="440">
        <v>0</v>
      </c>
      <c r="V37" s="440">
        <v>0</v>
      </c>
      <c r="W37" s="440">
        <v>0</v>
      </c>
      <c r="X37" s="440">
        <v>0</v>
      </c>
      <c r="Y37" s="440">
        <v>0</v>
      </c>
      <c r="Z37" s="440">
        <v>0</v>
      </c>
      <c r="AA37" s="440">
        <v>0</v>
      </c>
      <c r="AB37" s="440">
        <v>0</v>
      </c>
      <c r="AC37" s="440">
        <v>0</v>
      </c>
      <c r="AD37" s="440">
        <v>0</v>
      </c>
      <c r="AE37" s="440">
        <f t="shared" si="3"/>
        <v>0</v>
      </c>
      <c r="AG37" s="259">
        <f t="shared" si="2"/>
        <v>2025</v>
      </c>
      <c r="AH37" s="261">
        <v>0</v>
      </c>
      <c r="AI37" s="261">
        <v>0</v>
      </c>
      <c r="AJ37" s="261">
        <v>0</v>
      </c>
      <c r="AK37" s="261">
        <v>0</v>
      </c>
      <c r="AL37" s="261">
        <v>0</v>
      </c>
      <c r="AM37" s="261">
        <v>0</v>
      </c>
      <c r="AN37" s="261">
        <v>0</v>
      </c>
      <c r="AO37" s="261">
        <v>0</v>
      </c>
      <c r="AP37" s="261">
        <v>0</v>
      </c>
      <c r="AQ37" s="261">
        <v>0</v>
      </c>
      <c r="AR37" s="261">
        <f t="shared" si="0"/>
        <v>0</v>
      </c>
    </row>
    <row r="38" spans="1:44" x14ac:dyDescent="0.35">
      <c r="A38" t="s">
        <v>547</v>
      </c>
      <c r="B38" s="259">
        <f t="shared" si="1"/>
        <v>2026</v>
      </c>
      <c r="C38" s="440">
        <v>0</v>
      </c>
      <c r="D38" s="440">
        <v>0</v>
      </c>
      <c r="E38" s="440">
        <v>0</v>
      </c>
      <c r="F38" s="440">
        <v>0</v>
      </c>
      <c r="G38" s="440">
        <v>0</v>
      </c>
      <c r="H38" s="440">
        <v>0</v>
      </c>
      <c r="I38" s="440">
        <v>0</v>
      </c>
      <c r="J38" s="440">
        <v>0</v>
      </c>
      <c r="K38" s="440">
        <v>0</v>
      </c>
      <c r="L38" s="440">
        <v>0</v>
      </c>
      <c r="M38" s="440">
        <v>0</v>
      </c>
      <c r="N38" s="440">
        <v>0</v>
      </c>
      <c r="O38" s="440">
        <v>0</v>
      </c>
      <c r="P38" s="440">
        <v>0</v>
      </c>
      <c r="Q38" s="440">
        <v>0</v>
      </c>
      <c r="R38" s="440">
        <v>0</v>
      </c>
      <c r="S38" s="440">
        <v>0</v>
      </c>
      <c r="T38" s="440">
        <v>0</v>
      </c>
      <c r="U38" s="440">
        <v>0</v>
      </c>
      <c r="V38" s="440">
        <v>0</v>
      </c>
      <c r="W38" s="440">
        <v>0</v>
      </c>
      <c r="X38" s="440">
        <v>0</v>
      </c>
      <c r="Y38" s="440">
        <v>0</v>
      </c>
      <c r="Z38" s="440">
        <v>0</v>
      </c>
      <c r="AA38" s="440">
        <v>0</v>
      </c>
      <c r="AB38" s="440">
        <v>0</v>
      </c>
      <c r="AC38" s="440">
        <v>0</v>
      </c>
      <c r="AD38" s="440">
        <v>0</v>
      </c>
      <c r="AE38" s="435">
        <v>14850081</v>
      </c>
      <c r="AG38" s="259">
        <f t="shared" si="2"/>
        <v>2026</v>
      </c>
      <c r="AH38" s="261">
        <v>0</v>
      </c>
      <c r="AI38" s="261">
        <v>0</v>
      </c>
      <c r="AJ38" s="261">
        <v>0</v>
      </c>
      <c r="AK38" s="261">
        <v>0</v>
      </c>
      <c r="AL38" s="261">
        <v>0</v>
      </c>
      <c r="AM38" s="261">
        <v>0</v>
      </c>
      <c r="AN38" s="261">
        <v>0</v>
      </c>
      <c r="AO38" s="261">
        <v>0</v>
      </c>
      <c r="AP38" s="261">
        <v>0</v>
      </c>
      <c r="AQ38" s="261">
        <v>0</v>
      </c>
      <c r="AR38" s="261">
        <v>12761</v>
      </c>
    </row>
    <row r="39" spans="1:44" hidden="1" x14ac:dyDescent="0.35">
      <c r="B39" s="259">
        <f t="shared" si="1"/>
        <v>2027</v>
      </c>
      <c r="C39" s="435"/>
      <c r="D39" s="435"/>
      <c r="E39" s="435"/>
      <c r="F39" s="435"/>
      <c r="G39" s="435"/>
      <c r="H39" s="435"/>
      <c r="I39" s="435"/>
      <c r="J39" s="435"/>
      <c r="K39" s="435"/>
      <c r="L39" s="493"/>
      <c r="M39" s="496"/>
      <c r="N39" s="496"/>
      <c r="O39" s="496"/>
      <c r="P39" s="496"/>
      <c r="Q39" s="496"/>
      <c r="R39" s="496"/>
      <c r="S39" s="496"/>
      <c r="T39" s="496"/>
      <c r="U39" s="496"/>
      <c r="V39" s="496"/>
      <c r="W39" s="496"/>
      <c r="X39" s="496"/>
      <c r="Y39" s="496"/>
      <c r="Z39" s="496"/>
      <c r="AA39" s="496"/>
      <c r="AB39" s="496"/>
      <c r="AC39" s="496"/>
      <c r="AD39" s="496"/>
      <c r="AE39" s="435">
        <f t="shared" si="3"/>
        <v>0</v>
      </c>
      <c r="AG39" s="259">
        <f t="shared" si="2"/>
        <v>2027</v>
      </c>
      <c r="AH39" s="261"/>
      <c r="AI39" s="261"/>
      <c r="AJ39" s="261"/>
      <c r="AK39" s="261"/>
      <c r="AL39" s="261"/>
      <c r="AM39" s="261"/>
      <c r="AN39" s="261"/>
      <c r="AO39" s="261"/>
      <c r="AP39" s="261"/>
      <c r="AQ39" s="257"/>
      <c r="AR39" s="261">
        <f t="shared" si="0"/>
        <v>0</v>
      </c>
    </row>
    <row r="40" spans="1:44" hidden="1" x14ac:dyDescent="0.35">
      <c r="B40" s="259">
        <f t="shared" si="1"/>
        <v>2028</v>
      </c>
      <c r="C40" s="435"/>
      <c r="D40" s="435"/>
      <c r="E40" s="435"/>
      <c r="F40" s="435"/>
      <c r="G40" s="435"/>
      <c r="H40" s="435"/>
      <c r="I40" s="435"/>
      <c r="J40" s="435"/>
      <c r="K40" s="435"/>
      <c r="L40" s="493"/>
      <c r="M40" s="496"/>
      <c r="N40" s="496"/>
      <c r="O40" s="496"/>
      <c r="P40" s="496"/>
      <c r="Q40" s="496"/>
      <c r="R40" s="496"/>
      <c r="S40" s="496"/>
      <c r="T40" s="496"/>
      <c r="U40" s="496"/>
      <c r="V40" s="496"/>
      <c r="W40" s="496"/>
      <c r="X40" s="496"/>
      <c r="Y40" s="496"/>
      <c r="Z40" s="496"/>
      <c r="AA40" s="496"/>
      <c r="AB40" s="496"/>
      <c r="AC40" s="496"/>
      <c r="AD40" s="496"/>
      <c r="AE40" s="435">
        <f t="shared" si="3"/>
        <v>0</v>
      </c>
      <c r="AG40" s="259">
        <f t="shared" si="2"/>
        <v>2028</v>
      </c>
      <c r="AH40" s="261"/>
      <c r="AI40" s="261"/>
      <c r="AJ40" s="261"/>
      <c r="AK40" s="261"/>
      <c r="AL40" s="261"/>
      <c r="AM40" s="261"/>
      <c r="AN40" s="261"/>
      <c r="AO40" s="261"/>
      <c r="AP40" s="261"/>
      <c r="AQ40" s="257"/>
      <c r="AR40" s="261">
        <f t="shared" si="0"/>
        <v>0</v>
      </c>
    </row>
    <row r="41" spans="1:44" hidden="1" x14ac:dyDescent="0.35">
      <c r="B41" s="259">
        <f t="shared" si="1"/>
        <v>2029</v>
      </c>
      <c r="C41" s="435"/>
      <c r="D41" s="435"/>
      <c r="E41" s="435"/>
      <c r="F41" s="435"/>
      <c r="G41" s="435"/>
      <c r="H41" s="435"/>
      <c r="I41" s="435"/>
      <c r="J41" s="435"/>
      <c r="K41" s="435"/>
      <c r="L41" s="493"/>
      <c r="M41" s="496"/>
      <c r="N41" s="496"/>
      <c r="O41" s="496"/>
      <c r="P41" s="496"/>
      <c r="Q41" s="496"/>
      <c r="R41" s="496"/>
      <c r="S41" s="496"/>
      <c r="T41" s="496"/>
      <c r="U41" s="496"/>
      <c r="V41" s="496"/>
      <c r="W41" s="496"/>
      <c r="X41" s="496"/>
      <c r="Y41" s="496"/>
      <c r="Z41" s="496"/>
      <c r="AA41" s="496"/>
      <c r="AB41" s="496"/>
      <c r="AC41" s="496"/>
      <c r="AD41" s="496"/>
      <c r="AE41" s="435">
        <f t="shared" si="3"/>
        <v>0</v>
      </c>
      <c r="AG41" s="259">
        <f t="shared" si="2"/>
        <v>2029</v>
      </c>
      <c r="AH41" s="261"/>
      <c r="AI41" s="261"/>
      <c r="AJ41" s="261"/>
      <c r="AK41" s="261"/>
      <c r="AL41" s="261"/>
      <c r="AM41" s="261"/>
      <c r="AN41" s="261"/>
      <c r="AO41" s="261"/>
      <c r="AP41" s="261"/>
      <c r="AQ41" s="257"/>
      <c r="AR41" s="261">
        <f t="shared" si="0"/>
        <v>0</v>
      </c>
    </row>
    <row r="42" spans="1:44" hidden="1" x14ac:dyDescent="0.35">
      <c r="B42" s="259">
        <f t="shared" si="1"/>
        <v>2030</v>
      </c>
      <c r="C42" s="435"/>
      <c r="D42" s="435"/>
      <c r="E42" s="435"/>
      <c r="F42" s="435"/>
      <c r="G42" s="435"/>
      <c r="H42" s="435"/>
      <c r="I42" s="435"/>
      <c r="J42" s="435"/>
      <c r="K42" s="435"/>
      <c r="L42" s="493"/>
      <c r="M42" s="496"/>
      <c r="N42" s="496"/>
      <c r="O42" s="496"/>
      <c r="P42" s="496"/>
      <c r="Q42" s="496"/>
      <c r="R42" s="496"/>
      <c r="S42" s="496"/>
      <c r="T42" s="496"/>
      <c r="U42" s="496"/>
      <c r="V42" s="496"/>
      <c r="W42" s="496"/>
      <c r="X42" s="496"/>
      <c r="Y42" s="496"/>
      <c r="Z42" s="496"/>
      <c r="AA42" s="496"/>
      <c r="AB42" s="496"/>
      <c r="AC42" s="496"/>
      <c r="AD42" s="496"/>
      <c r="AE42" s="435">
        <f t="shared" si="3"/>
        <v>0</v>
      </c>
      <c r="AG42" s="259">
        <f t="shared" si="2"/>
        <v>2030</v>
      </c>
      <c r="AH42" s="261"/>
      <c r="AI42" s="261"/>
      <c r="AJ42" s="261"/>
      <c r="AK42" s="261"/>
      <c r="AL42" s="261"/>
      <c r="AM42" s="261"/>
      <c r="AN42" s="261"/>
      <c r="AO42" s="261"/>
      <c r="AP42" s="261"/>
      <c r="AQ42" s="257"/>
      <c r="AR42" s="261">
        <f t="shared" si="0"/>
        <v>0</v>
      </c>
    </row>
    <row r="43" spans="1:44" hidden="1" x14ac:dyDescent="0.35">
      <c r="B43" s="259">
        <f t="shared" si="1"/>
        <v>2031</v>
      </c>
      <c r="C43" s="435"/>
      <c r="D43" s="435"/>
      <c r="E43" s="435"/>
      <c r="F43" s="435"/>
      <c r="G43" s="435"/>
      <c r="H43" s="435"/>
      <c r="I43" s="435"/>
      <c r="J43" s="435"/>
      <c r="K43" s="435"/>
      <c r="L43" s="493"/>
      <c r="M43" s="496"/>
      <c r="N43" s="496"/>
      <c r="O43" s="496"/>
      <c r="P43" s="496"/>
      <c r="Q43" s="496"/>
      <c r="R43" s="496"/>
      <c r="S43" s="496"/>
      <c r="T43" s="496"/>
      <c r="U43" s="496"/>
      <c r="V43" s="496"/>
      <c r="W43" s="496"/>
      <c r="X43" s="496"/>
      <c r="Y43" s="496"/>
      <c r="Z43" s="496"/>
      <c r="AA43" s="496"/>
      <c r="AB43" s="496"/>
      <c r="AC43" s="496"/>
      <c r="AD43" s="496"/>
      <c r="AE43" s="435">
        <f t="shared" si="3"/>
        <v>0</v>
      </c>
      <c r="AG43" s="259">
        <f t="shared" si="2"/>
        <v>2031</v>
      </c>
      <c r="AH43" s="261"/>
      <c r="AI43" s="261"/>
      <c r="AJ43" s="261"/>
      <c r="AK43" s="261"/>
      <c r="AL43" s="261"/>
      <c r="AM43" s="261"/>
      <c r="AN43" s="261"/>
      <c r="AO43" s="261"/>
      <c r="AP43" s="261"/>
      <c r="AQ43" s="257"/>
      <c r="AR43" s="261">
        <f t="shared" si="0"/>
        <v>0</v>
      </c>
    </row>
    <row r="44" spans="1:44" hidden="1" x14ac:dyDescent="0.35">
      <c r="B44" s="259">
        <f t="shared" si="1"/>
        <v>2032</v>
      </c>
      <c r="C44" s="435"/>
      <c r="D44" s="435"/>
      <c r="E44" s="435"/>
      <c r="F44" s="435"/>
      <c r="G44" s="435"/>
      <c r="H44" s="435"/>
      <c r="I44" s="435"/>
      <c r="J44" s="435"/>
      <c r="K44" s="435"/>
      <c r="L44" s="493"/>
      <c r="M44" s="496"/>
      <c r="N44" s="496"/>
      <c r="O44" s="496"/>
      <c r="P44" s="496"/>
      <c r="Q44" s="496"/>
      <c r="R44" s="496"/>
      <c r="S44" s="496"/>
      <c r="T44" s="496"/>
      <c r="U44" s="496"/>
      <c r="V44" s="496"/>
      <c r="W44" s="496"/>
      <c r="X44" s="496"/>
      <c r="Y44" s="496"/>
      <c r="Z44" s="496"/>
      <c r="AA44" s="496"/>
      <c r="AB44" s="496"/>
      <c r="AC44" s="496"/>
      <c r="AD44" s="496"/>
      <c r="AE44" s="435">
        <f t="shared" si="3"/>
        <v>0</v>
      </c>
      <c r="AG44" s="259">
        <f t="shared" si="2"/>
        <v>2032</v>
      </c>
      <c r="AH44" s="261"/>
      <c r="AI44" s="261"/>
      <c r="AJ44" s="261"/>
      <c r="AK44" s="261"/>
      <c r="AL44" s="261"/>
      <c r="AM44" s="261"/>
      <c r="AN44" s="261"/>
      <c r="AO44" s="261"/>
      <c r="AP44" s="261"/>
      <c r="AQ44" s="257"/>
      <c r="AR44" s="261">
        <f t="shared" si="0"/>
        <v>0</v>
      </c>
    </row>
    <row r="45" spans="1:44" hidden="1" x14ac:dyDescent="0.35">
      <c r="B45" s="259">
        <f t="shared" si="1"/>
        <v>2033</v>
      </c>
      <c r="C45" s="435"/>
      <c r="D45" s="435"/>
      <c r="E45" s="435"/>
      <c r="F45" s="435"/>
      <c r="G45" s="435"/>
      <c r="H45" s="435"/>
      <c r="I45" s="435"/>
      <c r="J45" s="435"/>
      <c r="K45" s="435"/>
      <c r="L45" s="493"/>
      <c r="M45" s="496"/>
      <c r="N45" s="496"/>
      <c r="O45" s="496"/>
      <c r="P45" s="496"/>
      <c r="Q45" s="496"/>
      <c r="R45" s="496"/>
      <c r="S45" s="496"/>
      <c r="T45" s="496"/>
      <c r="U45" s="496"/>
      <c r="V45" s="496"/>
      <c r="W45" s="496"/>
      <c r="X45" s="496"/>
      <c r="Y45" s="496"/>
      <c r="Z45" s="496"/>
      <c r="AA45" s="496"/>
      <c r="AB45" s="496"/>
      <c r="AC45" s="496"/>
      <c r="AD45" s="496"/>
      <c r="AE45" s="435">
        <f t="shared" si="3"/>
        <v>0</v>
      </c>
      <c r="AG45" s="259">
        <f t="shared" si="2"/>
        <v>2033</v>
      </c>
      <c r="AH45" s="261"/>
      <c r="AI45" s="261"/>
      <c r="AJ45" s="261"/>
      <c r="AK45" s="261"/>
      <c r="AL45" s="261"/>
      <c r="AM45" s="261"/>
      <c r="AN45" s="261"/>
      <c r="AO45" s="261"/>
      <c r="AP45" s="261"/>
      <c r="AQ45" s="257"/>
      <c r="AR45" s="261">
        <f t="shared" si="0"/>
        <v>0</v>
      </c>
    </row>
    <row r="46" spans="1:44" hidden="1" x14ac:dyDescent="0.35">
      <c r="B46" s="259">
        <f t="shared" si="1"/>
        <v>2034</v>
      </c>
      <c r="C46" s="435"/>
      <c r="D46" s="435"/>
      <c r="E46" s="435"/>
      <c r="F46" s="435"/>
      <c r="G46" s="435"/>
      <c r="H46" s="435"/>
      <c r="I46" s="435"/>
      <c r="J46" s="435"/>
      <c r="K46" s="435"/>
      <c r="L46" s="493"/>
      <c r="M46" s="496"/>
      <c r="N46" s="496"/>
      <c r="O46" s="496"/>
      <c r="P46" s="496"/>
      <c r="Q46" s="496"/>
      <c r="R46" s="496"/>
      <c r="S46" s="496"/>
      <c r="T46" s="496"/>
      <c r="U46" s="496"/>
      <c r="V46" s="496"/>
      <c r="W46" s="496"/>
      <c r="X46" s="496"/>
      <c r="Y46" s="496"/>
      <c r="Z46" s="496"/>
      <c r="AA46" s="496"/>
      <c r="AB46" s="496"/>
      <c r="AC46" s="496"/>
      <c r="AD46" s="496"/>
      <c r="AE46" s="435">
        <f t="shared" si="3"/>
        <v>0</v>
      </c>
      <c r="AG46" s="259">
        <f t="shared" si="2"/>
        <v>2034</v>
      </c>
      <c r="AH46" s="261"/>
      <c r="AI46" s="261"/>
      <c r="AJ46" s="261"/>
      <c r="AK46" s="261"/>
      <c r="AL46" s="261"/>
      <c r="AM46" s="261"/>
      <c r="AN46" s="261"/>
      <c r="AO46" s="261"/>
      <c r="AP46" s="261"/>
      <c r="AQ46" s="257"/>
      <c r="AR46" s="261">
        <f t="shared" si="0"/>
        <v>0</v>
      </c>
    </row>
    <row r="47" spans="1:44" hidden="1" x14ac:dyDescent="0.35">
      <c r="B47" s="259">
        <f t="shared" si="1"/>
        <v>2035</v>
      </c>
      <c r="C47" s="435"/>
      <c r="D47" s="435"/>
      <c r="E47" s="435"/>
      <c r="F47" s="435"/>
      <c r="G47" s="435"/>
      <c r="H47" s="435"/>
      <c r="I47" s="435"/>
      <c r="J47" s="435"/>
      <c r="K47" s="435"/>
      <c r="L47" s="493"/>
      <c r="M47" s="496"/>
      <c r="N47" s="496"/>
      <c r="O47" s="496"/>
      <c r="P47" s="496"/>
      <c r="Q47" s="496"/>
      <c r="R47" s="496"/>
      <c r="S47" s="496"/>
      <c r="T47" s="496"/>
      <c r="U47" s="496"/>
      <c r="V47" s="496"/>
      <c r="W47" s="496"/>
      <c r="X47" s="496"/>
      <c r="Y47" s="496"/>
      <c r="Z47" s="496"/>
      <c r="AA47" s="496"/>
      <c r="AB47" s="496"/>
      <c r="AC47" s="496"/>
      <c r="AD47" s="496"/>
      <c r="AE47" s="435">
        <f t="shared" si="3"/>
        <v>0</v>
      </c>
      <c r="AG47" s="259">
        <f t="shared" si="2"/>
        <v>2035</v>
      </c>
      <c r="AH47" s="261"/>
      <c r="AI47" s="261"/>
      <c r="AJ47" s="261"/>
      <c r="AK47" s="261"/>
      <c r="AL47" s="261"/>
      <c r="AM47" s="261"/>
      <c r="AN47" s="261"/>
      <c r="AO47" s="261"/>
      <c r="AP47" s="261"/>
      <c r="AQ47" s="257"/>
      <c r="AR47" s="261">
        <f t="shared" si="0"/>
        <v>0</v>
      </c>
    </row>
    <row r="48" spans="1:44" hidden="1" x14ac:dyDescent="0.35">
      <c r="B48" s="259">
        <f t="shared" si="1"/>
        <v>2036</v>
      </c>
      <c r="C48" s="435"/>
      <c r="D48" s="435"/>
      <c r="E48" s="435"/>
      <c r="F48" s="435"/>
      <c r="G48" s="435"/>
      <c r="H48" s="435"/>
      <c r="I48" s="435"/>
      <c r="J48" s="435"/>
      <c r="K48" s="435"/>
      <c r="L48" s="493"/>
      <c r="M48" s="496"/>
      <c r="N48" s="496"/>
      <c r="O48" s="496"/>
      <c r="P48" s="496"/>
      <c r="Q48" s="496"/>
      <c r="R48" s="496"/>
      <c r="S48" s="496"/>
      <c r="T48" s="496"/>
      <c r="U48" s="496"/>
      <c r="V48" s="496"/>
      <c r="W48" s="496"/>
      <c r="X48" s="496"/>
      <c r="Y48" s="496"/>
      <c r="Z48" s="496"/>
      <c r="AA48" s="496"/>
      <c r="AB48" s="496"/>
      <c r="AC48" s="496"/>
      <c r="AD48" s="496"/>
      <c r="AE48" s="435">
        <f t="shared" si="3"/>
        <v>0</v>
      </c>
      <c r="AG48" s="259">
        <f t="shared" si="2"/>
        <v>2036</v>
      </c>
      <c r="AH48" s="261"/>
      <c r="AI48" s="261"/>
      <c r="AJ48" s="261"/>
      <c r="AK48" s="261"/>
      <c r="AL48" s="261"/>
      <c r="AM48" s="261"/>
      <c r="AN48" s="261"/>
      <c r="AO48" s="261"/>
      <c r="AP48" s="261"/>
      <c r="AQ48" s="257"/>
      <c r="AR48" s="261">
        <f t="shared" si="0"/>
        <v>0</v>
      </c>
    </row>
    <row r="49" spans="2:44" hidden="1" x14ac:dyDescent="0.35">
      <c r="B49" s="259">
        <f t="shared" si="1"/>
        <v>2037</v>
      </c>
      <c r="C49" s="435"/>
      <c r="D49" s="435"/>
      <c r="E49" s="435"/>
      <c r="F49" s="435"/>
      <c r="G49" s="435"/>
      <c r="H49" s="435"/>
      <c r="I49" s="435"/>
      <c r="J49" s="435"/>
      <c r="K49" s="435"/>
      <c r="L49" s="493"/>
      <c r="M49" s="496"/>
      <c r="N49" s="496"/>
      <c r="O49" s="496"/>
      <c r="P49" s="496"/>
      <c r="Q49" s="496"/>
      <c r="R49" s="496"/>
      <c r="S49" s="496"/>
      <c r="T49" s="496"/>
      <c r="U49" s="496"/>
      <c r="V49" s="496"/>
      <c r="W49" s="496"/>
      <c r="X49" s="496"/>
      <c r="Y49" s="496"/>
      <c r="Z49" s="496"/>
      <c r="AA49" s="496"/>
      <c r="AB49" s="496"/>
      <c r="AC49" s="496"/>
      <c r="AD49" s="496"/>
      <c r="AE49" s="435">
        <f t="shared" si="3"/>
        <v>0</v>
      </c>
      <c r="AG49" s="259">
        <f t="shared" si="2"/>
        <v>2037</v>
      </c>
      <c r="AH49" s="261"/>
      <c r="AI49" s="261"/>
      <c r="AJ49" s="261"/>
      <c r="AK49" s="261"/>
      <c r="AL49" s="261"/>
      <c r="AM49" s="261"/>
      <c r="AN49" s="261"/>
      <c r="AO49" s="261"/>
      <c r="AP49" s="261"/>
      <c r="AQ49" s="257"/>
      <c r="AR49" s="261">
        <f t="shared" si="0"/>
        <v>0</v>
      </c>
    </row>
    <row r="50" spans="2:44" hidden="1" x14ac:dyDescent="0.35">
      <c r="B50" s="259">
        <f t="shared" si="1"/>
        <v>2038</v>
      </c>
      <c r="C50" s="435"/>
      <c r="D50" s="435"/>
      <c r="E50" s="435"/>
      <c r="F50" s="435"/>
      <c r="G50" s="435"/>
      <c r="H50" s="435"/>
      <c r="I50" s="435"/>
      <c r="J50" s="435"/>
      <c r="K50" s="435"/>
      <c r="L50" s="493"/>
      <c r="M50" s="496"/>
      <c r="N50" s="496"/>
      <c r="O50" s="496"/>
      <c r="P50" s="496"/>
      <c r="Q50" s="496"/>
      <c r="R50" s="496"/>
      <c r="S50" s="496"/>
      <c r="T50" s="496"/>
      <c r="U50" s="496"/>
      <c r="V50" s="496"/>
      <c r="W50" s="496"/>
      <c r="X50" s="496"/>
      <c r="Y50" s="496"/>
      <c r="Z50" s="496"/>
      <c r="AA50" s="496"/>
      <c r="AB50" s="496"/>
      <c r="AC50" s="496"/>
      <c r="AD50" s="496"/>
      <c r="AE50" s="435">
        <f t="shared" si="3"/>
        <v>0</v>
      </c>
      <c r="AG50" s="259">
        <f t="shared" si="2"/>
        <v>2038</v>
      </c>
      <c r="AH50" s="261"/>
      <c r="AI50" s="261"/>
      <c r="AJ50" s="261"/>
      <c r="AK50" s="261"/>
      <c r="AL50" s="261"/>
      <c r="AM50" s="261"/>
      <c r="AN50" s="261"/>
      <c r="AO50" s="261"/>
      <c r="AP50" s="261"/>
      <c r="AQ50" s="257"/>
      <c r="AR50" s="261">
        <f t="shared" si="0"/>
        <v>0</v>
      </c>
    </row>
    <row r="51" spans="2:44" hidden="1" x14ac:dyDescent="0.35">
      <c r="B51" s="259">
        <f t="shared" si="1"/>
        <v>2039</v>
      </c>
      <c r="C51" s="435"/>
      <c r="D51" s="435"/>
      <c r="E51" s="435"/>
      <c r="F51" s="435"/>
      <c r="G51" s="435"/>
      <c r="H51" s="435"/>
      <c r="I51" s="435"/>
      <c r="J51" s="435"/>
      <c r="K51" s="435"/>
      <c r="L51" s="493"/>
      <c r="M51" s="496"/>
      <c r="N51" s="496"/>
      <c r="O51" s="496"/>
      <c r="P51" s="496"/>
      <c r="Q51" s="496"/>
      <c r="R51" s="496"/>
      <c r="S51" s="496"/>
      <c r="T51" s="496"/>
      <c r="U51" s="496"/>
      <c r="V51" s="496"/>
      <c r="W51" s="496"/>
      <c r="X51" s="496"/>
      <c r="Y51" s="496"/>
      <c r="Z51" s="496"/>
      <c r="AA51" s="496"/>
      <c r="AB51" s="496"/>
      <c r="AC51" s="496"/>
      <c r="AD51" s="496"/>
      <c r="AE51" s="435">
        <f t="shared" si="3"/>
        <v>0</v>
      </c>
      <c r="AG51" s="259">
        <f t="shared" si="2"/>
        <v>2039</v>
      </c>
      <c r="AH51" s="261"/>
      <c r="AI51" s="261"/>
      <c r="AJ51" s="261"/>
      <c r="AK51" s="261"/>
      <c r="AL51" s="261"/>
      <c r="AM51" s="261"/>
      <c r="AN51" s="261"/>
      <c r="AO51" s="261"/>
      <c r="AP51" s="261"/>
      <c r="AQ51" s="257"/>
      <c r="AR51" s="261">
        <f t="shared" si="0"/>
        <v>0</v>
      </c>
    </row>
    <row r="52" spans="2:44" hidden="1" x14ac:dyDescent="0.35">
      <c r="B52" s="259">
        <f t="shared" si="1"/>
        <v>2040</v>
      </c>
      <c r="C52" s="435"/>
      <c r="D52" s="435"/>
      <c r="E52" s="435"/>
      <c r="F52" s="435"/>
      <c r="G52" s="435"/>
      <c r="H52" s="435"/>
      <c r="I52" s="435"/>
      <c r="J52" s="435"/>
      <c r="K52" s="435"/>
      <c r="L52" s="493"/>
      <c r="M52" s="496"/>
      <c r="N52" s="496"/>
      <c r="O52" s="496"/>
      <c r="P52" s="496"/>
      <c r="Q52" s="496"/>
      <c r="R52" s="496"/>
      <c r="S52" s="496"/>
      <c r="T52" s="496"/>
      <c r="U52" s="496"/>
      <c r="V52" s="496"/>
      <c r="W52" s="496"/>
      <c r="X52" s="496"/>
      <c r="Y52" s="496"/>
      <c r="Z52" s="496"/>
      <c r="AA52" s="496"/>
      <c r="AB52" s="496"/>
      <c r="AC52" s="496"/>
      <c r="AD52" s="496"/>
      <c r="AE52" s="435">
        <f t="shared" si="3"/>
        <v>0</v>
      </c>
      <c r="AG52" s="259">
        <f t="shared" si="2"/>
        <v>2040</v>
      </c>
      <c r="AH52" s="261"/>
      <c r="AI52" s="261"/>
      <c r="AJ52" s="261"/>
      <c r="AK52" s="261"/>
      <c r="AL52" s="261"/>
      <c r="AM52" s="261"/>
      <c r="AN52" s="261"/>
      <c r="AO52" s="261"/>
      <c r="AP52" s="261"/>
      <c r="AQ52" s="257"/>
      <c r="AR52" s="261">
        <f t="shared" si="0"/>
        <v>0</v>
      </c>
    </row>
    <row r="53" spans="2:44" hidden="1" x14ac:dyDescent="0.35">
      <c r="B53" s="259">
        <f t="shared" si="1"/>
        <v>2041</v>
      </c>
      <c r="C53" s="435"/>
      <c r="D53" s="435"/>
      <c r="E53" s="435"/>
      <c r="F53" s="435"/>
      <c r="G53" s="435"/>
      <c r="H53" s="435"/>
      <c r="I53" s="435"/>
      <c r="J53" s="435"/>
      <c r="K53" s="435"/>
      <c r="L53" s="493"/>
      <c r="M53" s="496"/>
      <c r="N53" s="496"/>
      <c r="O53" s="496"/>
      <c r="P53" s="496"/>
      <c r="Q53" s="496"/>
      <c r="R53" s="496"/>
      <c r="S53" s="496"/>
      <c r="T53" s="496"/>
      <c r="U53" s="496"/>
      <c r="V53" s="496"/>
      <c r="W53" s="496"/>
      <c r="X53" s="496"/>
      <c r="Y53" s="496"/>
      <c r="Z53" s="496"/>
      <c r="AA53" s="496"/>
      <c r="AB53" s="496"/>
      <c r="AC53" s="496"/>
      <c r="AD53" s="496"/>
      <c r="AE53" s="435">
        <f t="shared" si="3"/>
        <v>0</v>
      </c>
      <c r="AG53" s="259">
        <f t="shared" si="2"/>
        <v>2041</v>
      </c>
      <c r="AH53" s="261"/>
      <c r="AI53" s="261"/>
      <c r="AJ53" s="261"/>
      <c r="AK53" s="261"/>
      <c r="AL53" s="261"/>
      <c r="AM53" s="261"/>
      <c r="AN53" s="261"/>
      <c r="AO53" s="261"/>
      <c r="AP53" s="261"/>
      <c r="AQ53" s="257"/>
      <c r="AR53" s="261">
        <f t="shared" si="0"/>
        <v>0</v>
      </c>
    </row>
    <row r="54" spans="2:44" hidden="1" x14ac:dyDescent="0.35">
      <c r="B54" s="259">
        <f t="shared" si="1"/>
        <v>2042</v>
      </c>
      <c r="C54" s="435"/>
      <c r="D54" s="435"/>
      <c r="E54" s="435"/>
      <c r="F54" s="435"/>
      <c r="G54" s="435"/>
      <c r="H54" s="435"/>
      <c r="I54" s="435"/>
      <c r="J54" s="435"/>
      <c r="K54" s="435"/>
      <c r="L54" s="493"/>
      <c r="M54" s="496"/>
      <c r="N54" s="496"/>
      <c r="O54" s="496"/>
      <c r="P54" s="496"/>
      <c r="Q54" s="496"/>
      <c r="R54" s="496"/>
      <c r="S54" s="496"/>
      <c r="T54" s="496"/>
      <c r="U54" s="496"/>
      <c r="V54" s="496"/>
      <c r="W54" s="496"/>
      <c r="X54" s="496"/>
      <c r="Y54" s="496"/>
      <c r="Z54" s="496"/>
      <c r="AA54" s="496"/>
      <c r="AB54" s="496"/>
      <c r="AC54" s="496"/>
      <c r="AD54" s="496"/>
      <c r="AE54" s="435">
        <f t="shared" si="3"/>
        <v>0</v>
      </c>
      <c r="AG54" s="259">
        <f t="shared" si="2"/>
        <v>2042</v>
      </c>
      <c r="AH54" s="261"/>
      <c r="AI54" s="261"/>
      <c r="AJ54" s="261"/>
      <c r="AK54" s="261"/>
      <c r="AL54" s="261"/>
      <c r="AM54" s="261"/>
      <c r="AN54" s="261"/>
      <c r="AO54" s="261"/>
      <c r="AP54" s="261"/>
      <c r="AQ54" s="257"/>
      <c r="AR54" s="261">
        <f t="shared" si="0"/>
        <v>0</v>
      </c>
    </row>
    <row r="55" spans="2:44" hidden="1" x14ac:dyDescent="0.35">
      <c r="B55" s="259">
        <f t="shared" si="1"/>
        <v>2043</v>
      </c>
      <c r="C55" s="435"/>
      <c r="D55" s="435"/>
      <c r="E55" s="435"/>
      <c r="F55" s="435"/>
      <c r="G55" s="435"/>
      <c r="H55" s="435"/>
      <c r="I55" s="435"/>
      <c r="J55" s="435"/>
      <c r="K55" s="435"/>
      <c r="L55" s="493"/>
      <c r="M55" s="496"/>
      <c r="N55" s="496"/>
      <c r="O55" s="496"/>
      <c r="P55" s="496"/>
      <c r="Q55" s="496"/>
      <c r="R55" s="496"/>
      <c r="S55" s="496"/>
      <c r="T55" s="496"/>
      <c r="U55" s="496"/>
      <c r="V55" s="496"/>
      <c r="W55" s="496"/>
      <c r="X55" s="496"/>
      <c r="Y55" s="496"/>
      <c r="Z55" s="496"/>
      <c r="AA55" s="496"/>
      <c r="AB55" s="496"/>
      <c r="AC55" s="496"/>
      <c r="AD55" s="496"/>
      <c r="AE55" s="435">
        <f t="shared" si="3"/>
        <v>0</v>
      </c>
      <c r="AG55" s="259">
        <f t="shared" si="2"/>
        <v>2043</v>
      </c>
      <c r="AH55" s="261"/>
      <c r="AI55" s="261"/>
      <c r="AJ55" s="261"/>
      <c r="AK55" s="261"/>
      <c r="AL55" s="261"/>
      <c r="AM55" s="261"/>
      <c r="AN55" s="261"/>
      <c r="AO55" s="261"/>
      <c r="AP55" s="261"/>
      <c r="AQ55" s="257"/>
      <c r="AR55" s="261">
        <f t="shared" si="0"/>
        <v>0</v>
      </c>
    </row>
    <row r="56" spans="2:44" hidden="1" x14ac:dyDescent="0.35">
      <c r="B56" s="259">
        <f t="shared" si="1"/>
        <v>2044</v>
      </c>
      <c r="C56" s="435"/>
      <c r="D56" s="435"/>
      <c r="E56" s="435"/>
      <c r="F56" s="435"/>
      <c r="G56" s="435"/>
      <c r="H56" s="435"/>
      <c r="I56" s="435"/>
      <c r="J56" s="435"/>
      <c r="K56" s="435"/>
      <c r="L56" s="493"/>
      <c r="M56" s="496"/>
      <c r="N56" s="496"/>
      <c r="O56" s="496"/>
      <c r="P56" s="496"/>
      <c r="Q56" s="496"/>
      <c r="R56" s="496"/>
      <c r="S56" s="496"/>
      <c r="T56" s="496"/>
      <c r="U56" s="496"/>
      <c r="V56" s="496"/>
      <c r="W56" s="496"/>
      <c r="X56" s="496"/>
      <c r="Y56" s="496"/>
      <c r="Z56" s="496"/>
      <c r="AA56" s="496"/>
      <c r="AB56" s="496"/>
      <c r="AC56" s="496"/>
      <c r="AD56" s="496"/>
      <c r="AE56" s="435">
        <f t="shared" si="3"/>
        <v>0</v>
      </c>
      <c r="AG56" s="259">
        <f t="shared" si="2"/>
        <v>2044</v>
      </c>
      <c r="AH56" s="261"/>
      <c r="AI56" s="261"/>
      <c r="AJ56" s="261"/>
      <c r="AK56" s="261"/>
      <c r="AL56" s="261"/>
      <c r="AM56" s="261"/>
      <c r="AN56" s="261"/>
      <c r="AO56" s="261"/>
      <c r="AP56" s="261"/>
      <c r="AQ56" s="257"/>
      <c r="AR56" s="261">
        <f t="shared" si="0"/>
        <v>0</v>
      </c>
    </row>
    <row r="57" spans="2:44" hidden="1" x14ac:dyDescent="0.35">
      <c r="B57" s="259">
        <f t="shared" si="1"/>
        <v>2045</v>
      </c>
      <c r="C57" s="435"/>
      <c r="D57" s="435"/>
      <c r="E57" s="435"/>
      <c r="F57" s="435"/>
      <c r="G57" s="435"/>
      <c r="H57" s="435"/>
      <c r="I57" s="435"/>
      <c r="J57" s="435"/>
      <c r="K57" s="435"/>
      <c r="L57" s="493"/>
      <c r="M57" s="496"/>
      <c r="N57" s="496"/>
      <c r="O57" s="496"/>
      <c r="P57" s="496"/>
      <c r="Q57" s="496"/>
      <c r="R57" s="496"/>
      <c r="S57" s="496"/>
      <c r="T57" s="496"/>
      <c r="U57" s="496"/>
      <c r="V57" s="496"/>
      <c r="W57" s="496"/>
      <c r="X57" s="496"/>
      <c r="Y57" s="496"/>
      <c r="Z57" s="496"/>
      <c r="AA57" s="496"/>
      <c r="AB57" s="496"/>
      <c r="AC57" s="496"/>
      <c r="AD57" s="496"/>
      <c r="AE57" s="435">
        <f t="shared" si="3"/>
        <v>0</v>
      </c>
      <c r="AG57" s="259">
        <f t="shared" si="2"/>
        <v>2045</v>
      </c>
      <c r="AH57" s="261"/>
      <c r="AI57" s="261"/>
      <c r="AJ57" s="261"/>
      <c r="AK57" s="261"/>
      <c r="AL57" s="261"/>
      <c r="AM57" s="261"/>
      <c r="AN57" s="261"/>
      <c r="AO57" s="261"/>
      <c r="AP57" s="261"/>
      <c r="AQ57" s="257"/>
      <c r="AR57" s="261">
        <f t="shared" si="0"/>
        <v>0</v>
      </c>
    </row>
    <row r="58" spans="2:44" hidden="1" x14ac:dyDescent="0.35">
      <c r="B58" s="259">
        <f t="shared" si="1"/>
        <v>2046</v>
      </c>
      <c r="C58" s="435"/>
      <c r="D58" s="435"/>
      <c r="E58" s="435"/>
      <c r="F58" s="435"/>
      <c r="G58" s="435"/>
      <c r="H58" s="435"/>
      <c r="I58" s="435"/>
      <c r="J58" s="435"/>
      <c r="K58" s="435"/>
      <c r="L58" s="493"/>
      <c r="M58" s="496"/>
      <c r="N58" s="496"/>
      <c r="O58" s="496"/>
      <c r="P58" s="496"/>
      <c r="Q58" s="496"/>
      <c r="R58" s="496"/>
      <c r="S58" s="496"/>
      <c r="T58" s="496"/>
      <c r="U58" s="496"/>
      <c r="V58" s="496"/>
      <c r="W58" s="496"/>
      <c r="X58" s="496"/>
      <c r="Y58" s="496"/>
      <c r="Z58" s="496"/>
      <c r="AA58" s="496"/>
      <c r="AB58" s="496"/>
      <c r="AC58" s="496"/>
      <c r="AD58" s="496"/>
      <c r="AE58" s="435">
        <f t="shared" si="3"/>
        <v>0</v>
      </c>
      <c r="AG58" s="259">
        <f t="shared" si="2"/>
        <v>2046</v>
      </c>
      <c r="AH58" s="261"/>
      <c r="AI58" s="261"/>
      <c r="AJ58" s="261"/>
      <c r="AK58" s="261"/>
      <c r="AL58" s="261"/>
      <c r="AM58" s="261"/>
      <c r="AN58" s="261"/>
      <c r="AO58" s="261"/>
      <c r="AP58" s="261"/>
      <c r="AQ58" s="257"/>
      <c r="AR58" s="261">
        <f t="shared" si="0"/>
        <v>0</v>
      </c>
    </row>
    <row r="59" spans="2:44" hidden="1" x14ac:dyDescent="0.35">
      <c r="B59" s="259">
        <f t="shared" si="1"/>
        <v>2047</v>
      </c>
      <c r="C59" s="435"/>
      <c r="D59" s="435"/>
      <c r="E59" s="435"/>
      <c r="F59" s="435"/>
      <c r="G59" s="435"/>
      <c r="H59" s="435"/>
      <c r="I59" s="435"/>
      <c r="J59" s="435"/>
      <c r="K59" s="435"/>
      <c r="L59" s="493"/>
      <c r="M59" s="496"/>
      <c r="N59" s="496"/>
      <c r="O59" s="496"/>
      <c r="P59" s="496"/>
      <c r="Q59" s="496"/>
      <c r="R59" s="496"/>
      <c r="S59" s="496"/>
      <c r="T59" s="496"/>
      <c r="U59" s="496"/>
      <c r="V59" s="496"/>
      <c r="W59" s="496"/>
      <c r="X59" s="496"/>
      <c r="Y59" s="496"/>
      <c r="Z59" s="496"/>
      <c r="AA59" s="496"/>
      <c r="AB59" s="496"/>
      <c r="AC59" s="496"/>
      <c r="AD59" s="496"/>
      <c r="AE59" s="435">
        <f t="shared" si="3"/>
        <v>0</v>
      </c>
      <c r="AG59" s="259">
        <f t="shared" si="2"/>
        <v>2047</v>
      </c>
      <c r="AH59" s="261"/>
      <c r="AI59" s="261"/>
      <c r="AJ59" s="261"/>
      <c r="AK59" s="261"/>
      <c r="AL59" s="261"/>
      <c r="AM59" s="261"/>
      <c r="AN59" s="261"/>
      <c r="AO59" s="261"/>
      <c r="AP59" s="261"/>
      <c r="AQ59" s="257"/>
      <c r="AR59" s="261">
        <f t="shared" si="0"/>
        <v>0</v>
      </c>
    </row>
    <row r="60" spans="2:44" hidden="1" x14ac:dyDescent="0.35">
      <c r="B60" s="259">
        <f t="shared" si="1"/>
        <v>2048</v>
      </c>
      <c r="C60" s="435"/>
      <c r="D60" s="435"/>
      <c r="E60" s="435"/>
      <c r="F60" s="435"/>
      <c r="G60" s="435"/>
      <c r="H60" s="435"/>
      <c r="I60" s="435"/>
      <c r="J60" s="435"/>
      <c r="K60" s="435"/>
      <c r="L60" s="493"/>
      <c r="M60" s="496"/>
      <c r="N60" s="496"/>
      <c r="O60" s="496"/>
      <c r="P60" s="496"/>
      <c r="Q60" s="496"/>
      <c r="R60" s="496"/>
      <c r="S60" s="496"/>
      <c r="T60" s="496"/>
      <c r="U60" s="496"/>
      <c r="V60" s="496"/>
      <c r="W60" s="496"/>
      <c r="X60" s="496"/>
      <c r="Y60" s="496"/>
      <c r="Z60" s="496"/>
      <c r="AA60" s="496"/>
      <c r="AB60" s="496"/>
      <c r="AC60" s="496"/>
      <c r="AD60" s="496"/>
      <c r="AE60" s="435">
        <f t="shared" si="3"/>
        <v>0</v>
      </c>
      <c r="AG60" s="259">
        <f t="shared" si="2"/>
        <v>2048</v>
      </c>
      <c r="AH60" s="261"/>
      <c r="AI60" s="261"/>
      <c r="AJ60" s="261"/>
      <c r="AK60" s="261"/>
      <c r="AL60" s="261"/>
      <c r="AM60" s="261"/>
      <c r="AN60" s="261"/>
      <c r="AO60" s="261"/>
      <c r="AP60" s="261"/>
      <c r="AQ60" s="257"/>
      <c r="AR60" s="261">
        <f t="shared" si="0"/>
        <v>0</v>
      </c>
    </row>
    <row r="61" spans="2:44" hidden="1" x14ac:dyDescent="0.35">
      <c r="B61" s="259">
        <f t="shared" si="1"/>
        <v>2049</v>
      </c>
      <c r="C61" s="435"/>
      <c r="D61" s="435"/>
      <c r="E61" s="435"/>
      <c r="F61" s="435"/>
      <c r="G61" s="435"/>
      <c r="H61" s="435"/>
      <c r="I61" s="435"/>
      <c r="J61" s="435"/>
      <c r="K61" s="435"/>
      <c r="L61" s="493"/>
      <c r="M61" s="496"/>
      <c r="N61" s="496"/>
      <c r="O61" s="496"/>
      <c r="P61" s="496"/>
      <c r="Q61" s="496"/>
      <c r="R61" s="496"/>
      <c r="S61" s="496"/>
      <c r="T61" s="496"/>
      <c r="U61" s="496"/>
      <c r="V61" s="496"/>
      <c r="W61" s="496"/>
      <c r="X61" s="496"/>
      <c r="Y61" s="496"/>
      <c r="Z61" s="496"/>
      <c r="AA61" s="496"/>
      <c r="AB61" s="496"/>
      <c r="AC61" s="496"/>
      <c r="AD61" s="496"/>
      <c r="AE61" s="435">
        <f t="shared" si="3"/>
        <v>0</v>
      </c>
      <c r="AG61" s="259">
        <f t="shared" si="2"/>
        <v>2049</v>
      </c>
      <c r="AH61" s="261"/>
      <c r="AI61" s="261"/>
      <c r="AJ61" s="261"/>
      <c r="AK61" s="261"/>
      <c r="AL61" s="261"/>
      <c r="AM61" s="261"/>
      <c r="AN61" s="261"/>
      <c r="AO61" s="261"/>
      <c r="AP61" s="261"/>
      <c r="AQ61" s="257"/>
      <c r="AR61" s="261">
        <f t="shared" si="0"/>
        <v>0</v>
      </c>
    </row>
    <row r="62" spans="2:44" hidden="1" x14ac:dyDescent="0.35">
      <c r="B62" s="259">
        <f t="shared" si="1"/>
        <v>2050</v>
      </c>
      <c r="C62" s="435"/>
      <c r="D62" s="435"/>
      <c r="E62" s="435"/>
      <c r="F62" s="435"/>
      <c r="G62" s="435"/>
      <c r="H62" s="435"/>
      <c r="I62" s="435"/>
      <c r="J62" s="435"/>
      <c r="K62" s="435"/>
      <c r="L62" s="493"/>
      <c r="M62" s="496"/>
      <c r="N62" s="496"/>
      <c r="O62" s="496"/>
      <c r="P62" s="496"/>
      <c r="Q62" s="496"/>
      <c r="R62" s="496"/>
      <c r="S62" s="496"/>
      <c r="T62" s="496"/>
      <c r="U62" s="496"/>
      <c r="V62" s="496"/>
      <c r="W62" s="496"/>
      <c r="X62" s="496"/>
      <c r="Y62" s="496"/>
      <c r="Z62" s="496"/>
      <c r="AA62" s="496"/>
      <c r="AB62" s="496"/>
      <c r="AC62" s="496"/>
      <c r="AD62" s="496"/>
      <c r="AE62" s="435">
        <f t="shared" si="3"/>
        <v>0</v>
      </c>
      <c r="AG62" s="259">
        <f t="shared" si="2"/>
        <v>2050</v>
      </c>
      <c r="AH62" s="261"/>
      <c r="AI62" s="261"/>
      <c r="AJ62" s="261"/>
      <c r="AK62" s="261"/>
      <c r="AL62" s="261"/>
      <c r="AM62" s="261"/>
      <c r="AN62" s="261"/>
      <c r="AO62" s="261"/>
      <c r="AP62" s="261"/>
      <c r="AQ62" s="257"/>
      <c r="AR62" s="261">
        <f t="shared" si="0"/>
        <v>0</v>
      </c>
    </row>
    <row r="63" spans="2:44" hidden="1" x14ac:dyDescent="0.35">
      <c r="B63" s="259">
        <f t="shared" si="1"/>
        <v>2051</v>
      </c>
      <c r="C63" s="435"/>
      <c r="D63" s="435"/>
      <c r="E63" s="435"/>
      <c r="F63" s="435"/>
      <c r="G63" s="435"/>
      <c r="H63" s="435"/>
      <c r="I63" s="435"/>
      <c r="J63" s="435"/>
      <c r="K63" s="435"/>
      <c r="L63" s="493"/>
      <c r="M63" s="496"/>
      <c r="N63" s="496"/>
      <c r="O63" s="496"/>
      <c r="P63" s="496"/>
      <c r="Q63" s="496"/>
      <c r="R63" s="496"/>
      <c r="S63" s="496"/>
      <c r="T63" s="496"/>
      <c r="U63" s="496"/>
      <c r="V63" s="496"/>
      <c r="W63" s="496"/>
      <c r="X63" s="496"/>
      <c r="Y63" s="496"/>
      <c r="Z63" s="496"/>
      <c r="AA63" s="496"/>
      <c r="AB63" s="496"/>
      <c r="AC63" s="496"/>
      <c r="AD63" s="496"/>
      <c r="AE63" s="435">
        <f t="shared" si="3"/>
        <v>0</v>
      </c>
      <c r="AG63" s="259">
        <f t="shared" si="2"/>
        <v>2051</v>
      </c>
      <c r="AH63" s="261"/>
      <c r="AI63" s="261"/>
      <c r="AJ63" s="261"/>
      <c r="AK63" s="261"/>
      <c r="AL63" s="261"/>
      <c r="AM63" s="261"/>
      <c r="AN63" s="261"/>
      <c r="AO63" s="261"/>
      <c r="AP63" s="261"/>
      <c r="AQ63" s="257"/>
      <c r="AR63" s="261">
        <f t="shared" si="0"/>
        <v>0</v>
      </c>
    </row>
    <row r="64" spans="2:44" hidden="1" x14ac:dyDescent="0.35">
      <c r="B64" s="259">
        <f t="shared" si="1"/>
        <v>2052</v>
      </c>
      <c r="C64" s="435"/>
      <c r="D64" s="435"/>
      <c r="E64" s="435"/>
      <c r="F64" s="435"/>
      <c r="G64" s="435"/>
      <c r="H64" s="435"/>
      <c r="I64" s="435"/>
      <c r="J64" s="435"/>
      <c r="K64" s="435"/>
      <c r="L64" s="493"/>
      <c r="M64" s="496"/>
      <c r="N64" s="496"/>
      <c r="O64" s="496"/>
      <c r="P64" s="496"/>
      <c r="Q64" s="496"/>
      <c r="R64" s="496"/>
      <c r="S64" s="496"/>
      <c r="T64" s="496"/>
      <c r="U64" s="496"/>
      <c r="V64" s="496"/>
      <c r="W64" s="496"/>
      <c r="X64" s="496"/>
      <c r="Y64" s="496"/>
      <c r="Z64" s="496"/>
      <c r="AA64" s="496"/>
      <c r="AB64" s="496"/>
      <c r="AC64" s="496"/>
      <c r="AD64" s="496"/>
      <c r="AE64" s="435">
        <f t="shared" si="3"/>
        <v>0</v>
      </c>
      <c r="AG64" s="259">
        <f t="shared" si="2"/>
        <v>2052</v>
      </c>
      <c r="AH64" s="261"/>
      <c r="AI64" s="261"/>
      <c r="AJ64" s="261"/>
      <c r="AK64" s="261"/>
      <c r="AL64" s="261"/>
      <c r="AM64" s="261"/>
      <c r="AN64" s="261"/>
      <c r="AO64" s="261"/>
      <c r="AP64" s="261"/>
      <c r="AQ64" s="257"/>
      <c r="AR64" s="261">
        <f t="shared" si="0"/>
        <v>0</v>
      </c>
    </row>
    <row r="65" spans="2:44" hidden="1" x14ac:dyDescent="0.35">
      <c r="B65" s="259">
        <f t="shared" si="1"/>
        <v>2053</v>
      </c>
      <c r="C65" s="435"/>
      <c r="D65" s="435"/>
      <c r="E65" s="435"/>
      <c r="F65" s="435"/>
      <c r="G65" s="435"/>
      <c r="H65" s="435"/>
      <c r="I65" s="435"/>
      <c r="J65" s="435"/>
      <c r="K65" s="435"/>
      <c r="L65" s="493"/>
      <c r="M65" s="496"/>
      <c r="N65" s="496"/>
      <c r="O65" s="496"/>
      <c r="P65" s="496"/>
      <c r="Q65" s="496"/>
      <c r="R65" s="496"/>
      <c r="S65" s="496"/>
      <c r="T65" s="496"/>
      <c r="U65" s="496"/>
      <c r="V65" s="496"/>
      <c r="W65" s="496"/>
      <c r="X65" s="496"/>
      <c r="Y65" s="496"/>
      <c r="Z65" s="496"/>
      <c r="AA65" s="496"/>
      <c r="AB65" s="496"/>
      <c r="AC65" s="496"/>
      <c r="AD65" s="496"/>
      <c r="AE65" s="435">
        <f t="shared" si="3"/>
        <v>0</v>
      </c>
      <c r="AG65" s="259">
        <f t="shared" si="2"/>
        <v>2053</v>
      </c>
      <c r="AH65" s="261"/>
      <c r="AI65" s="261"/>
      <c r="AJ65" s="261"/>
      <c r="AK65" s="261"/>
      <c r="AL65" s="261"/>
      <c r="AM65" s="261"/>
      <c r="AN65" s="261"/>
      <c r="AO65" s="261"/>
      <c r="AP65" s="261"/>
      <c r="AQ65" s="257"/>
      <c r="AR65" s="261">
        <f t="shared" si="0"/>
        <v>0</v>
      </c>
    </row>
    <row r="66" spans="2:44" hidden="1" x14ac:dyDescent="0.35">
      <c r="B66" s="259">
        <f t="shared" si="1"/>
        <v>2054</v>
      </c>
      <c r="C66" s="435"/>
      <c r="D66" s="435"/>
      <c r="E66" s="435"/>
      <c r="F66" s="435"/>
      <c r="G66" s="435"/>
      <c r="H66" s="435"/>
      <c r="I66" s="435"/>
      <c r="J66" s="435"/>
      <c r="K66" s="435"/>
      <c r="L66" s="493"/>
      <c r="M66" s="496"/>
      <c r="N66" s="496"/>
      <c r="O66" s="496"/>
      <c r="P66" s="496"/>
      <c r="Q66" s="496"/>
      <c r="R66" s="496"/>
      <c r="S66" s="496"/>
      <c r="T66" s="496"/>
      <c r="U66" s="496"/>
      <c r="V66" s="496"/>
      <c r="W66" s="496"/>
      <c r="X66" s="496"/>
      <c r="Y66" s="496"/>
      <c r="Z66" s="496"/>
      <c r="AA66" s="496"/>
      <c r="AB66" s="496"/>
      <c r="AC66" s="496"/>
      <c r="AD66" s="496"/>
      <c r="AE66" s="435">
        <f t="shared" ref="AE66:AE97" si="4">SUM(C66:AD66)</f>
        <v>0</v>
      </c>
      <c r="AG66" s="259">
        <f t="shared" si="2"/>
        <v>2054</v>
      </c>
      <c r="AH66" s="261"/>
      <c r="AI66" s="261"/>
      <c r="AJ66" s="261"/>
      <c r="AK66" s="261"/>
      <c r="AL66" s="261"/>
      <c r="AM66" s="261"/>
      <c r="AN66" s="261"/>
      <c r="AO66" s="261"/>
      <c r="AP66" s="261"/>
      <c r="AQ66" s="257"/>
      <c r="AR66" s="261">
        <f t="shared" si="0"/>
        <v>0</v>
      </c>
    </row>
    <row r="67" spans="2:44" hidden="1" x14ac:dyDescent="0.35">
      <c r="B67" s="259">
        <f t="shared" si="1"/>
        <v>2055</v>
      </c>
      <c r="C67" s="435"/>
      <c r="D67" s="435"/>
      <c r="E67" s="435"/>
      <c r="F67" s="435"/>
      <c r="G67" s="435"/>
      <c r="H67" s="435"/>
      <c r="I67" s="435"/>
      <c r="J67" s="435"/>
      <c r="K67" s="435"/>
      <c r="L67" s="493"/>
      <c r="M67" s="496"/>
      <c r="N67" s="496"/>
      <c r="O67" s="496"/>
      <c r="P67" s="496"/>
      <c r="Q67" s="496"/>
      <c r="R67" s="496"/>
      <c r="S67" s="496"/>
      <c r="T67" s="496"/>
      <c r="U67" s="496"/>
      <c r="V67" s="496"/>
      <c r="W67" s="496"/>
      <c r="X67" s="496"/>
      <c r="Y67" s="496"/>
      <c r="Z67" s="496"/>
      <c r="AA67" s="496"/>
      <c r="AB67" s="496"/>
      <c r="AC67" s="496"/>
      <c r="AD67" s="496"/>
      <c r="AE67" s="435">
        <f t="shared" si="4"/>
        <v>0</v>
      </c>
      <c r="AG67" s="259">
        <f t="shared" si="2"/>
        <v>2055</v>
      </c>
      <c r="AH67" s="261"/>
      <c r="AI67" s="261"/>
      <c r="AJ67" s="261"/>
      <c r="AK67" s="261"/>
      <c r="AL67" s="261"/>
      <c r="AM67" s="261"/>
      <c r="AN67" s="261"/>
      <c r="AO67" s="261"/>
      <c r="AP67" s="261"/>
      <c r="AQ67" s="257"/>
      <c r="AR67" s="261">
        <f t="shared" si="0"/>
        <v>0</v>
      </c>
    </row>
    <row r="68" spans="2:44" hidden="1" x14ac:dyDescent="0.35">
      <c r="B68" s="259">
        <f t="shared" si="1"/>
        <v>2056</v>
      </c>
      <c r="C68" s="435"/>
      <c r="D68" s="435"/>
      <c r="E68" s="435"/>
      <c r="F68" s="435"/>
      <c r="G68" s="435"/>
      <c r="H68" s="435"/>
      <c r="I68" s="435"/>
      <c r="J68" s="435"/>
      <c r="K68" s="435"/>
      <c r="L68" s="493"/>
      <c r="M68" s="496"/>
      <c r="N68" s="496"/>
      <c r="O68" s="496"/>
      <c r="P68" s="496"/>
      <c r="Q68" s="496"/>
      <c r="R68" s="496"/>
      <c r="S68" s="496"/>
      <c r="T68" s="496"/>
      <c r="U68" s="496"/>
      <c r="V68" s="496"/>
      <c r="W68" s="496"/>
      <c r="X68" s="496"/>
      <c r="Y68" s="496"/>
      <c r="Z68" s="496"/>
      <c r="AA68" s="496"/>
      <c r="AB68" s="496"/>
      <c r="AC68" s="496"/>
      <c r="AD68" s="496"/>
      <c r="AE68" s="435">
        <f t="shared" si="4"/>
        <v>0</v>
      </c>
      <c r="AG68" s="259">
        <f t="shared" si="2"/>
        <v>2056</v>
      </c>
      <c r="AH68" s="261"/>
      <c r="AI68" s="261"/>
      <c r="AJ68" s="261"/>
      <c r="AK68" s="261"/>
      <c r="AL68" s="261"/>
      <c r="AM68" s="261"/>
      <c r="AN68" s="261"/>
      <c r="AO68" s="261"/>
      <c r="AP68" s="261"/>
      <c r="AQ68" s="257"/>
      <c r="AR68" s="261">
        <f t="shared" si="0"/>
        <v>0</v>
      </c>
    </row>
    <row r="69" spans="2:44" hidden="1" x14ac:dyDescent="0.35">
      <c r="B69" s="259">
        <f t="shared" si="1"/>
        <v>2057</v>
      </c>
      <c r="C69" s="435"/>
      <c r="D69" s="435"/>
      <c r="E69" s="435"/>
      <c r="F69" s="435"/>
      <c r="G69" s="435"/>
      <c r="H69" s="435"/>
      <c r="I69" s="435"/>
      <c r="J69" s="435"/>
      <c r="K69" s="435"/>
      <c r="L69" s="493"/>
      <c r="M69" s="496"/>
      <c r="N69" s="496"/>
      <c r="O69" s="496"/>
      <c r="P69" s="496"/>
      <c r="Q69" s="496"/>
      <c r="R69" s="496"/>
      <c r="S69" s="496"/>
      <c r="T69" s="496"/>
      <c r="U69" s="496"/>
      <c r="V69" s="496"/>
      <c r="W69" s="496"/>
      <c r="X69" s="496"/>
      <c r="Y69" s="496"/>
      <c r="Z69" s="496"/>
      <c r="AA69" s="496"/>
      <c r="AB69" s="496"/>
      <c r="AC69" s="496"/>
      <c r="AD69" s="496"/>
      <c r="AE69" s="435">
        <f t="shared" si="4"/>
        <v>0</v>
      </c>
      <c r="AG69" s="259">
        <f t="shared" si="2"/>
        <v>2057</v>
      </c>
      <c r="AH69" s="261"/>
      <c r="AI69" s="261"/>
      <c r="AJ69" s="261"/>
      <c r="AK69" s="261"/>
      <c r="AL69" s="261"/>
      <c r="AM69" s="261"/>
      <c r="AN69" s="261"/>
      <c r="AO69" s="261"/>
      <c r="AP69" s="261"/>
      <c r="AQ69" s="257"/>
      <c r="AR69" s="261">
        <f t="shared" si="0"/>
        <v>0</v>
      </c>
    </row>
    <row r="70" spans="2:44" hidden="1" x14ac:dyDescent="0.35">
      <c r="B70" s="259">
        <f t="shared" si="1"/>
        <v>2058</v>
      </c>
      <c r="C70" s="435"/>
      <c r="D70" s="435"/>
      <c r="E70" s="435"/>
      <c r="F70" s="435"/>
      <c r="G70" s="435"/>
      <c r="H70" s="435"/>
      <c r="I70" s="435"/>
      <c r="J70" s="435"/>
      <c r="K70" s="435"/>
      <c r="L70" s="493"/>
      <c r="M70" s="496"/>
      <c r="N70" s="496"/>
      <c r="O70" s="496"/>
      <c r="P70" s="496"/>
      <c r="Q70" s="496"/>
      <c r="R70" s="496"/>
      <c r="S70" s="496"/>
      <c r="T70" s="496"/>
      <c r="U70" s="496"/>
      <c r="V70" s="496"/>
      <c r="W70" s="496"/>
      <c r="X70" s="496"/>
      <c r="Y70" s="496"/>
      <c r="Z70" s="496"/>
      <c r="AA70" s="496"/>
      <c r="AB70" s="496"/>
      <c r="AC70" s="496"/>
      <c r="AD70" s="496"/>
      <c r="AE70" s="435">
        <f t="shared" si="4"/>
        <v>0</v>
      </c>
      <c r="AG70" s="259">
        <f t="shared" si="2"/>
        <v>2058</v>
      </c>
      <c r="AH70" s="261"/>
      <c r="AI70" s="261"/>
      <c r="AJ70" s="261"/>
      <c r="AK70" s="261"/>
      <c r="AL70" s="261"/>
      <c r="AM70" s="261"/>
      <c r="AN70" s="261"/>
      <c r="AO70" s="261"/>
      <c r="AP70" s="261"/>
      <c r="AQ70" s="257"/>
      <c r="AR70" s="261">
        <f t="shared" si="0"/>
        <v>0</v>
      </c>
    </row>
    <row r="71" spans="2:44" hidden="1" x14ac:dyDescent="0.35">
      <c r="B71" s="259">
        <f t="shared" si="1"/>
        <v>2059</v>
      </c>
      <c r="C71" s="435"/>
      <c r="D71" s="435"/>
      <c r="E71" s="435"/>
      <c r="F71" s="435"/>
      <c r="G71" s="435"/>
      <c r="H71" s="435"/>
      <c r="I71" s="435"/>
      <c r="J71" s="435"/>
      <c r="K71" s="435"/>
      <c r="L71" s="493"/>
      <c r="M71" s="496"/>
      <c r="N71" s="496"/>
      <c r="O71" s="496"/>
      <c r="P71" s="496"/>
      <c r="Q71" s="496"/>
      <c r="R71" s="496"/>
      <c r="S71" s="496"/>
      <c r="T71" s="496"/>
      <c r="U71" s="496"/>
      <c r="V71" s="496"/>
      <c r="W71" s="496"/>
      <c r="X71" s="496"/>
      <c r="Y71" s="496"/>
      <c r="Z71" s="496"/>
      <c r="AA71" s="496"/>
      <c r="AB71" s="496"/>
      <c r="AC71" s="496"/>
      <c r="AD71" s="496"/>
      <c r="AE71" s="435">
        <f t="shared" si="4"/>
        <v>0</v>
      </c>
      <c r="AG71" s="259">
        <f t="shared" si="2"/>
        <v>2059</v>
      </c>
      <c r="AH71" s="261"/>
      <c r="AI71" s="261"/>
      <c r="AJ71" s="261"/>
      <c r="AK71" s="261"/>
      <c r="AL71" s="261"/>
      <c r="AM71" s="261"/>
      <c r="AN71" s="261"/>
      <c r="AO71" s="261"/>
      <c r="AP71" s="261"/>
      <c r="AQ71" s="257"/>
      <c r="AR71" s="261">
        <f t="shared" si="0"/>
        <v>0</v>
      </c>
    </row>
    <row r="72" spans="2:44" hidden="1" x14ac:dyDescent="0.35">
      <c r="B72" s="259">
        <f t="shared" si="1"/>
        <v>2060</v>
      </c>
      <c r="C72" s="435"/>
      <c r="D72" s="435"/>
      <c r="E72" s="435"/>
      <c r="F72" s="435"/>
      <c r="G72" s="435"/>
      <c r="H72" s="435"/>
      <c r="I72" s="435"/>
      <c r="J72" s="435"/>
      <c r="K72" s="435"/>
      <c r="L72" s="493"/>
      <c r="M72" s="496"/>
      <c r="N72" s="496"/>
      <c r="O72" s="496"/>
      <c r="P72" s="496"/>
      <c r="Q72" s="496"/>
      <c r="R72" s="496"/>
      <c r="S72" s="496"/>
      <c r="T72" s="496"/>
      <c r="U72" s="496"/>
      <c r="V72" s="496"/>
      <c r="W72" s="496"/>
      <c r="X72" s="496"/>
      <c r="Y72" s="496"/>
      <c r="Z72" s="496"/>
      <c r="AA72" s="496"/>
      <c r="AB72" s="496"/>
      <c r="AC72" s="496"/>
      <c r="AD72" s="496"/>
      <c r="AE72" s="435">
        <f t="shared" si="4"/>
        <v>0</v>
      </c>
      <c r="AG72" s="259">
        <f t="shared" si="2"/>
        <v>2060</v>
      </c>
      <c r="AH72" s="261"/>
      <c r="AI72" s="261"/>
      <c r="AJ72" s="261"/>
      <c r="AK72" s="261"/>
      <c r="AL72" s="261"/>
      <c r="AM72" s="261"/>
      <c r="AN72" s="261"/>
      <c r="AO72" s="261"/>
      <c r="AP72" s="261"/>
      <c r="AQ72" s="257"/>
      <c r="AR72" s="261">
        <f t="shared" si="0"/>
        <v>0</v>
      </c>
    </row>
    <row r="73" spans="2:44" hidden="1" x14ac:dyDescent="0.35">
      <c r="B73" s="259">
        <f t="shared" si="1"/>
        <v>2061</v>
      </c>
      <c r="C73" s="435"/>
      <c r="D73" s="435"/>
      <c r="E73" s="435"/>
      <c r="F73" s="435"/>
      <c r="G73" s="435"/>
      <c r="H73" s="435"/>
      <c r="I73" s="435"/>
      <c r="J73" s="435"/>
      <c r="K73" s="435"/>
      <c r="L73" s="493"/>
      <c r="M73" s="496"/>
      <c r="N73" s="496"/>
      <c r="O73" s="496"/>
      <c r="P73" s="496"/>
      <c r="Q73" s="496"/>
      <c r="R73" s="496"/>
      <c r="S73" s="496"/>
      <c r="T73" s="496"/>
      <c r="U73" s="496"/>
      <c r="V73" s="496"/>
      <c r="W73" s="496"/>
      <c r="X73" s="496"/>
      <c r="Y73" s="496"/>
      <c r="Z73" s="496"/>
      <c r="AA73" s="496"/>
      <c r="AB73" s="496"/>
      <c r="AC73" s="496"/>
      <c r="AD73" s="496"/>
      <c r="AE73" s="435">
        <f t="shared" si="4"/>
        <v>0</v>
      </c>
      <c r="AG73" s="259">
        <f t="shared" si="2"/>
        <v>2061</v>
      </c>
      <c r="AH73" s="261"/>
      <c r="AI73" s="261"/>
      <c r="AJ73" s="261"/>
      <c r="AK73" s="261"/>
      <c r="AL73" s="261"/>
      <c r="AM73" s="261"/>
      <c r="AN73" s="261"/>
      <c r="AO73" s="261"/>
      <c r="AP73" s="261"/>
      <c r="AQ73" s="257"/>
      <c r="AR73" s="261">
        <f t="shared" si="0"/>
        <v>0</v>
      </c>
    </row>
    <row r="74" spans="2:44" hidden="1" x14ac:dyDescent="0.35">
      <c r="B74" s="259">
        <f t="shared" si="1"/>
        <v>2062</v>
      </c>
      <c r="C74" s="435"/>
      <c r="D74" s="435"/>
      <c r="E74" s="435"/>
      <c r="F74" s="435"/>
      <c r="G74" s="435"/>
      <c r="H74" s="435"/>
      <c r="I74" s="435"/>
      <c r="J74" s="435"/>
      <c r="K74" s="435"/>
      <c r="L74" s="493"/>
      <c r="M74" s="496"/>
      <c r="N74" s="496"/>
      <c r="O74" s="496"/>
      <c r="P74" s="496"/>
      <c r="Q74" s="496"/>
      <c r="R74" s="496"/>
      <c r="S74" s="496"/>
      <c r="T74" s="496"/>
      <c r="U74" s="496"/>
      <c r="V74" s="496"/>
      <c r="W74" s="496"/>
      <c r="X74" s="496"/>
      <c r="Y74" s="496"/>
      <c r="Z74" s="496"/>
      <c r="AA74" s="496"/>
      <c r="AB74" s="496"/>
      <c r="AC74" s="496"/>
      <c r="AD74" s="496"/>
      <c r="AE74" s="435">
        <f t="shared" si="4"/>
        <v>0</v>
      </c>
      <c r="AG74" s="259">
        <f t="shared" si="2"/>
        <v>2062</v>
      </c>
      <c r="AH74" s="261"/>
      <c r="AI74" s="261"/>
      <c r="AJ74" s="261"/>
      <c r="AK74" s="261"/>
      <c r="AL74" s="261"/>
      <c r="AM74" s="261"/>
      <c r="AN74" s="261"/>
      <c r="AO74" s="261"/>
      <c r="AP74" s="261"/>
      <c r="AQ74" s="257"/>
      <c r="AR74" s="261">
        <f t="shared" si="0"/>
        <v>0</v>
      </c>
    </row>
    <row r="75" spans="2:44" hidden="1" x14ac:dyDescent="0.35">
      <c r="B75" s="259">
        <f t="shared" si="1"/>
        <v>2063</v>
      </c>
      <c r="C75" s="435"/>
      <c r="D75" s="435"/>
      <c r="E75" s="435"/>
      <c r="F75" s="435"/>
      <c r="G75" s="435"/>
      <c r="H75" s="435"/>
      <c r="I75" s="435"/>
      <c r="J75" s="435"/>
      <c r="K75" s="435"/>
      <c r="L75" s="493"/>
      <c r="M75" s="496"/>
      <c r="N75" s="496"/>
      <c r="O75" s="496"/>
      <c r="P75" s="496"/>
      <c r="Q75" s="496"/>
      <c r="R75" s="496"/>
      <c r="S75" s="496"/>
      <c r="T75" s="496"/>
      <c r="U75" s="496"/>
      <c r="V75" s="496"/>
      <c r="W75" s="496"/>
      <c r="X75" s="496"/>
      <c r="Y75" s="496"/>
      <c r="Z75" s="496"/>
      <c r="AA75" s="496"/>
      <c r="AB75" s="496"/>
      <c r="AC75" s="496"/>
      <c r="AD75" s="496"/>
      <c r="AE75" s="435">
        <f t="shared" si="4"/>
        <v>0</v>
      </c>
      <c r="AG75" s="259">
        <f t="shared" si="2"/>
        <v>2063</v>
      </c>
      <c r="AH75" s="261"/>
      <c r="AI75" s="261"/>
      <c r="AJ75" s="261"/>
      <c r="AK75" s="261"/>
      <c r="AL75" s="261"/>
      <c r="AM75" s="261"/>
      <c r="AN75" s="261"/>
      <c r="AO75" s="261"/>
      <c r="AP75" s="261"/>
      <c r="AQ75" s="257"/>
      <c r="AR75" s="261">
        <f t="shared" si="0"/>
        <v>0</v>
      </c>
    </row>
    <row r="76" spans="2:44" hidden="1" x14ac:dyDescent="0.35">
      <c r="B76" s="259">
        <f t="shared" si="1"/>
        <v>2064</v>
      </c>
      <c r="C76" s="435"/>
      <c r="D76" s="435"/>
      <c r="E76" s="435"/>
      <c r="F76" s="435"/>
      <c r="G76" s="435"/>
      <c r="H76" s="435"/>
      <c r="I76" s="435"/>
      <c r="J76" s="435"/>
      <c r="K76" s="435"/>
      <c r="L76" s="493"/>
      <c r="M76" s="496"/>
      <c r="N76" s="496"/>
      <c r="O76" s="496"/>
      <c r="P76" s="496"/>
      <c r="Q76" s="496"/>
      <c r="R76" s="496"/>
      <c r="S76" s="496"/>
      <c r="T76" s="496"/>
      <c r="U76" s="496"/>
      <c r="V76" s="496"/>
      <c r="W76" s="496"/>
      <c r="X76" s="496"/>
      <c r="Y76" s="496"/>
      <c r="Z76" s="496"/>
      <c r="AA76" s="496"/>
      <c r="AB76" s="496"/>
      <c r="AC76" s="496"/>
      <c r="AD76" s="496"/>
      <c r="AE76" s="435">
        <f t="shared" si="4"/>
        <v>0</v>
      </c>
      <c r="AG76" s="259">
        <f t="shared" si="2"/>
        <v>2064</v>
      </c>
      <c r="AH76" s="261"/>
      <c r="AI76" s="261"/>
      <c r="AJ76" s="261"/>
      <c r="AK76" s="261"/>
      <c r="AL76" s="261"/>
      <c r="AM76" s="261"/>
      <c r="AN76" s="261"/>
      <c r="AO76" s="261"/>
      <c r="AP76" s="261"/>
      <c r="AQ76" s="257"/>
      <c r="AR76" s="261">
        <f t="shared" si="0"/>
        <v>0</v>
      </c>
    </row>
    <row r="77" spans="2:44" hidden="1" x14ac:dyDescent="0.35">
      <c r="B77" s="259">
        <f t="shared" si="1"/>
        <v>2065</v>
      </c>
      <c r="C77" s="435"/>
      <c r="D77" s="435"/>
      <c r="E77" s="435"/>
      <c r="F77" s="435"/>
      <c r="G77" s="435"/>
      <c r="H77" s="435"/>
      <c r="I77" s="435"/>
      <c r="J77" s="435"/>
      <c r="K77" s="435"/>
      <c r="L77" s="493"/>
      <c r="M77" s="496"/>
      <c r="N77" s="496"/>
      <c r="O77" s="496"/>
      <c r="P77" s="496"/>
      <c r="Q77" s="496"/>
      <c r="R77" s="496"/>
      <c r="S77" s="496"/>
      <c r="T77" s="496"/>
      <c r="U77" s="496"/>
      <c r="V77" s="496"/>
      <c r="W77" s="496"/>
      <c r="X77" s="496"/>
      <c r="Y77" s="496"/>
      <c r="Z77" s="496"/>
      <c r="AA77" s="496"/>
      <c r="AB77" s="496"/>
      <c r="AC77" s="496"/>
      <c r="AD77" s="496"/>
      <c r="AE77" s="435">
        <f t="shared" si="4"/>
        <v>0</v>
      </c>
      <c r="AG77" s="259">
        <f t="shared" si="2"/>
        <v>2065</v>
      </c>
      <c r="AH77" s="261"/>
      <c r="AI77" s="261"/>
      <c r="AJ77" s="261"/>
      <c r="AK77" s="261"/>
      <c r="AL77" s="261"/>
      <c r="AM77" s="261"/>
      <c r="AN77" s="261"/>
      <c r="AO77" s="261"/>
      <c r="AP77" s="261"/>
      <c r="AQ77" s="257"/>
      <c r="AR77" s="261">
        <f t="shared" si="0"/>
        <v>0</v>
      </c>
    </row>
    <row r="78" spans="2:44" hidden="1" x14ac:dyDescent="0.35">
      <c r="B78" s="259">
        <f t="shared" si="1"/>
        <v>2066</v>
      </c>
      <c r="C78" s="435"/>
      <c r="D78" s="435"/>
      <c r="E78" s="435"/>
      <c r="F78" s="435"/>
      <c r="G78" s="435"/>
      <c r="H78" s="435"/>
      <c r="I78" s="435"/>
      <c r="J78" s="435"/>
      <c r="K78" s="435"/>
      <c r="L78" s="493"/>
      <c r="M78" s="496"/>
      <c r="N78" s="496"/>
      <c r="O78" s="496"/>
      <c r="P78" s="496"/>
      <c r="Q78" s="496"/>
      <c r="R78" s="496"/>
      <c r="S78" s="496"/>
      <c r="T78" s="496"/>
      <c r="U78" s="496"/>
      <c r="V78" s="496"/>
      <c r="W78" s="496"/>
      <c r="X78" s="496"/>
      <c r="Y78" s="496"/>
      <c r="Z78" s="496"/>
      <c r="AA78" s="496"/>
      <c r="AB78" s="496"/>
      <c r="AC78" s="496"/>
      <c r="AD78" s="496"/>
      <c r="AE78" s="435">
        <f t="shared" si="4"/>
        <v>0</v>
      </c>
      <c r="AG78" s="259">
        <f t="shared" si="2"/>
        <v>2066</v>
      </c>
      <c r="AH78" s="261"/>
      <c r="AI78" s="261"/>
      <c r="AJ78" s="261"/>
      <c r="AK78" s="261"/>
      <c r="AL78" s="261"/>
      <c r="AM78" s="261"/>
      <c r="AN78" s="261"/>
      <c r="AO78" s="261"/>
      <c r="AP78" s="261"/>
      <c r="AQ78" s="257"/>
      <c r="AR78" s="261">
        <f t="shared" si="0"/>
        <v>0</v>
      </c>
    </row>
    <row r="79" spans="2:44" hidden="1" x14ac:dyDescent="0.35">
      <c r="B79" s="259">
        <f t="shared" si="1"/>
        <v>2067</v>
      </c>
      <c r="C79" s="435"/>
      <c r="D79" s="435"/>
      <c r="E79" s="435"/>
      <c r="F79" s="435"/>
      <c r="G79" s="435"/>
      <c r="H79" s="435"/>
      <c r="I79" s="435"/>
      <c r="J79" s="435"/>
      <c r="K79" s="435"/>
      <c r="L79" s="493"/>
      <c r="M79" s="496"/>
      <c r="N79" s="496"/>
      <c r="O79" s="496"/>
      <c r="P79" s="496"/>
      <c r="Q79" s="496"/>
      <c r="R79" s="496"/>
      <c r="S79" s="496"/>
      <c r="T79" s="496"/>
      <c r="U79" s="496"/>
      <c r="V79" s="496"/>
      <c r="W79" s="496"/>
      <c r="X79" s="496"/>
      <c r="Y79" s="496"/>
      <c r="Z79" s="496"/>
      <c r="AA79" s="496"/>
      <c r="AB79" s="496"/>
      <c r="AC79" s="496"/>
      <c r="AD79" s="496"/>
      <c r="AE79" s="435">
        <f t="shared" si="4"/>
        <v>0</v>
      </c>
      <c r="AG79" s="259">
        <f t="shared" si="2"/>
        <v>2067</v>
      </c>
      <c r="AH79" s="261"/>
      <c r="AI79" s="261"/>
      <c r="AJ79" s="261"/>
      <c r="AK79" s="261"/>
      <c r="AL79" s="261"/>
      <c r="AM79" s="261"/>
      <c r="AN79" s="261"/>
      <c r="AO79" s="261"/>
      <c r="AP79" s="261"/>
      <c r="AQ79" s="257"/>
      <c r="AR79" s="261">
        <f t="shared" si="0"/>
        <v>0</v>
      </c>
    </row>
    <row r="80" spans="2:44" hidden="1" x14ac:dyDescent="0.35">
      <c r="B80" s="259">
        <f t="shared" si="1"/>
        <v>2068</v>
      </c>
      <c r="C80" s="435"/>
      <c r="D80" s="435"/>
      <c r="E80" s="435"/>
      <c r="F80" s="435"/>
      <c r="G80" s="435"/>
      <c r="H80" s="435"/>
      <c r="I80" s="435"/>
      <c r="J80" s="435"/>
      <c r="K80" s="435"/>
      <c r="L80" s="493"/>
      <c r="M80" s="496"/>
      <c r="N80" s="496"/>
      <c r="O80" s="496"/>
      <c r="P80" s="496"/>
      <c r="Q80" s="496"/>
      <c r="R80" s="496"/>
      <c r="S80" s="496"/>
      <c r="T80" s="496"/>
      <c r="U80" s="496"/>
      <c r="V80" s="496"/>
      <c r="W80" s="496"/>
      <c r="X80" s="496"/>
      <c r="Y80" s="496"/>
      <c r="Z80" s="496"/>
      <c r="AA80" s="496"/>
      <c r="AB80" s="496"/>
      <c r="AC80" s="496"/>
      <c r="AD80" s="496"/>
      <c r="AE80" s="435">
        <f t="shared" si="4"/>
        <v>0</v>
      </c>
      <c r="AG80" s="259">
        <f t="shared" si="2"/>
        <v>2068</v>
      </c>
      <c r="AH80" s="261"/>
      <c r="AI80" s="261"/>
      <c r="AJ80" s="261"/>
      <c r="AK80" s="261"/>
      <c r="AL80" s="261"/>
      <c r="AM80" s="261"/>
      <c r="AN80" s="261"/>
      <c r="AO80" s="261"/>
      <c r="AP80" s="261"/>
      <c r="AQ80" s="257"/>
      <c r="AR80" s="261">
        <f t="shared" si="0"/>
        <v>0</v>
      </c>
    </row>
    <row r="81" spans="2:44" hidden="1" x14ac:dyDescent="0.35">
      <c r="B81" s="259">
        <f t="shared" si="1"/>
        <v>2069</v>
      </c>
      <c r="C81" s="435"/>
      <c r="D81" s="435"/>
      <c r="E81" s="435"/>
      <c r="F81" s="435"/>
      <c r="G81" s="435"/>
      <c r="H81" s="435"/>
      <c r="I81" s="435"/>
      <c r="J81" s="435"/>
      <c r="K81" s="435"/>
      <c r="L81" s="493"/>
      <c r="M81" s="496"/>
      <c r="N81" s="496"/>
      <c r="O81" s="496"/>
      <c r="P81" s="496"/>
      <c r="Q81" s="496"/>
      <c r="R81" s="496"/>
      <c r="S81" s="496"/>
      <c r="T81" s="496"/>
      <c r="U81" s="496"/>
      <c r="V81" s="496"/>
      <c r="W81" s="496"/>
      <c r="X81" s="496"/>
      <c r="Y81" s="496"/>
      <c r="Z81" s="496"/>
      <c r="AA81" s="496"/>
      <c r="AB81" s="496"/>
      <c r="AC81" s="496"/>
      <c r="AD81" s="496"/>
      <c r="AE81" s="435">
        <f t="shared" si="4"/>
        <v>0</v>
      </c>
      <c r="AG81" s="259">
        <f t="shared" si="2"/>
        <v>2069</v>
      </c>
      <c r="AH81" s="261"/>
      <c r="AI81" s="261"/>
      <c r="AJ81" s="261"/>
      <c r="AK81" s="261"/>
      <c r="AL81" s="261"/>
      <c r="AM81" s="261"/>
      <c r="AN81" s="261"/>
      <c r="AO81" s="261"/>
      <c r="AP81" s="261"/>
      <c r="AQ81" s="257"/>
      <c r="AR81" s="261">
        <f t="shared" si="0"/>
        <v>0</v>
      </c>
    </row>
    <row r="82" spans="2:44" hidden="1" x14ac:dyDescent="0.35">
      <c r="B82" s="259">
        <f t="shared" si="1"/>
        <v>2070</v>
      </c>
      <c r="C82" s="435"/>
      <c r="D82" s="435"/>
      <c r="E82" s="435"/>
      <c r="F82" s="435"/>
      <c r="G82" s="435"/>
      <c r="H82" s="435"/>
      <c r="I82" s="435"/>
      <c r="J82" s="435"/>
      <c r="K82" s="435"/>
      <c r="L82" s="493"/>
      <c r="M82" s="496"/>
      <c r="N82" s="496"/>
      <c r="O82" s="496"/>
      <c r="P82" s="496"/>
      <c r="Q82" s="496"/>
      <c r="R82" s="496"/>
      <c r="S82" s="496"/>
      <c r="T82" s="496"/>
      <c r="U82" s="496"/>
      <c r="V82" s="496"/>
      <c r="W82" s="496"/>
      <c r="X82" s="496"/>
      <c r="Y82" s="496"/>
      <c r="Z82" s="496"/>
      <c r="AA82" s="496"/>
      <c r="AB82" s="496"/>
      <c r="AC82" s="496"/>
      <c r="AD82" s="496"/>
      <c r="AE82" s="435">
        <f t="shared" si="4"/>
        <v>0</v>
      </c>
      <c r="AG82" s="259">
        <f t="shared" si="2"/>
        <v>2070</v>
      </c>
      <c r="AH82" s="261"/>
      <c r="AI82" s="261"/>
      <c r="AJ82" s="261"/>
      <c r="AK82" s="261"/>
      <c r="AL82" s="261"/>
      <c r="AM82" s="261"/>
      <c r="AN82" s="261"/>
      <c r="AO82" s="261"/>
      <c r="AP82" s="261"/>
      <c r="AQ82" s="257"/>
      <c r="AR82" s="261">
        <f t="shared" si="0"/>
        <v>0</v>
      </c>
    </row>
    <row r="83" spans="2:44" hidden="1" x14ac:dyDescent="0.35">
      <c r="B83" s="259">
        <f t="shared" si="1"/>
        <v>2071</v>
      </c>
      <c r="C83" s="435"/>
      <c r="D83" s="435"/>
      <c r="E83" s="435"/>
      <c r="F83" s="435"/>
      <c r="G83" s="435"/>
      <c r="H83" s="435"/>
      <c r="I83" s="435"/>
      <c r="J83" s="435"/>
      <c r="K83" s="435"/>
      <c r="L83" s="493"/>
      <c r="M83" s="496"/>
      <c r="N83" s="496"/>
      <c r="O83" s="496"/>
      <c r="P83" s="496"/>
      <c r="Q83" s="496"/>
      <c r="R83" s="496"/>
      <c r="S83" s="496"/>
      <c r="T83" s="496"/>
      <c r="U83" s="496"/>
      <c r="V83" s="496"/>
      <c r="W83" s="496"/>
      <c r="X83" s="496"/>
      <c r="Y83" s="496"/>
      <c r="Z83" s="496"/>
      <c r="AA83" s="496"/>
      <c r="AB83" s="496"/>
      <c r="AC83" s="496"/>
      <c r="AD83" s="496"/>
      <c r="AE83" s="435">
        <f t="shared" si="4"/>
        <v>0</v>
      </c>
      <c r="AG83" s="259">
        <f t="shared" si="2"/>
        <v>2071</v>
      </c>
      <c r="AH83" s="261"/>
      <c r="AI83" s="261"/>
      <c r="AJ83" s="261"/>
      <c r="AK83" s="261"/>
      <c r="AL83" s="261"/>
      <c r="AM83" s="261"/>
      <c r="AN83" s="261"/>
      <c r="AO83" s="261"/>
      <c r="AP83" s="261"/>
      <c r="AQ83" s="257"/>
      <c r="AR83" s="261">
        <f t="shared" si="0"/>
        <v>0</v>
      </c>
    </row>
    <row r="84" spans="2:44" hidden="1" x14ac:dyDescent="0.35">
      <c r="B84" s="259">
        <f t="shared" si="1"/>
        <v>2072</v>
      </c>
      <c r="C84" s="435"/>
      <c r="D84" s="435"/>
      <c r="E84" s="435"/>
      <c r="F84" s="435"/>
      <c r="G84" s="435"/>
      <c r="H84" s="435"/>
      <c r="I84" s="435"/>
      <c r="J84" s="435"/>
      <c r="K84" s="435"/>
      <c r="L84" s="493"/>
      <c r="M84" s="496"/>
      <c r="N84" s="496"/>
      <c r="O84" s="496"/>
      <c r="P84" s="496"/>
      <c r="Q84" s="496"/>
      <c r="R84" s="496"/>
      <c r="S84" s="496"/>
      <c r="T84" s="496"/>
      <c r="U84" s="496"/>
      <c r="V84" s="496"/>
      <c r="W84" s="496"/>
      <c r="X84" s="496"/>
      <c r="Y84" s="496"/>
      <c r="Z84" s="496"/>
      <c r="AA84" s="496"/>
      <c r="AB84" s="496"/>
      <c r="AC84" s="496"/>
      <c r="AD84" s="496"/>
      <c r="AE84" s="435">
        <f t="shared" si="4"/>
        <v>0</v>
      </c>
      <c r="AG84" s="259">
        <f t="shared" si="2"/>
        <v>2072</v>
      </c>
      <c r="AH84" s="261"/>
      <c r="AI84" s="261"/>
      <c r="AJ84" s="261"/>
      <c r="AK84" s="261"/>
      <c r="AL84" s="261"/>
      <c r="AM84" s="261"/>
      <c r="AN84" s="261"/>
      <c r="AO84" s="261"/>
      <c r="AP84" s="261"/>
      <c r="AQ84" s="257"/>
      <c r="AR84" s="261">
        <f t="shared" si="0"/>
        <v>0</v>
      </c>
    </row>
    <row r="85" spans="2:44" hidden="1" x14ac:dyDescent="0.35">
      <c r="B85" s="259">
        <f t="shared" si="1"/>
        <v>2073</v>
      </c>
      <c r="C85" s="435"/>
      <c r="D85" s="435"/>
      <c r="E85" s="435"/>
      <c r="F85" s="435"/>
      <c r="G85" s="435"/>
      <c r="H85" s="435"/>
      <c r="I85" s="435"/>
      <c r="J85" s="435"/>
      <c r="K85" s="435"/>
      <c r="L85" s="493"/>
      <c r="M85" s="496"/>
      <c r="N85" s="496"/>
      <c r="O85" s="496"/>
      <c r="P85" s="496"/>
      <c r="Q85" s="496"/>
      <c r="R85" s="496"/>
      <c r="S85" s="496"/>
      <c r="T85" s="496"/>
      <c r="U85" s="496"/>
      <c r="V85" s="496"/>
      <c r="W85" s="496"/>
      <c r="X85" s="496"/>
      <c r="Y85" s="496"/>
      <c r="Z85" s="496"/>
      <c r="AA85" s="496"/>
      <c r="AB85" s="496"/>
      <c r="AC85" s="496"/>
      <c r="AD85" s="496"/>
      <c r="AE85" s="435">
        <f t="shared" si="4"/>
        <v>0</v>
      </c>
      <c r="AG85" s="259">
        <f t="shared" si="2"/>
        <v>2073</v>
      </c>
      <c r="AH85" s="261"/>
      <c r="AI85" s="261"/>
      <c r="AJ85" s="261"/>
      <c r="AK85" s="261"/>
      <c r="AL85" s="261"/>
      <c r="AM85" s="261"/>
      <c r="AN85" s="261"/>
      <c r="AO85" s="261"/>
      <c r="AP85" s="261"/>
      <c r="AQ85" s="257"/>
      <c r="AR85" s="261">
        <f t="shared" si="0"/>
        <v>0</v>
      </c>
    </row>
    <row r="86" spans="2:44" hidden="1" x14ac:dyDescent="0.35">
      <c r="B86" s="259">
        <f t="shared" si="1"/>
        <v>2074</v>
      </c>
      <c r="C86" s="435"/>
      <c r="D86" s="435"/>
      <c r="E86" s="435"/>
      <c r="F86" s="435"/>
      <c r="G86" s="435"/>
      <c r="H86" s="435"/>
      <c r="I86" s="435"/>
      <c r="J86" s="435"/>
      <c r="K86" s="435"/>
      <c r="L86" s="493"/>
      <c r="M86" s="496"/>
      <c r="N86" s="496"/>
      <c r="O86" s="496"/>
      <c r="P86" s="496"/>
      <c r="Q86" s="496"/>
      <c r="R86" s="496"/>
      <c r="S86" s="496"/>
      <c r="T86" s="496"/>
      <c r="U86" s="496"/>
      <c r="V86" s="496"/>
      <c r="W86" s="496"/>
      <c r="X86" s="496"/>
      <c r="Y86" s="496"/>
      <c r="Z86" s="496"/>
      <c r="AA86" s="496"/>
      <c r="AB86" s="496"/>
      <c r="AC86" s="496"/>
      <c r="AD86" s="496"/>
      <c r="AE86" s="435">
        <f t="shared" si="4"/>
        <v>0</v>
      </c>
      <c r="AG86" s="259">
        <f t="shared" si="2"/>
        <v>2074</v>
      </c>
      <c r="AH86" s="261"/>
      <c r="AI86" s="261"/>
      <c r="AJ86" s="261"/>
      <c r="AK86" s="261"/>
      <c r="AL86" s="261"/>
      <c r="AM86" s="261"/>
      <c r="AN86" s="261"/>
      <c r="AO86" s="261"/>
      <c r="AP86" s="261"/>
      <c r="AQ86" s="257"/>
      <c r="AR86" s="261">
        <f t="shared" si="0"/>
        <v>0</v>
      </c>
    </row>
    <row r="87" spans="2:44" hidden="1" x14ac:dyDescent="0.35">
      <c r="B87" s="259">
        <f t="shared" si="1"/>
        <v>2075</v>
      </c>
      <c r="C87" s="435"/>
      <c r="D87" s="435"/>
      <c r="E87" s="435"/>
      <c r="F87" s="435"/>
      <c r="G87" s="435"/>
      <c r="H87" s="435"/>
      <c r="I87" s="435"/>
      <c r="J87" s="435"/>
      <c r="K87" s="435"/>
      <c r="L87" s="493"/>
      <c r="M87" s="496"/>
      <c r="N87" s="496"/>
      <c r="O87" s="496"/>
      <c r="P87" s="496"/>
      <c r="Q87" s="496"/>
      <c r="R87" s="496"/>
      <c r="S87" s="496"/>
      <c r="T87" s="496"/>
      <c r="U87" s="496"/>
      <c r="V87" s="496"/>
      <c r="W87" s="496"/>
      <c r="X87" s="496"/>
      <c r="Y87" s="496"/>
      <c r="Z87" s="496"/>
      <c r="AA87" s="496"/>
      <c r="AB87" s="496"/>
      <c r="AC87" s="496"/>
      <c r="AD87" s="496"/>
      <c r="AE87" s="435">
        <f t="shared" si="4"/>
        <v>0</v>
      </c>
      <c r="AG87" s="259">
        <f t="shared" si="2"/>
        <v>2075</v>
      </c>
      <c r="AH87" s="261"/>
      <c r="AI87" s="261"/>
      <c r="AJ87" s="261"/>
      <c r="AK87" s="261"/>
      <c r="AL87" s="261"/>
      <c r="AM87" s="261"/>
      <c r="AN87" s="261"/>
      <c r="AO87" s="261"/>
      <c r="AP87" s="261"/>
      <c r="AQ87" s="257"/>
      <c r="AR87" s="261">
        <f t="shared" si="0"/>
        <v>0</v>
      </c>
    </row>
    <row r="88" spans="2:44" hidden="1" x14ac:dyDescent="0.35">
      <c r="B88" s="259">
        <f t="shared" si="1"/>
        <v>2076</v>
      </c>
      <c r="C88" s="435"/>
      <c r="D88" s="435"/>
      <c r="E88" s="435"/>
      <c r="F88" s="435"/>
      <c r="G88" s="435"/>
      <c r="H88" s="435"/>
      <c r="I88" s="435"/>
      <c r="J88" s="435"/>
      <c r="K88" s="435"/>
      <c r="L88" s="493"/>
      <c r="M88" s="496"/>
      <c r="N88" s="496"/>
      <c r="O88" s="496"/>
      <c r="P88" s="496"/>
      <c r="Q88" s="496"/>
      <c r="R88" s="496"/>
      <c r="S88" s="496"/>
      <c r="T88" s="496"/>
      <c r="U88" s="496"/>
      <c r="V88" s="496"/>
      <c r="W88" s="496"/>
      <c r="X88" s="496"/>
      <c r="Y88" s="496"/>
      <c r="Z88" s="496"/>
      <c r="AA88" s="496"/>
      <c r="AB88" s="496"/>
      <c r="AC88" s="496"/>
      <c r="AD88" s="496"/>
      <c r="AE88" s="435">
        <f t="shared" si="4"/>
        <v>0</v>
      </c>
      <c r="AG88" s="259">
        <f t="shared" si="2"/>
        <v>2076</v>
      </c>
      <c r="AH88" s="261"/>
      <c r="AI88" s="261"/>
      <c r="AJ88" s="261"/>
      <c r="AK88" s="261"/>
      <c r="AL88" s="261"/>
      <c r="AM88" s="261"/>
      <c r="AN88" s="261"/>
      <c r="AO88" s="261"/>
      <c r="AP88" s="261"/>
      <c r="AQ88" s="257"/>
      <c r="AR88" s="261">
        <f t="shared" si="0"/>
        <v>0</v>
      </c>
    </row>
    <row r="89" spans="2:44" hidden="1" x14ac:dyDescent="0.35">
      <c r="B89" s="259">
        <f t="shared" si="1"/>
        <v>2077</v>
      </c>
      <c r="C89" s="435"/>
      <c r="D89" s="435"/>
      <c r="E89" s="435"/>
      <c r="F89" s="435"/>
      <c r="G89" s="435"/>
      <c r="H89" s="435"/>
      <c r="I89" s="435"/>
      <c r="J89" s="435"/>
      <c r="K89" s="435"/>
      <c r="L89" s="493"/>
      <c r="M89" s="496"/>
      <c r="N89" s="496"/>
      <c r="O89" s="496"/>
      <c r="P89" s="496"/>
      <c r="Q89" s="496"/>
      <c r="R89" s="496"/>
      <c r="S89" s="496"/>
      <c r="T89" s="496"/>
      <c r="U89" s="496"/>
      <c r="V89" s="496"/>
      <c r="W89" s="496"/>
      <c r="X89" s="496"/>
      <c r="Y89" s="496"/>
      <c r="Z89" s="496"/>
      <c r="AA89" s="496"/>
      <c r="AB89" s="496"/>
      <c r="AC89" s="496"/>
      <c r="AD89" s="496"/>
      <c r="AE89" s="435">
        <f t="shared" si="4"/>
        <v>0</v>
      </c>
      <c r="AG89" s="259">
        <f t="shared" si="2"/>
        <v>2077</v>
      </c>
      <c r="AH89" s="261"/>
      <c r="AI89" s="261"/>
      <c r="AJ89" s="261"/>
      <c r="AK89" s="261"/>
      <c r="AL89" s="261"/>
      <c r="AM89" s="261"/>
      <c r="AN89" s="261"/>
      <c r="AO89" s="261"/>
      <c r="AP89" s="261"/>
      <c r="AQ89" s="257"/>
      <c r="AR89" s="261">
        <f t="shared" si="0"/>
        <v>0</v>
      </c>
    </row>
    <row r="90" spans="2:44" hidden="1" x14ac:dyDescent="0.35">
      <c r="B90" s="259">
        <f t="shared" si="1"/>
        <v>2078</v>
      </c>
      <c r="C90" s="435"/>
      <c r="D90" s="435"/>
      <c r="E90" s="435"/>
      <c r="F90" s="435"/>
      <c r="G90" s="435"/>
      <c r="H90" s="435"/>
      <c r="I90" s="435"/>
      <c r="J90" s="435"/>
      <c r="K90" s="435"/>
      <c r="L90" s="493"/>
      <c r="M90" s="496"/>
      <c r="N90" s="496"/>
      <c r="O90" s="496"/>
      <c r="P90" s="496"/>
      <c r="Q90" s="496"/>
      <c r="R90" s="496"/>
      <c r="S90" s="496"/>
      <c r="T90" s="496"/>
      <c r="U90" s="496"/>
      <c r="V90" s="496"/>
      <c r="W90" s="496"/>
      <c r="X90" s="496"/>
      <c r="Y90" s="496"/>
      <c r="Z90" s="496"/>
      <c r="AA90" s="496"/>
      <c r="AB90" s="496"/>
      <c r="AC90" s="496"/>
      <c r="AD90" s="496"/>
      <c r="AE90" s="435">
        <f t="shared" si="4"/>
        <v>0</v>
      </c>
      <c r="AG90" s="259">
        <f t="shared" si="2"/>
        <v>2078</v>
      </c>
      <c r="AH90" s="261"/>
      <c r="AI90" s="261"/>
      <c r="AJ90" s="261"/>
      <c r="AK90" s="261"/>
      <c r="AL90" s="261"/>
      <c r="AM90" s="261"/>
      <c r="AN90" s="261"/>
      <c r="AO90" s="261"/>
      <c r="AP90" s="261"/>
      <c r="AQ90" s="257"/>
      <c r="AR90" s="261">
        <f t="shared" si="0"/>
        <v>0</v>
      </c>
    </row>
    <row r="91" spans="2:44" hidden="1" x14ac:dyDescent="0.35">
      <c r="B91" s="259">
        <f t="shared" si="1"/>
        <v>2079</v>
      </c>
      <c r="C91" s="435"/>
      <c r="D91" s="435"/>
      <c r="E91" s="435"/>
      <c r="F91" s="435"/>
      <c r="G91" s="435"/>
      <c r="H91" s="435"/>
      <c r="I91" s="435"/>
      <c r="J91" s="435"/>
      <c r="K91" s="435"/>
      <c r="L91" s="493"/>
      <c r="M91" s="496"/>
      <c r="N91" s="496"/>
      <c r="O91" s="496"/>
      <c r="P91" s="496"/>
      <c r="Q91" s="496"/>
      <c r="R91" s="496"/>
      <c r="S91" s="496"/>
      <c r="T91" s="496"/>
      <c r="U91" s="496"/>
      <c r="V91" s="496"/>
      <c r="W91" s="496"/>
      <c r="X91" s="496"/>
      <c r="Y91" s="496"/>
      <c r="Z91" s="496"/>
      <c r="AA91" s="496"/>
      <c r="AB91" s="496"/>
      <c r="AC91" s="496"/>
      <c r="AD91" s="496"/>
      <c r="AE91" s="435">
        <f t="shared" si="4"/>
        <v>0</v>
      </c>
      <c r="AG91" s="259">
        <f t="shared" si="2"/>
        <v>2079</v>
      </c>
      <c r="AH91" s="261"/>
      <c r="AI91" s="261"/>
      <c r="AJ91" s="261"/>
      <c r="AK91" s="261"/>
      <c r="AL91" s="261"/>
      <c r="AM91" s="261"/>
      <c r="AN91" s="261"/>
      <c r="AO91" s="261"/>
      <c r="AP91" s="261"/>
      <c r="AQ91" s="257"/>
      <c r="AR91" s="261">
        <f t="shared" si="0"/>
        <v>0</v>
      </c>
    </row>
    <row r="92" spans="2:44" hidden="1" x14ac:dyDescent="0.35">
      <c r="B92" s="259">
        <f t="shared" si="1"/>
        <v>2080</v>
      </c>
      <c r="C92" s="435"/>
      <c r="D92" s="435"/>
      <c r="E92" s="435"/>
      <c r="F92" s="435"/>
      <c r="G92" s="435"/>
      <c r="H92" s="435"/>
      <c r="I92" s="435"/>
      <c r="J92" s="435"/>
      <c r="K92" s="435"/>
      <c r="L92" s="493"/>
      <c r="M92" s="496"/>
      <c r="N92" s="496"/>
      <c r="O92" s="496"/>
      <c r="P92" s="496"/>
      <c r="Q92" s="496"/>
      <c r="R92" s="496"/>
      <c r="S92" s="496"/>
      <c r="T92" s="496"/>
      <c r="U92" s="496"/>
      <c r="V92" s="496"/>
      <c r="W92" s="496"/>
      <c r="X92" s="496"/>
      <c r="Y92" s="496"/>
      <c r="Z92" s="496"/>
      <c r="AA92" s="496"/>
      <c r="AB92" s="496"/>
      <c r="AC92" s="496"/>
      <c r="AD92" s="496"/>
      <c r="AE92" s="435">
        <f t="shared" si="4"/>
        <v>0</v>
      </c>
      <c r="AG92" s="259">
        <f t="shared" si="2"/>
        <v>2080</v>
      </c>
      <c r="AH92" s="261"/>
      <c r="AI92" s="261"/>
      <c r="AJ92" s="261"/>
      <c r="AK92" s="261"/>
      <c r="AL92" s="261"/>
      <c r="AM92" s="261"/>
      <c r="AN92" s="261"/>
      <c r="AO92" s="261"/>
      <c r="AP92" s="261"/>
      <c r="AQ92" s="257"/>
      <c r="AR92" s="261">
        <f t="shared" si="0"/>
        <v>0</v>
      </c>
    </row>
    <row r="93" spans="2:44" hidden="1" x14ac:dyDescent="0.35">
      <c r="B93" s="259">
        <f t="shared" si="1"/>
        <v>2081</v>
      </c>
      <c r="C93" s="435"/>
      <c r="D93" s="435"/>
      <c r="E93" s="435"/>
      <c r="F93" s="435"/>
      <c r="G93" s="435"/>
      <c r="H93" s="435"/>
      <c r="I93" s="435"/>
      <c r="J93" s="435"/>
      <c r="K93" s="435"/>
      <c r="L93" s="493"/>
      <c r="M93" s="496"/>
      <c r="N93" s="496"/>
      <c r="O93" s="496"/>
      <c r="P93" s="496"/>
      <c r="Q93" s="496"/>
      <c r="R93" s="496"/>
      <c r="S93" s="496"/>
      <c r="T93" s="496"/>
      <c r="U93" s="496"/>
      <c r="V93" s="496"/>
      <c r="W93" s="496"/>
      <c r="X93" s="496"/>
      <c r="Y93" s="496"/>
      <c r="Z93" s="496"/>
      <c r="AA93" s="496"/>
      <c r="AB93" s="496"/>
      <c r="AC93" s="496"/>
      <c r="AD93" s="496"/>
      <c r="AE93" s="435">
        <f t="shared" si="4"/>
        <v>0</v>
      </c>
      <c r="AG93" s="259">
        <f t="shared" si="2"/>
        <v>2081</v>
      </c>
      <c r="AH93" s="261"/>
      <c r="AI93" s="261"/>
      <c r="AJ93" s="261"/>
      <c r="AK93" s="261"/>
      <c r="AL93" s="261"/>
      <c r="AM93" s="261"/>
      <c r="AN93" s="261"/>
      <c r="AO93" s="261"/>
      <c r="AP93" s="261"/>
      <c r="AQ93" s="257"/>
      <c r="AR93" s="261">
        <f t="shared" si="0"/>
        <v>0</v>
      </c>
    </row>
    <row r="94" spans="2:44" hidden="1" x14ac:dyDescent="0.35">
      <c r="B94" s="259">
        <f t="shared" si="1"/>
        <v>2082</v>
      </c>
      <c r="C94" s="435"/>
      <c r="D94" s="435"/>
      <c r="E94" s="435"/>
      <c r="F94" s="435"/>
      <c r="G94" s="435"/>
      <c r="H94" s="435"/>
      <c r="I94" s="435"/>
      <c r="J94" s="435"/>
      <c r="K94" s="435"/>
      <c r="L94" s="493"/>
      <c r="M94" s="496"/>
      <c r="N94" s="496"/>
      <c r="O94" s="496"/>
      <c r="P94" s="496"/>
      <c r="Q94" s="496"/>
      <c r="R94" s="496"/>
      <c r="S94" s="496"/>
      <c r="T94" s="496"/>
      <c r="U94" s="496"/>
      <c r="V94" s="496"/>
      <c r="W94" s="496"/>
      <c r="X94" s="496"/>
      <c r="Y94" s="496"/>
      <c r="Z94" s="496"/>
      <c r="AA94" s="496"/>
      <c r="AB94" s="496"/>
      <c r="AC94" s="496"/>
      <c r="AD94" s="496"/>
      <c r="AE94" s="435">
        <f t="shared" si="4"/>
        <v>0</v>
      </c>
      <c r="AG94" s="259">
        <f t="shared" si="2"/>
        <v>2082</v>
      </c>
      <c r="AH94" s="261"/>
      <c r="AI94" s="261"/>
      <c r="AJ94" s="261"/>
      <c r="AK94" s="261"/>
      <c r="AL94" s="261"/>
      <c r="AM94" s="261"/>
      <c r="AN94" s="261"/>
      <c r="AO94" s="261"/>
      <c r="AP94" s="261"/>
      <c r="AQ94" s="257"/>
      <c r="AR94" s="261">
        <f t="shared" si="0"/>
        <v>0</v>
      </c>
    </row>
    <row r="95" spans="2:44" hidden="1" x14ac:dyDescent="0.35">
      <c r="B95" s="259">
        <f t="shared" si="1"/>
        <v>2083</v>
      </c>
      <c r="C95" s="435"/>
      <c r="D95" s="435"/>
      <c r="E95" s="435"/>
      <c r="F95" s="435"/>
      <c r="G95" s="435"/>
      <c r="H95" s="435"/>
      <c r="I95" s="435"/>
      <c r="J95" s="435"/>
      <c r="K95" s="435"/>
      <c r="L95" s="493"/>
      <c r="M95" s="496"/>
      <c r="N95" s="496"/>
      <c r="O95" s="496"/>
      <c r="P95" s="496"/>
      <c r="Q95" s="496"/>
      <c r="R95" s="496"/>
      <c r="S95" s="496"/>
      <c r="T95" s="496"/>
      <c r="U95" s="496"/>
      <c r="V95" s="496"/>
      <c r="W95" s="496"/>
      <c r="X95" s="496"/>
      <c r="Y95" s="496"/>
      <c r="Z95" s="496"/>
      <c r="AA95" s="496"/>
      <c r="AB95" s="496"/>
      <c r="AC95" s="496"/>
      <c r="AD95" s="496"/>
      <c r="AE95" s="435">
        <f t="shared" si="4"/>
        <v>0</v>
      </c>
      <c r="AG95" s="259">
        <f t="shared" si="2"/>
        <v>2083</v>
      </c>
      <c r="AH95" s="261"/>
      <c r="AI95" s="261"/>
      <c r="AJ95" s="261"/>
      <c r="AK95" s="261"/>
      <c r="AL95" s="261"/>
      <c r="AM95" s="261"/>
      <c r="AN95" s="261"/>
      <c r="AO95" s="261"/>
      <c r="AP95" s="261"/>
      <c r="AQ95" s="257"/>
      <c r="AR95" s="261">
        <f t="shared" si="0"/>
        <v>0</v>
      </c>
    </row>
    <row r="96" spans="2:44" hidden="1" x14ac:dyDescent="0.35">
      <c r="B96" s="259">
        <f t="shared" si="1"/>
        <v>2084</v>
      </c>
      <c r="C96" s="435"/>
      <c r="D96" s="435"/>
      <c r="E96" s="435"/>
      <c r="F96" s="435"/>
      <c r="G96" s="435"/>
      <c r="H96" s="435"/>
      <c r="I96" s="435"/>
      <c r="J96" s="435"/>
      <c r="K96" s="435"/>
      <c r="L96" s="493"/>
      <c r="M96" s="496"/>
      <c r="N96" s="496"/>
      <c r="O96" s="496"/>
      <c r="P96" s="496"/>
      <c r="Q96" s="496"/>
      <c r="R96" s="496"/>
      <c r="S96" s="496"/>
      <c r="T96" s="496"/>
      <c r="U96" s="496"/>
      <c r="V96" s="496"/>
      <c r="W96" s="496"/>
      <c r="X96" s="496"/>
      <c r="Y96" s="496"/>
      <c r="Z96" s="496"/>
      <c r="AA96" s="496"/>
      <c r="AB96" s="496"/>
      <c r="AC96" s="496"/>
      <c r="AD96" s="496"/>
      <c r="AE96" s="435">
        <f t="shared" si="4"/>
        <v>0</v>
      </c>
      <c r="AG96" s="259">
        <f t="shared" si="2"/>
        <v>2084</v>
      </c>
      <c r="AH96" s="261"/>
      <c r="AI96" s="261"/>
      <c r="AJ96" s="261"/>
      <c r="AK96" s="261"/>
      <c r="AL96" s="261"/>
      <c r="AM96" s="261"/>
      <c r="AN96" s="261"/>
      <c r="AO96" s="261"/>
      <c r="AP96" s="261"/>
      <c r="AQ96" s="257"/>
      <c r="AR96" s="261">
        <f>SUM(AH96:AQ96)</f>
        <v>0</v>
      </c>
    </row>
    <row r="97" spans="2:44" hidden="1" x14ac:dyDescent="0.35">
      <c r="B97" s="259">
        <f>B96+1</f>
        <v>2085</v>
      </c>
      <c r="C97" s="435"/>
      <c r="D97" s="435"/>
      <c r="E97" s="435"/>
      <c r="F97" s="435"/>
      <c r="G97" s="435"/>
      <c r="H97" s="435"/>
      <c r="I97" s="435"/>
      <c r="J97" s="435"/>
      <c r="K97" s="435"/>
      <c r="L97" s="493"/>
      <c r="M97" s="496"/>
      <c r="N97" s="496"/>
      <c r="O97" s="496"/>
      <c r="P97" s="496"/>
      <c r="Q97" s="496"/>
      <c r="R97" s="496"/>
      <c r="S97" s="496"/>
      <c r="T97" s="496"/>
      <c r="U97" s="496"/>
      <c r="V97" s="496"/>
      <c r="W97" s="496"/>
      <c r="X97" s="496"/>
      <c r="Y97" s="496"/>
      <c r="Z97" s="496"/>
      <c r="AA97" s="496"/>
      <c r="AB97" s="496"/>
      <c r="AC97" s="496"/>
      <c r="AD97" s="496"/>
      <c r="AE97" s="435">
        <f t="shared" si="4"/>
        <v>0</v>
      </c>
      <c r="AG97" s="259">
        <f>AG96+1</f>
        <v>2085</v>
      </c>
      <c r="AH97" s="261"/>
      <c r="AI97" s="261"/>
      <c r="AJ97" s="261"/>
      <c r="AK97" s="261"/>
      <c r="AL97" s="261"/>
      <c r="AM97" s="261"/>
      <c r="AN97" s="261"/>
      <c r="AO97" s="261"/>
      <c r="AP97" s="261"/>
      <c r="AQ97" s="257"/>
      <c r="AR97" s="261">
        <f>SUM(AH97:AQ97)</f>
        <v>0</v>
      </c>
    </row>
    <row r="98" spans="2:44" hidden="1" x14ac:dyDescent="0.35">
      <c r="B98" s="259">
        <f>B97+1</f>
        <v>2086</v>
      </c>
      <c r="C98" s="435"/>
      <c r="D98" s="435"/>
      <c r="E98" s="435"/>
      <c r="F98" s="435"/>
      <c r="G98" s="435"/>
      <c r="H98" s="435"/>
      <c r="I98" s="435"/>
      <c r="J98" s="435"/>
      <c r="K98" s="435"/>
      <c r="L98" s="493"/>
      <c r="M98" s="496"/>
      <c r="N98" s="496"/>
      <c r="O98" s="496"/>
      <c r="P98" s="496"/>
      <c r="Q98" s="496"/>
      <c r="R98" s="496"/>
      <c r="S98" s="496"/>
      <c r="T98" s="496"/>
      <c r="U98" s="496"/>
      <c r="V98" s="496"/>
      <c r="W98" s="496"/>
      <c r="X98" s="496"/>
      <c r="Y98" s="496"/>
      <c r="Z98" s="496"/>
      <c r="AA98" s="496"/>
      <c r="AB98" s="496"/>
      <c r="AC98" s="496"/>
      <c r="AD98" s="496"/>
      <c r="AE98" s="435">
        <f t="shared" ref="AE98:AE99" si="5">SUM(C98:AD98)</f>
        <v>0</v>
      </c>
      <c r="AG98" s="259">
        <f>AG97+1</f>
        <v>2086</v>
      </c>
      <c r="AH98" s="261"/>
      <c r="AI98" s="261"/>
      <c r="AJ98" s="261"/>
      <c r="AK98" s="261"/>
      <c r="AL98" s="261"/>
      <c r="AM98" s="261"/>
      <c r="AN98" s="261"/>
      <c r="AO98" s="261"/>
      <c r="AP98" s="261"/>
      <c r="AQ98" s="257"/>
      <c r="AR98" s="261">
        <f>SUM(AH98:AQ98)</f>
        <v>0</v>
      </c>
    </row>
    <row r="99" spans="2:44" hidden="1" x14ac:dyDescent="0.35">
      <c r="B99" s="259">
        <f>B98+1</f>
        <v>2087</v>
      </c>
      <c r="C99" s="435"/>
      <c r="D99" s="435"/>
      <c r="E99" s="435"/>
      <c r="F99" s="435"/>
      <c r="G99" s="435"/>
      <c r="H99" s="435"/>
      <c r="I99" s="435"/>
      <c r="J99" s="435"/>
      <c r="K99" s="435"/>
      <c r="L99" s="493"/>
      <c r="M99" s="496"/>
      <c r="N99" s="496"/>
      <c r="O99" s="496"/>
      <c r="P99" s="496"/>
      <c r="Q99" s="496"/>
      <c r="R99" s="496"/>
      <c r="S99" s="496"/>
      <c r="T99" s="496"/>
      <c r="U99" s="496"/>
      <c r="V99" s="496"/>
      <c r="W99" s="496"/>
      <c r="X99" s="496"/>
      <c r="Y99" s="496"/>
      <c r="Z99" s="496"/>
      <c r="AA99" s="496"/>
      <c r="AB99" s="496"/>
      <c r="AC99" s="496"/>
      <c r="AD99" s="496"/>
      <c r="AE99" s="435">
        <f t="shared" si="5"/>
        <v>0</v>
      </c>
      <c r="AG99" s="259">
        <f>AG98+1</f>
        <v>2087</v>
      </c>
      <c r="AH99" s="261"/>
      <c r="AI99" s="261"/>
      <c r="AJ99" s="261"/>
      <c r="AK99" s="261"/>
      <c r="AL99" s="261"/>
      <c r="AM99" s="261"/>
      <c r="AN99" s="261"/>
      <c r="AO99" s="261"/>
      <c r="AP99" s="261"/>
      <c r="AQ99" s="257"/>
      <c r="AR99" s="261">
        <f>SUM(AH99:AQ99)</f>
        <v>0</v>
      </c>
    </row>
    <row r="100" spans="2:44" hidden="1" x14ac:dyDescent="0.35">
      <c r="B100" s="260">
        <f>B99+1</f>
        <v>2088</v>
      </c>
      <c r="C100" s="436"/>
      <c r="D100" s="436"/>
      <c r="E100" s="436"/>
      <c r="F100" s="436"/>
      <c r="G100" s="436"/>
      <c r="H100" s="436"/>
      <c r="I100" s="436"/>
      <c r="J100" s="436"/>
      <c r="K100" s="436"/>
      <c r="L100" s="493"/>
      <c r="M100" s="497"/>
      <c r="N100" s="497"/>
      <c r="O100" s="497"/>
      <c r="P100" s="497"/>
      <c r="Q100" s="497"/>
      <c r="R100" s="497"/>
      <c r="S100" s="497"/>
      <c r="T100" s="497"/>
      <c r="U100" s="582"/>
      <c r="V100" s="582"/>
      <c r="W100" s="582"/>
      <c r="X100" s="582"/>
      <c r="Y100" s="582"/>
      <c r="Z100" s="582"/>
      <c r="AA100" s="582"/>
      <c r="AB100" s="582"/>
      <c r="AC100" s="582"/>
      <c r="AD100" s="582"/>
      <c r="AE100" s="435"/>
      <c r="AG100" s="260">
        <f>AG99+1</f>
        <v>2088</v>
      </c>
      <c r="AH100" s="266"/>
      <c r="AI100" s="266"/>
      <c r="AJ100" s="266"/>
      <c r="AK100" s="266"/>
      <c r="AL100" s="266"/>
      <c r="AM100" s="266"/>
      <c r="AN100" s="266"/>
      <c r="AO100" s="266"/>
      <c r="AP100" s="266"/>
      <c r="AQ100" s="265"/>
      <c r="AR100" s="266">
        <f>SUM(AH100:AQ100)</f>
        <v>0</v>
      </c>
    </row>
    <row r="101" spans="2:44" x14ac:dyDescent="0.35">
      <c r="C101" s="249"/>
    </row>
    <row r="102" spans="2:44" x14ac:dyDescent="0.35">
      <c r="C102" s="249"/>
    </row>
    <row r="103" spans="2:44" x14ac:dyDescent="0.35">
      <c r="C103" s="249"/>
    </row>
    <row r="104" spans="2:44" x14ac:dyDescent="0.35">
      <c r="C104" s="249"/>
    </row>
    <row r="105" spans="2:44" x14ac:dyDescent="0.35">
      <c r="C105" s="249"/>
    </row>
    <row r="106" spans="2:44" x14ac:dyDescent="0.35">
      <c r="C106" s="249"/>
    </row>
    <row r="107" spans="2:44" x14ac:dyDescent="0.35">
      <c r="C107" s="249"/>
    </row>
    <row r="108" spans="2:44" x14ac:dyDescent="0.35">
      <c r="C108" s="249"/>
    </row>
    <row r="109" spans="2:44" x14ac:dyDescent="0.35">
      <c r="C109" s="249"/>
    </row>
    <row r="110" spans="2:44" x14ac:dyDescent="0.35">
      <c r="C110" s="249"/>
    </row>
    <row r="111" spans="2:44" x14ac:dyDescent="0.35">
      <c r="C111" s="249"/>
    </row>
    <row r="112" spans="2:44" x14ac:dyDescent="0.35">
      <c r="C112" s="249"/>
    </row>
    <row r="113" spans="3:3" x14ac:dyDescent="0.35">
      <c r="C113" s="249"/>
    </row>
    <row r="114" spans="3:3" x14ac:dyDescent="0.35">
      <c r="C114" s="249"/>
    </row>
    <row r="115" spans="3:3" x14ac:dyDescent="0.35">
      <c r="C115" s="249"/>
    </row>
    <row r="116" spans="3:3" x14ac:dyDescent="0.35">
      <c r="C116" s="249"/>
    </row>
    <row r="117" spans="3:3" x14ac:dyDescent="0.35">
      <c r="C117" s="249"/>
    </row>
    <row r="118" spans="3:3" x14ac:dyDescent="0.35">
      <c r="C118" s="249"/>
    </row>
    <row r="119" spans="3:3" x14ac:dyDescent="0.35">
      <c r="C119" s="249"/>
    </row>
    <row r="120" spans="3:3" x14ac:dyDescent="0.35">
      <c r="C120" s="249"/>
    </row>
    <row r="121" spans="3:3" x14ac:dyDescent="0.35">
      <c r="C121" s="249"/>
    </row>
    <row r="122" spans="3:3" x14ac:dyDescent="0.35">
      <c r="C122" s="249"/>
    </row>
    <row r="123" spans="3:3" x14ac:dyDescent="0.35">
      <c r="C123" s="249"/>
    </row>
    <row r="124" spans="3:3" x14ac:dyDescent="0.35">
      <c r="C124" s="249"/>
    </row>
    <row r="125" spans="3:3" x14ac:dyDescent="0.35">
      <c r="C125" s="249"/>
    </row>
    <row r="126" spans="3:3" x14ac:dyDescent="0.35">
      <c r="C126" s="249"/>
    </row>
    <row r="127" spans="3:3" x14ac:dyDescent="0.35">
      <c r="C127" s="249"/>
    </row>
    <row r="128" spans="3:3" x14ac:dyDescent="0.35">
      <c r="C128" s="249"/>
    </row>
    <row r="129" spans="3:3" x14ac:dyDescent="0.35">
      <c r="C129" s="249"/>
    </row>
    <row r="130" spans="3:3" x14ac:dyDescent="0.35">
      <c r="C130" s="249"/>
    </row>
    <row r="131" spans="3:3" x14ac:dyDescent="0.35">
      <c r="C131" s="249"/>
    </row>
    <row r="132" spans="3:3" x14ac:dyDescent="0.35">
      <c r="C132" s="249"/>
    </row>
    <row r="133" spans="3:3" x14ac:dyDescent="0.35">
      <c r="C133" s="249"/>
    </row>
    <row r="134" spans="3:3" x14ac:dyDescent="0.35">
      <c r="C134" s="249"/>
    </row>
    <row r="135" spans="3:3" x14ac:dyDescent="0.35">
      <c r="C135" s="249"/>
    </row>
    <row r="136" spans="3:3" x14ac:dyDescent="0.35">
      <c r="C136" s="249"/>
    </row>
    <row r="137" spans="3:3" x14ac:dyDescent="0.35">
      <c r="C137" s="249"/>
    </row>
    <row r="138" spans="3:3" x14ac:dyDescent="0.35">
      <c r="C138" s="249"/>
    </row>
    <row r="139" spans="3:3" x14ac:dyDescent="0.35">
      <c r="C139" s="249"/>
    </row>
    <row r="140" spans="3:3" x14ac:dyDescent="0.35">
      <c r="C140" s="249"/>
    </row>
    <row r="141" spans="3:3" x14ac:dyDescent="0.35">
      <c r="C141" s="249"/>
    </row>
    <row r="142" spans="3:3" x14ac:dyDescent="0.35">
      <c r="C142" s="249"/>
    </row>
    <row r="143" spans="3:3" x14ac:dyDescent="0.35">
      <c r="C143" s="249"/>
    </row>
    <row r="144" spans="3:3" x14ac:dyDescent="0.35">
      <c r="C144" s="249"/>
    </row>
    <row r="145" spans="3:3" x14ac:dyDescent="0.35">
      <c r="C145" s="249"/>
    </row>
    <row r="146" spans="3:3" x14ac:dyDescent="0.35">
      <c r="C146" s="249"/>
    </row>
    <row r="147" spans="3:3" x14ac:dyDescent="0.35">
      <c r="C147" s="249"/>
    </row>
    <row r="148" spans="3:3" x14ac:dyDescent="0.35">
      <c r="C148" s="249"/>
    </row>
    <row r="149" spans="3:3" x14ac:dyDescent="0.35">
      <c r="C149" s="249"/>
    </row>
    <row r="150" spans="3:3" x14ac:dyDescent="0.35">
      <c r="C150" s="249"/>
    </row>
    <row r="151" spans="3:3" x14ac:dyDescent="0.35">
      <c r="C151" s="249"/>
    </row>
    <row r="152" spans="3:3" x14ac:dyDescent="0.35">
      <c r="C152" s="249"/>
    </row>
    <row r="153" spans="3:3" x14ac:dyDescent="0.35">
      <c r="C153" s="249"/>
    </row>
    <row r="154" spans="3:3" x14ac:dyDescent="0.35">
      <c r="C154" s="249"/>
    </row>
    <row r="155" spans="3:3" x14ac:dyDescent="0.35">
      <c r="C155" s="249"/>
    </row>
    <row r="156" spans="3:3" x14ac:dyDescent="0.35">
      <c r="C156" s="249"/>
    </row>
    <row r="157" spans="3:3" x14ac:dyDescent="0.35">
      <c r="C157" s="249"/>
    </row>
    <row r="158" spans="3:3" x14ac:dyDescent="0.35">
      <c r="C158" s="249"/>
    </row>
    <row r="159" spans="3:3" x14ac:dyDescent="0.35">
      <c r="C159" s="249"/>
    </row>
    <row r="160" spans="3:3" x14ac:dyDescent="0.35">
      <c r="C160" s="249"/>
    </row>
    <row r="161" spans="3:3" x14ac:dyDescent="0.35">
      <c r="C161" s="249"/>
    </row>
    <row r="162" spans="3:3" x14ac:dyDescent="0.35">
      <c r="C162" s="249"/>
    </row>
    <row r="163" spans="3:3" x14ac:dyDescent="0.35">
      <c r="C163" s="249"/>
    </row>
    <row r="164" spans="3:3" x14ac:dyDescent="0.35">
      <c r="C164" s="249"/>
    </row>
    <row r="165" spans="3:3" x14ac:dyDescent="0.35">
      <c r="C165" s="249"/>
    </row>
    <row r="166" spans="3:3" x14ac:dyDescent="0.35">
      <c r="C166" s="249"/>
    </row>
    <row r="167" spans="3:3" x14ac:dyDescent="0.35">
      <c r="C167" s="249"/>
    </row>
    <row r="168" spans="3:3" x14ac:dyDescent="0.35">
      <c r="C168" s="249"/>
    </row>
    <row r="169" spans="3:3" x14ac:dyDescent="0.35">
      <c r="C169" s="249"/>
    </row>
    <row r="170" spans="3:3" x14ac:dyDescent="0.35">
      <c r="C170" s="249"/>
    </row>
    <row r="171" spans="3:3" x14ac:dyDescent="0.35">
      <c r="C171" s="249"/>
    </row>
    <row r="172" spans="3:3" x14ac:dyDescent="0.35">
      <c r="C172" s="249"/>
    </row>
    <row r="173" spans="3:3" x14ac:dyDescent="0.35">
      <c r="C173" s="249"/>
    </row>
    <row r="174" spans="3:3" x14ac:dyDescent="0.35">
      <c r="C174" s="249"/>
    </row>
    <row r="175" spans="3:3" x14ac:dyDescent="0.35">
      <c r="C175" s="249"/>
    </row>
    <row r="176" spans="3:3" x14ac:dyDescent="0.35">
      <c r="C176" s="249"/>
    </row>
    <row r="177" spans="3:3" x14ac:dyDescent="0.35">
      <c r="C177" s="249"/>
    </row>
    <row r="178" spans="3:3" x14ac:dyDescent="0.35">
      <c r="C178" s="249"/>
    </row>
    <row r="179" spans="3:3" x14ac:dyDescent="0.35">
      <c r="C179" s="249"/>
    </row>
    <row r="180" spans="3:3" x14ac:dyDescent="0.35">
      <c r="C180" s="249"/>
    </row>
    <row r="181" spans="3:3" x14ac:dyDescent="0.35">
      <c r="C181" s="249"/>
    </row>
    <row r="182" spans="3:3" x14ac:dyDescent="0.35">
      <c r="C182" s="249"/>
    </row>
    <row r="183" spans="3:3" x14ac:dyDescent="0.35">
      <c r="C183" s="249"/>
    </row>
    <row r="184" spans="3:3" x14ac:dyDescent="0.35">
      <c r="C184" s="249"/>
    </row>
    <row r="185" spans="3:3" x14ac:dyDescent="0.35">
      <c r="C185" s="249"/>
    </row>
    <row r="186" spans="3:3" x14ac:dyDescent="0.35">
      <c r="C186" s="249"/>
    </row>
    <row r="187" spans="3:3" x14ac:dyDescent="0.35">
      <c r="C187" s="249"/>
    </row>
    <row r="188" spans="3:3" x14ac:dyDescent="0.35">
      <c r="C188" s="249"/>
    </row>
    <row r="189" spans="3:3" x14ac:dyDescent="0.35">
      <c r="C189" s="249"/>
    </row>
    <row r="190" spans="3:3" x14ac:dyDescent="0.35">
      <c r="C190" s="249"/>
    </row>
    <row r="191" spans="3:3" x14ac:dyDescent="0.35">
      <c r="C191" s="249"/>
    </row>
    <row r="192" spans="3:3" x14ac:dyDescent="0.35">
      <c r="C192" s="249"/>
    </row>
    <row r="193" spans="3:3" x14ac:dyDescent="0.35">
      <c r="C193" s="249"/>
    </row>
    <row r="194" spans="3:3" x14ac:dyDescent="0.35">
      <c r="C194" s="249"/>
    </row>
    <row r="195" spans="3:3" x14ac:dyDescent="0.35">
      <c r="C195" s="249"/>
    </row>
    <row r="196" spans="3:3" x14ac:dyDescent="0.35">
      <c r="C196" s="249"/>
    </row>
    <row r="197" spans="3:3" x14ac:dyDescent="0.35">
      <c r="C197" s="249"/>
    </row>
    <row r="198" spans="3:3" x14ac:dyDescent="0.35">
      <c r="C198" s="249"/>
    </row>
    <row r="199" spans="3:3" x14ac:dyDescent="0.35">
      <c r="C199" s="249"/>
    </row>
    <row r="200" spans="3:3" x14ac:dyDescent="0.35">
      <c r="C200" s="249"/>
    </row>
    <row r="201" spans="3:3" x14ac:dyDescent="0.35">
      <c r="C201" s="249"/>
    </row>
    <row r="202" spans="3:3" x14ac:dyDescent="0.35">
      <c r="C202" s="249"/>
    </row>
    <row r="203" spans="3:3" x14ac:dyDescent="0.35">
      <c r="C203" s="249"/>
    </row>
    <row r="204" spans="3:3" x14ac:dyDescent="0.35">
      <c r="C204" s="249"/>
    </row>
    <row r="205" spans="3:3" x14ac:dyDescent="0.35">
      <c r="C205" s="249"/>
    </row>
    <row r="206" spans="3:3" x14ac:dyDescent="0.35">
      <c r="C206" s="249"/>
    </row>
    <row r="207" spans="3:3" x14ac:dyDescent="0.35">
      <c r="C207" s="249"/>
    </row>
    <row r="208" spans="3:3" x14ac:dyDescent="0.35">
      <c r="C208" s="249"/>
    </row>
    <row r="209" spans="3:3" x14ac:dyDescent="0.35">
      <c r="C209" s="249"/>
    </row>
    <row r="210" spans="3:3" x14ac:dyDescent="0.35">
      <c r="C210" s="249"/>
    </row>
    <row r="211" spans="3:3" x14ac:dyDescent="0.35">
      <c r="C211" s="249"/>
    </row>
    <row r="212" spans="3:3" x14ac:dyDescent="0.35">
      <c r="C212" s="249"/>
    </row>
    <row r="213" spans="3:3" x14ac:dyDescent="0.35">
      <c r="C213" s="249"/>
    </row>
    <row r="214" spans="3:3" x14ac:dyDescent="0.35">
      <c r="C214" s="249"/>
    </row>
    <row r="215" spans="3:3" x14ac:dyDescent="0.35">
      <c r="C215" s="249"/>
    </row>
    <row r="216" spans="3:3" x14ac:dyDescent="0.35">
      <c r="C216" s="249"/>
    </row>
    <row r="217" spans="3:3" x14ac:dyDescent="0.35">
      <c r="C217" s="249"/>
    </row>
    <row r="218" spans="3:3" x14ac:dyDescent="0.35">
      <c r="C218" s="249"/>
    </row>
    <row r="219" spans="3:3" x14ac:dyDescent="0.35">
      <c r="C219" s="249"/>
    </row>
    <row r="220" spans="3:3" x14ac:dyDescent="0.35">
      <c r="C220" s="249"/>
    </row>
    <row r="221" spans="3:3" x14ac:dyDescent="0.35">
      <c r="C221" s="249"/>
    </row>
    <row r="222" spans="3:3" x14ac:dyDescent="0.35">
      <c r="C222" s="249"/>
    </row>
    <row r="223" spans="3:3" x14ac:dyDescent="0.35">
      <c r="C223" s="249"/>
    </row>
    <row r="224" spans="3:3" x14ac:dyDescent="0.35">
      <c r="C224" s="249"/>
    </row>
    <row r="225" spans="3:3" x14ac:dyDescent="0.35">
      <c r="C225" s="249"/>
    </row>
    <row r="226" spans="3:3" x14ac:dyDescent="0.35">
      <c r="C226" s="249"/>
    </row>
    <row r="227" spans="3:3" x14ac:dyDescent="0.35">
      <c r="C227" s="249"/>
    </row>
    <row r="228" spans="3:3" x14ac:dyDescent="0.35">
      <c r="C228" s="249"/>
    </row>
    <row r="229" spans="3:3" x14ac:dyDescent="0.35">
      <c r="C229" s="249"/>
    </row>
    <row r="230" spans="3:3" x14ac:dyDescent="0.35">
      <c r="C230" s="249"/>
    </row>
    <row r="231" spans="3:3" x14ac:dyDescent="0.35">
      <c r="C231" s="249"/>
    </row>
    <row r="232" spans="3:3" x14ac:dyDescent="0.35">
      <c r="C232" s="249"/>
    </row>
    <row r="233" spans="3:3" x14ac:dyDescent="0.35">
      <c r="C233" s="249"/>
    </row>
    <row r="234" spans="3:3" x14ac:dyDescent="0.35">
      <c r="C234" s="249"/>
    </row>
    <row r="235" spans="3:3" x14ac:dyDescent="0.35">
      <c r="C235" s="249"/>
    </row>
    <row r="236" spans="3:3" x14ac:dyDescent="0.35">
      <c r="C236" s="249"/>
    </row>
    <row r="237" spans="3:3" x14ac:dyDescent="0.35">
      <c r="C237" s="249"/>
    </row>
    <row r="238" spans="3:3" x14ac:dyDescent="0.35">
      <c r="C238" s="249"/>
    </row>
    <row r="239" spans="3:3" x14ac:dyDescent="0.35">
      <c r="C239" s="249"/>
    </row>
    <row r="240" spans="3:3" x14ac:dyDescent="0.35">
      <c r="C240" s="249"/>
    </row>
    <row r="241" spans="3:3" x14ac:dyDescent="0.35">
      <c r="C241" s="249"/>
    </row>
    <row r="242" spans="3:3" x14ac:dyDescent="0.35">
      <c r="C242" s="249"/>
    </row>
    <row r="243" spans="3:3" x14ac:dyDescent="0.35">
      <c r="C243" s="249"/>
    </row>
    <row r="244" spans="3:3" x14ac:dyDescent="0.35">
      <c r="C244" s="249"/>
    </row>
    <row r="245" spans="3:3" x14ac:dyDescent="0.35">
      <c r="C245" s="249"/>
    </row>
    <row r="246" spans="3:3" x14ac:dyDescent="0.35">
      <c r="C246" s="249"/>
    </row>
    <row r="247" spans="3:3" x14ac:dyDescent="0.35">
      <c r="C247" s="249"/>
    </row>
    <row r="248" spans="3:3" x14ac:dyDescent="0.35">
      <c r="C248" s="249"/>
    </row>
    <row r="249" spans="3:3" x14ac:dyDescent="0.35">
      <c r="C249" s="249"/>
    </row>
    <row r="250" spans="3:3" x14ac:dyDescent="0.35">
      <c r="C250" s="249"/>
    </row>
    <row r="251" spans="3:3" x14ac:dyDescent="0.35">
      <c r="C251" s="249"/>
    </row>
    <row r="252" spans="3:3" x14ac:dyDescent="0.35">
      <c r="C252" s="249"/>
    </row>
    <row r="253" spans="3:3" x14ac:dyDescent="0.35">
      <c r="C253" s="249"/>
    </row>
    <row r="254" spans="3:3" x14ac:dyDescent="0.35">
      <c r="C254" s="249"/>
    </row>
    <row r="255" spans="3:3" x14ac:dyDescent="0.35">
      <c r="C255" s="249"/>
    </row>
    <row r="256" spans="3:3" x14ac:dyDescent="0.35">
      <c r="C256" s="249"/>
    </row>
    <row r="257" spans="3:3" x14ac:dyDescent="0.35">
      <c r="C257" s="249"/>
    </row>
    <row r="258" spans="3:3" x14ac:dyDescent="0.35">
      <c r="C258" s="249"/>
    </row>
    <row r="259" spans="3:3" x14ac:dyDescent="0.35">
      <c r="C259" s="249"/>
    </row>
    <row r="260" spans="3:3" x14ac:dyDescent="0.35">
      <c r="C260" s="249"/>
    </row>
    <row r="261" spans="3:3" x14ac:dyDescent="0.35">
      <c r="C261" s="249"/>
    </row>
    <row r="262" spans="3:3" x14ac:dyDescent="0.35">
      <c r="C262" s="249"/>
    </row>
    <row r="263" spans="3:3" x14ac:dyDescent="0.35">
      <c r="C263" s="249"/>
    </row>
    <row r="264" spans="3:3" x14ac:dyDescent="0.35">
      <c r="C264" s="249"/>
    </row>
    <row r="265" spans="3:3" x14ac:dyDescent="0.35">
      <c r="C265" s="249"/>
    </row>
    <row r="266" spans="3:3" x14ac:dyDescent="0.35">
      <c r="C266" s="249"/>
    </row>
    <row r="267" spans="3:3" x14ac:dyDescent="0.35">
      <c r="C267" s="249"/>
    </row>
    <row r="268" spans="3:3" x14ac:dyDescent="0.35">
      <c r="C268" s="249"/>
    </row>
    <row r="269" spans="3:3" x14ac:dyDescent="0.35">
      <c r="C269" s="249"/>
    </row>
    <row r="270" spans="3:3" x14ac:dyDescent="0.35">
      <c r="C270" s="249"/>
    </row>
    <row r="271" spans="3:3" x14ac:dyDescent="0.35">
      <c r="C271" s="249"/>
    </row>
    <row r="272" spans="3:3" x14ac:dyDescent="0.35">
      <c r="C272" s="249"/>
    </row>
    <row r="273" spans="3:3" x14ac:dyDescent="0.35">
      <c r="C273" s="249"/>
    </row>
    <row r="274" spans="3:3" x14ac:dyDescent="0.35">
      <c r="C274" s="249"/>
    </row>
    <row r="275" spans="3:3" x14ac:dyDescent="0.35">
      <c r="C275" s="249"/>
    </row>
    <row r="276" spans="3:3" x14ac:dyDescent="0.35">
      <c r="C276" s="249"/>
    </row>
    <row r="277" spans="3:3" x14ac:dyDescent="0.35">
      <c r="C277" s="249"/>
    </row>
    <row r="278" spans="3:3" x14ac:dyDescent="0.35">
      <c r="C278" s="249"/>
    </row>
    <row r="279" spans="3:3" x14ac:dyDescent="0.35">
      <c r="C279" s="249"/>
    </row>
    <row r="280" spans="3:3" x14ac:dyDescent="0.35">
      <c r="C280" s="249"/>
    </row>
    <row r="281" spans="3:3" x14ac:dyDescent="0.35">
      <c r="C281" s="249"/>
    </row>
    <row r="282" spans="3:3" x14ac:dyDescent="0.35">
      <c r="C282" s="249"/>
    </row>
    <row r="283" spans="3:3" x14ac:dyDescent="0.35">
      <c r="C283" s="249"/>
    </row>
    <row r="284" spans="3:3" x14ac:dyDescent="0.35">
      <c r="C284" s="249"/>
    </row>
    <row r="285" spans="3:3" x14ac:dyDescent="0.35">
      <c r="C285" s="249"/>
    </row>
    <row r="286" spans="3:3" x14ac:dyDescent="0.35">
      <c r="C286" s="249"/>
    </row>
    <row r="287" spans="3:3" x14ac:dyDescent="0.35">
      <c r="C287" s="249"/>
    </row>
    <row r="288" spans="3:3" x14ac:dyDescent="0.35">
      <c r="C288" s="249"/>
    </row>
    <row r="289" spans="3:3" x14ac:dyDescent="0.35">
      <c r="C289" s="249"/>
    </row>
    <row r="290" spans="3:3" x14ac:dyDescent="0.35">
      <c r="C290" s="249"/>
    </row>
    <row r="291" spans="3:3" x14ac:dyDescent="0.35">
      <c r="C291" s="249"/>
    </row>
    <row r="292" spans="3:3" x14ac:dyDescent="0.35">
      <c r="C292" s="249"/>
    </row>
    <row r="293" spans="3:3" x14ac:dyDescent="0.35">
      <c r="C293" s="249"/>
    </row>
    <row r="294" spans="3:3" x14ac:dyDescent="0.35">
      <c r="C294" s="249"/>
    </row>
    <row r="295" spans="3:3" x14ac:dyDescent="0.35">
      <c r="C295" s="249"/>
    </row>
    <row r="296" spans="3:3" x14ac:dyDescent="0.35">
      <c r="C296" s="249"/>
    </row>
    <row r="297" spans="3:3" x14ac:dyDescent="0.35">
      <c r="C297" s="249"/>
    </row>
    <row r="298" spans="3:3" x14ac:dyDescent="0.35">
      <c r="C298" s="249"/>
    </row>
    <row r="299" spans="3:3" x14ac:dyDescent="0.35">
      <c r="C299" s="249"/>
    </row>
    <row r="300" spans="3:3" x14ac:dyDescent="0.35">
      <c r="C300" s="249"/>
    </row>
    <row r="301" spans="3:3" x14ac:dyDescent="0.35">
      <c r="C301" s="249"/>
    </row>
    <row r="302" spans="3:3" x14ac:dyDescent="0.35">
      <c r="C302" s="249"/>
    </row>
    <row r="303" spans="3:3" x14ac:dyDescent="0.35">
      <c r="C303" s="249"/>
    </row>
    <row r="304" spans="3:3" x14ac:dyDescent="0.35">
      <c r="C304" s="249"/>
    </row>
    <row r="305" spans="3:3" x14ac:dyDescent="0.35">
      <c r="C305" s="249"/>
    </row>
    <row r="306" spans="3:3" x14ac:dyDescent="0.35">
      <c r="C306" s="249"/>
    </row>
    <row r="307" spans="3:3" x14ac:dyDescent="0.35">
      <c r="C307" s="249"/>
    </row>
    <row r="308" spans="3:3" x14ac:dyDescent="0.35">
      <c r="C308" s="249"/>
    </row>
    <row r="309" spans="3:3" x14ac:dyDescent="0.35">
      <c r="C309" s="249"/>
    </row>
    <row r="310" spans="3:3" x14ac:dyDescent="0.35">
      <c r="C310" s="249"/>
    </row>
    <row r="311" spans="3:3" x14ac:dyDescent="0.35">
      <c r="C311" s="249"/>
    </row>
    <row r="312" spans="3:3" x14ac:dyDescent="0.35">
      <c r="C312" s="249"/>
    </row>
    <row r="313" spans="3:3" x14ac:dyDescent="0.35">
      <c r="C313" s="249"/>
    </row>
    <row r="314" spans="3:3" x14ac:dyDescent="0.35">
      <c r="C314" s="249"/>
    </row>
    <row r="315" spans="3:3" x14ac:dyDescent="0.35">
      <c r="C315" s="249"/>
    </row>
    <row r="316" spans="3:3" x14ac:dyDescent="0.35">
      <c r="C316" s="249"/>
    </row>
    <row r="317" spans="3:3" x14ac:dyDescent="0.35">
      <c r="C317" s="249"/>
    </row>
    <row r="318" spans="3:3" x14ac:dyDescent="0.35">
      <c r="C318" s="249"/>
    </row>
    <row r="319" spans="3:3" x14ac:dyDescent="0.35">
      <c r="C319" s="249"/>
    </row>
    <row r="320" spans="3:3" x14ac:dyDescent="0.35">
      <c r="C320" s="249"/>
    </row>
    <row r="321" spans="3:3" x14ac:dyDescent="0.35">
      <c r="C321" s="249"/>
    </row>
    <row r="322" spans="3:3" x14ac:dyDescent="0.35">
      <c r="C322" s="249"/>
    </row>
    <row r="323" spans="3:3" x14ac:dyDescent="0.35">
      <c r="C323" s="249"/>
    </row>
    <row r="324" spans="3:3" x14ac:dyDescent="0.35">
      <c r="C324" s="249"/>
    </row>
    <row r="325" spans="3:3" x14ac:dyDescent="0.35">
      <c r="C325" s="249"/>
    </row>
    <row r="326" spans="3:3" x14ac:dyDescent="0.35">
      <c r="C326" s="249"/>
    </row>
    <row r="327" spans="3:3" x14ac:dyDescent="0.35">
      <c r="C327" s="249"/>
    </row>
    <row r="328" spans="3:3" x14ac:dyDescent="0.35">
      <c r="C328" s="249"/>
    </row>
    <row r="329" spans="3:3" x14ac:dyDescent="0.35">
      <c r="C329" s="249"/>
    </row>
    <row r="330" spans="3:3" x14ac:dyDescent="0.35">
      <c r="C330" s="249"/>
    </row>
    <row r="331" spans="3:3" x14ac:dyDescent="0.35">
      <c r="C331" s="249"/>
    </row>
    <row r="332" spans="3:3" x14ac:dyDescent="0.35">
      <c r="C332" s="249"/>
    </row>
    <row r="333" spans="3:3" x14ac:dyDescent="0.35">
      <c r="C333" s="249"/>
    </row>
    <row r="334" spans="3:3" x14ac:dyDescent="0.35">
      <c r="C334" s="249"/>
    </row>
    <row r="335" spans="3:3" x14ac:dyDescent="0.35">
      <c r="C335" s="249"/>
    </row>
    <row r="336" spans="3:3" x14ac:dyDescent="0.35">
      <c r="C336" s="249"/>
    </row>
    <row r="337" spans="3:3" x14ac:dyDescent="0.35">
      <c r="C337" s="249"/>
    </row>
    <row r="338" spans="3:3" x14ac:dyDescent="0.35">
      <c r="C338" s="249"/>
    </row>
    <row r="339" spans="3:3" x14ac:dyDescent="0.35">
      <c r="C339" s="249"/>
    </row>
    <row r="340" spans="3:3" x14ac:dyDescent="0.35">
      <c r="C340" s="249"/>
    </row>
    <row r="341" spans="3:3" x14ac:dyDescent="0.35">
      <c r="C341" s="249"/>
    </row>
    <row r="342" spans="3:3" x14ac:dyDescent="0.35">
      <c r="C342" s="249"/>
    </row>
    <row r="343" spans="3:3" x14ac:dyDescent="0.35">
      <c r="C343" s="249"/>
    </row>
    <row r="344" spans="3:3" x14ac:dyDescent="0.35">
      <c r="C344" s="249"/>
    </row>
    <row r="345" spans="3:3" x14ac:dyDescent="0.35">
      <c r="C345" s="249"/>
    </row>
    <row r="346" spans="3:3" x14ac:dyDescent="0.35">
      <c r="C346" s="249"/>
    </row>
    <row r="347" spans="3:3" x14ac:dyDescent="0.35">
      <c r="C347" s="249"/>
    </row>
    <row r="348" spans="3:3" x14ac:dyDescent="0.35">
      <c r="C348" s="249"/>
    </row>
    <row r="349" spans="3:3" x14ac:dyDescent="0.35">
      <c r="C349" s="249"/>
    </row>
    <row r="350" spans="3:3" x14ac:dyDescent="0.35">
      <c r="C350" s="249"/>
    </row>
    <row r="351" spans="3:3" x14ac:dyDescent="0.35">
      <c r="C351" s="249"/>
    </row>
    <row r="352" spans="3:3" x14ac:dyDescent="0.35">
      <c r="C352" s="249"/>
    </row>
    <row r="353" spans="3:3" x14ac:dyDescent="0.35">
      <c r="C353" s="249"/>
    </row>
    <row r="354" spans="3:3" x14ac:dyDescent="0.35">
      <c r="C354" s="249"/>
    </row>
    <row r="355" spans="3:3" x14ac:dyDescent="0.35">
      <c r="C355" s="249"/>
    </row>
    <row r="356" spans="3:3" x14ac:dyDescent="0.35">
      <c r="C356" s="249"/>
    </row>
    <row r="357" spans="3:3" x14ac:dyDescent="0.35">
      <c r="C357" s="249"/>
    </row>
    <row r="358" spans="3:3" x14ac:dyDescent="0.35">
      <c r="C358" s="249"/>
    </row>
    <row r="359" spans="3:3" x14ac:dyDescent="0.35">
      <c r="C359" s="249"/>
    </row>
    <row r="360" spans="3:3" x14ac:dyDescent="0.35">
      <c r="C360" s="249"/>
    </row>
    <row r="361" spans="3:3" x14ac:dyDescent="0.35">
      <c r="C361" s="249"/>
    </row>
    <row r="362" spans="3:3" x14ac:dyDescent="0.35">
      <c r="C362" s="249"/>
    </row>
    <row r="363" spans="3:3" x14ac:dyDescent="0.35">
      <c r="C363" s="249"/>
    </row>
    <row r="364" spans="3:3" x14ac:dyDescent="0.35">
      <c r="C364" s="249"/>
    </row>
    <row r="365" spans="3:3" x14ac:dyDescent="0.35">
      <c r="C365" s="249"/>
    </row>
    <row r="366" spans="3:3" x14ac:dyDescent="0.35">
      <c r="C366" s="249"/>
    </row>
    <row r="367" spans="3:3" x14ac:dyDescent="0.35">
      <c r="C367" s="249"/>
    </row>
    <row r="368" spans="3:3" x14ac:dyDescent="0.35">
      <c r="C368" s="249"/>
    </row>
    <row r="369" spans="3:3" x14ac:dyDescent="0.35">
      <c r="C369" s="249"/>
    </row>
    <row r="370" spans="3:3" x14ac:dyDescent="0.35">
      <c r="C370" s="249"/>
    </row>
    <row r="371" spans="3:3" x14ac:dyDescent="0.35">
      <c r="C371" s="249"/>
    </row>
    <row r="372" spans="3:3" x14ac:dyDescent="0.35">
      <c r="C372" s="249"/>
    </row>
    <row r="373" spans="3:3" x14ac:dyDescent="0.35">
      <c r="C373" s="249"/>
    </row>
    <row r="374" spans="3:3" x14ac:dyDescent="0.35">
      <c r="C374" s="249"/>
    </row>
    <row r="375" spans="3:3" x14ac:dyDescent="0.35">
      <c r="C375" s="249"/>
    </row>
    <row r="376" spans="3:3" x14ac:dyDescent="0.35">
      <c r="C376" s="249"/>
    </row>
    <row r="377" spans="3:3" x14ac:dyDescent="0.35">
      <c r="C377" s="249"/>
    </row>
    <row r="378" spans="3:3" x14ac:dyDescent="0.35">
      <c r="C378" s="249"/>
    </row>
    <row r="379" spans="3:3" x14ac:dyDescent="0.35">
      <c r="C379" s="249"/>
    </row>
    <row r="380" spans="3:3" x14ac:dyDescent="0.35">
      <c r="C380" s="249"/>
    </row>
    <row r="381" spans="3:3" x14ac:dyDescent="0.35">
      <c r="C381" s="249"/>
    </row>
    <row r="382" spans="3:3" x14ac:dyDescent="0.35">
      <c r="C382" s="249"/>
    </row>
    <row r="383" spans="3:3" x14ac:dyDescent="0.35">
      <c r="C383" s="249"/>
    </row>
    <row r="384" spans="3:3" x14ac:dyDescent="0.35">
      <c r="C384" s="249"/>
    </row>
    <row r="385" spans="3:3" x14ac:dyDescent="0.35">
      <c r="C385" s="249"/>
    </row>
    <row r="386" spans="3:3" x14ac:dyDescent="0.35">
      <c r="C386" s="249"/>
    </row>
    <row r="387" spans="3:3" x14ac:dyDescent="0.35">
      <c r="C387" s="249"/>
    </row>
    <row r="388" spans="3:3" x14ac:dyDescent="0.35">
      <c r="C388" s="249"/>
    </row>
    <row r="389" spans="3:3" x14ac:dyDescent="0.35">
      <c r="C389" s="249"/>
    </row>
    <row r="390" spans="3:3" x14ac:dyDescent="0.35">
      <c r="C390" s="249"/>
    </row>
    <row r="391" spans="3:3" x14ac:dyDescent="0.35">
      <c r="C391" s="249"/>
    </row>
    <row r="392" spans="3:3" x14ac:dyDescent="0.35">
      <c r="C392" s="249"/>
    </row>
    <row r="393" spans="3:3" x14ac:dyDescent="0.35">
      <c r="C393" s="249"/>
    </row>
    <row r="394" spans="3:3" x14ac:dyDescent="0.35">
      <c r="C394" s="249"/>
    </row>
    <row r="395" spans="3:3" x14ac:dyDescent="0.35">
      <c r="C395" s="249"/>
    </row>
    <row r="396" spans="3:3" x14ac:dyDescent="0.35">
      <c r="C396" s="249"/>
    </row>
    <row r="397" spans="3:3" x14ac:dyDescent="0.35">
      <c r="C397" s="249"/>
    </row>
    <row r="398" spans="3:3" x14ac:dyDescent="0.35">
      <c r="C398" s="249"/>
    </row>
    <row r="399" spans="3:3" x14ac:dyDescent="0.35">
      <c r="C399" s="249"/>
    </row>
    <row r="400" spans="3:3" x14ac:dyDescent="0.35">
      <c r="C400" s="249"/>
    </row>
    <row r="401" spans="3:3" x14ac:dyDescent="0.35">
      <c r="C401" s="249"/>
    </row>
    <row r="402" spans="3:3" x14ac:dyDescent="0.35">
      <c r="C402" s="249"/>
    </row>
    <row r="403" spans="3:3" x14ac:dyDescent="0.35">
      <c r="C403" s="249"/>
    </row>
    <row r="404" spans="3:3" x14ac:dyDescent="0.35">
      <c r="C404" s="249"/>
    </row>
    <row r="405" spans="3:3" x14ac:dyDescent="0.35">
      <c r="C405" s="249"/>
    </row>
    <row r="406" spans="3:3" x14ac:dyDescent="0.35">
      <c r="C406" s="249"/>
    </row>
    <row r="407" spans="3:3" x14ac:dyDescent="0.35">
      <c r="C407" s="249"/>
    </row>
    <row r="408" spans="3:3" x14ac:dyDescent="0.35">
      <c r="C408" s="249"/>
    </row>
    <row r="409" spans="3:3" x14ac:dyDescent="0.35">
      <c r="C409" s="249"/>
    </row>
    <row r="410" spans="3:3" x14ac:dyDescent="0.35">
      <c r="C410" s="249"/>
    </row>
    <row r="411" spans="3:3" x14ac:dyDescent="0.35">
      <c r="C411" s="249"/>
    </row>
    <row r="412" spans="3:3" x14ac:dyDescent="0.35">
      <c r="C412" s="249"/>
    </row>
    <row r="413" spans="3:3" x14ac:dyDescent="0.35">
      <c r="C413" s="249"/>
    </row>
    <row r="414" spans="3:3" x14ac:dyDescent="0.35">
      <c r="C414" s="249"/>
    </row>
    <row r="415" spans="3:3" x14ac:dyDescent="0.35">
      <c r="C415" s="249"/>
    </row>
    <row r="416" spans="3:3" x14ac:dyDescent="0.35">
      <c r="C416" s="249"/>
    </row>
    <row r="417" spans="3:3" x14ac:dyDescent="0.35">
      <c r="C417" s="249"/>
    </row>
    <row r="418" spans="3:3" x14ac:dyDescent="0.35">
      <c r="C418" s="249"/>
    </row>
    <row r="419" spans="3:3" x14ac:dyDescent="0.35">
      <c r="C419" s="249"/>
    </row>
    <row r="420" spans="3:3" x14ac:dyDescent="0.35">
      <c r="C420" s="249"/>
    </row>
    <row r="421" spans="3:3" x14ac:dyDescent="0.35">
      <c r="C421" s="249"/>
    </row>
    <row r="422" spans="3:3" x14ac:dyDescent="0.35">
      <c r="C422" s="249"/>
    </row>
    <row r="423" spans="3:3" x14ac:dyDescent="0.35">
      <c r="C423" s="249"/>
    </row>
    <row r="424" spans="3:3" x14ac:dyDescent="0.35">
      <c r="C424" s="249"/>
    </row>
    <row r="425" spans="3:3" x14ac:dyDescent="0.35">
      <c r="C425" s="249"/>
    </row>
    <row r="426" spans="3:3" x14ac:dyDescent="0.35">
      <c r="C426" s="249"/>
    </row>
    <row r="427" spans="3:3" x14ac:dyDescent="0.35">
      <c r="C427" s="249"/>
    </row>
    <row r="428" spans="3:3" x14ac:dyDescent="0.35">
      <c r="C428" s="249"/>
    </row>
    <row r="429" spans="3:3" x14ac:dyDescent="0.35">
      <c r="C429" s="249"/>
    </row>
    <row r="430" spans="3:3" x14ac:dyDescent="0.35">
      <c r="C430" s="249"/>
    </row>
    <row r="431" spans="3:3" x14ac:dyDescent="0.35">
      <c r="C431" s="249"/>
    </row>
    <row r="432" spans="3:3" x14ac:dyDescent="0.35">
      <c r="C432" s="249"/>
    </row>
    <row r="433" spans="3:3" x14ac:dyDescent="0.35">
      <c r="C433" s="249"/>
    </row>
    <row r="434" spans="3:3" x14ac:dyDescent="0.35">
      <c r="C434" s="249"/>
    </row>
    <row r="435" spans="3:3" x14ac:dyDescent="0.35">
      <c r="C435" s="249"/>
    </row>
    <row r="436" spans="3:3" x14ac:dyDescent="0.35">
      <c r="C436" s="249"/>
    </row>
    <row r="437" spans="3:3" x14ac:dyDescent="0.35">
      <c r="C437" s="249"/>
    </row>
    <row r="438" spans="3:3" x14ac:dyDescent="0.35">
      <c r="C438" s="249"/>
    </row>
    <row r="439" spans="3:3" x14ac:dyDescent="0.35">
      <c r="C439" s="249"/>
    </row>
    <row r="440" spans="3:3" x14ac:dyDescent="0.35">
      <c r="C440" s="249"/>
    </row>
    <row r="441" spans="3:3" x14ac:dyDescent="0.35">
      <c r="C441" s="249"/>
    </row>
    <row r="442" spans="3:3" x14ac:dyDescent="0.35">
      <c r="C442" s="249"/>
    </row>
    <row r="443" spans="3:3" x14ac:dyDescent="0.35">
      <c r="C443" s="249"/>
    </row>
    <row r="444" spans="3:3" x14ac:dyDescent="0.35">
      <c r="C444" s="249"/>
    </row>
    <row r="445" spans="3:3" x14ac:dyDescent="0.35">
      <c r="C445" s="249"/>
    </row>
    <row r="446" spans="3:3" x14ac:dyDescent="0.35">
      <c r="C446" s="249"/>
    </row>
    <row r="447" spans="3:3" x14ac:dyDescent="0.35">
      <c r="C447" s="249"/>
    </row>
    <row r="448" spans="3:3" x14ac:dyDescent="0.35">
      <c r="C448" s="249"/>
    </row>
    <row r="449" spans="3:3" x14ac:dyDescent="0.35">
      <c r="C449" s="249"/>
    </row>
    <row r="450" spans="3:3" x14ac:dyDescent="0.35">
      <c r="C450" s="249"/>
    </row>
    <row r="451" spans="3:3" x14ac:dyDescent="0.35">
      <c r="C451" s="249"/>
    </row>
    <row r="452" spans="3:3" x14ac:dyDescent="0.35">
      <c r="C452" s="249"/>
    </row>
    <row r="453" spans="3:3" x14ac:dyDescent="0.35">
      <c r="C453" s="249"/>
    </row>
    <row r="454" spans="3:3" x14ac:dyDescent="0.35">
      <c r="C454" s="249"/>
    </row>
    <row r="455" spans="3:3" x14ac:dyDescent="0.35">
      <c r="C455" s="249"/>
    </row>
    <row r="456" spans="3:3" x14ac:dyDescent="0.35">
      <c r="C456" s="249"/>
    </row>
    <row r="457" spans="3:3" x14ac:dyDescent="0.35">
      <c r="C457" s="249"/>
    </row>
    <row r="458" spans="3:3" x14ac:dyDescent="0.35">
      <c r="C458" s="249"/>
    </row>
    <row r="459" spans="3:3" x14ac:dyDescent="0.35">
      <c r="C459" s="249"/>
    </row>
    <row r="460" spans="3:3" x14ac:dyDescent="0.35">
      <c r="C460" s="249"/>
    </row>
    <row r="461" spans="3:3" x14ac:dyDescent="0.35">
      <c r="C461" s="249"/>
    </row>
    <row r="462" spans="3:3" x14ac:dyDescent="0.35">
      <c r="C462" s="249"/>
    </row>
    <row r="463" spans="3:3" x14ac:dyDescent="0.35">
      <c r="C463" s="249"/>
    </row>
    <row r="464" spans="3:3" x14ac:dyDescent="0.35">
      <c r="C464" s="249"/>
    </row>
    <row r="465" spans="3:3" x14ac:dyDescent="0.35">
      <c r="C465" s="249"/>
    </row>
    <row r="466" spans="3:3" x14ac:dyDescent="0.35">
      <c r="C466" s="249"/>
    </row>
    <row r="467" spans="3:3" x14ac:dyDescent="0.35">
      <c r="C467" s="249"/>
    </row>
    <row r="468" spans="3:3" x14ac:dyDescent="0.35">
      <c r="C468" s="249"/>
    </row>
    <row r="469" spans="3:3" x14ac:dyDescent="0.35">
      <c r="C469" s="249"/>
    </row>
    <row r="470" spans="3:3" x14ac:dyDescent="0.35">
      <c r="C470" s="249"/>
    </row>
    <row r="471" spans="3:3" x14ac:dyDescent="0.35">
      <c r="C471" s="249"/>
    </row>
    <row r="472" spans="3:3" x14ac:dyDescent="0.35">
      <c r="C472" s="249"/>
    </row>
    <row r="473" spans="3:3" x14ac:dyDescent="0.35">
      <c r="C473" s="249"/>
    </row>
    <row r="474" spans="3:3" x14ac:dyDescent="0.35">
      <c r="C474" s="249"/>
    </row>
    <row r="475" spans="3:3" x14ac:dyDescent="0.35">
      <c r="C475" s="249"/>
    </row>
    <row r="476" spans="3:3" x14ac:dyDescent="0.35">
      <c r="C476" s="249"/>
    </row>
    <row r="477" spans="3:3" x14ac:dyDescent="0.35">
      <c r="C477" s="249"/>
    </row>
    <row r="478" spans="3:3" x14ac:dyDescent="0.35">
      <c r="C478" s="249"/>
    </row>
    <row r="479" spans="3:3" x14ac:dyDescent="0.35">
      <c r="C479" s="249"/>
    </row>
    <row r="480" spans="3:3" x14ac:dyDescent="0.35">
      <c r="C480" s="249"/>
    </row>
    <row r="481" spans="3:3" x14ac:dyDescent="0.35">
      <c r="C481" s="249"/>
    </row>
    <row r="482" spans="3:3" x14ac:dyDescent="0.35">
      <c r="C482" s="249"/>
    </row>
    <row r="483" spans="3:3" x14ac:dyDescent="0.35">
      <c r="C483" s="249"/>
    </row>
    <row r="484" spans="3:3" x14ac:dyDescent="0.35">
      <c r="C484" s="249"/>
    </row>
    <row r="485" spans="3:3" x14ac:dyDescent="0.35">
      <c r="C485" s="249"/>
    </row>
    <row r="486" spans="3:3" x14ac:dyDescent="0.35">
      <c r="C486" s="249"/>
    </row>
    <row r="487" spans="3:3" x14ac:dyDescent="0.35">
      <c r="C487" s="249"/>
    </row>
    <row r="488" spans="3:3" x14ac:dyDescent="0.35">
      <c r="C488" s="249"/>
    </row>
    <row r="489" spans="3:3" x14ac:dyDescent="0.35">
      <c r="C489" s="249"/>
    </row>
    <row r="490" spans="3:3" x14ac:dyDescent="0.35">
      <c r="C490" s="249"/>
    </row>
    <row r="491" spans="3:3" x14ac:dyDescent="0.35">
      <c r="C491" s="249"/>
    </row>
    <row r="492" spans="3:3" x14ac:dyDescent="0.35">
      <c r="C492" s="249"/>
    </row>
    <row r="493" spans="3:3" x14ac:dyDescent="0.35">
      <c r="C493" s="249"/>
    </row>
    <row r="494" spans="3:3" x14ac:dyDescent="0.35">
      <c r="C494" s="249"/>
    </row>
    <row r="495" spans="3:3" x14ac:dyDescent="0.35">
      <c r="C495" s="249"/>
    </row>
    <row r="496" spans="3:3" x14ac:dyDescent="0.35">
      <c r="C496" s="249"/>
    </row>
    <row r="497" spans="3:3" x14ac:dyDescent="0.35">
      <c r="C497" s="249"/>
    </row>
    <row r="498" spans="3:3" x14ac:dyDescent="0.35">
      <c r="C498" s="249"/>
    </row>
    <row r="499" spans="3:3" x14ac:dyDescent="0.35">
      <c r="C499" s="249"/>
    </row>
    <row r="500" spans="3:3" x14ac:dyDescent="0.35">
      <c r="C500" s="249"/>
    </row>
    <row r="501" spans="3:3" x14ac:dyDescent="0.35">
      <c r="C501" s="249"/>
    </row>
    <row r="502" spans="3:3" x14ac:dyDescent="0.35">
      <c r="C502" s="249"/>
    </row>
    <row r="503" spans="3:3" x14ac:dyDescent="0.35">
      <c r="C503" s="249"/>
    </row>
    <row r="504" spans="3:3" x14ac:dyDescent="0.35">
      <c r="C504" s="249"/>
    </row>
    <row r="505" spans="3:3" x14ac:dyDescent="0.35">
      <c r="C505" s="249"/>
    </row>
    <row r="506" spans="3:3" x14ac:dyDescent="0.35">
      <c r="C506" s="249"/>
    </row>
    <row r="507" spans="3:3" x14ac:dyDescent="0.35">
      <c r="C507" s="249"/>
    </row>
    <row r="508" spans="3:3" x14ac:dyDescent="0.35">
      <c r="C508" s="249"/>
    </row>
    <row r="509" spans="3:3" x14ac:dyDescent="0.35">
      <c r="C509" s="249"/>
    </row>
    <row r="510" spans="3:3" x14ac:dyDescent="0.35">
      <c r="C510" s="249"/>
    </row>
    <row r="511" spans="3:3" x14ac:dyDescent="0.35">
      <c r="C511" s="249"/>
    </row>
    <row r="512" spans="3:3" x14ac:dyDescent="0.35">
      <c r="C512" s="249"/>
    </row>
    <row r="513" spans="3:3" x14ac:dyDescent="0.35">
      <c r="C513" s="249"/>
    </row>
    <row r="514" spans="3:3" x14ac:dyDescent="0.35">
      <c r="C514" s="249"/>
    </row>
    <row r="515" spans="3:3" x14ac:dyDescent="0.35">
      <c r="C515" s="249"/>
    </row>
    <row r="516" spans="3:3" x14ac:dyDescent="0.35">
      <c r="C516" s="249"/>
    </row>
    <row r="517" spans="3:3" x14ac:dyDescent="0.35">
      <c r="C517" s="249"/>
    </row>
    <row r="518" spans="3:3" x14ac:dyDescent="0.35">
      <c r="C518" s="249"/>
    </row>
    <row r="519" spans="3:3" x14ac:dyDescent="0.35">
      <c r="C519" s="249"/>
    </row>
    <row r="520" spans="3:3" x14ac:dyDescent="0.35">
      <c r="C520" s="249"/>
    </row>
    <row r="521" spans="3:3" x14ac:dyDescent="0.35">
      <c r="C521" s="249"/>
    </row>
    <row r="522" spans="3:3" x14ac:dyDescent="0.35">
      <c r="C522" s="249"/>
    </row>
    <row r="523" spans="3:3" x14ac:dyDescent="0.35">
      <c r="C523" s="249"/>
    </row>
    <row r="524" spans="3:3" x14ac:dyDescent="0.35">
      <c r="C524" s="249"/>
    </row>
    <row r="525" spans="3:3" x14ac:dyDescent="0.35">
      <c r="C525" s="249"/>
    </row>
    <row r="526" spans="3:3" x14ac:dyDescent="0.35">
      <c r="C526" s="249"/>
    </row>
    <row r="527" spans="3:3" x14ac:dyDescent="0.35">
      <c r="C527" s="249"/>
    </row>
    <row r="528" spans="3:3" x14ac:dyDescent="0.35">
      <c r="C528" s="249"/>
    </row>
    <row r="529" spans="3:3" x14ac:dyDescent="0.35">
      <c r="C529" s="249"/>
    </row>
    <row r="530" spans="3:3" x14ac:dyDescent="0.35">
      <c r="C530" s="249"/>
    </row>
    <row r="531" spans="3:3" x14ac:dyDescent="0.35">
      <c r="C531" s="249"/>
    </row>
    <row r="532" spans="3:3" x14ac:dyDescent="0.35">
      <c r="C532" s="249"/>
    </row>
    <row r="533" spans="3:3" x14ac:dyDescent="0.35">
      <c r="C533" s="249"/>
    </row>
    <row r="534" spans="3:3" x14ac:dyDescent="0.35">
      <c r="C534" s="249"/>
    </row>
    <row r="535" spans="3:3" x14ac:dyDescent="0.35">
      <c r="C535" s="249"/>
    </row>
    <row r="536" spans="3:3" x14ac:dyDescent="0.35">
      <c r="C536" s="249"/>
    </row>
    <row r="537" spans="3:3" x14ac:dyDescent="0.35">
      <c r="C537" s="249"/>
    </row>
    <row r="538" spans="3:3" x14ac:dyDescent="0.35">
      <c r="C538" s="249"/>
    </row>
    <row r="539" spans="3:3" x14ac:dyDescent="0.35">
      <c r="C539" s="249"/>
    </row>
    <row r="540" spans="3:3" x14ac:dyDescent="0.35">
      <c r="C540" s="249"/>
    </row>
    <row r="541" spans="3:3" x14ac:dyDescent="0.35">
      <c r="C541" s="249"/>
    </row>
    <row r="542" spans="3:3" x14ac:dyDescent="0.35">
      <c r="C542" s="249"/>
    </row>
    <row r="543" spans="3:3" x14ac:dyDescent="0.35">
      <c r="C543" s="249"/>
    </row>
    <row r="544" spans="3:3" x14ac:dyDescent="0.35">
      <c r="C544" s="249"/>
    </row>
    <row r="545" spans="3:3" x14ac:dyDescent="0.35">
      <c r="C545" s="249"/>
    </row>
    <row r="546" spans="3:3" x14ac:dyDescent="0.35">
      <c r="C546" s="249"/>
    </row>
    <row r="547" spans="3:3" x14ac:dyDescent="0.35">
      <c r="C547" s="249"/>
    </row>
    <row r="548" spans="3:3" x14ac:dyDescent="0.35">
      <c r="C548" s="249"/>
    </row>
    <row r="549" spans="3:3" x14ac:dyDescent="0.35">
      <c r="C549" s="249"/>
    </row>
    <row r="550" spans="3:3" x14ac:dyDescent="0.35">
      <c r="C550" s="249"/>
    </row>
    <row r="551" spans="3:3" x14ac:dyDescent="0.35">
      <c r="C551" s="249"/>
    </row>
    <row r="552" spans="3:3" x14ac:dyDescent="0.35">
      <c r="C552" s="249"/>
    </row>
    <row r="553" spans="3:3" x14ac:dyDescent="0.35">
      <c r="C553" s="249"/>
    </row>
    <row r="554" spans="3:3" x14ac:dyDescent="0.35">
      <c r="C554" s="249"/>
    </row>
    <row r="555" spans="3:3" x14ac:dyDescent="0.35">
      <c r="C555" s="249"/>
    </row>
    <row r="556" spans="3:3" x14ac:dyDescent="0.35">
      <c r="C556" s="249"/>
    </row>
    <row r="557" spans="3:3" x14ac:dyDescent="0.35">
      <c r="C557" s="249"/>
    </row>
    <row r="558" spans="3:3" x14ac:dyDescent="0.35">
      <c r="C558" s="249"/>
    </row>
    <row r="559" spans="3:3" x14ac:dyDescent="0.35">
      <c r="C559" s="249"/>
    </row>
    <row r="560" spans="3:3" x14ac:dyDescent="0.35">
      <c r="C560" s="249"/>
    </row>
    <row r="561" spans="3:3" x14ac:dyDescent="0.35">
      <c r="C561" s="249"/>
    </row>
    <row r="562" spans="3:3" x14ac:dyDescent="0.35">
      <c r="C562" s="249"/>
    </row>
    <row r="563" spans="3:3" x14ac:dyDescent="0.35">
      <c r="C563" s="249"/>
    </row>
    <row r="564" spans="3:3" x14ac:dyDescent="0.35">
      <c r="C564" s="249"/>
    </row>
    <row r="565" spans="3:3" x14ac:dyDescent="0.35">
      <c r="C565" s="249"/>
    </row>
    <row r="566" spans="3:3" x14ac:dyDescent="0.35">
      <c r="C566" s="249"/>
    </row>
    <row r="567" spans="3:3" x14ac:dyDescent="0.35">
      <c r="C567" s="249"/>
    </row>
    <row r="568" spans="3:3" x14ac:dyDescent="0.35">
      <c r="C568" s="249"/>
    </row>
    <row r="569" spans="3:3" x14ac:dyDescent="0.35">
      <c r="C569" s="249"/>
    </row>
    <row r="570" spans="3:3" x14ac:dyDescent="0.35">
      <c r="C570" s="249"/>
    </row>
    <row r="571" spans="3:3" x14ac:dyDescent="0.35">
      <c r="C571" s="249"/>
    </row>
    <row r="572" spans="3:3" x14ac:dyDescent="0.35">
      <c r="C572" s="249"/>
    </row>
    <row r="573" spans="3:3" x14ac:dyDescent="0.35">
      <c r="C573" s="249"/>
    </row>
    <row r="574" spans="3:3" x14ac:dyDescent="0.35">
      <c r="C574" s="249"/>
    </row>
    <row r="575" spans="3:3" x14ac:dyDescent="0.35">
      <c r="C575" s="249"/>
    </row>
    <row r="576" spans="3:3" x14ac:dyDescent="0.35">
      <c r="C576" s="249"/>
    </row>
    <row r="577" spans="3:3" x14ac:dyDescent="0.35">
      <c r="C577" s="249"/>
    </row>
    <row r="578" spans="3:3" x14ac:dyDescent="0.35">
      <c r="C578" s="249"/>
    </row>
    <row r="579" spans="3:3" x14ac:dyDescent="0.35">
      <c r="C579" s="249"/>
    </row>
    <row r="580" spans="3:3" x14ac:dyDescent="0.35">
      <c r="C580" s="249"/>
    </row>
    <row r="581" spans="3:3" x14ac:dyDescent="0.35">
      <c r="C581" s="249"/>
    </row>
    <row r="582" spans="3:3" x14ac:dyDescent="0.35">
      <c r="C582" s="249"/>
    </row>
    <row r="583" spans="3:3" x14ac:dyDescent="0.35">
      <c r="C583" s="249"/>
    </row>
    <row r="584" spans="3:3" x14ac:dyDescent="0.35">
      <c r="C584" s="249"/>
    </row>
    <row r="585" spans="3:3" x14ac:dyDescent="0.35">
      <c r="C585" s="249"/>
    </row>
    <row r="586" spans="3:3" x14ac:dyDescent="0.35">
      <c r="C586" s="249"/>
    </row>
    <row r="587" spans="3:3" x14ac:dyDescent="0.35">
      <c r="C587" s="249"/>
    </row>
    <row r="588" spans="3:3" x14ac:dyDescent="0.35">
      <c r="C588" s="249"/>
    </row>
    <row r="589" spans="3:3" x14ac:dyDescent="0.35">
      <c r="C589" s="249"/>
    </row>
    <row r="590" spans="3:3" x14ac:dyDescent="0.35">
      <c r="C590" s="249"/>
    </row>
    <row r="591" spans="3:3" x14ac:dyDescent="0.35">
      <c r="C591" s="249"/>
    </row>
    <row r="592" spans="3:3" x14ac:dyDescent="0.35">
      <c r="C592" s="249"/>
    </row>
    <row r="593" spans="3:3" x14ac:dyDescent="0.35">
      <c r="C593" s="249"/>
    </row>
    <row r="594" spans="3:3" x14ac:dyDescent="0.35">
      <c r="C594" s="249"/>
    </row>
    <row r="595" spans="3:3" x14ac:dyDescent="0.35">
      <c r="C595" s="249"/>
    </row>
    <row r="596" spans="3:3" x14ac:dyDescent="0.35">
      <c r="C596" s="249"/>
    </row>
    <row r="597" spans="3:3" x14ac:dyDescent="0.35">
      <c r="C597" s="249"/>
    </row>
    <row r="598" spans="3:3" x14ac:dyDescent="0.35">
      <c r="C598" s="249"/>
    </row>
    <row r="599" spans="3:3" x14ac:dyDescent="0.35">
      <c r="C599" s="249"/>
    </row>
    <row r="600" spans="3:3" x14ac:dyDescent="0.35">
      <c r="C600" s="249"/>
    </row>
    <row r="601" spans="3:3" x14ac:dyDescent="0.35">
      <c r="C601" s="249"/>
    </row>
    <row r="602" spans="3:3" x14ac:dyDescent="0.35">
      <c r="C602" s="249"/>
    </row>
    <row r="603" spans="3:3" x14ac:dyDescent="0.35">
      <c r="C603" s="249"/>
    </row>
    <row r="604" spans="3:3" x14ac:dyDescent="0.35">
      <c r="C604" s="249"/>
    </row>
    <row r="605" spans="3:3" x14ac:dyDescent="0.35">
      <c r="C605" s="249"/>
    </row>
    <row r="606" spans="3:3" x14ac:dyDescent="0.35">
      <c r="C606" s="249"/>
    </row>
    <row r="607" spans="3:3" x14ac:dyDescent="0.35">
      <c r="C607" s="249"/>
    </row>
    <row r="608" spans="3:3" x14ac:dyDescent="0.35">
      <c r="C608" s="249"/>
    </row>
    <row r="609" spans="3:3" x14ac:dyDescent="0.35">
      <c r="C609" s="249"/>
    </row>
    <row r="610" spans="3:3" x14ac:dyDescent="0.35">
      <c r="C610" s="249"/>
    </row>
    <row r="611" spans="3:3" x14ac:dyDescent="0.35">
      <c r="C611" s="249"/>
    </row>
    <row r="612" spans="3:3" x14ac:dyDescent="0.35">
      <c r="C612" s="249"/>
    </row>
    <row r="613" spans="3:3" x14ac:dyDescent="0.35">
      <c r="C613" s="249"/>
    </row>
    <row r="614" spans="3:3" x14ac:dyDescent="0.35">
      <c r="C614" s="249"/>
    </row>
    <row r="615" spans="3:3" x14ac:dyDescent="0.35">
      <c r="C615" s="249"/>
    </row>
    <row r="616" spans="3:3" x14ac:dyDescent="0.35">
      <c r="C616" s="249"/>
    </row>
    <row r="617" spans="3:3" x14ac:dyDescent="0.35">
      <c r="C617" s="249"/>
    </row>
    <row r="618" spans="3:3" x14ac:dyDescent="0.35">
      <c r="C618" s="249"/>
    </row>
    <row r="619" spans="3:3" x14ac:dyDescent="0.35">
      <c r="C619" s="249"/>
    </row>
    <row r="620" spans="3:3" x14ac:dyDescent="0.35">
      <c r="C620" s="249"/>
    </row>
    <row r="621" spans="3:3" x14ac:dyDescent="0.35">
      <c r="C621" s="249"/>
    </row>
    <row r="622" spans="3:3" x14ac:dyDescent="0.35">
      <c r="C622" s="249"/>
    </row>
    <row r="623" spans="3:3" x14ac:dyDescent="0.35">
      <c r="C623" s="249"/>
    </row>
    <row r="624" spans="3:3" x14ac:dyDescent="0.35">
      <c r="C624" s="249"/>
    </row>
    <row r="625" spans="3:3" x14ac:dyDescent="0.35">
      <c r="C625" s="249"/>
    </row>
    <row r="626" spans="3:3" x14ac:dyDescent="0.35">
      <c r="C626" s="249"/>
    </row>
    <row r="627" spans="3:3" x14ac:dyDescent="0.35">
      <c r="C627" s="249"/>
    </row>
    <row r="628" spans="3:3" x14ac:dyDescent="0.35">
      <c r="C628" s="249"/>
    </row>
    <row r="629" spans="3:3" x14ac:dyDescent="0.35">
      <c r="C629" s="249"/>
    </row>
    <row r="630" spans="3:3" x14ac:dyDescent="0.35">
      <c r="C630" s="249"/>
    </row>
    <row r="631" spans="3:3" x14ac:dyDescent="0.35">
      <c r="C631" s="249"/>
    </row>
    <row r="632" spans="3:3" x14ac:dyDescent="0.35">
      <c r="C632" s="249"/>
    </row>
    <row r="633" spans="3:3" x14ac:dyDescent="0.35">
      <c r="C633" s="249"/>
    </row>
    <row r="634" spans="3:3" x14ac:dyDescent="0.35">
      <c r="C634" s="249"/>
    </row>
    <row r="635" spans="3:3" x14ac:dyDescent="0.35">
      <c r="C635" s="249"/>
    </row>
    <row r="636" spans="3:3" x14ac:dyDescent="0.35">
      <c r="C636" s="249"/>
    </row>
    <row r="637" spans="3:3" x14ac:dyDescent="0.35">
      <c r="C637" s="249"/>
    </row>
    <row r="638" spans="3:3" x14ac:dyDescent="0.35">
      <c r="C638" s="249"/>
    </row>
    <row r="639" spans="3:3" x14ac:dyDescent="0.35">
      <c r="C639" s="249"/>
    </row>
    <row r="640" spans="3:3" x14ac:dyDescent="0.35">
      <c r="C640" s="249"/>
    </row>
    <row r="641" spans="3:3" x14ac:dyDescent="0.35">
      <c r="C641" s="249"/>
    </row>
    <row r="642" spans="3:3" x14ac:dyDescent="0.35">
      <c r="C642" s="249"/>
    </row>
    <row r="643" spans="3:3" x14ac:dyDescent="0.35">
      <c r="C643" s="249"/>
    </row>
    <row r="644" spans="3:3" x14ac:dyDescent="0.35">
      <c r="C644" s="249"/>
    </row>
    <row r="645" spans="3:3" x14ac:dyDescent="0.35">
      <c r="C645" s="249"/>
    </row>
    <row r="646" spans="3:3" x14ac:dyDescent="0.35">
      <c r="C646" s="249"/>
    </row>
    <row r="647" spans="3:3" x14ac:dyDescent="0.35">
      <c r="C647" s="249"/>
    </row>
    <row r="648" spans="3:3" x14ac:dyDescent="0.35">
      <c r="C648" s="249"/>
    </row>
    <row r="649" spans="3:3" x14ac:dyDescent="0.35">
      <c r="C649" s="249"/>
    </row>
    <row r="650" spans="3:3" x14ac:dyDescent="0.35">
      <c r="C650" s="249"/>
    </row>
    <row r="651" spans="3:3" x14ac:dyDescent="0.35">
      <c r="C651" s="249"/>
    </row>
    <row r="652" spans="3:3" x14ac:dyDescent="0.35">
      <c r="C652" s="249"/>
    </row>
    <row r="653" spans="3:3" x14ac:dyDescent="0.35">
      <c r="C653" s="249"/>
    </row>
    <row r="654" spans="3:3" x14ac:dyDescent="0.35">
      <c r="C654" s="249"/>
    </row>
    <row r="655" spans="3:3" x14ac:dyDescent="0.35">
      <c r="C655" s="249"/>
    </row>
    <row r="656" spans="3:3" x14ac:dyDescent="0.35">
      <c r="C656" s="249"/>
    </row>
    <row r="657" spans="3:3" x14ac:dyDescent="0.35">
      <c r="C657" s="249"/>
    </row>
    <row r="658" spans="3:3" x14ac:dyDescent="0.35">
      <c r="C658" s="249"/>
    </row>
    <row r="659" spans="3:3" x14ac:dyDescent="0.35">
      <c r="C659" s="249"/>
    </row>
    <row r="660" spans="3:3" x14ac:dyDescent="0.35">
      <c r="C660" s="249"/>
    </row>
    <row r="661" spans="3:3" x14ac:dyDescent="0.35">
      <c r="C661" s="249"/>
    </row>
    <row r="662" spans="3:3" x14ac:dyDescent="0.35">
      <c r="C662" s="249"/>
    </row>
    <row r="663" spans="3:3" x14ac:dyDescent="0.35">
      <c r="C663" s="249"/>
    </row>
    <row r="664" spans="3:3" x14ac:dyDescent="0.35">
      <c r="C664" s="249"/>
    </row>
    <row r="665" spans="3:3" x14ac:dyDescent="0.35">
      <c r="C665" s="249"/>
    </row>
    <row r="666" spans="3:3" x14ac:dyDescent="0.35">
      <c r="C666" s="249"/>
    </row>
    <row r="667" spans="3:3" x14ac:dyDescent="0.35">
      <c r="C667" s="249"/>
    </row>
    <row r="668" spans="3:3" x14ac:dyDescent="0.35">
      <c r="C668" s="249"/>
    </row>
    <row r="669" spans="3:3" x14ac:dyDescent="0.35">
      <c r="C669" s="249"/>
    </row>
    <row r="670" spans="3:3" x14ac:dyDescent="0.35">
      <c r="C670" s="249"/>
    </row>
    <row r="671" spans="3:3" x14ac:dyDescent="0.35">
      <c r="C671" s="249"/>
    </row>
    <row r="672" spans="3:3" x14ac:dyDescent="0.35">
      <c r="C672" s="249"/>
    </row>
    <row r="673" spans="3:3" x14ac:dyDescent="0.35">
      <c r="C673" s="249"/>
    </row>
    <row r="674" spans="3:3" x14ac:dyDescent="0.35">
      <c r="C674" s="249"/>
    </row>
    <row r="675" spans="3:3" x14ac:dyDescent="0.35">
      <c r="C675" s="249"/>
    </row>
    <row r="676" spans="3:3" x14ac:dyDescent="0.35">
      <c r="C676" s="249"/>
    </row>
    <row r="677" spans="3:3" x14ac:dyDescent="0.35">
      <c r="C677" s="249"/>
    </row>
    <row r="678" spans="3:3" x14ac:dyDescent="0.35">
      <c r="C678" s="249"/>
    </row>
    <row r="679" spans="3:3" x14ac:dyDescent="0.35">
      <c r="C679" s="249"/>
    </row>
    <row r="680" spans="3:3" x14ac:dyDescent="0.35">
      <c r="C680" s="249"/>
    </row>
    <row r="681" spans="3:3" x14ac:dyDescent="0.35">
      <c r="C681" s="249"/>
    </row>
    <row r="682" spans="3:3" x14ac:dyDescent="0.35">
      <c r="C682" s="249"/>
    </row>
    <row r="683" spans="3:3" x14ac:dyDescent="0.35">
      <c r="C683" s="249"/>
    </row>
    <row r="684" spans="3:3" x14ac:dyDescent="0.35">
      <c r="C684" s="249"/>
    </row>
    <row r="685" spans="3:3" x14ac:dyDescent="0.35">
      <c r="C685" s="249"/>
    </row>
    <row r="686" spans="3:3" x14ac:dyDescent="0.35">
      <c r="C686" s="249"/>
    </row>
    <row r="687" spans="3:3" x14ac:dyDescent="0.35">
      <c r="C687" s="249"/>
    </row>
    <row r="688" spans="3:3" x14ac:dyDescent="0.35">
      <c r="C688" s="249"/>
    </row>
    <row r="689" spans="3:3" x14ac:dyDescent="0.35">
      <c r="C689" s="249"/>
    </row>
    <row r="690" spans="3:3" x14ac:dyDescent="0.35">
      <c r="C690" s="249"/>
    </row>
    <row r="691" spans="3:3" x14ac:dyDescent="0.35">
      <c r="C691" s="249"/>
    </row>
    <row r="692" spans="3:3" x14ac:dyDescent="0.35">
      <c r="C692" s="249"/>
    </row>
    <row r="693" spans="3:3" x14ac:dyDescent="0.35">
      <c r="C693" s="249"/>
    </row>
    <row r="694" spans="3:3" x14ac:dyDescent="0.35">
      <c r="C694" s="249"/>
    </row>
    <row r="695" spans="3:3" x14ac:dyDescent="0.35">
      <c r="C695" s="249"/>
    </row>
    <row r="696" spans="3:3" x14ac:dyDescent="0.35">
      <c r="C696" s="249"/>
    </row>
    <row r="697" spans="3:3" x14ac:dyDescent="0.35">
      <c r="C697" s="249"/>
    </row>
    <row r="698" spans="3:3" x14ac:dyDescent="0.35">
      <c r="C698" s="249"/>
    </row>
    <row r="699" spans="3:3" x14ac:dyDescent="0.35">
      <c r="C699" s="249"/>
    </row>
    <row r="700" spans="3:3" x14ac:dyDescent="0.35">
      <c r="C700" s="249"/>
    </row>
    <row r="701" spans="3:3" x14ac:dyDescent="0.35">
      <c r="C701" s="249"/>
    </row>
    <row r="702" spans="3:3" x14ac:dyDescent="0.35">
      <c r="C702" s="249"/>
    </row>
    <row r="703" spans="3:3" x14ac:dyDescent="0.35">
      <c r="C703" s="249"/>
    </row>
    <row r="704" spans="3:3" x14ac:dyDescent="0.35">
      <c r="C704" s="249"/>
    </row>
    <row r="705" spans="3:3" x14ac:dyDescent="0.35">
      <c r="C705" s="249"/>
    </row>
    <row r="706" spans="3:3" x14ac:dyDescent="0.35">
      <c r="C706" s="249"/>
    </row>
    <row r="707" spans="3:3" x14ac:dyDescent="0.35">
      <c r="C707" s="249"/>
    </row>
    <row r="708" spans="3:3" x14ac:dyDescent="0.35">
      <c r="C708" s="249"/>
    </row>
    <row r="709" spans="3:3" x14ac:dyDescent="0.35">
      <c r="C709" s="249"/>
    </row>
    <row r="710" spans="3:3" x14ac:dyDescent="0.35">
      <c r="C710" s="249"/>
    </row>
    <row r="711" spans="3:3" x14ac:dyDescent="0.35">
      <c r="C711" s="249"/>
    </row>
    <row r="712" spans="3:3" x14ac:dyDescent="0.35">
      <c r="C712" s="249"/>
    </row>
    <row r="713" spans="3:3" x14ac:dyDescent="0.35">
      <c r="C713" s="249"/>
    </row>
    <row r="714" spans="3:3" x14ac:dyDescent="0.35">
      <c r="C714" s="249"/>
    </row>
    <row r="715" spans="3:3" x14ac:dyDescent="0.35">
      <c r="C715" s="249"/>
    </row>
    <row r="716" spans="3:3" x14ac:dyDescent="0.35">
      <c r="C716" s="249"/>
    </row>
    <row r="717" spans="3:3" x14ac:dyDescent="0.35">
      <c r="C717" s="249"/>
    </row>
    <row r="718" spans="3:3" x14ac:dyDescent="0.35">
      <c r="C718" s="249"/>
    </row>
    <row r="719" spans="3:3" x14ac:dyDescent="0.35">
      <c r="C719" s="249"/>
    </row>
    <row r="720" spans="3:3" x14ac:dyDescent="0.35">
      <c r="C720" s="249"/>
    </row>
    <row r="721" spans="3:3" x14ac:dyDescent="0.35">
      <c r="C721" s="249"/>
    </row>
    <row r="722" spans="3:3" x14ac:dyDescent="0.35">
      <c r="C722" s="249"/>
    </row>
    <row r="723" spans="3:3" x14ac:dyDescent="0.35">
      <c r="C723" s="249"/>
    </row>
    <row r="724" spans="3:3" x14ac:dyDescent="0.35">
      <c r="C724" s="249"/>
    </row>
    <row r="725" spans="3:3" x14ac:dyDescent="0.35">
      <c r="C725" s="249"/>
    </row>
    <row r="726" spans="3:3" x14ac:dyDescent="0.35">
      <c r="C726" s="249"/>
    </row>
    <row r="727" spans="3:3" x14ac:dyDescent="0.35">
      <c r="C727" s="249"/>
    </row>
    <row r="728" spans="3:3" x14ac:dyDescent="0.35">
      <c r="C728" s="249"/>
    </row>
    <row r="729" spans="3:3" x14ac:dyDescent="0.35">
      <c r="C729" s="249"/>
    </row>
    <row r="730" spans="3:3" x14ac:dyDescent="0.35">
      <c r="C730" s="249"/>
    </row>
    <row r="731" spans="3:3" x14ac:dyDescent="0.35">
      <c r="C731" s="249"/>
    </row>
    <row r="732" spans="3:3" x14ac:dyDescent="0.35">
      <c r="C732" s="249"/>
    </row>
    <row r="733" spans="3:3" x14ac:dyDescent="0.35">
      <c r="C733" s="249"/>
    </row>
    <row r="734" spans="3:3" x14ac:dyDescent="0.35">
      <c r="C734" s="249"/>
    </row>
    <row r="735" spans="3:3" x14ac:dyDescent="0.35">
      <c r="C735" s="249"/>
    </row>
    <row r="736" spans="3:3" x14ac:dyDescent="0.35">
      <c r="C736" s="249"/>
    </row>
    <row r="737" spans="3:3" x14ac:dyDescent="0.35">
      <c r="C737" s="249"/>
    </row>
    <row r="738" spans="3:3" x14ac:dyDescent="0.35">
      <c r="C738" s="249"/>
    </row>
    <row r="739" spans="3:3" x14ac:dyDescent="0.35">
      <c r="C739" s="249"/>
    </row>
    <row r="740" spans="3:3" x14ac:dyDescent="0.35">
      <c r="C740" s="249"/>
    </row>
    <row r="741" spans="3:3" x14ac:dyDescent="0.35">
      <c r="C741" s="249"/>
    </row>
    <row r="742" spans="3:3" x14ac:dyDescent="0.35">
      <c r="C742" s="249"/>
    </row>
    <row r="743" spans="3:3" x14ac:dyDescent="0.35">
      <c r="C743" s="249"/>
    </row>
    <row r="744" spans="3:3" x14ac:dyDescent="0.35">
      <c r="C744" s="249"/>
    </row>
    <row r="745" spans="3:3" x14ac:dyDescent="0.35">
      <c r="C745" s="249"/>
    </row>
    <row r="746" spans="3:3" x14ac:dyDescent="0.35">
      <c r="C746" s="249"/>
    </row>
    <row r="747" spans="3:3" x14ac:dyDescent="0.35">
      <c r="C747" s="249"/>
    </row>
    <row r="748" spans="3:3" x14ac:dyDescent="0.35">
      <c r="C748" s="249"/>
    </row>
    <row r="749" spans="3:3" x14ac:dyDescent="0.35">
      <c r="C749" s="249"/>
    </row>
    <row r="750" spans="3:3" x14ac:dyDescent="0.35">
      <c r="C750" s="249"/>
    </row>
    <row r="751" spans="3:3" x14ac:dyDescent="0.35">
      <c r="C751" s="249"/>
    </row>
    <row r="752" spans="3:3" x14ac:dyDescent="0.35">
      <c r="C752" s="249"/>
    </row>
    <row r="753" spans="3:3" x14ac:dyDescent="0.35">
      <c r="C753" s="249"/>
    </row>
    <row r="754" spans="3:3" x14ac:dyDescent="0.35">
      <c r="C754" s="249"/>
    </row>
    <row r="755" spans="3:3" x14ac:dyDescent="0.35">
      <c r="C755" s="249"/>
    </row>
    <row r="756" spans="3:3" x14ac:dyDescent="0.35">
      <c r="C756" s="249"/>
    </row>
    <row r="757" spans="3:3" x14ac:dyDescent="0.35">
      <c r="C757" s="249"/>
    </row>
    <row r="758" spans="3:3" x14ac:dyDescent="0.35">
      <c r="C758" s="249"/>
    </row>
    <row r="759" spans="3:3" x14ac:dyDescent="0.35">
      <c r="C759" s="249"/>
    </row>
    <row r="760" spans="3:3" x14ac:dyDescent="0.35">
      <c r="C760" s="249"/>
    </row>
    <row r="761" spans="3:3" x14ac:dyDescent="0.35">
      <c r="C761" s="249"/>
    </row>
    <row r="762" spans="3:3" x14ac:dyDescent="0.35">
      <c r="C762" s="249"/>
    </row>
    <row r="763" spans="3:3" x14ac:dyDescent="0.35">
      <c r="C763" s="249"/>
    </row>
    <row r="764" spans="3:3" x14ac:dyDescent="0.35">
      <c r="C764" s="249"/>
    </row>
    <row r="765" spans="3:3" x14ac:dyDescent="0.35">
      <c r="C765" s="249"/>
    </row>
    <row r="766" spans="3:3" x14ac:dyDescent="0.35">
      <c r="C766" s="249"/>
    </row>
    <row r="767" spans="3:3" x14ac:dyDescent="0.35">
      <c r="C767" s="249"/>
    </row>
    <row r="768" spans="3:3" x14ac:dyDescent="0.35">
      <c r="C768" s="249"/>
    </row>
    <row r="769" spans="3:3" x14ac:dyDescent="0.35">
      <c r="C769" s="249"/>
    </row>
    <row r="770" spans="3:3" x14ac:dyDescent="0.35">
      <c r="C770" s="249"/>
    </row>
    <row r="771" spans="3:3" x14ac:dyDescent="0.35">
      <c r="C771" s="249"/>
    </row>
    <row r="772" spans="3:3" x14ac:dyDescent="0.35">
      <c r="C772" s="249"/>
    </row>
    <row r="773" spans="3:3" x14ac:dyDescent="0.35">
      <c r="C773" s="249"/>
    </row>
    <row r="774" spans="3:3" x14ac:dyDescent="0.35">
      <c r="C774" s="249"/>
    </row>
    <row r="775" spans="3:3" x14ac:dyDescent="0.35">
      <c r="C775" s="249"/>
    </row>
    <row r="776" spans="3:3" x14ac:dyDescent="0.35">
      <c r="C776" s="249"/>
    </row>
    <row r="777" spans="3:3" x14ac:dyDescent="0.35">
      <c r="C777" s="249"/>
    </row>
    <row r="778" spans="3:3" x14ac:dyDescent="0.35">
      <c r="C778" s="249"/>
    </row>
    <row r="779" spans="3:3" x14ac:dyDescent="0.35">
      <c r="C779" s="249"/>
    </row>
    <row r="780" spans="3:3" x14ac:dyDescent="0.35">
      <c r="C780" s="249"/>
    </row>
    <row r="781" spans="3:3" x14ac:dyDescent="0.35">
      <c r="C781" s="249"/>
    </row>
    <row r="782" spans="3:3" x14ac:dyDescent="0.35">
      <c r="C782" s="249"/>
    </row>
    <row r="783" spans="3:3" x14ac:dyDescent="0.35">
      <c r="C783" s="249"/>
    </row>
    <row r="784" spans="3:3" x14ac:dyDescent="0.35">
      <c r="C784" s="249"/>
    </row>
    <row r="785" spans="3:3" x14ac:dyDescent="0.35">
      <c r="C785" s="249"/>
    </row>
    <row r="786" spans="3:3" x14ac:dyDescent="0.35">
      <c r="C786" s="249"/>
    </row>
    <row r="787" spans="3:3" x14ac:dyDescent="0.35">
      <c r="C787" s="249"/>
    </row>
    <row r="788" spans="3:3" x14ac:dyDescent="0.35">
      <c r="C788" s="249"/>
    </row>
    <row r="789" spans="3:3" x14ac:dyDescent="0.35">
      <c r="C789" s="249"/>
    </row>
    <row r="790" spans="3:3" x14ac:dyDescent="0.35">
      <c r="C790" s="249"/>
    </row>
    <row r="791" spans="3:3" x14ac:dyDescent="0.35">
      <c r="C791" s="249"/>
    </row>
    <row r="792" spans="3:3" x14ac:dyDescent="0.35">
      <c r="C792" s="249"/>
    </row>
    <row r="793" spans="3:3" x14ac:dyDescent="0.35">
      <c r="C793" s="249"/>
    </row>
    <row r="794" spans="3:3" x14ac:dyDescent="0.35">
      <c r="C794" s="249"/>
    </row>
    <row r="795" spans="3:3" x14ac:dyDescent="0.35">
      <c r="C795" s="249"/>
    </row>
    <row r="796" spans="3:3" x14ac:dyDescent="0.35">
      <c r="C796" s="249"/>
    </row>
    <row r="797" spans="3:3" x14ac:dyDescent="0.35">
      <c r="C797" s="249"/>
    </row>
    <row r="798" spans="3:3" x14ac:dyDescent="0.35">
      <c r="C798" s="249"/>
    </row>
    <row r="799" spans="3:3" x14ac:dyDescent="0.35">
      <c r="C799" s="249"/>
    </row>
    <row r="800" spans="3:3" x14ac:dyDescent="0.35">
      <c r="C800" s="249"/>
    </row>
    <row r="801" spans="3:3" x14ac:dyDescent="0.35">
      <c r="C801" s="249"/>
    </row>
    <row r="802" spans="3:3" x14ac:dyDescent="0.35">
      <c r="C802" s="249"/>
    </row>
    <row r="803" spans="3:3" x14ac:dyDescent="0.35">
      <c r="C803" s="249"/>
    </row>
    <row r="804" spans="3:3" x14ac:dyDescent="0.35">
      <c r="C804" s="249"/>
    </row>
    <row r="805" spans="3:3" x14ac:dyDescent="0.35">
      <c r="C805" s="249"/>
    </row>
    <row r="806" spans="3:3" x14ac:dyDescent="0.35">
      <c r="C806" s="249"/>
    </row>
    <row r="807" spans="3:3" x14ac:dyDescent="0.35">
      <c r="C807" s="249"/>
    </row>
    <row r="808" spans="3:3" x14ac:dyDescent="0.35">
      <c r="C808" s="249"/>
    </row>
    <row r="809" spans="3:3" x14ac:dyDescent="0.35">
      <c r="C809" s="249"/>
    </row>
    <row r="810" spans="3:3" x14ac:dyDescent="0.35">
      <c r="C810" s="249"/>
    </row>
    <row r="811" spans="3:3" x14ac:dyDescent="0.35">
      <c r="C811" s="249"/>
    </row>
    <row r="812" spans="3:3" x14ac:dyDescent="0.35">
      <c r="C812" s="249"/>
    </row>
    <row r="813" spans="3:3" x14ac:dyDescent="0.35">
      <c r="C813" s="249"/>
    </row>
    <row r="814" spans="3:3" x14ac:dyDescent="0.35">
      <c r="C814" s="249"/>
    </row>
    <row r="815" spans="3:3" x14ac:dyDescent="0.35">
      <c r="C815" s="249"/>
    </row>
    <row r="816" spans="3:3" x14ac:dyDescent="0.35">
      <c r="C816" s="249"/>
    </row>
    <row r="817" spans="3:3" x14ac:dyDescent="0.35">
      <c r="C817" s="249"/>
    </row>
    <row r="818" spans="3:3" x14ac:dyDescent="0.35">
      <c r="C818" s="249"/>
    </row>
    <row r="819" spans="3:3" x14ac:dyDescent="0.35">
      <c r="C819" s="249"/>
    </row>
    <row r="820" spans="3:3" x14ac:dyDescent="0.35">
      <c r="C820" s="249"/>
    </row>
    <row r="821" spans="3:3" x14ac:dyDescent="0.35">
      <c r="C821" s="249"/>
    </row>
    <row r="822" spans="3:3" x14ac:dyDescent="0.35">
      <c r="C822" s="249"/>
    </row>
    <row r="823" spans="3:3" x14ac:dyDescent="0.35">
      <c r="C823" s="249"/>
    </row>
    <row r="824" spans="3:3" x14ac:dyDescent="0.35">
      <c r="C824" s="249"/>
    </row>
    <row r="825" spans="3:3" x14ac:dyDescent="0.35">
      <c r="C825" s="249"/>
    </row>
    <row r="826" spans="3:3" x14ac:dyDescent="0.35">
      <c r="C826" s="249"/>
    </row>
    <row r="827" spans="3:3" x14ac:dyDescent="0.35">
      <c r="C827" s="249"/>
    </row>
    <row r="828" spans="3:3" x14ac:dyDescent="0.35">
      <c r="C828" s="249"/>
    </row>
    <row r="829" spans="3:3" x14ac:dyDescent="0.35">
      <c r="C829" s="249"/>
    </row>
    <row r="830" spans="3:3" x14ac:dyDescent="0.35">
      <c r="C830" s="249"/>
    </row>
    <row r="831" spans="3:3" x14ac:dyDescent="0.35">
      <c r="C831" s="249"/>
    </row>
    <row r="832" spans="3:3" x14ac:dyDescent="0.35">
      <c r="C832" s="249"/>
    </row>
    <row r="833" spans="3:3" x14ac:dyDescent="0.35">
      <c r="C833" s="249"/>
    </row>
    <row r="834" spans="3:3" x14ac:dyDescent="0.35">
      <c r="C834" s="249"/>
    </row>
    <row r="835" spans="3:3" x14ac:dyDescent="0.35">
      <c r="C835" s="249"/>
    </row>
    <row r="836" spans="3:3" x14ac:dyDescent="0.35">
      <c r="C836" s="249"/>
    </row>
    <row r="837" spans="3:3" x14ac:dyDescent="0.35">
      <c r="C837" s="249"/>
    </row>
    <row r="838" spans="3:3" x14ac:dyDescent="0.35">
      <c r="C838" s="249"/>
    </row>
    <row r="839" spans="3:3" x14ac:dyDescent="0.35">
      <c r="C839" s="249"/>
    </row>
    <row r="840" spans="3:3" x14ac:dyDescent="0.35">
      <c r="C840" s="249"/>
    </row>
    <row r="841" spans="3:3" x14ac:dyDescent="0.35">
      <c r="C841" s="249"/>
    </row>
    <row r="842" spans="3:3" x14ac:dyDescent="0.35">
      <c r="C842" s="249"/>
    </row>
    <row r="843" spans="3:3" x14ac:dyDescent="0.35">
      <c r="C843" s="249"/>
    </row>
    <row r="844" spans="3:3" x14ac:dyDescent="0.35">
      <c r="C844" s="249"/>
    </row>
    <row r="845" spans="3:3" x14ac:dyDescent="0.35">
      <c r="C845" s="249"/>
    </row>
    <row r="846" spans="3:3" x14ac:dyDescent="0.35">
      <c r="C846" s="249"/>
    </row>
    <row r="847" spans="3:3" x14ac:dyDescent="0.35">
      <c r="C847" s="249"/>
    </row>
    <row r="848" spans="3:3" x14ac:dyDescent="0.35">
      <c r="C848" s="249"/>
    </row>
    <row r="849" spans="3:3" x14ac:dyDescent="0.35">
      <c r="C849" s="249"/>
    </row>
    <row r="850" spans="3:3" x14ac:dyDescent="0.35">
      <c r="C850" s="249"/>
    </row>
    <row r="851" spans="3:3" x14ac:dyDescent="0.35">
      <c r="C851" s="249"/>
    </row>
    <row r="852" spans="3:3" x14ac:dyDescent="0.35">
      <c r="C852" s="249"/>
    </row>
    <row r="853" spans="3:3" x14ac:dyDescent="0.35">
      <c r="C853" s="249"/>
    </row>
    <row r="854" spans="3:3" x14ac:dyDescent="0.35">
      <c r="C854" s="249"/>
    </row>
    <row r="855" spans="3:3" x14ac:dyDescent="0.35">
      <c r="C855" s="249"/>
    </row>
    <row r="856" spans="3:3" x14ac:dyDescent="0.35">
      <c r="C856" s="249"/>
    </row>
    <row r="857" spans="3:3" x14ac:dyDescent="0.35">
      <c r="C857" s="249"/>
    </row>
    <row r="858" spans="3:3" x14ac:dyDescent="0.35">
      <c r="C858" s="249"/>
    </row>
    <row r="859" spans="3:3" x14ac:dyDescent="0.35">
      <c r="C859" s="249"/>
    </row>
    <row r="860" spans="3:3" x14ac:dyDescent="0.35">
      <c r="C860" s="249"/>
    </row>
    <row r="861" spans="3:3" x14ac:dyDescent="0.35">
      <c r="C861" s="249"/>
    </row>
    <row r="862" spans="3:3" x14ac:dyDescent="0.35">
      <c r="C862" s="249"/>
    </row>
    <row r="863" spans="3:3" x14ac:dyDescent="0.35">
      <c r="C863" s="249"/>
    </row>
    <row r="864" spans="3:3" x14ac:dyDescent="0.35">
      <c r="C864" s="249"/>
    </row>
    <row r="865" spans="3:3" x14ac:dyDescent="0.35">
      <c r="C865" s="249"/>
    </row>
    <row r="866" spans="3:3" x14ac:dyDescent="0.35">
      <c r="C866" s="249"/>
    </row>
    <row r="867" spans="3:3" x14ac:dyDescent="0.35">
      <c r="C867" s="249"/>
    </row>
    <row r="868" spans="3:3" x14ac:dyDescent="0.35">
      <c r="C868" s="249"/>
    </row>
    <row r="869" spans="3:3" x14ac:dyDescent="0.35">
      <c r="C869" s="249"/>
    </row>
    <row r="870" spans="3:3" x14ac:dyDescent="0.35">
      <c r="C870" s="249"/>
    </row>
    <row r="871" spans="3:3" x14ac:dyDescent="0.35">
      <c r="C871" s="249"/>
    </row>
    <row r="872" spans="3:3" x14ac:dyDescent="0.35">
      <c r="C872" s="249"/>
    </row>
    <row r="873" spans="3:3" x14ac:dyDescent="0.35">
      <c r="C873" s="249"/>
    </row>
    <row r="874" spans="3:3" x14ac:dyDescent="0.35">
      <c r="C874" s="249"/>
    </row>
    <row r="875" spans="3:3" x14ac:dyDescent="0.35">
      <c r="C875" s="249"/>
    </row>
    <row r="876" spans="3:3" x14ac:dyDescent="0.35">
      <c r="C876" s="249"/>
    </row>
    <row r="877" spans="3:3" x14ac:dyDescent="0.35">
      <c r="C877" s="249"/>
    </row>
    <row r="878" spans="3:3" x14ac:dyDescent="0.35">
      <c r="C878" s="249"/>
    </row>
    <row r="879" spans="3:3" x14ac:dyDescent="0.35">
      <c r="C879" s="249"/>
    </row>
    <row r="880" spans="3:3" x14ac:dyDescent="0.35">
      <c r="C880" s="249"/>
    </row>
    <row r="881" spans="3:3" x14ac:dyDescent="0.35">
      <c r="C881" s="249"/>
    </row>
  </sheetData>
  <mergeCells count="4">
    <mergeCell ref="AG8:AS8"/>
    <mergeCell ref="B4:AE4"/>
    <mergeCell ref="B5:AE5"/>
    <mergeCell ref="B8:AE8"/>
  </mergeCells>
  <phoneticPr fontId="115" type="noConversion"/>
  <printOptions horizontalCentered="1"/>
  <pageMargins left="0.2" right="0.2" top="0.5" bottom="0.5" header="0.3" footer="0.3"/>
  <pageSetup scale="26" fitToWidth="2" orientation="landscape" horizontalDpi="1200" verticalDpi="1200" r:id="rId1"/>
  <colBreaks count="1" manualBreakCount="1">
    <brk id="31" min="2" max="4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AT872"/>
  <sheetViews>
    <sheetView view="pageBreakPreview" zoomScale="60" zoomScaleNormal="98" workbookViewId="0">
      <selection activeCell="B4" sqref="B4"/>
    </sheetView>
  </sheetViews>
  <sheetFormatPr defaultColWidth="9.1796875" defaultRowHeight="14.5" x14ac:dyDescent="0.35"/>
  <cols>
    <col min="2" max="2" width="26.54296875" customWidth="1"/>
    <col min="3" max="3" width="37.54296875" bestFit="1" customWidth="1"/>
    <col min="4" max="4" width="22.1796875" customWidth="1"/>
    <col min="5" max="19" width="12.7265625" customWidth="1"/>
    <col min="20" max="20" width="13.7265625" customWidth="1"/>
    <col min="21" max="22" width="12.7265625" customWidth="1"/>
    <col min="23" max="29" width="12.6328125" customWidth="1"/>
    <col min="30" max="30" width="14.1796875" customWidth="1"/>
    <col min="31" max="32" width="12.6328125" customWidth="1"/>
    <col min="33" max="33" width="12.7265625" customWidth="1"/>
    <col min="34" max="34" width="11.1796875" customWidth="1"/>
    <col min="35" max="35" width="10.7265625" customWidth="1"/>
    <col min="36" max="36" width="12.54296875" customWidth="1"/>
    <col min="37" max="45" width="12.7265625" customWidth="1"/>
    <col min="46" max="46" width="16.26953125" customWidth="1"/>
  </cols>
  <sheetData>
    <row r="4" spans="1:46" ht="26" x14ac:dyDescent="0.6">
      <c r="B4" s="41" t="s">
        <v>50</v>
      </c>
      <c r="C4" s="325"/>
      <c r="D4" s="325"/>
      <c r="E4" s="325"/>
      <c r="F4" s="325"/>
      <c r="G4" s="325"/>
      <c r="H4" s="325"/>
      <c r="I4" s="325"/>
      <c r="J4" s="325"/>
      <c r="K4" s="325"/>
      <c r="L4" s="325"/>
      <c r="M4" s="325"/>
      <c r="N4" s="325"/>
      <c r="O4" s="325"/>
      <c r="P4" s="325"/>
      <c r="Q4" s="325"/>
      <c r="R4" s="325"/>
      <c r="S4" s="325"/>
      <c r="T4" s="325"/>
      <c r="U4" s="325"/>
      <c r="V4" s="325"/>
      <c r="AF4" s="325"/>
      <c r="AH4" s="41" t="s">
        <v>50</v>
      </c>
      <c r="AI4" s="325"/>
      <c r="AJ4" s="325"/>
      <c r="AK4" s="325"/>
      <c r="AL4" s="325"/>
      <c r="AM4" s="325"/>
      <c r="AN4" s="325"/>
      <c r="AO4" s="325"/>
      <c r="AP4" s="325"/>
      <c r="AQ4" s="325"/>
      <c r="AR4" s="325"/>
      <c r="AS4" s="325"/>
      <c r="AT4" s="325"/>
    </row>
    <row r="5" spans="1:46" ht="18.5" x14ac:dyDescent="0.35">
      <c r="B5" s="389" t="s">
        <v>389</v>
      </c>
      <c r="C5" s="325"/>
      <c r="D5" s="325"/>
      <c r="E5" s="325"/>
      <c r="F5" s="325"/>
      <c r="G5" s="325"/>
      <c r="H5" s="325"/>
      <c r="I5" s="325"/>
      <c r="J5" s="325"/>
      <c r="K5" s="325"/>
      <c r="L5" s="325"/>
      <c r="M5" s="325"/>
      <c r="N5" s="325"/>
      <c r="O5" s="325"/>
      <c r="P5" s="325"/>
      <c r="R5" s="325"/>
      <c r="S5" s="325"/>
      <c r="U5" s="325"/>
      <c r="AF5" s="325"/>
      <c r="AH5" s="389" t="s">
        <v>389</v>
      </c>
      <c r="AI5" s="325"/>
      <c r="AJ5" s="325"/>
      <c r="AK5" s="325"/>
      <c r="AL5" s="325"/>
      <c r="AM5" s="325"/>
      <c r="AN5" s="325"/>
      <c r="AO5" s="325"/>
      <c r="AP5" s="325"/>
      <c r="AQ5" s="325"/>
      <c r="AR5" s="325"/>
      <c r="AS5" s="325"/>
      <c r="AT5" s="325"/>
    </row>
    <row r="6" spans="1:46" x14ac:dyDescent="0.35">
      <c r="AT6" t="s">
        <v>462</v>
      </c>
    </row>
    <row r="7" spans="1:46" ht="23" x14ac:dyDescent="0.5">
      <c r="B7" s="398" t="s">
        <v>610</v>
      </c>
      <c r="C7" s="398"/>
      <c r="D7" s="398"/>
      <c r="E7" s="398"/>
      <c r="F7" s="398"/>
      <c r="G7" s="398"/>
      <c r="H7" s="398"/>
      <c r="I7" s="398"/>
      <c r="J7" s="398"/>
      <c r="K7" s="398"/>
      <c r="L7" s="398"/>
      <c r="M7" s="398"/>
      <c r="N7" s="398"/>
      <c r="O7" s="398"/>
      <c r="P7" s="398"/>
      <c r="Q7" s="398"/>
      <c r="R7" s="398"/>
      <c r="S7" s="398"/>
      <c r="T7" s="398"/>
      <c r="U7" s="398"/>
      <c r="V7" s="398"/>
      <c r="AF7" s="398"/>
      <c r="AG7" s="399"/>
      <c r="AH7" s="398" t="str">
        <f>B7</f>
        <v>Debt Service Payments - Year End12/31/2026</v>
      </c>
      <c r="AI7" s="398"/>
      <c r="AJ7" s="398"/>
      <c r="AK7" s="398"/>
      <c r="AL7" s="398"/>
      <c r="AM7" s="398"/>
      <c r="AN7" s="398"/>
      <c r="AO7" s="398"/>
      <c r="AP7" s="398"/>
      <c r="AQ7" s="398"/>
      <c r="AR7" s="398"/>
      <c r="AS7" s="398"/>
      <c r="AT7" s="398"/>
    </row>
    <row r="9" spans="1:46" x14ac:dyDescent="0.35">
      <c r="B9" t="s">
        <v>409</v>
      </c>
    </row>
    <row r="10" spans="1:46" ht="15.5" x14ac:dyDescent="0.35">
      <c r="A10" s="16"/>
      <c r="E10" s="257"/>
      <c r="AF10" t="s">
        <v>390</v>
      </c>
      <c r="AQ10" t="s">
        <v>391</v>
      </c>
    </row>
    <row r="11" spans="1:46" ht="15.5" x14ac:dyDescent="0.35">
      <c r="A11" s="16"/>
      <c r="D11" s="257"/>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257"/>
      <c r="AK11" s="570">
        <f>SUM(AK104:AK115)</f>
        <v>0</v>
      </c>
    </row>
    <row r="12" spans="1:46" ht="21" x14ac:dyDescent="0.5">
      <c r="A12" s="16"/>
      <c r="B12" s="346" t="s">
        <v>342</v>
      </c>
      <c r="C12" s="348"/>
      <c r="D12" s="348"/>
      <c r="E12" s="509"/>
      <c r="F12" s="509"/>
      <c r="G12" s="509"/>
      <c r="H12" s="509"/>
      <c r="I12" s="509"/>
      <c r="J12" s="509"/>
      <c r="K12" s="509"/>
      <c r="L12" s="509"/>
      <c r="M12" s="509"/>
      <c r="N12" s="509"/>
      <c r="O12" s="509"/>
      <c r="P12" s="510"/>
      <c r="Q12" s="510"/>
      <c r="R12" s="510"/>
      <c r="S12" s="510"/>
      <c r="T12" s="510"/>
      <c r="U12" s="510"/>
      <c r="V12" s="510"/>
      <c r="W12" s="510"/>
      <c r="X12" s="510"/>
      <c r="Y12" s="510"/>
      <c r="Z12" s="510"/>
      <c r="AA12" s="510"/>
      <c r="AB12" s="510"/>
      <c r="AC12" s="510"/>
      <c r="AD12" s="510"/>
      <c r="AE12" s="510"/>
      <c r="AF12" s="510"/>
      <c r="AH12" s="346" t="s">
        <v>341</v>
      </c>
      <c r="AI12" s="350"/>
      <c r="AJ12" s="350"/>
      <c r="AK12" s="350"/>
      <c r="AL12" s="350"/>
      <c r="AM12" s="350"/>
      <c r="AN12" s="350"/>
      <c r="AO12" s="350"/>
      <c r="AP12" s="350"/>
      <c r="AQ12" s="350"/>
      <c r="AR12" s="350"/>
      <c r="AS12" s="348"/>
      <c r="AT12" s="349"/>
    </row>
    <row r="13" spans="1:46" x14ac:dyDescent="0.35">
      <c r="B13" s="255"/>
      <c r="C13" s="268"/>
      <c r="D13" s="277" t="s">
        <v>538</v>
      </c>
      <c r="E13" s="277" t="s">
        <v>257</v>
      </c>
      <c r="F13" s="277" t="s">
        <v>252</v>
      </c>
      <c r="G13" s="277" t="s">
        <v>253</v>
      </c>
      <c r="H13" s="277" t="s">
        <v>260</v>
      </c>
      <c r="I13" s="277" t="s">
        <v>261</v>
      </c>
      <c r="J13" s="277" t="s">
        <v>263</v>
      </c>
      <c r="K13" s="277" t="s">
        <v>264</v>
      </c>
      <c r="L13" s="277" t="s">
        <v>265</v>
      </c>
      <c r="M13" s="277" t="s">
        <v>266</v>
      </c>
      <c r="N13" s="277" t="s">
        <v>262</v>
      </c>
      <c r="O13" s="277" t="s">
        <v>504</v>
      </c>
      <c r="P13" s="277" t="s">
        <v>506</v>
      </c>
      <c r="Q13" s="277" t="s">
        <v>506</v>
      </c>
      <c r="R13" s="277" t="s">
        <v>548</v>
      </c>
      <c r="S13" s="277" t="s">
        <v>550</v>
      </c>
      <c r="T13" s="277" t="s">
        <v>552</v>
      </c>
      <c r="U13" s="277" t="s">
        <v>554</v>
      </c>
      <c r="V13" s="277" t="s">
        <v>556</v>
      </c>
      <c r="W13" s="277" t="s">
        <v>557</v>
      </c>
      <c r="X13" s="277" t="s">
        <v>558</v>
      </c>
      <c r="Y13" s="277" t="s">
        <v>559</v>
      </c>
      <c r="Z13" s="277" t="s">
        <v>582</v>
      </c>
      <c r="AA13" s="277" t="s">
        <v>583</v>
      </c>
      <c r="AB13" s="277" t="s">
        <v>592</v>
      </c>
      <c r="AC13" s="277" t="s">
        <v>593</v>
      </c>
      <c r="AD13" s="277" t="s">
        <v>594</v>
      </c>
      <c r="AE13" s="277" t="s">
        <v>597</v>
      </c>
      <c r="AF13" s="277" t="s">
        <v>598</v>
      </c>
      <c r="AH13" s="252"/>
      <c r="AI13" s="269"/>
      <c r="AJ13" s="277" t="s">
        <v>538</v>
      </c>
      <c r="AK13" s="314" t="s">
        <v>257</v>
      </c>
      <c r="AL13" s="314" t="s">
        <v>252</v>
      </c>
      <c r="AM13" s="314" t="s">
        <v>253</v>
      </c>
      <c r="AN13" s="314" t="s">
        <v>260</v>
      </c>
      <c r="AO13" s="314" t="s">
        <v>261</v>
      </c>
      <c r="AP13" s="314" t="s">
        <v>263</v>
      </c>
      <c r="AQ13" s="314" t="s">
        <v>264</v>
      </c>
      <c r="AR13" s="314" t="s">
        <v>265</v>
      </c>
      <c r="AS13" s="314" t="s">
        <v>266</v>
      </c>
      <c r="AT13" s="314" t="s">
        <v>262</v>
      </c>
    </row>
    <row r="14" spans="1:46" x14ac:dyDescent="0.35">
      <c r="B14" s="252"/>
      <c r="C14" s="269"/>
      <c r="D14" s="269"/>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H14" s="252"/>
      <c r="AI14" s="269"/>
      <c r="AJ14" s="269"/>
      <c r="AK14" s="261"/>
      <c r="AL14" s="261"/>
      <c r="AM14" s="261"/>
      <c r="AN14" s="261"/>
      <c r="AO14" s="261"/>
      <c r="AP14" s="261"/>
      <c r="AQ14" s="261"/>
      <c r="AR14" s="261"/>
      <c r="AS14" s="261"/>
      <c r="AT14" s="261"/>
    </row>
    <row r="15" spans="1:46" x14ac:dyDescent="0.35">
      <c r="B15" s="252" t="s">
        <v>539</v>
      </c>
      <c r="C15" s="270" t="s">
        <v>271</v>
      </c>
      <c r="D15" s="270"/>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H15" s="252" t="s">
        <v>539</v>
      </c>
      <c r="AI15" s="270" t="s">
        <v>271</v>
      </c>
      <c r="AJ15" s="270"/>
      <c r="AK15" s="261">
        <f>IFERROR('H-32A-WP06 - Debt Service'!AH27*'H-32A-WP06 - Debt Service'!AH23,"-")</f>
        <v>0</v>
      </c>
      <c r="AL15" s="261">
        <f>IFERROR('H-32A-WP06 - Debt Service'!AI27*'H-32A-WP06 - Debt Service'!AI23,"-")</f>
        <v>0</v>
      </c>
      <c r="AM15" s="261">
        <f>IFERROR('H-32A-WP06 - Debt Service'!AJ27*'H-32A-WP06 - Debt Service'!AJ23,"-")</f>
        <v>0</v>
      </c>
      <c r="AN15" s="261">
        <f>IFERROR('H-32A-WP06 - Debt Service'!AK27*'H-32A-WP06 - Debt Service'!AK23,"-")</f>
        <v>0</v>
      </c>
      <c r="AO15" s="261">
        <f>IFERROR('H-32A-WP06 - Debt Service'!AL27*'H-32A-WP06 - Debt Service'!AL23,"-")</f>
        <v>0</v>
      </c>
      <c r="AP15" s="261">
        <f>IFERROR('H-32A-WP06 - Debt Service'!AM27*'H-32A-WP06 - Debt Service'!AM23,"-")</f>
        <v>0</v>
      </c>
      <c r="AQ15" s="261">
        <f>IFERROR('H-32A-WP06 - Debt Service'!AN27*'H-32A-WP06 - Debt Service'!AN23,"-")</f>
        <v>0</v>
      </c>
      <c r="AR15" s="261">
        <f>IFERROR('H-32A-WP06 - Debt Service'!AO27*'H-32A-WP06 - Debt Service'!AO23,"-")</f>
        <v>0</v>
      </c>
      <c r="AS15" s="261">
        <f>IFERROR('H-32A-WP06 - Debt Service'!AP27*'H-32A-WP06 - Debt Service'!AP23,"-")</f>
        <v>0</v>
      </c>
      <c r="AT15" s="261">
        <f>IFERROR('H-32A-WP06 - Debt Service'!AQ27*'H-32A-WP06 - Debt Service'!AQ23,"-")</f>
        <v>0</v>
      </c>
    </row>
    <row r="16" spans="1:46" x14ac:dyDescent="0.35">
      <c r="B16" s="252"/>
      <c r="C16" s="269"/>
      <c r="D16" s="269"/>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H16" s="252"/>
      <c r="AI16" s="269"/>
      <c r="AJ16" s="269"/>
      <c r="AK16" s="276"/>
      <c r="AL16" s="276"/>
      <c r="AM16" s="276"/>
      <c r="AN16" s="276"/>
      <c r="AO16" s="276"/>
      <c r="AP16" s="276"/>
      <c r="AQ16" s="276"/>
      <c r="AR16" s="276"/>
      <c r="AS16" s="276"/>
      <c r="AT16" s="276"/>
    </row>
    <row r="17" spans="2:46" x14ac:dyDescent="0.35">
      <c r="B17" s="252"/>
      <c r="C17" s="269"/>
      <c r="D17" s="269"/>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H17" s="252"/>
      <c r="AI17" s="269"/>
      <c r="AJ17" s="269"/>
      <c r="AK17" s="276"/>
      <c r="AL17" s="276"/>
      <c r="AM17" s="276"/>
      <c r="AN17" s="276"/>
      <c r="AO17" s="276"/>
      <c r="AP17" s="276"/>
      <c r="AQ17" s="276"/>
      <c r="AR17" s="276"/>
      <c r="AS17" s="276"/>
      <c r="AT17" s="276"/>
    </row>
    <row r="18" spans="2:46" x14ac:dyDescent="0.35">
      <c r="B18" s="271" t="s">
        <v>270</v>
      </c>
      <c r="C18" s="269"/>
      <c r="D18" s="269"/>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H18" s="271" t="s">
        <v>270</v>
      </c>
      <c r="AI18" s="269"/>
      <c r="AJ18" s="269"/>
      <c r="AK18" s="276"/>
      <c r="AL18" s="276"/>
      <c r="AM18" s="276"/>
      <c r="AN18" s="276"/>
      <c r="AO18" s="276"/>
      <c r="AP18" s="276"/>
      <c r="AQ18" s="276"/>
      <c r="AR18" s="276"/>
      <c r="AS18" s="276"/>
      <c r="AT18" s="276"/>
    </row>
    <row r="19" spans="2:46" x14ac:dyDescent="0.35">
      <c r="B19" s="251" t="s">
        <v>91</v>
      </c>
      <c r="C19" s="272" t="s">
        <v>92</v>
      </c>
      <c r="D19" s="272"/>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H19" s="251" t="s">
        <v>91</v>
      </c>
      <c r="AI19" s="272" t="s">
        <v>92</v>
      </c>
      <c r="AJ19" s="272"/>
      <c r="AK19" s="276"/>
      <c r="AL19" s="276"/>
      <c r="AM19" s="276"/>
      <c r="AN19" s="276"/>
      <c r="AO19" s="276"/>
      <c r="AP19" s="276"/>
      <c r="AQ19" s="276"/>
      <c r="AR19" s="276"/>
      <c r="AS19" s="276"/>
      <c r="AT19" s="276"/>
    </row>
    <row r="20" spans="2:46" hidden="1" x14ac:dyDescent="0.35">
      <c r="B20" s="252">
        <f>YEAR(C20)</f>
        <v>2019</v>
      </c>
      <c r="C20" s="273">
        <v>43466</v>
      </c>
      <c r="D20" s="273"/>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H20" s="252">
        <f>YEAR(AI20)</f>
        <v>2019</v>
      </c>
      <c r="AI20" s="273">
        <v>43466</v>
      </c>
      <c r="AJ20" s="273"/>
      <c r="AK20" s="261"/>
      <c r="AL20" s="261"/>
      <c r="AM20" s="261"/>
      <c r="AN20" s="261"/>
      <c r="AO20" s="261"/>
      <c r="AP20" s="261"/>
      <c r="AQ20" s="261"/>
      <c r="AR20" s="261"/>
      <c r="AS20" s="261"/>
      <c r="AT20" s="261"/>
    </row>
    <row r="21" spans="2:46" hidden="1" x14ac:dyDescent="0.35">
      <c r="B21" s="252">
        <f t="shared" ref="B21:B84" si="0">YEAR(C21)</f>
        <v>2019</v>
      </c>
      <c r="C21" s="273">
        <f>EOMONTH(C20,0)+1</f>
        <v>43497</v>
      </c>
      <c r="D21" s="273"/>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H21" s="252">
        <f t="shared" ref="AH21:AH84" si="1">YEAR(AI21)</f>
        <v>2019</v>
      </c>
      <c r="AI21" s="273">
        <f>EOMONTH(AI20,0)+1</f>
        <v>43497</v>
      </c>
      <c r="AJ21" s="273"/>
      <c r="AK21" s="261"/>
      <c r="AL21" s="261"/>
      <c r="AM21" s="261"/>
      <c r="AN21" s="261"/>
      <c r="AO21" s="261"/>
      <c r="AP21" s="261"/>
      <c r="AQ21" s="261"/>
      <c r="AR21" s="261"/>
      <c r="AS21" s="261"/>
      <c r="AT21" s="261"/>
    </row>
    <row r="22" spans="2:46" hidden="1" x14ac:dyDescent="0.35">
      <c r="B22" s="252">
        <f t="shared" si="0"/>
        <v>2019</v>
      </c>
      <c r="C22" s="273">
        <f t="shared" ref="C22:C85" si="2">EOMONTH(C21,0)+1</f>
        <v>43525</v>
      </c>
      <c r="D22" s="273"/>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H22" s="252">
        <f t="shared" si="1"/>
        <v>2019</v>
      </c>
      <c r="AI22" s="273">
        <f t="shared" ref="AI22:AI85" si="3">EOMONTH(AI21,0)+1</f>
        <v>43525</v>
      </c>
      <c r="AJ22" s="273"/>
      <c r="AK22" s="261"/>
      <c r="AL22" s="261"/>
      <c r="AM22" s="261"/>
      <c r="AN22" s="261"/>
      <c r="AO22" s="261"/>
      <c r="AP22" s="261"/>
      <c r="AQ22" s="261"/>
      <c r="AR22" s="261"/>
      <c r="AS22" s="261"/>
      <c r="AT22" s="261"/>
    </row>
    <row r="23" spans="2:46" hidden="1" x14ac:dyDescent="0.35">
      <c r="B23" s="252">
        <f t="shared" si="0"/>
        <v>2019</v>
      </c>
      <c r="C23" s="273">
        <f t="shared" si="2"/>
        <v>43556</v>
      </c>
      <c r="D23" s="273"/>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H23" s="252">
        <f t="shared" si="1"/>
        <v>2019</v>
      </c>
      <c r="AI23" s="273">
        <f t="shared" si="3"/>
        <v>43556</v>
      </c>
      <c r="AJ23" s="273"/>
      <c r="AK23" s="261"/>
      <c r="AL23" s="261"/>
      <c r="AM23" s="261"/>
      <c r="AN23" s="261"/>
      <c r="AO23" s="261"/>
      <c r="AP23" s="261"/>
      <c r="AQ23" s="261"/>
      <c r="AR23" s="261"/>
      <c r="AS23" s="261"/>
      <c r="AT23" s="261"/>
    </row>
    <row r="24" spans="2:46" hidden="1" x14ac:dyDescent="0.35">
      <c r="B24" s="252">
        <f t="shared" si="0"/>
        <v>2019</v>
      </c>
      <c r="C24" s="273">
        <f t="shared" si="2"/>
        <v>43586</v>
      </c>
      <c r="D24" s="273"/>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H24" s="252">
        <f t="shared" si="1"/>
        <v>2019</v>
      </c>
      <c r="AI24" s="273">
        <f t="shared" si="3"/>
        <v>43586</v>
      </c>
      <c r="AJ24" s="273"/>
      <c r="AK24" s="261"/>
      <c r="AL24" s="261"/>
      <c r="AM24" s="261"/>
      <c r="AN24" s="261"/>
      <c r="AO24" s="261"/>
      <c r="AP24" s="261"/>
      <c r="AQ24" s="261"/>
      <c r="AR24" s="261"/>
      <c r="AS24" s="261"/>
      <c r="AT24" s="261"/>
    </row>
    <row r="25" spans="2:46" hidden="1" x14ac:dyDescent="0.35">
      <c r="B25" s="252">
        <f t="shared" si="0"/>
        <v>2019</v>
      </c>
      <c r="C25" s="273">
        <f t="shared" si="2"/>
        <v>43617</v>
      </c>
      <c r="D25" s="273"/>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H25" s="252">
        <f t="shared" si="1"/>
        <v>2019</v>
      </c>
      <c r="AI25" s="273">
        <f t="shared" si="3"/>
        <v>43617</v>
      </c>
      <c r="AJ25" s="273"/>
      <c r="AK25" s="261"/>
      <c r="AL25" s="261"/>
      <c r="AM25" s="261"/>
      <c r="AN25" s="261"/>
      <c r="AO25" s="261"/>
      <c r="AP25" s="261"/>
      <c r="AQ25" s="261"/>
      <c r="AR25" s="261"/>
      <c r="AS25" s="261"/>
      <c r="AT25" s="261"/>
    </row>
    <row r="26" spans="2:46" hidden="1" x14ac:dyDescent="0.35">
      <c r="B26" s="252">
        <f t="shared" si="0"/>
        <v>2019</v>
      </c>
      <c r="C26" s="273">
        <f t="shared" si="2"/>
        <v>43647</v>
      </c>
      <c r="D26" s="273"/>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H26" s="252">
        <f t="shared" si="1"/>
        <v>2019</v>
      </c>
      <c r="AI26" s="273">
        <f t="shared" si="3"/>
        <v>43647</v>
      </c>
      <c r="AJ26" s="273"/>
      <c r="AK26" s="261"/>
      <c r="AL26" s="261"/>
      <c r="AM26" s="261"/>
      <c r="AN26" s="261"/>
      <c r="AO26" s="261"/>
      <c r="AP26" s="261"/>
      <c r="AQ26" s="261"/>
      <c r="AR26" s="261"/>
      <c r="AS26" s="261"/>
      <c r="AT26" s="261"/>
    </row>
    <row r="27" spans="2:46" hidden="1" x14ac:dyDescent="0.35">
      <c r="B27" s="252">
        <f t="shared" si="0"/>
        <v>2019</v>
      </c>
      <c r="C27" s="273">
        <f t="shared" si="2"/>
        <v>43678</v>
      </c>
      <c r="D27" s="273"/>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H27" s="252">
        <f t="shared" si="1"/>
        <v>2019</v>
      </c>
      <c r="AI27" s="273">
        <f t="shared" si="3"/>
        <v>43678</v>
      </c>
      <c r="AJ27" s="273"/>
      <c r="AK27" s="261"/>
      <c r="AL27" s="261"/>
      <c r="AM27" s="261"/>
      <c r="AN27" s="261"/>
      <c r="AO27" s="261"/>
      <c r="AP27" s="261"/>
      <c r="AQ27" s="261"/>
      <c r="AR27" s="261"/>
      <c r="AS27" s="261"/>
      <c r="AT27" s="261"/>
    </row>
    <row r="28" spans="2:46" hidden="1" x14ac:dyDescent="0.35">
      <c r="B28" s="252">
        <f t="shared" si="0"/>
        <v>2019</v>
      </c>
      <c r="C28" s="273">
        <f t="shared" si="2"/>
        <v>43709</v>
      </c>
      <c r="D28" s="273"/>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H28" s="252">
        <f t="shared" si="1"/>
        <v>2019</v>
      </c>
      <c r="AI28" s="273">
        <f t="shared" si="3"/>
        <v>43709</v>
      </c>
      <c r="AJ28" s="273"/>
      <c r="AK28" s="261"/>
      <c r="AL28" s="261"/>
      <c r="AM28" s="261"/>
      <c r="AN28" s="261"/>
      <c r="AO28" s="261"/>
      <c r="AP28" s="261"/>
      <c r="AQ28" s="261"/>
      <c r="AR28" s="261"/>
      <c r="AS28" s="261"/>
      <c r="AT28" s="261"/>
    </row>
    <row r="29" spans="2:46" hidden="1" x14ac:dyDescent="0.35">
      <c r="B29" s="252">
        <f t="shared" si="0"/>
        <v>2019</v>
      </c>
      <c r="C29" s="273">
        <f t="shared" si="2"/>
        <v>43739</v>
      </c>
      <c r="D29" s="273"/>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H29" s="252">
        <f t="shared" si="1"/>
        <v>2019</v>
      </c>
      <c r="AI29" s="273">
        <f t="shared" si="3"/>
        <v>43739</v>
      </c>
      <c r="AJ29" s="273"/>
      <c r="AK29" s="261"/>
      <c r="AL29" s="261"/>
      <c r="AM29" s="261"/>
      <c r="AN29" s="261"/>
      <c r="AO29" s="261"/>
      <c r="AP29" s="261"/>
      <c r="AQ29" s="261"/>
      <c r="AR29" s="261"/>
      <c r="AS29" s="261"/>
      <c r="AT29" s="261"/>
    </row>
    <row r="30" spans="2:46" hidden="1" x14ac:dyDescent="0.35">
      <c r="B30" s="252">
        <f t="shared" si="0"/>
        <v>2019</v>
      </c>
      <c r="C30" s="273">
        <f t="shared" si="2"/>
        <v>43770</v>
      </c>
      <c r="D30" s="273"/>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H30" s="252">
        <f t="shared" si="1"/>
        <v>2019</v>
      </c>
      <c r="AI30" s="273">
        <f t="shared" si="3"/>
        <v>43770</v>
      </c>
      <c r="AJ30" s="273"/>
      <c r="AK30" s="261"/>
      <c r="AL30" s="261"/>
      <c r="AM30" s="261"/>
      <c r="AN30" s="261"/>
      <c r="AO30" s="261"/>
      <c r="AP30" s="261"/>
      <c r="AQ30" s="261"/>
      <c r="AR30" s="261"/>
      <c r="AS30" s="261"/>
      <c r="AT30" s="261"/>
    </row>
    <row r="31" spans="2:46" hidden="1" x14ac:dyDescent="0.35">
      <c r="B31" s="252">
        <f t="shared" si="0"/>
        <v>2019</v>
      </c>
      <c r="C31" s="273">
        <f t="shared" si="2"/>
        <v>43800</v>
      </c>
      <c r="D31" s="273"/>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H31" s="252">
        <f t="shared" si="1"/>
        <v>2019</v>
      </c>
      <c r="AI31" s="273">
        <f t="shared" si="3"/>
        <v>43800</v>
      </c>
      <c r="AJ31" s="273"/>
      <c r="AK31" s="261"/>
      <c r="AL31" s="261"/>
      <c r="AM31" s="261"/>
      <c r="AN31" s="261"/>
      <c r="AO31" s="261"/>
      <c r="AP31" s="261"/>
      <c r="AQ31" s="261"/>
      <c r="AR31" s="261"/>
      <c r="AS31" s="261"/>
      <c r="AT31" s="261"/>
    </row>
    <row r="32" spans="2:46" hidden="1" x14ac:dyDescent="0.35">
      <c r="B32" s="252">
        <f t="shared" si="0"/>
        <v>2020</v>
      </c>
      <c r="C32" s="273">
        <f t="shared" si="2"/>
        <v>43831</v>
      </c>
      <c r="D32" s="273"/>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H32" s="252">
        <f t="shared" si="1"/>
        <v>2020</v>
      </c>
      <c r="AI32" s="273">
        <f t="shared" si="3"/>
        <v>43831</v>
      </c>
      <c r="AJ32" s="273"/>
      <c r="AK32" s="261"/>
      <c r="AL32" s="261"/>
      <c r="AM32" s="261"/>
      <c r="AN32" s="261"/>
      <c r="AO32" s="261"/>
      <c r="AP32" s="261"/>
      <c r="AQ32" s="261"/>
      <c r="AR32" s="261"/>
      <c r="AS32" s="261"/>
      <c r="AT32" s="261"/>
    </row>
    <row r="33" spans="2:46" hidden="1" x14ac:dyDescent="0.35">
      <c r="B33" s="252">
        <f t="shared" si="0"/>
        <v>2020</v>
      </c>
      <c r="C33" s="273">
        <f t="shared" si="2"/>
        <v>43862</v>
      </c>
      <c r="D33" s="273"/>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H33" s="252">
        <f t="shared" si="1"/>
        <v>2020</v>
      </c>
      <c r="AI33" s="273">
        <f t="shared" si="3"/>
        <v>43862</v>
      </c>
      <c r="AJ33" s="273"/>
      <c r="AK33" s="261"/>
      <c r="AL33" s="261"/>
      <c r="AM33" s="261"/>
      <c r="AN33" s="261"/>
      <c r="AO33" s="261"/>
      <c r="AP33" s="261"/>
      <c r="AQ33" s="261"/>
      <c r="AR33" s="261"/>
      <c r="AS33" s="261"/>
      <c r="AT33" s="261"/>
    </row>
    <row r="34" spans="2:46" hidden="1" x14ac:dyDescent="0.35">
      <c r="B34" s="252">
        <f t="shared" si="0"/>
        <v>2020</v>
      </c>
      <c r="C34" s="273">
        <f t="shared" si="2"/>
        <v>43891</v>
      </c>
      <c r="D34" s="273"/>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H34" s="252">
        <f t="shared" si="1"/>
        <v>2020</v>
      </c>
      <c r="AI34" s="273">
        <f t="shared" si="3"/>
        <v>43891</v>
      </c>
      <c r="AJ34" s="273"/>
      <c r="AK34" s="261"/>
      <c r="AL34" s="261"/>
      <c r="AM34" s="261"/>
      <c r="AN34" s="261"/>
      <c r="AO34" s="261"/>
      <c r="AP34" s="261"/>
      <c r="AQ34" s="261"/>
      <c r="AR34" s="261"/>
      <c r="AS34" s="261"/>
      <c r="AT34" s="261"/>
    </row>
    <row r="35" spans="2:46" hidden="1" x14ac:dyDescent="0.35">
      <c r="B35" s="252">
        <f t="shared" si="0"/>
        <v>2020</v>
      </c>
      <c r="C35" s="273">
        <f t="shared" si="2"/>
        <v>43922</v>
      </c>
      <c r="D35" s="273"/>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H35" s="252">
        <f t="shared" si="1"/>
        <v>2020</v>
      </c>
      <c r="AI35" s="273">
        <f t="shared" si="3"/>
        <v>43922</v>
      </c>
      <c r="AJ35" s="273"/>
      <c r="AK35" s="261"/>
      <c r="AL35" s="261"/>
      <c r="AM35" s="261"/>
      <c r="AN35" s="261"/>
      <c r="AO35" s="261"/>
      <c r="AP35" s="261"/>
      <c r="AQ35" s="261"/>
      <c r="AR35" s="261"/>
      <c r="AS35" s="261"/>
      <c r="AT35" s="261"/>
    </row>
    <row r="36" spans="2:46" hidden="1" x14ac:dyDescent="0.35">
      <c r="B36" s="252">
        <f t="shared" si="0"/>
        <v>2020</v>
      </c>
      <c r="C36" s="273">
        <f t="shared" si="2"/>
        <v>43952</v>
      </c>
      <c r="D36" s="273"/>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H36" s="252">
        <f t="shared" si="1"/>
        <v>2020</v>
      </c>
      <c r="AI36" s="273">
        <f t="shared" si="3"/>
        <v>43952</v>
      </c>
      <c r="AJ36" s="273"/>
      <c r="AK36" s="261"/>
      <c r="AL36" s="261"/>
      <c r="AM36" s="261"/>
      <c r="AN36" s="261"/>
      <c r="AO36" s="261"/>
      <c r="AP36" s="261"/>
      <c r="AQ36" s="261"/>
      <c r="AR36" s="261"/>
      <c r="AS36" s="261"/>
      <c r="AT36" s="261"/>
    </row>
    <row r="37" spans="2:46" hidden="1" x14ac:dyDescent="0.35">
      <c r="B37" s="252">
        <f t="shared" si="0"/>
        <v>2020</v>
      </c>
      <c r="C37" s="273">
        <f t="shared" si="2"/>
        <v>43983</v>
      </c>
      <c r="D37" s="273"/>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H37" s="252">
        <f t="shared" si="1"/>
        <v>2020</v>
      </c>
      <c r="AI37" s="273">
        <f t="shared" si="3"/>
        <v>43983</v>
      </c>
      <c r="AJ37" s="273"/>
      <c r="AK37" s="261"/>
      <c r="AL37" s="261"/>
      <c r="AM37" s="261"/>
      <c r="AN37" s="261"/>
      <c r="AO37" s="261"/>
      <c r="AP37" s="261"/>
      <c r="AQ37" s="261"/>
      <c r="AR37" s="261"/>
      <c r="AS37" s="261"/>
      <c r="AT37" s="261"/>
    </row>
    <row r="38" spans="2:46" hidden="1" x14ac:dyDescent="0.35">
      <c r="B38" s="252">
        <f t="shared" si="0"/>
        <v>2020</v>
      </c>
      <c r="C38" s="273">
        <f t="shared" si="2"/>
        <v>44013</v>
      </c>
      <c r="D38" s="273"/>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H38" s="252">
        <f t="shared" si="1"/>
        <v>2020</v>
      </c>
      <c r="AI38" s="273">
        <f t="shared" si="3"/>
        <v>44013</v>
      </c>
      <c r="AJ38" s="273"/>
      <c r="AK38" s="261"/>
      <c r="AL38" s="261"/>
      <c r="AM38" s="261"/>
      <c r="AN38" s="261"/>
      <c r="AO38" s="261"/>
      <c r="AP38" s="261"/>
      <c r="AQ38" s="261"/>
      <c r="AR38" s="261"/>
      <c r="AS38" s="261"/>
      <c r="AT38" s="261"/>
    </row>
    <row r="39" spans="2:46" hidden="1" x14ac:dyDescent="0.35">
      <c r="B39" s="252">
        <f t="shared" si="0"/>
        <v>2020</v>
      </c>
      <c r="C39" s="273">
        <f t="shared" si="2"/>
        <v>44044</v>
      </c>
      <c r="D39" s="273"/>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H39" s="252">
        <f t="shared" si="1"/>
        <v>2020</v>
      </c>
      <c r="AI39" s="273">
        <f t="shared" si="3"/>
        <v>44044</v>
      </c>
      <c r="AJ39" s="273"/>
      <c r="AK39" s="261"/>
      <c r="AL39" s="261"/>
      <c r="AM39" s="261"/>
      <c r="AN39" s="261"/>
      <c r="AO39" s="261"/>
      <c r="AP39" s="261"/>
      <c r="AQ39" s="261"/>
      <c r="AR39" s="261"/>
      <c r="AS39" s="261"/>
      <c r="AT39" s="261"/>
    </row>
    <row r="40" spans="2:46" hidden="1" x14ac:dyDescent="0.35">
      <c r="B40" s="252">
        <f t="shared" si="0"/>
        <v>2020</v>
      </c>
      <c r="C40" s="273">
        <f t="shared" si="2"/>
        <v>44075</v>
      </c>
      <c r="D40" s="273"/>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H40" s="252">
        <f t="shared" si="1"/>
        <v>2020</v>
      </c>
      <c r="AI40" s="273">
        <f t="shared" si="3"/>
        <v>44075</v>
      </c>
      <c r="AJ40" s="273"/>
      <c r="AK40" s="261"/>
      <c r="AL40" s="261"/>
      <c r="AM40" s="261"/>
      <c r="AN40" s="261"/>
      <c r="AO40" s="261"/>
      <c r="AP40" s="261"/>
      <c r="AQ40" s="261"/>
      <c r="AR40" s="261"/>
      <c r="AS40" s="261"/>
      <c r="AT40" s="261"/>
    </row>
    <row r="41" spans="2:46" hidden="1" x14ac:dyDescent="0.35">
      <c r="B41" s="252">
        <f t="shared" si="0"/>
        <v>2020</v>
      </c>
      <c r="C41" s="273">
        <f t="shared" si="2"/>
        <v>44105</v>
      </c>
      <c r="D41" s="273"/>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H41" s="252">
        <f t="shared" si="1"/>
        <v>2020</v>
      </c>
      <c r="AI41" s="273">
        <f t="shared" si="3"/>
        <v>44105</v>
      </c>
      <c r="AJ41" s="273"/>
      <c r="AK41" s="261"/>
      <c r="AL41" s="261"/>
      <c r="AM41" s="261"/>
      <c r="AN41" s="261"/>
      <c r="AO41" s="261"/>
      <c r="AP41" s="261"/>
      <c r="AQ41" s="261"/>
      <c r="AR41" s="261"/>
      <c r="AS41" s="261"/>
      <c r="AT41" s="261"/>
    </row>
    <row r="42" spans="2:46" hidden="1" x14ac:dyDescent="0.35">
      <c r="B42" s="252">
        <f t="shared" si="0"/>
        <v>2020</v>
      </c>
      <c r="C42" s="273">
        <f t="shared" si="2"/>
        <v>44136</v>
      </c>
      <c r="D42" s="273"/>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H42" s="252">
        <f t="shared" si="1"/>
        <v>2020</v>
      </c>
      <c r="AI42" s="273">
        <f t="shared" si="3"/>
        <v>44136</v>
      </c>
      <c r="AJ42" s="273"/>
      <c r="AK42" s="261"/>
      <c r="AL42" s="261"/>
      <c r="AM42" s="261"/>
      <c r="AN42" s="261"/>
      <c r="AO42" s="261"/>
      <c r="AP42" s="261"/>
      <c r="AQ42" s="261"/>
      <c r="AR42" s="261"/>
      <c r="AS42" s="261"/>
      <c r="AT42" s="261"/>
    </row>
    <row r="43" spans="2:46" hidden="1" x14ac:dyDescent="0.35">
      <c r="B43" s="252">
        <f t="shared" si="0"/>
        <v>2020</v>
      </c>
      <c r="C43" s="273">
        <f t="shared" si="2"/>
        <v>44166</v>
      </c>
      <c r="D43" s="273"/>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H43" s="252">
        <f t="shared" si="1"/>
        <v>2020</v>
      </c>
      <c r="AI43" s="273">
        <f t="shared" si="3"/>
        <v>44166</v>
      </c>
      <c r="AJ43" s="273"/>
      <c r="AK43" s="261"/>
      <c r="AL43" s="261"/>
      <c r="AM43" s="261"/>
      <c r="AN43" s="261"/>
      <c r="AO43" s="261"/>
      <c r="AP43" s="261"/>
      <c r="AQ43" s="261"/>
      <c r="AR43" s="261"/>
      <c r="AS43" s="261"/>
      <c r="AT43" s="261"/>
    </row>
    <row r="44" spans="2:46" hidden="1" x14ac:dyDescent="0.35">
      <c r="B44" s="252">
        <f t="shared" si="0"/>
        <v>2021</v>
      </c>
      <c r="C44" s="273">
        <f t="shared" si="2"/>
        <v>44197</v>
      </c>
      <c r="D44" s="273"/>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H44" s="252">
        <f t="shared" si="1"/>
        <v>2021</v>
      </c>
      <c r="AI44" s="273">
        <f t="shared" si="3"/>
        <v>44197</v>
      </c>
      <c r="AJ44" s="273"/>
      <c r="AK44" s="261"/>
      <c r="AL44" s="261"/>
      <c r="AM44" s="261"/>
      <c r="AN44" s="261"/>
      <c r="AO44" s="261"/>
      <c r="AP44" s="261"/>
      <c r="AQ44" s="261"/>
      <c r="AR44" s="261"/>
      <c r="AS44" s="261"/>
      <c r="AT44" s="261"/>
    </row>
    <row r="45" spans="2:46" hidden="1" x14ac:dyDescent="0.35">
      <c r="B45" s="252">
        <f t="shared" si="0"/>
        <v>2021</v>
      </c>
      <c r="C45" s="273">
        <f t="shared" si="2"/>
        <v>44228</v>
      </c>
      <c r="D45" s="273"/>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H45" s="252">
        <f t="shared" si="1"/>
        <v>2021</v>
      </c>
      <c r="AI45" s="273">
        <f t="shared" si="3"/>
        <v>44228</v>
      </c>
      <c r="AJ45" s="273"/>
      <c r="AK45" s="261"/>
      <c r="AL45" s="261"/>
      <c r="AM45" s="261"/>
      <c r="AN45" s="261"/>
      <c r="AO45" s="261"/>
      <c r="AP45" s="261"/>
      <c r="AQ45" s="261"/>
      <c r="AR45" s="261"/>
      <c r="AS45" s="261"/>
      <c r="AT45" s="261"/>
    </row>
    <row r="46" spans="2:46" hidden="1" x14ac:dyDescent="0.35">
      <c r="B46" s="252">
        <f t="shared" si="0"/>
        <v>2021</v>
      </c>
      <c r="C46" s="273">
        <f t="shared" si="2"/>
        <v>44256</v>
      </c>
      <c r="D46" s="273"/>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H46" s="252">
        <f t="shared" si="1"/>
        <v>2021</v>
      </c>
      <c r="AI46" s="273">
        <f t="shared" si="3"/>
        <v>44256</v>
      </c>
      <c r="AJ46" s="273"/>
      <c r="AK46" s="261"/>
      <c r="AL46" s="261"/>
      <c r="AM46" s="261"/>
      <c r="AN46" s="261"/>
      <c r="AO46" s="261"/>
      <c r="AP46" s="261"/>
      <c r="AQ46" s="261"/>
      <c r="AR46" s="261"/>
      <c r="AS46" s="261"/>
      <c r="AT46" s="261"/>
    </row>
    <row r="47" spans="2:46" hidden="1" x14ac:dyDescent="0.35">
      <c r="B47" s="252">
        <f t="shared" si="0"/>
        <v>2021</v>
      </c>
      <c r="C47" s="273">
        <f t="shared" si="2"/>
        <v>44287</v>
      </c>
      <c r="D47" s="273"/>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H47" s="252">
        <f t="shared" si="1"/>
        <v>2021</v>
      </c>
      <c r="AI47" s="273">
        <f t="shared" si="3"/>
        <v>44287</v>
      </c>
      <c r="AJ47" s="273"/>
      <c r="AK47" s="261"/>
      <c r="AL47" s="261"/>
      <c r="AM47" s="261"/>
      <c r="AN47" s="261"/>
      <c r="AO47" s="261"/>
      <c r="AP47" s="261"/>
      <c r="AQ47" s="261"/>
      <c r="AR47" s="261"/>
      <c r="AS47" s="261"/>
      <c r="AT47" s="261"/>
    </row>
    <row r="48" spans="2:46" hidden="1" x14ac:dyDescent="0.35">
      <c r="B48" s="252">
        <f t="shared" si="0"/>
        <v>2021</v>
      </c>
      <c r="C48" s="273">
        <f t="shared" si="2"/>
        <v>44317</v>
      </c>
      <c r="D48" s="273"/>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H48" s="252">
        <f t="shared" si="1"/>
        <v>2021</v>
      </c>
      <c r="AI48" s="273">
        <f t="shared" si="3"/>
        <v>44317</v>
      </c>
      <c r="AJ48" s="273"/>
      <c r="AK48" s="261"/>
      <c r="AL48" s="261"/>
      <c r="AM48" s="261"/>
      <c r="AN48" s="261"/>
      <c r="AO48" s="261"/>
      <c r="AP48" s="261"/>
      <c r="AQ48" s="261"/>
      <c r="AR48" s="261"/>
      <c r="AS48" s="261"/>
      <c r="AT48" s="261"/>
    </row>
    <row r="49" spans="2:46" hidden="1" x14ac:dyDescent="0.35">
      <c r="B49" s="252">
        <f t="shared" si="0"/>
        <v>2021</v>
      </c>
      <c r="C49" s="273">
        <f t="shared" si="2"/>
        <v>44348</v>
      </c>
      <c r="D49" s="273"/>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H49" s="252">
        <f t="shared" si="1"/>
        <v>2021</v>
      </c>
      <c r="AI49" s="273">
        <f t="shared" si="3"/>
        <v>44348</v>
      </c>
      <c r="AJ49" s="273"/>
      <c r="AK49" s="261"/>
      <c r="AL49" s="261"/>
      <c r="AM49" s="261"/>
      <c r="AN49" s="261"/>
      <c r="AO49" s="261"/>
      <c r="AP49" s="261"/>
      <c r="AQ49" s="261"/>
      <c r="AR49" s="261"/>
      <c r="AS49" s="261"/>
      <c r="AT49" s="261"/>
    </row>
    <row r="50" spans="2:46" hidden="1" x14ac:dyDescent="0.35">
      <c r="B50" s="252">
        <f t="shared" si="0"/>
        <v>2021</v>
      </c>
      <c r="C50" s="273">
        <f t="shared" si="2"/>
        <v>44378</v>
      </c>
      <c r="D50" s="273"/>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H50" s="252">
        <f t="shared" si="1"/>
        <v>2021</v>
      </c>
      <c r="AI50" s="273">
        <f t="shared" si="3"/>
        <v>44378</v>
      </c>
      <c r="AJ50" s="273"/>
      <c r="AK50" s="261"/>
      <c r="AL50" s="261"/>
      <c r="AM50" s="261"/>
      <c r="AN50" s="261"/>
      <c r="AO50" s="261"/>
      <c r="AP50" s="261"/>
      <c r="AQ50" s="261"/>
      <c r="AR50" s="261"/>
      <c r="AS50" s="261"/>
      <c r="AT50" s="261"/>
    </row>
    <row r="51" spans="2:46" hidden="1" x14ac:dyDescent="0.35">
      <c r="B51" s="252">
        <f t="shared" si="0"/>
        <v>2021</v>
      </c>
      <c r="C51" s="273">
        <f t="shared" si="2"/>
        <v>44409</v>
      </c>
      <c r="D51" s="273"/>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H51" s="252">
        <f t="shared" si="1"/>
        <v>2021</v>
      </c>
      <c r="AI51" s="273">
        <f t="shared" si="3"/>
        <v>44409</v>
      </c>
      <c r="AJ51" s="273"/>
      <c r="AK51" s="261"/>
      <c r="AL51" s="261"/>
      <c r="AM51" s="261"/>
      <c r="AN51" s="261"/>
      <c r="AO51" s="261"/>
      <c r="AP51" s="261"/>
      <c r="AQ51" s="261"/>
      <c r="AR51" s="261"/>
      <c r="AS51" s="261"/>
      <c r="AT51" s="261"/>
    </row>
    <row r="52" spans="2:46" hidden="1" x14ac:dyDescent="0.35">
      <c r="B52" s="252">
        <f t="shared" si="0"/>
        <v>2021</v>
      </c>
      <c r="C52" s="273">
        <f t="shared" si="2"/>
        <v>44440</v>
      </c>
      <c r="D52" s="273"/>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H52" s="252">
        <f t="shared" si="1"/>
        <v>2021</v>
      </c>
      <c r="AI52" s="273">
        <f t="shared" si="3"/>
        <v>44440</v>
      </c>
      <c r="AJ52" s="273"/>
      <c r="AK52" s="261"/>
      <c r="AL52" s="261"/>
      <c r="AM52" s="261"/>
      <c r="AN52" s="261"/>
      <c r="AO52" s="261"/>
      <c r="AP52" s="261"/>
      <c r="AQ52" s="261"/>
      <c r="AR52" s="261"/>
      <c r="AS52" s="261"/>
      <c r="AT52" s="261"/>
    </row>
    <row r="53" spans="2:46" hidden="1" x14ac:dyDescent="0.35">
      <c r="B53" s="252">
        <f t="shared" si="0"/>
        <v>2021</v>
      </c>
      <c r="C53" s="273">
        <f t="shared" si="2"/>
        <v>44470</v>
      </c>
      <c r="D53" s="273"/>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H53" s="252">
        <f t="shared" si="1"/>
        <v>2021</v>
      </c>
      <c r="AI53" s="273">
        <f t="shared" si="3"/>
        <v>44470</v>
      </c>
      <c r="AJ53" s="273"/>
      <c r="AK53" s="261"/>
      <c r="AL53" s="261"/>
      <c r="AM53" s="261"/>
      <c r="AN53" s="261"/>
      <c r="AO53" s="261"/>
      <c r="AP53" s="261"/>
      <c r="AQ53" s="261"/>
      <c r="AR53" s="261"/>
      <c r="AS53" s="261"/>
      <c r="AT53" s="261"/>
    </row>
    <row r="54" spans="2:46" hidden="1" x14ac:dyDescent="0.35">
      <c r="B54" s="252">
        <f t="shared" si="0"/>
        <v>2021</v>
      </c>
      <c r="C54" s="273">
        <f t="shared" si="2"/>
        <v>44501</v>
      </c>
      <c r="D54" s="273"/>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H54" s="252">
        <f t="shared" si="1"/>
        <v>2021</v>
      </c>
      <c r="AI54" s="273">
        <f t="shared" si="3"/>
        <v>44501</v>
      </c>
      <c r="AJ54" s="273"/>
      <c r="AK54" s="261"/>
      <c r="AL54" s="261"/>
      <c r="AM54" s="261"/>
      <c r="AN54" s="261"/>
      <c r="AO54" s="261"/>
      <c r="AP54" s="261"/>
      <c r="AQ54" s="261"/>
      <c r="AR54" s="261"/>
      <c r="AS54" s="261"/>
      <c r="AT54" s="261"/>
    </row>
    <row r="55" spans="2:46" hidden="1" x14ac:dyDescent="0.35">
      <c r="B55" s="252">
        <f t="shared" si="0"/>
        <v>2021</v>
      </c>
      <c r="C55" s="273">
        <f t="shared" si="2"/>
        <v>44531</v>
      </c>
      <c r="D55" s="273"/>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H55" s="252">
        <f t="shared" si="1"/>
        <v>2021</v>
      </c>
      <c r="AI55" s="273">
        <f t="shared" si="3"/>
        <v>44531</v>
      </c>
      <c r="AJ55" s="273"/>
      <c r="AK55" s="261"/>
      <c r="AL55" s="261"/>
      <c r="AM55" s="261"/>
      <c r="AN55" s="261"/>
      <c r="AO55" s="261"/>
      <c r="AP55" s="261"/>
      <c r="AQ55" s="261"/>
      <c r="AR55" s="261"/>
      <c r="AS55" s="261"/>
      <c r="AT55" s="261"/>
    </row>
    <row r="56" spans="2:46" hidden="1" x14ac:dyDescent="0.35">
      <c r="B56" s="252">
        <f t="shared" si="0"/>
        <v>2022</v>
      </c>
      <c r="C56" s="273">
        <f t="shared" si="2"/>
        <v>44562</v>
      </c>
      <c r="D56" s="507">
        <f t="shared" ref="D56:D67" si="4">SUM(E56:Q56)</f>
        <v>118868.62026860958</v>
      </c>
      <c r="E56" s="261">
        <v>14497.866829982959</v>
      </c>
      <c r="F56" s="261">
        <v>4420.9512486939466</v>
      </c>
      <c r="G56" s="261">
        <v>4512.8579209939144</v>
      </c>
      <c r="H56" s="261">
        <v>21972.366906018913</v>
      </c>
      <c r="I56" s="261">
        <v>6745.7592952002215</v>
      </c>
      <c r="J56" s="261">
        <v>22163.132590927802</v>
      </c>
      <c r="K56" s="261">
        <v>11554.695716064698</v>
      </c>
      <c r="L56" s="261">
        <v>15947.750945282363</v>
      </c>
      <c r="M56" s="261">
        <v>17053.238815444751</v>
      </c>
      <c r="N56" s="261">
        <v>0</v>
      </c>
      <c r="O56" s="261">
        <v>0</v>
      </c>
      <c r="P56" s="261">
        <v>0</v>
      </c>
      <c r="Q56" s="261">
        <v>0</v>
      </c>
      <c r="R56" s="261">
        <v>0</v>
      </c>
      <c r="S56" s="261">
        <v>0</v>
      </c>
      <c r="T56" s="261">
        <v>0</v>
      </c>
      <c r="U56" s="261">
        <v>0</v>
      </c>
      <c r="V56" s="261">
        <v>0</v>
      </c>
      <c r="W56" s="261">
        <v>0</v>
      </c>
      <c r="X56" s="261">
        <v>0</v>
      </c>
      <c r="Y56" s="261">
        <v>0</v>
      </c>
      <c r="Z56" s="261">
        <v>0</v>
      </c>
      <c r="AA56" s="261">
        <v>0</v>
      </c>
      <c r="AB56" s="261">
        <v>0</v>
      </c>
      <c r="AC56" s="261">
        <v>0</v>
      </c>
      <c r="AD56" s="261">
        <v>0</v>
      </c>
      <c r="AE56" s="261">
        <v>0</v>
      </c>
      <c r="AF56" s="261">
        <v>0</v>
      </c>
      <c r="AH56" s="252">
        <f t="shared" si="1"/>
        <v>2022</v>
      </c>
      <c r="AI56" s="273">
        <f t="shared" si="3"/>
        <v>44562</v>
      </c>
      <c r="AJ56" s="507">
        <f>SUM(AK56:AT56)</f>
        <v>1025.3783381399169</v>
      </c>
      <c r="AK56" s="261">
        <v>1025.3783381399169</v>
      </c>
      <c r="AL56" s="261">
        <f>IFERROR(IF(-SUM(AL$20:AL55)+AL$15&lt;0.000001,0,IF($C56&gt;='H-32A-WP06 - Debt Service'!AI$24,'H-32A-WP06 - Debt Service'!AI$27/12,0)),"-")</f>
        <v>0</v>
      </c>
      <c r="AM56" s="261">
        <f>IFERROR(IF(-SUM(AM$20:AM55)+AM$15&lt;0.000001,0,IF($C56&gt;='H-32A-WP06 - Debt Service'!AJ$24,'H-32A-WP06 - Debt Service'!AJ$27/12,0)),"-")</f>
        <v>0</v>
      </c>
      <c r="AN56" s="261">
        <f>IFERROR(IF(-SUM(AN$20:AN55)+AN$15&lt;0.000001,0,IF($C56&gt;='H-32A-WP06 - Debt Service'!AK$24,'H-32A-WP06 - Debt Service'!AK$27/12,0)),"-")</f>
        <v>0</v>
      </c>
      <c r="AO56" s="261">
        <f>IFERROR(IF(-SUM(AO$20:AO55)+AO$15&lt;0.000001,0,IF($C56&gt;='H-32A-WP06 - Debt Service'!AL$24,'H-32A-WP06 - Debt Service'!AL$27/12,0)),"-")</f>
        <v>0</v>
      </c>
      <c r="AP56" s="261">
        <f>IFERROR(IF(-SUM(AP$20:AP55)+AP$15&lt;0.000001,0,IF($C56&gt;='H-32A-WP06 - Debt Service'!AM$24,'H-32A-WP06 - Debt Service'!AM$27/12,0)),"-")</f>
        <v>0</v>
      </c>
      <c r="AQ56" s="261">
        <f>IFERROR(IF(-SUM(AQ$20:AQ55)+AQ$15&lt;0.000001,0,IF($C56&gt;='H-32A-WP06 - Debt Service'!AN$24,'H-32A-WP06 - Debt Service'!AN$27/12,0)),"-")</f>
        <v>0</v>
      </c>
      <c r="AR56" s="261">
        <f>IFERROR(IF(-SUM(AR$20:AR55)+AR$15&lt;0.000001,0,IF($C56&gt;='H-32A-WP06 - Debt Service'!AO$24,'H-32A-WP06 - Debt Service'!AO$27/12,0)),"-")</f>
        <v>0</v>
      </c>
      <c r="AS56" s="261">
        <f>IFERROR(IF(-SUM(AS$20:AS55)+AS$15&lt;0.000001,0,IF($C56&gt;='H-32A-WP06 - Debt Service'!AP$24,'H-32A-WP06 - Debt Service'!AP$27/12,0)),"-")</f>
        <v>0</v>
      </c>
      <c r="AT56" s="261">
        <f>IFERROR(IF(-SUM(AT$20:AT55)+AT$15&lt;0.000001,0,IF($C56&gt;='H-32A-WP06 - Debt Service'!AQ$24,'H-32A-WP06 - Debt Service'!AQ$27/12,0)),"-")</f>
        <v>0</v>
      </c>
    </row>
    <row r="57" spans="2:46" hidden="1" x14ac:dyDescent="0.35">
      <c r="B57" s="252">
        <f t="shared" si="0"/>
        <v>2022</v>
      </c>
      <c r="C57" s="273">
        <f t="shared" si="2"/>
        <v>44593</v>
      </c>
      <c r="D57" s="507">
        <f t="shared" si="4"/>
        <v>118868.62026860958</v>
      </c>
      <c r="E57" s="261">
        <v>14497.866829982959</v>
      </c>
      <c r="F57" s="261">
        <v>4420.9512486939466</v>
      </c>
      <c r="G57" s="261">
        <v>4512.8579209939144</v>
      </c>
      <c r="H57" s="261">
        <v>21972.366906018913</v>
      </c>
      <c r="I57" s="261">
        <v>6745.7592952002215</v>
      </c>
      <c r="J57" s="261">
        <v>22163.132590927802</v>
      </c>
      <c r="K57" s="261">
        <v>11554.695716064698</v>
      </c>
      <c r="L57" s="261">
        <v>15947.750945282363</v>
      </c>
      <c r="M57" s="261">
        <v>17053.238815444751</v>
      </c>
      <c r="N57" s="261">
        <v>0</v>
      </c>
      <c r="O57" s="261">
        <v>0</v>
      </c>
      <c r="P57" s="261">
        <v>0</v>
      </c>
      <c r="Q57" s="261">
        <v>0</v>
      </c>
      <c r="R57" s="261">
        <v>0</v>
      </c>
      <c r="S57" s="261">
        <v>0</v>
      </c>
      <c r="T57" s="261">
        <v>0</v>
      </c>
      <c r="U57" s="261">
        <v>0</v>
      </c>
      <c r="V57" s="261">
        <v>0</v>
      </c>
      <c r="W57" s="261">
        <v>0</v>
      </c>
      <c r="X57" s="261">
        <v>0</v>
      </c>
      <c r="Y57" s="261">
        <v>0</v>
      </c>
      <c r="Z57" s="261">
        <v>0</v>
      </c>
      <c r="AA57" s="261">
        <v>0</v>
      </c>
      <c r="AB57" s="261">
        <v>0</v>
      </c>
      <c r="AC57" s="261">
        <v>0</v>
      </c>
      <c r="AD57" s="261">
        <v>0</v>
      </c>
      <c r="AE57" s="261">
        <v>0</v>
      </c>
      <c r="AF57" s="261">
        <v>0</v>
      </c>
      <c r="AH57" s="252">
        <f t="shared" si="1"/>
        <v>2022</v>
      </c>
      <c r="AI57" s="273">
        <f t="shared" si="3"/>
        <v>44593</v>
      </c>
      <c r="AJ57" s="507">
        <f t="shared" ref="AJ57:AJ67" si="5">SUM(AK57:AT57)</f>
        <v>1025.3783381399169</v>
      </c>
      <c r="AK57" s="261">
        <v>1025.3783381399169</v>
      </c>
      <c r="AL57" s="261">
        <f>IFERROR(IF(-SUM(AL$20:AL56)+AL$15&lt;0.000001,0,IF($C57&gt;='H-32A-WP06 - Debt Service'!AI$24,'H-32A-WP06 - Debt Service'!AI$27/12,0)),"-")</f>
        <v>0</v>
      </c>
      <c r="AM57" s="261">
        <f>IFERROR(IF(-SUM(AM$20:AM56)+AM$15&lt;0.000001,0,IF($C57&gt;='H-32A-WP06 - Debt Service'!AJ$24,'H-32A-WP06 - Debt Service'!AJ$27/12,0)),"-")</f>
        <v>0</v>
      </c>
      <c r="AN57" s="261">
        <f>IFERROR(IF(-SUM(AN$20:AN56)+AN$15&lt;0.000001,0,IF($C57&gt;='H-32A-WP06 - Debt Service'!AK$24,'H-32A-WP06 - Debt Service'!AK$27/12,0)),"-")</f>
        <v>0</v>
      </c>
      <c r="AO57" s="261">
        <f>IFERROR(IF(-SUM(AO$20:AO56)+AO$15&lt;0.000001,0,IF($C57&gt;='H-32A-WP06 - Debt Service'!AL$24,'H-32A-WP06 - Debt Service'!AL$27/12,0)),"-")</f>
        <v>0</v>
      </c>
      <c r="AP57" s="261">
        <f>IFERROR(IF(-SUM(AP$20:AP56)+AP$15&lt;0.000001,0,IF($C57&gt;='H-32A-WP06 - Debt Service'!AM$24,'H-32A-WP06 - Debt Service'!AM$27/12,0)),"-")</f>
        <v>0</v>
      </c>
      <c r="AQ57" s="261">
        <f>IFERROR(IF(-SUM(AQ$20:AQ56)+AQ$15&lt;0.000001,0,IF($C57&gt;='H-32A-WP06 - Debt Service'!AN$24,'H-32A-WP06 - Debt Service'!AN$27/12,0)),"-")</f>
        <v>0</v>
      </c>
      <c r="AR57" s="261">
        <f>IFERROR(IF(-SUM(AR$20:AR56)+AR$15&lt;0.000001,0,IF($C57&gt;='H-32A-WP06 - Debt Service'!AO$24,'H-32A-WP06 - Debt Service'!AO$27/12,0)),"-")</f>
        <v>0</v>
      </c>
      <c r="AS57" s="261">
        <f>IFERROR(IF(-SUM(AS$20:AS56)+AS$15&lt;0.000001,0,IF($C57&gt;='H-32A-WP06 - Debt Service'!AP$24,'H-32A-WP06 - Debt Service'!AP$27/12,0)),"-")</f>
        <v>0</v>
      </c>
      <c r="AT57" s="261">
        <f>IFERROR(IF(-SUM(AT$20:AT56)+AT$15&lt;0.000001,0,IF($C57&gt;='H-32A-WP06 - Debt Service'!AQ$24,'H-32A-WP06 - Debt Service'!AQ$27/12,0)),"-")</f>
        <v>0</v>
      </c>
    </row>
    <row r="58" spans="2:46" hidden="1" x14ac:dyDescent="0.35">
      <c r="B58" s="252">
        <f t="shared" si="0"/>
        <v>2022</v>
      </c>
      <c r="C58" s="273">
        <f t="shared" si="2"/>
        <v>44621</v>
      </c>
      <c r="D58" s="507">
        <f t="shared" si="4"/>
        <v>118868.62026860958</v>
      </c>
      <c r="E58" s="261">
        <v>14497.866829982959</v>
      </c>
      <c r="F58" s="261">
        <v>4420.9512486939466</v>
      </c>
      <c r="G58" s="261">
        <v>4512.8579209939144</v>
      </c>
      <c r="H58" s="261">
        <v>21972.366906018913</v>
      </c>
      <c r="I58" s="261">
        <v>6745.7592952002215</v>
      </c>
      <c r="J58" s="261">
        <v>22163.132590927802</v>
      </c>
      <c r="K58" s="261">
        <v>11554.695716064698</v>
      </c>
      <c r="L58" s="261">
        <v>15947.750945282363</v>
      </c>
      <c r="M58" s="261">
        <v>17053.238815444751</v>
      </c>
      <c r="N58" s="261">
        <v>0</v>
      </c>
      <c r="O58" s="261">
        <v>0</v>
      </c>
      <c r="P58" s="261">
        <v>0</v>
      </c>
      <c r="Q58" s="261">
        <v>0</v>
      </c>
      <c r="R58" s="261">
        <v>0</v>
      </c>
      <c r="S58" s="261">
        <v>0</v>
      </c>
      <c r="T58" s="261">
        <v>0</v>
      </c>
      <c r="U58" s="261">
        <v>0</v>
      </c>
      <c r="V58" s="261">
        <v>0</v>
      </c>
      <c r="W58" s="261">
        <v>0</v>
      </c>
      <c r="X58" s="261">
        <v>0</v>
      </c>
      <c r="Y58" s="261">
        <v>0</v>
      </c>
      <c r="Z58" s="261">
        <v>0</v>
      </c>
      <c r="AA58" s="261">
        <v>0</v>
      </c>
      <c r="AB58" s="261">
        <v>0</v>
      </c>
      <c r="AC58" s="261">
        <v>0</v>
      </c>
      <c r="AD58" s="261">
        <v>0</v>
      </c>
      <c r="AE58" s="261">
        <v>0</v>
      </c>
      <c r="AF58" s="261">
        <v>0</v>
      </c>
      <c r="AH58" s="252">
        <f t="shared" si="1"/>
        <v>2022</v>
      </c>
      <c r="AI58" s="273">
        <f t="shared" si="3"/>
        <v>44621</v>
      </c>
      <c r="AJ58" s="507">
        <f t="shared" si="5"/>
        <v>1025.3783381399169</v>
      </c>
      <c r="AK58" s="261">
        <v>1025.3783381399169</v>
      </c>
      <c r="AL58" s="261">
        <f>IFERROR(IF(-SUM(AL$20:AL57)+AL$15&lt;0.000001,0,IF($C58&gt;='H-32A-WP06 - Debt Service'!AI$24,'H-32A-WP06 - Debt Service'!AI$27/12,0)),"-")</f>
        <v>0</v>
      </c>
      <c r="AM58" s="261">
        <f>IFERROR(IF(-SUM(AM$20:AM57)+AM$15&lt;0.000001,0,IF($C58&gt;='H-32A-WP06 - Debt Service'!AJ$24,'H-32A-WP06 - Debt Service'!AJ$27/12,0)),"-")</f>
        <v>0</v>
      </c>
      <c r="AN58" s="261">
        <f>IFERROR(IF(-SUM(AN$20:AN57)+AN$15&lt;0.000001,0,IF($C58&gt;='H-32A-WP06 - Debt Service'!AK$24,'H-32A-WP06 - Debt Service'!AK$27/12,0)),"-")</f>
        <v>0</v>
      </c>
      <c r="AO58" s="261">
        <f>IFERROR(IF(-SUM(AO$20:AO57)+AO$15&lt;0.000001,0,IF($C58&gt;='H-32A-WP06 - Debt Service'!AL$24,'H-32A-WP06 - Debt Service'!AL$27/12,0)),"-")</f>
        <v>0</v>
      </c>
      <c r="AP58" s="261">
        <f>IFERROR(IF(-SUM(AP$20:AP57)+AP$15&lt;0.000001,0,IF($C58&gt;='H-32A-WP06 - Debt Service'!AM$24,'H-32A-WP06 - Debt Service'!AM$27/12,0)),"-")</f>
        <v>0</v>
      </c>
      <c r="AQ58" s="261">
        <f>IFERROR(IF(-SUM(AQ$20:AQ57)+AQ$15&lt;0.000001,0,IF($C58&gt;='H-32A-WP06 - Debt Service'!AN$24,'H-32A-WP06 - Debt Service'!AN$27/12,0)),"-")</f>
        <v>0</v>
      </c>
      <c r="AR58" s="261">
        <f>IFERROR(IF(-SUM(AR$20:AR57)+AR$15&lt;0.000001,0,IF($C58&gt;='H-32A-WP06 - Debt Service'!AO$24,'H-32A-WP06 - Debt Service'!AO$27/12,0)),"-")</f>
        <v>0</v>
      </c>
      <c r="AS58" s="261">
        <f>IFERROR(IF(-SUM(AS$20:AS57)+AS$15&lt;0.000001,0,IF($C58&gt;='H-32A-WP06 - Debt Service'!AP$24,'H-32A-WP06 - Debt Service'!AP$27/12,0)),"-")</f>
        <v>0</v>
      </c>
      <c r="AT58" s="261">
        <f>IFERROR(IF(-SUM(AT$20:AT57)+AT$15&lt;0.000001,0,IF($C58&gt;='H-32A-WP06 - Debt Service'!AQ$24,'H-32A-WP06 - Debt Service'!AQ$27/12,0)),"-")</f>
        <v>0</v>
      </c>
    </row>
    <row r="59" spans="2:46" hidden="1" x14ac:dyDescent="0.35">
      <c r="B59" s="252">
        <f t="shared" si="0"/>
        <v>2022</v>
      </c>
      <c r="C59" s="273">
        <f t="shared" si="2"/>
        <v>44652</v>
      </c>
      <c r="D59" s="507">
        <f t="shared" si="4"/>
        <v>118868.62026860958</v>
      </c>
      <c r="E59" s="261">
        <v>14497.866829982959</v>
      </c>
      <c r="F59" s="261">
        <v>4420.9512486939466</v>
      </c>
      <c r="G59" s="261">
        <v>4512.8579209939144</v>
      </c>
      <c r="H59" s="261">
        <v>21972.366906018913</v>
      </c>
      <c r="I59" s="261">
        <v>6745.7592952002215</v>
      </c>
      <c r="J59" s="261">
        <v>22163.132590927802</v>
      </c>
      <c r="K59" s="261">
        <v>11554.695716064698</v>
      </c>
      <c r="L59" s="261">
        <v>15947.750945282363</v>
      </c>
      <c r="M59" s="261">
        <v>17053.238815444751</v>
      </c>
      <c r="N59" s="261">
        <v>0</v>
      </c>
      <c r="O59" s="261">
        <v>0</v>
      </c>
      <c r="P59" s="261">
        <v>0</v>
      </c>
      <c r="Q59" s="261">
        <v>0</v>
      </c>
      <c r="R59" s="261">
        <v>0</v>
      </c>
      <c r="S59" s="261">
        <v>0</v>
      </c>
      <c r="T59" s="261">
        <v>0</v>
      </c>
      <c r="U59" s="261">
        <v>0</v>
      </c>
      <c r="V59" s="261">
        <v>0</v>
      </c>
      <c r="W59" s="261">
        <v>0</v>
      </c>
      <c r="X59" s="261">
        <v>0</v>
      </c>
      <c r="Y59" s="261">
        <v>0</v>
      </c>
      <c r="Z59" s="261">
        <v>0</v>
      </c>
      <c r="AA59" s="261">
        <v>0</v>
      </c>
      <c r="AB59" s="261">
        <v>0</v>
      </c>
      <c r="AC59" s="261">
        <v>0</v>
      </c>
      <c r="AD59" s="261">
        <v>0</v>
      </c>
      <c r="AE59" s="261">
        <v>0</v>
      </c>
      <c r="AF59" s="261">
        <v>0</v>
      </c>
      <c r="AH59" s="252">
        <f t="shared" si="1"/>
        <v>2022</v>
      </c>
      <c r="AI59" s="273">
        <f t="shared" si="3"/>
        <v>44652</v>
      </c>
      <c r="AJ59" s="507">
        <f t="shared" si="5"/>
        <v>1025.3783381399169</v>
      </c>
      <c r="AK59" s="261">
        <v>1025.3783381399169</v>
      </c>
      <c r="AL59" s="261">
        <f>IFERROR(IF(-SUM(AL$20:AL58)+AL$15&lt;0.000001,0,IF($C59&gt;='H-32A-WP06 - Debt Service'!AI$24,'H-32A-WP06 - Debt Service'!AI$27/12,0)),"-")</f>
        <v>0</v>
      </c>
      <c r="AM59" s="261">
        <f>IFERROR(IF(-SUM(AM$20:AM58)+AM$15&lt;0.000001,0,IF($C59&gt;='H-32A-WP06 - Debt Service'!AJ$24,'H-32A-WP06 - Debt Service'!AJ$27/12,0)),"-")</f>
        <v>0</v>
      </c>
      <c r="AN59" s="261">
        <f>IFERROR(IF(-SUM(AN$20:AN58)+AN$15&lt;0.000001,0,IF($C59&gt;='H-32A-WP06 - Debt Service'!AK$24,'H-32A-WP06 - Debt Service'!AK$27/12,0)),"-")</f>
        <v>0</v>
      </c>
      <c r="AO59" s="261">
        <f>IFERROR(IF(-SUM(AO$20:AO58)+AO$15&lt;0.000001,0,IF($C59&gt;='H-32A-WP06 - Debt Service'!AL$24,'H-32A-WP06 - Debt Service'!AL$27/12,0)),"-")</f>
        <v>0</v>
      </c>
      <c r="AP59" s="261">
        <f>IFERROR(IF(-SUM(AP$20:AP58)+AP$15&lt;0.000001,0,IF($C59&gt;='H-32A-WP06 - Debt Service'!AM$24,'H-32A-WP06 - Debt Service'!AM$27/12,0)),"-")</f>
        <v>0</v>
      </c>
      <c r="AQ59" s="261">
        <f>IFERROR(IF(-SUM(AQ$20:AQ58)+AQ$15&lt;0.000001,0,IF($C59&gt;='H-32A-WP06 - Debt Service'!AN$24,'H-32A-WP06 - Debt Service'!AN$27/12,0)),"-")</f>
        <v>0</v>
      </c>
      <c r="AR59" s="261">
        <f>IFERROR(IF(-SUM(AR$20:AR58)+AR$15&lt;0.000001,0,IF($C59&gt;='H-32A-WP06 - Debt Service'!AO$24,'H-32A-WP06 - Debt Service'!AO$27/12,0)),"-")</f>
        <v>0</v>
      </c>
      <c r="AS59" s="261">
        <f>IFERROR(IF(-SUM(AS$20:AS58)+AS$15&lt;0.000001,0,IF($C59&gt;='H-32A-WP06 - Debt Service'!AP$24,'H-32A-WP06 - Debt Service'!AP$27/12,0)),"-")</f>
        <v>0</v>
      </c>
      <c r="AT59" s="261">
        <f>IFERROR(IF(-SUM(AT$20:AT58)+AT$15&lt;0.000001,0,IF($C59&gt;='H-32A-WP06 - Debt Service'!AQ$24,'H-32A-WP06 - Debt Service'!AQ$27/12,0)),"-")</f>
        <v>0</v>
      </c>
    </row>
    <row r="60" spans="2:46" hidden="1" x14ac:dyDescent="0.35">
      <c r="B60" s="252">
        <f t="shared" si="0"/>
        <v>2022</v>
      </c>
      <c r="C60" s="273">
        <f t="shared" si="2"/>
        <v>44682</v>
      </c>
      <c r="D60" s="507">
        <f t="shared" si="4"/>
        <v>118868.62026860958</v>
      </c>
      <c r="E60" s="261">
        <v>14497.866829982959</v>
      </c>
      <c r="F60" s="261">
        <v>4420.9512486939466</v>
      </c>
      <c r="G60" s="261">
        <v>4512.8579209939144</v>
      </c>
      <c r="H60" s="261">
        <v>21972.366906018913</v>
      </c>
      <c r="I60" s="261">
        <v>6745.7592952002215</v>
      </c>
      <c r="J60" s="261">
        <v>22163.132590927802</v>
      </c>
      <c r="K60" s="261">
        <v>11554.695716064698</v>
      </c>
      <c r="L60" s="261">
        <v>15947.750945282363</v>
      </c>
      <c r="M60" s="261">
        <v>17053.238815444751</v>
      </c>
      <c r="N60" s="261">
        <v>0</v>
      </c>
      <c r="O60" s="261">
        <v>0</v>
      </c>
      <c r="P60" s="261">
        <v>0</v>
      </c>
      <c r="Q60" s="261">
        <v>0</v>
      </c>
      <c r="R60" s="261">
        <v>0</v>
      </c>
      <c r="S60" s="261">
        <v>0</v>
      </c>
      <c r="T60" s="261">
        <v>0</v>
      </c>
      <c r="U60" s="261">
        <v>0</v>
      </c>
      <c r="V60" s="261">
        <v>0</v>
      </c>
      <c r="W60" s="261">
        <v>0</v>
      </c>
      <c r="X60" s="261">
        <v>0</v>
      </c>
      <c r="Y60" s="261">
        <v>0</v>
      </c>
      <c r="Z60" s="261">
        <v>0</v>
      </c>
      <c r="AA60" s="261">
        <v>0</v>
      </c>
      <c r="AB60" s="261">
        <v>0</v>
      </c>
      <c r="AC60" s="261">
        <v>0</v>
      </c>
      <c r="AD60" s="261">
        <v>0</v>
      </c>
      <c r="AE60" s="261">
        <v>0</v>
      </c>
      <c r="AF60" s="261">
        <v>0</v>
      </c>
      <c r="AH60" s="252">
        <f t="shared" si="1"/>
        <v>2022</v>
      </c>
      <c r="AI60" s="273">
        <f t="shared" si="3"/>
        <v>44682</v>
      </c>
      <c r="AJ60" s="507">
        <f t="shared" si="5"/>
        <v>1025.3783381399169</v>
      </c>
      <c r="AK60" s="261">
        <v>1025.3783381399169</v>
      </c>
      <c r="AL60" s="261">
        <f>IFERROR(IF(-SUM(AL$20:AL59)+AL$15&lt;0.000001,0,IF($C60&gt;='H-32A-WP06 - Debt Service'!AI$24,'H-32A-WP06 - Debt Service'!AI$27/12,0)),"-")</f>
        <v>0</v>
      </c>
      <c r="AM60" s="261">
        <f>IFERROR(IF(-SUM(AM$20:AM59)+AM$15&lt;0.000001,0,IF($C60&gt;='H-32A-WP06 - Debt Service'!AJ$24,'H-32A-WP06 - Debt Service'!AJ$27/12,0)),"-")</f>
        <v>0</v>
      </c>
      <c r="AN60" s="261">
        <f>IFERROR(IF(-SUM(AN$20:AN59)+AN$15&lt;0.000001,0,IF($C60&gt;='H-32A-WP06 - Debt Service'!AK$24,'H-32A-WP06 - Debt Service'!AK$27/12,0)),"-")</f>
        <v>0</v>
      </c>
      <c r="AO60" s="261">
        <f>IFERROR(IF(-SUM(AO$20:AO59)+AO$15&lt;0.000001,0,IF($C60&gt;='H-32A-WP06 - Debt Service'!AL$24,'H-32A-WP06 - Debt Service'!AL$27/12,0)),"-")</f>
        <v>0</v>
      </c>
      <c r="AP60" s="261">
        <f>IFERROR(IF(-SUM(AP$20:AP59)+AP$15&lt;0.000001,0,IF($C60&gt;='H-32A-WP06 - Debt Service'!AM$24,'H-32A-WP06 - Debt Service'!AM$27/12,0)),"-")</f>
        <v>0</v>
      </c>
      <c r="AQ60" s="261">
        <f>IFERROR(IF(-SUM(AQ$20:AQ59)+AQ$15&lt;0.000001,0,IF($C60&gt;='H-32A-WP06 - Debt Service'!AN$24,'H-32A-WP06 - Debt Service'!AN$27/12,0)),"-")</f>
        <v>0</v>
      </c>
      <c r="AR60" s="261">
        <f>IFERROR(IF(-SUM(AR$20:AR59)+AR$15&lt;0.000001,0,IF($C60&gt;='H-32A-WP06 - Debt Service'!AO$24,'H-32A-WP06 - Debt Service'!AO$27/12,0)),"-")</f>
        <v>0</v>
      </c>
      <c r="AS60" s="261">
        <f>IFERROR(IF(-SUM(AS$20:AS59)+AS$15&lt;0.000001,0,IF($C60&gt;='H-32A-WP06 - Debt Service'!AP$24,'H-32A-WP06 - Debt Service'!AP$27/12,0)),"-")</f>
        <v>0</v>
      </c>
      <c r="AT60" s="261">
        <f>IFERROR(IF(-SUM(AT$20:AT59)+AT$15&lt;0.000001,0,IF($C60&gt;='H-32A-WP06 - Debt Service'!AQ$24,'H-32A-WP06 - Debt Service'!AQ$27/12,0)),"-")</f>
        <v>0</v>
      </c>
    </row>
    <row r="61" spans="2:46" hidden="1" x14ac:dyDescent="0.35">
      <c r="B61" s="252">
        <f t="shared" si="0"/>
        <v>2022</v>
      </c>
      <c r="C61" s="273">
        <f t="shared" si="2"/>
        <v>44713</v>
      </c>
      <c r="D61" s="507">
        <f t="shared" si="4"/>
        <v>118868.61026860957</v>
      </c>
      <c r="E61" s="261">
        <v>14497.866829982959</v>
      </c>
      <c r="F61" s="261">
        <v>4420.9412486939464</v>
      </c>
      <c r="G61" s="261">
        <v>4512.8579209939144</v>
      </c>
      <c r="H61" s="261">
        <v>21972.366906018913</v>
      </c>
      <c r="I61" s="261">
        <v>6745.7592952002215</v>
      </c>
      <c r="J61" s="261">
        <v>22163.132590927802</v>
      </c>
      <c r="K61" s="261">
        <v>11554.695716064698</v>
      </c>
      <c r="L61" s="261">
        <v>15947.750945282363</v>
      </c>
      <c r="M61" s="261">
        <v>17053.238815444751</v>
      </c>
      <c r="N61" s="261">
        <v>0</v>
      </c>
      <c r="O61" s="261">
        <v>0</v>
      </c>
      <c r="P61" s="261">
        <v>0</v>
      </c>
      <c r="Q61" s="261">
        <v>0</v>
      </c>
      <c r="R61" s="261">
        <v>0</v>
      </c>
      <c r="S61" s="261">
        <v>0</v>
      </c>
      <c r="T61" s="261">
        <v>0</v>
      </c>
      <c r="U61" s="261">
        <v>0</v>
      </c>
      <c r="V61" s="261">
        <v>0</v>
      </c>
      <c r="W61" s="261">
        <v>0</v>
      </c>
      <c r="X61" s="261">
        <v>0</v>
      </c>
      <c r="Y61" s="261">
        <v>0</v>
      </c>
      <c r="Z61" s="261">
        <v>0</v>
      </c>
      <c r="AA61" s="261">
        <v>0</v>
      </c>
      <c r="AB61" s="261">
        <v>0</v>
      </c>
      <c r="AC61" s="261">
        <v>0</v>
      </c>
      <c r="AD61" s="261">
        <v>0</v>
      </c>
      <c r="AE61" s="261">
        <v>0</v>
      </c>
      <c r="AF61" s="261">
        <v>0</v>
      </c>
      <c r="AH61" s="252">
        <f t="shared" si="1"/>
        <v>2022</v>
      </c>
      <c r="AI61" s="273">
        <f t="shared" si="3"/>
        <v>44713</v>
      </c>
      <c r="AJ61" s="507">
        <f t="shared" si="5"/>
        <v>1025.3883381399169</v>
      </c>
      <c r="AK61" s="261">
        <v>1025.3883381399169</v>
      </c>
      <c r="AL61" s="261">
        <f>IFERROR(IF(-SUM(AL$20:AL60)+AL$15&lt;0.000001,0,IF($C61&gt;='H-32A-WP06 - Debt Service'!AI$24,'H-32A-WP06 - Debt Service'!AI$27/12,0)),"-")</f>
        <v>0</v>
      </c>
      <c r="AM61" s="261">
        <f>IFERROR(IF(-SUM(AM$20:AM60)+AM$15&lt;0.000001,0,IF($C61&gt;='H-32A-WP06 - Debt Service'!AJ$24,'H-32A-WP06 - Debt Service'!AJ$27/12,0)),"-")</f>
        <v>0</v>
      </c>
      <c r="AN61" s="261">
        <f>IFERROR(IF(-SUM(AN$20:AN60)+AN$15&lt;0.000001,0,IF($C61&gt;='H-32A-WP06 - Debt Service'!AK$24,'H-32A-WP06 - Debt Service'!AK$27/12,0)),"-")</f>
        <v>0</v>
      </c>
      <c r="AO61" s="261">
        <f>IFERROR(IF(-SUM(AO$20:AO60)+AO$15&lt;0.000001,0,IF($C61&gt;='H-32A-WP06 - Debt Service'!AL$24,'H-32A-WP06 - Debt Service'!AL$27/12,0)),"-")</f>
        <v>0</v>
      </c>
      <c r="AP61" s="261">
        <f>IFERROR(IF(-SUM(AP$20:AP60)+AP$15&lt;0.000001,0,IF($C61&gt;='H-32A-WP06 - Debt Service'!AM$24,'H-32A-WP06 - Debt Service'!AM$27/12,0)),"-")</f>
        <v>0</v>
      </c>
      <c r="AQ61" s="261">
        <f>IFERROR(IF(-SUM(AQ$20:AQ60)+AQ$15&lt;0.000001,0,IF($C61&gt;='H-32A-WP06 - Debt Service'!AN$24,'H-32A-WP06 - Debt Service'!AN$27/12,0)),"-")</f>
        <v>0</v>
      </c>
      <c r="AR61" s="261">
        <f>IFERROR(IF(-SUM(AR$20:AR60)+AR$15&lt;0.000001,0,IF($C61&gt;='H-32A-WP06 - Debt Service'!AO$24,'H-32A-WP06 - Debt Service'!AO$27/12,0)),"-")</f>
        <v>0</v>
      </c>
      <c r="AS61" s="261">
        <f>IFERROR(IF(-SUM(AS$20:AS60)+AS$15&lt;0.000001,0,IF($C61&gt;='H-32A-WP06 - Debt Service'!AP$24,'H-32A-WP06 - Debt Service'!AP$27/12,0)),"-")</f>
        <v>0</v>
      </c>
      <c r="AT61" s="261">
        <f>IFERROR(IF(-SUM(AT$20:AT60)+AT$15&lt;0.000001,0,IF($C61&gt;='H-32A-WP06 - Debt Service'!AQ$24,'H-32A-WP06 - Debt Service'!AQ$27/12,0)),"-")</f>
        <v>0</v>
      </c>
    </row>
    <row r="62" spans="2:46" hidden="1" x14ac:dyDescent="0.35">
      <c r="B62" s="252">
        <f t="shared" si="0"/>
        <v>2022</v>
      </c>
      <c r="C62" s="273">
        <f t="shared" si="2"/>
        <v>44743</v>
      </c>
      <c r="D62" s="507">
        <f t="shared" si="4"/>
        <v>122648.37</v>
      </c>
      <c r="E62" s="261">
        <v>14869</v>
      </c>
      <c r="F62" s="261">
        <v>4547.08</v>
      </c>
      <c r="G62" s="261">
        <v>4642.92</v>
      </c>
      <c r="H62" s="261">
        <v>22656.65</v>
      </c>
      <c r="I62" s="261">
        <v>6965.62</v>
      </c>
      <c r="J62" s="261">
        <v>22891.87</v>
      </c>
      <c r="K62" s="261">
        <v>11931.29</v>
      </c>
      <c r="L62" s="261">
        <v>16485.900000000001</v>
      </c>
      <c r="M62" s="261">
        <v>17658.04</v>
      </c>
      <c r="N62" s="261">
        <v>0</v>
      </c>
      <c r="O62" s="261">
        <v>0</v>
      </c>
      <c r="P62" s="261">
        <v>0</v>
      </c>
      <c r="Q62" s="261">
        <v>0</v>
      </c>
      <c r="R62" s="261">
        <v>0</v>
      </c>
      <c r="S62" s="261">
        <v>0</v>
      </c>
      <c r="T62" s="261">
        <v>0</v>
      </c>
      <c r="U62" s="261">
        <v>0</v>
      </c>
      <c r="V62" s="261">
        <v>0</v>
      </c>
      <c r="W62" s="261">
        <v>0</v>
      </c>
      <c r="X62" s="261">
        <v>0</v>
      </c>
      <c r="Y62" s="261">
        <v>0</v>
      </c>
      <c r="Z62" s="261">
        <v>0</v>
      </c>
      <c r="AA62" s="261">
        <v>0</v>
      </c>
      <c r="AB62" s="261">
        <v>0</v>
      </c>
      <c r="AC62" s="261">
        <v>0</v>
      </c>
      <c r="AD62" s="261">
        <v>0</v>
      </c>
      <c r="AE62" s="261">
        <v>0</v>
      </c>
      <c r="AF62" s="261">
        <v>0</v>
      </c>
      <c r="AH62" s="252">
        <f t="shared" si="1"/>
        <v>2022</v>
      </c>
      <c r="AI62" s="273">
        <f t="shared" si="3"/>
        <v>44743</v>
      </c>
      <c r="AJ62" s="507">
        <f t="shared" si="5"/>
        <v>1053.1300000000001</v>
      </c>
      <c r="AK62" s="261">
        <v>1053.1300000000001</v>
      </c>
      <c r="AL62" s="261">
        <f>IFERROR(IF(-SUM(AL$20:AL61)+AL$15&lt;0.000001,0,IF($C62&gt;='H-32A-WP06 - Debt Service'!AI$24,'H-32A-WP06 - Debt Service'!AI$27/12,0)),"-")</f>
        <v>0</v>
      </c>
      <c r="AM62" s="261">
        <f>IFERROR(IF(-SUM(AM$20:AM61)+AM$15&lt;0.000001,0,IF($C62&gt;='H-32A-WP06 - Debt Service'!AJ$24,'H-32A-WP06 - Debt Service'!AJ$27/12,0)),"-")</f>
        <v>0</v>
      </c>
      <c r="AN62" s="261">
        <f>IFERROR(IF(-SUM(AN$20:AN61)+AN$15&lt;0.000001,0,IF($C62&gt;='H-32A-WP06 - Debt Service'!AK$24,'H-32A-WP06 - Debt Service'!AK$27/12,0)),"-")</f>
        <v>0</v>
      </c>
      <c r="AO62" s="261">
        <f>IFERROR(IF(-SUM(AO$20:AO61)+AO$15&lt;0.000001,0,IF($C62&gt;='H-32A-WP06 - Debt Service'!AL$24,'H-32A-WP06 - Debt Service'!AL$27/12,0)),"-")</f>
        <v>0</v>
      </c>
      <c r="AP62" s="261">
        <f>IFERROR(IF(-SUM(AP$20:AP61)+AP$15&lt;0.000001,0,IF($C62&gt;='H-32A-WP06 - Debt Service'!AM$24,'H-32A-WP06 - Debt Service'!AM$27/12,0)),"-")</f>
        <v>0</v>
      </c>
      <c r="AQ62" s="261">
        <f>IFERROR(IF(-SUM(AQ$20:AQ61)+AQ$15&lt;0.000001,0,IF($C62&gt;='H-32A-WP06 - Debt Service'!AN$24,'H-32A-WP06 - Debt Service'!AN$27/12,0)),"-")</f>
        <v>0</v>
      </c>
      <c r="AR62" s="261">
        <f>IFERROR(IF(-SUM(AR$20:AR61)+AR$15&lt;0.000001,0,IF($C62&gt;='H-32A-WP06 - Debt Service'!AO$24,'H-32A-WP06 - Debt Service'!AO$27/12,0)),"-")</f>
        <v>0</v>
      </c>
      <c r="AS62" s="261">
        <f>IFERROR(IF(-SUM(AS$20:AS61)+AS$15&lt;0.000001,0,IF($C62&gt;='H-32A-WP06 - Debt Service'!AP$24,'H-32A-WP06 - Debt Service'!AP$27/12,0)),"-")</f>
        <v>0</v>
      </c>
      <c r="AT62" s="261">
        <f>IFERROR(IF(-SUM(AT$20:AT61)+AT$15&lt;0.000001,0,IF($C62&gt;='H-32A-WP06 - Debt Service'!AQ$24,'H-32A-WP06 - Debt Service'!AQ$27/12,0)),"-")</f>
        <v>0</v>
      </c>
    </row>
    <row r="63" spans="2:46" hidden="1" x14ac:dyDescent="0.35">
      <c r="B63" s="252">
        <f t="shared" si="0"/>
        <v>2022</v>
      </c>
      <c r="C63" s="273">
        <f t="shared" si="2"/>
        <v>44774</v>
      </c>
      <c r="D63" s="507">
        <f t="shared" si="4"/>
        <v>122648.37</v>
      </c>
      <c r="E63" s="261">
        <v>14869</v>
      </c>
      <c r="F63" s="261">
        <v>4547.08</v>
      </c>
      <c r="G63" s="261">
        <v>4642.92</v>
      </c>
      <c r="H63" s="261">
        <v>22656.65</v>
      </c>
      <c r="I63" s="261">
        <v>6965.62</v>
      </c>
      <c r="J63" s="261">
        <v>22891.87</v>
      </c>
      <c r="K63" s="261">
        <v>11931.29</v>
      </c>
      <c r="L63" s="261">
        <v>16485.900000000001</v>
      </c>
      <c r="M63" s="261">
        <v>17658.04</v>
      </c>
      <c r="N63" s="261">
        <v>0</v>
      </c>
      <c r="O63" s="261">
        <v>0</v>
      </c>
      <c r="P63" s="261">
        <v>0</v>
      </c>
      <c r="Q63" s="261">
        <v>0</v>
      </c>
      <c r="R63" s="261">
        <v>0</v>
      </c>
      <c r="S63" s="261">
        <v>0</v>
      </c>
      <c r="T63" s="261">
        <v>0</v>
      </c>
      <c r="U63" s="261">
        <v>0</v>
      </c>
      <c r="V63" s="261">
        <v>0</v>
      </c>
      <c r="W63" s="261">
        <v>0</v>
      </c>
      <c r="X63" s="261">
        <v>0</v>
      </c>
      <c r="Y63" s="261">
        <v>0</v>
      </c>
      <c r="Z63" s="261">
        <v>0</v>
      </c>
      <c r="AA63" s="261">
        <v>0</v>
      </c>
      <c r="AB63" s="261">
        <v>0</v>
      </c>
      <c r="AC63" s="261">
        <v>0</v>
      </c>
      <c r="AD63" s="261">
        <v>0</v>
      </c>
      <c r="AE63" s="261">
        <v>0</v>
      </c>
      <c r="AF63" s="261">
        <v>0</v>
      </c>
      <c r="AH63" s="252">
        <f t="shared" si="1"/>
        <v>2022</v>
      </c>
      <c r="AI63" s="273">
        <f t="shared" si="3"/>
        <v>44774</v>
      </c>
      <c r="AJ63" s="507">
        <f t="shared" si="5"/>
        <v>1053.1300000000001</v>
      </c>
      <c r="AK63" s="261">
        <v>1053.1300000000001</v>
      </c>
      <c r="AL63" s="261">
        <f>IFERROR(IF(-SUM(AL$20:AL62)+AL$15&lt;0.000001,0,IF($C63&gt;='H-32A-WP06 - Debt Service'!AI$24,'H-32A-WP06 - Debt Service'!AI$27/12,0)),"-")</f>
        <v>0</v>
      </c>
      <c r="AM63" s="261">
        <f>IFERROR(IF(-SUM(AM$20:AM62)+AM$15&lt;0.000001,0,IF($C63&gt;='H-32A-WP06 - Debt Service'!AJ$24,'H-32A-WP06 - Debt Service'!AJ$27/12,0)),"-")</f>
        <v>0</v>
      </c>
      <c r="AN63" s="261">
        <f>IFERROR(IF(-SUM(AN$20:AN62)+AN$15&lt;0.000001,0,IF($C63&gt;='H-32A-WP06 - Debt Service'!AK$24,'H-32A-WP06 - Debt Service'!AK$27/12,0)),"-")</f>
        <v>0</v>
      </c>
      <c r="AO63" s="261">
        <f>IFERROR(IF(-SUM(AO$20:AO62)+AO$15&lt;0.000001,0,IF($C63&gt;='H-32A-WP06 - Debt Service'!AL$24,'H-32A-WP06 - Debt Service'!AL$27/12,0)),"-")</f>
        <v>0</v>
      </c>
      <c r="AP63" s="261">
        <f>IFERROR(IF(-SUM(AP$20:AP62)+AP$15&lt;0.000001,0,IF($C63&gt;='H-32A-WP06 - Debt Service'!AM$24,'H-32A-WP06 - Debt Service'!AM$27/12,0)),"-")</f>
        <v>0</v>
      </c>
      <c r="AQ63" s="261">
        <f>IFERROR(IF(-SUM(AQ$20:AQ62)+AQ$15&lt;0.000001,0,IF($C63&gt;='H-32A-WP06 - Debt Service'!AN$24,'H-32A-WP06 - Debt Service'!AN$27/12,0)),"-")</f>
        <v>0</v>
      </c>
      <c r="AR63" s="261">
        <f>IFERROR(IF(-SUM(AR$20:AR62)+AR$15&lt;0.000001,0,IF($C63&gt;='H-32A-WP06 - Debt Service'!AO$24,'H-32A-WP06 - Debt Service'!AO$27/12,0)),"-")</f>
        <v>0</v>
      </c>
      <c r="AS63" s="261">
        <f>IFERROR(IF(-SUM(AS$20:AS62)+AS$15&lt;0.000001,0,IF($C63&gt;='H-32A-WP06 - Debt Service'!AP$24,'H-32A-WP06 - Debt Service'!AP$27/12,0)),"-")</f>
        <v>0</v>
      </c>
      <c r="AT63" s="261">
        <f>IFERROR(IF(-SUM(AT$20:AT62)+AT$15&lt;0.000001,0,IF($C63&gt;='H-32A-WP06 - Debt Service'!AQ$24,'H-32A-WP06 - Debt Service'!AQ$27/12,0)),"-")</f>
        <v>0</v>
      </c>
    </row>
    <row r="64" spans="2:46" hidden="1" x14ac:dyDescent="0.35">
      <c r="B64" s="252">
        <f t="shared" si="0"/>
        <v>2022</v>
      </c>
      <c r="C64" s="273">
        <f t="shared" si="2"/>
        <v>44805</v>
      </c>
      <c r="D64" s="507">
        <f t="shared" si="4"/>
        <v>122648.37</v>
      </c>
      <c r="E64" s="261">
        <v>14869</v>
      </c>
      <c r="F64" s="261">
        <v>4547.08</v>
      </c>
      <c r="G64" s="261">
        <v>4642.92</v>
      </c>
      <c r="H64" s="261">
        <v>22656.65</v>
      </c>
      <c r="I64" s="261">
        <v>6965.62</v>
      </c>
      <c r="J64" s="261">
        <v>22891.87</v>
      </c>
      <c r="K64" s="261">
        <v>11931.29</v>
      </c>
      <c r="L64" s="261">
        <v>16485.900000000001</v>
      </c>
      <c r="M64" s="261">
        <v>17658.04</v>
      </c>
      <c r="N64" s="261">
        <v>0</v>
      </c>
      <c r="O64" s="261">
        <v>0</v>
      </c>
      <c r="P64" s="261">
        <v>0</v>
      </c>
      <c r="Q64" s="261">
        <v>0</v>
      </c>
      <c r="R64" s="261">
        <v>0</v>
      </c>
      <c r="S64" s="261">
        <v>0</v>
      </c>
      <c r="T64" s="261">
        <v>0</v>
      </c>
      <c r="U64" s="261">
        <v>0</v>
      </c>
      <c r="V64" s="261">
        <v>0</v>
      </c>
      <c r="W64" s="261">
        <v>0</v>
      </c>
      <c r="X64" s="261">
        <v>0</v>
      </c>
      <c r="Y64" s="261">
        <v>0</v>
      </c>
      <c r="Z64" s="261">
        <v>0</v>
      </c>
      <c r="AA64" s="261">
        <v>0</v>
      </c>
      <c r="AB64" s="261">
        <v>0</v>
      </c>
      <c r="AC64" s="261">
        <v>0</v>
      </c>
      <c r="AD64" s="261">
        <v>0</v>
      </c>
      <c r="AE64" s="261">
        <v>0</v>
      </c>
      <c r="AF64" s="261">
        <v>0</v>
      </c>
      <c r="AH64" s="252">
        <f t="shared" si="1"/>
        <v>2022</v>
      </c>
      <c r="AI64" s="273">
        <f t="shared" si="3"/>
        <v>44805</v>
      </c>
      <c r="AJ64" s="507">
        <f t="shared" si="5"/>
        <v>1053.1300000000001</v>
      </c>
      <c r="AK64" s="261">
        <v>1053.1300000000001</v>
      </c>
      <c r="AL64" s="261">
        <f>IFERROR(IF(-SUM(AL$20:AL63)+AL$15&lt;0.000001,0,IF($C64&gt;='H-32A-WP06 - Debt Service'!AI$24,'H-32A-WP06 - Debt Service'!AI$27/12,0)),"-")</f>
        <v>0</v>
      </c>
      <c r="AM64" s="261">
        <f>IFERROR(IF(-SUM(AM$20:AM63)+AM$15&lt;0.000001,0,IF($C64&gt;='H-32A-WP06 - Debt Service'!AJ$24,'H-32A-WP06 - Debt Service'!AJ$27/12,0)),"-")</f>
        <v>0</v>
      </c>
      <c r="AN64" s="261">
        <f>IFERROR(IF(-SUM(AN$20:AN63)+AN$15&lt;0.000001,0,IF($C64&gt;='H-32A-WP06 - Debt Service'!AK$24,'H-32A-WP06 - Debt Service'!AK$27/12,0)),"-")</f>
        <v>0</v>
      </c>
      <c r="AO64" s="261">
        <f>IFERROR(IF(-SUM(AO$20:AO63)+AO$15&lt;0.000001,0,IF($C64&gt;='H-32A-WP06 - Debt Service'!AL$24,'H-32A-WP06 - Debt Service'!AL$27/12,0)),"-")</f>
        <v>0</v>
      </c>
      <c r="AP64" s="261">
        <f>IFERROR(IF(-SUM(AP$20:AP63)+AP$15&lt;0.000001,0,IF($C64&gt;='H-32A-WP06 - Debt Service'!AM$24,'H-32A-WP06 - Debt Service'!AM$27/12,0)),"-")</f>
        <v>0</v>
      </c>
      <c r="AQ64" s="261">
        <f>IFERROR(IF(-SUM(AQ$20:AQ63)+AQ$15&lt;0.000001,0,IF($C64&gt;='H-32A-WP06 - Debt Service'!AN$24,'H-32A-WP06 - Debt Service'!AN$27/12,0)),"-")</f>
        <v>0</v>
      </c>
      <c r="AR64" s="261">
        <f>IFERROR(IF(-SUM(AR$20:AR63)+AR$15&lt;0.000001,0,IF($C64&gt;='H-32A-WP06 - Debt Service'!AO$24,'H-32A-WP06 - Debt Service'!AO$27/12,0)),"-")</f>
        <v>0</v>
      </c>
      <c r="AS64" s="261">
        <f>IFERROR(IF(-SUM(AS$20:AS63)+AS$15&lt;0.000001,0,IF($C64&gt;='H-32A-WP06 - Debt Service'!AP$24,'H-32A-WP06 - Debt Service'!AP$27/12,0)),"-")</f>
        <v>0</v>
      </c>
      <c r="AT64" s="261">
        <f>IFERROR(IF(-SUM(AT$20:AT63)+AT$15&lt;0.000001,0,IF($C64&gt;='H-32A-WP06 - Debt Service'!AQ$24,'H-32A-WP06 - Debt Service'!AQ$27/12,0)),"-")</f>
        <v>0</v>
      </c>
    </row>
    <row r="65" spans="2:46" hidden="1" x14ac:dyDescent="0.35">
      <c r="B65" s="252">
        <f t="shared" si="0"/>
        <v>2022</v>
      </c>
      <c r="C65" s="273">
        <f t="shared" si="2"/>
        <v>44835</v>
      </c>
      <c r="D65" s="507">
        <f t="shared" si="4"/>
        <v>122648.37</v>
      </c>
      <c r="E65" s="261">
        <v>14869</v>
      </c>
      <c r="F65" s="261">
        <v>4547.08</v>
      </c>
      <c r="G65" s="261">
        <v>4642.92</v>
      </c>
      <c r="H65" s="261">
        <v>22656.65</v>
      </c>
      <c r="I65" s="261">
        <v>6965.62</v>
      </c>
      <c r="J65" s="261">
        <v>22891.87</v>
      </c>
      <c r="K65" s="261">
        <v>11931.29</v>
      </c>
      <c r="L65" s="261">
        <v>16485.900000000001</v>
      </c>
      <c r="M65" s="261">
        <v>17658.04</v>
      </c>
      <c r="N65" s="261">
        <v>0</v>
      </c>
      <c r="O65" s="261">
        <v>0</v>
      </c>
      <c r="P65" s="261">
        <v>0</v>
      </c>
      <c r="Q65" s="261">
        <v>0</v>
      </c>
      <c r="R65" s="261">
        <v>0</v>
      </c>
      <c r="S65" s="261">
        <v>0</v>
      </c>
      <c r="T65" s="261">
        <v>0</v>
      </c>
      <c r="U65" s="261">
        <v>0</v>
      </c>
      <c r="V65" s="261">
        <v>0</v>
      </c>
      <c r="W65" s="261">
        <v>0</v>
      </c>
      <c r="X65" s="261">
        <v>0</v>
      </c>
      <c r="Y65" s="261">
        <v>0</v>
      </c>
      <c r="Z65" s="261">
        <v>0</v>
      </c>
      <c r="AA65" s="261">
        <v>0</v>
      </c>
      <c r="AB65" s="261">
        <v>0</v>
      </c>
      <c r="AC65" s="261">
        <v>0</v>
      </c>
      <c r="AD65" s="261">
        <v>0</v>
      </c>
      <c r="AE65" s="261">
        <v>0</v>
      </c>
      <c r="AF65" s="261">
        <v>0</v>
      </c>
      <c r="AH65" s="252">
        <f t="shared" si="1"/>
        <v>2022</v>
      </c>
      <c r="AI65" s="273">
        <f t="shared" si="3"/>
        <v>44835</v>
      </c>
      <c r="AJ65" s="507">
        <f t="shared" si="5"/>
        <v>1053.1300000000001</v>
      </c>
      <c r="AK65" s="261">
        <v>1053.1300000000001</v>
      </c>
      <c r="AL65" s="261">
        <f>IFERROR(IF(-SUM(AL$20:AL64)+AL$15&lt;0.000001,0,IF($C65&gt;='H-32A-WP06 - Debt Service'!AI$24,'H-32A-WP06 - Debt Service'!AI$27/12,0)),"-")</f>
        <v>0</v>
      </c>
      <c r="AM65" s="261">
        <f>IFERROR(IF(-SUM(AM$20:AM64)+AM$15&lt;0.000001,0,IF($C65&gt;='H-32A-WP06 - Debt Service'!AJ$24,'H-32A-WP06 - Debt Service'!AJ$27/12,0)),"-")</f>
        <v>0</v>
      </c>
      <c r="AN65" s="261">
        <f>IFERROR(IF(-SUM(AN$20:AN64)+AN$15&lt;0.000001,0,IF($C65&gt;='H-32A-WP06 - Debt Service'!AK$24,'H-32A-WP06 - Debt Service'!AK$27/12,0)),"-")</f>
        <v>0</v>
      </c>
      <c r="AO65" s="261">
        <f>IFERROR(IF(-SUM(AO$20:AO64)+AO$15&lt;0.000001,0,IF($C65&gt;='H-32A-WP06 - Debt Service'!AL$24,'H-32A-WP06 - Debt Service'!AL$27/12,0)),"-")</f>
        <v>0</v>
      </c>
      <c r="AP65" s="261">
        <f>IFERROR(IF(-SUM(AP$20:AP64)+AP$15&lt;0.000001,0,IF($C65&gt;='H-32A-WP06 - Debt Service'!AM$24,'H-32A-WP06 - Debt Service'!AM$27/12,0)),"-")</f>
        <v>0</v>
      </c>
      <c r="AQ65" s="261">
        <f>IFERROR(IF(-SUM(AQ$20:AQ64)+AQ$15&lt;0.000001,0,IF($C65&gt;='H-32A-WP06 - Debt Service'!AN$24,'H-32A-WP06 - Debt Service'!AN$27/12,0)),"-")</f>
        <v>0</v>
      </c>
      <c r="AR65" s="261">
        <f>IFERROR(IF(-SUM(AR$20:AR64)+AR$15&lt;0.000001,0,IF($C65&gt;='H-32A-WP06 - Debt Service'!AO$24,'H-32A-WP06 - Debt Service'!AO$27/12,0)),"-")</f>
        <v>0</v>
      </c>
      <c r="AS65" s="261">
        <f>IFERROR(IF(-SUM(AS$20:AS64)+AS$15&lt;0.000001,0,IF($C65&gt;='H-32A-WP06 - Debt Service'!AP$24,'H-32A-WP06 - Debt Service'!AP$27/12,0)),"-")</f>
        <v>0</v>
      </c>
      <c r="AT65" s="261">
        <f>IFERROR(IF(-SUM(AT$20:AT64)+AT$15&lt;0.000001,0,IF($C65&gt;='H-32A-WP06 - Debt Service'!AQ$24,'H-32A-WP06 - Debt Service'!AQ$27/12,0)),"-")</f>
        <v>0</v>
      </c>
    </row>
    <row r="66" spans="2:46" hidden="1" x14ac:dyDescent="0.35">
      <c r="B66" s="252">
        <f t="shared" si="0"/>
        <v>2022</v>
      </c>
      <c r="C66" s="273">
        <f t="shared" si="2"/>
        <v>44866</v>
      </c>
      <c r="D66" s="507">
        <f t="shared" si="4"/>
        <v>122648.37</v>
      </c>
      <c r="E66" s="261">
        <v>14869</v>
      </c>
      <c r="F66" s="261">
        <v>4547.08</v>
      </c>
      <c r="G66" s="261">
        <v>4642.92</v>
      </c>
      <c r="H66" s="261">
        <v>22656.65</v>
      </c>
      <c r="I66" s="261">
        <v>6965.62</v>
      </c>
      <c r="J66" s="261">
        <v>22891.87</v>
      </c>
      <c r="K66" s="261">
        <v>11931.29</v>
      </c>
      <c r="L66" s="261">
        <v>16485.900000000001</v>
      </c>
      <c r="M66" s="261">
        <v>17658.04</v>
      </c>
      <c r="N66" s="261">
        <v>0</v>
      </c>
      <c r="O66" s="261">
        <v>0</v>
      </c>
      <c r="P66" s="261">
        <v>0</v>
      </c>
      <c r="Q66" s="261">
        <v>0</v>
      </c>
      <c r="R66" s="261">
        <v>0</v>
      </c>
      <c r="S66" s="261">
        <v>0</v>
      </c>
      <c r="T66" s="261">
        <v>0</v>
      </c>
      <c r="U66" s="261">
        <v>0</v>
      </c>
      <c r="V66" s="261">
        <v>0</v>
      </c>
      <c r="W66" s="261">
        <v>0</v>
      </c>
      <c r="X66" s="261">
        <v>0</v>
      </c>
      <c r="Y66" s="261">
        <v>0</v>
      </c>
      <c r="Z66" s="261">
        <v>0</v>
      </c>
      <c r="AA66" s="261">
        <v>0</v>
      </c>
      <c r="AB66" s="261">
        <v>0</v>
      </c>
      <c r="AC66" s="261">
        <v>0</v>
      </c>
      <c r="AD66" s="261">
        <v>0</v>
      </c>
      <c r="AE66" s="261">
        <v>0</v>
      </c>
      <c r="AF66" s="261">
        <v>0</v>
      </c>
      <c r="AH66" s="252">
        <f t="shared" si="1"/>
        <v>2022</v>
      </c>
      <c r="AI66" s="273">
        <f t="shared" si="3"/>
        <v>44866</v>
      </c>
      <c r="AJ66" s="507">
        <f t="shared" si="5"/>
        <v>1053.1300000000001</v>
      </c>
      <c r="AK66" s="261">
        <v>1053.1300000000001</v>
      </c>
      <c r="AL66" s="261">
        <f>IFERROR(IF(-SUM(AL$20:AL65)+AL$15&lt;0.000001,0,IF($C66&gt;='H-32A-WP06 - Debt Service'!AI$24,'H-32A-WP06 - Debt Service'!AI$27/12,0)),"-")</f>
        <v>0</v>
      </c>
      <c r="AM66" s="261">
        <f>IFERROR(IF(-SUM(AM$20:AM65)+AM$15&lt;0.000001,0,IF($C66&gt;='H-32A-WP06 - Debt Service'!AJ$24,'H-32A-WP06 - Debt Service'!AJ$27/12,0)),"-")</f>
        <v>0</v>
      </c>
      <c r="AN66" s="261">
        <f>IFERROR(IF(-SUM(AN$20:AN65)+AN$15&lt;0.000001,0,IF($C66&gt;='H-32A-WP06 - Debt Service'!AK$24,'H-32A-WP06 - Debt Service'!AK$27/12,0)),"-")</f>
        <v>0</v>
      </c>
      <c r="AO66" s="261">
        <f>IFERROR(IF(-SUM(AO$20:AO65)+AO$15&lt;0.000001,0,IF($C66&gt;='H-32A-WP06 - Debt Service'!AL$24,'H-32A-WP06 - Debt Service'!AL$27/12,0)),"-")</f>
        <v>0</v>
      </c>
      <c r="AP66" s="261">
        <f>IFERROR(IF(-SUM(AP$20:AP65)+AP$15&lt;0.000001,0,IF($C66&gt;='H-32A-WP06 - Debt Service'!AM$24,'H-32A-WP06 - Debt Service'!AM$27/12,0)),"-")</f>
        <v>0</v>
      </c>
      <c r="AQ66" s="261">
        <f>IFERROR(IF(-SUM(AQ$20:AQ65)+AQ$15&lt;0.000001,0,IF($C66&gt;='H-32A-WP06 - Debt Service'!AN$24,'H-32A-WP06 - Debt Service'!AN$27/12,0)),"-")</f>
        <v>0</v>
      </c>
      <c r="AR66" s="261">
        <f>IFERROR(IF(-SUM(AR$20:AR65)+AR$15&lt;0.000001,0,IF($C66&gt;='H-32A-WP06 - Debt Service'!AO$24,'H-32A-WP06 - Debt Service'!AO$27/12,0)),"-")</f>
        <v>0</v>
      </c>
      <c r="AS66" s="261">
        <f>IFERROR(IF(-SUM(AS$20:AS65)+AS$15&lt;0.000001,0,IF($C66&gt;='H-32A-WP06 - Debt Service'!AP$24,'H-32A-WP06 - Debt Service'!AP$27/12,0)),"-")</f>
        <v>0</v>
      </c>
      <c r="AT66" s="261">
        <f>IFERROR(IF(-SUM(AT$20:AT65)+AT$15&lt;0.000001,0,IF($C66&gt;='H-32A-WP06 - Debt Service'!AQ$24,'H-32A-WP06 - Debt Service'!AQ$27/12,0)),"-")</f>
        <v>0</v>
      </c>
    </row>
    <row r="67" spans="2:46" hidden="1" x14ac:dyDescent="0.35">
      <c r="B67" s="252">
        <f t="shared" si="0"/>
        <v>2022</v>
      </c>
      <c r="C67" s="273">
        <f t="shared" si="2"/>
        <v>44896</v>
      </c>
      <c r="D67" s="507">
        <f t="shared" si="4"/>
        <v>769488.66</v>
      </c>
      <c r="E67" s="261">
        <v>21208.89</v>
      </c>
      <c r="F67" s="261">
        <v>6673.21</v>
      </c>
      <c r="G67" s="261">
        <v>6833.2999999999993</v>
      </c>
      <c r="H67" s="261">
        <v>34109.53</v>
      </c>
      <c r="I67" s="261">
        <v>10634.94</v>
      </c>
      <c r="J67" s="261">
        <v>35048.619999999995</v>
      </c>
      <c r="K67" s="261">
        <v>18216.43</v>
      </c>
      <c r="L67" s="261">
        <v>25452.400000000001</v>
      </c>
      <c r="M67" s="261">
        <v>27717.040000000001</v>
      </c>
      <c r="N67" s="261">
        <v>583594.30000000005</v>
      </c>
      <c r="O67" s="261">
        <v>0</v>
      </c>
      <c r="P67" s="261">
        <v>0</v>
      </c>
      <c r="Q67" s="261">
        <v>0</v>
      </c>
      <c r="R67" s="261">
        <v>0</v>
      </c>
      <c r="S67" s="261">
        <v>0</v>
      </c>
      <c r="T67" s="261">
        <v>0</v>
      </c>
      <c r="U67" s="261">
        <v>0</v>
      </c>
      <c r="V67" s="261">
        <v>0</v>
      </c>
      <c r="W67" s="261">
        <v>0</v>
      </c>
      <c r="X67" s="261">
        <v>0</v>
      </c>
      <c r="Y67" s="261">
        <v>0</v>
      </c>
      <c r="Z67" s="261">
        <v>0</v>
      </c>
      <c r="AA67" s="261">
        <v>0</v>
      </c>
      <c r="AB67" s="261">
        <v>0</v>
      </c>
      <c r="AC67" s="261">
        <v>0</v>
      </c>
      <c r="AD67" s="261">
        <v>0</v>
      </c>
      <c r="AE67" s="261">
        <v>0</v>
      </c>
      <c r="AF67" s="261">
        <v>0</v>
      </c>
      <c r="AH67" s="252">
        <f t="shared" si="1"/>
        <v>2022</v>
      </c>
      <c r="AI67" s="273">
        <f t="shared" si="3"/>
        <v>44896</v>
      </c>
      <c r="AJ67" s="507">
        <f t="shared" si="5"/>
        <v>1523.72</v>
      </c>
      <c r="AK67" s="261">
        <v>1523.72</v>
      </c>
      <c r="AL67" s="261">
        <f>IFERROR(IF(-SUM(AL$20:AL66)+AL$15&lt;0.000001,0,IF($C67&gt;='H-32A-WP06 - Debt Service'!AI$24,'H-32A-WP06 - Debt Service'!AI$27/12,0)),"-")</f>
        <v>0</v>
      </c>
      <c r="AM67" s="261">
        <f>IFERROR(IF(-SUM(AM$20:AM66)+AM$15&lt;0.000001,0,IF($C67&gt;='H-32A-WP06 - Debt Service'!AJ$24,'H-32A-WP06 - Debt Service'!AJ$27/12,0)),"-")</f>
        <v>0</v>
      </c>
      <c r="AN67" s="261">
        <f>IFERROR(IF(-SUM(AN$20:AN66)+AN$15&lt;0.000001,0,IF($C67&gt;='H-32A-WP06 - Debt Service'!AK$24,'H-32A-WP06 - Debt Service'!AK$27/12,0)),"-")</f>
        <v>0</v>
      </c>
      <c r="AO67" s="261">
        <f>IFERROR(IF(-SUM(AO$20:AO66)+AO$15&lt;0.000001,0,IF($C67&gt;='H-32A-WP06 - Debt Service'!AL$24,'H-32A-WP06 - Debt Service'!AL$27/12,0)),"-")</f>
        <v>0</v>
      </c>
      <c r="AP67" s="261">
        <f>IFERROR(IF(-SUM(AP$20:AP66)+AP$15&lt;0.000001,0,IF($C67&gt;='H-32A-WP06 - Debt Service'!AM$24,'H-32A-WP06 - Debt Service'!AM$27/12,0)),"-")</f>
        <v>0</v>
      </c>
      <c r="AQ67" s="261">
        <f>IFERROR(IF(-SUM(AQ$20:AQ66)+AQ$15&lt;0.000001,0,IF($C67&gt;='H-32A-WP06 - Debt Service'!AN$24,'H-32A-WP06 - Debt Service'!AN$27/12,0)),"-")</f>
        <v>0</v>
      </c>
      <c r="AR67" s="261">
        <f>IFERROR(IF(-SUM(AR$20:AR66)+AR$15&lt;0.000001,0,IF($C67&gt;='H-32A-WP06 - Debt Service'!AO$24,'H-32A-WP06 - Debt Service'!AO$27/12,0)),"-")</f>
        <v>0</v>
      </c>
      <c r="AS67" s="261">
        <f>IFERROR(IF(-SUM(AS$20:AS66)+AS$15&lt;0.000001,0,IF($C67&gt;='H-32A-WP06 - Debt Service'!AP$24,'H-32A-WP06 - Debt Service'!AP$27/12,0)),"-")</f>
        <v>0</v>
      </c>
      <c r="AT67" s="261">
        <f>IFERROR(IF(-SUM(AT$20:AT66)+AT$15&lt;0.000001,0,IF($C67&gt;='H-32A-WP06 - Debt Service'!AQ$24,'H-32A-WP06 - Debt Service'!AQ$27/12,0)),"-")</f>
        <v>0</v>
      </c>
    </row>
    <row r="68" spans="2:46" hidden="1" x14ac:dyDescent="0.35">
      <c r="B68" s="252">
        <f t="shared" si="0"/>
        <v>2023</v>
      </c>
      <c r="C68" s="273">
        <f t="shared" si="2"/>
        <v>44927</v>
      </c>
      <c r="D68" s="273"/>
      <c r="E68" s="261">
        <f>IFERROR(IF(-SUM(E$20:E67)+E$15&lt;0.000001,0,IF($C68&gt;='H-32A-WP06 - Debt Service'!C$24,'H-32A-WP06 - Debt Service'!C$27/12,0)),"-")</f>
        <v>0</v>
      </c>
      <c r="F68" s="261">
        <f>IFERROR(IF(-SUM(F$20:F67)+F$15&lt;0.000001,0,IF($C68&gt;='H-32A-WP06 - Debt Service'!D$24,'H-32A-WP06 - Debt Service'!D$27/12,0)),"-")</f>
        <v>0</v>
      </c>
      <c r="G68" s="261">
        <f>IFERROR(IF(-SUM(G$20:G67)+G$15&lt;0.000001,0,IF($C68&gt;='H-32A-WP06 - Debt Service'!E$24,'H-32A-WP06 - Debt Service'!E$27/12,0)),"-")</f>
        <v>0</v>
      </c>
      <c r="H68" s="261">
        <f>IFERROR(IF(-SUM(H$20:H67)+H$15&lt;0.000001,0,IF($C68&gt;='H-32A-WP06 - Debt Service'!F$24,'H-32A-WP06 - Debt Service'!F$27/12,0)),"-")</f>
        <v>0</v>
      </c>
      <c r="I68" s="261">
        <f>IFERROR(IF(-SUM(I$20:I67)+I$15&lt;0.000001,0,IF($C68&gt;='H-32A-WP06 - Debt Service'!G$24,'H-32A-WP06 - Debt Service'!G$27/12,0)),"-")</f>
        <v>0</v>
      </c>
      <c r="J68" s="261">
        <f>IFERROR(IF(-SUM(J$20:J67)+J$15&lt;0.000001,0,IF($C68&gt;='H-32A-WP06 - Debt Service'!H$24,'H-32A-WP06 - Debt Service'!H$27/12,0)),"-")</f>
        <v>0</v>
      </c>
      <c r="K68" s="261">
        <f>IFERROR(IF(-SUM(K$20:K67)+K$15&lt;0.000001,0,IF($C68&gt;='H-32A-WP06 - Debt Service'!I$24,'H-32A-WP06 - Debt Service'!I$27/12,0)),"-")</f>
        <v>0</v>
      </c>
      <c r="L68" s="261">
        <f>IFERROR(IF(-SUM(L$20:L67)+L$15&lt;0.000001,0,IF($C68&gt;='H-32A-WP06 - Debt Service'!J$24,'H-32A-WP06 - Debt Service'!J$27/12,0)),"-")</f>
        <v>0</v>
      </c>
      <c r="M68" s="261">
        <f>IFERROR(IF(-SUM(M$20:M67)+M$15&lt;0.000001,0,IF($C68&gt;='H-32A-WP06 - Debt Service'!K$24,'H-32A-WP06 - Debt Service'!K$27/12,0)),"-")</f>
        <v>0</v>
      </c>
      <c r="N68" s="261"/>
      <c r="O68" s="261"/>
      <c r="P68" s="261">
        <f>IFERROR(IF(-SUM(P$20:P67)+P$15&lt;0.000001,0,IF($C68&gt;='H-32A-WP06 - Debt Service'!M$24,'H-32A-WP06 - Debt Service'!M$27/12,0)),"-")</f>
        <v>0</v>
      </c>
      <c r="Q68" s="261">
        <f>IFERROR(IF(-SUM(Q$20:Q67)+Q$15&lt;0.000001,0,IF($C68&gt;='H-32A-WP06 - Debt Service'!L$24,'H-32A-WP06 - Debt Service'!L$27/12,0)),"-")</f>
        <v>0</v>
      </c>
      <c r="R68" s="261">
        <f>IFERROR(IF(-SUM(R$20:R67)+R$15&lt;0.000001,0,IF($C68&gt;='H-32A-WP06 - Debt Service'!S$24,'H-32A-WP06 - Debt Service'!S$27/12,0)),"-")</f>
        <v>0</v>
      </c>
      <c r="S68" s="261">
        <f>IFERROR(IF(-SUM(S$20:S67)+S$15&lt;0.000001,0,IF($C68&gt;='H-32A-WP06 - Debt Service'!O$24,'H-32A-WP06 - Debt Service'!O$27/12,0)),"-")</f>
        <v>0</v>
      </c>
      <c r="T68" s="261">
        <f>IFERROR(IF(-SUM(T$20:T67)+T$15&lt;0.000001,0,IF($C68&gt;='H-32A-WP06 - Debt Service'!#REF!,'H-32A-WP06 - Debt Service'!#REF!/12,0)),"-")</f>
        <v>0</v>
      </c>
      <c r="U68" s="261">
        <f>IFERROR(IF(-SUM(U$20:U67)+U$15&lt;0.000001,0,IF($C68&gt;='H-32A-WP06 - Debt Service'!T$24,'H-32A-WP06 - Debt Service'!T$27/12,0)),"-")</f>
        <v>0</v>
      </c>
      <c r="V68" s="261">
        <f>IFERROR(IF(-SUM(V$20:V67)+V$15&lt;0.000001,0,IF($C68&gt;='H-32A-WP06 - Debt Service'!N$24,'H-32A-WP06 - Debt Service'!N$27/12,0)),"-")</f>
        <v>0</v>
      </c>
      <c r="W68" s="261">
        <f>IFERROR(IF(-SUM(W$20:W67)+W$15&lt;0.000001,0,IF($C68&gt;='H-32A-WP06 - Debt Service'!Q$24,'H-32A-WP06 - Debt Service'!Q$27/12,0)),"-")</f>
        <v>0</v>
      </c>
      <c r="X68" s="261">
        <f>IFERROR(IF(-SUM(X$20:X67)+X$15&lt;0.000001,0,IF($C68&gt;='H-32A-WP06 - Debt Service'!T$24,'H-32A-WP06 - Debt Service'!T$27/12,0)),"-")</f>
        <v>0</v>
      </c>
      <c r="Y68" s="261">
        <f>IFERROR(IF(-SUM(Y$20:Y67)+Y$15&lt;0.000001,0,IF($C68&gt;='H-32A-WP06 - Debt Service'!#REF!,'H-32A-WP06 - Debt Service'!#REF!/12,0)),"-")</f>
        <v>0</v>
      </c>
      <c r="Z68" s="261">
        <f>IFERROR(IF(-SUM(Z$20:Z67)+Z$15&lt;0.000001,0,IF($C68&gt;='H-32A-WP06 - Debt Service'!S$24,'H-32A-WP06 - Debt Service'!S$27/12,0)),"-")</f>
        <v>0</v>
      </c>
      <c r="AA68" s="261">
        <f>IFERROR(IF(-SUM(AA$20:AA67)+AA$15&lt;0.000001,0,IF($C68&gt;='H-32A-WP06 - Debt Service'!R$24,'H-32A-WP06 - Debt Service'!R$27/12,0)),"-")</f>
        <v>0</v>
      </c>
      <c r="AB68" s="261">
        <f>IFERROR(IF(-SUM(AB$20:AB67)+AB$15&lt;0.000001,0,IF($C68&gt;='H-32A-WP06 - Debt Service'!P$24,'H-32A-WP06 - Debt Service'!P$27/12,0)),"-")</f>
        <v>0</v>
      </c>
      <c r="AC68" s="261">
        <f>IFERROR(IF(-SUM(AC$20:AC67)+AC$15&lt;0.000001,0,IF($C68&gt;='H-32A-WP06 - Debt Service'!#REF!,'H-32A-WP06 - Debt Service'!#REF!/12,0)),"-")</f>
        <v>0</v>
      </c>
      <c r="AD68" s="261">
        <f>IFERROR(IF(-SUM(AD$20:AD67)+AD$15&lt;0.000001,0,IF($C68&gt;='H-32A-WP06 - Debt Service'!#REF!,'H-32A-WP06 - Debt Service'!#REF!/12,0)),"-")</f>
        <v>0</v>
      </c>
      <c r="AE68" s="261">
        <f>IFERROR(IF(-SUM(AE$20:AE67)+AE$15&lt;0.000001,0,IF($C68&gt;='H-32A-WP06 - Debt Service'!#REF!,'H-32A-WP06 - Debt Service'!#REF!/12,0)),"-")</f>
        <v>0</v>
      </c>
      <c r="AF68" s="261">
        <f>IFERROR(IF(-SUM(AF$20:AF67)+AF$15&lt;0.000001,0,IF($C68&gt;='H-32A-WP06 - Debt Service'!Q$24,'H-32A-WP06 - Debt Service'!Q$27/12,0)),"-")</f>
        <v>0</v>
      </c>
      <c r="AH68" s="252">
        <f t="shared" si="1"/>
        <v>2023</v>
      </c>
      <c r="AI68" s="273">
        <f t="shared" si="3"/>
        <v>44927</v>
      </c>
      <c r="AJ68" s="273"/>
      <c r="AK68" s="261">
        <f>IFERROR(IF(-SUM(AK$20:AK67)+AK$15&lt;0.000001,0,IF($C68&gt;='H-32A-WP06 - Debt Service'!AH$24,'H-32A-WP06 - Debt Service'!AH$27/12,0)),"-")</f>
        <v>0</v>
      </c>
      <c r="AL68" s="261">
        <f>IFERROR(IF(-SUM(AL$20:AL67)+AL$15&lt;0.000001,0,IF($C68&gt;='H-32A-WP06 - Debt Service'!AI$24,'H-32A-WP06 - Debt Service'!AI$27/12,0)),"-")</f>
        <v>0</v>
      </c>
      <c r="AM68" s="261">
        <f>IFERROR(IF(-SUM(AM$20:AM67)+AM$15&lt;0.000001,0,IF($C68&gt;='H-32A-WP06 - Debt Service'!AJ$24,'H-32A-WP06 - Debt Service'!AJ$27/12,0)),"-")</f>
        <v>0</v>
      </c>
      <c r="AN68" s="261">
        <f>IFERROR(IF(-SUM(AN$20:AN67)+AN$15&lt;0.000001,0,IF($C68&gt;='H-32A-WP06 - Debt Service'!AK$24,'H-32A-WP06 - Debt Service'!AK$27/12,0)),"-")</f>
        <v>0</v>
      </c>
      <c r="AO68" s="261">
        <f>IFERROR(IF(-SUM(AO$20:AO67)+AO$15&lt;0.000001,0,IF($C68&gt;='H-32A-WP06 - Debt Service'!AL$24,'H-32A-WP06 - Debt Service'!AL$27/12,0)),"-")</f>
        <v>0</v>
      </c>
      <c r="AP68" s="261">
        <f>IFERROR(IF(-SUM(AP$20:AP67)+AP$15&lt;0.000001,0,IF($C68&gt;='H-32A-WP06 - Debt Service'!AM$24,'H-32A-WP06 - Debt Service'!AM$27/12,0)),"-")</f>
        <v>0</v>
      </c>
      <c r="AQ68" s="261">
        <f>IFERROR(IF(-SUM(AQ$20:AQ67)+AQ$15&lt;0.000001,0,IF($C68&gt;='H-32A-WP06 - Debt Service'!AN$24,'H-32A-WP06 - Debt Service'!AN$27/12,0)),"-")</f>
        <v>0</v>
      </c>
      <c r="AR68" s="261">
        <f>IFERROR(IF(-SUM(AR$20:AR67)+AR$15&lt;0.000001,0,IF($C68&gt;='H-32A-WP06 - Debt Service'!AO$24,'H-32A-WP06 - Debt Service'!AO$27/12,0)),"-")</f>
        <v>0</v>
      </c>
      <c r="AS68" s="261">
        <f>IFERROR(IF(-SUM(AS$20:AS67)+AS$15&lt;0.000001,0,IF($C68&gt;='H-32A-WP06 - Debt Service'!AP$24,'H-32A-WP06 - Debt Service'!AP$27/12,0)),"-")</f>
        <v>0</v>
      </c>
      <c r="AT68" s="261">
        <f>IFERROR(IF(-SUM(AT$20:AT67)+AT$15&lt;0.000001,0,IF($C68&gt;='H-32A-WP06 - Debt Service'!AQ$24,'H-32A-WP06 - Debt Service'!AQ$27/12,0)),"-")</f>
        <v>0</v>
      </c>
    </row>
    <row r="69" spans="2:46" hidden="1" x14ac:dyDescent="0.35">
      <c r="B69" s="252">
        <f t="shared" si="0"/>
        <v>2023</v>
      </c>
      <c r="C69" s="273">
        <f t="shared" si="2"/>
        <v>44958</v>
      </c>
      <c r="D69" s="273"/>
      <c r="E69" s="261">
        <f>IFERROR(IF(-SUM(E$20:E68)+E$15&lt;0.000001,0,IF($C69&gt;='H-32A-WP06 - Debt Service'!C$24,'H-32A-WP06 - Debt Service'!C$27/12,0)),"-")</f>
        <v>0</v>
      </c>
      <c r="F69" s="261">
        <f>IFERROR(IF(-SUM(F$20:F68)+F$15&lt;0.000001,0,IF($C69&gt;='H-32A-WP06 - Debt Service'!D$24,'H-32A-WP06 - Debt Service'!D$27/12,0)),"-")</f>
        <v>0</v>
      </c>
      <c r="G69" s="261">
        <f>IFERROR(IF(-SUM(G$20:G68)+G$15&lt;0.000001,0,IF($C69&gt;='H-32A-WP06 - Debt Service'!E$24,'H-32A-WP06 - Debt Service'!E$27/12,0)),"-")</f>
        <v>0</v>
      </c>
      <c r="H69" s="261">
        <f>IFERROR(IF(-SUM(H$20:H68)+H$15&lt;0.000001,0,IF($C69&gt;='H-32A-WP06 - Debt Service'!F$24,'H-32A-WP06 - Debt Service'!F$27/12,0)),"-")</f>
        <v>0</v>
      </c>
      <c r="I69" s="261">
        <f>IFERROR(IF(-SUM(I$20:I68)+I$15&lt;0.000001,0,IF($C69&gt;='H-32A-WP06 - Debt Service'!G$24,'H-32A-WP06 - Debt Service'!G$27/12,0)),"-")</f>
        <v>0</v>
      </c>
      <c r="J69" s="261">
        <f>IFERROR(IF(-SUM(J$20:J68)+J$15&lt;0.000001,0,IF($C69&gt;='H-32A-WP06 - Debt Service'!H$24,'H-32A-WP06 - Debt Service'!H$27/12,0)),"-")</f>
        <v>0</v>
      </c>
      <c r="K69" s="261">
        <f>IFERROR(IF(-SUM(K$20:K68)+K$15&lt;0.000001,0,IF($C69&gt;='H-32A-WP06 - Debt Service'!I$24,'H-32A-WP06 - Debt Service'!I$27/12,0)),"-")</f>
        <v>0</v>
      </c>
      <c r="L69" s="261">
        <f>IFERROR(IF(-SUM(L$20:L68)+L$15&lt;0.000001,0,IF($C69&gt;='H-32A-WP06 - Debt Service'!J$24,'H-32A-WP06 - Debt Service'!J$27/12,0)),"-")</f>
        <v>0</v>
      </c>
      <c r="M69" s="261">
        <f>IFERROR(IF(-SUM(M$20:M68)+M$15&lt;0.000001,0,IF($C69&gt;='H-32A-WP06 - Debt Service'!K$24,'H-32A-WP06 - Debt Service'!K$27/12,0)),"-")</f>
        <v>0</v>
      </c>
      <c r="N69" s="261"/>
      <c r="O69" s="261"/>
      <c r="P69" s="261">
        <f>IFERROR(IF(-SUM(P$20:P68)+P$15&lt;0.000001,0,IF($C69&gt;='H-32A-WP06 - Debt Service'!M$24,'H-32A-WP06 - Debt Service'!M$27/12,0)),"-")</f>
        <v>0</v>
      </c>
      <c r="Q69" s="261">
        <f>IFERROR(IF(-SUM(Q$20:Q68)+Q$15&lt;0.000001,0,IF($C69&gt;='H-32A-WP06 - Debt Service'!L$24,'H-32A-WP06 - Debt Service'!L$27/12,0)),"-")</f>
        <v>0</v>
      </c>
      <c r="R69" s="261">
        <f>IFERROR(IF(-SUM(R$20:R68)+R$15&lt;0.000001,0,IF($C69&gt;='H-32A-WP06 - Debt Service'!S$24,'H-32A-WP06 - Debt Service'!S$27/12,0)),"-")</f>
        <v>0</v>
      </c>
      <c r="S69" s="261">
        <f>IFERROR(IF(-SUM(S$20:S68)+S$15&lt;0.000001,0,IF($C69&gt;='H-32A-WP06 - Debt Service'!O$24,'H-32A-WP06 - Debt Service'!O$27/12,0)),"-")</f>
        <v>0</v>
      </c>
      <c r="T69" s="261">
        <f>IFERROR(IF(-SUM(T$20:T68)+T$15&lt;0.000001,0,IF($C69&gt;='H-32A-WP06 - Debt Service'!#REF!,'H-32A-WP06 - Debt Service'!#REF!/12,0)),"-")</f>
        <v>0</v>
      </c>
      <c r="U69" s="261">
        <f>IFERROR(IF(-SUM(U$20:U68)+U$15&lt;0.000001,0,IF($C69&gt;='H-32A-WP06 - Debt Service'!T$24,'H-32A-WP06 - Debt Service'!T$27/12,0)),"-")</f>
        <v>0</v>
      </c>
      <c r="V69" s="261">
        <f>IFERROR(IF(-SUM(V$20:V68)+V$15&lt;0.000001,0,IF($C69&gt;='H-32A-WP06 - Debt Service'!N$24,'H-32A-WP06 - Debt Service'!N$27/12,0)),"-")</f>
        <v>0</v>
      </c>
      <c r="W69" s="261">
        <f>IFERROR(IF(-SUM(W$20:W68)+W$15&lt;0.000001,0,IF($C69&gt;='H-32A-WP06 - Debt Service'!Q$24,'H-32A-WP06 - Debt Service'!Q$27/12,0)),"-")</f>
        <v>0</v>
      </c>
      <c r="X69" s="261">
        <f>IFERROR(IF(-SUM(X$20:X68)+X$15&lt;0.000001,0,IF($C69&gt;='H-32A-WP06 - Debt Service'!T$24,'H-32A-WP06 - Debt Service'!T$27/12,0)),"-")</f>
        <v>0</v>
      </c>
      <c r="Y69" s="261">
        <f>IFERROR(IF(-SUM(Y$20:Y68)+Y$15&lt;0.000001,0,IF($C69&gt;='H-32A-WP06 - Debt Service'!#REF!,'H-32A-WP06 - Debt Service'!#REF!/12,0)),"-")</f>
        <v>0</v>
      </c>
      <c r="Z69" s="261">
        <f>IFERROR(IF(-SUM(Z$20:Z68)+Z$15&lt;0.000001,0,IF($C69&gt;='H-32A-WP06 - Debt Service'!S$24,'H-32A-WP06 - Debt Service'!S$27/12,0)),"-")</f>
        <v>0</v>
      </c>
      <c r="AA69" s="261">
        <f>IFERROR(IF(-SUM(AA$20:AA68)+AA$15&lt;0.000001,0,IF($C69&gt;='H-32A-WP06 - Debt Service'!R$24,'H-32A-WP06 - Debt Service'!R$27/12,0)),"-")</f>
        <v>0</v>
      </c>
      <c r="AB69" s="261">
        <f>IFERROR(IF(-SUM(AB$20:AB68)+AB$15&lt;0.000001,0,IF($C69&gt;='H-32A-WP06 - Debt Service'!P$24,'H-32A-WP06 - Debt Service'!P$27/12,0)),"-")</f>
        <v>0</v>
      </c>
      <c r="AC69" s="261">
        <f>IFERROR(IF(-SUM(AC$20:AC68)+AC$15&lt;0.000001,0,IF($C69&gt;='H-32A-WP06 - Debt Service'!#REF!,'H-32A-WP06 - Debt Service'!#REF!/12,0)),"-")</f>
        <v>0</v>
      </c>
      <c r="AD69" s="261">
        <f>IFERROR(IF(-SUM(AD$20:AD68)+AD$15&lt;0.000001,0,IF($C69&gt;='H-32A-WP06 - Debt Service'!#REF!,'H-32A-WP06 - Debt Service'!#REF!/12,0)),"-")</f>
        <v>0</v>
      </c>
      <c r="AE69" s="261">
        <f>IFERROR(IF(-SUM(AE$20:AE68)+AE$15&lt;0.000001,0,IF($C69&gt;='H-32A-WP06 - Debt Service'!#REF!,'H-32A-WP06 - Debt Service'!#REF!/12,0)),"-")</f>
        <v>0</v>
      </c>
      <c r="AF69" s="261">
        <f>IFERROR(IF(-SUM(AF$20:AF68)+AF$15&lt;0.000001,0,IF($C69&gt;='H-32A-WP06 - Debt Service'!Q$24,'H-32A-WP06 - Debt Service'!Q$27/12,0)),"-")</f>
        <v>0</v>
      </c>
      <c r="AH69" s="252">
        <f t="shared" si="1"/>
        <v>2023</v>
      </c>
      <c r="AI69" s="273">
        <f t="shared" si="3"/>
        <v>44958</v>
      </c>
      <c r="AJ69" s="273"/>
      <c r="AK69" s="261">
        <f>IFERROR(IF(-SUM(AK$20:AK68)+AK$15&lt;0.000001,0,IF($C69&gt;='H-32A-WP06 - Debt Service'!AH$24,'H-32A-WP06 - Debt Service'!AH$27/12,0)),"-")</f>
        <v>0</v>
      </c>
      <c r="AL69" s="261">
        <f>IFERROR(IF(-SUM(AL$20:AL68)+AL$15&lt;0.000001,0,IF($C69&gt;='H-32A-WP06 - Debt Service'!AI$24,'H-32A-WP06 - Debt Service'!AI$27/12,0)),"-")</f>
        <v>0</v>
      </c>
      <c r="AM69" s="261">
        <f>IFERROR(IF(-SUM(AM$20:AM68)+AM$15&lt;0.000001,0,IF($C69&gt;='H-32A-WP06 - Debt Service'!AJ$24,'H-32A-WP06 - Debt Service'!AJ$27/12,0)),"-")</f>
        <v>0</v>
      </c>
      <c r="AN69" s="261">
        <f>IFERROR(IF(-SUM(AN$20:AN68)+AN$15&lt;0.000001,0,IF($C69&gt;='H-32A-WP06 - Debt Service'!AK$24,'H-32A-WP06 - Debt Service'!AK$27/12,0)),"-")</f>
        <v>0</v>
      </c>
      <c r="AO69" s="261">
        <f>IFERROR(IF(-SUM(AO$20:AO68)+AO$15&lt;0.000001,0,IF($C69&gt;='H-32A-WP06 - Debt Service'!AL$24,'H-32A-WP06 - Debt Service'!AL$27/12,0)),"-")</f>
        <v>0</v>
      </c>
      <c r="AP69" s="261">
        <f>IFERROR(IF(-SUM(AP$20:AP68)+AP$15&lt;0.000001,0,IF($C69&gt;='H-32A-WP06 - Debt Service'!AM$24,'H-32A-WP06 - Debt Service'!AM$27/12,0)),"-")</f>
        <v>0</v>
      </c>
      <c r="AQ69" s="261">
        <f>IFERROR(IF(-SUM(AQ$20:AQ68)+AQ$15&lt;0.000001,0,IF($C69&gt;='H-32A-WP06 - Debt Service'!AN$24,'H-32A-WP06 - Debt Service'!AN$27/12,0)),"-")</f>
        <v>0</v>
      </c>
      <c r="AR69" s="261">
        <f>IFERROR(IF(-SUM(AR$20:AR68)+AR$15&lt;0.000001,0,IF($C69&gt;='H-32A-WP06 - Debt Service'!AO$24,'H-32A-WP06 - Debt Service'!AO$27/12,0)),"-")</f>
        <v>0</v>
      </c>
      <c r="AS69" s="261">
        <f>IFERROR(IF(-SUM(AS$20:AS68)+AS$15&lt;0.000001,0,IF($C69&gt;='H-32A-WP06 - Debt Service'!AP$24,'H-32A-WP06 - Debt Service'!AP$27/12,0)),"-")</f>
        <v>0</v>
      </c>
      <c r="AT69" s="261">
        <f>IFERROR(IF(-SUM(AT$20:AT68)+AT$15&lt;0.000001,0,IF($C69&gt;='H-32A-WP06 - Debt Service'!AQ$24,'H-32A-WP06 - Debt Service'!AQ$27/12,0)),"-")</f>
        <v>0</v>
      </c>
    </row>
    <row r="70" spans="2:46" hidden="1" x14ac:dyDescent="0.35">
      <c r="B70" s="252">
        <f t="shared" si="0"/>
        <v>2023</v>
      </c>
      <c r="C70" s="273">
        <f t="shared" si="2"/>
        <v>44986</v>
      </c>
      <c r="D70" s="273"/>
      <c r="E70" s="261">
        <f>IFERROR(IF(-SUM(E$20:E69)+E$15&lt;0.000001,0,IF($C70&gt;='H-32A-WP06 - Debt Service'!C$24,'H-32A-WP06 - Debt Service'!C$27/12,0)),"-")</f>
        <v>0</v>
      </c>
      <c r="F70" s="261">
        <f>IFERROR(IF(-SUM(F$20:F69)+F$15&lt;0.000001,0,IF($C70&gt;='H-32A-WP06 - Debt Service'!D$24,'H-32A-WP06 - Debt Service'!D$27/12,0)),"-")</f>
        <v>0</v>
      </c>
      <c r="G70" s="261">
        <f>IFERROR(IF(-SUM(G$20:G69)+G$15&lt;0.000001,0,IF($C70&gt;='H-32A-WP06 - Debt Service'!E$24,'H-32A-WP06 - Debt Service'!E$27/12,0)),"-")</f>
        <v>0</v>
      </c>
      <c r="H70" s="261">
        <f>IFERROR(IF(-SUM(H$20:H69)+H$15&lt;0.000001,0,IF($C70&gt;='H-32A-WP06 - Debt Service'!F$24,'H-32A-WP06 - Debt Service'!F$27/12,0)),"-")</f>
        <v>0</v>
      </c>
      <c r="I70" s="261">
        <f>IFERROR(IF(-SUM(I$20:I69)+I$15&lt;0.000001,0,IF($C70&gt;='H-32A-WP06 - Debt Service'!G$24,'H-32A-WP06 - Debt Service'!G$27/12,0)),"-")</f>
        <v>0</v>
      </c>
      <c r="J70" s="261">
        <f>IFERROR(IF(-SUM(J$20:J69)+J$15&lt;0.000001,0,IF($C70&gt;='H-32A-WP06 - Debt Service'!H$24,'H-32A-WP06 - Debt Service'!H$27/12,0)),"-")</f>
        <v>0</v>
      </c>
      <c r="K70" s="261">
        <f>IFERROR(IF(-SUM(K$20:K69)+K$15&lt;0.000001,0,IF($C70&gt;='H-32A-WP06 - Debt Service'!I$24,'H-32A-WP06 - Debt Service'!I$27/12,0)),"-")</f>
        <v>0</v>
      </c>
      <c r="L70" s="261">
        <f>IFERROR(IF(-SUM(L$20:L69)+L$15&lt;0.000001,0,IF($C70&gt;='H-32A-WP06 - Debt Service'!J$24,'H-32A-WP06 - Debt Service'!J$27/12,0)),"-")</f>
        <v>0</v>
      </c>
      <c r="M70" s="261">
        <f>IFERROR(IF(-SUM(M$20:M69)+M$15&lt;0.000001,0,IF($C70&gt;='H-32A-WP06 - Debt Service'!K$24,'H-32A-WP06 - Debt Service'!K$27/12,0)),"-")</f>
        <v>0</v>
      </c>
      <c r="N70" s="261"/>
      <c r="O70" s="261"/>
      <c r="P70" s="261">
        <f>IFERROR(IF(-SUM(P$20:P69)+P$15&lt;0.000001,0,IF($C70&gt;='H-32A-WP06 - Debt Service'!M$24,'H-32A-WP06 - Debt Service'!M$27/12,0)),"-")</f>
        <v>0</v>
      </c>
      <c r="Q70" s="261">
        <f>IFERROR(IF(-SUM(Q$20:Q69)+Q$15&lt;0.000001,0,IF($C70&gt;='H-32A-WP06 - Debt Service'!L$24,'H-32A-WP06 - Debt Service'!L$27/12,0)),"-")</f>
        <v>0</v>
      </c>
      <c r="R70" s="261">
        <f>IFERROR(IF(-SUM(R$20:R69)+R$15&lt;0.000001,0,IF($C70&gt;='H-32A-WP06 - Debt Service'!S$24,'H-32A-WP06 - Debt Service'!S$27/12,0)),"-")</f>
        <v>0</v>
      </c>
      <c r="S70" s="261">
        <f>IFERROR(IF(-SUM(S$20:S69)+S$15&lt;0.000001,0,IF($C70&gt;='H-32A-WP06 - Debt Service'!O$24,'H-32A-WP06 - Debt Service'!O$27/12,0)),"-")</f>
        <v>0</v>
      </c>
      <c r="T70" s="261">
        <f>IFERROR(IF(-SUM(T$20:T69)+T$15&lt;0.000001,0,IF($C70&gt;='H-32A-WP06 - Debt Service'!#REF!,'H-32A-WP06 - Debt Service'!#REF!/12,0)),"-")</f>
        <v>0</v>
      </c>
      <c r="U70" s="261">
        <f>IFERROR(IF(-SUM(U$20:U69)+U$15&lt;0.000001,0,IF($C70&gt;='H-32A-WP06 - Debt Service'!T$24,'H-32A-WP06 - Debt Service'!T$27/12,0)),"-")</f>
        <v>0</v>
      </c>
      <c r="V70" s="261">
        <f>IFERROR(IF(-SUM(V$20:V69)+V$15&lt;0.000001,0,IF($C70&gt;='H-32A-WP06 - Debt Service'!N$24,'H-32A-WP06 - Debt Service'!N$27/12,0)),"-")</f>
        <v>0</v>
      </c>
      <c r="W70" s="261">
        <f>IFERROR(IF(-SUM(W$20:W69)+W$15&lt;0.000001,0,IF($C70&gt;='H-32A-WP06 - Debt Service'!Q$24,'H-32A-WP06 - Debt Service'!Q$27/12,0)),"-")</f>
        <v>0</v>
      </c>
      <c r="X70" s="261">
        <f>IFERROR(IF(-SUM(X$20:X69)+X$15&lt;0.000001,0,IF($C70&gt;='H-32A-WP06 - Debt Service'!T$24,'H-32A-WP06 - Debt Service'!T$27/12,0)),"-")</f>
        <v>0</v>
      </c>
      <c r="Y70" s="261">
        <f>IFERROR(IF(-SUM(Y$20:Y69)+Y$15&lt;0.000001,0,IF($C70&gt;='H-32A-WP06 - Debt Service'!#REF!,'H-32A-WP06 - Debt Service'!#REF!/12,0)),"-")</f>
        <v>0</v>
      </c>
      <c r="Z70" s="261">
        <f>IFERROR(IF(-SUM(Z$20:Z69)+Z$15&lt;0.000001,0,IF($C70&gt;='H-32A-WP06 - Debt Service'!S$24,'H-32A-WP06 - Debt Service'!S$27/12,0)),"-")</f>
        <v>0</v>
      </c>
      <c r="AA70" s="261">
        <f>IFERROR(IF(-SUM(AA$20:AA69)+AA$15&lt;0.000001,0,IF($C70&gt;='H-32A-WP06 - Debt Service'!R$24,'H-32A-WP06 - Debt Service'!R$27/12,0)),"-")</f>
        <v>0</v>
      </c>
      <c r="AB70" s="261">
        <f>IFERROR(IF(-SUM(AB$20:AB69)+AB$15&lt;0.000001,0,IF($C70&gt;='H-32A-WP06 - Debt Service'!P$24,'H-32A-WP06 - Debt Service'!P$27/12,0)),"-")</f>
        <v>0</v>
      </c>
      <c r="AC70" s="261">
        <f>IFERROR(IF(-SUM(AC$20:AC69)+AC$15&lt;0.000001,0,IF($C70&gt;='H-32A-WP06 - Debt Service'!#REF!,'H-32A-WP06 - Debt Service'!#REF!/12,0)),"-")</f>
        <v>0</v>
      </c>
      <c r="AD70" s="261">
        <f>IFERROR(IF(-SUM(AD$20:AD69)+AD$15&lt;0.000001,0,IF($C70&gt;='H-32A-WP06 - Debt Service'!#REF!,'H-32A-WP06 - Debt Service'!#REF!/12,0)),"-")</f>
        <v>0</v>
      </c>
      <c r="AE70" s="261">
        <f>IFERROR(IF(-SUM(AE$20:AE69)+AE$15&lt;0.000001,0,IF($C70&gt;='H-32A-WP06 - Debt Service'!#REF!,'H-32A-WP06 - Debt Service'!#REF!/12,0)),"-")</f>
        <v>0</v>
      </c>
      <c r="AF70" s="261">
        <f>IFERROR(IF(-SUM(AF$20:AF69)+AF$15&lt;0.000001,0,IF($C70&gt;='H-32A-WP06 - Debt Service'!Q$24,'H-32A-WP06 - Debt Service'!Q$27/12,0)),"-")</f>
        <v>0</v>
      </c>
      <c r="AH70" s="252">
        <f t="shared" si="1"/>
        <v>2023</v>
      </c>
      <c r="AI70" s="273">
        <f t="shared" si="3"/>
        <v>44986</v>
      </c>
      <c r="AJ70" s="273"/>
      <c r="AK70" s="261">
        <f>IFERROR(IF(-SUM(AK$20:AK69)+AK$15&lt;0.000001,0,IF($C70&gt;='H-32A-WP06 - Debt Service'!AH$24,'H-32A-WP06 - Debt Service'!AH$27/12,0)),"-")</f>
        <v>0</v>
      </c>
      <c r="AL70" s="261">
        <f>IFERROR(IF(-SUM(AL$20:AL69)+AL$15&lt;0.000001,0,IF($C70&gt;='H-32A-WP06 - Debt Service'!AI$24,'H-32A-WP06 - Debt Service'!AI$27/12,0)),"-")</f>
        <v>0</v>
      </c>
      <c r="AM70" s="261">
        <f>IFERROR(IF(-SUM(AM$20:AM69)+AM$15&lt;0.000001,0,IF($C70&gt;='H-32A-WP06 - Debt Service'!AJ$24,'H-32A-WP06 - Debt Service'!AJ$27/12,0)),"-")</f>
        <v>0</v>
      </c>
      <c r="AN70" s="261">
        <f>IFERROR(IF(-SUM(AN$20:AN69)+AN$15&lt;0.000001,0,IF($C70&gt;='H-32A-WP06 - Debt Service'!AK$24,'H-32A-WP06 - Debt Service'!AK$27/12,0)),"-")</f>
        <v>0</v>
      </c>
      <c r="AO70" s="261">
        <f>IFERROR(IF(-SUM(AO$20:AO69)+AO$15&lt;0.000001,0,IF($C70&gt;='H-32A-WP06 - Debt Service'!AL$24,'H-32A-WP06 - Debt Service'!AL$27/12,0)),"-")</f>
        <v>0</v>
      </c>
      <c r="AP70" s="261">
        <f>IFERROR(IF(-SUM(AP$20:AP69)+AP$15&lt;0.000001,0,IF($C70&gt;='H-32A-WP06 - Debt Service'!AM$24,'H-32A-WP06 - Debt Service'!AM$27/12,0)),"-")</f>
        <v>0</v>
      </c>
      <c r="AQ70" s="261">
        <f>IFERROR(IF(-SUM(AQ$20:AQ69)+AQ$15&lt;0.000001,0,IF($C70&gt;='H-32A-WP06 - Debt Service'!AN$24,'H-32A-WP06 - Debt Service'!AN$27/12,0)),"-")</f>
        <v>0</v>
      </c>
      <c r="AR70" s="261">
        <f>IFERROR(IF(-SUM(AR$20:AR69)+AR$15&lt;0.000001,0,IF($C70&gt;='H-32A-WP06 - Debt Service'!AO$24,'H-32A-WP06 - Debt Service'!AO$27/12,0)),"-")</f>
        <v>0</v>
      </c>
      <c r="AS70" s="261">
        <f>IFERROR(IF(-SUM(AS$20:AS69)+AS$15&lt;0.000001,0,IF($C70&gt;='H-32A-WP06 - Debt Service'!AP$24,'H-32A-WP06 - Debt Service'!AP$27/12,0)),"-")</f>
        <v>0</v>
      </c>
      <c r="AT70" s="261">
        <f>IFERROR(IF(-SUM(AT$20:AT69)+AT$15&lt;0.000001,0,IF($C70&gt;='H-32A-WP06 - Debt Service'!AQ$24,'H-32A-WP06 - Debt Service'!AQ$27/12,0)),"-")</f>
        <v>0</v>
      </c>
    </row>
    <row r="71" spans="2:46" hidden="1" x14ac:dyDescent="0.35">
      <c r="B71" s="252">
        <f t="shared" si="0"/>
        <v>2023</v>
      </c>
      <c r="C71" s="273">
        <f t="shared" si="2"/>
        <v>45017</v>
      </c>
      <c r="D71" s="273"/>
      <c r="E71" s="261">
        <f>IFERROR(IF(-SUM(E$20:E70)+E$15&lt;0.000001,0,IF($C71&gt;='H-32A-WP06 - Debt Service'!C$24,'H-32A-WP06 - Debt Service'!C$27/12,0)),"-")</f>
        <v>0</v>
      </c>
      <c r="F71" s="261">
        <f>IFERROR(IF(-SUM(F$20:F70)+F$15&lt;0.000001,0,IF($C71&gt;='H-32A-WP06 - Debt Service'!D$24,'H-32A-WP06 - Debt Service'!D$27/12,0)),"-")</f>
        <v>0</v>
      </c>
      <c r="G71" s="261">
        <f>IFERROR(IF(-SUM(G$20:G70)+G$15&lt;0.000001,0,IF($C71&gt;='H-32A-WP06 - Debt Service'!E$24,'H-32A-WP06 - Debt Service'!E$27/12,0)),"-")</f>
        <v>0</v>
      </c>
      <c r="H71" s="261">
        <f>IFERROR(IF(-SUM(H$20:H70)+H$15&lt;0.000001,0,IF($C71&gt;='H-32A-WP06 - Debt Service'!F$24,'H-32A-WP06 - Debt Service'!F$27/12,0)),"-")</f>
        <v>0</v>
      </c>
      <c r="I71" s="261">
        <f>IFERROR(IF(-SUM(I$20:I70)+I$15&lt;0.000001,0,IF($C71&gt;='H-32A-WP06 - Debt Service'!G$24,'H-32A-WP06 - Debt Service'!G$27/12,0)),"-")</f>
        <v>0</v>
      </c>
      <c r="J71" s="261">
        <f>IFERROR(IF(-SUM(J$20:J70)+J$15&lt;0.000001,0,IF($C71&gt;='H-32A-WP06 - Debt Service'!H$24,'H-32A-WP06 - Debt Service'!H$27/12,0)),"-")</f>
        <v>0</v>
      </c>
      <c r="K71" s="261">
        <f>IFERROR(IF(-SUM(K$20:K70)+K$15&lt;0.000001,0,IF($C71&gt;='H-32A-WP06 - Debt Service'!I$24,'H-32A-WP06 - Debt Service'!I$27/12,0)),"-")</f>
        <v>0</v>
      </c>
      <c r="L71" s="261">
        <f>IFERROR(IF(-SUM(L$20:L70)+L$15&lt;0.000001,0,IF($C71&gt;='H-32A-WP06 - Debt Service'!J$24,'H-32A-WP06 - Debt Service'!J$27/12,0)),"-")</f>
        <v>0</v>
      </c>
      <c r="M71" s="261">
        <f>IFERROR(IF(-SUM(M$20:M70)+M$15&lt;0.000001,0,IF($C71&gt;='H-32A-WP06 - Debt Service'!K$24,'H-32A-WP06 - Debt Service'!K$27/12,0)),"-")</f>
        <v>0</v>
      </c>
      <c r="N71" s="261"/>
      <c r="O71" s="261"/>
      <c r="P71" s="261">
        <f>IFERROR(IF(-SUM(P$20:P70)+P$15&lt;0.000001,0,IF($C71&gt;='H-32A-WP06 - Debt Service'!M$24,'H-32A-WP06 - Debt Service'!M$27/12,0)),"-")</f>
        <v>0</v>
      </c>
      <c r="Q71" s="261">
        <f>IFERROR(IF(-SUM(Q$20:Q70)+Q$15&lt;0.000001,0,IF($C71&gt;='H-32A-WP06 - Debt Service'!L$24,'H-32A-WP06 - Debt Service'!L$27/12,0)),"-")</f>
        <v>0</v>
      </c>
      <c r="R71" s="261">
        <f>IFERROR(IF(-SUM(R$20:R70)+R$15&lt;0.000001,0,IF($C71&gt;='H-32A-WP06 - Debt Service'!S$24,'H-32A-WP06 - Debt Service'!S$27/12,0)),"-")</f>
        <v>0</v>
      </c>
      <c r="S71" s="261">
        <f>IFERROR(IF(-SUM(S$20:S70)+S$15&lt;0.000001,0,IF($C71&gt;='H-32A-WP06 - Debt Service'!O$24,'H-32A-WP06 - Debt Service'!O$27/12,0)),"-")</f>
        <v>0</v>
      </c>
      <c r="T71" s="261">
        <f>IFERROR(IF(-SUM(T$20:T70)+T$15&lt;0.000001,0,IF($C71&gt;='H-32A-WP06 - Debt Service'!#REF!,'H-32A-WP06 - Debt Service'!#REF!/12,0)),"-")</f>
        <v>0</v>
      </c>
      <c r="U71" s="261">
        <f>IFERROR(IF(-SUM(U$20:U70)+U$15&lt;0.000001,0,IF($C71&gt;='H-32A-WP06 - Debt Service'!T$24,'H-32A-WP06 - Debt Service'!T$27/12,0)),"-")</f>
        <v>0</v>
      </c>
      <c r="V71" s="261">
        <f>IFERROR(IF(-SUM(V$20:V70)+V$15&lt;0.000001,0,IF($C71&gt;='H-32A-WP06 - Debt Service'!N$24,'H-32A-WP06 - Debt Service'!N$27/12,0)),"-")</f>
        <v>0</v>
      </c>
      <c r="W71" s="261">
        <f>IFERROR(IF(-SUM(W$20:W70)+W$15&lt;0.000001,0,IF($C71&gt;='H-32A-WP06 - Debt Service'!Q$24,'H-32A-WP06 - Debt Service'!Q$27/12,0)),"-")</f>
        <v>0</v>
      </c>
      <c r="X71" s="261">
        <f>IFERROR(IF(-SUM(X$20:X70)+X$15&lt;0.000001,0,IF($C71&gt;='H-32A-WP06 - Debt Service'!T$24,'H-32A-WP06 - Debt Service'!T$27/12,0)),"-")</f>
        <v>0</v>
      </c>
      <c r="Y71" s="261">
        <f>IFERROR(IF(-SUM(Y$20:Y70)+Y$15&lt;0.000001,0,IF($C71&gt;='H-32A-WP06 - Debt Service'!#REF!,'H-32A-WP06 - Debt Service'!#REF!/12,0)),"-")</f>
        <v>0</v>
      </c>
      <c r="Z71" s="261">
        <f>IFERROR(IF(-SUM(Z$20:Z70)+Z$15&lt;0.000001,0,IF($C71&gt;='H-32A-WP06 - Debt Service'!S$24,'H-32A-WP06 - Debt Service'!S$27/12,0)),"-")</f>
        <v>0</v>
      </c>
      <c r="AA71" s="261">
        <f>IFERROR(IF(-SUM(AA$20:AA70)+AA$15&lt;0.000001,0,IF($C71&gt;='H-32A-WP06 - Debt Service'!R$24,'H-32A-WP06 - Debt Service'!R$27/12,0)),"-")</f>
        <v>0</v>
      </c>
      <c r="AB71" s="261">
        <f>IFERROR(IF(-SUM(AB$20:AB70)+AB$15&lt;0.000001,0,IF($C71&gt;='H-32A-WP06 - Debt Service'!P$24,'H-32A-WP06 - Debt Service'!P$27/12,0)),"-")</f>
        <v>0</v>
      </c>
      <c r="AC71" s="261">
        <f>IFERROR(IF(-SUM(AC$20:AC70)+AC$15&lt;0.000001,0,IF($C71&gt;='H-32A-WP06 - Debt Service'!#REF!,'H-32A-WP06 - Debt Service'!#REF!/12,0)),"-")</f>
        <v>0</v>
      </c>
      <c r="AD71" s="261">
        <f>IFERROR(IF(-SUM(AD$20:AD70)+AD$15&lt;0.000001,0,IF($C71&gt;='H-32A-WP06 - Debt Service'!#REF!,'H-32A-WP06 - Debt Service'!#REF!/12,0)),"-")</f>
        <v>0</v>
      </c>
      <c r="AE71" s="261">
        <f>IFERROR(IF(-SUM(AE$20:AE70)+AE$15&lt;0.000001,0,IF($C71&gt;='H-32A-WP06 - Debt Service'!#REF!,'H-32A-WP06 - Debt Service'!#REF!/12,0)),"-")</f>
        <v>0</v>
      </c>
      <c r="AF71" s="261">
        <f>IFERROR(IF(-SUM(AF$20:AF70)+AF$15&lt;0.000001,0,IF($C71&gt;='H-32A-WP06 - Debt Service'!Q$24,'H-32A-WP06 - Debt Service'!Q$27/12,0)),"-")</f>
        <v>0</v>
      </c>
      <c r="AH71" s="252">
        <f t="shared" si="1"/>
        <v>2023</v>
      </c>
      <c r="AI71" s="273">
        <f t="shared" si="3"/>
        <v>45017</v>
      </c>
      <c r="AJ71" s="273"/>
      <c r="AK71" s="261">
        <f>IFERROR(IF(-SUM(AK$20:AK70)+AK$15&lt;0.000001,0,IF($C71&gt;='H-32A-WP06 - Debt Service'!AH$24,'H-32A-WP06 - Debt Service'!AH$27/12,0)),"-")</f>
        <v>0</v>
      </c>
      <c r="AL71" s="261">
        <f>IFERROR(IF(-SUM(AL$20:AL70)+AL$15&lt;0.000001,0,IF($C71&gt;='H-32A-WP06 - Debt Service'!AI$24,'H-32A-WP06 - Debt Service'!AI$27/12,0)),"-")</f>
        <v>0</v>
      </c>
      <c r="AM71" s="261">
        <f>IFERROR(IF(-SUM(AM$20:AM70)+AM$15&lt;0.000001,0,IF($C71&gt;='H-32A-WP06 - Debt Service'!AJ$24,'H-32A-WP06 - Debt Service'!AJ$27/12,0)),"-")</f>
        <v>0</v>
      </c>
      <c r="AN71" s="261">
        <f>IFERROR(IF(-SUM(AN$20:AN70)+AN$15&lt;0.000001,0,IF($C71&gt;='H-32A-WP06 - Debt Service'!AK$24,'H-32A-WP06 - Debt Service'!AK$27/12,0)),"-")</f>
        <v>0</v>
      </c>
      <c r="AO71" s="261">
        <f>IFERROR(IF(-SUM(AO$20:AO70)+AO$15&lt;0.000001,0,IF($C71&gt;='H-32A-WP06 - Debt Service'!AL$24,'H-32A-WP06 - Debt Service'!AL$27/12,0)),"-")</f>
        <v>0</v>
      </c>
      <c r="AP71" s="261">
        <f>IFERROR(IF(-SUM(AP$20:AP70)+AP$15&lt;0.000001,0,IF($C71&gt;='H-32A-WP06 - Debt Service'!AM$24,'H-32A-WP06 - Debt Service'!AM$27/12,0)),"-")</f>
        <v>0</v>
      </c>
      <c r="AQ71" s="261">
        <f>IFERROR(IF(-SUM(AQ$20:AQ70)+AQ$15&lt;0.000001,0,IF($C71&gt;='H-32A-WP06 - Debt Service'!AN$24,'H-32A-WP06 - Debt Service'!AN$27/12,0)),"-")</f>
        <v>0</v>
      </c>
      <c r="AR71" s="261">
        <f>IFERROR(IF(-SUM(AR$20:AR70)+AR$15&lt;0.000001,0,IF($C71&gt;='H-32A-WP06 - Debt Service'!AO$24,'H-32A-WP06 - Debt Service'!AO$27/12,0)),"-")</f>
        <v>0</v>
      </c>
      <c r="AS71" s="261">
        <f>IFERROR(IF(-SUM(AS$20:AS70)+AS$15&lt;0.000001,0,IF($C71&gt;='H-32A-WP06 - Debt Service'!AP$24,'H-32A-WP06 - Debt Service'!AP$27/12,0)),"-")</f>
        <v>0</v>
      </c>
      <c r="AT71" s="261">
        <f>IFERROR(IF(-SUM(AT$20:AT70)+AT$15&lt;0.000001,0,IF($C71&gt;='H-32A-WP06 - Debt Service'!AQ$24,'H-32A-WP06 - Debt Service'!AQ$27/12,0)),"-")</f>
        <v>0</v>
      </c>
    </row>
    <row r="72" spans="2:46" hidden="1" x14ac:dyDescent="0.35">
      <c r="B72" s="252">
        <f t="shared" si="0"/>
        <v>2023</v>
      </c>
      <c r="C72" s="273">
        <f t="shared" si="2"/>
        <v>45047</v>
      </c>
      <c r="D72" s="273"/>
      <c r="E72" s="261">
        <f>IFERROR(IF(-SUM(E$20:E71)+E$15&lt;0.000001,0,IF($C72&gt;='H-32A-WP06 - Debt Service'!C$24,'H-32A-WP06 - Debt Service'!C$27/12,0)),"-")</f>
        <v>0</v>
      </c>
      <c r="F72" s="261">
        <f>IFERROR(IF(-SUM(F$20:F71)+F$15&lt;0.000001,0,IF($C72&gt;='H-32A-WP06 - Debt Service'!D$24,'H-32A-WP06 - Debt Service'!D$27/12,0)),"-")</f>
        <v>0</v>
      </c>
      <c r="G72" s="261">
        <f>IFERROR(IF(-SUM(G$20:G71)+G$15&lt;0.000001,0,IF($C72&gt;='H-32A-WP06 - Debt Service'!E$24,'H-32A-WP06 - Debt Service'!E$27/12,0)),"-")</f>
        <v>0</v>
      </c>
      <c r="H72" s="261">
        <f>IFERROR(IF(-SUM(H$20:H71)+H$15&lt;0.000001,0,IF($C72&gt;='H-32A-WP06 - Debt Service'!F$24,'H-32A-WP06 - Debt Service'!F$27/12,0)),"-")</f>
        <v>0</v>
      </c>
      <c r="I72" s="261">
        <f>IFERROR(IF(-SUM(I$20:I71)+I$15&lt;0.000001,0,IF($C72&gt;='H-32A-WP06 - Debt Service'!G$24,'H-32A-WP06 - Debt Service'!G$27/12,0)),"-")</f>
        <v>0</v>
      </c>
      <c r="J72" s="261">
        <f>IFERROR(IF(-SUM(J$20:J71)+J$15&lt;0.000001,0,IF($C72&gt;='H-32A-WP06 - Debt Service'!H$24,'H-32A-WP06 - Debt Service'!H$27/12,0)),"-")</f>
        <v>0</v>
      </c>
      <c r="K72" s="261">
        <f>IFERROR(IF(-SUM(K$20:K71)+K$15&lt;0.000001,0,IF($C72&gt;='H-32A-WP06 - Debt Service'!I$24,'H-32A-WP06 - Debt Service'!I$27/12,0)),"-")</f>
        <v>0</v>
      </c>
      <c r="L72" s="261">
        <f>IFERROR(IF(-SUM(L$20:L71)+L$15&lt;0.000001,0,IF($C72&gt;='H-32A-WP06 - Debt Service'!J$24,'H-32A-WP06 - Debt Service'!J$27/12,0)),"-")</f>
        <v>0</v>
      </c>
      <c r="M72" s="261">
        <f>IFERROR(IF(-SUM(M$20:M71)+M$15&lt;0.000001,0,IF($C72&gt;='H-32A-WP06 - Debt Service'!K$24,'H-32A-WP06 - Debt Service'!K$27/12,0)),"-")</f>
        <v>0</v>
      </c>
      <c r="N72" s="261"/>
      <c r="O72" s="261"/>
      <c r="P72" s="261">
        <f>IFERROR(IF(-SUM(P$20:P71)+P$15&lt;0.000001,0,IF($C72&gt;='H-32A-WP06 - Debt Service'!M$24,'H-32A-WP06 - Debt Service'!M$27/12,0)),"-")</f>
        <v>0</v>
      </c>
      <c r="Q72" s="261">
        <f>IFERROR(IF(-SUM(Q$20:Q71)+Q$15&lt;0.000001,0,IF($C72&gt;='H-32A-WP06 - Debt Service'!L$24,'H-32A-WP06 - Debt Service'!L$27/12,0)),"-")</f>
        <v>0</v>
      </c>
      <c r="R72" s="261">
        <f>IFERROR(IF(-SUM(R$20:R71)+R$15&lt;0.000001,0,IF($C72&gt;='H-32A-WP06 - Debt Service'!S$24,'H-32A-WP06 - Debt Service'!S$27/12,0)),"-")</f>
        <v>0</v>
      </c>
      <c r="S72" s="261">
        <f>IFERROR(IF(-SUM(S$20:S71)+S$15&lt;0.000001,0,IF($C72&gt;='H-32A-WP06 - Debt Service'!O$24,'H-32A-WP06 - Debt Service'!O$27/12,0)),"-")</f>
        <v>0</v>
      </c>
      <c r="T72" s="261">
        <f>IFERROR(IF(-SUM(T$20:T71)+T$15&lt;0.000001,0,IF($C72&gt;='H-32A-WP06 - Debt Service'!#REF!,'H-32A-WP06 - Debt Service'!#REF!/12,0)),"-")</f>
        <v>0</v>
      </c>
      <c r="U72" s="261">
        <f>IFERROR(IF(-SUM(U$20:U71)+U$15&lt;0.000001,0,IF($C72&gt;='H-32A-WP06 - Debt Service'!T$24,'H-32A-WP06 - Debt Service'!T$27/12,0)),"-")</f>
        <v>0</v>
      </c>
      <c r="V72" s="261">
        <f>IFERROR(IF(-SUM(V$20:V71)+V$15&lt;0.000001,0,IF($C72&gt;='H-32A-WP06 - Debt Service'!N$24,'H-32A-WP06 - Debt Service'!N$27/12,0)),"-")</f>
        <v>0</v>
      </c>
      <c r="W72" s="261">
        <f>IFERROR(IF(-SUM(W$20:W71)+W$15&lt;0.000001,0,IF($C72&gt;='H-32A-WP06 - Debt Service'!Q$24,'H-32A-WP06 - Debt Service'!Q$27/12,0)),"-")</f>
        <v>0</v>
      </c>
      <c r="X72" s="261">
        <f>IFERROR(IF(-SUM(X$20:X71)+X$15&lt;0.000001,0,IF($C72&gt;='H-32A-WP06 - Debt Service'!T$24,'H-32A-WP06 - Debt Service'!T$27/12,0)),"-")</f>
        <v>0</v>
      </c>
      <c r="Y72" s="261">
        <f>IFERROR(IF(-SUM(Y$20:Y71)+Y$15&lt;0.000001,0,IF($C72&gt;='H-32A-WP06 - Debt Service'!#REF!,'H-32A-WP06 - Debt Service'!#REF!/12,0)),"-")</f>
        <v>0</v>
      </c>
      <c r="Z72" s="261">
        <f>IFERROR(IF(-SUM(Z$20:Z71)+Z$15&lt;0.000001,0,IF($C72&gt;='H-32A-WP06 - Debt Service'!S$24,'H-32A-WP06 - Debt Service'!S$27/12,0)),"-")</f>
        <v>0</v>
      </c>
      <c r="AA72" s="261">
        <f>IFERROR(IF(-SUM(AA$20:AA71)+AA$15&lt;0.000001,0,IF($C72&gt;='H-32A-WP06 - Debt Service'!R$24,'H-32A-WP06 - Debt Service'!R$27/12,0)),"-")</f>
        <v>0</v>
      </c>
      <c r="AB72" s="261">
        <f>IFERROR(IF(-SUM(AB$20:AB71)+AB$15&lt;0.000001,0,IF($C72&gt;='H-32A-WP06 - Debt Service'!P$24,'H-32A-WP06 - Debt Service'!P$27/12,0)),"-")</f>
        <v>0</v>
      </c>
      <c r="AC72" s="261">
        <f>IFERROR(IF(-SUM(AC$20:AC71)+AC$15&lt;0.000001,0,IF($C72&gt;='H-32A-WP06 - Debt Service'!#REF!,'H-32A-WP06 - Debt Service'!#REF!/12,0)),"-")</f>
        <v>0</v>
      </c>
      <c r="AD72" s="261">
        <f>IFERROR(IF(-SUM(AD$20:AD71)+AD$15&lt;0.000001,0,IF($C72&gt;='H-32A-WP06 - Debt Service'!#REF!,'H-32A-WP06 - Debt Service'!#REF!/12,0)),"-")</f>
        <v>0</v>
      </c>
      <c r="AE72" s="261">
        <f>IFERROR(IF(-SUM(AE$20:AE71)+AE$15&lt;0.000001,0,IF($C72&gt;='H-32A-WP06 - Debt Service'!#REF!,'H-32A-WP06 - Debt Service'!#REF!/12,0)),"-")</f>
        <v>0</v>
      </c>
      <c r="AF72" s="261">
        <f>IFERROR(IF(-SUM(AF$20:AF71)+AF$15&lt;0.000001,0,IF($C72&gt;='H-32A-WP06 - Debt Service'!Q$24,'H-32A-WP06 - Debt Service'!Q$27/12,0)),"-")</f>
        <v>0</v>
      </c>
      <c r="AH72" s="252">
        <f t="shared" si="1"/>
        <v>2023</v>
      </c>
      <c r="AI72" s="273">
        <f t="shared" si="3"/>
        <v>45047</v>
      </c>
      <c r="AJ72" s="273"/>
      <c r="AK72" s="261">
        <f>IFERROR(IF(-SUM(AK$20:AK71)+AK$15&lt;0.000001,0,IF($C72&gt;='H-32A-WP06 - Debt Service'!AH$24,'H-32A-WP06 - Debt Service'!AH$27/12,0)),"-")</f>
        <v>0</v>
      </c>
      <c r="AL72" s="261">
        <f>IFERROR(IF(-SUM(AL$20:AL71)+AL$15&lt;0.000001,0,IF($C72&gt;='H-32A-WP06 - Debt Service'!AI$24,'H-32A-WP06 - Debt Service'!AI$27/12,0)),"-")</f>
        <v>0</v>
      </c>
      <c r="AM72" s="261">
        <f>IFERROR(IF(-SUM(AM$20:AM71)+AM$15&lt;0.000001,0,IF($C72&gt;='H-32A-WP06 - Debt Service'!AJ$24,'H-32A-WP06 - Debt Service'!AJ$27/12,0)),"-")</f>
        <v>0</v>
      </c>
      <c r="AN72" s="261">
        <f>IFERROR(IF(-SUM(AN$20:AN71)+AN$15&lt;0.000001,0,IF($C72&gt;='H-32A-WP06 - Debt Service'!AK$24,'H-32A-WP06 - Debt Service'!AK$27/12,0)),"-")</f>
        <v>0</v>
      </c>
      <c r="AO72" s="261">
        <f>IFERROR(IF(-SUM(AO$20:AO71)+AO$15&lt;0.000001,0,IF($C72&gt;='H-32A-WP06 - Debt Service'!AL$24,'H-32A-WP06 - Debt Service'!AL$27/12,0)),"-")</f>
        <v>0</v>
      </c>
      <c r="AP72" s="261">
        <f>IFERROR(IF(-SUM(AP$20:AP71)+AP$15&lt;0.000001,0,IF($C72&gt;='H-32A-WP06 - Debt Service'!AM$24,'H-32A-WP06 - Debt Service'!AM$27/12,0)),"-")</f>
        <v>0</v>
      </c>
      <c r="AQ72" s="261">
        <f>IFERROR(IF(-SUM(AQ$20:AQ71)+AQ$15&lt;0.000001,0,IF($C72&gt;='H-32A-WP06 - Debt Service'!AN$24,'H-32A-WP06 - Debt Service'!AN$27/12,0)),"-")</f>
        <v>0</v>
      </c>
      <c r="AR72" s="261">
        <f>IFERROR(IF(-SUM(AR$20:AR71)+AR$15&lt;0.000001,0,IF($C72&gt;='H-32A-WP06 - Debt Service'!AO$24,'H-32A-WP06 - Debt Service'!AO$27/12,0)),"-")</f>
        <v>0</v>
      </c>
      <c r="AS72" s="261">
        <f>IFERROR(IF(-SUM(AS$20:AS71)+AS$15&lt;0.000001,0,IF($C72&gt;='H-32A-WP06 - Debt Service'!AP$24,'H-32A-WP06 - Debt Service'!AP$27/12,0)),"-")</f>
        <v>0</v>
      </c>
      <c r="AT72" s="261">
        <f>IFERROR(IF(-SUM(AT$20:AT71)+AT$15&lt;0.000001,0,IF($C72&gt;='H-32A-WP06 - Debt Service'!AQ$24,'H-32A-WP06 - Debt Service'!AQ$27/12,0)),"-")</f>
        <v>0</v>
      </c>
    </row>
    <row r="73" spans="2:46" hidden="1" x14ac:dyDescent="0.35">
      <c r="B73" s="252">
        <f t="shared" si="0"/>
        <v>2023</v>
      </c>
      <c r="C73" s="273">
        <f t="shared" si="2"/>
        <v>45078</v>
      </c>
      <c r="D73" s="273"/>
      <c r="E73" s="261">
        <f>IFERROR(IF(-SUM(E$20:E72)+E$15&lt;0.000001,0,IF($C73&gt;='H-32A-WP06 - Debt Service'!C$24,'H-32A-WP06 - Debt Service'!C$27/12,0)),"-")</f>
        <v>0</v>
      </c>
      <c r="F73" s="261">
        <f>IFERROR(IF(-SUM(F$20:F72)+F$15&lt;0.000001,0,IF($C73&gt;='H-32A-WP06 - Debt Service'!D$24,'H-32A-WP06 - Debt Service'!D$27/12,0)),"-")</f>
        <v>0</v>
      </c>
      <c r="G73" s="261">
        <f>IFERROR(IF(-SUM(G$20:G72)+G$15&lt;0.000001,0,IF($C73&gt;='H-32A-WP06 - Debt Service'!E$24,'H-32A-WP06 - Debt Service'!E$27/12,0)),"-")</f>
        <v>0</v>
      </c>
      <c r="H73" s="261">
        <f>IFERROR(IF(-SUM(H$20:H72)+H$15&lt;0.000001,0,IF($C73&gt;='H-32A-WP06 - Debt Service'!F$24,'H-32A-WP06 - Debt Service'!F$27/12,0)),"-")</f>
        <v>0</v>
      </c>
      <c r="I73" s="261">
        <f>IFERROR(IF(-SUM(I$20:I72)+I$15&lt;0.000001,0,IF($C73&gt;='H-32A-WP06 - Debt Service'!G$24,'H-32A-WP06 - Debt Service'!G$27/12,0)),"-")</f>
        <v>0</v>
      </c>
      <c r="J73" s="261">
        <f>IFERROR(IF(-SUM(J$20:J72)+J$15&lt;0.000001,0,IF($C73&gt;='H-32A-WP06 - Debt Service'!H$24,'H-32A-WP06 - Debt Service'!H$27/12,0)),"-")</f>
        <v>0</v>
      </c>
      <c r="K73" s="261">
        <f>IFERROR(IF(-SUM(K$20:K72)+K$15&lt;0.000001,0,IF($C73&gt;='H-32A-WP06 - Debt Service'!I$24,'H-32A-WP06 - Debt Service'!I$27/12,0)),"-")</f>
        <v>0</v>
      </c>
      <c r="L73" s="261">
        <f>IFERROR(IF(-SUM(L$20:L72)+L$15&lt;0.000001,0,IF($C73&gt;='H-32A-WP06 - Debt Service'!J$24,'H-32A-WP06 - Debt Service'!J$27/12,0)),"-")</f>
        <v>0</v>
      </c>
      <c r="M73" s="261">
        <f>IFERROR(IF(-SUM(M$20:M72)+M$15&lt;0.000001,0,IF($C73&gt;='H-32A-WP06 - Debt Service'!K$24,'H-32A-WP06 - Debt Service'!K$27/12,0)),"-")</f>
        <v>0</v>
      </c>
      <c r="N73" s="261"/>
      <c r="O73" s="261"/>
      <c r="P73" s="261">
        <f>IFERROR(IF(-SUM(P$20:P72)+P$15&lt;0.000001,0,IF($C73&gt;='H-32A-WP06 - Debt Service'!M$24,'H-32A-WP06 - Debt Service'!M$27/12,0)),"-")</f>
        <v>0</v>
      </c>
      <c r="Q73" s="261">
        <f>IFERROR(IF(-SUM(Q$20:Q72)+Q$15&lt;0.000001,0,IF($C73&gt;='H-32A-WP06 - Debt Service'!L$24,'H-32A-WP06 - Debt Service'!L$27/12,0)),"-")</f>
        <v>0</v>
      </c>
      <c r="R73" s="261">
        <f>IFERROR(IF(-SUM(R$20:R72)+R$15&lt;0.000001,0,IF($C73&gt;='H-32A-WP06 - Debt Service'!S$24,'H-32A-WP06 - Debt Service'!S$27/12,0)),"-")</f>
        <v>0</v>
      </c>
      <c r="S73" s="261">
        <f>IFERROR(IF(-SUM(S$20:S72)+S$15&lt;0.000001,0,IF($C73&gt;='H-32A-WP06 - Debt Service'!O$24,'H-32A-WP06 - Debt Service'!O$27/12,0)),"-")</f>
        <v>0</v>
      </c>
      <c r="T73" s="261">
        <f>IFERROR(IF(-SUM(T$20:T72)+T$15&lt;0.000001,0,IF($C73&gt;='H-32A-WP06 - Debt Service'!#REF!,'H-32A-WP06 - Debt Service'!#REF!/12,0)),"-")</f>
        <v>0</v>
      </c>
      <c r="U73" s="261">
        <f>IFERROR(IF(-SUM(U$20:U72)+U$15&lt;0.000001,0,IF($C73&gt;='H-32A-WP06 - Debt Service'!T$24,'H-32A-WP06 - Debt Service'!T$27/12,0)),"-")</f>
        <v>0</v>
      </c>
      <c r="V73" s="261">
        <f>IFERROR(IF(-SUM(V$20:V72)+V$15&lt;0.000001,0,IF($C73&gt;='H-32A-WP06 - Debt Service'!N$24,'H-32A-WP06 - Debt Service'!N$27/12,0)),"-")</f>
        <v>0</v>
      </c>
      <c r="W73" s="261">
        <f>IFERROR(IF(-SUM(W$20:W72)+W$15&lt;0.000001,0,IF($C73&gt;='H-32A-WP06 - Debt Service'!Q$24,'H-32A-WP06 - Debt Service'!Q$27/12,0)),"-")</f>
        <v>0</v>
      </c>
      <c r="X73" s="261">
        <f>IFERROR(IF(-SUM(X$20:X72)+X$15&lt;0.000001,0,IF($C73&gt;='H-32A-WP06 - Debt Service'!T$24,'H-32A-WP06 - Debt Service'!T$27/12,0)),"-")</f>
        <v>0</v>
      </c>
      <c r="Y73" s="261">
        <f>IFERROR(IF(-SUM(Y$20:Y72)+Y$15&lt;0.000001,0,IF($C73&gt;='H-32A-WP06 - Debt Service'!#REF!,'H-32A-WP06 - Debt Service'!#REF!/12,0)),"-")</f>
        <v>0</v>
      </c>
      <c r="Z73" s="261">
        <f>IFERROR(IF(-SUM(Z$20:Z72)+Z$15&lt;0.000001,0,IF($C73&gt;='H-32A-WP06 - Debt Service'!S$24,'H-32A-WP06 - Debt Service'!S$27/12,0)),"-")</f>
        <v>0</v>
      </c>
      <c r="AA73" s="261">
        <f>IFERROR(IF(-SUM(AA$20:AA72)+AA$15&lt;0.000001,0,IF($C73&gt;='H-32A-WP06 - Debt Service'!R$24,'H-32A-WP06 - Debt Service'!R$27/12,0)),"-")</f>
        <v>0</v>
      </c>
      <c r="AB73" s="261">
        <f>IFERROR(IF(-SUM(AB$20:AB72)+AB$15&lt;0.000001,0,IF($C73&gt;='H-32A-WP06 - Debt Service'!P$24,'H-32A-WP06 - Debt Service'!P$27/12,0)),"-")</f>
        <v>0</v>
      </c>
      <c r="AC73" s="261">
        <f>IFERROR(IF(-SUM(AC$20:AC72)+AC$15&lt;0.000001,0,IF($C73&gt;='H-32A-WP06 - Debt Service'!#REF!,'H-32A-WP06 - Debt Service'!#REF!/12,0)),"-")</f>
        <v>0</v>
      </c>
      <c r="AD73" s="261">
        <f>IFERROR(IF(-SUM(AD$20:AD72)+AD$15&lt;0.000001,0,IF($C73&gt;='H-32A-WP06 - Debt Service'!#REF!,'H-32A-WP06 - Debt Service'!#REF!/12,0)),"-")</f>
        <v>0</v>
      </c>
      <c r="AE73" s="261">
        <f>IFERROR(IF(-SUM(AE$20:AE72)+AE$15&lt;0.000001,0,IF($C73&gt;='H-32A-WP06 - Debt Service'!#REF!,'H-32A-WP06 - Debt Service'!#REF!/12,0)),"-")</f>
        <v>0</v>
      </c>
      <c r="AF73" s="261">
        <f>IFERROR(IF(-SUM(AF$20:AF72)+AF$15&lt;0.000001,0,IF($C73&gt;='H-32A-WP06 - Debt Service'!Q$24,'H-32A-WP06 - Debt Service'!Q$27/12,0)),"-")</f>
        <v>0</v>
      </c>
      <c r="AH73" s="252">
        <f t="shared" si="1"/>
        <v>2023</v>
      </c>
      <c r="AI73" s="273">
        <f t="shared" si="3"/>
        <v>45078</v>
      </c>
      <c r="AJ73" s="273"/>
      <c r="AK73" s="261">
        <f>IFERROR(IF(-SUM(AK$20:AK72)+AK$15&lt;0.000001,0,IF($C73&gt;='H-32A-WP06 - Debt Service'!AH$24,'H-32A-WP06 - Debt Service'!AH$27/12,0)),"-")</f>
        <v>0</v>
      </c>
      <c r="AL73" s="261">
        <f>IFERROR(IF(-SUM(AL$20:AL72)+AL$15&lt;0.000001,0,IF($C73&gt;='H-32A-WP06 - Debt Service'!AI$24,'H-32A-WP06 - Debt Service'!AI$27/12,0)),"-")</f>
        <v>0</v>
      </c>
      <c r="AM73" s="261">
        <f>IFERROR(IF(-SUM(AM$20:AM72)+AM$15&lt;0.000001,0,IF($C73&gt;='H-32A-WP06 - Debt Service'!AJ$24,'H-32A-WP06 - Debt Service'!AJ$27/12,0)),"-")</f>
        <v>0</v>
      </c>
      <c r="AN73" s="261">
        <f>IFERROR(IF(-SUM(AN$20:AN72)+AN$15&lt;0.000001,0,IF($C73&gt;='H-32A-WP06 - Debt Service'!AK$24,'H-32A-WP06 - Debt Service'!AK$27/12,0)),"-")</f>
        <v>0</v>
      </c>
      <c r="AO73" s="261">
        <f>IFERROR(IF(-SUM(AO$20:AO72)+AO$15&lt;0.000001,0,IF($C73&gt;='H-32A-WP06 - Debt Service'!AL$24,'H-32A-WP06 - Debt Service'!AL$27/12,0)),"-")</f>
        <v>0</v>
      </c>
      <c r="AP73" s="261">
        <f>IFERROR(IF(-SUM(AP$20:AP72)+AP$15&lt;0.000001,0,IF($C73&gt;='H-32A-WP06 - Debt Service'!AM$24,'H-32A-WP06 - Debt Service'!AM$27/12,0)),"-")</f>
        <v>0</v>
      </c>
      <c r="AQ73" s="261">
        <f>IFERROR(IF(-SUM(AQ$20:AQ72)+AQ$15&lt;0.000001,0,IF($C73&gt;='H-32A-WP06 - Debt Service'!AN$24,'H-32A-WP06 - Debt Service'!AN$27/12,0)),"-")</f>
        <v>0</v>
      </c>
      <c r="AR73" s="261">
        <f>IFERROR(IF(-SUM(AR$20:AR72)+AR$15&lt;0.000001,0,IF($C73&gt;='H-32A-WP06 - Debt Service'!AO$24,'H-32A-WP06 - Debt Service'!AO$27/12,0)),"-")</f>
        <v>0</v>
      </c>
      <c r="AS73" s="261">
        <f>IFERROR(IF(-SUM(AS$20:AS72)+AS$15&lt;0.000001,0,IF($C73&gt;='H-32A-WP06 - Debt Service'!AP$24,'H-32A-WP06 - Debt Service'!AP$27/12,0)),"-")</f>
        <v>0</v>
      </c>
      <c r="AT73" s="261">
        <f>IFERROR(IF(-SUM(AT$20:AT72)+AT$15&lt;0.000001,0,IF($C73&gt;='H-32A-WP06 - Debt Service'!AQ$24,'H-32A-WP06 - Debt Service'!AQ$27/12,0)),"-")</f>
        <v>0</v>
      </c>
    </row>
    <row r="74" spans="2:46" hidden="1" x14ac:dyDescent="0.35">
      <c r="B74" s="252">
        <f t="shared" si="0"/>
        <v>2023</v>
      </c>
      <c r="C74" s="273">
        <f t="shared" si="2"/>
        <v>45108</v>
      </c>
      <c r="D74" s="273"/>
      <c r="E74" s="261">
        <f>IFERROR(IF(-SUM(E$20:E73)+E$15&lt;0.000001,0,IF($C74&gt;='H-32A-WP06 - Debt Service'!C$24,'H-32A-WP06 - Debt Service'!C$27/12,0)),"-")</f>
        <v>0</v>
      </c>
      <c r="F74" s="261">
        <f>IFERROR(IF(-SUM(F$20:F73)+F$15&lt;0.000001,0,IF($C74&gt;='H-32A-WP06 - Debt Service'!D$24,'H-32A-WP06 - Debt Service'!D$27/12,0)),"-")</f>
        <v>0</v>
      </c>
      <c r="G74" s="261">
        <f>IFERROR(IF(-SUM(G$20:G73)+G$15&lt;0.000001,0,IF($C74&gt;='H-32A-WP06 - Debt Service'!E$24,'H-32A-WP06 - Debt Service'!E$27/12,0)),"-")</f>
        <v>0</v>
      </c>
      <c r="H74" s="261">
        <f>IFERROR(IF(-SUM(H$20:H73)+H$15&lt;0.000001,0,IF($C74&gt;='H-32A-WP06 - Debt Service'!F$24,'H-32A-WP06 - Debt Service'!F$27/12,0)),"-")</f>
        <v>0</v>
      </c>
      <c r="I74" s="261">
        <f>IFERROR(IF(-SUM(I$20:I73)+I$15&lt;0.000001,0,IF($C74&gt;='H-32A-WP06 - Debt Service'!G$24,'H-32A-WP06 - Debt Service'!G$27/12,0)),"-")</f>
        <v>0</v>
      </c>
      <c r="J74" s="261">
        <f>IFERROR(IF(-SUM(J$20:J73)+J$15&lt;0.000001,0,IF($C74&gt;='H-32A-WP06 - Debt Service'!H$24,'H-32A-WP06 - Debt Service'!H$27/12,0)),"-")</f>
        <v>0</v>
      </c>
      <c r="K74" s="261">
        <f>IFERROR(IF(-SUM(K$20:K73)+K$15&lt;0.000001,0,IF($C74&gt;='H-32A-WP06 - Debt Service'!I$24,'H-32A-WP06 - Debt Service'!I$27/12,0)),"-")</f>
        <v>0</v>
      </c>
      <c r="L74" s="261">
        <f>IFERROR(IF(-SUM(L$20:L73)+L$15&lt;0.000001,0,IF($C74&gt;='H-32A-WP06 - Debt Service'!J$24,'H-32A-WP06 - Debt Service'!J$27/12,0)),"-")</f>
        <v>0</v>
      </c>
      <c r="M74" s="261">
        <f>IFERROR(IF(-SUM(M$20:M73)+M$15&lt;0.000001,0,IF($C74&gt;='H-32A-WP06 - Debt Service'!K$24,'H-32A-WP06 - Debt Service'!K$27/12,0)),"-")</f>
        <v>0</v>
      </c>
      <c r="N74" s="261"/>
      <c r="O74" s="261"/>
      <c r="P74" s="261">
        <f>IFERROR(IF(-SUM(P$20:P73)+P$15&lt;0.000001,0,IF($C74&gt;='H-32A-WP06 - Debt Service'!M$24,'H-32A-WP06 - Debt Service'!M$27/12,0)),"-")</f>
        <v>0</v>
      </c>
      <c r="Q74" s="261">
        <f>IFERROR(IF(-SUM(Q$20:Q73)+Q$15&lt;0.000001,0,IF($C74&gt;='H-32A-WP06 - Debt Service'!L$24,'H-32A-WP06 - Debt Service'!L$27/12,0)),"-")</f>
        <v>0</v>
      </c>
      <c r="R74" s="261">
        <f>IFERROR(IF(-SUM(R$20:R73)+R$15&lt;0.000001,0,IF($C74&gt;='H-32A-WP06 - Debt Service'!S$24,'H-32A-WP06 - Debt Service'!S$27/12,0)),"-")</f>
        <v>0</v>
      </c>
      <c r="S74" s="261">
        <f>IFERROR(IF(-SUM(S$20:S73)+S$15&lt;0.000001,0,IF($C74&gt;='H-32A-WP06 - Debt Service'!O$24,'H-32A-WP06 - Debt Service'!O$27/12,0)),"-")</f>
        <v>0</v>
      </c>
      <c r="T74" s="261">
        <f>IFERROR(IF(-SUM(T$20:T73)+T$15&lt;0.000001,0,IF($C74&gt;='H-32A-WP06 - Debt Service'!#REF!,'H-32A-WP06 - Debt Service'!#REF!/12,0)),"-")</f>
        <v>0</v>
      </c>
      <c r="U74" s="261">
        <f>IFERROR(IF(-SUM(U$20:U73)+U$15&lt;0.000001,0,IF($C74&gt;='H-32A-WP06 - Debt Service'!T$24,'H-32A-WP06 - Debt Service'!T$27/12,0)),"-")</f>
        <v>0</v>
      </c>
      <c r="V74" s="261">
        <f>IFERROR(IF(-SUM(V$20:V73)+V$15&lt;0.000001,0,IF($C74&gt;='H-32A-WP06 - Debt Service'!N$24,'H-32A-WP06 - Debt Service'!N$27/12,0)),"-")</f>
        <v>0</v>
      </c>
      <c r="W74" s="261">
        <f>IFERROR(IF(-SUM(W$20:W73)+W$15&lt;0.000001,0,IF($C74&gt;='H-32A-WP06 - Debt Service'!Q$24,'H-32A-WP06 - Debt Service'!Q$27/12,0)),"-")</f>
        <v>0</v>
      </c>
      <c r="X74" s="261">
        <f>IFERROR(IF(-SUM(X$20:X73)+X$15&lt;0.000001,0,IF($C74&gt;='H-32A-WP06 - Debt Service'!T$24,'H-32A-WP06 - Debt Service'!T$27/12,0)),"-")</f>
        <v>0</v>
      </c>
      <c r="Y74" s="261">
        <f>IFERROR(IF(-SUM(Y$20:Y73)+Y$15&lt;0.000001,0,IF($C74&gt;='H-32A-WP06 - Debt Service'!#REF!,'H-32A-WP06 - Debt Service'!#REF!/12,0)),"-")</f>
        <v>0</v>
      </c>
      <c r="Z74" s="261">
        <f>IFERROR(IF(-SUM(Z$20:Z73)+Z$15&lt;0.000001,0,IF($C74&gt;='H-32A-WP06 - Debt Service'!S$24,'H-32A-WP06 - Debt Service'!S$27/12,0)),"-")</f>
        <v>0</v>
      </c>
      <c r="AA74" s="261">
        <f>IFERROR(IF(-SUM(AA$20:AA73)+AA$15&lt;0.000001,0,IF($C74&gt;='H-32A-WP06 - Debt Service'!R$24,'H-32A-WP06 - Debt Service'!R$27/12,0)),"-")</f>
        <v>0</v>
      </c>
      <c r="AB74" s="261">
        <f>IFERROR(IF(-SUM(AB$20:AB73)+AB$15&lt;0.000001,0,IF($C74&gt;='H-32A-WP06 - Debt Service'!P$24,'H-32A-WP06 - Debt Service'!P$27/12,0)),"-")</f>
        <v>0</v>
      </c>
      <c r="AC74" s="261">
        <f>IFERROR(IF(-SUM(AC$20:AC73)+AC$15&lt;0.000001,0,IF($C74&gt;='H-32A-WP06 - Debt Service'!#REF!,'H-32A-WP06 - Debt Service'!#REF!/12,0)),"-")</f>
        <v>0</v>
      </c>
      <c r="AD74" s="261">
        <f>IFERROR(IF(-SUM(AD$20:AD73)+AD$15&lt;0.000001,0,IF($C74&gt;='H-32A-WP06 - Debt Service'!#REF!,'H-32A-WP06 - Debt Service'!#REF!/12,0)),"-")</f>
        <v>0</v>
      </c>
      <c r="AE74" s="261">
        <f>IFERROR(IF(-SUM(AE$20:AE73)+AE$15&lt;0.000001,0,IF($C74&gt;='H-32A-WP06 - Debt Service'!#REF!,'H-32A-WP06 - Debt Service'!#REF!/12,0)),"-")</f>
        <v>0</v>
      </c>
      <c r="AF74" s="261">
        <f>IFERROR(IF(-SUM(AF$20:AF73)+AF$15&lt;0.000001,0,IF($C74&gt;='H-32A-WP06 - Debt Service'!Q$24,'H-32A-WP06 - Debt Service'!Q$27/12,0)),"-")</f>
        <v>0</v>
      </c>
      <c r="AH74" s="252">
        <f t="shared" si="1"/>
        <v>2023</v>
      </c>
      <c r="AI74" s="273">
        <f t="shared" si="3"/>
        <v>45108</v>
      </c>
      <c r="AJ74" s="273"/>
      <c r="AK74" s="261">
        <f>IFERROR(IF(-SUM(AK$20:AK73)+AK$15&lt;0.000001,0,IF($C74&gt;='H-32A-WP06 - Debt Service'!AH$24,'H-32A-WP06 - Debt Service'!AH$27/12,0)),"-")</f>
        <v>0</v>
      </c>
      <c r="AL74" s="261">
        <f>IFERROR(IF(-SUM(AL$20:AL73)+AL$15&lt;0.000001,0,IF($C74&gt;='H-32A-WP06 - Debt Service'!AI$24,'H-32A-WP06 - Debt Service'!AI$27/12,0)),"-")</f>
        <v>0</v>
      </c>
      <c r="AM74" s="261">
        <f>IFERROR(IF(-SUM(AM$20:AM73)+AM$15&lt;0.000001,0,IF($C74&gt;='H-32A-WP06 - Debt Service'!AJ$24,'H-32A-WP06 - Debt Service'!AJ$27/12,0)),"-")</f>
        <v>0</v>
      </c>
      <c r="AN74" s="261">
        <f>IFERROR(IF(-SUM(AN$20:AN73)+AN$15&lt;0.000001,0,IF($C74&gt;='H-32A-WP06 - Debt Service'!AK$24,'H-32A-WP06 - Debt Service'!AK$27/12,0)),"-")</f>
        <v>0</v>
      </c>
      <c r="AO74" s="261">
        <f>IFERROR(IF(-SUM(AO$20:AO73)+AO$15&lt;0.000001,0,IF($C74&gt;='H-32A-WP06 - Debt Service'!AL$24,'H-32A-WP06 - Debt Service'!AL$27/12,0)),"-")</f>
        <v>0</v>
      </c>
      <c r="AP74" s="261">
        <f>IFERROR(IF(-SUM(AP$20:AP73)+AP$15&lt;0.000001,0,IF($C74&gt;='H-32A-WP06 - Debt Service'!AM$24,'H-32A-WP06 - Debt Service'!AM$27/12,0)),"-")</f>
        <v>0</v>
      </c>
      <c r="AQ74" s="261">
        <f>IFERROR(IF(-SUM(AQ$20:AQ73)+AQ$15&lt;0.000001,0,IF($C74&gt;='H-32A-WP06 - Debt Service'!AN$24,'H-32A-WP06 - Debt Service'!AN$27/12,0)),"-")</f>
        <v>0</v>
      </c>
      <c r="AR74" s="261">
        <f>IFERROR(IF(-SUM(AR$20:AR73)+AR$15&lt;0.000001,0,IF($C74&gt;='H-32A-WP06 - Debt Service'!AO$24,'H-32A-WP06 - Debt Service'!AO$27/12,0)),"-")</f>
        <v>0</v>
      </c>
      <c r="AS74" s="261">
        <f>IFERROR(IF(-SUM(AS$20:AS73)+AS$15&lt;0.000001,0,IF($C74&gt;='H-32A-WP06 - Debt Service'!AP$24,'H-32A-WP06 - Debt Service'!AP$27/12,0)),"-")</f>
        <v>0</v>
      </c>
      <c r="AT74" s="261">
        <f>IFERROR(IF(-SUM(AT$20:AT73)+AT$15&lt;0.000001,0,IF($C74&gt;='H-32A-WP06 - Debt Service'!AQ$24,'H-32A-WP06 - Debt Service'!AQ$27/12,0)),"-")</f>
        <v>0</v>
      </c>
    </row>
    <row r="75" spans="2:46" hidden="1" x14ac:dyDescent="0.35">
      <c r="B75" s="252">
        <f t="shared" si="0"/>
        <v>2023</v>
      </c>
      <c r="C75" s="273">
        <f t="shared" si="2"/>
        <v>45139</v>
      </c>
      <c r="D75" s="273"/>
      <c r="E75" s="261">
        <f>IFERROR(IF(-SUM(E$20:E74)+E$15&lt;0.000001,0,IF($C75&gt;='H-32A-WP06 - Debt Service'!C$24,'H-32A-WP06 - Debt Service'!C$27/12,0)),"-")</f>
        <v>0</v>
      </c>
      <c r="F75" s="261">
        <f>IFERROR(IF(-SUM(F$20:F74)+F$15&lt;0.000001,0,IF($C75&gt;='H-32A-WP06 - Debt Service'!D$24,'H-32A-WP06 - Debt Service'!D$27/12,0)),"-")</f>
        <v>0</v>
      </c>
      <c r="G75" s="261">
        <f>IFERROR(IF(-SUM(G$20:G74)+G$15&lt;0.000001,0,IF($C75&gt;='H-32A-WP06 - Debt Service'!E$24,'H-32A-WP06 - Debt Service'!E$27/12,0)),"-")</f>
        <v>0</v>
      </c>
      <c r="H75" s="261">
        <f>IFERROR(IF(-SUM(H$20:H74)+H$15&lt;0.000001,0,IF($C75&gt;='H-32A-WP06 - Debt Service'!F$24,'H-32A-WP06 - Debt Service'!F$27/12,0)),"-")</f>
        <v>0</v>
      </c>
      <c r="I75" s="261">
        <f>IFERROR(IF(-SUM(I$20:I74)+I$15&lt;0.000001,0,IF($C75&gt;='H-32A-WP06 - Debt Service'!G$24,'H-32A-WP06 - Debt Service'!G$27/12,0)),"-")</f>
        <v>0</v>
      </c>
      <c r="J75" s="261">
        <f>IFERROR(IF(-SUM(J$20:J74)+J$15&lt;0.000001,0,IF($C75&gt;='H-32A-WP06 - Debt Service'!H$24,'H-32A-WP06 - Debt Service'!H$27/12,0)),"-")</f>
        <v>0</v>
      </c>
      <c r="K75" s="261">
        <f>IFERROR(IF(-SUM(K$20:K74)+K$15&lt;0.000001,0,IF($C75&gt;='H-32A-WP06 - Debt Service'!I$24,'H-32A-WP06 - Debt Service'!I$27/12,0)),"-")</f>
        <v>0</v>
      </c>
      <c r="L75" s="261">
        <f>IFERROR(IF(-SUM(L$20:L74)+L$15&lt;0.000001,0,IF($C75&gt;='H-32A-WP06 - Debt Service'!J$24,'H-32A-WP06 - Debt Service'!J$27/12,0)),"-")</f>
        <v>0</v>
      </c>
      <c r="M75" s="261">
        <f>IFERROR(IF(-SUM(M$20:M74)+M$15&lt;0.000001,0,IF($C75&gt;='H-32A-WP06 - Debt Service'!K$24,'H-32A-WP06 - Debt Service'!K$27/12,0)),"-")</f>
        <v>0</v>
      </c>
      <c r="N75" s="261"/>
      <c r="O75" s="261"/>
      <c r="P75" s="261">
        <f>IFERROR(IF(-SUM(P$20:P74)+P$15&lt;0.000001,0,IF($C75&gt;='H-32A-WP06 - Debt Service'!M$24,'H-32A-WP06 - Debt Service'!M$27/12,0)),"-")</f>
        <v>0</v>
      </c>
      <c r="Q75" s="261">
        <f>IFERROR(IF(-SUM(Q$20:Q74)+Q$15&lt;0.000001,0,IF($C75&gt;='H-32A-WP06 - Debt Service'!L$24,'H-32A-WP06 - Debt Service'!L$27/12,0)),"-")</f>
        <v>0</v>
      </c>
      <c r="R75" s="261">
        <f>IFERROR(IF(-SUM(R$20:R74)+R$15&lt;0.000001,0,IF($C75&gt;='H-32A-WP06 - Debt Service'!S$24,'H-32A-WP06 - Debt Service'!S$27/12,0)),"-")</f>
        <v>0</v>
      </c>
      <c r="S75" s="261">
        <f>IFERROR(IF(-SUM(S$20:S74)+S$15&lt;0.000001,0,IF($C75&gt;='H-32A-WP06 - Debt Service'!O$24,'H-32A-WP06 - Debt Service'!O$27/12,0)),"-")</f>
        <v>0</v>
      </c>
      <c r="T75" s="261">
        <f>IFERROR(IF(-SUM(T$20:T74)+T$15&lt;0.000001,0,IF($C75&gt;='H-32A-WP06 - Debt Service'!#REF!,'H-32A-WP06 - Debt Service'!#REF!/12,0)),"-")</f>
        <v>0</v>
      </c>
      <c r="U75" s="261">
        <f>IFERROR(IF(-SUM(U$20:U74)+U$15&lt;0.000001,0,IF($C75&gt;='H-32A-WP06 - Debt Service'!T$24,'H-32A-WP06 - Debt Service'!T$27/12,0)),"-")</f>
        <v>0</v>
      </c>
      <c r="V75" s="261">
        <f>IFERROR(IF(-SUM(V$20:V74)+V$15&lt;0.000001,0,IF($C75&gt;='H-32A-WP06 - Debt Service'!N$24,'H-32A-WP06 - Debt Service'!N$27/12,0)),"-")</f>
        <v>0</v>
      </c>
      <c r="W75" s="261">
        <f>IFERROR(IF(-SUM(W$20:W74)+W$15&lt;0.000001,0,IF($C75&gt;='H-32A-WP06 - Debt Service'!Q$24,'H-32A-WP06 - Debt Service'!Q$27/12,0)),"-")</f>
        <v>0</v>
      </c>
      <c r="X75" s="261">
        <f>IFERROR(IF(-SUM(X$20:X74)+X$15&lt;0.000001,0,IF($C75&gt;='H-32A-WP06 - Debt Service'!T$24,'H-32A-WP06 - Debt Service'!T$27/12,0)),"-")</f>
        <v>0</v>
      </c>
      <c r="Y75" s="261">
        <f>IFERROR(IF(-SUM(Y$20:Y74)+Y$15&lt;0.000001,0,IF($C75&gt;='H-32A-WP06 - Debt Service'!#REF!,'H-32A-WP06 - Debt Service'!#REF!/12,0)),"-")</f>
        <v>0</v>
      </c>
      <c r="Z75" s="261">
        <f>IFERROR(IF(-SUM(Z$20:Z74)+Z$15&lt;0.000001,0,IF($C75&gt;='H-32A-WP06 - Debt Service'!S$24,'H-32A-WP06 - Debt Service'!S$27/12,0)),"-")</f>
        <v>0</v>
      </c>
      <c r="AA75" s="261">
        <f>IFERROR(IF(-SUM(AA$20:AA74)+AA$15&lt;0.000001,0,IF($C75&gt;='H-32A-WP06 - Debt Service'!R$24,'H-32A-WP06 - Debt Service'!R$27/12,0)),"-")</f>
        <v>0</v>
      </c>
      <c r="AB75" s="261">
        <f>IFERROR(IF(-SUM(AB$20:AB74)+AB$15&lt;0.000001,0,IF($C75&gt;='H-32A-WP06 - Debt Service'!P$24,'H-32A-WP06 - Debt Service'!P$27/12,0)),"-")</f>
        <v>0</v>
      </c>
      <c r="AC75" s="261">
        <f>IFERROR(IF(-SUM(AC$20:AC74)+AC$15&lt;0.000001,0,IF($C75&gt;='H-32A-WP06 - Debt Service'!#REF!,'H-32A-WP06 - Debt Service'!#REF!/12,0)),"-")</f>
        <v>0</v>
      </c>
      <c r="AD75" s="261">
        <f>IFERROR(IF(-SUM(AD$20:AD74)+AD$15&lt;0.000001,0,IF($C75&gt;='H-32A-WP06 - Debt Service'!#REF!,'H-32A-WP06 - Debt Service'!#REF!/12,0)),"-")</f>
        <v>0</v>
      </c>
      <c r="AE75" s="261">
        <f>IFERROR(IF(-SUM(AE$20:AE74)+AE$15&lt;0.000001,0,IF($C75&gt;='H-32A-WP06 - Debt Service'!#REF!,'H-32A-WP06 - Debt Service'!#REF!/12,0)),"-")</f>
        <v>0</v>
      </c>
      <c r="AF75" s="261">
        <f>IFERROR(IF(-SUM(AF$20:AF74)+AF$15&lt;0.000001,0,IF($C75&gt;='H-32A-WP06 - Debt Service'!Q$24,'H-32A-WP06 - Debt Service'!Q$27/12,0)),"-")</f>
        <v>0</v>
      </c>
      <c r="AH75" s="252">
        <f t="shared" si="1"/>
        <v>2023</v>
      </c>
      <c r="AI75" s="273">
        <f t="shared" si="3"/>
        <v>45139</v>
      </c>
      <c r="AJ75" s="273"/>
      <c r="AK75" s="261">
        <f>IFERROR(IF(-SUM(AK$20:AK74)+AK$15&lt;0.000001,0,IF($C75&gt;='H-32A-WP06 - Debt Service'!AH$24,'H-32A-WP06 - Debt Service'!AH$27/12,0)),"-")</f>
        <v>0</v>
      </c>
      <c r="AL75" s="261">
        <f>IFERROR(IF(-SUM(AL$20:AL74)+AL$15&lt;0.000001,0,IF($C75&gt;='H-32A-WP06 - Debt Service'!AI$24,'H-32A-WP06 - Debt Service'!AI$27/12,0)),"-")</f>
        <v>0</v>
      </c>
      <c r="AM75" s="261">
        <f>IFERROR(IF(-SUM(AM$20:AM74)+AM$15&lt;0.000001,0,IF($C75&gt;='H-32A-WP06 - Debt Service'!AJ$24,'H-32A-WP06 - Debt Service'!AJ$27/12,0)),"-")</f>
        <v>0</v>
      </c>
      <c r="AN75" s="261">
        <f>IFERROR(IF(-SUM(AN$20:AN74)+AN$15&lt;0.000001,0,IF($C75&gt;='H-32A-WP06 - Debt Service'!AK$24,'H-32A-WP06 - Debt Service'!AK$27/12,0)),"-")</f>
        <v>0</v>
      </c>
      <c r="AO75" s="261">
        <f>IFERROR(IF(-SUM(AO$20:AO74)+AO$15&lt;0.000001,0,IF($C75&gt;='H-32A-WP06 - Debt Service'!AL$24,'H-32A-WP06 - Debt Service'!AL$27/12,0)),"-")</f>
        <v>0</v>
      </c>
      <c r="AP75" s="261">
        <f>IFERROR(IF(-SUM(AP$20:AP74)+AP$15&lt;0.000001,0,IF($C75&gt;='H-32A-WP06 - Debt Service'!AM$24,'H-32A-WP06 - Debt Service'!AM$27/12,0)),"-")</f>
        <v>0</v>
      </c>
      <c r="AQ75" s="261">
        <f>IFERROR(IF(-SUM(AQ$20:AQ74)+AQ$15&lt;0.000001,0,IF($C75&gt;='H-32A-WP06 - Debt Service'!AN$24,'H-32A-WP06 - Debt Service'!AN$27/12,0)),"-")</f>
        <v>0</v>
      </c>
      <c r="AR75" s="261">
        <f>IFERROR(IF(-SUM(AR$20:AR74)+AR$15&lt;0.000001,0,IF($C75&gt;='H-32A-WP06 - Debt Service'!AO$24,'H-32A-WP06 - Debt Service'!AO$27/12,0)),"-")</f>
        <v>0</v>
      </c>
      <c r="AS75" s="261">
        <f>IFERROR(IF(-SUM(AS$20:AS74)+AS$15&lt;0.000001,0,IF($C75&gt;='H-32A-WP06 - Debt Service'!AP$24,'H-32A-WP06 - Debt Service'!AP$27/12,0)),"-")</f>
        <v>0</v>
      </c>
      <c r="AT75" s="261">
        <f>IFERROR(IF(-SUM(AT$20:AT74)+AT$15&lt;0.000001,0,IF($C75&gt;='H-32A-WP06 - Debt Service'!AQ$24,'H-32A-WP06 - Debt Service'!AQ$27/12,0)),"-")</f>
        <v>0</v>
      </c>
    </row>
    <row r="76" spans="2:46" hidden="1" x14ac:dyDescent="0.35">
      <c r="B76" s="252">
        <f t="shared" si="0"/>
        <v>2023</v>
      </c>
      <c r="C76" s="273">
        <f t="shared" si="2"/>
        <v>45170</v>
      </c>
      <c r="D76" s="273"/>
      <c r="E76" s="261">
        <f>IFERROR(IF(-SUM(E$20:E75)+E$15&lt;0.000001,0,IF($C76&gt;='H-32A-WP06 - Debt Service'!C$24,'H-32A-WP06 - Debt Service'!C$27/12,0)),"-")</f>
        <v>0</v>
      </c>
      <c r="F76" s="261">
        <f>IFERROR(IF(-SUM(F$20:F75)+F$15&lt;0.000001,0,IF($C76&gt;='H-32A-WP06 - Debt Service'!D$24,'H-32A-WP06 - Debt Service'!D$27/12,0)),"-")</f>
        <v>0</v>
      </c>
      <c r="G76" s="261">
        <f>IFERROR(IF(-SUM(G$20:G75)+G$15&lt;0.000001,0,IF($C76&gt;='H-32A-WP06 - Debt Service'!E$24,'H-32A-WP06 - Debt Service'!E$27/12,0)),"-")</f>
        <v>0</v>
      </c>
      <c r="H76" s="261">
        <f>IFERROR(IF(-SUM(H$20:H75)+H$15&lt;0.000001,0,IF($C76&gt;='H-32A-WP06 - Debt Service'!F$24,'H-32A-WP06 - Debt Service'!F$27/12,0)),"-")</f>
        <v>0</v>
      </c>
      <c r="I76" s="261">
        <f>IFERROR(IF(-SUM(I$20:I75)+I$15&lt;0.000001,0,IF($C76&gt;='H-32A-WP06 - Debt Service'!G$24,'H-32A-WP06 - Debt Service'!G$27/12,0)),"-")</f>
        <v>0</v>
      </c>
      <c r="J76" s="261">
        <f>IFERROR(IF(-SUM(J$20:J75)+J$15&lt;0.000001,0,IF($C76&gt;='H-32A-WP06 - Debt Service'!H$24,'H-32A-WP06 - Debt Service'!H$27/12,0)),"-")</f>
        <v>0</v>
      </c>
      <c r="K76" s="261">
        <f>IFERROR(IF(-SUM(K$20:K75)+K$15&lt;0.000001,0,IF($C76&gt;='H-32A-WP06 - Debt Service'!I$24,'H-32A-WP06 - Debt Service'!I$27/12,0)),"-")</f>
        <v>0</v>
      </c>
      <c r="L76" s="261">
        <f>IFERROR(IF(-SUM(L$20:L75)+L$15&lt;0.000001,0,IF($C76&gt;='H-32A-WP06 - Debt Service'!J$24,'H-32A-WP06 - Debt Service'!J$27/12,0)),"-")</f>
        <v>0</v>
      </c>
      <c r="M76" s="261">
        <f>IFERROR(IF(-SUM(M$20:M75)+M$15&lt;0.000001,0,IF($C76&gt;='H-32A-WP06 - Debt Service'!K$24,'H-32A-WP06 - Debt Service'!K$27/12,0)),"-")</f>
        <v>0</v>
      </c>
      <c r="N76" s="261"/>
      <c r="O76" s="261"/>
      <c r="P76" s="261">
        <f>IFERROR(IF(-SUM(P$20:P75)+P$15&lt;0.000001,0,IF($C76&gt;='H-32A-WP06 - Debt Service'!M$24,'H-32A-WP06 - Debt Service'!M$27/12,0)),"-")</f>
        <v>0</v>
      </c>
      <c r="Q76" s="261">
        <f>IFERROR(IF(-SUM(Q$20:Q75)+Q$15&lt;0.000001,0,IF($C76&gt;='H-32A-WP06 - Debt Service'!L$24,'H-32A-WP06 - Debt Service'!L$27/12,0)),"-")</f>
        <v>0</v>
      </c>
      <c r="R76" s="261">
        <f>IFERROR(IF(-SUM(R$20:R75)+R$15&lt;0.000001,0,IF($C76&gt;='H-32A-WP06 - Debt Service'!S$24,'H-32A-WP06 - Debt Service'!S$27/12,0)),"-")</f>
        <v>0</v>
      </c>
      <c r="S76" s="261">
        <f>IFERROR(IF(-SUM(S$20:S75)+S$15&lt;0.000001,0,IF($C76&gt;='H-32A-WP06 - Debt Service'!O$24,'H-32A-WP06 - Debt Service'!O$27/12,0)),"-")</f>
        <v>0</v>
      </c>
      <c r="T76" s="261">
        <f>IFERROR(IF(-SUM(T$20:T75)+T$15&lt;0.000001,0,IF($C76&gt;='H-32A-WP06 - Debt Service'!#REF!,'H-32A-WP06 - Debt Service'!#REF!/12,0)),"-")</f>
        <v>0</v>
      </c>
      <c r="U76" s="261">
        <f>IFERROR(IF(-SUM(U$20:U75)+U$15&lt;0.000001,0,IF($C76&gt;='H-32A-WP06 - Debt Service'!T$24,'H-32A-WP06 - Debt Service'!T$27/12,0)),"-")</f>
        <v>0</v>
      </c>
      <c r="V76" s="261">
        <f>IFERROR(IF(-SUM(V$20:V75)+V$15&lt;0.000001,0,IF($C76&gt;='H-32A-WP06 - Debt Service'!N$24,'H-32A-WP06 - Debt Service'!N$27/12,0)),"-")</f>
        <v>0</v>
      </c>
      <c r="W76" s="261">
        <f>IFERROR(IF(-SUM(W$20:W75)+W$15&lt;0.000001,0,IF($C76&gt;='H-32A-WP06 - Debt Service'!Q$24,'H-32A-WP06 - Debt Service'!Q$27/12,0)),"-")</f>
        <v>0</v>
      </c>
      <c r="X76" s="261">
        <f>IFERROR(IF(-SUM(X$20:X75)+X$15&lt;0.000001,0,IF($C76&gt;='H-32A-WP06 - Debt Service'!T$24,'H-32A-WP06 - Debt Service'!T$27/12,0)),"-")</f>
        <v>0</v>
      </c>
      <c r="Y76" s="261">
        <f>IFERROR(IF(-SUM(Y$20:Y75)+Y$15&lt;0.000001,0,IF($C76&gt;='H-32A-WP06 - Debt Service'!#REF!,'H-32A-WP06 - Debt Service'!#REF!/12,0)),"-")</f>
        <v>0</v>
      </c>
      <c r="Z76" s="261">
        <f>IFERROR(IF(-SUM(Z$20:Z75)+Z$15&lt;0.000001,0,IF($C76&gt;='H-32A-WP06 - Debt Service'!S$24,'H-32A-WP06 - Debt Service'!S$27/12,0)),"-")</f>
        <v>0</v>
      </c>
      <c r="AA76" s="261">
        <f>IFERROR(IF(-SUM(AA$20:AA75)+AA$15&lt;0.000001,0,IF($C76&gt;='H-32A-WP06 - Debt Service'!R$24,'H-32A-WP06 - Debt Service'!R$27/12,0)),"-")</f>
        <v>0</v>
      </c>
      <c r="AB76" s="261">
        <f>IFERROR(IF(-SUM(AB$20:AB75)+AB$15&lt;0.000001,0,IF($C76&gt;='H-32A-WP06 - Debt Service'!P$24,'H-32A-WP06 - Debt Service'!P$27/12,0)),"-")</f>
        <v>0</v>
      </c>
      <c r="AC76" s="261">
        <f>IFERROR(IF(-SUM(AC$20:AC75)+AC$15&lt;0.000001,0,IF($C76&gt;='H-32A-WP06 - Debt Service'!#REF!,'H-32A-WP06 - Debt Service'!#REF!/12,0)),"-")</f>
        <v>0</v>
      </c>
      <c r="AD76" s="261">
        <f>IFERROR(IF(-SUM(AD$20:AD75)+AD$15&lt;0.000001,0,IF($C76&gt;='H-32A-WP06 - Debt Service'!#REF!,'H-32A-WP06 - Debt Service'!#REF!/12,0)),"-")</f>
        <v>0</v>
      </c>
      <c r="AE76" s="261">
        <f>IFERROR(IF(-SUM(AE$20:AE75)+AE$15&lt;0.000001,0,IF($C76&gt;='H-32A-WP06 - Debt Service'!#REF!,'H-32A-WP06 - Debt Service'!#REF!/12,0)),"-")</f>
        <v>0</v>
      </c>
      <c r="AF76" s="261">
        <f>IFERROR(IF(-SUM(AF$20:AF75)+AF$15&lt;0.000001,0,IF($C76&gt;='H-32A-WP06 - Debt Service'!Q$24,'H-32A-WP06 - Debt Service'!Q$27/12,0)),"-")</f>
        <v>0</v>
      </c>
      <c r="AH76" s="252">
        <f t="shared" si="1"/>
        <v>2023</v>
      </c>
      <c r="AI76" s="273">
        <f t="shared" si="3"/>
        <v>45170</v>
      </c>
      <c r="AJ76" s="273"/>
      <c r="AK76" s="261">
        <f>IFERROR(IF(-SUM(AK$20:AK75)+AK$15&lt;0.000001,0,IF($C76&gt;='H-32A-WP06 - Debt Service'!AH$24,'H-32A-WP06 - Debt Service'!AH$27/12,0)),"-")</f>
        <v>0</v>
      </c>
      <c r="AL76" s="261">
        <f>IFERROR(IF(-SUM(AL$20:AL75)+AL$15&lt;0.000001,0,IF($C76&gt;='H-32A-WP06 - Debt Service'!AI$24,'H-32A-WP06 - Debt Service'!AI$27/12,0)),"-")</f>
        <v>0</v>
      </c>
      <c r="AM76" s="261">
        <f>IFERROR(IF(-SUM(AM$20:AM75)+AM$15&lt;0.000001,0,IF($C76&gt;='H-32A-WP06 - Debt Service'!AJ$24,'H-32A-WP06 - Debt Service'!AJ$27/12,0)),"-")</f>
        <v>0</v>
      </c>
      <c r="AN76" s="261">
        <f>IFERROR(IF(-SUM(AN$20:AN75)+AN$15&lt;0.000001,0,IF($C76&gt;='H-32A-WP06 - Debt Service'!AK$24,'H-32A-WP06 - Debt Service'!AK$27/12,0)),"-")</f>
        <v>0</v>
      </c>
      <c r="AO76" s="261">
        <f>IFERROR(IF(-SUM(AO$20:AO75)+AO$15&lt;0.000001,0,IF($C76&gt;='H-32A-WP06 - Debt Service'!AL$24,'H-32A-WP06 - Debt Service'!AL$27/12,0)),"-")</f>
        <v>0</v>
      </c>
      <c r="AP76" s="261">
        <f>IFERROR(IF(-SUM(AP$20:AP75)+AP$15&lt;0.000001,0,IF($C76&gt;='H-32A-WP06 - Debt Service'!AM$24,'H-32A-WP06 - Debt Service'!AM$27/12,0)),"-")</f>
        <v>0</v>
      </c>
      <c r="AQ76" s="261">
        <f>IFERROR(IF(-SUM(AQ$20:AQ75)+AQ$15&lt;0.000001,0,IF($C76&gt;='H-32A-WP06 - Debt Service'!AN$24,'H-32A-WP06 - Debt Service'!AN$27/12,0)),"-")</f>
        <v>0</v>
      </c>
      <c r="AR76" s="261">
        <f>IFERROR(IF(-SUM(AR$20:AR75)+AR$15&lt;0.000001,0,IF($C76&gt;='H-32A-WP06 - Debt Service'!AO$24,'H-32A-WP06 - Debt Service'!AO$27/12,0)),"-")</f>
        <v>0</v>
      </c>
      <c r="AS76" s="261">
        <f>IFERROR(IF(-SUM(AS$20:AS75)+AS$15&lt;0.000001,0,IF($C76&gt;='H-32A-WP06 - Debt Service'!AP$24,'H-32A-WP06 - Debt Service'!AP$27/12,0)),"-")</f>
        <v>0</v>
      </c>
      <c r="AT76" s="261">
        <f>IFERROR(IF(-SUM(AT$20:AT75)+AT$15&lt;0.000001,0,IF($C76&gt;='H-32A-WP06 - Debt Service'!AQ$24,'H-32A-WP06 - Debt Service'!AQ$27/12,0)),"-")</f>
        <v>0</v>
      </c>
    </row>
    <row r="77" spans="2:46" hidden="1" x14ac:dyDescent="0.35">
      <c r="B77" s="252">
        <f t="shared" si="0"/>
        <v>2023</v>
      </c>
      <c r="C77" s="273">
        <f t="shared" si="2"/>
        <v>45200</v>
      </c>
      <c r="D77" s="273"/>
      <c r="E77" s="261">
        <f>IFERROR(IF(-SUM(E$20:E76)+E$15&lt;0.000001,0,IF($C77&gt;='H-32A-WP06 - Debt Service'!C$24,'H-32A-WP06 - Debt Service'!C$27/12,0)),"-")</f>
        <v>0</v>
      </c>
      <c r="F77" s="261">
        <f>IFERROR(IF(-SUM(F$20:F76)+F$15&lt;0.000001,0,IF($C77&gt;='H-32A-WP06 - Debt Service'!D$24,'H-32A-WP06 - Debt Service'!D$27/12,0)),"-")</f>
        <v>0</v>
      </c>
      <c r="G77" s="261">
        <f>IFERROR(IF(-SUM(G$20:G76)+G$15&lt;0.000001,0,IF($C77&gt;='H-32A-WP06 - Debt Service'!E$24,'H-32A-WP06 - Debt Service'!E$27/12,0)),"-")</f>
        <v>0</v>
      </c>
      <c r="H77" s="261">
        <f>IFERROR(IF(-SUM(H$20:H76)+H$15&lt;0.000001,0,IF($C77&gt;='H-32A-WP06 - Debt Service'!F$24,'H-32A-WP06 - Debt Service'!F$27/12,0)),"-")</f>
        <v>0</v>
      </c>
      <c r="I77" s="261">
        <f>IFERROR(IF(-SUM(I$20:I76)+I$15&lt;0.000001,0,IF($C77&gt;='H-32A-WP06 - Debt Service'!G$24,'H-32A-WP06 - Debt Service'!G$27/12,0)),"-")</f>
        <v>0</v>
      </c>
      <c r="J77" s="261">
        <f>IFERROR(IF(-SUM(J$20:J76)+J$15&lt;0.000001,0,IF($C77&gt;='H-32A-WP06 - Debt Service'!H$24,'H-32A-WP06 - Debt Service'!H$27/12,0)),"-")</f>
        <v>0</v>
      </c>
      <c r="K77" s="261">
        <f>IFERROR(IF(-SUM(K$20:K76)+K$15&lt;0.000001,0,IF($C77&gt;='H-32A-WP06 - Debt Service'!I$24,'H-32A-WP06 - Debt Service'!I$27/12,0)),"-")</f>
        <v>0</v>
      </c>
      <c r="L77" s="261">
        <f>IFERROR(IF(-SUM(L$20:L76)+L$15&lt;0.000001,0,IF($C77&gt;='H-32A-WP06 - Debt Service'!J$24,'H-32A-WP06 - Debt Service'!J$27/12,0)),"-")</f>
        <v>0</v>
      </c>
      <c r="M77" s="261">
        <f>IFERROR(IF(-SUM(M$20:M76)+M$15&lt;0.000001,0,IF($C77&gt;='H-32A-WP06 - Debt Service'!K$24,'H-32A-WP06 - Debt Service'!K$27/12,0)),"-")</f>
        <v>0</v>
      </c>
      <c r="N77" s="261"/>
      <c r="O77" s="261"/>
      <c r="P77" s="261">
        <f>IFERROR(IF(-SUM(P$20:P76)+P$15&lt;0.000001,0,IF($C77&gt;='H-32A-WP06 - Debt Service'!M$24,'H-32A-WP06 - Debt Service'!M$27/12,0)),"-")</f>
        <v>0</v>
      </c>
      <c r="Q77" s="261">
        <f>IFERROR(IF(-SUM(Q$20:Q76)+Q$15&lt;0.000001,0,IF($C77&gt;='H-32A-WP06 - Debt Service'!L$24,'H-32A-WP06 - Debt Service'!L$27/12,0)),"-")</f>
        <v>0</v>
      </c>
      <c r="R77" s="261">
        <f>IFERROR(IF(-SUM(R$20:R76)+R$15&lt;0.000001,0,IF($C77&gt;='H-32A-WP06 - Debt Service'!S$24,'H-32A-WP06 - Debt Service'!S$27/12,0)),"-")</f>
        <v>0</v>
      </c>
      <c r="S77" s="261">
        <f>IFERROR(IF(-SUM(S$20:S76)+S$15&lt;0.000001,0,IF($C77&gt;='H-32A-WP06 - Debt Service'!O$24,'H-32A-WP06 - Debt Service'!O$27/12,0)),"-")</f>
        <v>0</v>
      </c>
      <c r="T77" s="261">
        <f>IFERROR(IF(-SUM(T$20:T76)+T$15&lt;0.000001,0,IF($C77&gt;='H-32A-WP06 - Debt Service'!#REF!,'H-32A-WP06 - Debt Service'!#REF!/12,0)),"-")</f>
        <v>0</v>
      </c>
      <c r="U77" s="261">
        <f>IFERROR(IF(-SUM(U$20:U76)+U$15&lt;0.000001,0,IF($C77&gt;='H-32A-WP06 - Debt Service'!T$24,'H-32A-WP06 - Debt Service'!T$27/12,0)),"-")</f>
        <v>0</v>
      </c>
      <c r="V77" s="261">
        <f>IFERROR(IF(-SUM(V$20:V76)+V$15&lt;0.000001,0,IF($C77&gt;='H-32A-WP06 - Debt Service'!N$24,'H-32A-WP06 - Debt Service'!N$27/12,0)),"-")</f>
        <v>0</v>
      </c>
      <c r="W77" s="261">
        <f>IFERROR(IF(-SUM(W$20:W76)+W$15&lt;0.000001,0,IF($C77&gt;='H-32A-WP06 - Debt Service'!Q$24,'H-32A-WP06 - Debt Service'!Q$27/12,0)),"-")</f>
        <v>0</v>
      </c>
      <c r="X77" s="261">
        <f>IFERROR(IF(-SUM(X$20:X76)+X$15&lt;0.000001,0,IF($C77&gt;='H-32A-WP06 - Debt Service'!T$24,'H-32A-WP06 - Debt Service'!T$27/12,0)),"-")</f>
        <v>0</v>
      </c>
      <c r="Y77" s="261">
        <f>IFERROR(IF(-SUM(Y$20:Y76)+Y$15&lt;0.000001,0,IF($C77&gt;='H-32A-WP06 - Debt Service'!#REF!,'H-32A-WP06 - Debt Service'!#REF!/12,0)),"-")</f>
        <v>0</v>
      </c>
      <c r="Z77" s="261">
        <f>IFERROR(IF(-SUM(Z$20:Z76)+Z$15&lt;0.000001,0,IF($C77&gt;='H-32A-WP06 - Debt Service'!S$24,'H-32A-WP06 - Debt Service'!S$27/12,0)),"-")</f>
        <v>0</v>
      </c>
      <c r="AA77" s="261">
        <f>IFERROR(IF(-SUM(AA$20:AA76)+AA$15&lt;0.000001,0,IF($C77&gt;='H-32A-WP06 - Debt Service'!R$24,'H-32A-WP06 - Debt Service'!R$27/12,0)),"-")</f>
        <v>0</v>
      </c>
      <c r="AB77" s="261">
        <f>IFERROR(IF(-SUM(AB$20:AB76)+AB$15&lt;0.000001,0,IF($C77&gt;='H-32A-WP06 - Debt Service'!P$24,'H-32A-WP06 - Debt Service'!P$27/12,0)),"-")</f>
        <v>0</v>
      </c>
      <c r="AC77" s="261">
        <f>IFERROR(IF(-SUM(AC$20:AC76)+AC$15&lt;0.000001,0,IF($C77&gt;='H-32A-WP06 - Debt Service'!#REF!,'H-32A-WP06 - Debt Service'!#REF!/12,0)),"-")</f>
        <v>0</v>
      </c>
      <c r="AD77" s="261">
        <f>IFERROR(IF(-SUM(AD$20:AD76)+AD$15&lt;0.000001,0,IF($C77&gt;='H-32A-WP06 - Debt Service'!#REF!,'H-32A-WP06 - Debt Service'!#REF!/12,0)),"-")</f>
        <v>0</v>
      </c>
      <c r="AE77" s="261">
        <f>IFERROR(IF(-SUM(AE$20:AE76)+AE$15&lt;0.000001,0,IF($C77&gt;='H-32A-WP06 - Debt Service'!#REF!,'H-32A-WP06 - Debt Service'!#REF!/12,0)),"-")</f>
        <v>0</v>
      </c>
      <c r="AF77" s="261">
        <f>IFERROR(IF(-SUM(AF$20:AF76)+AF$15&lt;0.000001,0,IF($C77&gt;='H-32A-WP06 - Debt Service'!Q$24,'H-32A-WP06 - Debt Service'!Q$27/12,0)),"-")</f>
        <v>0</v>
      </c>
      <c r="AH77" s="252">
        <f t="shared" si="1"/>
        <v>2023</v>
      </c>
      <c r="AI77" s="273">
        <f t="shared" si="3"/>
        <v>45200</v>
      </c>
      <c r="AJ77" s="273"/>
      <c r="AK77" s="261">
        <f>IFERROR(IF(-SUM(AK$20:AK76)+AK$15&lt;0.000001,0,IF($C77&gt;='H-32A-WP06 - Debt Service'!AH$24,'H-32A-WP06 - Debt Service'!AH$27/12,0)),"-")</f>
        <v>0</v>
      </c>
      <c r="AL77" s="261">
        <f>IFERROR(IF(-SUM(AL$20:AL76)+AL$15&lt;0.000001,0,IF($C77&gt;='H-32A-WP06 - Debt Service'!AI$24,'H-32A-WP06 - Debt Service'!AI$27/12,0)),"-")</f>
        <v>0</v>
      </c>
      <c r="AM77" s="261">
        <f>IFERROR(IF(-SUM(AM$20:AM76)+AM$15&lt;0.000001,0,IF($C77&gt;='H-32A-WP06 - Debt Service'!AJ$24,'H-32A-WP06 - Debt Service'!AJ$27/12,0)),"-")</f>
        <v>0</v>
      </c>
      <c r="AN77" s="261">
        <f>IFERROR(IF(-SUM(AN$20:AN76)+AN$15&lt;0.000001,0,IF($C77&gt;='H-32A-WP06 - Debt Service'!AK$24,'H-32A-WP06 - Debt Service'!AK$27/12,0)),"-")</f>
        <v>0</v>
      </c>
      <c r="AO77" s="261">
        <f>IFERROR(IF(-SUM(AO$20:AO76)+AO$15&lt;0.000001,0,IF($C77&gt;='H-32A-WP06 - Debt Service'!AL$24,'H-32A-WP06 - Debt Service'!AL$27/12,0)),"-")</f>
        <v>0</v>
      </c>
      <c r="AP77" s="261">
        <f>IFERROR(IF(-SUM(AP$20:AP76)+AP$15&lt;0.000001,0,IF($C77&gt;='H-32A-WP06 - Debt Service'!AM$24,'H-32A-WP06 - Debt Service'!AM$27/12,0)),"-")</f>
        <v>0</v>
      </c>
      <c r="AQ77" s="261">
        <f>IFERROR(IF(-SUM(AQ$20:AQ76)+AQ$15&lt;0.000001,0,IF($C77&gt;='H-32A-WP06 - Debt Service'!AN$24,'H-32A-WP06 - Debt Service'!AN$27/12,0)),"-")</f>
        <v>0</v>
      </c>
      <c r="AR77" s="261">
        <f>IFERROR(IF(-SUM(AR$20:AR76)+AR$15&lt;0.000001,0,IF($C77&gt;='H-32A-WP06 - Debt Service'!AO$24,'H-32A-WP06 - Debt Service'!AO$27/12,0)),"-")</f>
        <v>0</v>
      </c>
      <c r="AS77" s="261">
        <f>IFERROR(IF(-SUM(AS$20:AS76)+AS$15&lt;0.000001,0,IF($C77&gt;='H-32A-WP06 - Debt Service'!AP$24,'H-32A-WP06 - Debt Service'!AP$27/12,0)),"-")</f>
        <v>0</v>
      </c>
      <c r="AT77" s="261">
        <f>IFERROR(IF(-SUM(AT$20:AT76)+AT$15&lt;0.000001,0,IF($C77&gt;='H-32A-WP06 - Debt Service'!AQ$24,'H-32A-WP06 - Debt Service'!AQ$27/12,0)),"-")</f>
        <v>0</v>
      </c>
    </row>
    <row r="78" spans="2:46" hidden="1" x14ac:dyDescent="0.35">
      <c r="B78" s="252">
        <f t="shared" si="0"/>
        <v>2023</v>
      </c>
      <c r="C78" s="273">
        <f t="shared" si="2"/>
        <v>45231</v>
      </c>
      <c r="D78" s="273"/>
      <c r="E78" s="261">
        <f>IFERROR(IF(-SUM(E$20:E77)+E$15&lt;0.000001,0,IF($C78&gt;='H-32A-WP06 - Debt Service'!C$24,'H-32A-WP06 - Debt Service'!C$27/12,0)),"-")</f>
        <v>0</v>
      </c>
      <c r="F78" s="261">
        <f>IFERROR(IF(-SUM(F$20:F77)+F$15&lt;0.000001,0,IF($C78&gt;='H-32A-WP06 - Debt Service'!D$24,'H-32A-WP06 - Debt Service'!D$27/12,0)),"-")</f>
        <v>0</v>
      </c>
      <c r="G78" s="261">
        <f>IFERROR(IF(-SUM(G$20:G77)+G$15&lt;0.000001,0,IF($C78&gt;='H-32A-WP06 - Debt Service'!E$24,'H-32A-WP06 - Debt Service'!E$27/12,0)),"-")</f>
        <v>0</v>
      </c>
      <c r="H78" s="261">
        <f>IFERROR(IF(-SUM(H$20:H77)+H$15&lt;0.000001,0,IF($C78&gt;='H-32A-WP06 - Debt Service'!F$24,'H-32A-WP06 - Debt Service'!F$27/12,0)),"-")</f>
        <v>0</v>
      </c>
      <c r="I78" s="261">
        <f>IFERROR(IF(-SUM(I$20:I77)+I$15&lt;0.000001,0,IF($C78&gt;='H-32A-WP06 - Debt Service'!G$24,'H-32A-WP06 - Debt Service'!G$27/12,0)),"-")</f>
        <v>0</v>
      </c>
      <c r="J78" s="261">
        <f>IFERROR(IF(-SUM(J$20:J77)+J$15&lt;0.000001,0,IF($C78&gt;='H-32A-WP06 - Debt Service'!H$24,'H-32A-WP06 - Debt Service'!H$27/12,0)),"-")</f>
        <v>0</v>
      </c>
      <c r="K78" s="261">
        <f>IFERROR(IF(-SUM(K$20:K77)+K$15&lt;0.000001,0,IF($C78&gt;='H-32A-WP06 - Debt Service'!I$24,'H-32A-WP06 - Debt Service'!I$27/12,0)),"-")</f>
        <v>0</v>
      </c>
      <c r="L78" s="261">
        <f>IFERROR(IF(-SUM(L$20:L77)+L$15&lt;0.000001,0,IF($C78&gt;='H-32A-WP06 - Debt Service'!J$24,'H-32A-WP06 - Debt Service'!J$27/12,0)),"-")</f>
        <v>0</v>
      </c>
      <c r="M78" s="261">
        <f>IFERROR(IF(-SUM(M$20:M77)+M$15&lt;0.000001,0,IF($C78&gt;='H-32A-WP06 - Debt Service'!K$24,'H-32A-WP06 - Debt Service'!K$27/12,0)),"-")</f>
        <v>0</v>
      </c>
      <c r="N78" s="261"/>
      <c r="O78" s="261"/>
      <c r="P78" s="261">
        <f>IFERROR(IF(-SUM(P$20:P77)+P$15&lt;0.000001,0,IF($C78&gt;='H-32A-WP06 - Debt Service'!M$24,'H-32A-WP06 - Debt Service'!M$27/12,0)),"-")</f>
        <v>0</v>
      </c>
      <c r="Q78" s="261">
        <f>IFERROR(IF(-SUM(Q$20:Q77)+Q$15&lt;0.000001,0,IF($C78&gt;='H-32A-WP06 - Debt Service'!L$24,'H-32A-WP06 - Debt Service'!L$27/12,0)),"-")</f>
        <v>0</v>
      </c>
      <c r="R78" s="261">
        <f>IFERROR(IF(-SUM(R$20:R77)+R$15&lt;0.000001,0,IF($C78&gt;='H-32A-WP06 - Debt Service'!S$24,'H-32A-WP06 - Debt Service'!S$27/12,0)),"-")</f>
        <v>0</v>
      </c>
      <c r="S78" s="261">
        <f>IFERROR(IF(-SUM(S$20:S77)+S$15&lt;0.000001,0,IF($C78&gt;='H-32A-WP06 - Debt Service'!O$24,'H-32A-WP06 - Debt Service'!O$27/12,0)),"-")</f>
        <v>0</v>
      </c>
      <c r="T78" s="261">
        <f>IFERROR(IF(-SUM(T$20:T77)+T$15&lt;0.000001,0,IF($C78&gt;='H-32A-WP06 - Debt Service'!#REF!,'H-32A-WP06 - Debt Service'!#REF!/12,0)),"-")</f>
        <v>0</v>
      </c>
      <c r="U78" s="261">
        <f>IFERROR(IF(-SUM(U$20:U77)+U$15&lt;0.000001,0,IF($C78&gt;='H-32A-WP06 - Debt Service'!T$24,'H-32A-WP06 - Debt Service'!T$27/12,0)),"-")</f>
        <v>0</v>
      </c>
      <c r="V78" s="261">
        <f>IFERROR(IF(-SUM(V$20:V77)+V$15&lt;0.000001,0,IF($C78&gt;='H-32A-WP06 - Debt Service'!N$24,'H-32A-WP06 - Debt Service'!N$27/12,0)),"-")</f>
        <v>0</v>
      </c>
      <c r="W78" s="261">
        <f>IFERROR(IF(-SUM(W$20:W77)+W$15&lt;0.000001,0,IF($C78&gt;='H-32A-WP06 - Debt Service'!Q$24,'H-32A-WP06 - Debt Service'!Q$27/12,0)),"-")</f>
        <v>0</v>
      </c>
      <c r="X78" s="261">
        <f>IFERROR(IF(-SUM(X$20:X77)+X$15&lt;0.000001,0,IF($C78&gt;='H-32A-WP06 - Debt Service'!T$24,'H-32A-WP06 - Debt Service'!T$27/12,0)),"-")</f>
        <v>0</v>
      </c>
      <c r="Y78" s="261">
        <f>IFERROR(IF(-SUM(Y$20:Y77)+Y$15&lt;0.000001,0,IF($C78&gt;='H-32A-WP06 - Debt Service'!#REF!,'H-32A-WP06 - Debt Service'!#REF!/12,0)),"-")</f>
        <v>0</v>
      </c>
      <c r="Z78" s="261">
        <f>IFERROR(IF(-SUM(Z$20:Z77)+Z$15&lt;0.000001,0,IF($C78&gt;='H-32A-WP06 - Debt Service'!S$24,'H-32A-WP06 - Debt Service'!S$27/12,0)),"-")</f>
        <v>0</v>
      </c>
      <c r="AA78" s="261">
        <f>IFERROR(IF(-SUM(AA$20:AA77)+AA$15&lt;0.000001,0,IF($C78&gt;='H-32A-WP06 - Debt Service'!R$24,'H-32A-WP06 - Debt Service'!R$27/12,0)),"-")</f>
        <v>0</v>
      </c>
      <c r="AB78" s="261">
        <f>IFERROR(IF(-SUM(AB$20:AB77)+AB$15&lt;0.000001,0,IF($C78&gt;='H-32A-WP06 - Debt Service'!P$24,'H-32A-WP06 - Debt Service'!P$27/12,0)),"-")</f>
        <v>0</v>
      </c>
      <c r="AC78" s="261">
        <f>IFERROR(IF(-SUM(AC$20:AC77)+AC$15&lt;0.000001,0,IF($C78&gt;='H-32A-WP06 - Debt Service'!#REF!,'H-32A-WP06 - Debt Service'!#REF!/12,0)),"-")</f>
        <v>0</v>
      </c>
      <c r="AD78" s="261">
        <f>IFERROR(IF(-SUM(AD$20:AD77)+AD$15&lt;0.000001,0,IF($C78&gt;='H-32A-WP06 - Debt Service'!#REF!,'H-32A-WP06 - Debt Service'!#REF!/12,0)),"-")</f>
        <v>0</v>
      </c>
      <c r="AE78" s="261">
        <f>IFERROR(IF(-SUM(AE$20:AE77)+AE$15&lt;0.000001,0,IF($C78&gt;='H-32A-WP06 - Debt Service'!#REF!,'H-32A-WP06 - Debt Service'!#REF!/12,0)),"-")</f>
        <v>0</v>
      </c>
      <c r="AF78" s="261">
        <f>IFERROR(IF(-SUM(AF$20:AF77)+AF$15&lt;0.000001,0,IF($C78&gt;='H-32A-WP06 - Debt Service'!Q$24,'H-32A-WP06 - Debt Service'!Q$27/12,0)),"-")</f>
        <v>0</v>
      </c>
      <c r="AH78" s="252">
        <f t="shared" si="1"/>
        <v>2023</v>
      </c>
      <c r="AI78" s="273">
        <f t="shared" si="3"/>
        <v>45231</v>
      </c>
      <c r="AJ78" s="273"/>
      <c r="AK78" s="261">
        <f>IFERROR(IF(-SUM(AK$20:AK77)+AK$15&lt;0.000001,0,IF($C78&gt;='H-32A-WP06 - Debt Service'!AH$24,'H-32A-WP06 - Debt Service'!AH$27/12,0)),"-")</f>
        <v>0</v>
      </c>
      <c r="AL78" s="261">
        <f>IFERROR(IF(-SUM(AL$20:AL77)+AL$15&lt;0.000001,0,IF($C78&gt;='H-32A-WP06 - Debt Service'!AI$24,'H-32A-WP06 - Debt Service'!AI$27/12,0)),"-")</f>
        <v>0</v>
      </c>
      <c r="AM78" s="261">
        <f>IFERROR(IF(-SUM(AM$20:AM77)+AM$15&lt;0.000001,0,IF($C78&gt;='H-32A-WP06 - Debt Service'!AJ$24,'H-32A-WP06 - Debt Service'!AJ$27/12,0)),"-")</f>
        <v>0</v>
      </c>
      <c r="AN78" s="261">
        <f>IFERROR(IF(-SUM(AN$20:AN77)+AN$15&lt;0.000001,0,IF($C78&gt;='H-32A-WP06 - Debt Service'!AK$24,'H-32A-WP06 - Debt Service'!AK$27/12,0)),"-")</f>
        <v>0</v>
      </c>
      <c r="AO78" s="261">
        <f>IFERROR(IF(-SUM(AO$20:AO77)+AO$15&lt;0.000001,0,IF($C78&gt;='H-32A-WP06 - Debt Service'!AL$24,'H-32A-WP06 - Debt Service'!AL$27/12,0)),"-")</f>
        <v>0</v>
      </c>
      <c r="AP78" s="261">
        <f>IFERROR(IF(-SUM(AP$20:AP77)+AP$15&lt;0.000001,0,IF($C78&gt;='H-32A-WP06 - Debt Service'!AM$24,'H-32A-WP06 - Debt Service'!AM$27/12,0)),"-")</f>
        <v>0</v>
      </c>
      <c r="AQ78" s="261">
        <f>IFERROR(IF(-SUM(AQ$20:AQ77)+AQ$15&lt;0.000001,0,IF($C78&gt;='H-32A-WP06 - Debt Service'!AN$24,'H-32A-WP06 - Debt Service'!AN$27/12,0)),"-")</f>
        <v>0</v>
      </c>
      <c r="AR78" s="261">
        <f>IFERROR(IF(-SUM(AR$20:AR77)+AR$15&lt;0.000001,0,IF($C78&gt;='H-32A-WP06 - Debt Service'!AO$24,'H-32A-WP06 - Debt Service'!AO$27/12,0)),"-")</f>
        <v>0</v>
      </c>
      <c r="AS78" s="261">
        <f>IFERROR(IF(-SUM(AS$20:AS77)+AS$15&lt;0.000001,0,IF($C78&gt;='H-32A-WP06 - Debt Service'!AP$24,'H-32A-WP06 - Debt Service'!AP$27/12,0)),"-")</f>
        <v>0</v>
      </c>
      <c r="AT78" s="261">
        <f>IFERROR(IF(-SUM(AT$20:AT77)+AT$15&lt;0.000001,0,IF($C78&gt;='H-32A-WP06 - Debt Service'!AQ$24,'H-32A-WP06 - Debt Service'!AQ$27/12,0)),"-")</f>
        <v>0</v>
      </c>
    </row>
    <row r="79" spans="2:46" hidden="1" x14ac:dyDescent="0.35">
      <c r="B79" s="252">
        <f t="shared" si="0"/>
        <v>2023</v>
      </c>
      <c r="C79" s="273">
        <f t="shared" si="2"/>
        <v>45261</v>
      </c>
      <c r="D79" s="273"/>
      <c r="E79" s="261">
        <f>IFERROR(IF(-SUM(E$20:E78)+E$15&lt;0.000001,0,IF($C79&gt;='H-32A-WP06 - Debt Service'!C$24,'H-32A-WP06 - Debt Service'!C$27/12,0)),"-")</f>
        <v>0</v>
      </c>
      <c r="F79" s="261">
        <f>IFERROR(IF(-SUM(F$20:F78)+F$15&lt;0.000001,0,IF($C79&gt;='H-32A-WP06 - Debt Service'!D$24,'H-32A-WP06 - Debt Service'!D$27/12,0)),"-")</f>
        <v>0</v>
      </c>
      <c r="G79" s="261">
        <f>IFERROR(IF(-SUM(G$20:G78)+G$15&lt;0.000001,0,IF($C79&gt;='H-32A-WP06 - Debt Service'!E$24,'H-32A-WP06 - Debt Service'!E$27/12,0)),"-")</f>
        <v>0</v>
      </c>
      <c r="H79" s="261">
        <f>IFERROR(IF(-SUM(H$20:H78)+H$15&lt;0.000001,0,IF($C79&gt;='H-32A-WP06 - Debt Service'!F$24,'H-32A-WP06 - Debt Service'!F$27/12,0)),"-")</f>
        <v>0</v>
      </c>
      <c r="I79" s="261">
        <f>IFERROR(IF(-SUM(I$20:I78)+I$15&lt;0.000001,0,IF($C79&gt;='H-32A-WP06 - Debt Service'!G$24,'H-32A-WP06 - Debt Service'!G$27/12,0)),"-")</f>
        <v>0</v>
      </c>
      <c r="J79" s="261">
        <f>IFERROR(IF(-SUM(J$20:J78)+J$15&lt;0.000001,0,IF($C79&gt;='H-32A-WP06 - Debt Service'!H$24,'H-32A-WP06 - Debt Service'!H$27/12,0)),"-")</f>
        <v>0</v>
      </c>
      <c r="K79" s="261">
        <f>IFERROR(IF(-SUM(K$20:K78)+K$15&lt;0.000001,0,IF($C79&gt;='H-32A-WP06 - Debt Service'!I$24,'H-32A-WP06 - Debt Service'!I$27/12,0)),"-")</f>
        <v>0</v>
      </c>
      <c r="L79" s="261">
        <f>IFERROR(IF(-SUM(L$20:L78)+L$15&lt;0.000001,0,IF($C79&gt;='H-32A-WP06 - Debt Service'!J$24,'H-32A-WP06 - Debt Service'!J$27/12,0)),"-")</f>
        <v>0</v>
      </c>
      <c r="M79" s="261">
        <f>IFERROR(IF(-SUM(M$20:M78)+M$15&lt;0.000001,0,IF($C79&gt;='H-32A-WP06 - Debt Service'!K$24,'H-32A-WP06 - Debt Service'!K$27/12,0)),"-")</f>
        <v>0</v>
      </c>
      <c r="N79" s="261">
        <f>IFERROR(IF(-SUM(N$20:N78)+N$15&lt;0.000001,0,IF($C79&gt;='H-32A-WP06 - Debt Service'!L$24,'H-32A-WP06 - Debt Service'!L$27/12,0)),"-")</f>
        <v>0</v>
      </c>
      <c r="O79" s="261">
        <f>IFERROR(IF(-SUM(O$20:O78)+O$15&lt;0.000001,0,IF($C79&gt;='H-32A-WP06 - Debt Service'!M$24,'H-32A-WP06 - Debt Service'!M$27/12,0)),"-")</f>
        <v>0</v>
      </c>
      <c r="P79" s="261">
        <f>IFERROR(IF(-SUM(P$20:P78)+P$15&lt;0.000001,0,IF($C79&gt;='H-32A-WP06 - Debt Service'!M$24,'H-32A-WP06 - Debt Service'!M$27/12,0)),"-")</f>
        <v>0</v>
      </c>
      <c r="Q79" s="261">
        <f>IFERROR(IF(-SUM(Q$20:Q78)+Q$15&lt;0.000001,0,IF($C79&gt;='H-32A-WP06 - Debt Service'!L$24,'H-32A-WP06 - Debt Service'!L$27/12,0)),"-")</f>
        <v>0</v>
      </c>
      <c r="R79" s="261">
        <f>IFERROR(IF(-SUM(R$20:R78)+R$15&lt;0.000001,0,IF($C79&gt;='H-32A-WP06 - Debt Service'!S$24,'H-32A-WP06 - Debt Service'!S$27/12,0)),"-")</f>
        <v>0</v>
      </c>
      <c r="S79" s="261">
        <f>IFERROR(IF(-SUM(S$20:S78)+S$15&lt;0.000001,0,IF($C79&gt;='H-32A-WP06 - Debt Service'!O$24,'H-32A-WP06 - Debt Service'!O$27/12,0)),"-")</f>
        <v>0</v>
      </c>
      <c r="T79" s="261">
        <f>IFERROR(IF(-SUM(T$20:T78)+T$15&lt;0.000001,0,IF($C79&gt;='H-32A-WP06 - Debt Service'!#REF!,'H-32A-WP06 - Debt Service'!#REF!/12,0)),"-")</f>
        <v>0</v>
      </c>
      <c r="U79" s="261">
        <f>IFERROR(IF(-SUM(U$20:U78)+U$15&lt;0.000001,0,IF($C79&gt;='H-32A-WP06 - Debt Service'!T$24,'H-32A-WP06 - Debt Service'!T$27/12,0)),"-")</f>
        <v>0</v>
      </c>
      <c r="V79" s="261">
        <f>IFERROR(IF(-SUM(V$20:V78)+V$15&lt;0.000001,0,IF($C79&gt;='H-32A-WP06 - Debt Service'!N$24,'H-32A-WP06 - Debt Service'!N$27/12,0)),"-")</f>
        <v>0</v>
      </c>
      <c r="W79" s="261">
        <f>IFERROR(IF(-SUM(W$20:W78)+W$15&lt;0.000001,0,IF($C79&gt;='H-32A-WP06 - Debt Service'!Q$24,'H-32A-WP06 - Debt Service'!Q$27/12,0)),"-")</f>
        <v>0</v>
      </c>
      <c r="X79" s="261">
        <f>IFERROR(IF(-SUM(X$20:X78)+X$15&lt;0.000001,0,IF($C79&gt;='H-32A-WP06 - Debt Service'!T$24,'H-32A-WP06 - Debt Service'!T$27/12,0)),"-")</f>
        <v>0</v>
      </c>
      <c r="Y79" s="261">
        <f>IFERROR(IF(-SUM(Y$20:Y78)+Y$15&lt;0.000001,0,IF($C79&gt;='H-32A-WP06 - Debt Service'!#REF!,'H-32A-WP06 - Debt Service'!#REF!/12,0)),"-")</f>
        <v>0</v>
      </c>
      <c r="Z79" s="261">
        <f>IFERROR(IF(-SUM(Z$20:Z78)+Z$15&lt;0.000001,0,IF($C79&gt;='H-32A-WP06 - Debt Service'!S$24,'H-32A-WP06 - Debt Service'!S$27/12,0)),"-")</f>
        <v>0</v>
      </c>
      <c r="AA79" s="261">
        <f>IFERROR(IF(-SUM(AA$20:AA78)+AA$15&lt;0.000001,0,IF($C79&gt;='H-32A-WP06 - Debt Service'!R$24,'H-32A-WP06 - Debt Service'!R$27/12,0)),"-")</f>
        <v>0</v>
      </c>
      <c r="AB79" s="261">
        <f>IFERROR(IF(-SUM(AB$20:AB78)+AB$15&lt;0.000001,0,IF($C79&gt;='H-32A-WP06 - Debt Service'!P$24,'H-32A-WP06 - Debt Service'!P$27/12,0)),"-")</f>
        <v>0</v>
      </c>
      <c r="AC79" s="261">
        <f>IFERROR(IF(-SUM(AC$20:AC78)+AC$15&lt;0.000001,0,IF($C79&gt;='H-32A-WP06 - Debt Service'!#REF!,'H-32A-WP06 - Debt Service'!#REF!/12,0)),"-")</f>
        <v>0</v>
      </c>
      <c r="AD79" s="261">
        <f>IFERROR(IF(-SUM(AD$20:AD78)+AD$15&lt;0.000001,0,IF($C79&gt;='H-32A-WP06 - Debt Service'!#REF!,'H-32A-WP06 - Debt Service'!#REF!/12,0)),"-")</f>
        <v>0</v>
      </c>
      <c r="AE79" s="261">
        <f>IFERROR(IF(-SUM(AE$20:AE78)+AE$15&lt;0.000001,0,IF($C79&gt;='H-32A-WP06 - Debt Service'!#REF!,'H-32A-WP06 - Debt Service'!#REF!/12,0)),"-")</f>
        <v>0</v>
      </c>
      <c r="AF79" s="261">
        <f>IFERROR(IF(-SUM(AF$20:AF78)+AF$15&lt;0.000001,0,IF($C79&gt;='H-32A-WP06 - Debt Service'!Q$24,'H-32A-WP06 - Debt Service'!Q$27/12,0)),"-")</f>
        <v>0</v>
      </c>
      <c r="AH79" s="252">
        <f t="shared" si="1"/>
        <v>2023</v>
      </c>
      <c r="AI79" s="273">
        <f t="shared" si="3"/>
        <v>45261</v>
      </c>
      <c r="AJ79" s="273"/>
      <c r="AK79" s="261">
        <f>IFERROR(IF(-SUM(AK$20:AK78)+AK$15&lt;0.000001,0,IF($C79&gt;='H-32A-WP06 - Debt Service'!AH$24,'H-32A-WP06 - Debt Service'!AH$27/12,0)),"-")</f>
        <v>0</v>
      </c>
      <c r="AL79" s="261">
        <f>IFERROR(IF(-SUM(AL$20:AL78)+AL$15&lt;0.000001,0,IF($C79&gt;='H-32A-WP06 - Debt Service'!AI$24,'H-32A-WP06 - Debt Service'!AI$27/12,0)),"-")</f>
        <v>0</v>
      </c>
      <c r="AM79" s="261">
        <f>IFERROR(IF(-SUM(AM$20:AM78)+AM$15&lt;0.000001,0,IF($C79&gt;='H-32A-WP06 - Debt Service'!AJ$24,'H-32A-WP06 - Debt Service'!AJ$27/12,0)),"-")</f>
        <v>0</v>
      </c>
      <c r="AN79" s="261">
        <f>IFERROR(IF(-SUM(AN$20:AN78)+AN$15&lt;0.000001,0,IF($C79&gt;='H-32A-WP06 - Debt Service'!AK$24,'H-32A-WP06 - Debt Service'!AK$27/12,0)),"-")</f>
        <v>0</v>
      </c>
      <c r="AO79" s="261">
        <f>IFERROR(IF(-SUM(AO$20:AO78)+AO$15&lt;0.000001,0,IF($C79&gt;='H-32A-WP06 - Debt Service'!AL$24,'H-32A-WP06 - Debt Service'!AL$27/12,0)),"-")</f>
        <v>0</v>
      </c>
      <c r="AP79" s="261">
        <f>IFERROR(IF(-SUM(AP$20:AP78)+AP$15&lt;0.000001,0,IF($C79&gt;='H-32A-WP06 - Debt Service'!AM$24,'H-32A-WP06 - Debt Service'!AM$27/12,0)),"-")</f>
        <v>0</v>
      </c>
      <c r="AQ79" s="261">
        <f>IFERROR(IF(-SUM(AQ$20:AQ78)+AQ$15&lt;0.000001,0,IF($C79&gt;='H-32A-WP06 - Debt Service'!AN$24,'H-32A-WP06 - Debt Service'!AN$27/12,0)),"-")</f>
        <v>0</v>
      </c>
      <c r="AR79" s="261">
        <f>IFERROR(IF(-SUM(AR$20:AR78)+AR$15&lt;0.000001,0,IF($C79&gt;='H-32A-WP06 - Debt Service'!AO$24,'H-32A-WP06 - Debt Service'!AO$27/12,0)),"-")</f>
        <v>0</v>
      </c>
      <c r="AS79" s="261">
        <f>IFERROR(IF(-SUM(AS$20:AS78)+AS$15&lt;0.000001,0,IF($C79&gt;='H-32A-WP06 - Debt Service'!AP$24,'H-32A-WP06 - Debt Service'!AP$27/12,0)),"-")</f>
        <v>0</v>
      </c>
      <c r="AT79" s="261">
        <f>IFERROR(IF(-SUM(AT$20:AT78)+AT$15&lt;0.000001,0,IF($C79&gt;='H-32A-WP06 - Debt Service'!AQ$24,'H-32A-WP06 - Debt Service'!AQ$27/12,0)),"-")</f>
        <v>0</v>
      </c>
    </row>
    <row r="80" spans="2:46" hidden="1" x14ac:dyDescent="0.35">
      <c r="B80" s="252">
        <f t="shared" si="0"/>
        <v>2024</v>
      </c>
      <c r="C80" s="273">
        <f t="shared" si="2"/>
        <v>45292</v>
      </c>
      <c r="D80" s="507"/>
      <c r="E80" s="261"/>
      <c r="F80" s="261"/>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H80" s="252">
        <f t="shared" si="1"/>
        <v>2024</v>
      </c>
      <c r="AI80" s="273">
        <f t="shared" si="3"/>
        <v>45292</v>
      </c>
      <c r="AJ80" s="507" t="e">
        <f>AK80</f>
        <v>#REF!</v>
      </c>
      <c r="AK80" s="261" t="e">
        <f>#REF!*-1</f>
        <v>#REF!</v>
      </c>
      <c r="AL80" s="261">
        <f>IFERROR(IF(-SUM(AL$20:AL79)+AL$15&lt;0.000001,0,IF($C80&gt;='H-32A-WP06 - Debt Service'!AI$24,'H-32A-WP06 - Debt Service'!AI$27/12,0)),"-")</f>
        <v>0</v>
      </c>
      <c r="AM80" s="261">
        <f>IFERROR(IF(-SUM(AM$20:AM79)+AM$15&lt;0.000001,0,IF($C80&gt;='H-32A-WP06 - Debt Service'!AJ$24,'H-32A-WP06 - Debt Service'!AJ$27/12,0)),"-")</f>
        <v>0</v>
      </c>
      <c r="AN80" s="261">
        <f>IFERROR(IF(-SUM(AN$20:AN79)+AN$15&lt;0.000001,0,IF($C80&gt;='H-32A-WP06 - Debt Service'!AK$24,'H-32A-WP06 - Debt Service'!AK$27/12,0)),"-")</f>
        <v>0</v>
      </c>
      <c r="AO80" s="261">
        <f>IFERROR(IF(-SUM(AO$20:AO79)+AO$15&lt;0.000001,0,IF($C80&gt;='H-32A-WP06 - Debt Service'!AL$24,'H-32A-WP06 - Debt Service'!AL$27/12,0)),"-")</f>
        <v>0</v>
      </c>
      <c r="AP80" s="261">
        <f>IFERROR(IF(-SUM(AP$20:AP79)+AP$15&lt;0.000001,0,IF($C80&gt;='H-32A-WP06 - Debt Service'!AM$24,'H-32A-WP06 - Debt Service'!AM$27/12,0)),"-")</f>
        <v>0</v>
      </c>
      <c r="AQ80" s="261">
        <f>IFERROR(IF(-SUM(AQ$20:AQ79)+AQ$15&lt;0.000001,0,IF($C80&gt;='H-32A-WP06 - Debt Service'!AN$24,'H-32A-WP06 - Debt Service'!AN$27/12,0)),"-")</f>
        <v>0</v>
      </c>
      <c r="AR80" s="261">
        <f>IFERROR(IF(-SUM(AR$20:AR79)+AR$15&lt;0.000001,0,IF($C80&gt;='H-32A-WP06 - Debt Service'!AO$24,'H-32A-WP06 - Debt Service'!AO$27/12,0)),"-")</f>
        <v>0</v>
      </c>
      <c r="AS80" s="261">
        <f>IFERROR(IF(-SUM(AS$20:AS79)+AS$15&lt;0.000001,0,IF($C80&gt;='H-32A-WP06 - Debt Service'!AP$24,'H-32A-WP06 - Debt Service'!AP$27/12,0)),"-")</f>
        <v>0</v>
      </c>
      <c r="AT80" s="261">
        <f>IFERROR(IF(-SUM(AT$20:AT79)+AT$15&lt;0.000001,0,IF($C80&gt;='H-32A-WP06 - Debt Service'!AQ$24,'H-32A-WP06 - Debt Service'!AQ$27/12,0)),"-")</f>
        <v>0</v>
      </c>
    </row>
    <row r="81" spans="2:46" hidden="1" x14ac:dyDescent="0.35">
      <c r="B81" s="252">
        <f t="shared" si="0"/>
        <v>2024</v>
      </c>
      <c r="C81" s="273">
        <f t="shared" si="2"/>
        <v>45323</v>
      </c>
      <c r="D81" s="507"/>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H81" s="252">
        <f t="shared" si="1"/>
        <v>2024</v>
      </c>
      <c r="AI81" s="273">
        <f t="shared" si="3"/>
        <v>45323</v>
      </c>
      <c r="AJ81" s="507" t="e">
        <f t="shared" ref="AJ81:AJ91" si="6">AK81</f>
        <v>#REF!</v>
      </c>
      <c r="AK81" s="261" t="e">
        <f>#REF!*-1</f>
        <v>#REF!</v>
      </c>
      <c r="AL81" s="261">
        <f>IFERROR(IF(-SUM(AL$20:AL80)+AL$15&lt;0.000001,0,IF($C81&gt;='H-32A-WP06 - Debt Service'!AI$24,'H-32A-WP06 - Debt Service'!AI$27/12,0)),"-")</f>
        <v>0</v>
      </c>
      <c r="AM81" s="261">
        <f>IFERROR(IF(-SUM(AM$20:AM80)+AM$15&lt;0.000001,0,IF($C81&gt;='H-32A-WP06 - Debt Service'!AJ$24,'H-32A-WP06 - Debt Service'!AJ$27/12,0)),"-")</f>
        <v>0</v>
      </c>
      <c r="AN81" s="261">
        <f>IFERROR(IF(-SUM(AN$20:AN80)+AN$15&lt;0.000001,0,IF($C81&gt;='H-32A-WP06 - Debt Service'!AK$24,'H-32A-WP06 - Debt Service'!AK$27/12,0)),"-")</f>
        <v>0</v>
      </c>
      <c r="AO81" s="261">
        <f>IFERROR(IF(-SUM(AO$20:AO80)+AO$15&lt;0.000001,0,IF($C81&gt;='H-32A-WP06 - Debt Service'!AL$24,'H-32A-WP06 - Debt Service'!AL$27/12,0)),"-")</f>
        <v>0</v>
      </c>
      <c r="AP81" s="261">
        <f>IFERROR(IF(-SUM(AP$20:AP80)+AP$15&lt;0.000001,0,IF($C81&gt;='H-32A-WP06 - Debt Service'!AM$24,'H-32A-WP06 - Debt Service'!AM$27/12,0)),"-")</f>
        <v>0</v>
      </c>
      <c r="AQ81" s="261">
        <f>IFERROR(IF(-SUM(AQ$20:AQ80)+AQ$15&lt;0.000001,0,IF($C81&gt;='H-32A-WP06 - Debt Service'!AN$24,'H-32A-WP06 - Debt Service'!AN$27/12,0)),"-")</f>
        <v>0</v>
      </c>
      <c r="AR81" s="261">
        <f>IFERROR(IF(-SUM(AR$20:AR80)+AR$15&lt;0.000001,0,IF($C81&gt;='H-32A-WP06 - Debt Service'!AO$24,'H-32A-WP06 - Debt Service'!AO$27/12,0)),"-")</f>
        <v>0</v>
      </c>
      <c r="AS81" s="261">
        <f>IFERROR(IF(-SUM(AS$20:AS80)+AS$15&lt;0.000001,0,IF($C81&gt;='H-32A-WP06 - Debt Service'!AP$24,'H-32A-WP06 - Debt Service'!AP$27/12,0)),"-")</f>
        <v>0</v>
      </c>
      <c r="AT81" s="261">
        <f>IFERROR(IF(-SUM(AT$20:AT80)+AT$15&lt;0.000001,0,IF($C81&gt;='H-32A-WP06 - Debt Service'!AQ$24,'H-32A-WP06 - Debt Service'!AQ$27/12,0)),"-")</f>
        <v>0</v>
      </c>
    </row>
    <row r="82" spans="2:46" hidden="1" x14ac:dyDescent="0.35">
      <c r="B82" s="252">
        <f t="shared" si="0"/>
        <v>2024</v>
      </c>
      <c r="C82" s="273">
        <f t="shared" si="2"/>
        <v>45352</v>
      </c>
      <c r="D82" s="507"/>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H82" s="252">
        <f t="shared" si="1"/>
        <v>2024</v>
      </c>
      <c r="AI82" s="273">
        <f t="shared" si="3"/>
        <v>45352</v>
      </c>
      <c r="AJ82" s="507" t="e">
        <f t="shared" si="6"/>
        <v>#REF!</v>
      </c>
      <c r="AK82" s="261" t="e">
        <f>#REF!*-1</f>
        <v>#REF!</v>
      </c>
      <c r="AL82" s="261">
        <f>IFERROR(IF(-SUM(AL$20:AL81)+AL$15&lt;0.000001,0,IF($C82&gt;='H-32A-WP06 - Debt Service'!AI$24,'H-32A-WP06 - Debt Service'!AI$27/12,0)),"-")</f>
        <v>0</v>
      </c>
      <c r="AM82" s="261">
        <f>IFERROR(IF(-SUM(AM$20:AM81)+AM$15&lt;0.000001,0,IF($C82&gt;='H-32A-WP06 - Debt Service'!AJ$24,'H-32A-WP06 - Debt Service'!AJ$27/12,0)),"-")</f>
        <v>0</v>
      </c>
      <c r="AN82" s="261">
        <f>IFERROR(IF(-SUM(AN$20:AN81)+AN$15&lt;0.000001,0,IF($C82&gt;='H-32A-WP06 - Debt Service'!AK$24,'H-32A-WP06 - Debt Service'!AK$27/12,0)),"-")</f>
        <v>0</v>
      </c>
      <c r="AO82" s="261">
        <f>IFERROR(IF(-SUM(AO$20:AO81)+AO$15&lt;0.000001,0,IF($C82&gt;='H-32A-WP06 - Debt Service'!AL$24,'H-32A-WP06 - Debt Service'!AL$27/12,0)),"-")</f>
        <v>0</v>
      </c>
      <c r="AP82" s="261">
        <f>IFERROR(IF(-SUM(AP$20:AP81)+AP$15&lt;0.000001,0,IF($C82&gt;='H-32A-WP06 - Debt Service'!AM$24,'H-32A-WP06 - Debt Service'!AM$27/12,0)),"-")</f>
        <v>0</v>
      </c>
      <c r="AQ82" s="261">
        <f>IFERROR(IF(-SUM(AQ$20:AQ81)+AQ$15&lt;0.000001,0,IF($C82&gt;='H-32A-WP06 - Debt Service'!AN$24,'H-32A-WP06 - Debt Service'!AN$27/12,0)),"-")</f>
        <v>0</v>
      </c>
      <c r="AR82" s="261">
        <f>IFERROR(IF(-SUM(AR$20:AR81)+AR$15&lt;0.000001,0,IF($C82&gt;='H-32A-WP06 - Debt Service'!AO$24,'H-32A-WP06 - Debt Service'!AO$27/12,0)),"-")</f>
        <v>0</v>
      </c>
      <c r="AS82" s="261">
        <f>IFERROR(IF(-SUM(AS$20:AS81)+AS$15&lt;0.000001,0,IF($C82&gt;='H-32A-WP06 - Debt Service'!AP$24,'H-32A-WP06 - Debt Service'!AP$27/12,0)),"-")</f>
        <v>0</v>
      </c>
      <c r="AT82" s="261">
        <f>IFERROR(IF(-SUM(AT$20:AT81)+AT$15&lt;0.000001,0,IF($C82&gt;='H-32A-WP06 - Debt Service'!AQ$24,'H-32A-WP06 - Debt Service'!AQ$27/12,0)),"-")</f>
        <v>0</v>
      </c>
    </row>
    <row r="83" spans="2:46" hidden="1" x14ac:dyDescent="0.35">
      <c r="B83" s="252">
        <f t="shared" si="0"/>
        <v>2024</v>
      </c>
      <c r="C83" s="273">
        <f t="shared" si="2"/>
        <v>45383</v>
      </c>
      <c r="D83" s="507"/>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H83" s="252">
        <f t="shared" si="1"/>
        <v>2024</v>
      </c>
      <c r="AI83" s="273">
        <f t="shared" si="3"/>
        <v>45383</v>
      </c>
      <c r="AJ83" s="507" t="e">
        <f t="shared" si="6"/>
        <v>#REF!</v>
      </c>
      <c r="AK83" s="261" t="e">
        <f>#REF!*-1</f>
        <v>#REF!</v>
      </c>
      <c r="AL83" s="261">
        <f>IFERROR(IF(-SUM(AL$20:AL82)+AL$15&lt;0.000001,0,IF($C83&gt;='H-32A-WP06 - Debt Service'!AI$24,'H-32A-WP06 - Debt Service'!AI$27/12,0)),"-")</f>
        <v>0</v>
      </c>
      <c r="AM83" s="261">
        <f>IFERROR(IF(-SUM(AM$20:AM82)+AM$15&lt;0.000001,0,IF($C83&gt;='H-32A-WP06 - Debt Service'!AJ$24,'H-32A-WP06 - Debt Service'!AJ$27/12,0)),"-")</f>
        <v>0</v>
      </c>
      <c r="AN83" s="261">
        <f>IFERROR(IF(-SUM(AN$20:AN82)+AN$15&lt;0.000001,0,IF($C83&gt;='H-32A-WP06 - Debt Service'!AK$24,'H-32A-WP06 - Debt Service'!AK$27/12,0)),"-")</f>
        <v>0</v>
      </c>
      <c r="AO83" s="261">
        <f>IFERROR(IF(-SUM(AO$20:AO82)+AO$15&lt;0.000001,0,IF($C83&gt;='H-32A-WP06 - Debt Service'!AL$24,'H-32A-WP06 - Debt Service'!AL$27/12,0)),"-")</f>
        <v>0</v>
      </c>
      <c r="AP83" s="261">
        <f>IFERROR(IF(-SUM(AP$20:AP82)+AP$15&lt;0.000001,0,IF($C83&gt;='H-32A-WP06 - Debt Service'!AM$24,'H-32A-WP06 - Debt Service'!AM$27/12,0)),"-")</f>
        <v>0</v>
      </c>
      <c r="AQ83" s="261">
        <f>IFERROR(IF(-SUM(AQ$20:AQ82)+AQ$15&lt;0.000001,0,IF($C83&gt;='H-32A-WP06 - Debt Service'!AN$24,'H-32A-WP06 - Debt Service'!AN$27/12,0)),"-")</f>
        <v>0</v>
      </c>
      <c r="AR83" s="261">
        <f>IFERROR(IF(-SUM(AR$20:AR82)+AR$15&lt;0.000001,0,IF($C83&gt;='H-32A-WP06 - Debt Service'!AO$24,'H-32A-WP06 - Debt Service'!AO$27/12,0)),"-")</f>
        <v>0</v>
      </c>
      <c r="AS83" s="261">
        <f>IFERROR(IF(-SUM(AS$20:AS82)+AS$15&lt;0.000001,0,IF($C83&gt;='H-32A-WP06 - Debt Service'!AP$24,'H-32A-WP06 - Debt Service'!AP$27/12,0)),"-")</f>
        <v>0</v>
      </c>
      <c r="AT83" s="261">
        <f>IFERROR(IF(-SUM(AT$20:AT82)+AT$15&lt;0.000001,0,IF($C83&gt;='H-32A-WP06 - Debt Service'!AQ$24,'H-32A-WP06 - Debt Service'!AQ$27/12,0)),"-")</f>
        <v>0</v>
      </c>
    </row>
    <row r="84" spans="2:46" hidden="1" x14ac:dyDescent="0.35">
      <c r="B84" s="252">
        <f t="shared" si="0"/>
        <v>2024</v>
      </c>
      <c r="C84" s="273">
        <f t="shared" si="2"/>
        <v>45413</v>
      </c>
      <c r="D84" s="507"/>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H84" s="252">
        <f t="shared" si="1"/>
        <v>2024</v>
      </c>
      <c r="AI84" s="273">
        <f t="shared" si="3"/>
        <v>45413</v>
      </c>
      <c r="AJ84" s="507" t="e">
        <f t="shared" si="6"/>
        <v>#REF!</v>
      </c>
      <c r="AK84" s="261" t="e">
        <f>#REF!*-1</f>
        <v>#REF!</v>
      </c>
      <c r="AL84" s="261">
        <f>IFERROR(IF(-SUM(AL$20:AL83)+AL$15&lt;0.000001,0,IF($C84&gt;='H-32A-WP06 - Debt Service'!AI$24,'H-32A-WP06 - Debt Service'!AI$27/12,0)),"-")</f>
        <v>0</v>
      </c>
      <c r="AM84" s="261">
        <f>IFERROR(IF(-SUM(AM$20:AM83)+AM$15&lt;0.000001,0,IF($C84&gt;='H-32A-WP06 - Debt Service'!AJ$24,'H-32A-WP06 - Debt Service'!AJ$27/12,0)),"-")</f>
        <v>0</v>
      </c>
      <c r="AN84" s="261">
        <f>IFERROR(IF(-SUM(AN$20:AN83)+AN$15&lt;0.000001,0,IF($C84&gt;='H-32A-WP06 - Debt Service'!AK$24,'H-32A-WP06 - Debt Service'!AK$27/12,0)),"-")</f>
        <v>0</v>
      </c>
      <c r="AO84" s="261">
        <f>IFERROR(IF(-SUM(AO$20:AO83)+AO$15&lt;0.000001,0,IF($C84&gt;='H-32A-WP06 - Debt Service'!AL$24,'H-32A-WP06 - Debt Service'!AL$27/12,0)),"-")</f>
        <v>0</v>
      </c>
      <c r="AP84" s="261">
        <f>IFERROR(IF(-SUM(AP$20:AP83)+AP$15&lt;0.000001,0,IF($C84&gt;='H-32A-WP06 - Debt Service'!AM$24,'H-32A-WP06 - Debt Service'!AM$27/12,0)),"-")</f>
        <v>0</v>
      </c>
      <c r="AQ84" s="261">
        <f>IFERROR(IF(-SUM(AQ$20:AQ83)+AQ$15&lt;0.000001,0,IF($C84&gt;='H-32A-WP06 - Debt Service'!AN$24,'H-32A-WP06 - Debt Service'!AN$27/12,0)),"-")</f>
        <v>0</v>
      </c>
      <c r="AR84" s="261">
        <f>IFERROR(IF(-SUM(AR$20:AR83)+AR$15&lt;0.000001,0,IF($C84&gt;='H-32A-WP06 - Debt Service'!AO$24,'H-32A-WP06 - Debt Service'!AO$27/12,0)),"-")</f>
        <v>0</v>
      </c>
      <c r="AS84" s="261">
        <f>IFERROR(IF(-SUM(AS$20:AS83)+AS$15&lt;0.000001,0,IF($C84&gt;='H-32A-WP06 - Debt Service'!AP$24,'H-32A-WP06 - Debt Service'!AP$27/12,0)),"-")</f>
        <v>0</v>
      </c>
      <c r="AT84" s="261">
        <f>IFERROR(IF(-SUM(AT$20:AT83)+AT$15&lt;0.000001,0,IF($C84&gt;='H-32A-WP06 - Debt Service'!AQ$24,'H-32A-WP06 - Debt Service'!AQ$27/12,0)),"-")</f>
        <v>0</v>
      </c>
    </row>
    <row r="85" spans="2:46" hidden="1" x14ac:dyDescent="0.35">
      <c r="B85" s="252">
        <f t="shared" ref="B85:B148" si="7">YEAR(C85)</f>
        <v>2024</v>
      </c>
      <c r="C85" s="273">
        <f t="shared" si="2"/>
        <v>45444</v>
      </c>
      <c r="D85" s="507"/>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H85" s="252">
        <f t="shared" ref="AH85:AH148" si="8">YEAR(AI85)</f>
        <v>2024</v>
      </c>
      <c r="AI85" s="273">
        <f t="shared" si="3"/>
        <v>45444</v>
      </c>
      <c r="AJ85" s="507" t="e">
        <f t="shared" si="6"/>
        <v>#REF!</v>
      </c>
      <c r="AK85" s="261" t="e">
        <f>#REF!*-1</f>
        <v>#REF!</v>
      </c>
      <c r="AL85" s="261">
        <f>IFERROR(IF(-SUM(AL$20:AL84)+AL$15&lt;0.000001,0,IF($C85&gt;='H-32A-WP06 - Debt Service'!AI$24,'H-32A-WP06 - Debt Service'!AI$27/12,0)),"-")</f>
        <v>0</v>
      </c>
      <c r="AM85" s="261">
        <f>IFERROR(IF(-SUM(AM$20:AM84)+AM$15&lt;0.000001,0,IF($C85&gt;='H-32A-WP06 - Debt Service'!AJ$24,'H-32A-WP06 - Debt Service'!AJ$27/12,0)),"-")</f>
        <v>0</v>
      </c>
      <c r="AN85" s="261">
        <f>IFERROR(IF(-SUM(AN$20:AN84)+AN$15&lt;0.000001,0,IF($C85&gt;='H-32A-WP06 - Debt Service'!AK$24,'H-32A-WP06 - Debt Service'!AK$27/12,0)),"-")</f>
        <v>0</v>
      </c>
      <c r="AO85" s="261">
        <f>IFERROR(IF(-SUM(AO$20:AO84)+AO$15&lt;0.000001,0,IF($C85&gt;='H-32A-WP06 - Debt Service'!AL$24,'H-32A-WP06 - Debt Service'!AL$27/12,0)),"-")</f>
        <v>0</v>
      </c>
      <c r="AP85" s="261">
        <f>IFERROR(IF(-SUM(AP$20:AP84)+AP$15&lt;0.000001,0,IF($C85&gt;='H-32A-WP06 - Debt Service'!AM$24,'H-32A-WP06 - Debt Service'!AM$27/12,0)),"-")</f>
        <v>0</v>
      </c>
      <c r="AQ85" s="261">
        <f>IFERROR(IF(-SUM(AQ$20:AQ84)+AQ$15&lt;0.000001,0,IF($C85&gt;='H-32A-WP06 - Debt Service'!AN$24,'H-32A-WP06 - Debt Service'!AN$27/12,0)),"-")</f>
        <v>0</v>
      </c>
      <c r="AR85" s="261">
        <f>IFERROR(IF(-SUM(AR$20:AR84)+AR$15&lt;0.000001,0,IF($C85&gt;='H-32A-WP06 - Debt Service'!AO$24,'H-32A-WP06 - Debt Service'!AO$27/12,0)),"-")</f>
        <v>0</v>
      </c>
      <c r="AS85" s="261">
        <f>IFERROR(IF(-SUM(AS$20:AS84)+AS$15&lt;0.000001,0,IF($C85&gt;='H-32A-WP06 - Debt Service'!AP$24,'H-32A-WP06 - Debt Service'!AP$27/12,0)),"-")</f>
        <v>0</v>
      </c>
      <c r="AT85" s="261">
        <f>IFERROR(IF(-SUM(AT$20:AT84)+AT$15&lt;0.000001,0,IF($C85&gt;='H-32A-WP06 - Debt Service'!AQ$24,'H-32A-WP06 - Debt Service'!AQ$27/12,0)),"-")</f>
        <v>0</v>
      </c>
    </row>
    <row r="86" spans="2:46" hidden="1" x14ac:dyDescent="0.35">
      <c r="B86" s="252">
        <f t="shared" si="7"/>
        <v>2024</v>
      </c>
      <c r="C86" s="273">
        <f t="shared" ref="C86:C149" si="9">EOMONTH(C85,0)+1</f>
        <v>45474</v>
      </c>
      <c r="D86" s="507"/>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H86" s="252">
        <f t="shared" si="8"/>
        <v>2024</v>
      </c>
      <c r="AI86" s="273">
        <f t="shared" ref="AI86:AI149" si="10">EOMONTH(AI85,0)+1</f>
        <v>45474</v>
      </c>
      <c r="AJ86" s="507" t="e">
        <f t="shared" si="6"/>
        <v>#REF!</v>
      </c>
      <c r="AK86" s="261" t="e">
        <f>#REF!*-1</f>
        <v>#REF!</v>
      </c>
      <c r="AL86" s="261">
        <f>IFERROR(IF(-SUM(AL$20:AL85)+AL$15&lt;0.000001,0,IF($C86&gt;='H-32A-WP06 - Debt Service'!AI$24,'H-32A-WP06 - Debt Service'!AI$27/12,0)),"-")</f>
        <v>0</v>
      </c>
      <c r="AM86" s="261">
        <f>IFERROR(IF(-SUM(AM$20:AM85)+AM$15&lt;0.000001,0,IF($C86&gt;='H-32A-WP06 - Debt Service'!AJ$24,'H-32A-WP06 - Debt Service'!AJ$27/12,0)),"-")</f>
        <v>0</v>
      </c>
      <c r="AN86" s="261">
        <f>IFERROR(IF(-SUM(AN$20:AN85)+AN$15&lt;0.000001,0,IF($C86&gt;='H-32A-WP06 - Debt Service'!AK$24,'H-32A-WP06 - Debt Service'!AK$27/12,0)),"-")</f>
        <v>0</v>
      </c>
      <c r="AO86" s="261">
        <f>IFERROR(IF(-SUM(AO$20:AO85)+AO$15&lt;0.000001,0,IF($C86&gt;='H-32A-WP06 - Debt Service'!AL$24,'H-32A-WP06 - Debt Service'!AL$27/12,0)),"-")</f>
        <v>0</v>
      </c>
      <c r="AP86" s="261">
        <f>IFERROR(IF(-SUM(AP$20:AP85)+AP$15&lt;0.000001,0,IF($C86&gt;='H-32A-WP06 - Debt Service'!AM$24,'H-32A-WP06 - Debt Service'!AM$27/12,0)),"-")</f>
        <v>0</v>
      </c>
      <c r="AQ86" s="261">
        <f>IFERROR(IF(-SUM(AQ$20:AQ85)+AQ$15&lt;0.000001,0,IF($C86&gt;='H-32A-WP06 - Debt Service'!AN$24,'H-32A-WP06 - Debt Service'!AN$27/12,0)),"-")</f>
        <v>0</v>
      </c>
      <c r="AR86" s="261">
        <f>IFERROR(IF(-SUM(AR$20:AR85)+AR$15&lt;0.000001,0,IF($C86&gt;='H-32A-WP06 - Debt Service'!AO$24,'H-32A-WP06 - Debt Service'!AO$27/12,0)),"-")</f>
        <v>0</v>
      </c>
      <c r="AS86" s="261">
        <f>IFERROR(IF(-SUM(AS$20:AS85)+AS$15&lt;0.000001,0,IF($C86&gt;='H-32A-WP06 - Debt Service'!AP$24,'H-32A-WP06 - Debt Service'!AP$27/12,0)),"-")</f>
        <v>0</v>
      </c>
      <c r="AT86" s="261">
        <f>IFERROR(IF(-SUM(AT$20:AT85)+AT$15&lt;0.000001,0,IF($C86&gt;='H-32A-WP06 - Debt Service'!AQ$24,'H-32A-WP06 - Debt Service'!AQ$27/12,0)),"-")</f>
        <v>0</v>
      </c>
    </row>
    <row r="87" spans="2:46" hidden="1" x14ac:dyDescent="0.35">
      <c r="B87" s="252">
        <f t="shared" si="7"/>
        <v>2024</v>
      </c>
      <c r="C87" s="273">
        <f t="shared" si="9"/>
        <v>45505</v>
      </c>
      <c r="D87" s="507"/>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H87" s="252">
        <f t="shared" si="8"/>
        <v>2024</v>
      </c>
      <c r="AI87" s="273">
        <f t="shared" si="10"/>
        <v>45505</v>
      </c>
      <c r="AJ87" s="507" t="e">
        <f t="shared" si="6"/>
        <v>#REF!</v>
      </c>
      <c r="AK87" s="261" t="e">
        <f>#REF!*-1</f>
        <v>#REF!</v>
      </c>
      <c r="AL87" s="261">
        <f>IFERROR(IF(-SUM(AL$20:AL86)+AL$15&lt;0.000001,0,IF($C87&gt;='H-32A-WP06 - Debt Service'!AI$24,'H-32A-WP06 - Debt Service'!AI$27/12,0)),"-")</f>
        <v>0</v>
      </c>
      <c r="AM87" s="261">
        <f>IFERROR(IF(-SUM(AM$20:AM86)+AM$15&lt;0.000001,0,IF($C87&gt;='H-32A-WP06 - Debt Service'!AJ$24,'H-32A-WP06 - Debt Service'!AJ$27/12,0)),"-")</f>
        <v>0</v>
      </c>
      <c r="AN87" s="261">
        <f>IFERROR(IF(-SUM(AN$20:AN86)+AN$15&lt;0.000001,0,IF($C87&gt;='H-32A-WP06 - Debt Service'!AK$24,'H-32A-WP06 - Debt Service'!AK$27/12,0)),"-")</f>
        <v>0</v>
      </c>
      <c r="AO87" s="261">
        <f>IFERROR(IF(-SUM(AO$20:AO86)+AO$15&lt;0.000001,0,IF($C87&gt;='H-32A-WP06 - Debt Service'!AL$24,'H-32A-WP06 - Debt Service'!AL$27/12,0)),"-")</f>
        <v>0</v>
      </c>
      <c r="AP87" s="261">
        <f>IFERROR(IF(-SUM(AP$20:AP86)+AP$15&lt;0.000001,0,IF($C87&gt;='H-32A-WP06 - Debt Service'!AM$24,'H-32A-WP06 - Debt Service'!AM$27/12,0)),"-")</f>
        <v>0</v>
      </c>
      <c r="AQ87" s="261">
        <f>IFERROR(IF(-SUM(AQ$20:AQ86)+AQ$15&lt;0.000001,0,IF($C87&gt;='H-32A-WP06 - Debt Service'!AN$24,'H-32A-WP06 - Debt Service'!AN$27/12,0)),"-")</f>
        <v>0</v>
      </c>
      <c r="AR87" s="261">
        <f>IFERROR(IF(-SUM(AR$20:AR86)+AR$15&lt;0.000001,0,IF($C87&gt;='H-32A-WP06 - Debt Service'!AO$24,'H-32A-WP06 - Debt Service'!AO$27/12,0)),"-")</f>
        <v>0</v>
      </c>
      <c r="AS87" s="261">
        <f>IFERROR(IF(-SUM(AS$20:AS86)+AS$15&lt;0.000001,0,IF($C87&gt;='H-32A-WP06 - Debt Service'!AP$24,'H-32A-WP06 - Debt Service'!AP$27/12,0)),"-")</f>
        <v>0</v>
      </c>
      <c r="AT87" s="261">
        <f>IFERROR(IF(-SUM(AT$20:AT86)+AT$15&lt;0.000001,0,IF($C87&gt;='H-32A-WP06 - Debt Service'!AQ$24,'H-32A-WP06 - Debt Service'!AQ$27/12,0)),"-")</f>
        <v>0</v>
      </c>
    </row>
    <row r="88" spans="2:46" hidden="1" x14ac:dyDescent="0.35">
      <c r="B88" s="252">
        <f t="shared" si="7"/>
        <v>2024</v>
      </c>
      <c r="C88" s="273">
        <f t="shared" si="9"/>
        <v>45536</v>
      </c>
      <c r="D88" s="507"/>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H88" s="252">
        <f t="shared" si="8"/>
        <v>2024</v>
      </c>
      <c r="AI88" s="273">
        <f t="shared" si="10"/>
        <v>45536</v>
      </c>
      <c r="AJ88" s="507" t="e">
        <f t="shared" si="6"/>
        <v>#REF!</v>
      </c>
      <c r="AK88" s="261" t="e">
        <f>#REF!*-1</f>
        <v>#REF!</v>
      </c>
      <c r="AL88" s="261">
        <f>IFERROR(IF(-SUM(AL$20:AL87)+AL$15&lt;0.000001,0,IF($C88&gt;='H-32A-WP06 - Debt Service'!AI$24,'H-32A-WP06 - Debt Service'!AI$27/12,0)),"-")</f>
        <v>0</v>
      </c>
      <c r="AM88" s="261">
        <f>IFERROR(IF(-SUM(AM$20:AM87)+AM$15&lt;0.000001,0,IF($C88&gt;='H-32A-WP06 - Debt Service'!AJ$24,'H-32A-WP06 - Debt Service'!AJ$27/12,0)),"-")</f>
        <v>0</v>
      </c>
      <c r="AN88" s="261">
        <f>IFERROR(IF(-SUM(AN$20:AN87)+AN$15&lt;0.000001,0,IF($C88&gt;='H-32A-WP06 - Debt Service'!AK$24,'H-32A-WP06 - Debt Service'!AK$27/12,0)),"-")</f>
        <v>0</v>
      </c>
      <c r="AO88" s="261">
        <f>IFERROR(IF(-SUM(AO$20:AO87)+AO$15&lt;0.000001,0,IF($C88&gt;='H-32A-WP06 - Debt Service'!AL$24,'H-32A-WP06 - Debt Service'!AL$27/12,0)),"-")</f>
        <v>0</v>
      </c>
      <c r="AP88" s="261">
        <f>IFERROR(IF(-SUM(AP$20:AP87)+AP$15&lt;0.000001,0,IF($C88&gt;='H-32A-WP06 - Debt Service'!AM$24,'H-32A-WP06 - Debt Service'!AM$27/12,0)),"-")</f>
        <v>0</v>
      </c>
      <c r="AQ88" s="261">
        <f>IFERROR(IF(-SUM(AQ$20:AQ87)+AQ$15&lt;0.000001,0,IF($C88&gt;='H-32A-WP06 - Debt Service'!AN$24,'H-32A-WP06 - Debt Service'!AN$27/12,0)),"-")</f>
        <v>0</v>
      </c>
      <c r="AR88" s="261">
        <f>IFERROR(IF(-SUM(AR$20:AR87)+AR$15&lt;0.000001,0,IF($C88&gt;='H-32A-WP06 - Debt Service'!AO$24,'H-32A-WP06 - Debt Service'!AO$27/12,0)),"-")</f>
        <v>0</v>
      </c>
      <c r="AS88" s="261">
        <f>IFERROR(IF(-SUM(AS$20:AS87)+AS$15&lt;0.000001,0,IF($C88&gt;='H-32A-WP06 - Debt Service'!AP$24,'H-32A-WP06 - Debt Service'!AP$27/12,0)),"-")</f>
        <v>0</v>
      </c>
      <c r="AT88" s="261">
        <f>IFERROR(IF(-SUM(AT$20:AT87)+AT$15&lt;0.000001,0,IF($C88&gt;='H-32A-WP06 - Debt Service'!AQ$24,'H-32A-WP06 - Debt Service'!AQ$27/12,0)),"-")</f>
        <v>0</v>
      </c>
    </row>
    <row r="89" spans="2:46" hidden="1" x14ac:dyDescent="0.35">
      <c r="B89" s="252">
        <f t="shared" si="7"/>
        <v>2024</v>
      </c>
      <c r="C89" s="273">
        <f t="shared" si="9"/>
        <v>45566</v>
      </c>
      <c r="D89" s="507"/>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H89" s="252">
        <f t="shared" si="8"/>
        <v>2024</v>
      </c>
      <c r="AI89" s="273">
        <f t="shared" si="10"/>
        <v>45566</v>
      </c>
      <c r="AJ89" s="507" t="e">
        <f t="shared" si="6"/>
        <v>#REF!</v>
      </c>
      <c r="AK89" s="261" t="e">
        <f>#REF!*-1</f>
        <v>#REF!</v>
      </c>
      <c r="AL89" s="261">
        <f>IFERROR(IF(-SUM(AL$20:AL88)+AL$15&lt;0.000001,0,IF($C89&gt;='H-32A-WP06 - Debt Service'!AI$24,'H-32A-WP06 - Debt Service'!AI$27/12,0)),"-")</f>
        <v>0</v>
      </c>
      <c r="AM89" s="261">
        <f>IFERROR(IF(-SUM(AM$20:AM88)+AM$15&lt;0.000001,0,IF($C89&gt;='H-32A-WP06 - Debt Service'!AJ$24,'H-32A-WP06 - Debt Service'!AJ$27/12,0)),"-")</f>
        <v>0</v>
      </c>
      <c r="AN89" s="261">
        <f>IFERROR(IF(-SUM(AN$20:AN88)+AN$15&lt;0.000001,0,IF($C89&gt;='H-32A-WP06 - Debt Service'!AK$24,'H-32A-WP06 - Debt Service'!AK$27/12,0)),"-")</f>
        <v>0</v>
      </c>
      <c r="AO89" s="261">
        <f>IFERROR(IF(-SUM(AO$20:AO88)+AO$15&lt;0.000001,0,IF($C89&gt;='H-32A-WP06 - Debt Service'!AL$24,'H-32A-WP06 - Debt Service'!AL$27/12,0)),"-")</f>
        <v>0</v>
      </c>
      <c r="AP89" s="261">
        <f>IFERROR(IF(-SUM(AP$20:AP88)+AP$15&lt;0.000001,0,IF($C89&gt;='H-32A-WP06 - Debt Service'!AM$24,'H-32A-WP06 - Debt Service'!AM$27/12,0)),"-")</f>
        <v>0</v>
      </c>
      <c r="AQ89" s="261">
        <f>IFERROR(IF(-SUM(AQ$20:AQ88)+AQ$15&lt;0.000001,0,IF($C89&gt;='H-32A-WP06 - Debt Service'!AN$24,'H-32A-WP06 - Debt Service'!AN$27/12,0)),"-")</f>
        <v>0</v>
      </c>
      <c r="AR89" s="261">
        <f>IFERROR(IF(-SUM(AR$20:AR88)+AR$15&lt;0.000001,0,IF($C89&gt;='H-32A-WP06 - Debt Service'!AO$24,'H-32A-WP06 - Debt Service'!AO$27/12,0)),"-")</f>
        <v>0</v>
      </c>
      <c r="AS89" s="261">
        <f>IFERROR(IF(-SUM(AS$20:AS88)+AS$15&lt;0.000001,0,IF($C89&gt;='H-32A-WP06 - Debt Service'!AP$24,'H-32A-WP06 - Debt Service'!AP$27/12,0)),"-")</f>
        <v>0</v>
      </c>
      <c r="AT89" s="261">
        <f>IFERROR(IF(-SUM(AT$20:AT88)+AT$15&lt;0.000001,0,IF($C89&gt;='H-32A-WP06 - Debt Service'!AQ$24,'H-32A-WP06 - Debt Service'!AQ$27/12,0)),"-")</f>
        <v>0</v>
      </c>
    </row>
    <row r="90" spans="2:46" hidden="1" x14ac:dyDescent="0.35">
      <c r="B90" s="252">
        <f t="shared" si="7"/>
        <v>2024</v>
      </c>
      <c r="C90" s="273">
        <f t="shared" si="9"/>
        <v>45597</v>
      </c>
      <c r="D90" s="507"/>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H90" s="252">
        <f t="shared" si="8"/>
        <v>2024</v>
      </c>
      <c r="AI90" s="273">
        <f t="shared" si="10"/>
        <v>45597</v>
      </c>
      <c r="AJ90" s="507" t="e">
        <f t="shared" si="6"/>
        <v>#REF!</v>
      </c>
      <c r="AK90" s="261" t="e">
        <f>#REF!*-1</f>
        <v>#REF!</v>
      </c>
      <c r="AL90" s="261">
        <f>IFERROR(IF(-SUM(AL$20:AL89)+AL$15&lt;0.000001,0,IF($C90&gt;='H-32A-WP06 - Debt Service'!AI$24,'H-32A-WP06 - Debt Service'!AI$27/12,0)),"-")</f>
        <v>0</v>
      </c>
      <c r="AM90" s="261">
        <f>IFERROR(IF(-SUM(AM$20:AM89)+AM$15&lt;0.000001,0,IF($C90&gt;='H-32A-WP06 - Debt Service'!AJ$24,'H-32A-WP06 - Debt Service'!AJ$27/12,0)),"-")</f>
        <v>0</v>
      </c>
      <c r="AN90" s="261">
        <f>IFERROR(IF(-SUM(AN$20:AN89)+AN$15&lt;0.000001,0,IF($C90&gt;='H-32A-WP06 - Debt Service'!AK$24,'H-32A-WP06 - Debt Service'!AK$27/12,0)),"-")</f>
        <v>0</v>
      </c>
      <c r="AO90" s="261">
        <f>IFERROR(IF(-SUM(AO$20:AO89)+AO$15&lt;0.000001,0,IF($C90&gt;='H-32A-WP06 - Debt Service'!AL$24,'H-32A-WP06 - Debt Service'!AL$27/12,0)),"-")</f>
        <v>0</v>
      </c>
      <c r="AP90" s="261">
        <f>IFERROR(IF(-SUM(AP$20:AP89)+AP$15&lt;0.000001,0,IF($C90&gt;='H-32A-WP06 - Debt Service'!AM$24,'H-32A-WP06 - Debt Service'!AM$27/12,0)),"-")</f>
        <v>0</v>
      </c>
      <c r="AQ90" s="261">
        <f>IFERROR(IF(-SUM(AQ$20:AQ89)+AQ$15&lt;0.000001,0,IF($C90&gt;='H-32A-WP06 - Debt Service'!AN$24,'H-32A-WP06 - Debt Service'!AN$27/12,0)),"-")</f>
        <v>0</v>
      </c>
      <c r="AR90" s="261">
        <f>IFERROR(IF(-SUM(AR$20:AR89)+AR$15&lt;0.000001,0,IF($C90&gt;='H-32A-WP06 - Debt Service'!AO$24,'H-32A-WP06 - Debt Service'!AO$27/12,0)),"-")</f>
        <v>0</v>
      </c>
      <c r="AS90" s="261">
        <f>IFERROR(IF(-SUM(AS$20:AS89)+AS$15&lt;0.000001,0,IF($C90&gt;='H-32A-WP06 - Debt Service'!AP$24,'H-32A-WP06 - Debt Service'!AP$27/12,0)),"-")</f>
        <v>0</v>
      </c>
      <c r="AT90" s="261">
        <f>IFERROR(IF(-SUM(AT$20:AT89)+AT$15&lt;0.000001,0,IF($C90&gt;='H-32A-WP06 - Debt Service'!AQ$24,'H-32A-WP06 - Debt Service'!AQ$27/12,0)),"-")</f>
        <v>0</v>
      </c>
    </row>
    <row r="91" spans="2:46" hidden="1" x14ac:dyDescent="0.35">
      <c r="B91" s="252">
        <f t="shared" si="7"/>
        <v>2024</v>
      </c>
      <c r="C91" s="273">
        <f t="shared" si="9"/>
        <v>45627</v>
      </c>
      <c r="D91" s="507"/>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H91" s="252">
        <f t="shared" si="8"/>
        <v>2024</v>
      </c>
      <c r="AI91" s="273">
        <f t="shared" si="10"/>
        <v>45627</v>
      </c>
      <c r="AJ91" s="507" t="e">
        <f t="shared" si="6"/>
        <v>#REF!</v>
      </c>
      <c r="AK91" s="261" t="e">
        <f>#REF!*-1</f>
        <v>#REF!</v>
      </c>
      <c r="AL91" s="261">
        <f>IFERROR(IF(-SUM(AL$20:AL90)+AL$15&lt;0.000001,0,IF($C91&gt;='H-32A-WP06 - Debt Service'!AI$24,'H-32A-WP06 - Debt Service'!AI$27/12,0)),"-")</f>
        <v>0</v>
      </c>
      <c r="AM91" s="261">
        <f>IFERROR(IF(-SUM(AM$20:AM90)+AM$15&lt;0.000001,0,IF($C91&gt;='H-32A-WP06 - Debt Service'!AJ$24,'H-32A-WP06 - Debt Service'!AJ$27/12,0)),"-")</f>
        <v>0</v>
      </c>
      <c r="AN91" s="261">
        <f>IFERROR(IF(-SUM(AN$20:AN90)+AN$15&lt;0.000001,0,IF($C91&gt;='H-32A-WP06 - Debt Service'!AK$24,'H-32A-WP06 - Debt Service'!AK$27/12,0)),"-")</f>
        <v>0</v>
      </c>
      <c r="AO91" s="261">
        <f>IFERROR(IF(-SUM(AO$20:AO90)+AO$15&lt;0.000001,0,IF($C91&gt;='H-32A-WP06 - Debt Service'!AL$24,'H-32A-WP06 - Debt Service'!AL$27/12,0)),"-")</f>
        <v>0</v>
      </c>
      <c r="AP91" s="261">
        <f>IFERROR(IF(-SUM(AP$20:AP90)+AP$15&lt;0.000001,0,IF($C91&gt;='H-32A-WP06 - Debt Service'!AM$24,'H-32A-WP06 - Debt Service'!AM$27/12,0)),"-")</f>
        <v>0</v>
      </c>
      <c r="AQ91" s="261">
        <f>IFERROR(IF(-SUM(AQ$20:AQ90)+AQ$15&lt;0.000001,0,IF($C91&gt;='H-32A-WP06 - Debt Service'!AN$24,'H-32A-WP06 - Debt Service'!AN$27/12,0)),"-")</f>
        <v>0</v>
      </c>
      <c r="AR91" s="261">
        <f>IFERROR(IF(-SUM(AR$20:AR90)+AR$15&lt;0.000001,0,IF($C91&gt;='H-32A-WP06 - Debt Service'!AO$24,'H-32A-WP06 - Debt Service'!AO$27/12,0)),"-")</f>
        <v>0</v>
      </c>
      <c r="AS91" s="261">
        <f>IFERROR(IF(-SUM(AS$20:AS90)+AS$15&lt;0.000001,0,IF($C91&gt;='H-32A-WP06 - Debt Service'!AP$24,'H-32A-WP06 - Debt Service'!AP$27/12,0)),"-")</f>
        <v>0</v>
      </c>
      <c r="AT91" s="261">
        <f>IFERROR(IF(-SUM(AT$20:AT90)+AT$15&lt;0.000001,0,IF($C91&gt;='H-32A-WP06 - Debt Service'!AQ$24,'H-32A-WP06 - Debt Service'!AQ$27/12,0)),"-")</f>
        <v>0</v>
      </c>
    </row>
    <row r="92" spans="2:46" x14ac:dyDescent="0.35">
      <c r="B92" s="252">
        <f t="shared" si="7"/>
        <v>2025</v>
      </c>
      <c r="C92" s="273">
        <f t="shared" si="9"/>
        <v>45658</v>
      </c>
      <c r="D92" s="273"/>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H92" s="252">
        <f t="shared" si="8"/>
        <v>2025</v>
      </c>
      <c r="AI92" s="273">
        <f t="shared" si="10"/>
        <v>45658</v>
      </c>
      <c r="AJ92" s="273"/>
      <c r="AK92" s="261"/>
      <c r="AL92" s="261"/>
      <c r="AM92" s="261"/>
      <c r="AN92" s="261"/>
      <c r="AO92" s="261"/>
      <c r="AP92" s="261"/>
      <c r="AQ92" s="261"/>
      <c r="AR92" s="261"/>
      <c r="AS92" s="261"/>
      <c r="AT92" s="261"/>
    </row>
    <row r="93" spans="2:46" x14ac:dyDescent="0.35">
      <c r="B93" s="252">
        <f t="shared" si="7"/>
        <v>2025</v>
      </c>
      <c r="C93" s="273">
        <f t="shared" si="9"/>
        <v>45689</v>
      </c>
      <c r="D93" s="273"/>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H93" s="252">
        <f t="shared" si="8"/>
        <v>2025</v>
      </c>
      <c r="AI93" s="273">
        <f t="shared" si="10"/>
        <v>45689</v>
      </c>
      <c r="AJ93" s="273"/>
      <c r="AK93" s="261"/>
      <c r="AL93" s="261"/>
      <c r="AM93" s="261"/>
      <c r="AN93" s="261"/>
      <c r="AO93" s="261"/>
      <c r="AP93" s="261"/>
      <c r="AQ93" s="261"/>
      <c r="AR93" s="261"/>
      <c r="AS93" s="261"/>
      <c r="AT93" s="261"/>
    </row>
    <row r="94" spans="2:46" x14ac:dyDescent="0.35">
      <c r="B94" s="252">
        <f t="shared" si="7"/>
        <v>2025</v>
      </c>
      <c r="C94" s="273">
        <f t="shared" si="9"/>
        <v>45717</v>
      </c>
      <c r="D94" s="273"/>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H94" s="252">
        <f t="shared" si="8"/>
        <v>2025</v>
      </c>
      <c r="AI94" s="273">
        <f t="shared" si="10"/>
        <v>45717</v>
      </c>
      <c r="AJ94" s="273"/>
      <c r="AK94" s="261"/>
      <c r="AL94" s="261"/>
      <c r="AM94" s="261"/>
      <c r="AN94" s="261"/>
      <c r="AO94" s="261"/>
      <c r="AP94" s="261"/>
      <c r="AQ94" s="261"/>
      <c r="AR94" s="261"/>
      <c r="AS94" s="261"/>
      <c r="AT94" s="261"/>
    </row>
    <row r="95" spans="2:46" x14ac:dyDescent="0.35">
      <c r="B95" s="252">
        <f t="shared" si="7"/>
        <v>2025</v>
      </c>
      <c r="C95" s="273">
        <f t="shared" si="9"/>
        <v>45748</v>
      </c>
      <c r="D95" s="273"/>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H95" s="252">
        <f t="shared" si="8"/>
        <v>2025</v>
      </c>
      <c r="AI95" s="273">
        <f t="shared" si="10"/>
        <v>45748</v>
      </c>
      <c r="AJ95" s="273"/>
      <c r="AK95" s="261"/>
      <c r="AL95" s="261"/>
      <c r="AM95" s="261"/>
      <c r="AN95" s="261"/>
      <c r="AO95" s="261"/>
      <c r="AP95" s="261"/>
      <c r="AQ95" s="261"/>
      <c r="AR95" s="261"/>
      <c r="AS95" s="261"/>
      <c r="AT95" s="261"/>
    </row>
    <row r="96" spans="2:46" x14ac:dyDescent="0.35">
      <c r="B96" s="252">
        <f t="shared" si="7"/>
        <v>2025</v>
      </c>
      <c r="C96" s="273">
        <f t="shared" si="9"/>
        <v>45778</v>
      </c>
      <c r="D96" s="273"/>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H96" s="252">
        <f t="shared" si="8"/>
        <v>2025</v>
      </c>
      <c r="AI96" s="273">
        <f t="shared" si="10"/>
        <v>45778</v>
      </c>
      <c r="AJ96" s="273"/>
      <c r="AK96" s="261"/>
      <c r="AL96" s="261"/>
      <c r="AM96" s="261"/>
      <c r="AN96" s="261"/>
      <c r="AO96" s="261"/>
      <c r="AP96" s="261"/>
      <c r="AQ96" s="261"/>
      <c r="AR96" s="261"/>
      <c r="AS96" s="261"/>
      <c r="AT96" s="261"/>
    </row>
    <row r="97" spans="2:46" x14ac:dyDescent="0.35">
      <c r="B97" s="252">
        <f t="shared" si="7"/>
        <v>2025</v>
      </c>
      <c r="C97" s="273">
        <f t="shared" si="9"/>
        <v>45809</v>
      </c>
      <c r="D97" s="273"/>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H97" s="252">
        <f t="shared" si="8"/>
        <v>2025</v>
      </c>
      <c r="AI97" s="273">
        <f t="shared" si="10"/>
        <v>45809</v>
      </c>
      <c r="AJ97" s="273"/>
      <c r="AK97" s="261"/>
      <c r="AL97" s="261"/>
      <c r="AM97" s="261"/>
      <c r="AN97" s="261"/>
      <c r="AO97" s="261"/>
      <c r="AP97" s="261"/>
      <c r="AQ97" s="261"/>
      <c r="AR97" s="261"/>
      <c r="AS97" s="261"/>
      <c r="AT97" s="261"/>
    </row>
    <row r="98" spans="2:46" x14ac:dyDescent="0.35">
      <c r="B98" s="252">
        <f t="shared" si="7"/>
        <v>2025</v>
      </c>
      <c r="C98" s="273">
        <f t="shared" si="9"/>
        <v>45839</v>
      </c>
      <c r="D98" s="273"/>
      <c r="E98" s="261"/>
      <c r="F98" s="261"/>
      <c r="G98" s="261"/>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H98" s="252">
        <f t="shared" si="8"/>
        <v>2025</v>
      </c>
      <c r="AI98" s="273">
        <f t="shared" si="10"/>
        <v>45839</v>
      </c>
      <c r="AJ98" s="273"/>
      <c r="AK98" s="261"/>
      <c r="AL98" s="261"/>
      <c r="AM98" s="261"/>
      <c r="AN98" s="261"/>
      <c r="AO98" s="261"/>
      <c r="AP98" s="261"/>
      <c r="AQ98" s="261"/>
      <c r="AR98" s="261"/>
      <c r="AS98" s="261"/>
      <c r="AT98" s="261"/>
    </row>
    <row r="99" spans="2:46" x14ac:dyDescent="0.35">
      <c r="B99" s="252">
        <f t="shared" si="7"/>
        <v>2025</v>
      </c>
      <c r="C99" s="273">
        <f t="shared" si="9"/>
        <v>45870</v>
      </c>
      <c r="D99" s="273"/>
      <c r="E99" s="261"/>
      <c r="F99" s="261"/>
      <c r="G99" s="261"/>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H99" s="252">
        <f t="shared" si="8"/>
        <v>2025</v>
      </c>
      <c r="AI99" s="273">
        <f t="shared" si="10"/>
        <v>45870</v>
      </c>
      <c r="AJ99" s="273"/>
      <c r="AK99" s="261"/>
      <c r="AL99" s="261"/>
      <c r="AM99" s="261"/>
      <c r="AN99" s="261"/>
      <c r="AO99" s="261"/>
      <c r="AP99" s="261"/>
      <c r="AQ99" s="261"/>
      <c r="AR99" s="261"/>
      <c r="AS99" s="261"/>
      <c r="AT99" s="261"/>
    </row>
    <row r="100" spans="2:46" x14ac:dyDescent="0.35">
      <c r="B100" s="252">
        <f t="shared" si="7"/>
        <v>2025</v>
      </c>
      <c r="C100" s="273">
        <f t="shared" si="9"/>
        <v>45901</v>
      </c>
      <c r="D100" s="273"/>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H100" s="252">
        <f t="shared" si="8"/>
        <v>2025</v>
      </c>
      <c r="AI100" s="273">
        <f t="shared" si="10"/>
        <v>45901</v>
      </c>
      <c r="AJ100" s="273"/>
      <c r="AK100" s="261"/>
      <c r="AL100" s="261"/>
      <c r="AM100" s="261"/>
      <c r="AN100" s="261"/>
      <c r="AO100" s="261"/>
      <c r="AP100" s="261"/>
      <c r="AQ100" s="261"/>
      <c r="AR100" s="261"/>
      <c r="AS100" s="261"/>
      <c r="AT100" s="261"/>
    </row>
    <row r="101" spans="2:46" x14ac:dyDescent="0.35">
      <c r="B101" s="252">
        <f t="shared" si="7"/>
        <v>2025</v>
      </c>
      <c r="C101" s="273">
        <f t="shared" si="9"/>
        <v>45931</v>
      </c>
      <c r="D101" s="273"/>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H101" s="252">
        <f t="shared" si="8"/>
        <v>2025</v>
      </c>
      <c r="AI101" s="273">
        <f t="shared" si="10"/>
        <v>45931</v>
      </c>
      <c r="AJ101" s="273"/>
      <c r="AK101" s="261"/>
      <c r="AL101" s="261"/>
      <c r="AM101" s="261"/>
      <c r="AN101" s="261"/>
      <c r="AO101" s="261"/>
      <c r="AP101" s="261"/>
      <c r="AQ101" s="261"/>
      <c r="AR101" s="261"/>
      <c r="AS101" s="261"/>
      <c r="AT101" s="261"/>
    </row>
    <row r="102" spans="2:46" x14ac:dyDescent="0.35">
      <c r="B102" s="252">
        <f t="shared" si="7"/>
        <v>2025</v>
      </c>
      <c r="C102" s="273">
        <f t="shared" si="9"/>
        <v>45962</v>
      </c>
      <c r="D102" s="273"/>
      <c r="E102" s="261"/>
      <c r="F102" s="261"/>
      <c r="G102" s="261"/>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H102" s="252">
        <f t="shared" si="8"/>
        <v>2025</v>
      </c>
      <c r="AI102" s="273">
        <f t="shared" si="10"/>
        <v>45962</v>
      </c>
      <c r="AJ102" s="273"/>
      <c r="AK102" s="261"/>
      <c r="AL102" s="261"/>
      <c r="AM102" s="261"/>
      <c r="AN102" s="261"/>
      <c r="AO102" s="261"/>
      <c r="AP102" s="261"/>
      <c r="AQ102" s="261"/>
      <c r="AR102" s="261"/>
      <c r="AS102" s="261"/>
      <c r="AT102" s="261"/>
    </row>
    <row r="103" spans="2:46" x14ac:dyDescent="0.35">
      <c r="B103" s="252">
        <f t="shared" si="7"/>
        <v>2025</v>
      </c>
      <c r="C103" s="273">
        <f t="shared" si="9"/>
        <v>45992</v>
      </c>
      <c r="D103" s="273"/>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H103" s="252">
        <f t="shared" si="8"/>
        <v>2025</v>
      </c>
      <c r="AI103" s="273">
        <f t="shared" si="10"/>
        <v>45992</v>
      </c>
      <c r="AJ103" s="273"/>
      <c r="AK103" s="261"/>
      <c r="AL103" s="261"/>
      <c r="AM103" s="261"/>
      <c r="AN103" s="261"/>
      <c r="AO103" s="261"/>
      <c r="AP103" s="261"/>
      <c r="AQ103" s="261"/>
      <c r="AR103" s="261"/>
      <c r="AS103" s="261"/>
      <c r="AT103" s="261"/>
    </row>
    <row r="104" spans="2:46" x14ac:dyDescent="0.35">
      <c r="B104" s="252">
        <f t="shared" si="7"/>
        <v>2026</v>
      </c>
      <c r="C104" s="273">
        <f t="shared" si="9"/>
        <v>46023</v>
      </c>
      <c r="D104" s="507">
        <v>1077374</v>
      </c>
      <c r="E104" s="261">
        <v>0</v>
      </c>
      <c r="F104" s="261">
        <v>0</v>
      </c>
      <c r="G104" s="261">
        <v>0</v>
      </c>
      <c r="H104" s="261">
        <v>0</v>
      </c>
      <c r="I104" s="261">
        <v>0</v>
      </c>
      <c r="J104" s="261">
        <v>0</v>
      </c>
      <c r="K104" s="261">
        <v>0</v>
      </c>
      <c r="L104" s="261">
        <v>0</v>
      </c>
      <c r="M104" s="261">
        <v>0</v>
      </c>
      <c r="N104" s="261">
        <v>0</v>
      </c>
      <c r="O104" s="261">
        <v>0</v>
      </c>
      <c r="P104" s="261">
        <v>0</v>
      </c>
      <c r="Q104" s="261">
        <v>0</v>
      </c>
      <c r="R104" s="261">
        <v>0</v>
      </c>
      <c r="S104" s="261">
        <v>0</v>
      </c>
      <c r="T104" s="261">
        <v>0</v>
      </c>
      <c r="U104" s="261">
        <v>0</v>
      </c>
      <c r="V104" s="261">
        <v>0</v>
      </c>
      <c r="W104" s="261">
        <v>0</v>
      </c>
      <c r="X104" s="261">
        <v>0</v>
      </c>
      <c r="Y104" s="261">
        <v>0</v>
      </c>
      <c r="Z104" s="261">
        <v>0</v>
      </c>
      <c r="AA104" s="261">
        <v>0</v>
      </c>
      <c r="AB104" s="261">
        <v>0</v>
      </c>
      <c r="AC104" s="261">
        <v>0</v>
      </c>
      <c r="AD104" s="261">
        <v>0</v>
      </c>
      <c r="AE104" s="261">
        <v>0</v>
      </c>
      <c r="AF104" s="261">
        <v>0</v>
      </c>
      <c r="AH104" s="252">
        <f t="shared" si="8"/>
        <v>2026</v>
      </c>
      <c r="AI104" s="273">
        <f t="shared" si="10"/>
        <v>46023</v>
      </c>
      <c r="AJ104" s="507">
        <v>1068</v>
      </c>
      <c r="AK104" s="261">
        <v>0</v>
      </c>
      <c r="AL104" s="261">
        <f>IFERROR(IF(-SUM(AL$20:AL103)+AL$15&lt;0.000001,0,IF($C104&gt;='H-32A-WP06 - Debt Service'!AI$24,'H-32A-WP06 - Debt Service'!AI$27/12,0)),"-")</f>
        <v>0</v>
      </c>
      <c r="AM104" s="261">
        <f>IFERROR(IF(-SUM(AM$20:AM103)+AM$15&lt;0.000001,0,IF($C104&gt;='H-32A-WP06 - Debt Service'!AJ$24,'H-32A-WP06 - Debt Service'!AJ$27/12,0)),"-")</f>
        <v>0</v>
      </c>
      <c r="AN104" s="261">
        <f>IFERROR(IF(-SUM(AN$20:AN103)+AN$15&lt;0.000001,0,IF($C104&gt;='H-32A-WP06 - Debt Service'!AK$24,'H-32A-WP06 - Debt Service'!AK$27/12,0)),"-")</f>
        <v>0</v>
      </c>
      <c r="AO104" s="261">
        <f>IFERROR(IF(-SUM(AO$20:AO103)+AO$15&lt;0.000001,0,IF($C104&gt;='H-32A-WP06 - Debt Service'!AL$24,'H-32A-WP06 - Debt Service'!AL$27/12,0)),"-")</f>
        <v>0</v>
      </c>
      <c r="AP104" s="261">
        <f>IFERROR(IF(-SUM(AP$20:AP103)+AP$15&lt;0.000001,0,IF($C104&gt;='H-32A-WP06 - Debt Service'!AM$24,'H-32A-WP06 - Debt Service'!AM$27/12,0)),"-")</f>
        <v>0</v>
      </c>
      <c r="AQ104" s="261">
        <f>IFERROR(IF(-SUM(AQ$20:AQ103)+AQ$15&lt;0.000001,0,IF($C104&gt;='H-32A-WP06 - Debt Service'!AN$24,'H-32A-WP06 - Debt Service'!AN$27/12,0)),"-")</f>
        <v>0</v>
      </c>
      <c r="AR104" s="261">
        <f>IFERROR(IF(-SUM(AR$20:AR103)+AR$15&lt;0.000001,0,IF($C104&gt;='H-32A-WP06 - Debt Service'!AO$24,'H-32A-WP06 - Debt Service'!AO$27/12,0)),"-")</f>
        <v>0</v>
      </c>
      <c r="AS104" s="261">
        <f>IFERROR(IF(-SUM(AS$20:AS103)+AS$15&lt;0.000001,0,IF($C104&gt;='H-32A-WP06 - Debt Service'!AP$24,'H-32A-WP06 - Debt Service'!AP$27/12,0)),"-")</f>
        <v>0</v>
      </c>
      <c r="AT104" s="261">
        <f>IFERROR(IF(-SUM(AT$20:AT103)+AT$15&lt;0.000001,0,IF($C104&gt;='H-32A-WP06 - Debt Service'!AQ$24,'H-32A-WP06 - Debt Service'!AQ$27/12,0)),"-")</f>
        <v>0</v>
      </c>
    </row>
    <row r="105" spans="2:46" x14ac:dyDescent="0.35">
      <c r="B105" s="252">
        <f t="shared" si="7"/>
        <v>2026</v>
      </c>
      <c r="C105" s="273">
        <f t="shared" si="9"/>
        <v>46054</v>
      </c>
      <c r="D105" s="507">
        <v>1067603</v>
      </c>
      <c r="E105" s="261">
        <v>0</v>
      </c>
      <c r="F105" s="261">
        <v>0</v>
      </c>
      <c r="G105" s="261">
        <v>0</v>
      </c>
      <c r="H105" s="261">
        <v>0</v>
      </c>
      <c r="I105" s="261">
        <v>0</v>
      </c>
      <c r="J105" s="261">
        <v>0</v>
      </c>
      <c r="K105" s="261">
        <v>0</v>
      </c>
      <c r="L105" s="261">
        <v>0</v>
      </c>
      <c r="M105" s="261">
        <v>0</v>
      </c>
      <c r="N105" s="261">
        <v>0</v>
      </c>
      <c r="O105" s="261">
        <v>0</v>
      </c>
      <c r="P105" s="261">
        <v>0</v>
      </c>
      <c r="Q105" s="261">
        <v>0</v>
      </c>
      <c r="R105" s="261">
        <v>0</v>
      </c>
      <c r="S105" s="261">
        <v>0</v>
      </c>
      <c r="T105" s="261">
        <v>0</v>
      </c>
      <c r="U105" s="261">
        <v>0</v>
      </c>
      <c r="V105" s="261">
        <v>0</v>
      </c>
      <c r="W105" s="261">
        <v>0</v>
      </c>
      <c r="X105" s="261">
        <v>0</v>
      </c>
      <c r="Y105" s="261">
        <v>0</v>
      </c>
      <c r="Z105" s="261">
        <v>0</v>
      </c>
      <c r="AA105" s="261">
        <v>0</v>
      </c>
      <c r="AB105" s="261">
        <v>0</v>
      </c>
      <c r="AC105" s="261">
        <v>0</v>
      </c>
      <c r="AD105" s="261">
        <v>0</v>
      </c>
      <c r="AE105" s="261">
        <v>0</v>
      </c>
      <c r="AF105" s="261">
        <v>0</v>
      </c>
      <c r="AH105" s="252">
        <f t="shared" si="8"/>
        <v>2026</v>
      </c>
      <c r="AI105" s="273">
        <f t="shared" si="10"/>
        <v>46054</v>
      </c>
      <c r="AJ105" s="507">
        <v>1063</v>
      </c>
      <c r="AK105" s="261">
        <v>0</v>
      </c>
      <c r="AL105" s="261">
        <f>IFERROR(IF(-SUM(AL$20:AL104)+AL$15&lt;0.000001,0,IF($C105&gt;='H-32A-WP06 - Debt Service'!AI$24,'H-32A-WP06 - Debt Service'!AI$27/12,0)),"-")</f>
        <v>0</v>
      </c>
      <c r="AM105" s="261">
        <f>IFERROR(IF(-SUM(AM$20:AM104)+AM$15&lt;0.000001,0,IF($C105&gt;='H-32A-WP06 - Debt Service'!AJ$24,'H-32A-WP06 - Debt Service'!AJ$27/12,0)),"-")</f>
        <v>0</v>
      </c>
      <c r="AN105" s="261">
        <f>IFERROR(IF(-SUM(AN$20:AN104)+AN$15&lt;0.000001,0,IF($C105&gt;='H-32A-WP06 - Debt Service'!AK$24,'H-32A-WP06 - Debt Service'!AK$27/12,0)),"-")</f>
        <v>0</v>
      </c>
      <c r="AO105" s="261">
        <f>IFERROR(IF(-SUM(AO$20:AO104)+AO$15&lt;0.000001,0,IF($C105&gt;='H-32A-WP06 - Debt Service'!AL$24,'H-32A-WP06 - Debt Service'!AL$27/12,0)),"-")</f>
        <v>0</v>
      </c>
      <c r="AP105" s="261">
        <f>IFERROR(IF(-SUM(AP$20:AP104)+AP$15&lt;0.000001,0,IF($C105&gt;='H-32A-WP06 - Debt Service'!AM$24,'H-32A-WP06 - Debt Service'!AM$27/12,0)),"-")</f>
        <v>0</v>
      </c>
      <c r="AQ105" s="261">
        <f>IFERROR(IF(-SUM(AQ$20:AQ104)+AQ$15&lt;0.000001,0,IF($C105&gt;='H-32A-WP06 - Debt Service'!AN$24,'H-32A-WP06 - Debt Service'!AN$27/12,0)),"-")</f>
        <v>0</v>
      </c>
      <c r="AR105" s="261">
        <f>IFERROR(IF(-SUM(AR$20:AR104)+AR$15&lt;0.000001,0,IF($C105&gt;='H-32A-WP06 - Debt Service'!AO$24,'H-32A-WP06 - Debt Service'!AO$27/12,0)),"-")</f>
        <v>0</v>
      </c>
      <c r="AS105" s="261">
        <f>IFERROR(IF(-SUM(AS$20:AS104)+AS$15&lt;0.000001,0,IF($C105&gt;='H-32A-WP06 - Debt Service'!AP$24,'H-32A-WP06 - Debt Service'!AP$27/12,0)),"-")</f>
        <v>0</v>
      </c>
      <c r="AT105" s="261">
        <f>IFERROR(IF(-SUM(AT$20:AT104)+AT$15&lt;0.000001,0,IF($C105&gt;='H-32A-WP06 - Debt Service'!AQ$24,'H-32A-WP06 - Debt Service'!AQ$27/12,0)),"-")</f>
        <v>0</v>
      </c>
    </row>
    <row r="106" spans="2:46" x14ac:dyDescent="0.35">
      <c r="B106" s="252">
        <f t="shared" si="7"/>
        <v>2026</v>
      </c>
      <c r="C106" s="273">
        <f t="shared" si="9"/>
        <v>46082</v>
      </c>
      <c r="D106" s="507">
        <v>1067603</v>
      </c>
      <c r="E106" s="261">
        <v>0</v>
      </c>
      <c r="F106" s="261">
        <v>0</v>
      </c>
      <c r="G106" s="261">
        <v>0</v>
      </c>
      <c r="H106" s="261">
        <v>0</v>
      </c>
      <c r="I106" s="261">
        <v>0</v>
      </c>
      <c r="J106" s="261">
        <v>0</v>
      </c>
      <c r="K106" s="261">
        <v>0</v>
      </c>
      <c r="L106" s="261">
        <v>0</v>
      </c>
      <c r="M106" s="261">
        <v>0</v>
      </c>
      <c r="N106" s="261">
        <v>0</v>
      </c>
      <c r="O106" s="261">
        <v>0</v>
      </c>
      <c r="P106" s="261">
        <v>0</v>
      </c>
      <c r="Q106" s="261">
        <v>0</v>
      </c>
      <c r="R106" s="261">
        <v>0</v>
      </c>
      <c r="S106" s="261">
        <v>0</v>
      </c>
      <c r="T106" s="261">
        <v>0</v>
      </c>
      <c r="U106" s="261">
        <v>0</v>
      </c>
      <c r="V106" s="261">
        <v>0</v>
      </c>
      <c r="W106" s="261">
        <v>0</v>
      </c>
      <c r="X106" s="261">
        <v>0</v>
      </c>
      <c r="Y106" s="261">
        <v>0</v>
      </c>
      <c r="Z106" s="261">
        <v>0</v>
      </c>
      <c r="AA106" s="261">
        <v>0</v>
      </c>
      <c r="AB106" s="261">
        <v>0</v>
      </c>
      <c r="AC106" s="261">
        <v>0</v>
      </c>
      <c r="AD106" s="261">
        <v>0</v>
      </c>
      <c r="AE106" s="261">
        <v>0</v>
      </c>
      <c r="AF106" s="261">
        <v>0</v>
      </c>
      <c r="AH106" s="252">
        <f t="shared" si="8"/>
        <v>2026</v>
      </c>
      <c r="AI106" s="273">
        <f t="shared" si="10"/>
        <v>46082</v>
      </c>
      <c r="AJ106" s="507">
        <v>1063</v>
      </c>
      <c r="AK106" s="261">
        <v>0</v>
      </c>
      <c r="AL106" s="261">
        <f>IFERROR(IF(-SUM(AL$20:AL105)+AL$15&lt;0.000001,0,IF($C106&gt;='H-32A-WP06 - Debt Service'!AI$24,'H-32A-WP06 - Debt Service'!AI$27/12,0)),"-")</f>
        <v>0</v>
      </c>
      <c r="AM106" s="261">
        <f>IFERROR(IF(-SUM(AM$20:AM105)+AM$15&lt;0.000001,0,IF($C106&gt;='H-32A-WP06 - Debt Service'!AJ$24,'H-32A-WP06 - Debt Service'!AJ$27/12,0)),"-")</f>
        <v>0</v>
      </c>
      <c r="AN106" s="261">
        <f>IFERROR(IF(-SUM(AN$20:AN105)+AN$15&lt;0.000001,0,IF($C106&gt;='H-32A-WP06 - Debt Service'!AK$24,'H-32A-WP06 - Debt Service'!AK$27/12,0)),"-")</f>
        <v>0</v>
      </c>
      <c r="AO106" s="261">
        <f>IFERROR(IF(-SUM(AO$20:AO105)+AO$15&lt;0.000001,0,IF($C106&gt;='H-32A-WP06 - Debt Service'!AL$24,'H-32A-WP06 - Debt Service'!AL$27/12,0)),"-")</f>
        <v>0</v>
      </c>
      <c r="AP106" s="261">
        <f>IFERROR(IF(-SUM(AP$20:AP105)+AP$15&lt;0.000001,0,IF($C106&gt;='H-32A-WP06 - Debt Service'!AM$24,'H-32A-WP06 - Debt Service'!AM$27/12,0)),"-")</f>
        <v>0</v>
      </c>
      <c r="AQ106" s="261">
        <f>IFERROR(IF(-SUM(AQ$20:AQ105)+AQ$15&lt;0.000001,0,IF($C106&gt;='H-32A-WP06 - Debt Service'!AN$24,'H-32A-WP06 - Debt Service'!AN$27/12,0)),"-")</f>
        <v>0</v>
      </c>
      <c r="AR106" s="261">
        <f>IFERROR(IF(-SUM(AR$20:AR105)+AR$15&lt;0.000001,0,IF($C106&gt;='H-32A-WP06 - Debt Service'!AO$24,'H-32A-WP06 - Debt Service'!AO$27/12,0)),"-")</f>
        <v>0</v>
      </c>
      <c r="AS106" s="261">
        <f>IFERROR(IF(-SUM(AS$20:AS105)+AS$15&lt;0.000001,0,IF($C106&gt;='H-32A-WP06 - Debt Service'!AP$24,'H-32A-WP06 - Debt Service'!AP$27/12,0)),"-")</f>
        <v>0</v>
      </c>
      <c r="AT106" s="261">
        <f>IFERROR(IF(-SUM(AT$20:AT105)+AT$15&lt;0.000001,0,IF($C106&gt;='H-32A-WP06 - Debt Service'!AQ$24,'H-32A-WP06 - Debt Service'!AQ$27/12,0)),"-")</f>
        <v>0</v>
      </c>
    </row>
    <row r="107" spans="2:46" x14ac:dyDescent="0.35">
      <c r="B107" s="252">
        <f t="shared" si="7"/>
        <v>2026</v>
      </c>
      <c r="C107" s="273">
        <f t="shared" si="9"/>
        <v>46113</v>
      </c>
      <c r="D107" s="507">
        <v>1067603</v>
      </c>
      <c r="E107" s="261">
        <v>0</v>
      </c>
      <c r="F107" s="261">
        <v>0</v>
      </c>
      <c r="G107" s="261">
        <v>0</v>
      </c>
      <c r="H107" s="261">
        <v>0</v>
      </c>
      <c r="I107" s="261">
        <v>0</v>
      </c>
      <c r="J107" s="261">
        <v>0</v>
      </c>
      <c r="K107" s="261">
        <v>0</v>
      </c>
      <c r="L107" s="261">
        <v>0</v>
      </c>
      <c r="M107" s="261">
        <v>0</v>
      </c>
      <c r="N107" s="261">
        <v>0</v>
      </c>
      <c r="O107" s="261">
        <v>0</v>
      </c>
      <c r="P107" s="261">
        <v>0</v>
      </c>
      <c r="Q107" s="261">
        <v>0</v>
      </c>
      <c r="R107" s="261">
        <v>0</v>
      </c>
      <c r="S107" s="261">
        <v>0</v>
      </c>
      <c r="T107" s="261">
        <v>0</v>
      </c>
      <c r="U107" s="261">
        <v>0</v>
      </c>
      <c r="V107" s="261">
        <v>0</v>
      </c>
      <c r="W107" s="261">
        <v>0</v>
      </c>
      <c r="X107" s="261">
        <v>0</v>
      </c>
      <c r="Y107" s="261">
        <v>0</v>
      </c>
      <c r="Z107" s="261">
        <v>0</v>
      </c>
      <c r="AA107" s="261">
        <v>0</v>
      </c>
      <c r="AB107" s="261">
        <v>0</v>
      </c>
      <c r="AC107" s="261">
        <v>0</v>
      </c>
      <c r="AD107" s="261">
        <v>0</v>
      </c>
      <c r="AE107" s="261">
        <v>0</v>
      </c>
      <c r="AF107" s="261">
        <v>0</v>
      </c>
      <c r="AH107" s="252">
        <f t="shared" si="8"/>
        <v>2026</v>
      </c>
      <c r="AI107" s="273">
        <f t="shared" si="10"/>
        <v>46113</v>
      </c>
      <c r="AJ107" s="507">
        <v>1063</v>
      </c>
      <c r="AK107" s="261">
        <v>0</v>
      </c>
      <c r="AL107" s="261">
        <f>IFERROR(IF(-SUM(AL$20:AL106)+AL$15&lt;0.000001,0,IF($C107&gt;='H-32A-WP06 - Debt Service'!AI$24,'H-32A-WP06 - Debt Service'!AI$27/12,0)),"-")</f>
        <v>0</v>
      </c>
      <c r="AM107" s="261">
        <f>IFERROR(IF(-SUM(AM$20:AM106)+AM$15&lt;0.000001,0,IF($C107&gt;='H-32A-WP06 - Debt Service'!AJ$24,'H-32A-WP06 - Debt Service'!AJ$27/12,0)),"-")</f>
        <v>0</v>
      </c>
      <c r="AN107" s="261">
        <f>IFERROR(IF(-SUM(AN$20:AN106)+AN$15&lt;0.000001,0,IF($C107&gt;='H-32A-WP06 - Debt Service'!AK$24,'H-32A-WP06 - Debt Service'!AK$27/12,0)),"-")</f>
        <v>0</v>
      </c>
      <c r="AO107" s="261">
        <f>IFERROR(IF(-SUM(AO$20:AO106)+AO$15&lt;0.000001,0,IF($C107&gt;='H-32A-WP06 - Debt Service'!AL$24,'H-32A-WP06 - Debt Service'!AL$27/12,0)),"-")</f>
        <v>0</v>
      </c>
      <c r="AP107" s="261">
        <f>IFERROR(IF(-SUM(AP$20:AP106)+AP$15&lt;0.000001,0,IF($C107&gt;='H-32A-WP06 - Debt Service'!AM$24,'H-32A-WP06 - Debt Service'!AM$27/12,0)),"-")</f>
        <v>0</v>
      </c>
      <c r="AQ107" s="261">
        <f>IFERROR(IF(-SUM(AQ$20:AQ106)+AQ$15&lt;0.000001,0,IF($C107&gt;='H-32A-WP06 - Debt Service'!AN$24,'H-32A-WP06 - Debt Service'!AN$27/12,0)),"-")</f>
        <v>0</v>
      </c>
      <c r="AR107" s="261">
        <f>IFERROR(IF(-SUM(AR$20:AR106)+AR$15&lt;0.000001,0,IF($C107&gt;='H-32A-WP06 - Debt Service'!AO$24,'H-32A-WP06 - Debt Service'!AO$27/12,0)),"-")</f>
        <v>0</v>
      </c>
      <c r="AS107" s="261">
        <f>IFERROR(IF(-SUM(AS$20:AS106)+AS$15&lt;0.000001,0,IF($C107&gt;='H-32A-WP06 - Debt Service'!AP$24,'H-32A-WP06 - Debt Service'!AP$27/12,0)),"-")</f>
        <v>0</v>
      </c>
      <c r="AT107" s="261">
        <f>IFERROR(IF(-SUM(AT$20:AT106)+AT$15&lt;0.000001,0,IF($C107&gt;='H-32A-WP06 - Debt Service'!AQ$24,'H-32A-WP06 - Debt Service'!AQ$27/12,0)),"-")</f>
        <v>0</v>
      </c>
    </row>
    <row r="108" spans="2:46" x14ac:dyDescent="0.35">
      <c r="B108" s="252">
        <f t="shared" si="7"/>
        <v>2026</v>
      </c>
      <c r="C108" s="273">
        <f t="shared" si="9"/>
        <v>46143</v>
      </c>
      <c r="D108" s="507">
        <v>1182693</v>
      </c>
      <c r="E108" s="261">
        <v>0</v>
      </c>
      <c r="F108" s="261">
        <v>0</v>
      </c>
      <c r="G108" s="261">
        <v>0</v>
      </c>
      <c r="H108" s="261">
        <v>0</v>
      </c>
      <c r="I108" s="261">
        <v>0</v>
      </c>
      <c r="J108" s="261">
        <v>0</v>
      </c>
      <c r="K108" s="261">
        <v>0</v>
      </c>
      <c r="L108" s="261">
        <v>0</v>
      </c>
      <c r="M108" s="261">
        <v>0</v>
      </c>
      <c r="N108" s="261">
        <v>0</v>
      </c>
      <c r="O108" s="261">
        <v>0</v>
      </c>
      <c r="P108" s="261">
        <v>0</v>
      </c>
      <c r="Q108" s="261">
        <v>0</v>
      </c>
      <c r="R108" s="261">
        <v>0</v>
      </c>
      <c r="S108" s="261">
        <v>0</v>
      </c>
      <c r="T108" s="261">
        <v>0</v>
      </c>
      <c r="U108" s="261">
        <v>0</v>
      </c>
      <c r="V108" s="261">
        <v>0</v>
      </c>
      <c r="W108" s="261">
        <v>0</v>
      </c>
      <c r="X108" s="261">
        <v>0</v>
      </c>
      <c r="Y108" s="261">
        <v>0</v>
      </c>
      <c r="Z108" s="261">
        <v>0</v>
      </c>
      <c r="AA108" s="261">
        <v>0</v>
      </c>
      <c r="AB108" s="261">
        <v>0</v>
      </c>
      <c r="AC108" s="261">
        <v>0</v>
      </c>
      <c r="AD108" s="261">
        <v>0</v>
      </c>
      <c r="AE108" s="261">
        <v>0</v>
      </c>
      <c r="AF108" s="261">
        <v>0</v>
      </c>
      <c r="AH108" s="252">
        <f t="shared" si="8"/>
        <v>2026</v>
      </c>
      <c r="AI108" s="273">
        <f t="shared" si="10"/>
        <v>46143</v>
      </c>
      <c r="AJ108" s="507">
        <v>1063</v>
      </c>
      <c r="AK108" s="261">
        <v>0</v>
      </c>
      <c r="AL108" s="261">
        <f>IFERROR(IF(-SUM(AL$20:AL107)+AL$15&lt;0.000001,0,IF($C108&gt;='H-32A-WP06 - Debt Service'!AI$24,'H-32A-WP06 - Debt Service'!AI$27/12,0)),"-")</f>
        <v>0</v>
      </c>
      <c r="AM108" s="261">
        <f>IFERROR(IF(-SUM(AM$20:AM107)+AM$15&lt;0.000001,0,IF($C108&gt;='H-32A-WP06 - Debt Service'!AJ$24,'H-32A-WP06 - Debt Service'!AJ$27/12,0)),"-")</f>
        <v>0</v>
      </c>
      <c r="AN108" s="261">
        <f>IFERROR(IF(-SUM(AN$20:AN107)+AN$15&lt;0.000001,0,IF($C108&gt;='H-32A-WP06 - Debt Service'!AK$24,'H-32A-WP06 - Debt Service'!AK$27/12,0)),"-")</f>
        <v>0</v>
      </c>
      <c r="AO108" s="261">
        <f>IFERROR(IF(-SUM(AO$20:AO107)+AO$15&lt;0.000001,0,IF($C108&gt;='H-32A-WP06 - Debt Service'!AL$24,'H-32A-WP06 - Debt Service'!AL$27/12,0)),"-")</f>
        <v>0</v>
      </c>
      <c r="AP108" s="261">
        <f>IFERROR(IF(-SUM(AP$20:AP107)+AP$15&lt;0.000001,0,IF($C108&gt;='H-32A-WP06 - Debt Service'!AM$24,'H-32A-WP06 - Debt Service'!AM$27/12,0)),"-")</f>
        <v>0</v>
      </c>
      <c r="AQ108" s="261">
        <f>IFERROR(IF(-SUM(AQ$20:AQ107)+AQ$15&lt;0.000001,0,IF($C108&gt;='H-32A-WP06 - Debt Service'!AN$24,'H-32A-WP06 - Debt Service'!AN$27/12,0)),"-")</f>
        <v>0</v>
      </c>
      <c r="AR108" s="261">
        <f>IFERROR(IF(-SUM(AR$20:AR107)+AR$15&lt;0.000001,0,IF($C108&gt;='H-32A-WP06 - Debt Service'!AO$24,'H-32A-WP06 - Debt Service'!AO$27/12,0)),"-")</f>
        <v>0</v>
      </c>
      <c r="AS108" s="261">
        <f>IFERROR(IF(-SUM(AS$20:AS107)+AS$15&lt;0.000001,0,IF($C108&gt;='H-32A-WP06 - Debt Service'!AP$24,'H-32A-WP06 - Debt Service'!AP$27/12,0)),"-")</f>
        <v>0</v>
      </c>
      <c r="AT108" s="261">
        <f>IFERROR(IF(-SUM(AT$20:AT107)+AT$15&lt;0.000001,0,IF($C108&gt;='H-32A-WP06 - Debt Service'!AQ$24,'H-32A-WP06 - Debt Service'!AQ$27/12,0)),"-")</f>
        <v>0</v>
      </c>
    </row>
    <row r="109" spans="2:46" x14ac:dyDescent="0.35">
      <c r="B109" s="252">
        <f t="shared" si="7"/>
        <v>2026</v>
      </c>
      <c r="C109" s="273">
        <f t="shared" si="9"/>
        <v>46174</v>
      </c>
      <c r="D109" s="507">
        <v>1186712</v>
      </c>
      <c r="E109" s="261">
        <v>0</v>
      </c>
      <c r="F109" s="261">
        <v>0</v>
      </c>
      <c r="G109" s="261">
        <v>0</v>
      </c>
      <c r="H109" s="261">
        <v>0</v>
      </c>
      <c r="I109" s="261">
        <v>0</v>
      </c>
      <c r="J109" s="261">
        <v>0</v>
      </c>
      <c r="K109" s="261">
        <v>0</v>
      </c>
      <c r="L109" s="261">
        <v>0</v>
      </c>
      <c r="M109" s="261">
        <v>0</v>
      </c>
      <c r="N109" s="261">
        <v>0</v>
      </c>
      <c r="O109" s="261">
        <v>0</v>
      </c>
      <c r="P109" s="261">
        <v>0</v>
      </c>
      <c r="Q109" s="261">
        <v>0</v>
      </c>
      <c r="R109" s="261">
        <v>0</v>
      </c>
      <c r="S109" s="261">
        <v>0</v>
      </c>
      <c r="T109" s="261">
        <v>0</v>
      </c>
      <c r="U109" s="261">
        <v>0</v>
      </c>
      <c r="V109" s="261">
        <v>0</v>
      </c>
      <c r="W109" s="261">
        <v>0</v>
      </c>
      <c r="X109" s="261">
        <v>0</v>
      </c>
      <c r="Y109" s="261">
        <v>0</v>
      </c>
      <c r="Z109" s="261">
        <v>0</v>
      </c>
      <c r="AA109" s="261">
        <v>0</v>
      </c>
      <c r="AB109" s="261">
        <v>0</v>
      </c>
      <c r="AC109" s="261">
        <v>0</v>
      </c>
      <c r="AD109" s="261">
        <v>0</v>
      </c>
      <c r="AE109" s="261">
        <v>0</v>
      </c>
      <c r="AF109" s="261">
        <v>0</v>
      </c>
      <c r="AH109" s="252">
        <f t="shared" si="8"/>
        <v>2026</v>
      </c>
      <c r="AI109" s="273">
        <f t="shared" si="10"/>
        <v>46174</v>
      </c>
      <c r="AJ109" s="507">
        <v>1063</v>
      </c>
      <c r="AK109" s="261">
        <v>0</v>
      </c>
      <c r="AL109" s="261">
        <f>IFERROR(IF(-SUM(AL$20:AL108)+AL$15&lt;0.000001,0,IF($C109&gt;='H-32A-WP06 - Debt Service'!AI$24,'H-32A-WP06 - Debt Service'!AI$27/12,0)),"-")</f>
        <v>0</v>
      </c>
      <c r="AM109" s="261">
        <f>IFERROR(IF(-SUM(AM$20:AM108)+AM$15&lt;0.000001,0,IF($C109&gt;='H-32A-WP06 - Debt Service'!AJ$24,'H-32A-WP06 - Debt Service'!AJ$27/12,0)),"-")</f>
        <v>0</v>
      </c>
      <c r="AN109" s="261">
        <f>IFERROR(IF(-SUM(AN$20:AN108)+AN$15&lt;0.000001,0,IF($C109&gt;='H-32A-WP06 - Debt Service'!AK$24,'H-32A-WP06 - Debt Service'!AK$27/12,0)),"-")</f>
        <v>0</v>
      </c>
      <c r="AO109" s="261">
        <f>IFERROR(IF(-SUM(AO$20:AO108)+AO$15&lt;0.000001,0,IF($C109&gt;='H-32A-WP06 - Debt Service'!AL$24,'H-32A-WP06 - Debt Service'!AL$27/12,0)),"-")</f>
        <v>0</v>
      </c>
      <c r="AP109" s="261">
        <f>IFERROR(IF(-SUM(AP$20:AP108)+AP$15&lt;0.000001,0,IF($C109&gt;='H-32A-WP06 - Debt Service'!AM$24,'H-32A-WP06 - Debt Service'!AM$27/12,0)),"-")</f>
        <v>0</v>
      </c>
      <c r="AQ109" s="261">
        <f>IFERROR(IF(-SUM(AQ$20:AQ108)+AQ$15&lt;0.000001,0,IF($C109&gt;='H-32A-WP06 - Debt Service'!AN$24,'H-32A-WP06 - Debt Service'!AN$27/12,0)),"-")</f>
        <v>0</v>
      </c>
      <c r="AR109" s="261">
        <f>IFERROR(IF(-SUM(AR$20:AR108)+AR$15&lt;0.000001,0,IF($C109&gt;='H-32A-WP06 - Debt Service'!AO$24,'H-32A-WP06 - Debt Service'!AO$27/12,0)),"-")</f>
        <v>0</v>
      </c>
      <c r="AS109" s="261">
        <f>IFERROR(IF(-SUM(AS$20:AS108)+AS$15&lt;0.000001,0,IF($C109&gt;='H-32A-WP06 - Debt Service'!AP$24,'H-32A-WP06 - Debt Service'!AP$27/12,0)),"-")</f>
        <v>0</v>
      </c>
      <c r="AT109" s="261">
        <f>IFERROR(IF(-SUM(AT$20:AT108)+AT$15&lt;0.000001,0,IF($C109&gt;='H-32A-WP06 - Debt Service'!AQ$24,'H-32A-WP06 - Debt Service'!AQ$27/12,0)),"-")</f>
        <v>0</v>
      </c>
    </row>
    <row r="110" spans="2:46" x14ac:dyDescent="0.35">
      <c r="B110" s="252">
        <f t="shared" si="7"/>
        <v>2026</v>
      </c>
      <c r="C110" s="273">
        <f t="shared" si="9"/>
        <v>46204</v>
      </c>
      <c r="D110" s="507">
        <v>1224604</v>
      </c>
      <c r="E110" s="261">
        <v>0</v>
      </c>
      <c r="F110" s="261">
        <v>0</v>
      </c>
      <c r="G110" s="261">
        <v>0</v>
      </c>
      <c r="H110" s="261">
        <v>0</v>
      </c>
      <c r="I110" s="261">
        <v>0</v>
      </c>
      <c r="J110" s="261">
        <v>0</v>
      </c>
      <c r="K110" s="261">
        <v>0</v>
      </c>
      <c r="L110" s="261">
        <v>0</v>
      </c>
      <c r="M110" s="261">
        <v>0</v>
      </c>
      <c r="N110" s="261">
        <v>0</v>
      </c>
      <c r="O110" s="261">
        <v>0</v>
      </c>
      <c r="P110" s="261">
        <v>0</v>
      </c>
      <c r="Q110" s="261">
        <v>0</v>
      </c>
      <c r="R110" s="261">
        <v>0</v>
      </c>
      <c r="S110" s="261">
        <v>0</v>
      </c>
      <c r="T110" s="261">
        <v>0</v>
      </c>
      <c r="U110" s="261">
        <v>0</v>
      </c>
      <c r="V110" s="261">
        <v>0</v>
      </c>
      <c r="W110" s="261">
        <v>0</v>
      </c>
      <c r="X110" s="261">
        <v>0</v>
      </c>
      <c r="Y110" s="261">
        <v>0</v>
      </c>
      <c r="Z110" s="261">
        <v>0</v>
      </c>
      <c r="AA110" s="261">
        <v>0</v>
      </c>
      <c r="AB110" s="261">
        <v>0</v>
      </c>
      <c r="AC110" s="261">
        <v>0</v>
      </c>
      <c r="AD110" s="261">
        <v>0</v>
      </c>
      <c r="AE110" s="261">
        <v>0</v>
      </c>
      <c r="AF110" s="261">
        <v>0</v>
      </c>
      <c r="AH110" s="252">
        <f t="shared" si="8"/>
        <v>2026</v>
      </c>
      <c r="AI110" s="273">
        <f t="shared" si="10"/>
        <v>46204</v>
      </c>
      <c r="AJ110" s="507">
        <v>1063</v>
      </c>
      <c r="AK110" s="261">
        <v>0</v>
      </c>
      <c r="AL110" s="261">
        <f>IFERROR(IF(-SUM(AL$20:AL109)+AL$15&lt;0.000001,0,IF($C110&gt;='H-32A-WP06 - Debt Service'!AI$24,'H-32A-WP06 - Debt Service'!AI$27/12,0)),"-")</f>
        <v>0</v>
      </c>
      <c r="AM110" s="261">
        <f>IFERROR(IF(-SUM(AM$20:AM109)+AM$15&lt;0.000001,0,IF($C110&gt;='H-32A-WP06 - Debt Service'!AJ$24,'H-32A-WP06 - Debt Service'!AJ$27/12,0)),"-")</f>
        <v>0</v>
      </c>
      <c r="AN110" s="261">
        <f>IFERROR(IF(-SUM(AN$20:AN109)+AN$15&lt;0.000001,0,IF($C110&gt;='H-32A-WP06 - Debt Service'!AK$24,'H-32A-WP06 - Debt Service'!AK$27/12,0)),"-")</f>
        <v>0</v>
      </c>
      <c r="AO110" s="261">
        <f>IFERROR(IF(-SUM(AO$20:AO109)+AO$15&lt;0.000001,0,IF($C110&gt;='H-32A-WP06 - Debt Service'!AL$24,'H-32A-WP06 - Debt Service'!AL$27/12,0)),"-")</f>
        <v>0</v>
      </c>
      <c r="AP110" s="261">
        <f>IFERROR(IF(-SUM(AP$20:AP109)+AP$15&lt;0.000001,0,IF($C110&gt;='H-32A-WP06 - Debt Service'!AM$24,'H-32A-WP06 - Debt Service'!AM$27/12,0)),"-")</f>
        <v>0</v>
      </c>
      <c r="AQ110" s="261">
        <f>IFERROR(IF(-SUM(AQ$20:AQ109)+AQ$15&lt;0.000001,0,IF($C110&gt;='H-32A-WP06 - Debt Service'!AN$24,'H-32A-WP06 - Debt Service'!AN$27/12,0)),"-")</f>
        <v>0</v>
      </c>
      <c r="AR110" s="261">
        <f>IFERROR(IF(-SUM(AR$20:AR109)+AR$15&lt;0.000001,0,IF($C110&gt;='H-32A-WP06 - Debt Service'!AO$24,'H-32A-WP06 - Debt Service'!AO$27/12,0)),"-")</f>
        <v>0</v>
      </c>
      <c r="AS110" s="261">
        <f>IFERROR(IF(-SUM(AS$20:AS109)+AS$15&lt;0.000001,0,IF($C110&gt;='H-32A-WP06 - Debt Service'!AP$24,'H-32A-WP06 - Debt Service'!AP$27/12,0)),"-")</f>
        <v>0</v>
      </c>
      <c r="AT110" s="261">
        <f>IFERROR(IF(-SUM(AT$20:AT109)+AT$15&lt;0.000001,0,IF($C110&gt;='H-32A-WP06 - Debt Service'!AQ$24,'H-32A-WP06 - Debt Service'!AQ$27/12,0)),"-")</f>
        <v>0</v>
      </c>
    </row>
    <row r="111" spans="2:46" x14ac:dyDescent="0.35">
      <c r="B111" s="252">
        <f t="shared" si="7"/>
        <v>2026</v>
      </c>
      <c r="C111" s="273">
        <f t="shared" si="9"/>
        <v>46235</v>
      </c>
      <c r="D111" s="507">
        <v>1236086</v>
      </c>
      <c r="E111" s="261">
        <v>0</v>
      </c>
      <c r="F111" s="261">
        <v>0</v>
      </c>
      <c r="G111" s="261">
        <v>0</v>
      </c>
      <c r="H111" s="261">
        <v>0</v>
      </c>
      <c r="I111" s="261">
        <v>0</v>
      </c>
      <c r="J111" s="261">
        <v>0</v>
      </c>
      <c r="K111" s="261">
        <v>0</v>
      </c>
      <c r="L111" s="261">
        <v>0</v>
      </c>
      <c r="M111" s="261">
        <v>0</v>
      </c>
      <c r="N111" s="261">
        <v>0</v>
      </c>
      <c r="O111" s="261">
        <v>0</v>
      </c>
      <c r="P111" s="261">
        <v>0</v>
      </c>
      <c r="Q111" s="261">
        <v>0</v>
      </c>
      <c r="R111" s="261">
        <v>0</v>
      </c>
      <c r="S111" s="261">
        <v>0</v>
      </c>
      <c r="T111" s="261">
        <v>0</v>
      </c>
      <c r="U111" s="261">
        <v>0</v>
      </c>
      <c r="V111" s="261">
        <v>0</v>
      </c>
      <c r="W111" s="261">
        <v>0</v>
      </c>
      <c r="X111" s="261">
        <v>0</v>
      </c>
      <c r="Y111" s="261">
        <v>0</v>
      </c>
      <c r="Z111" s="261">
        <v>0</v>
      </c>
      <c r="AA111" s="261">
        <v>0</v>
      </c>
      <c r="AB111" s="261">
        <v>0</v>
      </c>
      <c r="AC111" s="261">
        <v>0</v>
      </c>
      <c r="AD111" s="261">
        <v>0</v>
      </c>
      <c r="AE111" s="261">
        <v>0</v>
      </c>
      <c r="AF111" s="261">
        <v>0</v>
      </c>
      <c r="AH111" s="252">
        <f t="shared" si="8"/>
        <v>2026</v>
      </c>
      <c r="AI111" s="273">
        <f t="shared" si="10"/>
        <v>46235</v>
      </c>
      <c r="AJ111" s="507">
        <v>1063</v>
      </c>
      <c r="AK111" s="261">
        <v>0</v>
      </c>
      <c r="AL111" s="261">
        <f>IFERROR(IF(-SUM(AL$20:AL110)+AL$15&lt;0.000001,0,IF($C111&gt;='H-32A-WP06 - Debt Service'!AI$24,'H-32A-WP06 - Debt Service'!AI$27/12,0)),"-")</f>
        <v>0</v>
      </c>
      <c r="AM111" s="261">
        <f>IFERROR(IF(-SUM(AM$20:AM110)+AM$15&lt;0.000001,0,IF($C111&gt;='H-32A-WP06 - Debt Service'!AJ$24,'H-32A-WP06 - Debt Service'!AJ$27/12,0)),"-")</f>
        <v>0</v>
      </c>
      <c r="AN111" s="261">
        <f>IFERROR(IF(-SUM(AN$20:AN110)+AN$15&lt;0.000001,0,IF($C111&gt;='H-32A-WP06 - Debt Service'!AK$24,'H-32A-WP06 - Debt Service'!AK$27/12,0)),"-")</f>
        <v>0</v>
      </c>
      <c r="AO111" s="261">
        <f>IFERROR(IF(-SUM(AO$20:AO110)+AO$15&lt;0.000001,0,IF($C111&gt;='H-32A-WP06 - Debt Service'!AL$24,'H-32A-WP06 - Debt Service'!AL$27/12,0)),"-")</f>
        <v>0</v>
      </c>
      <c r="AP111" s="261">
        <f>IFERROR(IF(-SUM(AP$20:AP110)+AP$15&lt;0.000001,0,IF($C111&gt;='H-32A-WP06 - Debt Service'!AM$24,'H-32A-WP06 - Debt Service'!AM$27/12,0)),"-")</f>
        <v>0</v>
      </c>
      <c r="AQ111" s="261">
        <f>IFERROR(IF(-SUM(AQ$20:AQ110)+AQ$15&lt;0.000001,0,IF($C111&gt;='H-32A-WP06 - Debt Service'!AN$24,'H-32A-WP06 - Debt Service'!AN$27/12,0)),"-")</f>
        <v>0</v>
      </c>
      <c r="AR111" s="261">
        <f>IFERROR(IF(-SUM(AR$20:AR110)+AR$15&lt;0.000001,0,IF($C111&gt;='H-32A-WP06 - Debt Service'!AO$24,'H-32A-WP06 - Debt Service'!AO$27/12,0)),"-")</f>
        <v>0</v>
      </c>
      <c r="AS111" s="261">
        <f>IFERROR(IF(-SUM(AS$20:AS110)+AS$15&lt;0.000001,0,IF($C111&gt;='H-32A-WP06 - Debt Service'!AP$24,'H-32A-WP06 - Debt Service'!AP$27/12,0)),"-")</f>
        <v>0</v>
      </c>
      <c r="AT111" s="261">
        <f>IFERROR(IF(-SUM(AT$20:AT110)+AT$15&lt;0.000001,0,IF($C111&gt;='H-32A-WP06 - Debt Service'!AQ$24,'H-32A-WP06 - Debt Service'!AQ$27/12,0)),"-")</f>
        <v>0</v>
      </c>
    </row>
    <row r="112" spans="2:46" x14ac:dyDescent="0.35">
      <c r="B112" s="252">
        <f t="shared" si="7"/>
        <v>2026</v>
      </c>
      <c r="C112" s="273">
        <f t="shared" si="9"/>
        <v>46266</v>
      </c>
      <c r="D112" s="507">
        <v>1236086</v>
      </c>
      <c r="E112" s="261">
        <v>0</v>
      </c>
      <c r="F112" s="261">
        <v>0</v>
      </c>
      <c r="G112" s="261">
        <v>0</v>
      </c>
      <c r="H112" s="261">
        <v>0</v>
      </c>
      <c r="I112" s="261">
        <v>0</v>
      </c>
      <c r="J112" s="261">
        <v>0</v>
      </c>
      <c r="K112" s="261">
        <v>0</v>
      </c>
      <c r="L112" s="261">
        <v>0</v>
      </c>
      <c r="M112" s="261">
        <v>0</v>
      </c>
      <c r="N112" s="261">
        <v>0</v>
      </c>
      <c r="O112" s="261">
        <v>0</v>
      </c>
      <c r="P112" s="261">
        <v>0</v>
      </c>
      <c r="Q112" s="261">
        <v>0</v>
      </c>
      <c r="R112" s="261">
        <v>0</v>
      </c>
      <c r="S112" s="261">
        <v>0</v>
      </c>
      <c r="T112" s="261">
        <v>0</v>
      </c>
      <c r="U112" s="261">
        <v>0</v>
      </c>
      <c r="V112" s="261">
        <v>0</v>
      </c>
      <c r="W112" s="261">
        <v>0</v>
      </c>
      <c r="X112" s="261">
        <v>0</v>
      </c>
      <c r="Y112" s="261">
        <v>0</v>
      </c>
      <c r="Z112" s="261">
        <v>0</v>
      </c>
      <c r="AA112" s="261">
        <v>0</v>
      </c>
      <c r="AB112" s="261">
        <v>0</v>
      </c>
      <c r="AC112" s="261">
        <v>0</v>
      </c>
      <c r="AD112" s="261">
        <v>0</v>
      </c>
      <c r="AE112" s="261">
        <v>0</v>
      </c>
      <c r="AF112" s="261">
        <v>0</v>
      </c>
      <c r="AH112" s="252">
        <f t="shared" si="8"/>
        <v>2026</v>
      </c>
      <c r="AI112" s="273">
        <f t="shared" si="10"/>
        <v>46266</v>
      </c>
      <c r="AJ112" s="507">
        <v>1063</v>
      </c>
      <c r="AK112" s="261">
        <v>0</v>
      </c>
      <c r="AL112" s="261">
        <f>IFERROR(IF(-SUM(AL$20:AL111)+AL$15&lt;0.000001,0,IF($C112&gt;='H-32A-WP06 - Debt Service'!AI$24,'H-32A-WP06 - Debt Service'!AI$27/12,0)),"-")</f>
        <v>0</v>
      </c>
      <c r="AM112" s="261">
        <f>IFERROR(IF(-SUM(AM$20:AM111)+AM$15&lt;0.000001,0,IF($C112&gt;='H-32A-WP06 - Debt Service'!AJ$24,'H-32A-WP06 - Debt Service'!AJ$27/12,0)),"-")</f>
        <v>0</v>
      </c>
      <c r="AN112" s="261">
        <f>IFERROR(IF(-SUM(AN$20:AN111)+AN$15&lt;0.000001,0,IF($C112&gt;='H-32A-WP06 - Debt Service'!AK$24,'H-32A-WP06 - Debt Service'!AK$27/12,0)),"-")</f>
        <v>0</v>
      </c>
      <c r="AO112" s="261">
        <f>IFERROR(IF(-SUM(AO$20:AO111)+AO$15&lt;0.000001,0,IF($C112&gt;='H-32A-WP06 - Debt Service'!AL$24,'H-32A-WP06 - Debt Service'!AL$27/12,0)),"-")</f>
        <v>0</v>
      </c>
      <c r="AP112" s="261">
        <f>IFERROR(IF(-SUM(AP$20:AP111)+AP$15&lt;0.000001,0,IF($C112&gt;='H-32A-WP06 - Debt Service'!AM$24,'H-32A-WP06 - Debt Service'!AM$27/12,0)),"-")</f>
        <v>0</v>
      </c>
      <c r="AQ112" s="261">
        <f>IFERROR(IF(-SUM(AQ$20:AQ111)+AQ$15&lt;0.000001,0,IF($C112&gt;='H-32A-WP06 - Debt Service'!AN$24,'H-32A-WP06 - Debt Service'!AN$27/12,0)),"-")</f>
        <v>0</v>
      </c>
      <c r="AR112" s="261">
        <f>IFERROR(IF(-SUM(AR$20:AR111)+AR$15&lt;0.000001,0,IF($C112&gt;='H-32A-WP06 - Debt Service'!AO$24,'H-32A-WP06 - Debt Service'!AO$27/12,0)),"-")</f>
        <v>0</v>
      </c>
      <c r="AS112" s="261">
        <f>IFERROR(IF(-SUM(AS$20:AS111)+AS$15&lt;0.000001,0,IF($C112&gt;='H-32A-WP06 - Debt Service'!AP$24,'H-32A-WP06 - Debt Service'!AP$27/12,0)),"-")</f>
        <v>0</v>
      </c>
      <c r="AT112" s="261">
        <f>IFERROR(IF(-SUM(AT$20:AT111)+AT$15&lt;0.000001,0,IF($C112&gt;='H-32A-WP06 - Debt Service'!AQ$24,'H-32A-WP06 - Debt Service'!AQ$27/12,0)),"-")</f>
        <v>0</v>
      </c>
    </row>
    <row r="113" spans="2:46" x14ac:dyDescent="0.35">
      <c r="B113" s="252">
        <f t="shared" si="7"/>
        <v>2026</v>
      </c>
      <c r="C113" s="273">
        <f t="shared" si="9"/>
        <v>46296</v>
      </c>
      <c r="D113" s="507">
        <v>1496619</v>
      </c>
      <c r="E113" s="261">
        <v>0</v>
      </c>
      <c r="F113" s="261">
        <v>0</v>
      </c>
      <c r="G113" s="261">
        <v>0</v>
      </c>
      <c r="H113" s="261">
        <v>0</v>
      </c>
      <c r="I113" s="261">
        <v>0</v>
      </c>
      <c r="J113" s="261">
        <v>0</v>
      </c>
      <c r="K113" s="261">
        <v>0</v>
      </c>
      <c r="L113" s="261">
        <v>0</v>
      </c>
      <c r="M113" s="261">
        <v>0</v>
      </c>
      <c r="N113" s="261">
        <v>0</v>
      </c>
      <c r="O113" s="261">
        <v>0</v>
      </c>
      <c r="P113" s="261">
        <v>0</v>
      </c>
      <c r="Q113" s="261">
        <v>0</v>
      </c>
      <c r="R113" s="261">
        <v>0</v>
      </c>
      <c r="S113" s="261">
        <v>0</v>
      </c>
      <c r="T113" s="261">
        <v>0</v>
      </c>
      <c r="U113" s="261">
        <v>0</v>
      </c>
      <c r="V113" s="261">
        <v>0</v>
      </c>
      <c r="W113" s="261">
        <v>0</v>
      </c>
      <c r="X113" s="261">
        <v>0</v>
      </c>
      <c r="Y113" s="261">
        <v>0</v>
      </c>
      <c r="Z113" s="261">
        <v>0</v>
      </c>
      <c r="AA113" s="261">
        <v>0</v>
      </c>
      <c r="AB113" s="261">
        <v>0</v>
      </c>
      <c r="AC113" s="261">
        <v>0</v>
      </c>
      <c r="AD113" s="261">
        <v>0</v>
      </c>
      <c r="AE113" s="261">
        <v>0</v>
      </c>
      <c r="AF113" s="261">
        <v>0</v>
      </c>
      <c r="AH113" s="252">
        <f t="shared" si="8"/>
        <v>2026</v>
      </c>
      <c r="AI113" s="273">
        <f t="shared" si="10"/>
        <v>46296</v>
      </c>
      <c r="AJ113" s="507">
        <v>1063</v>
      </c>
      <c r="AK113" s="261">
        <v>0</v>
      </c>
      <c r="AL113" s="261">
        <f>IFERROR(IF(-SUM(AL$20:AL112)+AL$15&lt;0.000001,0,IF($C113&gt;='H-32A-WP06 - Debt Service'!AI$24,'H-32A-WP06 - Debt Service'!AI$27/12,0)),"-")</f>
        <v>0</v>
      </c>
      <c r="AM113" s="261">
        <f>IFERROR(IF(-SUM(AM$20:AM112)+AM$15&lt;0.000001,0,IF($C113&gt;='H-32A-WP06 - Debt Service'!AJ$24,'H-32A-WP06 - Debt Service'!AJ$27/12,0)),"-")</f>
        <v>0</v>
      </c>
      <c r="AN113" s="261">
        <f>IFERROR(IF(-SUM(AN$20:AN112)+AN$15&lt;0.000001,0,IF($C113&gt;='H-32A-WP06 - Debt Service'!AK$24,'H-32A-WP06 - Debt Service'!AK$27/12,0)),"-")</f>
        <v>0</v>
      </c>
      <c r="AO113" s="261">
        <f>IFERROR(IF(-SUM(AO$20:AO112)+AO$15&lt;0.000001,0,IF($C113&gt;='H-32A-WP06 - Debt Service'!AL$24,'H-32A-WP06 - Debt Service'!AL$27/12,0)),"-")</f>
        <v>0</v>
      </c>
      <c r="AP113" s="261">
        <f>IFERROR(IF(-SUM(AP$20:AP112)+AP$15&lt;0.000001,0,IF($C113&gt;='H-32A-WP06 - Debt Service'!AM$24,'H-32A-WP06 - Debt Service'!AM$27/12,0)),"-")</f>
        <v>0</v>
      </c>
      <c r="AQ113" s="261">
        <f>IFERROR(IF(-SUM(AQ$20:AQ112)+AQ$15&lt;0.000001,0,IF($C113&gt;='H-32A-WP06 - Debt Service'!AN$24,'H-32A-WP06 - Debt Service'!AN$27/12,0)),"-")</f>
        <v>0</v>
      </c>
      <c r="AR113" s="261">
        <f>IFERROR(IF(-SUM(AR$20:AR112)+AR$15&lt;0.000001,0,IF($C113&gt;='H-32A-WP06 - Debt Service'!AO$24,'H-32A-WP06 - Debt Service'!AO$27/12,0)),"-")</f>
        <v>0</v>
      </c>
      <c r="AS113" s="261">
        <f>IFERROR(IF(-SUM(AS$20:AS112)+AS$15&lt;0.000001,0,IF($C113&gt;='H-32A-WP06 - Debt Service'!AP$24,'H-32A-WP06 - Debt Service'!AP$27/12,0)),"-")</f>
        <v>0</v>
      </c>
      <c r="AT113" s="261">
        <f>IFERROR(IF(-SUM(AT$20:AT112)+AT$15&lt;0.000001,0,IF($C113&gt;='H-32A-WP06 - Debt Service'!AQ$24,'H-32A-WP06 - Debt Service'!AQ$27/12,0)),"-")</f>
        <v>0</v>
      </c>
    </row>
    <row r="114" spans="2:46" x14ac:dyDescent="0.35">
      <c r="B114" s="252">
        <f t="shared" si="7"/>
        <v>2026</v>
      </c>
      <c r="C114" s="273">
        <f t="shared" si="9"/>
        <v>46327</v>
      </c>
      <c r="D114" s="507">
        <v>1503549</v>
      </c>
      <c r="E114" s="261">
        <v>0</v>
      </c>
      <c r="F114" s="261">
        <v>0</v>
      </c>
      <c r="G114" s="261">
        <v>0</v>
      </c>
      <c r="H114" s="261">
        <v>0</v>
      </c>
      <c r="I114" s="261">
        <v>0</v>
      </c>
      <c r="J114" s="261">
        <v>0</v>
      </c>
      <c r="K114" s="261">
        <v>0</v>
      </c>
      <c r="L114" s="261">
        <v>0</v>
      </c>
      <c r="M114" s="261">
        <v>0</v>
      </c>
      <c r="N114" s="261">
        <v>0</v>
      </c>
      <c r="O114" s="261">
        <v>0</v>
      </c>
      <c r="P114" s="261">
        <v>0</v>
      </c>
      <c r="Q114" s="261">
        <v>0</v>
      </c>
      <c r="R114" s="261">
        <v>0</v>
      </c>
      <c r="S114" s="261">
        <v>0</v>
      </c>
      <c r="T114" s="261">
        <v>0</v>
      </c>
      <c r="U114" s="261">
        <v>0</v>
      </c>
      <c r="V114" s="261">
        <v>0</v>
      </c>
      <c r="W114" s="261">
        <v>0</v>
      </c>
      <c r="X114" s="261">
        <v>0</v>
      </c>
      <c r="Y114" s="261">
        <v>0</v>
      </c>
      <c r="Z114" s="261">
        <v>0</v>
      </c>
      <c r="AA114" s="261">
        <v>0</v>
      </c>
      <c r="AB114" s="261">
        <v>0</v>
      </c>
      <c r="AC114" s="261">
        <v>0</v>
      </c>
      <c r="AD114" s="261">
        <v>0</v>
      </c>
      <c r="AE114" s="261">
        <v>0</v>
      </c>
      <c r="AF114" s="261">
        <v>0</v>
      </c>
      <c r="AH114" s="252">
        <f t="shared" si="8"/>
        <v>2026</v>
      </c>
      <c r="AI114" s="273">
        <f t="shared" si="10"/>
        <v>46327</v>
      </c>
      <c r="AJ114" s="507">
        <v>1063</v>
      </c>
      <c r="AK114" s="261">
        <v>0</v>
      </c>
      <c r="AL114" s="261">
        <f>IFERROR(IF(-SUM(AL$20:AL113)+AL$15&lt;0.000001,0,IF($C114&gt;='H-32A-WP06 - Debt Service'!AI$24,'H-32A-WP06 - Debt Service'!AI$27/12,0)),"-")</f>
        <v>0</v>
      </c>
      <c r="AM114" s="261">
        <f>IFERROR(IF(-SUM(AM$20:AM113)+AM$15&lt;0.000001,0,IF($C114&gt;='H-32A-WP06 - Debt Service'!AJ$24,'H-32A-WP06 - Debt Service'!AJ$27/12,0)),"-")</f>
        <v>0</v>
      </c>
      <c r="AN114" s="261">
        <f>IFERROR(IF(-SUM(AN$20:AN113)+AN$15&lt;0.000001,0,IF($C114&gt;='H-32A-WP06 - Debt Service'!AK$24,'H-32A-WP06 - Debt Service'!AK$27/12,0)),"-")</f>
        <v>0</v>
      </c>
      <c r="AO114" s="261">
        <f>IFERROR(IF(-SUM(AO$20:AO113)+AO$15&lt;0.000001,0,IF($C114&gt;='H-32A-WP06 - Debt Service'!AL$24,'H-32A-WP06 - Debt Service'!AL$27/12,0)),"-")</f>
        <v>0</v>
      </c>
      <c r="AP114" s="261">
        <f>IFERROR(IF(-SUM(AP$20:AP113)+AP$15&lt;0.000001,0,IF($C114&gt;='H-32A-WP06 - Debt Service'!AM$24,'H-32A-WP06 - Debt Service'!AM$27/12,0)),"-")</f>
        <v>0</v>
      </c>
      <c r="AQ114" s="261">
        <f>IFERROR(IF(-SUM(AQ$20:AQ113)+AQ$15&lt;0.000001,0,IF($C114&gt;='H-32A-WP06 - Debt Service'!AN$24,'H-32A-WP06 - Debt Service'!AN$27/12,0)),"-")</f>
        <v>0</v>
      </c>
      <c r="AR114" s="261">
        <f>IFERROR(IF(-SUM(AR$20:AR113)+AR$15&lt;0.000001,0,IF($C114&gt;='H-32A-WP06 - Debt Service'!AO$24,'H-32A-WP06 - Debt Service'!AO$27/12,0)),"-")</f>
        <v>0</v>
      </c>
      <c r="AS114" s="261">
        <f>IFERROR(IF(-SUM(AS$20:AS113)+AS$15&lt;0.000001,0,IF($C114&gt;='H-32A-WP06 - Debt Service'!AP$24,'H-32A-WP06 - Debt Service'!AP$27/12,0)),"-")</f>
        <v>0</v>
      </c>
      <c r="AT114" s="261">
        <f>IFERROR(IF(-SUM(AT$20:AT113)+AT$15&lt;0.000001,0,IF($C114&gt;='H-32A-WP06 - Debt Service'!AQ$24,'H-32A-WP06 - Debt Service'!AQ$27/12,0)),"-")</f>
        <v>0</v>
      </c>
    </row>
    <row r="115" spans="2:46" x14ac:dyDescent="0.35">
      <c r="B115" s="252">
        <f t="shared" si="7"/>
        <v>2026</v>
      </c>
      <c r="C115" s="273">
        <f t="shared" si="9"/>
        <v>46357</v>
      </c>
      <c r="D115" s="507">
        <v>1503549</v>
      </c>
      <c r="E115" s="261">
        <v>0</v>
      </c>
      <c r="F115" s="261">
        <v>0</v>
      </c>
      <c r="G115" s="261">
        <v>0</v>
      </c>
      <c r="H115" s="261">
        <v>0</v>
      </c>
      <c r="I115" s="261">
        <v>0</v>
      </c>
      <c r="J115" s="261">
        <v>0</v>
      </c>
      <c r="K115" s="261">
        <v>0</v>
      </c>
      <c r="L115" s="261">
        <v>0</v>
      </c>
      <c r="M115" s="261">
        <v>0</v>
      </c>
      <c r="N115" s="261">
        <v>0</v>
      </c>
      <c r="O115" s="261">
        <v>0</v>
      </c>
      <c r="P115" s="261">
        <v>0</v>
      </c>
      <c r="Q115" s="261">
        <v>0</v>
      </c>
      <c r="R115" s="261">
        <v>0</v>
      </c>
      <c r="S115" s="261">
        <v>0</v>
      </c>
      <c r="T115" s="261">
        <v>0</v>
      </c>
      <c r="U115" s="261">
        <v>0</v>
      </c>
      <c r="V115" s="261">
        <v>0</v>
      </c>
      <c r="W115" s="261">
        <v>0</v>
      </c>
      <c r="X115" s="261">
        <v>0</v>
      </c>
      <c r="Y115" s="261">
        <v>0</v>
      </c>
      <c r="Z115" s="261">
        <v>0</v>
      </c>
      <c r="AA115" s="261">
        <v>0</v>
      </c>
      <c r="AB115" s="261">
        <v>0</v>
      </c>
      <c r="AC115" s="261">
        <v>0</v>
      </c>
      <c r="AD115" s="261">
        <v>0</v>
      </c>
      <c r="AE115" s="261">
        <v>0</v>
      </c>
      <c r="AF115" s="261">
        <v>0</v>
      </c>
      <c r="AH115" s="252">
        <f t="shared" si="8"/>
        <v>2026</v>
      </c>
      <c r="AI115" s="273">
        <f t="shared" si="10"/>
        <v>46357</v>
      </c>
      <c r="AJ115" s="507">
        <v>1063</v>
      </c>
      <c r="AK115" s="261">
        <v>0</v>
      </c>
      <c r="AL115" s="261">
        <f>IFERROR(IF(-SUM(AL$20:AL114)+AL$15&lt;0.000001,0,IF($C115&gt;='H-32A-WP06 - Debt Service'!AI$24,'H-32A-WP06 - Debt Service'!AI$27/12,0)),"-")</f>
        <v>0</v>
      </c>
      <c r="AM115" s="261">
        <f>IFERROR(IF(-SUM(AM$20:AM114)+AM$15&lt;0.000001,0,IF($C115&gt;='H-32A-WP06 - Debt Service'!AJ$24,'H-32A-WP06 - Debt Service'!AJ$27/12,0)),"-")</f>
        <v>0</v>
      </c>
      <c r="AN115" s="261">
        <f>IFERROR(IF(-SUM(AN$20:AN114)+AN$15&lt;0.000001,0,IF($C115&gt;='H-32A-WP06 - Debt Service'!AK$24,'H-32A-WP06 - Debt Service'!AK$27/12,0)),"-")</f>
        <v>0</v>
      </c>
      <c r="AO115" s="261">
        <f>IFERROR(IF(-SUM(AO$20:AO114)+AO$15&lt;0.000001,0,IF($C115&gt;='H-32A-WP06 - Debt Service'!AL$24,'H-32A-WP06 - Debt Service'!AL$27/12,0)),"-")</f>
        <v>0</v>
      </c>
      <c r="AP115" s="261">
        <f>IFERROR(IF(-SUM(AP$20:AP114)+AP$15&lt;0.000001,0,IF($C115&gt;='H-32A-WP06 - Debt Service'!AM$24,'H-32A-WP06 - Debt Service'!AM$27/12,0)),"-")</f>
        <v>0</v>
      </c>
      <c r="AQ115" s="261">
        <f>IFERROR(IF(-SUM(AQ$20:AQ114)+AQ$15&lt;0.000001,0,IF($C115&gt;='H-32A-WP06 - Debt Service'!AN$24,'H-32A-WP06 - Debt Service'!AN$27/12,0)),"-")</f>
        <v>0</v>
      </c>
      <c r="AR115" s="261">
        <f>IFERROR(IF(-SUM(AR$20:AR114)+AR$15&lt;0.000001,0,IF($C115&gt;='H-32A-WP06 - Debt Service'!AO$24,'H-32A-WP06 - Debt Service'!AO$27/12,0)),"-")</f>
        <v>0</v>
      </c>
      <c r="AS115" s="261">
        <f>IFERROR(IF(-SUM(AS$20:AS114)+AS$15&lt;0.000001,0,IF($C115&gt;='H-32A-WP06 - Debt Service'!AP$24,'H-32A-WP06 - Debt Service'!AP$27/12,0)),"-")</f>
        <v>0</v>
      </c>
      <c r="AT115" s="261">
        <f>IFERROR(IF(-SUM(AT$20:AT114)+AT$15&lt;0.000001,0,IF($C115&gt;='H-32A-WP06 - Debt Service'!AQ$24,'H-32A-WP06 - Debt Service'!AQ$27/12,0)),"-")</f>
        <v>0</v>
      </c>
    </row>
    <row r="116" spans="2:46" x14ac:dyDescent="0.35">
      <c r="B116" s="252">
        <f t="shared" si="7"/>
        <v>2027</v>
      </c>
      <c r="C116" s="273">
        <f t="shared" si="9"/>
        <v>46388</v>
      </c>
      <c r="D116" s="273"/>
      <c r="E116" s="261">
        <f>IFERROR(IF(-SUM(E$20:E115)+E$15&lt;0.000001,0,IF($C116&gt;='H-32A-WP06 - Debt Service'!C$24,'H-32A-WP06 - Debt Service'!C$27/12,0)),"-")</f>
        <v>0</v>
      </c>
      <c r="F116" s="261">
        <f>IFERROR(IF(-SUM(F$20:F115)+F$15&lt;0.000001,0,IF($C116&gt;='H-32A-WP06 - Debt Service'!D$24,'H-32A-WP06 - Debt Service'!D$27/12,0)),"-")</f>
        <v>0</v>
      </c>
      <c r="G116" s="261">
        <f>IFERROR(IF(-SUM(G$20:G115)+G$15&lt;0.000001,0,IF($C116&gt;='H-32A-WP06 - Debt Service'!E$24,'H-32A-WP06 - Debt Service'!E$27/12,0)),"-")</f>
        <v>0</v>
      </c>
      <c r="H116" s="261">
        <f>IFERROR(IF(-SUM(H$20:H115)+H$15&lt;0.000001,0,IF($C116&gt;='H-32A-WP06 - Debt Service'!F$24,'H-32A-WP06 - Debt Service'!F$27/12,0)),"-")</f>
        <v>0</v>
      </c>
      <c r="I116" s="261">
        <f>IFERROR(IF(-SUM(I$20:I115)+I$15&lt;0.000001,0,IF($C116&gt;='H-32A-WP06 - Debt Service'!G$24,'H-32A-WP06 - Debt Service'!G$27/12,0)),"-")</f>
        <v>0</v>
      </c>
      <c r="J116" s="261">
        <f>IFERROR(IF(-SUM(J$20:J115)+J$15&lt;0.000001,0,IF($C116&gt;='H-32A-WP06 - Debt Service'!H$24,'H-32A-WP06 - Debt Service'!H$27/12,0)),"-")</f>
        <v>0</v>
      </c>
      <c r="K116" s="261">
        <f>IFERROR(IF(-SUM(K$20:K115)+K$15&lt;0.000001,0,IF($C116&gt;='H-32A-WP06 - Debt Service'!I$24,'H-32A-WP06 - Debt Service'!I$27/12,0)),"-")</f>
        <v>0</v>
      </c>
      <c r="L116" s="261">
        <f>IFERROR(IF(-SUM(L$20:L115)+L$15&lt;0.000001,0,IF($C116&gt;='H-32A-WP06 - Debt Service'!J$24,'H-32A-WP06 - Debt Service'!J$27/12,0)),"-")</f>
        <v>0</v>
      </c>
      <c r="M116" s="261">
        <f>IFERROR(IF(-SUM(M$20:M115)+M$15&lt;0.000001,0,IF($C116&gt;='H-32A-WP06 - Debt Service'!K$24,'H-32A-WP06 - Debt Service'!K$27/12,0)),"-")</f>
        <v>0</v>
      </c>
      <c r="N116" s="261"/>
      <c r="O116" s="261"/>
      <c r="P116" s="261">
        <f>IFERROR(IF(-SUM(P$20:P115)+P$15&lt;0.000001,0,IF($C116&gt;='H-32A-WP06 - Debt Service'!M$24,'H-32A-WP06 - Debt Service'!M$27/12,0)),"-")</f>
        <v>0</v>
      </c>
      <c r="Q116" s="261">
        <f>IFERROR(IF(-SUM(Q$20:Q115)+Q$15&lt;0.000001,0,IF($C116&gt;='H-32A-WP06 - Debt Service'!L$24,'H-32A-WP06 - Debt Service'!L$27/12,0)),"-")</f>
        <v>0</v>
      </c>
      <c r="R116" s="261">
        <f>IFERROR(IF(-SUM(R$20:R115)+R$15&lt;0.000001,0,IF($C116&gt;='H-32A-WP06 - Debt Service'!S$24,'H-32A-WP06 - Debt Service'!S$27/12,0)),"-")</f>
        <v>0</v>
      </c>
      <c r="S116" s="261">
        <f>IFERROR(IF(-SUM(S$20:S115)+S$15&lt;0.000001,0,IF($C116&gt;='H-32A-WP06 - Debt Service'!O$24,'H-32A-WP06 - Debt Service'!O$27/12,0)),"-")</f>
        <v>0</v>
      </c>
      <c r="T116" s="261">
        <f>IFERROR(IF(-SUM(T$20:T115)+T$15&lt;0.000001,0,IF($C116&gt;='H-32A-WP06 - Debt Service'!#REF!,'H-32A-WP06 - Debt Service'!#REF!/12,0)),"-")</f>
        <v>0</v>
      </c>
      <c r="U116" s="261">
        <f>IFERROR(IF(-SUM(U$20:U115)+U$15&lt;0.000001,0,IF($C116&gt;='H-32A-WP06 - Debt Service'!T$24,'H-32A-WP06 - Debt Service'!T$27/12,0)),"-")</f>
        <v>0</v>
      </c>
      <c r="V116" s="261">
        <f>IFERROR(IF(-SUM(V$20:V115)+V$15&lt;0.000001,0,IF($C116&gt;='H-32A-WP06 - Debt Service'!N$24,'H-32A-WP06 - Debt Service'!N$27/12,0)),"-")</f>
        <v>0</v>
      </c>
      <c r="W116" s="261">
        <f>IFERROR(IF(-SUM(W$20:W115)+W$15&lt;0.000001,0,IF($C116&gt;='H-32A-WP06 - Debt Service'!Q$24,'H-32A-WP06 - Debt Service'!Q$27/12,0)),"-")</f>
        <v>0</v>
      </c>
      <c r="X116" s="261">
        <f>IFERROR(IF(-SUM(X$20:X115)+X$15&lt;0.000001,0,IF($C116&gt;='H-32A-WP06 - Debt Service'!T$24,'H-32A-WP06 - Debt Service'!T$27/12,0)),"-")</f>
        <v>0</v>
      </c>
      <c r="Y116" s="261">
        <f>IFERROR(IF(-SUM(Y$20:Y115)+Y$15&lt;0.000001,0,IF($C116&gt;='H-32A-WP06 - Debt Service'!#REF!,'H-32A-WP06 - Debt Service'!#REF!/12,0)),"-")</f>
        <v>0</v>
      </c>
      <c r="Z116" s="261">
        <f>IFERROR(IF(-SUM(Z$20:Z115)+Z$15&lt;0.000001,0,IF($C116&gt;='H-32A-WP06 - Debt Service'!S$24,'H-32A-WP06 - Debt Service'!S$27/12,0)),"-")</f>
        <v>0</v>
      </c>
      <c r="AA116" s="261">
        <f>IFERROR(IF(-SUM(AA$20:AA115)+AA$15&lt;0.000001,0,IF($C116&gt;='H-32A-WP06 - Debt Service'!R$24,'H-32A-WP06 - Debt Service'!R$27/12,0)),"-")</f>
        <v>0</v>
      </c>
      <c r="AB116" s="261">
        <f>IFERROR(IF(-SUM(AB$20:AB115)+AB$15&lt;0.000001,0,IF($C116&gt;='H-32A-WP06 - Debt Service'!P$24,'H-32A-WP06 - Debt Service'!P$27/12,0)),"-")</f>
        <v>0</v>
      </c>
      <c r="AC116" s="261">
        <f>IFERROR(IF(-SUM(AC$20:AC115)+AC$15&lt;0.000001,0,IF($C116&gt;='H-32A-WP06 - Debt Service'!#REF!,'H-32A-WP06 - Debt Service'!#REF!/12,0)),"-")</f>
        <v>0</v>
      </c>
      <c r="AD116" s="261">
        <f>IFERROR(IF(-SUM(AD$20:AD115)+AD$15&lt;0.000001,0,IF($C116&gt;='H-32A-WP06 - Debt Service'!#REF!,'H-32A-WP06 - Debt Service'!#REF!/12,0)),"-")</f>
        <v>0</v>
      </c>
      <c r="AE116" s="261">
        <f>IFERROR(IF(-SUM(AE$20:AE115)+AE$15&lt;0.000001,0,IF($C116&gt;='H-32A-WP06 - Debt Service'!#REF!,'H-32A-WP06 - Debt Service'!#REF!/12,0)),"-")</f>
        <v>0</v>
      </c>
      <c r="AF116" s="261">
        <f>IFERROR(IF(-SUM(AF$20:AF115)+AF$15&lt;0.000001,0,IF($C116&gt;='H-32A-WP06 - Debt Service'!#REF!,'H-32A-WP06 - Debt Service'!#REF!/12,0)),"-")</f>
        <v>0</v>
      </c>
      <c r="AH116" s="252">
        <f t="shared" si="8"/>
        <v>2027</v>
      </c>
      <c r="AI116" s="273">
        <f t="shared" si="10"/>
        <v>46388</v>
      </c>
      <c r="AJ116" s="273"/>
      <c r="AK116" s="261" t="str">
        <f>IFERROR(IF(-SUM(AK$20:AK115)+AK$15&lt;0.000001,0,IF($C116&gt;='H-32A-WP06 - Debt Service'!AH$24,'H-32A-WP06 - Debt Service'!AH$27/12,0)),"-")</f>
        <v>-</v>
      </c>
      <c r="AL116" s="261">
        <f>IFERROR(IF(-SUM(AL$20:AL115)+AL$15&lt;0.000001,0,IF($C116&gt;='H-32A-WP06 - Debt Service'!AI$24,'H-32A-WP06 - Debt Service'!AI$27/12,0)),"-")</f>
        <v>0</v>
      </c>
      <c r="AM116" s="261">
        <f>IFERROR(IF(-SUM(AM$20:AM115)+AM$15&lt;0.000001,0,IF($C116&gt;='H-32A-WP06 - Debt Service'!AJ$24,'H-32A-WP06 - Debt Service'!AJ$27/12,0)),"-")</f>
        <v>0</v>
      </c>
      <c r="AN116" s="261">
        <f>IFERROR(IF(-SUM(AN$20:AN115)+AN$15&lt;0.000001,0,IF($C116&gt;='H-32A-WP06 - Debt Service'!AK$24,'H-32A-WP06 - Debt Service'!AK$27/12,0)),"-")</f>
        <v>0</v>
      </c>
      <c r="AO116" s="261">
        <f>IFERROR(IF(-SUM(AO$20:AO115)+AO$15&lt;0.000001,0,IF($C116&gt;='H-32A-WP06 - Debt Service'!AL$24,'H-32A-WP06 - Debt Service'!AL$27/12,0)),"-")</f>
        <v>0</v>
      </c>
      <c r="AP116" s="261">
        <f>IFERROR(IF(-SUM(AP$20:AP115)+AP$15&lt;0.000001,0,IF($C116&gt;='H-32A-WP06 - Debt Service'!AM$24,'H-32A-WP06 - Debt Service'!AM$27/12,0)),"-")</f>
        <v>0</v>
      </c>
      <c r="AQ116" s="261">
        <f>IFERROR(IF(-SUM(AQ$20:AQ115)+AQ$15&lt;0.000001,0,IF($C116&gt;='H-32A-WP06 - Debt Service'!AN$24,'H-32A-WP06 - Debt Service'!AN$27/12,0)),"-")</f>
        <v>0</v>
      </c>
      <c r="AR116" s="261">
        <f>IFERROR(IF(-SUM(AR$20:AR115)+AR$15&lt;0.000001,0,IF($C116&gt;='H-32A-WP06 - Debt Service'!AO$24,'H-32A-WP06 - Debt Service'!AO$27/12,0)),"-")</f>
        <v>0</v>
      </c>
      <c r="AS116" s="261">
        <f>IFERROR(IF(-SUM(AS$20:AS115)+AS$15&lt;0.000001,0,IF($C116&gt;='H-32A-WP06 - Debt Service'!AP$24,'H-32A-WP06 - Debt Service'!AP$27/12,0)),"-")</f>
        <v>0</v>
      </c>
      <c r="AT116" s="261">
        <f>IFERROR(IF(-SUM(AT$20:AT115)+AT$15&lt;0.000001,0,IF($C116&gt;='H-32A-WP06 - Debt Service'!AQ$24,'H-32A-WP06 - Debt Service'!AQ$27/12,0)),"-")</f>
        <v>0</v>
      </c>
    </row>
    <row r="117" spans="2:46" x14ac:dyDescent="0.35">
      <c r="B117" s="252">
        <f t="shared" si="7"/>
        <v>2027</v>
      </c>
      <c r="C117" s="273">
        <f t="shared" si="9"/>
        <v>46419</v>
      </c>
      <c r="D117" s="273"/>
      <c r="E117" s="261">
        <f>IFERROR(IF(-SUM(E$20:E116)+E$15&lt;0.000001,0,IF($C117&gt;='H-32A-WP06 - Debt Service'!C$24,'H-32A-WP06 - Debt Service'!C$27/12,0)),"-")</f>
        <v>0</v>
      </c>
      <c r="F117" s="261">
        <f>IFERROR(IF(-SUM(F$20:F116)+F$15&lt;0.000001,0,IF($C117&gt;='H-32A-WP06 - Debt Service'!D$24,'H-32A-WP06 - Debt Service'!D$27/12,0)),"-")</f>
        <v>0</v>
      </c>
      <c r="G117" s="261">
        <f>IFERROR(IF(-SUM(G$20:G116)+G$15&lt;0.000001,0,IF($C117&gt;='H-32A-WP06 - Debt Service'!E$24,'H-32A-WP06 - Debt Service'!E$27/12,0)),"-")</f>
        <v>0</v>
      </c>
      <c r="H117" s="261">
        <f>IFERROR(IF(-SUM(H$20:H116)+H$15&lt;0.000001,0,IF($C117&gt;='H-32A-WP06 - Debt Service'!F$24,'H-32A-WP06 - Debt Service'!F$27/12,0)),"-")</f>
        <v>0</v>
      </c>
      <c r="I117" s="261">
        <f>IFERROR(IF(-SUM(I$20:I116)+I$15&lt;0.000001,0,IF($C117&gt;='H-32A-WP06 - Debt Service'!G$24,'H-32A-WP06 - Debt Service'!G$27/12,0)),"-")</f>
        <v>0</v>
      </c>
      <c r="J117" s="261">
        <f>IFERROR(IF(-SUM(J$20:J116)+J$15&lt;0.000001,0,IF($C117&gt;='H-32A-WP06 - Debt Service'!H$24,'H-32A-WP06 - Debt Service'!H$27/12,0)),"-")</f>
        <v>0</v>
      </c>
      <c r="K117" s="261">
        <f>IFERROR(IF(-SUM(K$20:K116)+K$15&lt;0.000001,0,IF($C117&gt;='H-32A-WP06 - Debt Service'!I$24,'H-32A-WP06 - Debt Service'!I$27/12,0)),"-")</f>
        <v>0</v>
      </c>
      <c r="L117" s="261">
        <f>IFERROR(IF(-SUM(L$20:L116)+L$15&lt;0.000001,0,IF($C117&gt;='H-32A-WP06 - Debt Service'!J$24,'H-32A-WP06 - Debt Service'!J$27/12,0)),"-")</f>
        <v>0</v>
      </c>
      <c r="M117" s="261">
        <f>IFERROR(IF(-SUM(M$20:M116)+M$15&lt;0.000001,0,IF($C117&gt;='H-32A-WP06 - Debt Service'!K$24,'H-32A-WP06 - Debt Service'!K$27/12,0)),"-")</f>
        <v>0</v>
      </c>
      <c r="N117" s="261"/>
      <c r="O117" s="261"/>
      <c r="P117" s="261">
        <f>IFERROR(IF(-SUM(P$20:P116)+P$15&lt;0.000001,0,IF($C117&gt;='H-32A-WP06 - Debt Service'!M$24,'H-32A-WP06 - Debt Service'!M$27/12,0)),"-")</f>
        <v>0</v>
      </c>
      <c r="Q117" s="261">
        <f>IFERROR(IF(-SUM(Q$20:Q116)+Q$15&lt;0.000001,0,IF($C117&gt;='H-32A-WP06 - Debt Service'!L$24,'H-32A-WP06 - Debt Service'!L$27/12,0)),"-")</f>
        <v>0</v>
      </c>
      <c r="R117" s="261">
        <f>IFERROR(IF(-SUM(R$20:R116)+R$15&lt;0.000001,0,IF($C117&gt;='H-32A-WP06 - Debt Service'!S$24,'H-32A-WP06 - Debt Service'!S$27/12,0)),"-")</f>
        <v>0</v>
      </c>
      <c r="S117" s="261">
        <f>IFERROR(IF(-SUM(S$20:S116)+S$15&lt;0.000001,0,IF($C117&gt;='H-32A-WP06 - Debt Service'!O$24,'H-32A-WP06 - Debt Service'!O$27/12,0)),"-")</f>
        <v>0</v>
      </c>
      <c r="T117" s="261">
        <f>IFERROR(IF(-SUM(T$20:T116)+T$15&lt;0.000001,0,IF($C117&gt;='H-32A-WP06 - Debt Service'!#REF!,'H-32A-WP06 - Debt Service'!#REF!/12,0)),"-")</f>
        <v>0</v>
      </c>
      <c r="U117" s="261">
        <f>IFERROR(IF(-SUM(U$20:U116)+U$15&lt;0.000001,0,IF($C117&gt;='H-32A-WP06 - Debt Service'!T$24,'H-32A-WP06 - Debt Service'!T$27/12,0)),"-")</f>
        <v>0</v>
      </c>
      <c r="V117" s="261">
        <f>IFERROR(IF(-SUM(V$20:V116)+V$15&lt;0.000001,0,IF($C117&gt;='H-32A-WP06 - Debt Service'!N$24,'H-32A-WP06 - Debt Service'!N$27/12,0)),"-")</f>
        <v>0</v>
      </c>
      <c r="W117" s="261">
        <f>IFERROR(IF(-SUM(W$20:W116)+W$15&lt;0.000001,0,IF($C117&gt;='H-32A-WP06 - Debt Service'!Q$24,'H-32A-WP06 - Debt Service'!Q$27/12,0)),"-")</f>
        <v>0</v>
      </c>
      <c r="X117" s="261">
        <f>IFERROR(IF(-SUM(X$20:X116)+X$15&lt;0.000001,0,IF($C117&gt;='H-32A-WP06 - Debt Service'!T$24,'H-32A-WP06 - Debt Service'!T$27/12,0)),"-")</f>
        <v>0</v>
      </c>
      <c r="Y117" s="261">
        <f>IFERROR(IF(-SUM(Y$20:Y116)+Y$15&lt;0.000001,0,IF($C117&gt;='H-32A-WP06 - Debt Service'!#REF!,'H-32A-WP06 - Debt Service'!#REF!/12,0)),"-")</f>
        <v>0</v>
      </c>
      <c r="Z117" s="261">
        <f>IFERROR(IF(-SUM(Z$20:Z116)+Z$15&lt;0.000001,0,IF($C117&gt;='H-32A-WP06 - Debt Service'!S$24,'H-32A-WP06 - Debt Service'!S$27/12,0)),"-")</f>
        <v>0</v>
      </c>
      <c r="AA117" s="261">
        <f>IFERROR(IF(-SUM(AA$20:AA116)+AA$15&lt;0.000001,0,IF($C117&gt;='H-32A-WP06 - Debt Service'!R$24,'H-32A-WP06 - Debt Service'!R$27/12,0)),"-")</f>
        <v>0</v>
      </c>
      <c r="AB117" s="261">
        <f>IFERROR(IF(-SUM(AB$20:AB116)+AB$15&lt;0.000001,0,IF($C117&gt;='H-32A-WP06 - Debt Service'!P$24,'H-32A-WP06 - Debt Service'!P$27/12,0)),"-")</f>
        <v>0</v>
      </c>
      <c r="AC117" s="261">
        <f>IFERROR(IF(-SUM(AC$20:AC116)+AC$15&lt;0.000001,0,IF($C117&gt;='H-32A-WP06 - Debt Service'!#REF!,'H-32A-WP06 - Debt Service'!#REF!/12,0)),"-")</f>
        <v>0</v>
      </c>
      <c r="AD117" s="261">
        <f>IFERROR(IF(-SUM(AD$20:AD116)+AD$15&lt;0.000001,0,IF($C117&gt;='H-32A-WP06 - Debt Service'!#REF!,'H-32A-WP06 - Debt Service'!#REF!/12,0)),"-")</f>
        <v>0</v>
      </c>
      <c r="AE117" s="261">
        <f>IFERROR(IF(-SUM(AE$20:AE116)+AE$15&lt;0.000001,0,IF($C117&gt;='H-32A-WP06 - Debt Service'!#REF!,'H-32A-WP06 - Debt Service'!#REF!/12,0)),"-")</f>
        <v>0</v>
      </c>
      <c r="AF117" s="261">
        <f>IFERROR(IF(-SUM(AF$20:AF116)+AF$15&lt;0.000001,0,IF($C117&gt;='H-32A-WP06 - Debt Service'!#REF!,'H-32A-WP06 - Debt Service'!#REF!/12,0)),"-")</f>
        <v>0</v>
      </c>
      <c r="AH117" s="252">
        <f t="shared" si="8"/>
        <v>2027</v>
      </c>
      <c r="AI117" s="273">
        <f t="shared" si="10"/>
        <v>46419</v>
      </c>
      <c r="AJ117" s="273"/>
      <c r="AK117" s="261" t="str">
        <f>IFERROR(IF(-SUM(AK$20:AK116)+AK$15&lt;0.000001,0,IF($C117&gt;='H-32A-WP06 - Debt Service'!AH$24,'H-32A-WP06 - Debt Service'!AH$27/12,0)),"-")</f>
        <v>-</v>
      </c>
      <c r="AL117" s="261">
        <f>IFERROR(IF(-SUM(AL$20:AL116)+AL$15&lt;0.000001,0,IF($C117&gt;='H-32A-WP06 - Debt Service'!AI$24,'H-32A-WP06 - Debt Service'!AI$27/12,0)),"-")</f>
        <v>0</v>
      </c>
      <c r="AM117" s="261">
        <f>IFERROR(IF(-SUM(AM$20:AM116)+AM$15&lt;0.000001,0,IF($C117&gt;='H-32A-WP06 - Debt Service'!AJ$24,'H-32A-WP06 - Debt Service'!AJ$27/12,0)),"-")</f>
        <v>0</v>
      </c>
      <c r="AN117" s="261">
        <f>IFERROR(IF(-SUM(AN$20:AN116)+AN$15&lt;0.000001,0,IF($C117&gt;='H-32A-WP06 - Debt Service'!AK$24,'H-32A-WP06 - Debt Service'!AK$27/12,0)),"-")</f>
        <v>0</v>
      </c>
      <c r="AO117" s="261">
        <f>IFERROR(IF(-SUM(AO$20:AO116)+AO$15&lt;0.000001,0,IF($C117&gt;='H-32A-WP06 - Debt Service'!AL$24,'H-32A-WP06 - Debt Service'!AL$27/12,0)),"-")</f>
        <v>0</v>
      </c>
      <c r="AP117" s="261">
        <f>IFERROR(IF(-SUM(AP$20:AP116)+AP$15&lt;0.000001,0,IF($C117&gt;='H-32A-WP06 - Debt Service'!AM$24,'H-32A-WP06 - Debt Service'!AM$27/12,0)),"-")</f>
        <v>0</v>
      </c>
      <c r="AQ117" s="261">
        <f>IFERROR(IF(-SUM(AQ$20:AQ116)+AQ$15&lt;0.000001,0,IF($C117&gt;='H-32A-WP06 - Debt Service'!AN$24,'H-32A-WP06 - Debt Service'!AN$27/12,0)),"-")</f>
        <v>0</v>
      </c>
      <c r="AR117" s="261">
        <f>IFERROR(IF(-SUM(AR$20:AR116)+AR$15&lt;0.000001,0,IF($C117&gt;='H-32A-WP06 - Debt Service'!AO$24,'H-32A-WP06 - Debt Service'!AO$27/12,0)),"-")</f>
        <v>0</v>
      </c>
      <c r="AS117" s="261">
        <f>IFERROR(IF(-SUM(AS$20:AS116)+AS$15&lt;0.000001,0,IF($C117&gt;='H-32A-WP06 - Debt Service'!AP$24,'H-32A-WP06 - Debt Service'!AP$27/12,0)),"-")</f>
        <v>0</v>
      </c>
      <c r="AT117" s="261">
        <f>IFERROR(IF(-SUM(AT$20:AT116)+AT$15&lt;0.000001,0,IF($C117&gt;='H-32A-WP06 - Debt Service'!AQ$24,'H-32A-WP06 - Debt Service'!AQ$27/12,0)),"-")</f>
        <v>0</v>
      </c>
    </row>
    <row r="118" spans="2:46" x14ac:dyDescent="0.35">
      <c r="B118" s="252">
        <f t="shared" si="7"/>
        <v>2027</v>
      </c>
      <c r="C118" s="273">
        <f t="shared" si="9"/>
        <v>46447</v>
      </c>
      <c r="D118" s="273"/>
      <c r="E118" s="261">
        <f>IFERROR(IF(-SUM(E$20:E117)+E$15&lt;0.000001,0,IF($C118&gt;='H-32A-WP06 - Debt Service'!C$24,'H-32A-WP06 - Debt Service'!C$27/12,0)),"-")</f>
        <v>0</v>
      </c>
      <c r="F118" s="261">
        <f>IFERROR(IF(-SUM(F$20:F117)+F$15&lt;0.000001,0,IF($C118&gt;='H-32A-WP06 - Debt Service'!D$24,'H-32A-WP06 - Debt Service'!D$27/12,0)),"-")</f>
        <v>0</v>
      </c>
      <c r="G118" s="261">
        <f>IFERROR(IF(-SUM(G$20:G117)+G$15&lt;0.000001,0,IF($C118&gt;='H-32A-WP06 - Debt Service'!E$24,'H-32A-WP06 - Debt Service'!E$27/12,0)),"-")</f>
        <v>0</v>
      </c>
      <c r="H118" s="261">
        <f>IFERROR(IF(-SUM(H$20:H117)+H$15&lt;0.000001,0,IF($C118&gt;='H-32A-WP06 - Debt Service'!F$24,'H-32A-WP06 - Debt Service'!F$27/12,0)),"-")</f>
        <v>0</v>
      </c>
      <c r="I118" s="261">
        <f>IFERROR(IF(-SUM(I$20:I117)+I$15&lt;0.000001,0,IF($C118&gt;='H-32A-WP06 - Debt Service'!G$24,'H-32A-WP06 - Debt Service'!G$27/12,0)),"-")</f>
        <v>0</v>
      </c>
      <c r="J118" s="261">
        <f>IFERROR(IF(-SUM(J$20:J117)+J$15&lt;0.000001,0,IF($C118&gt;='H-32A-WP06 - Debt Service'!H$24,'H-32A-WP06 - Debt Service'!H$27/12,0)),"-")</f>
        <v>0</v>
      </c>
      <c r="K118" s="261">
        <f>IFERROR(IF(-SUM(K$20:K117)+K$15&lt;0.000001,0,IF($C118&gt;='H-32A-WP06 - Debt Service'!I$24,'H-32A-WP06 - Debt Service'!I$27/12,0)),"-")</f>
        <v>0</v>
      </c>
      <c r="L118" s="261">
        <f>IFERROR(IF(-SUM(L$20:L117)+L$15&lt;0.000001,0,IF($C118&gt;='H-32A-WP06 - Debt Service'!J$24,'H-32A-WP06 - Debt Service'!J$27/12,0)),"-")</f>
        <v>0</v>
      </c>
      <c r="M118" s="261">
        <f>IFERROR(IF(-SUM(M$20:M117)+M$15&lt;0.000001,0,IF($C118&gt;='H-32A-WP06 - Debt Service'!K$24,'H-32A-WP06 - Debt Service'!K$27/12,0)),"-")</f>
        <v>0</v>
      </c>
      <c r="N118" s="261"/>
      <c r="O118" s="261"/>
      <c r="P118" s="261">
        <f>IFERROR(IF(-SUM(P$20:P117)+P$15&lt;0.000001,0,IF($C118&gt;='H-32A-WP06 - Debt Service'!M$24,'H-32A-WP06 - Debt Service'!M$27/12,0)),"-")</f>
        <v>0</v>
      </c>
      <c r="Q118" s="261">
        <f>IFERROR(IF(-SUM(Q$20:Q117)+Q$15&lt;0.000001,0,IF($C118&gt;='H-32A-WP06 - Debt Service'!L$24,'H-32A-WP06 - Debt Service'!L$27/12,0)),"-")</f>
        <v>0</v>
      </c>
      <c r="R118" s="261">
        <f>IFERROR(IF(-SUM(R$20:R117)+R$15&lt;0.000001,0,IF($C118&gt;='H-32A-WP06 - Debt Service'!S$24,'H-32A-WP06 - Debt Service'!S$27/12,0)),"-")</f>
        <v>0</v>
      </c>
      <c r="S118" s="261">
        <f>IFERROR(IF(-SUM(S$20:S117)+S$15&lt;0.000001,0,IF($C118&gt;='H-32A-WP06 - Debt Service'!O$24,'H-32A-WP06 - Debt Service'!O$27/12,0)),"-")</f>
        <v>0</v>
      </c>
      <c r="T118" s="261">
        <f>IFERROR(IF(-SUM(T$20:T117)+T$15&lt;0.000001,0,IF($C118&gt;='H-32A-WP06 - Debt Service'!#REF!,'H-32A-WP06 - Debt Service'!#REF!/12,0)),"-")</f>
        <v>0</v>
      </c>
      <c r="U118" s="261">
        <f>IFERROR(IF(-SUM(U$20:U117)+U$15&lt;0.000001,0,IF($C118&gt;='H-32A-WP06 - Debt Service'!T$24,'H-32A-WP06 - Debt Service'!T$27/12,0)),"-")</f>
        <v>0</v>
      </c>
      <c r="V118" s="261">
        <f>IFERROR(IF(-SUM(V$20:V117)+V$15&lt;0.000001,0,IF($C118&gt;='H-32A-WP06 - Debt Service'!N$24,'H-32A-WP06 - Debt Service'!N$27/12,0)),"-")</f>
        <v>0</v>
      </c>
      <c r="W118" s="261">
        <f>IFERROR(IF(-SUM(W$20:W117)+W$15&lt;0.000001,0,IF($C118&gt;='H-32A-WP06 - Debt Service'!Q$24,'H-32A-WP06 - Debt Service'!Q$27/12,0)),"-")</f>
        <v>0</v>
      </c>
      <c r="X118" s="261">
        <f>IFERROR(IF(-SUM(X$20:X117)+X$15&lt;0.000001,0,IF($C118&gt;='H-32A-WP06 - Debt Service'!T$24,'H-32A-WP06 - Debt Service'!T$27/12,0)),"-")</f>
        <v>0</v>
      </c>
      <c r="Y118" s="261">
        <f>IFERROR(IF(-SUM(Y$20:Y117)+Y$15&lt;0.000001,0,IF($C118&gt;='H-32A-WP06 - Debt Service'!#REF!,'H-32A-WP06 - Debt Service'!#REF!/12,0)),"-")</f>
        <v>0</v>
      </c>
      <c r="Z118" s="261">
        <f>IFERROR(IF(-SUM(Z$20:Z117)+Z$15&lt;0.000001,0,IF($C118&gt;='H-32A-WP06 - Debt Service'!S$24,'H-32A-WP06 - Debt Service'!S$27/12,0)),"-")</f>
        <v>0</v>
      </c>
      <c r="AA118" s="261">
        <f>IFERROR(IF(-SUM(AA$20:AA117)+AA$15&lt;0.000001,0,IF($C118&gt;='H-32A-WP06 - Debt Service'!R$24,'H-32A-WP06 - Debt Service'!R$27/12,0)),"-")</f>
        <v>0</v>
      </c>
      <c r="AB118" s="261">
        <f>IFERROR(IF(-SUM(AB$20:AB117)+AB$15&lt;0.000001,0,IF($C118&gt;='H-32A-WP06 - Debt Service'!P$24,'H-32A-WP06 - Debt Service'!P$27/12,0)),"-")</f>
        <v>0</v>
      </c>
      <c r="AC118" s="261">
        <f>IFERROR(IF(-SUM(AC$20:AC117)+AC$15&lt;0.000001,0,IF($C118&gt;='H-32A-WP06 - Debt Service'!#REF!,'H-32A-WP06 - Debt Service'!#REF!/12,0)),"-")</f>
        <v>0</v>
      </c>
      <c r="AD118" s="261">
        <f>IFERROR(IF(-SUM(AD$20:AD117)+AD$15&lt;0.000001,0,IF($C118&gt;='H-32A-WP06 - Debt Service'!#REF!,'H-32A-WP06 - Debt Service'!#REF!/12,0)),"-")</f>
        <v>0</v>
      </c>
      <c r="AE118" s="261">
        <f>IFERROR(IF(-SUM(AE$20:AE117)+AE$15&lt;0.000001,0,IF($C118&gt;='H-32A-WP06 - Debt Service'!#REF!,'H-32A-WP06 - Debt Service'!#REF!/12,0)),"-")</f>
        <v>0</v>
      </c>
      <c r="AF118" s="261">
        <f>IFERROR(IF(-SUM(AF$20:AF117)+AF$15&lt;0.000001,0,IF($C118&gt;='H-32A-WP06 - Debt Service'!#REF!,'H-32A-WP06 - Debt Service'!#REF!/12,0)),"-")</f>
        <v>0</v>
      </c>
      <c r="AH118" s="252">
        <f t="shared" si="8"/>
        <v>2027</v>
      </c>
      <c r="AI118" s="273">
        <f t="shared" si="10"/>
        <v>46447</v>
      </c>
      <c r="AJ118" s="273"/>
      <c r="AK118" s="261" t="str">
        <f>IFERROR(IF(-SUM(AK$20:AK117)+AK$15&lt;0.000001,0,IF($C118&gt;='H-32A-WP06 - Debt Service'!AH$24,'H-32A-WP06 - Debt Service'!AH$27/12,0)),"-")</f>
        <v>-</v>
      </c>
      <c r="AL118" s="261">
        <f>IFERROR(IF(-SUM(AL$20:AL117)+AL$15&lt;0.000001,0,IF($C118&gt;='H-32A-WP06 - Debt Service'!AI$24,'H-32A-WP06 - Debt Service'!AI$27/12,0)),"-")</f>
        <v>0</v>
      </c>
      <c r="AM118" s="261">
        <f>IFERROR(IF(-SUM(AM$20:AM117)+AM$15&lt;0.000001,0,IF($C118&gt;='H-32A-WP06 - Debt Service'!AJ$24,'H-32A-WP06 - Debt Service'!AJ$27/12,0)),"-")</f>
        <v>0</v>
      </c>
      <c r="AN118" s="261">
        <f>IFERROR(IF(-SUM(AN$20:AN117)+AN$15&lt;0.000001,0,IF($C118&gt;='H-32A-WP06 - Debt Service'!AK$24,'H-32A-WP06 - Debt Service'!AK$27/12,0)),"-")</f>
        <v>0</v>
      </c>
      <c r="AO118" s="261">
        <f>IFERROR(IF(-SUM(AO$20:AO117)+AO$15&lt;0.000001,0,IF($C118&gt;='H-32A-WP06 - Debt Service'!AL$24,'H-32A-WP06 - Debt Service'!AL$27/12,0)),"-")</f>
        <v>0</v>
      </c>
      <c r="AP118" s="261">
        <f>IFERROR(IF(-SUM(AP$20:AP117)+AP$15&lt;0.000001,0,IF($C118&gt;='H-32A-WP06 - Debt Service'!AM$24,'H-32A-WP06 - Debt Service'!AM$27/12,0)),"-")</f>
        <v>0</v>
      </c>
      <c r="AQ118" s="261">
        <f>IFERROR(IF(-SUM(AQ$20:AQ117)+AQ$15&lt;0.000001,0,IF($C118&gt;='H-32A-WP06 - Debt Service'!AN$24,'H-32A-WP06 - Debt Service'!AN$27/12,0)),"-")</f>
        <v>0</v>
      </c>
      <c r="AR118" s="261">
        <f>IFERROR(IF(-SUM(AR$20:AR117)+AR$15&lt;0.000001,0,IF($C118&gt;='H-32A-WP06 - Debt Service'!AO$24,'H-32A-WP06 - Debt Service'!AO$27/12,0)),"-")</f>
        <v>0</v>
      </c>
      <c r="AS118" s="261">
        <f>IFERROR(IF(-SUM(AS$20:AS117)+AS$15&lt;0.000001,0,IF($C118&gt;='H-32A-WP06 - Debt Service'!AP$24,'H-32A-WP06 - Debt Service'!AP$27/12,0)),"-")</f>
        <v>0</v>
      </c>
      <c r="AT118" s="261">
        <f>IFERROR(IF(-SUM(AT$20:AT117)+AT$15&lt;0.000001,0,IF($C118&gt;='H-32A-WP06 - Debt Service'!AQ$24,'H-32A-WP06 - Debt Service'!AQ$27/12,0)),"-")</f>
        <v>0</v>
      </c>
    </row>
    <row r="119" spans="2:46" x14ac:dyDescent="0.35">
      <c r="B119" s="252">
        <f t="shared" si="7"/>
        <v>2027</v>
      </c>
      <c r="C119" s="273">
        <f t="shared" si="9"/>
        <v>46478</v>
      </c>
      <c r="D119" s="273"/>
      <c r="E119" s="261">
        <f>IFERROR(IF(-SUM(E$20:E118)+E$15&lt;0.000001,0,IF($C119&gt;='H-32A-WP06 - Debt Service'!C$24,'H-32A-WP06 - Debt Service'!C$27/12,0)),"-")</f>
        <v>0</v>
      </c>
      <c r="F119" s="261">
        <f>IFERROR(IF(-SUM(F$20:F118)+F$15&lt;0.000001,0,IF($C119&gt;='H-32A-WP06 - Debt Service'!D$24,'H-32A-WP06 - Debt Service'!D$27/12,0)),"-")</f>
        <v>0</v>
      </c>
      <c r="G119" s="261">
        <f>IFERROR(IF(-SUM(G$20:G118)+G$15&lt;0.000001,0,IF($C119&gt;='H-32A-WP06 - Debt Service'!E$24,'H-32A-WP06 - Debt Service'!E$27/12,0)),"-")</f>
        <v>0</v>
      </c>
      <c r="H119" s="261">
        <f>IFERROR(IF(-SUM(H$20:H118)+H$15&lt;0.000001,0,IF($C119&gt;='H-32A-WP06 - Debt Service'!F$24,'H-32A-WP06 - Debt Service'!F$27/12,0)),"-")</f>
        <v>0</v>
      </c>
      <c r="I119" s="261">
        <f>IFERROR(IF(-SUM(I$20:I118)+I$15&lt;0.000001,0,IF($C119&gt;='H-32A-WP06 - Debt Service'!G$24,'H-32A-WP06 - Debt Service'!G$27/12,0)),"-")</f>
        <v>0</v>
      </c>
      <c r="J119" s="261">
        <f>IFERROR(IF(-SUM(J$20:J118)+J$15&lt;0.000001,0,IF($C119&gt;='H-32A-WP06 - Debt Service'!H$24,'H-32A-WP06 - Debt Service'!H$27/12,0)),"-")</f>
        <v>0</v>
      </c>
      <c r="K119" s="261">
        <f>IFERROR(IF(-SUM(K$20:K118)+K$15&lt;0.000001,0,IF($C119&gt;='H-32A-WP06 - Debt Service'!I$24,'H-32A-WP06 - Debt Service'!I$27/12,0)),"-")</f>
        <v>0</v>
      </c>
      <c r="L119" s="261">
        <f>IFERROR(IF(-SUM(L$20:L118)+L$15&lt;0.000001,0,IF($C119&gt;='H-32A-WP06 - Debt Service'!J$24,'H-32A-WP06 - Debt Service'!J$27/12,0)),"-")</f>
        <v>0</v>
      </c>
      <c r="M119" s="261">
        <f>IFERROR(IF(-SUM(M$20:M118)+M$15&lt;0.000001,0,IF($C119&gt;='H-32A-WP06 - Debt Service'!K$24,'H-32A-WP06 - Debt Service'!K$27/12,0)),"-")</f>
        <v>0</v>
      </c>
      <c r="N119" s="261"/>
      <c r="O119" s="261"/>
      <c r="P119" s="261">
        <f>IFERROR(IF(-SUM(P$20:P118)+P$15&lt;0.000001,0,IF($C119&gt;='H-32A-WP06 - Debt Service'!M$24,'H-32A-WP06 - Debt Service'!M$27/12,0)),"-")</f>
        <v>0</v>
      </c>
      <c r="Q119" s="261">
        <f>IFERROR(IF(-SUM(Q$20:Q118)+Q$15&lt;0.000001,0,IF($C119&gt;='H-32A-WP06 - Debt Service'!L$24,'H-32A-WP06 - Debt Service'!L$27/12,0)),"-")</f>
        <v>0</v>
      </c>
      <c r="R119" s="261">
        <f>IFERROR(IF(-SUM(R$20:R118)+R$15&lt;0.000001,0,IF($C119&gt;='H-32A-WP06 - Debt Service'!S$24,'H-32A-WP06 - Debt Service'!S$27/12,0)),"-")</f>
        <v>0</v>
      </c>
      <c r="S119" s="261">
        <f>IFERROR(IF(-SUM(S$20:S118)+S$15&lt;0.000001,0,IF($C119&gt;='H-32A-WP06 - Debt Service'!O$24,'H-32A-WP06 - Debt Service'!O$27/12,0)),"-")</f>
        <v>0</v>
      </c>
      <c r="T119" s="261">
        <f>IFERROR(IF(-SUM(T$20:T118)+T$15&lt;0.000001,0,IF($C119&gt;='H-32A-WP06 - Debt Service'!#REF!,'H-32A-WP06 - Debt Service'!#REF!/12,0)),"-")</f>
        <v>0</v>
      </c>
      <c r="U119" s="261">
        <f>IFERROR(IF(-SUM(U$20:U118)+U$15&lt;0.000001,0,IF($C119&gt;='H-32A-WP06 - Debt Service'!T$24,'H-32A-WP06 - Debt Service'!T$27/12,0)),"-")</f>
        <v>0</v>
      </c>
      <c r="V119" s="261">
        <f>IFERROR(IF(-SUM(V$20:V118)+V$15&lt;0.000001,0,IF($C119&gt;='H-32A-WP06 - Debt Service'!N$24,'H-32A-WP06 - Debt Service'!N$27/12,0)),"-")</f>
        <v>0</v>
      </c>
      <c r="W119" s="261">
        <f>IFERROR(IF(-SUM(W$20:W118)+W$15&lt;0.000001,0,IF($C119&gt;='H-32A-WP06 - Debt Service'!Q$24,'H-32A-WP06 - Debt Service'!Q$27/12,0)),"-")</f>
        <v>0</v>
      </c>
      <c r="X119" s="261">
        <f>IFERROR(IF(-SUM(X$20:X118)+X$15&lt;0.000001,0,IF($C119&gt;='H-32A-WP06 - Debt Service'!T$24,'H-32A-WP06 - Debt Service'!T$27/12,0)),"-")</f>
        <v>0</v>
      </c>
      <c r="Y119" s="261">
        <f>IFERROR(IF(-SUM(Y$20:Y118)+Y$15&lt;0.000001,0,IF($C119&gt;='H-32A-WP06 - Debt Service'!#REF!,'H-32A-WP06 - Debt Service'!#REF!/12,0)),"-")</f>
        <v>0</v>
      </c>
      <c r="Z119" s="261">
        <f>IFERROR(IF(-SUM(Z$20:Z118)+Z$15&lt;0.000001,0,IF($C119&gt;='H-32A-WP06 - Debt Service'!S$24,'H-32A-WP06 - Debt Service'!S$27/12,0)),"-")</f>
        <v>0</v>
      </c>
      <c r="AA119" s="261">
        <f>IFERROR(IF(-SUM(AA$20:AA118)+AA$15&lt;0.000001,0,IF($C119&gt;='H-32A-WP06 - Debt Service'!R$24,'H-32A-WP06 - Debt Service'!R$27/12,0)),"-")</f>
        <v>0</v>
      </c>
      <c r="AB119" s="261">
        <f>IFERROR(IF(-SUM(AB$20:AB118)+AB$15&lt;0.000001,0,IF($C119&gt;='H-32A-WP06 - Debt Service'!P$24,'H-32A-WP06 - Debt Service'!P$27/12,0)),"-")</f>
        <v>0</v>
      </c>
      <c r="AC119" s="261">
        <f>IFERROR(IF(-SUM(AC$20:AC118)+AC$15&lt;0.000001,0,IF($C119&gt;='H-32A-WP06 - Debt Service'!#REF!,'H-32A-WP06 - Debt Service'!#REF!/12,0)),"-")</f>
        <v>0</v>
      </c>
      <c r="AD119" s="261">
        <f>IFERROR(IF(-SUM(AD$20:AD118)+AD$15&lt;0.000001,0,IF($C119&gt;='H-32A-WP06 - Debt Service'!#REF!,'H-32A-WP06 - Debt Service'!#REF!/12,0)),"-")</f>
        <v>0</v>
      </c>
      <c r="AE119" s="261">
        <f>IFERROR(IF(-SUM(AE$20:AE118)+AE$15&lt;0.000001,0,IF($C119&gt;='H-32A-WP06 - Debt Service'!#REF!,'H-32A-WP06 - Debt Service'!#REF!/12,0)),"-")</f>
        <v>0</v>
      </c>
      <c r="AF119" s="261">
        <f>IFERROR(IF(-SUM(AF$20:AF118)+AF$15&lt;0.000001,0,IF($C119&gt;='H-32A-WP06 - Debt Service'!#REF!,'H-32A-WP06 - Debt Service'!#REF!/12,0)),"-")</f>
        <v>0</v>
      </c>
      <c r="AH119" s="252">
        <f t="shared" si="8"/>
        <v>2027</v>
      </c>
      <c r="AI119" s="273">
        <f t="shared" si="10"/>
        <v>46478</v>
      </c>
      <c r="AJ119" s="273"/>
      <c r="AK119" s="261" t="str">
        <f>IFERROR(IF(-SUM(AK$20:AK118)+AK$15&lt;0.000001,0,IF($C119&gt;='H-32A-WP06 - Debt Service'!AH$24,'H-32A-WP06 - Debt Service'!AH$27/12,0)),"-")</f>
        <v>-</v>
      </c>
      <c r="AL119" s="261">
        <f>IFERROR(IF(-SUM(AL$20:AL118)+AL$15&lt;0.000001,0,IF($C119&gt;='H-32A-WP06 - Debt Service'!AI$24,'H-32A-WP06 - Debt Service'!AI$27/12,0)),"-")</f>
        <v>0</v>
      </c>
      <c r="AM119" s="261">
        <f>IFERROR(IF(-SUM(AM$20:AM118)+AM$15&lt;0.000001,0,IF($C119&gt;='H-32A-WP06 - Debt Service'!AJ$24,'H-32A-WP06 - Debt Service'!AJ$27/12,0)),"-")</f>
        <v>0</v>
      </c>
      <c r="AN119" s="261">
        <f>IFERROR(IF(-SUM(AN$20:AN118)+AN$15&lt;0.000001,0,IF($C119&gt;='H-32A-WP06 - Debt Service'!AK$24,'H-32A-WP06 - Debt Service'!AK$27/12,0)),"-")</f>
        <v>0</v>
      </c>
      <c r="AO119" s="261">
        <f>IFERROR(IF(-SUM(AO$20:AO118)+AO$15&lt;0.000001,0,IF($C119&gt;='H-32A-WP06 - Debt Service'!AL$24,'H-32A-WP06 - Debt Service'!AL$27/12,0)),"-")</f>
        <v>0</v>
      </c>
      <c r="AP119" s="261">
        <f>IFERROR(IF(-SUM(AP$20:AP118)+AP$15&lt;0.000001,0,IF($C119&gt;='H-32A-WP06 - Debt Service'!AM$24,'H-32A-WP06 - Debt Service'!AM$27/12,0)),"-")</f>
        <v>0</v>
      </c>
      <c r="AQ119" s="261">
        <f>IFERROR(IF(-SUM(AQ$20:AQ118)+AQ$15&lt;0.000001,0,IF($C119&gt;='H-32A-WP06 - Debt Service'!AN$24,'H-32A-WP06 - Debt Service'!AN$27/12,0)),"-")</f>
        <v>0</v>
      </c>
      <c r="AR119" s="261">
        <f>IFERROR(IF(-SUM(AR$20:AR118)+AR$15&lt;0.000001,0,IF($C119&gt;='H-32A-WP06 - Debt Service'!AO$24,'H-32A-WP06 - Debt Service'!AO$27/12,0)),"-")</f>
        <v>0</v>
      </c>
      <c r="AS119" s="261">
        <f>IFERROR(IF(-SUM(AS$20:AS118)+AS$15&lt;0.000001,0,IF($C119&gt;='H-32A-WP06 - Debt Service'!AP$24,'H-32A-WP06 - Debt Service'!AP$27/12,0)),"-")</f>
        <v>0</v>
      </c>
      <c r="AT119" s="261">
        <f>IFERROR(IF(-SUM(AT$20:AT118)+AT$15&lt;0.000001,0,IF($C119&gt;='H-32A-WP06 - Debt Service'!AQ$24,'H-32A-WP06 - Debt Service'!AQ$27/12,0)),"-")</f>
        <v>0</v>
      </c>
    </row>
    <row r="120" spans="2:46" x14ac:dyDescent="0.35">
      <c r="B120" s="252">
        <f t="shared" si="7"/>
        <v>2027</v>
      </c>
      <c r="C120" s="273">
        <f t="shared" si="9"/>
        <v>46508</v>
      </c>
      <c r="D120" s="273"/>
      <c r="E120" s="261">
        <f>IFERROR(IF(-SUM(E$20:E119)+E$15&lt;0.000001,0,IF($C120&gt;='H-32A-WP06 - Debt Service'!C$24,'H-32A-WP06 - Debt Service'!C$27/12,0)),"-")</f>
        <v>0</v>
      </c>
      <c r="F120" s="261">
        <f>IFERROR(IF(-SUM(F$20:F119)+F$15&lt;0.000001,0,IF($C120&gt;='H-32A-WP06 - Debt Service'!D$24,'H-32A-WP06 - Debt Service'!D$27/12,0)),"-")</f>
        <v>0</v>
      </c>
      <c r="G120" s="261">
        <f>IFERROR(IF(-SUM(G$20:G119)+G$15&lt;0.000001,0,IF($C120&gt;='H-32A-WP06 - Debt Service'!E$24,'H-32A-WP06 - Debt Service'!E$27/12,0)),"-")</f>
        <v>0</v>
      </c>
      <c r="H120" s="261">
        <f>IFERROR(IF(-SUM(H$20:H119)+H$15&lt;0.000001,0,IF($C120&gt;='H-32A-WP06 - Debt Service'!F$24,'H-32A-WP06 - Debt Service'!F$27/12,0)),"-")</f>
        <v>0</v>
      </c>
      <c r="I120" s="261">
        <f>IFERROR(IF(-SUM(I$20:I119)+I$15&lt;0.000001,0,IF($C120&gt;='H-32A-WP06 - Debt Service'!G$24,'H-32A-WP06 - Debt Service'!G$27/12,0)),"-")</f>
        <v>0</v>
      </c>
      <c r="J120" s="261">
        <f>IFERROR(IF(-SUM(J$20:J119)+J$15&lt;0.000001,0,IF($C120&gt;='H-32A-WP06 - Debt Service'!H$24,'H-32A-WP06 - Debt Service'!H$27/12,0)),"-")</f>
        <v>0</v>
      </c>
      <c r="K120" s="261">
        <f>IFERROR(IF(-SUM(K$20:K119)+K$15&lt;0.000001,0,IF($C120&gt;='H-32A-WP06 - Debt Service'!I$24,'H-32A-WP06 - Debt Service'!I$27/12,0)),"-")</f>
        <v>0</v>
      </c>
      <c r="L120" s="261">
        <f>IFERROR(IF(-SUM(L$20:L119)+L$15&lt;0.000001,0,IF($C120&gt;='H-32A-WP06 - Debt Service'!J$24,'H-32A-WP06 - Debt Service'!J$27/12,0)),"-")</f>
        <v>0</v>
      </c>
      <c r="M120" s="261">
        <f>IFERROR(IF(-SUM(M$20:M119)+M$15&lt;0.000001,0,IF($C120&gt;='H-32A-WP06 - Debt Service'!K$24,'H-32A-WP06 - Debt Service'!K$27/12,0)),"-")</f>
        <v>0</v>
      </c>
      <c r="N120" s="261"/>
      <c r="O120" s="261"/>
      <c r="P120" s="261">
        <f>IFERROR(IF(-SUM(P$20:P119)+P$15&lt;0.000001,0,IF($C120&gt;='H-32A-WP06 - Debt Service'!M$24,'H-32A-WP06 - Debt Service'!M$27/12,0)),"-")</f>
        <v>0</v>
      </c>
      <c r="Q120" s="261">
        <f>IFERROR(IF(-SUM(Q$20:Q119)+Q$15&lt;0.000001,0,IF($C120&gt;='H-32A-WP06 - Debt Service'!L$24,'H-32A-WP06 - Debt Service'!L$27/12,0)),"-")</f>
        <v>0</v>
      </c>
      <c r="R120" s="261">
        <f>IFERROR(IF(-SUM(R$20:R119)+R$15&lt;0.000001,0,IF($C120&gt;='H-32A-WP06 - Debt Service'!S$24,'H-32A-WP06 - Debt Service'!S$27/12,0)),"-")</f>
        <v>0</v>
      </c>
      <c r="S120" s="261">
        <f>IFERROR(IF(-SUM(S$20:S119)+S$15&lt;0.000001,0,IF($C120&gt;='H-32A-WP06 - Debt Service'!O$24,'H-32A-WP06 - Debt Service'!O$27/12,0)),"-")</f>
        <v>0</v>
      </c>
      <c r="T120" s="261">
        <f>IFERROR(IF(-SUM(T$20:T119)+T$15&lt;0.000001,0,IF($C120&gt;='H-32A-WP06 - Debt Service'!#REF!,'H-32A-WP06 - Debt Service'!#REF!/12,0)),"-")</f>
        <v>0</v>
      </c>
      <c r="U120" s="261">
        <f>IFERROR(IF(-SUM(U$20:U119)+U$15&lt;0.000001,0,IF($C120&gt;='H-32A-WP06 - Debt Service'!T$24,'H-32A-WP06 - Debt Service'!T$27/12,0)),"-")</f>
        <v>0</v>
      </c>
      <c r="V120" s="261">
        <f>IFERROR(IF(-SUM(V$20:V119)+V$15&lt;0.000001,0,IF($C120&gt;='H-32A-WP06 - Debt Service'!N$24,'H-32A-WP06 - Debt Service'!N$27/12,0)),"-")</f>
        <v>0</v>
      </c>
      <c r="W120" s="261">
        <f>IFERROR(IF(-SUM(W$20:W119)+W$15&lt;0.000001,0,IF($C120&gt;='H-32A-WP06 - Debt Service'!Q$24,'H-32A-WP06 - Debt Service'!Q$27/12,0)),"-")</f>
        <v>0</v>
      </c>
      <c r="X120" s="261">
        <f>IFERROR(IF(-SUM(X$20:X119)+X$15&lt;0.000001,0,IF($C120&gt;='H-32A-WP06 - Debt Service'!T$24,'H-32A-WP06 - Debt Service'!T$27/12,0)),"-")</f>
        <v>0</v>
      </c>
      <c r="Y120" s="261">
        <f>IFERROR(IF(-SUM(Y$20:Y119)+Y$15&lt;0.000001,0,IF($C120&gt;='H-32A-WP06 - Debt Service'!#REF!,'H-32A-WP06 - Debt Service'!#REF!/12,0)),"-")</f>
        <v>0</v>
      </c>
      <c r="Z120" s="261">
        <f>IFERROR(IF(-SUM(Z$20:Z119)+Z$15&lt;0.000001,0,IF($C120&gt;='H-32A-WP06 - Debt Service'!S$24,'H-32A-WP06 - Debt Service'!S$27/12,0)),"-")</f>
        <v>0</v>
      </c>
      <c r="AA120" s="261">
        <f>IFERROR(IF(-SUM(AA$20:AA119)+AA$15&lt;0.000001,0,IF($C120&gt;='H-32A-WP06 - Debt Service'!R$24,'H-32A-WP06 - Debt Service'!R$27/12,0)),"-")</f>
        <v>0</v>
      </c>
      <c r="AB120" s="261">
        <f>IFERROR(IF(-SUM(AB$20:AB119)+AB$15&lt;0.000001,0,IF($C120&gt;='H-32A-WP06 - Debt Service'!P$24,'H-32A-WP06 - Debt Service'!P$27/12,0)),"-")</f>
        <v>0</v>
      </c>
      <c r="AC120" s="261">
        <f>IFERROR(IF(-SUM(AC$20:AC119)+AC$15&lt;0.000001,0,IF($C120&gt;='H-32A-WP06 - Debt Service'!#REF!,'H-32A-WP06 - Debt Service'!#REF!/12,0)),"-")</f>
        <v>0</v>
      </c>
      <c r="AD120" s="261">
        <f>IFERROR(IF(-SUM(AD$20:AD119)+AD$15&lt;0.000001,0,IF($C120&gt;='H-32A-WP06 - Debt Service'!#REF!,'H-32A-WP06 - Debt Service'!#REF!/12,0)),"-")</f>
        <v>0</v>
      </c>
      <c r="AE120" s="261">
        <f>IFERROR(IF(-SUM(AE$20:AE119)+AE$15&lt;0.000001,0,IF($C120&gt;='H-32A-WP06 - Debt Service'!#REF!,'H-32A-WP06 - Debt Service'!#REF!/12,0)),"-")</f>
        <v>0</v>
      </c>
      <c r="AF120" s="261">
        <f>IFERROR(IF(-SUM(AF$20:AF119)+AF$15&lt;0.000001,0,IF($C120&gt;='H-32A-WP06 - Debt Service'!#REF!,'H-32A-WP06 - Debt Service'!#REF!/12,0)),"-")</f>
        <v>0</v>
      </c>
      <c r="AH120" s="252">
        <f t="shared" si="8"/>
        <v>2027</v>
      </c>
      <c r="AI120" s="273">
        <f t="shared" si="10"/>
        <v>46508</v>
      </c>
      <c r="AJ120" s="273"/>
      <c r="AK120" s="261" t="str">
        <f>IFERROR(IF(-SUM(AK$20:AK119)+AK$15&lt;0.000001,0,IF($C120&gt;='H-32A-WP06 - Debt Service'!AH$24,'H-32A-WP06 - Debt Service'!AH$27/12,0)),"-")</f>
        <v>-</v>
      </c>
      <c r="AL120" s="261">
        <f>IFERROR(IF(-SUM(AL$20:AL119)+AL$15&lt;0.000001,0,IF($C120&gt;='H-32A-WP06 - Debt Service'!AI$24,'H-32A-WP06 - Debt Service'!AI$27/12,0)),"-")</f>
        <v>0</v>
      </c>
      <c r="AM120" s="261">
        <f>IFERROR(IF(-SUM(AM$20:AM119)+AM$15&lt;0.000001,0,IF($C120&gt;='H-32A-WP06 - Debt Service'!AJ$24,'H-32A-WP06 - Debt Service'!AJ$27/12,0)),"-")</f>
        <v>0</v>
      </c>
      <c r="AN120" s="261">
        <f>IFERROR(IF(-SUM(AN$20:AN119)+AN$15&lt;0.000001,0,IF($C120&gt;='H-32A-WP06 - Debt Service'!AK$24,'H-32A-WP06 - Debt Service'!AK$27/12,0)),"-")</f>
        <v>0</v>
      </c>
      <c r="AO120" s="261">
        <f>IFERROR(IF(-SUM(AO$20:AO119)+AO$15&lt;0.000001,0,IF($C120&gt;='H-32A-WP06 - Debt Service'!AL$24,'H-32A-WP06 - Debt Service'!AL$27/12,0)),"-")</f>
        <v>0</v>
      </c>
      <c r="AP120" s="261">
        <f>IFERROR(IF(-SUM(AP$20:AP119)+AP$15&lt;0.000001,0,IF($C120&gt;='H-32A-WP06 - Debt Service'!AM$24,'H-32A-WP06 - Debt Service'!AM$27/12,0)),"-")</f>
        <v>0</v>
      </c>
      <c r="AQ120" s="261">
        <f>IFERROR(IF(-SUM(AQ$20:AQ119)+AQ$15&lt;0.000001,0,IF($C120&gt;='H-32A-WP06 - Debt Service'!AN$24,'H-32A-WP06 - Debt Service'!AN$27/12,0)),"-")</f>
        <v>0</v>
      </c>
      <c r="AR120" s="261">
        <f>IFERROR(IF(-SUM(AR$20:AR119)+AR$15&lt;0.000001,0,IF($C120&gt;='H-32A-WP06 - Debt Service'!AO$24,'H-32A-WP06 - Debt Service'!AO$27/12,0)),"-")</f>
        <v>0</v>
      </c>
      <c r="AS120" s="261">
        <f>IFERROR(IF(-SUM(AS$20:AS119)+AS$15&lt;0.000001,0,IF($C120&gt;='H-32A-WP06 - Debt Service'!AP$24,'H-32A-WP06 - Debt Service'!AP$27/12,0)),"-")</f>
        <v>0</v>
      </c>
      <c r="AT120" s="261">
        <f>IFERROR(IF(-SUM(AT$20:AT119)+AT$15&lt;0.000001,0,IF($C120&gt;='H-32A-WP06 - Debt Service'!AQ$24,'H-32A-WP06 - Debt Service'!AQ$27/12,0)),"-")</f>
        <v>0</v>
      </c>
    </row>
    <row r="121" spans="2:46" x14ac:dyDescent="0.35">
      <c r="B121" s="252">
        <f t="shared" si="7"/>
        <v>2027</v>
      </c>
      <c r="C121" s="273">
        <f t="shared" si="9"/>
        <v>46539</v>
      </c>
      <c r="D121" s="273"/>
      <c r="E121" s="261">
        <f>IFERROR(IF(-SUM(E$20:E120)+E$15&lt;0.000001,0,IF($C121&gt;='H-32A-WP06 - Debt Service'!C$24,'H-32A-WP06 - Debt Service'!C$27/12,0)),"-")</f>
        <v>0</v>
      </c>
      <c r="F121" s="261">
        <f>IFERROR(IF(-SUM(F$20:F120)+F$15&lt;0.000001,0,IF($C121&gt;='H-32A-WP06 - Debt Service'!D$24,'H-32A-WP06 - Debt Service'!D$27/12,0)),"-")</f>
        <v>0</v>
      </c>
      <c r="G121" s="261">
        <f>IFERROR(IF(-SUM(G$20:G120)+G$15&lt;0.000001,0,IF($C121&gt;='H-32A-WP06 - Debt Service'!E$24,'H-32A-WP06 - Debt Service'!E$27/12,0)),"-")</f>
        <v>0</v>
      </c>
      <c r="H121" s="261">
        <f>IFERROR(IF(-SUM(H$20:H120)+H$15&lt;0.000001,0,IF($C121&gt;='H-32A-WP06 - Debt Service'!F$24,'H-32A-WP06 - Debt Service'!F$27/12,0)),"-")</f>
        <v>0</v>
      </c>
      <c r="I121" s="261">
        <f>IFERROR(IF(-SUM(I$20:I120)+I$15&lt;0.000001,0,IF($C121&gt;='H-32A-WP06 - Debt Service'!G$24,'H-32A-WP06 - Debt Service'!G$27/12,0)),"-")</f>
        <v>0</v>
      </c>
      <c r="J121" s="261">
        <f>IFERROR(IF(-SUM(J$20:J120)+J$15&lt;0.000001,0,IF($C121&gt;='H-32A-WP06 - Debt Service'!H$24,'H-32A-WP06 - Debt Service'!H$27/12,0)),"-")</f>
        <v>0</v>
      </c>
      <c r="K121" s="261">
        <f>IFERROR(IF(-SUM(K$20:K120)+K$15&lt;0.000001,0,IF($C121&gt;='H-32A-WP06 - Debt Service'!I$24,'H-32A-WP06 - Debt Service'!I$27/12,0)),"-")</f>
        <v>0</v>
      </c>
      <c r="L121" s="261">
        <f>IFERROR(IF(-SUM(L$20:L120)+L$15&lt;0.000001,0,IF($C121&gt;='H-32A-WP06 - Debt Service'!J$24,'H-32A-WP06 - Debt Service'!J$27/12,0)),"-")</f>
        <v>0</v>
      </c>
      <c r="M121" s="261">
        <f>IFERROR(IF(-SUM(M$20:M120)+M$15&lt;0.000001,0,IF($C121&gt;='H-32A-WP06 - Debt Service'!K$24,'H-32A-WP06 - Debt Service'!K$27/12,0)),"-")</f>
        <v>0</v>
      </c>
      <c r="N121" s="261"/>
      <c r="O121" s="261"/>
      <c r="P121" s="261">
        <f>IFERROR(IF(-SUM(P$20:P120)+P$15&lt;0.000001,0,IF($C121&gt;='H-32A-WP06 - Debt Service'!M$24,'H-32A-WP06 - Debt Service'!M$27/12,0)),"-")</f>
        <v>0</v>
      </c>
      <c r="Q121" s="261">
        <f>IFERROR(IF(-SUM(Q$20:Q120)+Q$15&lt;0.000001,0,IF($C121&gt;='H-32A-WP06 - Debt Service'!L$24,'H-32A-WP06 - Debt Service'!L$27/12,0)),"-")</f>
        <v>0</v>
      </c>
      <c r="R121" s="261">
        <f>IFERROR(IF(-SUM(R$20:R120)+R$15&lt;0.000001,0,IF($C121&gt;='H-32A-WP06 - Debt Service'!S$24,'H-32A-WP06 - Debt Service'!S$27/12,0)),"-")</f>
        <v>0</v>
      </c>
      <c r="S121" s="261">
        <f>IFERROR(IF(-SUM(S$20:S120)+S$15&lt;0.000001,0,IF($C121&gt;='H-32A-WP06 - Debt Service'!O$24,'H-32A-WP06 - Debt Service'!O$27/12,0)),"-")</f>
        <v>0</v>
      </c>
      <c r="T121" s="261">
        <f>IFERROR(IF(-SUM(T$20:T120)+T$15&lt;0.000001,0,IF($C121&gt;='H-32A-WP06 - Debt Service'!#REF!,'H-32A-WP06 - Debt Service'!#REF!/12,0)),"-")</f>
        <v>0</v>
      </c>
      <c r="U121" s="261">
        <f>IFERROR(IF(-SUM(U$20:U120)+U$15&lt;0.000001,0,IF($C121&gt;='H-32A-WP06 - Debt Service'!T$24,'H-32A-WP06 - Debt Service'!T$27/12,0)),"-")</f>
        <v>0</v>
      </c>
      <c r="V121" s="261">
        <f>IFERROR(IF(-SUM(V$20:V120)+V$15&lt;0.000001,0,IF($C121&gt;='H-32A-WP06 - Debt Service'!N$24,'H-32A-WP06 - Debt Service'!N$27/12,0)),"-")</f>
        <v>0</v>
      </c>
      <c r="W121" s="261">
        <f>IFERROR(IF(-SUM(W$20:W120)+W$15&lt;0.000001,0,IF($C121&gt;='H-32A-WP06 - Debt Service'!Q$24,'H-32A-WP06 - Debt Service'!Q$27/12,0)),"-")</f>
        <v>0</v>
      </c>
      <c r="X121" s="261">
        <f>IFERROR(IF(-SUM(X$20:X120)+X$15&lt;0.000001,0,IF($C121&gt;='H-32A-WP06 - Debt Service'!T$24,'H-32A-WP06 - Debt Service'!T$27/12,0)),"-")</f>
        <v>0</v>
      </c>
      <c r="Y121" s="261">
        <f>IFERROR(IF(-SUM(Y$20:Y120)+Y$15&lt;0.000001,0,IF($C121&gt;='H-32A-WP06 - Debt Service'!#REF!,'H-32A-WP06 - Debt Service'!#REF!/12,0)),"-")</f>
        <v>0</v>
      </c>
      <c r="Z121" s="261">
        <f>IFERROR(IF(-SUM(Z$20:Z120)+Z$15&lt;0.000001,0,IF($C121&gt;='H-32A-WP06 - Debt Service'!S$24,'H-32A-WP06 - Debt Service'!S$27/12,0)),"-")</f>
        <v>0</v>
      </c>
      <c r="AA121" s="261">
        <f>IFERROR(IF(-SUM(AA$20:AA120)+AA$15&lt;0.000001,0,IF($C121&gt;='H-32A-WP06 - Debt Service'!R$24,'H-32A-WP06 - Debt Service'!R$27/12,0)),"-")</f>
        <v>0</v>
      </c>
      <c r="AB121" s="261">
        <f>IFERROR(IF(-SUM(AB$20:AB120)+AB$15&lt;0.000001,0,IF($C121&gt;='H-32A-WP06 - Debt Service'!P$24,'H-32A-WP06 - Debt Service'!P$27/12,0)),"-")</f>
        <v>0</v>
      </c>
      <c r="AC121" s="261">
        <f>IFERROR(IF(-SUM(AC$20:AC120)+AC$15&lt;0.000001,0,IF($C121&gt;='H-32A-WP06 - Debt Service'!#REF!,'H-32A-WP06 - Debt Service'!#REF!/12,0)),"-")</f>
        <v>0</v>
      </c>
      <c r="AD121" s="261">
        <f>IFERROR(IF(-SUM(AD$20:AD120)+AD$15&lt;0.000001,0,IF($C121&gt;='H-32A-WP06 - Debt Service'!#REF!,'H-32A-WP06 - Debt Service'!#REF!/12,0)),"-")</f>
        <v>0</v>
      </c>
      <c r="AE121" s="261">
        <f>IFERROR(IF(-SUM(AE$20:AE120)+AE$15&lt;0.000001,0,IF($C121&gt;='H-32A-WP06 - Debt Service'!#REF!,'H-32A-WP06 - Debt Service'!#REF!/12,0)),"-")</f>
        <v>0</v>
      </c>
      <c r="AF121" s="261">
        <f>IFERROR(IF(-SUM(AF$20:AF120)+AF$15&lt;0.000001,0,IF($C121&gt;='H-32A-WP06 - Debt Service'!#REF!,'H-32A-WP06 - Debt Service'!#REF!/12,0)),"-")</f>
        <v>0</v>
      </c>
      <c r="AH121" s="252">
        <f t="shared" si="8"/>
        <v>2027</v>
      </c>
      <c r="AI121" s="273">
        <f t="shared" si="10"/>
        <v>46539</v>
      </c>
      <c r="AJ121" s="273"/>
      <c r="AK121" s="261" t="str">
        <f>IFERROR(IF(-SUM(AK$20:AK120)+AK$15&lt;0.000001,0,IF($C121&gt;='H-32A-WP06 - Debt Service'!AH$24,'H-32A-WP06 - Debt Service'!AH$27/12,0)),"-")</f>
        <v>-</v>
      </c>
      <c r="AL121" s="261">
        <f>IFERROR(IF(-SUM(AL$20:AL120)+AL$15&lt;0.000001,0,IF($C121&gt;='H-32A-WP06 - Debt Service'!AI$24,'H-32A-WP06 - Debt Service'!AI$27/12,0)),"-")</f>
        <v>0</v>
      </c>
      <c r="AM121" s="261">
        <f>IFERROR(IF(-SUM(AM$20:AM120)+AM$15&lt;0.000001,0,IF($C121&gt;='H-32A-WP06 - Debt Service'!AJ$24,'H-32A-WP06 - Debt Service'!AJ$27/12,0)),"-")</f>
        <v>0</v>
      </c>
      <c r="AN121" s="261">
        <f>IFERROR(IF(-SUM(AN$20:AN120)+AN$15&lt;0.000001,0,IF($C121&gt;='H-32A-WP06 - Debt Service'!AK$24,'H-32A-WP06 - Debt Service'!AK$27/12,0)),"-")</f>
        <v>0</v>
      </c>
      <c r="AO121" s="261">
        <f>IFERROR(IF(-SUM(AO$20:AO120)+AO$15&lt;0.000001,0,IF($C121&gt;='H-32A-WP06 - Debt Service'!AL$24,'H-32A-WP06 - Debt Service'!AL$27/12,0)),"-")</f>
        <v>0</v>
      </c>
      <c r="AP121" s="261">
        <f>IFERROR(IF(-SUM(AP$20:AP120)+AP$15&lt;0.000001,0,IF($C121&gt;='H-32A-WP06 - Debt Service'!AM$24,'H-32A-WP06 - Debt Service'!AM$27/12,0)),"-")</f>
        <v>0</v>
      </c>
      <c r="AQ121" s="261">
        <f>IFERROR(IF(-SUM(AQ$20:AQ120)+AQ$15&lt;0.000001,0,IF($C121&gt;='H-32A-WP06 - Debt Service'!AN$24,'H-32A-WP06 - Debt Service'!AN$27/12,0)),"-")</f>
        <v>0</v>
      </c>
      <c r="AR121" s="261">
        <f>IFERROR(IF(-SUM(AR$20:AR120)+AR$15&lt;0.000001,0,IF($C121&gt;='H-32A-WP06 - Debt Service'!AO$24,'H-32A-WP06 - Debt Service'!AO$27/12,0)),"-")</f>
        <v>0</v>
      </c>
      <c r="AS121" s="261">
        <f>IFERROR(IF(-SUM(AS$20:AS120)+AS$15&lt;0.000001,0,IF($C121&gt;='H-32A-WP06 - Debt Service'!AP$24,'H-32A-WP06 - Debt Service'!AP$27/12,0)),"-")</f>
        <v>0</v>
      </c>
      <c r="AT121" s="261">
        <f>IFERROR(IF(-SUM(AT$20:AT120)+AT$15&lt;0.000001,0,IF($C121&gt;='H-32A-WP06 - Debt Service'!AQ$24,'H-32A-WP06 - Debt Service'!AQ$27/12,0)),"-")</f>
        <v>0</v>
      </c>
    </row>
    <row r="122" spans="2:46" x14ac:dyDescent="0.35">
      <c r="B122" s="252">
        <f t="shared" si="7"/>
        <v>2027</v>
      </c>
      <c r="C122" s="273">
        <f t="shared" si="9"/>
        <v>46569</v>
      </c>
      <c r="D122" s="273"/>
      <c r="E122" s="261">
        <f>IFERROR(IF(-SUM(E$20:E121)+E$15&lt;0.000001,0,IF($C122&gt;='H-32A-WP06 - Debt Service'!C$24,'H-32A-WP06 - Debt Service'!C$27/12,0)),"-")</f>
        <v>0</v>
      </c>
      <c r="F122" s="261">
        <f>IFERROR(IF(-SUM(F$20:F121)+F$15&lt;0.000001,0,IF($C122&gt;='H-32A-WP06 - Debt Service'!D$24,'H-32A-WP06 - Debt Service'!D$27/12,0)),"-")</f>
        <v>0</v>
      </c>
      <c r="G122" s="261">
        <f>IFERROR(IF(-SUM(G$20:G121)+G$15&lt;0.000001,0,IF($C122&gt;='H-32A-WP06 - Debt Service'!E$24,'H-32A-WP06 - Debt Service'!E$27/12,0)),"-")</f>
        <v>0</v>
      </c>
      <c r="H122" s="261">
        <f>IFERROR(IF(-SUM(H$20:H121)+H$15&lt;0.000001,0,IF($C122&gt;='H-32A-WP06 - Debt Service'!F$24,'H-32A-WP06 - Debt Service'!F$27/12,0)),"-")</f>
        <v>0</v>
      </c>
      <c r="I122" s="261">
        <f>IFERROR(IF(-SUM(I$20:I121)+I$15&lt;0.000001,0,IF($C122&gt;='H-32A-WP06 - Debt Service'!G$24,'H-32A-WP06 - Debt Service'!G$27/12,0)),"-")</f>
        <v>0</v>
      </c>
      <c r="J122" s="261">
        <f>IFERROR(IF(-SUM(J$20:J121)+J$15&lt;0.000001,0,IF($C122&gt;='H-32A-WP06 - Debt Service'!H$24,'H-32A-WP06 - Debt Service'!H$27/12,0)),"-")</f>
        <v>0</v>
      </c>
      <c r="K122" s="261">
        <f>IFERROR(IF(-SUM(K$20:K121)+K$15&lt;0.000001,0,IF($C122&gt;='H-32A-WP06 - Debt Service'!I$24,'H-32A-WP06 - Debt Service'!I$27/12,0)),"-")</f>
        <v>0</v>
      </c>
      <c r="L122" s="261">
        <f>IFERROR(IF(-SUM(L$20:L121)+L$15&lt;0.000001,0,IF($C122&gt;='H-32A-WP06 - Debt Service'!J$24,'H-32A-WP06 - Debt Service'!J$27/12,0)),"-")</f>
        <v>0</v>
      </c>
      <c r="M122" s="261">
        <f>IFERROR(IF(-SUM(M$20:M121)+M$15&lt;0.000001,0,IF($C122&gt;='H-32A-WP06 - Debt Service'!K$24,'H-32A-WP06 - Debt Service'!K$27/12,0)),"-")</f>
        <v>0</v>
      </c>
      <c r="N122" s="261"/>
      <c r="O122" s="261"/>
      <c r="P122" s="261">
        <f>IFERROR(IF(-SUM(P$20:P121)+P$15&lt;0.000001,0,IF($C122&gt;='H-32A-WP06 - Debt Service'!M$24,'H-32A-WP06 - Debt Service'!M$27/12,0)),"-")</f>
        <v>0</v>
      </c>
      <c r="Q122" s="261">
        <f>IFERROR(IF(-SUM(Q$20:Q121)+Q$15&lt;0.000001,0,IF($C122&gt;='H-32A-WP06 - Debt Service'!L$24,'H-32A-WP06 - Debt Service'!L$27/12,0)),"-")</f>
        <v>0</v>
      </c>
      <c r="R122" s="261">
        <f>IFERROR(IF(-SUM(R$20:R121)+R$15&lt;0.000001,0,IF($C122&gt;='H-32A-WP06 - Debt Service'!S$24,'H-32A-WP06 - Debt Service'!S$27/12,0)),"-")</f>
        <v>0</v>
      </c>
      <c r="S122" s="261">
        <f>IFERROR(IF(-SUM(S$20:S121)+S$15&lt;0.000001,0,IF($C122&gt;='H-32A-WP06 - Debt Service'!O$24,'H-32A-WP06 - Debt Service'!O$27/12,0)),"-")</f>
        <v>0</v>
      </c>
      <c r="T122" s="261">
        <f>IFERROR(IF(-SUM(T$20:T121)+T$15&lt;0.000001,0,IF($C122&gt;='H-32A-WP06 - Debt Service'!#REF!,'H-32A-WP06 - Debt Service'!#REF!/12,0)),"-")</f>
        <v>0</v>
      </c>
      <c r="U122" s="261">
        <f>IFERROR(IF(-SUM(U$20:U121)+U$15&lt;0.000001,0,IF($C122&gt;='H-32A-WP06 - Debt Service'!T$24,'H-32A-WP06 - Debt Service'!T$27/12,0)),"-")</f>
        <v>0</v>
      </c>
      <c r="V122" s="261">
        <f>IFERROR(IF(-SUM(V$20:V121)+V$15&lt;0.000001,0,IF($C122&gt;='H-32A-WP06 - Debt Service'!N$24,'H-32A-WP06 - Debt Service'!N$27/12,0)),"-")</f>
        <v>0</v>
      </c>
      <c r="W122" s="261">
        <f>IFERROR(IF(-SUM(W$20:W121)+W$15&lt;0.000001,0,IF($C122&gt;='H-32A-WP06 - Debt Service'!Q$24,'H-32A-WP06 - Debt Service'!Q$27/12,0)),"-")</f>
        <v>0</v>
      </c>
      <c r="X122" s="261">
        <f>IFERROR(IF(-SUM(X$20:X121)+X$15&lt;0.000001,0,IF($C122&gt;='H-32A-WP06 - Debt Service'!T$24,'H-32A-WP06 - Debt Service'!T$27/12,0)),"-")</f>
        <v>0</v>
      </c>
      <c r="Y122" s="261">
        <f>IFERROR(IF(-SUM(Y$20:Y121)+Y$15&lt;0.000001,0,IF($C122&gt;='H-32A-WP06 - Debt Service'!#REF!,'H-32A-WP06 - Debt Service'!#REF!/12,0)),"-")</f>
        <v>0</v>
      </c>
      <c r="Z122" s="261">
        <f>IFERROR(IF(-SUM(Z$20:Z121)+Z$15&lt;0.000001,0,IF($C122&gt;='H-32A-WP06 - Debt Service'!S$24,'H-32A-WP06 - Debt Service'!S$27/12,0)),"-")</f>
        <v>0</v>
      </c>
      <c r="AA122" s="261">
        <f>IFERROR(IF(-SUM(AA$20:AA121)+AA$15&lt;0.000001,0,IF($C122&gt;='H-32A-WP06 - Debt Service'!R$24,'H-32A-WP06 - Debt Service'!R$27/12,0)),"-")</f>
        <v>0</v>
      </c>
      <c r="AB122" s="261">
        <f>IFERROR(IF(-SUM(AB$20:AB121)+AB$15&lt;0.000001,0,IF($C122&gt;='H-32A-WP06 - Debt Service'!P$24,'H-32A-WP06 - Debt Service'!P$27/12,0)),"-")</f>
        <v>0</v>
      </c>
      <c r="AC122" s="261">
        <f>IFERROR(IF(-SUM(AC$20:AC121)+AC$15&lt;0.000001,0,IF($C122&gt;='H-32A-WP06 - Debt Service'!#REF!,'H-32A-WP06 - Debt Service'!#REF!/12,0)),"-")</f>
        <v>0</v>
      </c>
      <c r="AD122" s="261">
        <f>IFERROR(IF(-SUM(AD$20:AD121)+AD$15&lt;0.000001,0,IF($C122&gt;='H-32A-WP06 - Debt Service'!#REF!,'H-32A-WP06 - Debt Service'!#REF!/12,0)),"-")</f>
        <v>0</v>
      </c>
      <c r="AE122" s="261">
        <f>IFERROR(IF(-SUM(AE$20:AE121)+AE$15&lt;0.000001,0,IF($C122&gt;='H-32A-WP06 - Debt Service'!#REF!,'H-32A-WP06 - Debt Service'!#REF!/12,0)),"-")</f>
        <v>0</v>
      </c>
      <c r="AF122" s="261">
        <f>IFERROR(IF(-SUM(AF$20:AF121)+AF$15&lt;0.000001,0,IF($C122&gt;='H-32A-WP06 - Debt Service'!#REF!,'H-32A-WP06 - Debt Service'!#REF!/12,0)),"-")</f>
        <v>0</v>
      </c>
      <c r="AH122" s="252">
        <f t="shared" si="8"/>
        <v>2027</v>
      </c>
      <c r="AI122" s="273">
        <f t="shared" si="10"/>
        <v>46569</v>
      </c>
      <c r="AJ122" s="273"/>
      <c r="AK122" s="261" t="str">
        <f>IFERROR(IF(-SUM(AK$20:AK121)+AK$15&lt;0.000001,0,IF($C122&gt;='H-32A-WP06 - Debt Service'!AH$24,'H-32A-WP06 - Debt Service'!AH$27/12,0)),"-")</f>
        <v>-</v>
      </c>
      <c r="AL122" s="261">
        <f>IFERROR(IF(-SUM(AL$20:AL121)+AL$15&lt;0.000001,0,IF($C122&gt;='H-32A-WP06 - Debt Service'!AI$24,'H-32A-WP06 - Debt Service'!AI$27/12,0)),"-")</f>
        <v>0</v>
      </c>
      <c r="AM122" s="261">
        <f>IFERROR(IF(-SUM(AM$20:AM121)+AM$15&lt;0.000001,0,IF($C122&gt;='H-32A-WP06 - Debt Service'!AJ$24,'H-32A-WP06 - Debt Service'!AJ$27/12,0)),"-")</f>
        <v>0</v>
      </c>
      <c r="AN122" s="261">
        <f>IFERROR(IF(-SUM(AN$20:AN121)+AN$15&lt;0.000001,0,IF($C122&gt;='H-32A-WP06 - Debt Service'!AK$24,'H-32A-WP06 - Debt Service'!AK$27/12,0)),"-")</f>
        <v>0</v>
      </c>
      <c r="AO122" s="261">
        <f>IFERROR(IF(-SUM(AO$20:AO121)+AO$15&lt;0.000001,0,IF($C122&gt;='H-32A-WP06 - Debt Service'!AL$24,'H-32A-WP06 - Debt Service'!AL$27/12,0)),"-")</f>
        <v>0</v>
      </c>
      <c r="AP122" s="261">
        <f>IFERROR(IF(-SUM(AP$20:AP121)+AP$15&lt;0.000001,0,IF($C122&gt;='H-32A-WP06 - Debt Service'!AM$24,'H-32A-WP06 - Debt Service'!AM$27/12,0)),"-")</f>
        <v>0</v>
      </c>
      <c r="AQ122" s="261">
        <f>IFERROR(IF(-SUM(AQ$20:AQ121)+AQ$15&lt;0.000001,0,IF($C122&gt;='H-32A-WP06 - Debt Service'!AN$24,'H-32A-WP06 - Debt Service'!AN$27/12,0)),"-")</f>
        <v>0</v>
      </c>
      <c r="AR122" s="261">
        <f>IFERROR(IF(-SUM(AR$20:AR121)+AR$15&lt;0.000001,0,IF($C122&gt;='H-32A-WP06 - Debt Service'!AO$24,'H-32A-WP06 - Debt Service'!AO$27/12,0)),"-")</f>
        <v>0</v>
      </c>
      <c r="AS122" s="261">
        <f>IFERROR(IF(-SUM(AS$20:AS121)+AS$15&lt;0.000001,0,IF($C122&gt;='H-32A-WP06 - Debt Service'!AP$24,'H-32A-WP06 - Debt Service'!AP$27/12,0)),"-")</f>
        <v>0</v>
      </c>
      <c r="AT122" s="261">
        <f>IFERROR(IF(-SUM(AT$20:AT121)+AT$15&lt;0.000001,0,IF($C122&gt;='H-32A-WP06 - Debt Service'!AQ$24,'H-32A-WP06 - Debt Service'!AQ$27/12,0)),"-")</f>
        <v>0</v>
      </c>
    </row>
    <row r="123" spans="2:46" x14ac:dyDescent="0.35">
      <c r="B123" s="252">
        <f t="shared" si="7"/>
        <v>2027</v>
      </c>
      <c r="C123" s="273">
        <f t="shared" si="9"/>
        <v>46600</v>
      </c>
      <c r="D123" s="273"/>
      <c r="E123" s="261">
        <f>IFERROR(IF(-SUM(E$20:E122)+E$15&lt;0.000001,0,IF($C123&gt;='H-32A-WP06 - Debt Service'!C$24,'H-32A-WP06 - Debt Service'!C$27/12,0)),"-")</f>
        <v>0</v>
      </c>
      <c r="F123" s="261">
        <f>IFERROR(IF(-SUM(F$20:F122)+F$15&lt;0.000001,0,IF($C123&gt;='H-32A-WP06 - Debt Service'!D$24,'H-32A-WP06 - Debt Service'!D$27/12,0)),"-")</f>
        <v>0</v>
      </c>
      <c r="G123" s="261">
        <f>IFERROR(IF(-SUM(G$20:G122)+G$15&lt;0.000001,0,IF($C123&gt;='H-32A-WP06 - Debt Service'!E$24,'H-32A-WP06 - Debt Service'!E$27/12,0)),"-")</f>
        <v>0</v>
      </c>
      <c r="H123" s="261">
        <f>IFERROR(IF(-SUM(H$20:H122)+H$15&lt;0.000001,0,IF($C123&gt;='H-32A-WP06 - Debt Service'!F$24,'H-32A-WP06 - Debt Service'!F$27/12,0)),"-")</f>
        <v>0</v>
      </c>
      <c r="I123" s="261">
        <f>IFERROR(IF(-SUM(I$20:I122)+I$15&lt;0.000001,0,IF($C123&gt;='H-32A-WP06 - Debt Service'!G$24,'H-32A-WP06 - Debt Service'!G$27/12,0)),"-")</f>
        <v>0</v>
      </c>
      <c r="J123" s="261">
        <f>IFERROR(IF(-SUM(J$20:J122)+J$15&lt;0.000001,0,IF($C123&gt;='H-32A-WP06 - Debt Service'!H$24,'H-32A-WP06 - Debt Service'!H$27/12,0)),"-")</f>
        <v>0</v>
      </c>
      <c r="K123" s="261">
        <f>IFERROR(IF(-SUM(K$20:K122)+K$15&lt;0.000001,0,IF($C123&gt;='H-32A-WP06 - Debt Service'!I$24,'H-32A-WP06 - Debt Service'!I$27/12,0)),"-")</f>
        <v>0</v>
      </c>
      <c r="L123" s="261">
        <f>IFERROR(IF(-SUM(L$20:L122)+L$15&lt;0.000001,0,IF($C123&gt;='H-32A-WP06 - Debt Service'!J$24,'H-32A-WP06 - Debt Service'!J$27/12,0)),"-")</f>
        <v>0</v>
      </c>
      <c r="M123" s="261">
        <f>IFERROR(IF(-SUM(M$20:M122)+M$15&lt;0.000001,0,IF($C123&gt;='H-32A-WP06 - Debt Service'!K$24,'H-32A-WP06 - Debt Service'!K$27/12,0)),"-")</f>
        <v>0</v>
      </c>
      <c r="N123" s="261"/>
      <c r="O123" s="261"/>
      <c r="P123" s="261">
        <f>IFERROR(IF(-SUM(P$20:P122)+P$15&lt;0.000001,0,IF($C123&gt;='H-32A-WP06 - Debt Service'!M$24,'H-32A-WP06 - Debt Service'!M$27/12,0)),"-")</f>
        <v>0</v>
      </c>
      <c r="Q123" s="261">
        <f>IFERROR(IF(-SUM(Q$20:Q122)+Q$15&lt;0.000001,0,IF($C123&gt;='H-32A-WP06 - Debt Service'!L$24,'H-32A-WP06 - Debt Service'!L$27/12,0)),"-")</f>
        <v>0</v>
      </c>
      <c r="R123" s="261">
        <f>IFERROR(IF(-SUM(R$20:R122)+R$15&lt;0.000001,0,IF($C123&gt;='H-32A-WP06 - Debt Service'!S$24,'H-32A-WP06 - Debt Service'!S$27/12,0)),"-")</f>
        <v>0</v>
      </c>
      <c r="S123" s="261">
        <f>IFERROR(IF(-SUM(S$20:S122)+S$15&lt;0.000001,0,IF($C123&gt;='H-32A-WP06 - Debt Service'!O$24,'H-32A-WP06 - Debt Service'!O$27/12,0)),"-")</f>
        <v>0</v>
      </c>
      <c r="T123" s="261">
        <f>IFERROR(IF(-SUM(T$20:T122)+T$15&lt;0.000001,0,IF($C123&gt;='H-32A-WP06 - Debt Service'!#REF!,'H-32A-WP06 - Debt Service'!#REF!/12,0)),"-")</f>
        <v>0</v>
      </c>
      <c r="U123" s="261">
        <f>IFERROR(IF(-SUM(U$20:U122)+U$15&lt;0.000001,0,IF($C123&gt;='H-32A-WP06 - Debt Service'!T$24,'H-32A-WP06 - Debt Service'!T$27/12,0)),"-")</f>
        <v>0</v>
      </c>
      <c r="V123" s="261">
        <f>IFERROR(IF(-SUM(V$20:V122)+V$15&lt;0.000001,0,IF($C123&gt;='H-32A-WP06 - Debt Service'!N$24,'H-32A-WP06 - Debt Service'!N$27/12,0)),"-")</f>
        <v>0</v>
      </c>
      <c r="W123" s="261">
        <f>IFERROR(IF(-SUM(W$20:W122)+W$15&lt;0.000001,0,IF($C123&gt;='H-32A-WP06 - Debt Service'!Q$24,'H-32A-WP06 - Debt Service'!Q$27/12,0)),"-")</f>
        <v>0</v>
      </c>
      <c r="X123" s="261">
        <f>IFERROR(IF(-SUM(X$20:X122)+X$15&lt;0.000001,0,IF($C123&gt;='H-32A-WP06 - Debt Service'!T$24,'H-32A-WP06 - Debt Service'!T$27/12,0)),"-")</f>
        <v>0</v>
      </c>
      <c r="Y123" s="261">
        <f>IFERROR(IF(-SUM(Y$20:Y122)+Y$15&lt;0.000001,0,IF($C123&gt;='H-32A-WP06 - Debt Service'!#REF!,'H-32A-WP06 - Debt Service'!#REF!/12,0)),"-")</f>
        <v>0</v>
      </c>
      <c r="Z123" s="261">
        <f>IFERROR(IF(-SUM(Z$20:Z122)+Z$15&lt;0.000001,0,IF($C123&gt;='H-32A-WP06 - Debt Service'!S$24,'H-32A-WP06 - Debt Service'!S$27/12,0)),"-")</f>
        <v>0</v>
      </c>
      <c r="AA123" s="261">
        <f>IFERROR(IF(-SUM(AA$20:AA122)+AA$15&lt;0.000001,0,IF($C123&gt;='H-32A-WP06 - Debt Service'!R$24,'H-32A-WP06 - Debt Service'!R$27/12,0)),"-")</f>
        <v>0</v>
      </c>
      <c r="AB123" s="261">
        <f>IFERROR(IF(-SUM(AB$20:AB122)+AB$15&lt;0.000001,0,IF($C123&gt;='H-32A-WP06 - Debt Service'!P$24,'H-32A-WP06 - Debt Service'!P$27/12,0)),"-")</f>
        <v>0</v>
      </c>
      <c r="AC123" s="261">
        <f>IFERROR(IF(-SUM(AC$20:AC122)+AC$15&lt;0.000001,0,IF($C123&gt;='H-32A-WP06 - Debt Service'!#REF!,'H-32A-WP06 - Debt Service'!#REF!/12,0)),"-")</f>
        <v>0</v>
      </c>
      <c r="AD123" s="261">
        <f>IFERROR(IF(-SUM(AD$20:AD122)+AD$15&lt;0.000001,0,IF($C123&gt;='H-32A-WP06 - Debt Service'!#REF!,'H-32A-WP06 - Debt Service'!#REF!/12,0)),"-")</f>
        <v>0</v>
      </c>
      <c r="AE123" s="261">
        <f>IFERROR(IF(-SUM(AE$20:AE122)+AE$15&lt;0.000001,0,IF($C123&gt;='H-32A-WP06 - Debt Service'!#REF!,'H-32A-WP06 - Debt Service'!#REF!/12,0)),"-")</f>
        <v>0</v>
      </c>
      <c r="AF123" s="261">
        <f>IFERROR(IF(-SUM(AF$20:AF122)+AF$15&lt;0.000001,0,IF($C123&gt;='H-32A-WP06 - Debt Service'!#REF!,'H-32A-WP06 - Debt Service'!#REF!/12,0)),"-")</f>
        <v>0</v>
      </c>
      <c r="AH123" s="252">
        <f t="shared" si="8"/>
        <v>2027</v>
      </c>
      <c r="AI123" s="273">
        <f t="shared" si="10"/>
        <v>46600</v>
      </c>
      <c r="AJ123" s="273"/>
      <c r="AK123" s="261" t="str">
        <f>IFERROR(IF(-SUM(AK$20:AK122)+AK$15&lt;0.000001,0,IF($C123&gt;='H-32A-WP06 - Debt Service'!AH$24,'H-32A-WP06 - Debt Service'!AH$27/12,0)),"-")</f>
        <v>-</v>
      </c>
      <c r="AL123" s="261">
        <f>IFERROR(IF(-SUM(AL$20:AL122)+AL$15&lt;0.000001,0,IF($C123&gt;='H-32A-WP06 - Debt Service'!AI$24,'H-32A-WP06 - Debt Service'!AI$27/12,0)),"-")</f>
        <v>0</v>
      </c>
      <c r="AM123" s="261">
        <f>IFERROR(IF(-SUM(AM$20:AM122)+AM$15&lt;0.000001,0,IF($C123&gt;='H-32A-WP06 - Debt Service'!AJ$24,'H-32A-WP06 - Debt Service'!AJ$27/12,0)),"-")</f>
        <v>0</v>
      </c>
      <c r="AN123" s="261">
        <f>IFERROR(IF(-SUM(AN$20:AN122)+AN$15&lt;0.000001,0,IF($C123&gt;='H-32A-WP06 - Debt Service'!AK$24,'H-32A-WP06 - Debt Service'!AK$27/12,0)),"-")</f>
        <v>0</v>
      </c>
      <c r="AO123" s="261">
        <f>IFERROR(IF(-SUM(AO$20:AO122)+AO$15&lt;0.000001,0,IF($C123&gt;='H-32A-WP06 - Debt Service'!AL$24,'H-32A-WP06 - Debt Service'!AL$27/12,0)),"-")</f>
        <v>0</v>
      </c>
      <c r="AP123" s="261">
        <f>IFERROR(IF(-SUM(AP$20:AP122)+AP$15&lt;0.000001,0,IF($C123&gt;='H-32A-WP06 - Debt Service'!AM$24,'H-32A-WP06 - Debt Service'!AM$27/12,0)),"-")</f>
        <v>0</v>
      </c>
      <c r="AQ123" s="261">
        <f>IFERROR(IF(-SUM(AQ$20:AQ122)+AQ$15&lt;0.000001,0,IF($C123&gt;='H-32A-WP06 - Debt Service'!AN$24,'H-32A-WP06 - Debt Service'!AN$27/12,0)),"-")</f>
        <v>0</v>
      </c>
      <c r="AR123" s="261">
        <f>IFERROR(IF(-SUM(AR$20:AR122)+AR$15&lt;0.000001,0,IF($C123&gt;='H-32A-WP06 - Debt Service'!AO$24,'H-32A-WP06 - Debt Service'!AO$27/12,0)),"-")</f>
        <v>0</v>
      </c>
      <c r="AS123" s="261">
        <f>IFERROR(IF(-SUM(AS$20:AS122)+AS$15&lt;0.000001,0,IF($C123&gt;='H-32A-WP06 - Debt Service'!AP$24,'H-32A-WP06 - Debt Service'!AP$27/12,0)),"-")</f>
        <v>0</v>
      </c>
      <c r="AT123" s="261">
        <f>IFERROR(IF(-SUM(AT$20:AT122)+AT$15&lt;0.000001,0,IF($C123&gt;='H-32A-WP06 - Debt Service'!AQ$24,'H-32A-WP06 - Debt Service'!AQ$27/12,0)),"-")</f>
        <v>0</v>
      </c>
    </row>
    <row r="124" spans="2:46" x14ac:dyDescent="0.35">
      <c r="B124" s="252">
        <f t="shared" si="7"/>
        <v>2027</v>
      </c>
      <c r="C124" s="273">
        <f t="shared" si="9"/>
        <v>46631</v>
      </c>
      <c r="D124" s="273"/>
      <c r="E124" s="261">
        <f>IFERROR(IF(-SUM(E$20:E123)+E$15&lt;0.000001,0,IF($C124&gt;='H-32A-WP06 - Debt Service'!C$24,'H-32A-WP06 - Debt Service'!C$27/12,0)),"-")</f>
        <v>0</v>
      </c>
      <c r="F124" s="261">
        <f>IFERROR(IF(-SUM(F$20:F123)+F$15&lt;0.000001,0,IF($C124&gt;='H-32A-WP06 - Debt Service'!D$24,'H-32A-WP06 - Debt Service'!D$27/12,0)),"-")</f>
        <v>0</v>
      </c>
      <c r="G124" s="261">
        <f>IFERROR(IF(-SUM(G$20:G123)+G$15&lt;0.000001,0,IF($C124&gt;='H-32A-WP06 - Debt Service'!E$24,'H-32A-WP06 - Debt Service'!E$27/12,0)),"-")</f>
        <v>0</v>
      </c>
      <c r="H124" s="261">
        <f>IFERROR(IF(-SUM(H$20:H123)+H$15&lt;0.000001,0,IF($C124&gt;='H-32A-WP06 - Debt Service'!F$24,'H-32A-WP06 - Debt Service'!F$27/12,0)),"-")</f>
        <v>0</v>
      </c>
      <c r="I124" s="261">
        <f>IFERROR(IF(-SUM(I$20:I123)+I$15&lt;0.000001,0,IF($C124&gt;='H-32A-WP06 - Debt Service'!G$24,'H-32A-WP06 - Debt Service'!G$27/12,0)),"-")</f>
        <v>0</v>
      </c>
      <c r="J124" s="261">
        <f>IFERROR(IF(-SUM(J$20:J123)+J$15&lt;0.000001,0,IF($C124&gt;='H-32A-WP06 - Debt Service'!H$24,'H-32A-WP06 - Debt Service'!H$27/12,0)),"-")</f>
        <v>0</v>
      </c>
      <c r="K124" s="261">
        <f>IFERROR(IF(-SUM(K$20:K123)+K$15&lt;0.000001,0,IF($C124&gt;='H-32A-WP06 - Debt Service'!I$24,'H-32A-WP06 - Debt Service'!I$27/12,0)),"-")</f>
        <v>0</v>
      </c>
      <c r="L124" s="261">
        <f>IFERROR(IF(-SUM(L$20:L123)+L$15&lt;0.000001,0,IF($C124&gt;='H-32A-WP06 - Debt Service'!J$24,'H-32A-WP06 - Debt Service'!J$27/12,0)),"-")</f>
        <v>0</v>
      </c>
      <c r="M124" s="261">
        <f>IFERROR(IF(-SUM(M$20:M123)+M$15&lt;0.000001,0,IF($C124&gt;='H-32A-WP06 - Debt Service'!K$24,'H-32A-WP06 - Debt Service'!K$27/12,0)),"-")</f>
        <v>0</v>
      </c>
      <c r="N124" s="261"/>
      <c r="O124" s="261"/>
      <c r="P124" s="261">
        <f>IFERROR(IF(-SUM(P$20:P123)+P$15&lt;0.000001,0,IF($C124&gt;='H-32A-WP06 - Debt Service'!M$24,'H-32A-WP06 - Debt Service'!M$27/12,0)),"-")</f>
        <v>0</v>
      </c>
      <c r="Q124" s="261">
        <f>IFERROR(IF(-SUM(Q$20:Q123)+Q$15&lt;0.000001,0,IF($C124&gt;='H-32A-WP06 - Debt Service'!L$24,'H-32A-WP06 - Debt Service'!L$27/12,0)),"-")</f>
        <v>0</v>
      </c>
      <c r="R124" s="261">
        <f>IFERROR(IF(-SUM(R$20:R123)+R$15&lt;0.000001,0,IF($C124&gt;='H-32A-WP06 - Debt Service'!S$24,'H-32A-WP06 - Debt Service'!S$27/12,0)),"-")</f>
        <v>0</v>
      </c>
      <c r="S124" s="261">
        <f>IFERROR(IF(-SUM(S$20:S123)+S$15&lt;0.000001,0,IF($C124&gt;='H-32A-WP06 - Debt Service'!O$24,'H-32A-WP06 - Debt Service'!O$27/12,0)),"-")</f>
        <v>0</v>
      </c>
      <c r="T124" s="261">
        <f>IFERROR(IF(-SUM(T$20:T123)+T$15&lt;0.000001,0,IF($C124&gt;='H-32A-WP06 - Debt Service'!#REF!,'H-32A-WP06 - Debt Service'!#REF!/12,0)),"-")</f>
        <v>0</v>
      </c>
      <c r="U124" s="261">
        <f>IFERROR(IF(-SUM(U$20:U123)+U$15&lt;0.000001,0,IF($C124&gt;='H-32A-WP06 - Debt Service'!T$24,'H-32A-WP06 - Debt Service'!T$27/12,0)),"-")</f>
        <v>0</v>
      </c>
      <c r="V124" s="261">
        <f>IFERROR(IF(-SUM(V$20:V123)+V$15&lt;0.000001,0,IF($C124&gt;='H-32A-WP06 - Debt Service'!N$24,'H-32A-WP06 - Debt Service'!N$27/12,0)),"-")</f>
        <v>0</v>
      </c>
      <c r="W124" s="261">
        <f>IFERROR(IF(-SUM(W$20:W123)+W$15&lt;0.000001,0,IF($C124&gt;='H-32A-WP06 - Debt Service'!Q$24,'H-32A-WP06 - Debt Service'!Q$27/12,0)),"-")</f>
        <v>0</v>
      </c>
      <c r="X124" s="261">
        <f>IFERROR(IF(-SUM(X$20:X123)+X$15&lt;0.000001,0,IF($C124&gt;='H-32A-WP06 - Debt Service'!T$24,'H-32A-WP06 - Debt Service'!T$27/12,0)),"-")</f>
        <v>0</v>
      </c>
      <c r="Y124" s="261">
        <f>IFERROR(IF(-SUM(Y$20:Y123)+Y$15&lt;0.000001,0,IF($C124&gt;='H-32A-WP06 - Debt Service'!#REF!,'H-32A-WP06 - Debt Service'!#REF!/12,0)),"-")</f>
        <v>0</v>
      </c>
      <c r="Z124" s="261">
        <f>IFERROR(IF(-SUM(Z$20:Z123)+Z$15&lt;0.000001,0,IF($C124&gt;='H-32A-WP06 - Debt Service'!S$24,'H-32A-WP06 - Debt Service'!S$27/12,0)),"-")</f>
        <v>0</v>
      </c>
      <c r="AA124" s="261">
        <f>IFERROR(IF(-SUM(AA$20:AA123)+AA$15&lt;0.000001,0,IF($C124&gt;='H-32A-WP06 - Debt Service'!R$24,'H-32A-WP06 - Debt Service'!R$27/12,0)),"-")</f>
        <v>0</v>
      </c>
      <c r="AB124" s="261">
        <f>IFERROR(IF(-SUM(AB$20:AB123)+AB$15&lt;0.000001,0,IF($C124&gt;='H-32A-WP06 - Debt Service'!P$24,'H-32A-WP06 - Debt Service'!P$27/12,0)),"-")</f>
        <v>0</v>
      </c>
      <c r="AC124" s="261">
        <f>IFERROR(IF(-SUM(AC$20:AC123)+AC$15&lt;0.000001,0,IF($C124&gt;='H-32A-WP06 - Debt Service'!#REF!,'H-32A-WP06 - Debt Service'!#REF!/12,0)),"-")</f>
        <v>0</v>
      </c>
      <c r="AD124" s="261">
        <f>IFERROR(IF(-SUM(AD$20:AD123)+AD$15&lt;0.000001,0,IF($C124&gt;='H-32A-WP06 - Debt Service'!#REF!,'H-32A-WP06 - Debt Service'!#REF!/12,0)),"-")</f>
        <v>0</v>
      </c>
      <c r="AE124" s="261">
        <f>IFERROR(IF(-SUM(AE$20:AE123)+AE$15&lt;0.000001,0,IF($C124&gt;='H-32A-WP06 - Debt Service'!#REF!,'H-32A-WP06 - Debt Service'!#REF!/12,0)),"-")</f>
        <v>0</v>
      </c>
      <c r="AF124" s="261">
        <f>IFERROR(IF(-SUM(AF$20:AF123)+AF$15&lt;0.000001,0,IF($C124&gt;='H-32A-WP06 - Debt Service'!#REF!,'H-32A-WP06 - Debt Service'!#REF!/12,0)),"-")</f>
        <v>0</v>
      </c>
      <c r="AH124" s="252">
        <f t="shared" si="8"/>
        <v>2027</v>
      </c>
      <c r="AI124" s="273">
        <f t="shared" si="10"/>
        <v>46631</v>
      </c>
      <c r="AJ124" s="273"/>
      <c r="AK124" s="261" t="str">
        <f>IFERROR(IF(-SUM(AK$20:AK123)+AK$15&lt;0.000001,0,IF($C124&gt;='H-32A-WP06 - Debt Service'!AH$24,'H-32A-WP06 - Debt Service'!AH$27/12,0)),"-")</f>
        <v>-</v>
      </c>
      <c r="AL124" s="261">
        <f>IFERROR(IF(-SUM(AL$20:AL123)+AL$15&lt;0.000001,0,IF($C124&gt;='H-32A-WP06 - Debt Service'!AI$24,'H-32A-WP06 - Debt Service'!AI$27/12,0)),"-")</f>
        <v>0</v>
      </c>
      <c r="AM124" s="261">
        <f>IFERROR(IF(-SUM(AM$20:AM123)+AM$15&lt;0.000001,0,IF($C124&gt;='H-32A-WP06 - Debt Service'!AJ$24,'H-32A-WP06 - Debt Service'!AJ$27/12,0)),"-")</f>
        <v>0</v>
      </c>
      <c r="AN124" s="261">
        <f>IFERROR(IF(-SUM(AN$20:AN123)+AN$15&lt;0.000001,0,IF($C124&gt;='H-32A-WP06 - Debt Service'!AK$24,'H-32A-WP06 - Debt Service'!AK$27/12,0)),"-")</f>
        <v>0</v>
      </c>
      <c r="AO124" s="261">
        <f>IFERROR(IF(-SUM(AO$20:AO123)+AO$15&lt;0.000001,0,IF($C124&gt;='H-32A-WP06 - Debt Service'!AL$24,'H-32A-WP06 - Debt Service'!AL$27/12,0)),"-")</f>
        <v>0</v>
      </c>
      <c r="AP124" s="261">
        <f>IFERROR(IF(-SUM(AP$20:AP123)+AP$15&lt;0.000001,0,IF($C124&gt;='H-32A-WP06 - Debt Service'!AM$24,'H-32A-WP06 - Debt Service'!AM$27/12,0)),"-")</f>
        <v>0</v>
      </c>
      <c r="AQ124" s="261">
        <f>IFERROR(IF(-SUM(AQ$20:AQ123)+AQ$15&lt;0.000001,0,IF($C124&gt;='H-32A-WP06 - Debt Service'!AN$24,'H-32A-WP06 - Debt Service'!AN$27/12,0)),"-")</f>
        <v>0</v>
      </c>
      <c r="AR124" s="261">
        <f>IFERROR(IF(-SUM(AR$20:AR123)+AR$15&lt;0.000001,0,IF($C124&gt;='H-32A-WP06 - Debt Service'!AO$24,'H-32A-WP06 - Debt Service'!AO$27/12,0)),"-")</f>
        <v>0</v>
      </c>
      <c r="AS124" s="261">
        <f>IFERROR(IF(-SUM(AS$20:AS123)+AS$15&lt;0.000001,0,IF($C124&gt;='H-32A-WP06 - Debt Service'!AP$24,'H-32A-WP06 - Debt Service'!AP$27/12,0)),"-")</f>
        <v>0</v>
      </c>
      <c r="AT124" s="261">
        <f>IFERROR(IF(-SUM(AT$20:AT123)+AT$15&lt;0.000001,0,IF($C124&gt;='H-32A-WP06 - Debt Service'!AQ$24,'H-32A-WP06 - Debt Service'!AQ$27/12,0)),"-")</f>
        <v>0</v>
      </c>
    </row>
    <row r="125" spans="2:46" x14ac:dyDescent="0.35">
      <c r="B125" s="252">
        <f t="shared" si="7"/>
        <v>2027</v>
      </c>
      <c r="C125" s="273">
        <f t="shared" si="9"/>
        <v>46661</v>
      </c>
      <c r="D125" s="273"/>
      <c r="E125" s="261">
        <f>IFERROR(IF(-SUM(E$20:E124)+E$15&lt;0.000001,0,IF($C125&gt;='H-32A-WP06 - Debt Service'!C$24,'H-32A-WP06 - Debt Service'!C$27/12,0)),"-")</f>
        <v>0</v>
      </c>
      <c r="F125" s="261">
        <f>IFERROR(IF(-SUM(F$20:F124)+F$15&lt;0.000001,0,IF($C125&gt;='H-32A-WP06 - Debt Service'!D$24,'H-32A-WP06 - Debt Service'!D$27/12,0)),"-")</f>
        <v>0</v>
      </c>
      <c r="G125" s="261">
        <f>IFERROR(IF(-SUM(G$20:G124)+G$15&lt;0.000001,0,IF($C125&gt;='H-32A-WP06 - Debt Service'!E$24,'H-32A-WP06 - Debt Service'!E$27/12,0)),"-")</f>
        <v>0</v>
      </c>
      <c r="H125" s="261">
        <f>IFERROR(IF(-SUM(H$20:H124)+H$15&lt;0.000001,0,IF($C125&gt;='H-32A-WP06 - Debt Service'!F$24,'H-32A-WP06 - Debt Service'!F$27/12,0)),"-")</f>
        <v>0</v>
      </c>
      <c r="I125" s="261">
        <f>IFERROR(IF(-SUM(I$20:I124)+I$15&lt;0.000001,0,IF($C125&gt;='H-32A-WP06 - Debt Service'!G$24,'H-32A-WP06 - Debt Service'!G$27/12,0)),"-")</f>
        <v>0</v>
      </c>
      <c r="J125" s="261">
        <f>IFERROR(IF(-SUM(J$20:J124)+J$15&lt;0.000001,0,IF($C125&gt;='H-32A-WP06 - Debt Service'!H$24,'H-32A-WP06 - Debt Service'!H$27/12,0)),"-")</f>
        <v>0</v>
      </c>
      <c r="K125" s="261">
        <f>IFERROR(IF(-SUM(K$20:K124)+K$15&lt;0.000001,0,IF($C125&gt;='H-32A-WP06 - Debt Service'!I$24,'H-32A-WP06 - Debt Service'!I$27/12,0)),"-")</f>
        <v>0</v>
      </c>
      <c r="L125" s="261">
        <f>IFERROR(IF(-SUM(L$20:L124)+L$15&lt;0.000001,0,IF($C125&gt;='H-32A-WP06 - Debt Service'!J$24,'H-32A-WP06 - Debt Service'!J$27/12,0)),"-")</f>
        <v>0</v>
      </c>
      <c r="M125" s="261">
        <f>IFERROR(IF(-SUM(M$20:M124)+M$15&lt;0.000001,0,IF($C125&gt;='H-32A-WP06 - Debt Service'!K$24,'H-32A-WP06 - Debt Service'!K$27/12,0)),"-")</f>
        <v>0</v>
      </c>
      <c r="N125" s="261"/>
      <c r="O125" s="261"/>
      <c r="P125" s="261">
        <f>IFERROR(IF(-SUM(P$20:P124)+P$15&lt;0.000001,0,IF($C125&gt;='H-32A-WP06 - Debt Service'!M$24,'H-32A-WP06 - Debt Service'!M$27/12,0)),"-")</f>
        <v>0</v>
      </c>
      <c r="Q125" s="261">
        <f>IFERROR(IF(-SUM(Q$20:Q124)+Q$15&lt;0.000001,0,IF($C125&gt;='H-32A-WP06 - Debt Service'!L$24,'H-32A-WP06 - Debt Service'!L$27/12,0)),"-")</f>
        <v>0</v>
      </c>
      <c r="R125" s="261">
        <f>IFERROR(IF(-SUM(R$20:R124)+R$15&lt;0.000001,0,IF($C125&gt;='H-32A-WP06 - Debt Service'!S$24,'H-32A-WP06 - Debt Service'!S$27/12,0)),"-")</f>
        <v>0</v>
      </c>
      <c r="S125" s="261">
        <f>IFERROR(IF(-SUM(S$20:S124)+S$15&lt;0.000001,0,IF($C125&gt;='H-32A-WP06 - Debt Service'!O$24,'H-32A-WP06 - Debt Service'!O$27/12,0)),"-")</f>
        <v>0</v>
      </c>
      <c r="T125" s="261">
        <f>IFERROR(IF(-SUM(T$20:T124)+T$15&lt;0.000001,0,IF($C125&gt;='H-32A-WP06 - Debt Service'!#REF!,'H-32A-WP06 - Debt Service'!#REF!/12,0)),"-")</f>
        <v>0</v>
      </c>
      <c r="U125" s="261">
        <f>IFERROR(IF(-SUM(U$20:U124)+U$15&lt;0.000001,0,IF($C125&gt;='H-32A-WP06 - Debt Service'!T$24,'H-32A-WP06 - Debt Service'!T$27/12,0)),"-")</f>
        <v>0</v>
      </c>
      <c r="V125" s="261">
        <f>IFERROR(IF(-SUM(V$20:V124)+V$15&lt;0.000001,0,IF($C125&gt;='H-32A-WP06 - Debt Service'!N$24,'H-32A-WP06 - Debt Service'!N$27/12,0)),"-")</f>
        <v>0</v>
      </c>
      <c r="W125" s="261">
        <f>IFERROR(IF(-SUM(W$20:W124)+W$15&lt;0.000001,0,IF($C125&gt;='H-32A-WP06 - Debt Service'!Q$24,'H-32A-WP06 - Debt Service'!Q$27/12,0)),"-")</f>
        <v>0</v>
      </c>
      <c r="X125" s="261">
        <f>IFERROR(IF(-SUM(X$20:X124)+X$15&lt;0.000001,0,IF($C125&gt;='H-32A-WP06 - Debt Service'!T$24,'H-32A-WP06 - Debt Service'!T$27/12,0)),"-")</f>
        <v>0</v>
      </c>
      <c r="Y125" s="261">
        <f>IFERROR(IF(-SUM(Y$20:Y124)+Y$15&lt;0.000001,0,IF($C125&gt;='H-32A-WP06 - Debt Service'!#REF!,'H-32A-WP06 - Debt Service'!#REF!/12,0)),"-")</f>
        <v>0</v>
      </c>
      <c r="Z125" s="261">
        <f>IFERROR(IF(-SUM(Z$20:Z124)+Z$15&lt;0.000001,0,IF($C125&gt;='H-32A-WP06 - Debt Service'!S$24,'H-32A-WP06 - Debt Service'!S$27/12,0)),"-")</f>
        <v>0</v>
      </c>
      <c r="AA125" s="261">
        <f>IFERROR(IF(-SUM(AA$20:AA124)+AA$15&lt;0.000001,0,IF($C125&gt;='H-32A-WP06 - Debt Service'!R$24,'H-32A-WP06 - Debt Service'!R$27/12,0)),"-")</f>
        <v>0</v>
      </c>
      <c r="AB125" s="261">
        <f>IFERROR(IF(-SUM(AB$20:AB124)+AB$15&lt;0.000001,0,IF($C125&gt;='H-32A-WP06 - Debt Service'!P$24,'H-32A-WP06 - Debt Service'!P$27/12,0)),"-")</f>
        <v>0</v>
      </c>
      <c r="AC125" s="261">
        <f>IFERROR(IF(-SUM(AC$20:AC124)+AC$15&lt;0.000001,0,IF($C125&gt;='H-32A-WP06 - Debt Service'!#REF!,'H-32A-WP06 - Debt Service'!#REF!/12,0)),"-")</f>
        <v>0</v>
      </c>
      <c r="AD125" s="261">
        <f>IFERROR(IF(-SUM(AD$20:AD124)+AD$15&lt;0.000001,0,IF($C125&gt;='H-32A-WP06 - Debt Service'!#REF!,'H-32A-WP06 - Debt Service'!#REF!/12,0)),"-")</f>
        <v>0</v>
      </c>
      <c r="AE125" s="261">
        <f>IFERROR(IF(-SUM(AE$20:AE124)+AE$15&lt;0.000001,0,IF($C125&gt;='H-32A-WP06 - Debt Service'!#REF!,'H-32A-WP06 - Debt Service'!#REF!/12,0)),"-")</f>
        <v>0</v>
      </c>
      <c r="AF125" s="261">
        <f>IFERROR(IF(-SUM(AF$20:AF124)+AF$15&lt;0.000001,0,IF($C125&gt;='H-32A-WP06 - Debt Service'!#REF!,'H-32A-WP06 - Debt Service'!#REF!/12,0)),"-")</f>
        <v>0</v>
      </c>
      <c r="AH125" s="252">
        <f t="shared" si="8"/>
        <v>2027</v>
      </c>
      <c r="AI125" s="273">
        <f t="shared" si="10"/>
        <v>46661</v>
      </c>
      <c r="AJ125" s="273"/>
      <c r="AK125" s="261" t="str">
        <f>IFERROR(IF(-SUM(AK$20:AK124)+AK$15&lt;0.000001,0,IF($C125&gt;='H-32A-WP06 - Debt Service'!AH$24,'H-32A-WP06 - Debt Service'!AH$27/12,0)),"-")</f>
        <v>-</v>
      </c>
      <c r="AL125" s="261">
        <f>IFERROR(IF(-SUM(AL$20:AL124)+AL$15&lt;0.000001,0,IF($C125&gt;='H-32A-WP06 - Debt Service'!AI$24,'H-32A-WP06 - Debt Service'!AI$27/12,0)),"-")</f>
        <v>0</v>
      </c>
      <c r="AM125" s="261">
        <f>IFERROR(IF(-SUM(AM$20:AM124)+AM$15&lt;0.000001,0,IF($C125&gt;='H-32A-WP06 - Debt Service'!AJ$24,'H-32A-WP06 - Debt Service'!AJ$27/12,0)),"-")</f>
        <v>0</v>
      </c>
      <c r="AN125" s="261">
        <f>IFERROR(IF(-SUM(AN$20:AN124)+AN$15&lt;0.000001,0,IF($C125&gt;='H-32A-WP06 - Debt Service'!AK$24,'H-32A-WP06 - Debt Service'!AK$27/12,0)),"-")</f>
        <v>0</v>
      </c>
      <c r="AO125" s="261">
        <f>IFERROR(IF(-SUM(AO$20:AO124)+AO$15&lt;0.000001,0,IF($C125&gt;='H-32A-WP06 - Debt Service'!AL$24,'H-32A-WP06 - Debt Service'!AL$27/12,0)),"-")</f>
        <v>0</v>
      </c>
      <c r="AP125" s="261">
        <f>IFERROR(IF(-SUM(AP$20:AP124)+AP$15&lt;0.000001,0,IF($C125&gt;='H-32A-WP06 - Debt Service'!AM$24,'H-32A-WP06 - Debt Service'!AM$27/12,0)),"-")</f>
        <v>0</v>
      </c>
      <c r="AQ125" s="261">
        <f>IFERROR(IF(-SUM(AQ$20:AQ124)+AQ$15&lt;0.000001,0,IF($C125&gt;='H-32A-WP06 - Debt Service'!AN$24,'H-32A-WP06 - Debt Service'!AN$27/12,0)),"-")</f>
        <v>0</v>
      </c>
      <c r="AR125" s="261">
        <f>IFERROR(IF(-SUM(AR$20:AR124)+AR$15&lt;0.000001,0,IF($C125&gt;='H-32A-WP06 - Debt Service'!AO$24,'H-32A-WP06 - Debt Service'!AO$27/12,0)),"-")</f>
        <v>0</v>
      </c>
      <c r="AS125" s="261">
        <f>IFERROR(IF(-SUM(AS$20:AS124)+AS$15&lt;0.000001,0,IF($C125&gt;='H-32A-WP06 - Debt Service'!AP$24,'H-32A-WP06 - Debt Service'!AP$27/12,0)),"-")</f>
        <v>0</v>
      </c>
      <c r="AT125" s="261">
        <f>IFERROR(IF(-SUM(AT$20:AT124)+AT$15&lt;0.000001,0,IF($C125&gt;='H-32A-WP06 - Debt Service'!AQ$24,'H-32A-WP06 - Debt Service'!AQ$27/12,0)),"-")</f>
        <v>0</v>
      </c>
    </row>
    <row r="126" spans="2:46" x14ac:dyDescent="0.35">
      <c r="B126" s="252">
        <f t="shared" si="7"/>
        <v>2027</v>
      </c>
      <c r="C126" s="273">
        <f t="shared" si="9"/>
        <v>46692</v>
      </c>
      <c r="D126" s="273"/>
      <c r="E126" s="261">
        <f>IFERROR(IF(-SUM(E$20:E125)+E$15&lt;0.000001,0,IF($C126&gt;='H-32A-WP06 - Debt Service'!C$24,'H-32A-WP06 - Debt Service'!C$27/12,0)),"-")</f>
        <v>0</v>
      </c>
      <c r="F126" s="261">
        <f>IFERROR(IF(-SUM(F$20:F125)+F$15&lt;0.000001,0,IF($C126&gt;='H-32A-WP06 - Debt Service'!D$24,'H-32A-WP06 - Debt Service'!D$27/12,0)),"-")</f>
        <v>0</v>
      </c>
      <c r="G126" s="261">
        <f>IFERROR(IF(-SUM(G$20:G125)+G$15&lt;0.000001,0,IF($C126&gt;='H-32A-WP06 - Debt Service'!E$24,'H-32A-WP06 - Debt Service'!E$27/12,0)),"-")</f>
        <v>0</v>
      </c>
      <c r="H126" s="261">
        <f>IFERROR(IF(-SUM(H$20:H125)+H$15&lt;0.000001,0,IF($C126&gt;='H-32A-WP06 - Debt Service'!F$24,'H-32A-WP06 - Debt Service'!F$27/12,0)),"-")</f>
        <v>0</v>
      </c>
      <c r="I126" s="261">
        <f>IFERROR(IF(-SUM(I$20:I125)+I$15&lt;0.000001,0,IF($C126&gt;='H-32A-WP06 - Debt Service'!G$24,'H-32A-WP06 - Debt Service'!G$27/12,0)),"-")</f>
        <v>0</v>
      </c>
      <c r="J126" s="261">
        <f>IFERROR(IF(-SUM(J$20:J125)+J$15&lt;0.000001,0,IF($C126&gt;='H-32A-WP06 - Debt Service'!H$24,'H-32A-WP06 - Debt Service'!H$27/12,0)),"-")</f>
        <v>0</v>
      </c>
      <c r="K126" s="261">
        <f>IFERROR(IF(-SUM(K$20:K125)+K$15&lt;0.000001,0,IF($C126&gt;='H-32A-WP06 - Debt Service'!I$24,'H-32A-WP06 - Debt Service'!I$27/12,0)),"-")</f>
        <v>0</v>
      </c>
      <c r="L126" s="261">
        <f>IFERROR(IF(-SUM(L$20:L125)+L$15&lt;0.000001,0,IF($C126&gt;='H-32A-WP06 - Debt Service'!J$24,'H-32A-WP06 - Debt Service'!J$27/12,0)),"-")</f>
        <v>0</v>
      </c>
      <c r="M126" s="261">
        <f>IFERROR(IF(-SUM(M$20:M125)+M$15&lt;0.000001,0,IF($C126&gt;='H-32A-WP06 - Debt Service'!K$24,'H-32A-WP06 - Debt Service'!K$27/12,0)),"-")</f>
        <v>0</v>
      </c>
      <c r="N126" s="261"/>
      <c r="O126" s="261"/>
      <c r="P126" s="261">
        <f>IFERROR(IF(-SUM(P$20:P125)+P$15&lt;0.000001,0,IF($C126&gt;='H-32A-WP06 - Debt Service'!M$24,'H-32A-WP06 - Debt Service'!M$27/12,0)),"-")</f>
        <v>0</v>
      </c>
      <c r="Q126" s="261">
        <f>IFERROR(IF(-SUM(Q$20:Q125)+Q$15&lt;0.000001,0,IF($C126&gt;='H-32A-WP06 - Debt Service'!L$24,'H-32A-WP06 - Debt Service'!L$27/12,0)),"-")</f>
        <v>0</v>
      </c>
      <c r="R126" s="261">
        <f>IFERROR(IF(-SUM(R$20:R125)+R$15&lt;0.000001,0,IF($C126&gt;='H-32A-WP06 - Debt Service'!S$24,'H-32A-WP06 - Debt Service'!S$27/12,0)),"-")</f>
        <v>0</v>
      </c>
      <c r="S126" s="261">
        <f>IFERROR(IF(-SUM(S$20:S125)+S$15&lt;0.000001,0,IF($C126&gt;='H-32A-WP06 - Debt Service'!O$24,'H-32A-WP06 - Debt Service'!O$27/12,0)),"-")</f>
        <v>0</v>
      </c>
      <c r="T126" s="261">
        <f>IFERROR(IF(-SUM(T$20:T125)+T$15&lt;0.000001,0,IF($C126&gt;='H-32A-WP06 - Debt Service'!#REF!,'H-32A-WP06 - Debt Service'!#REF!/12,0)),"-")</f>
        <v>0</v>
      </c>
      <c r="U126" s="261">
        <f>IFERROR(IF(-SUM(U$20:U125)+U$15&lt;0.000001,0,IF($C126&gt;='H-32A-WP06 - Debt Service'!T$24,'H-32A-WP06 - Debt Service'!T$27/12,0)),"-")</f>
        <v>0</v>
      </c>
      <c r="V126" s="261">
        <f>IFERROR(IF(-SUM(V$20:V125)+V$15&lt;0.000001,0,IF($C126&gt;='H-32A-WP06 - Debt Service'!N$24,'H-32A-WP06 - Debt Service'!N$27/12,0)),"-")</f>
        <v>0</v>
      </c>
      <c r="W126" s="261">
        <f>IFERROR(IF(-SUM(W$20:W125)+W$15&lt;0.000001,0,IF($C126&gt;='H-32A-WP06 - Debt Service'!Q$24,'H-32A-WP06 - Debt Service'!Q$27/12,0)),"-")</f>
        <v>0</v>
      </c>
      <c r="X126" s="261">
        <f>IFERROR(IF(-SUM(X$20:X125)+X$15&lt;0.000001,0,IF($C126&gt;='H-32A-WP06 - Debt Service'!T$24,'H-32A-WP06 - Debt Service'!T$27/12,0)),"-")</f>
        <v>0</v>
      </c>
      <c r="Y126" s="261">
        <f>IFERROR(IF(-SUM(Y$20:Y125)+Y$15&lt;0.000001,0,IF($C126&gt;='H-32A-WP06 - Debt Service'!#REF!,'H-32A-WP06 - Debt Service'!#REF!/12,0)),"-")</f>
        <v>0</v>
      </c>
      <c r="Z126" s="261">
        <f>IFERROR(IF(-SUM(Z$20:Z125)+Z$15&lt;0.000001,0,IF($C126&gt;='H-32A-WP06 - Debt Service'!S$24,'H-32A-WP06 - Debt Service'!S$27/12,0)),"-")</f>
        <v>0</v>
      </c>
      <c r="AA126" s="261">
        <f>IFERROR(IF(-SUM(AA$20:AA125)+AA$15&lt;0.000001,0,IF($C126&gt;='H-32A-WP06 - Debt Service'!R$24,'H-32A-WP06 - Debt Service'!R$27/12,0)),"-")</f>
        <v>0</v>
      </c>
      <c r="AB126" s="261">
        <f>IFERROR(IF(-SUM(AB$20:AB125)+AB$15&lt;0.000001,0,IF($C126&gt;='H-32A-WP06 - Debt Service'!P$24,'H-32A-WP06 - Debt Service'!P$27/12,0)),"-")</f>
        <v>0</v>
      </c>
      <c r="AC126" s="261">
        <f>IFERROR(IF(-SUM(AC$20:AC125)+AC$15&lt;0.000001,0,IF($C126&gt;='H-32A-WP06 - Debt Service'!#REF!,'H-32A-WP06 - Debt Service'!#REF!/12,0)),"-")</f>
        <v>0</v>
      </c>
      <c r="AD126" s="261">
        <f>IFERROR(IF(-SUM(AD$20:AD125)+AD$15&lt;0.000001,0,IF($C126&gt;='H-32A-WP06 - Debt Service'!#REF!,'H-32A-WP06 - Debt Service'!#REF!/12,0)),"-")</f>
        <v>0</v>
      </c>
      <c r="AE126" s="261">
        <f>IFERROR(IF(-SUM(AE$20:AE125)+AE$15&lt;0.000001,0,IF($C126&gt;='H-32A-WP06 - Debt Service'!#REF!,'H-32A-WP06 - Debt Service'!#REF!/12,0)),"-")</f>
        <v>0</v>
      </c>
      <c r="AF126" s="261">
        <f>IFERROR(IF(-SUM(AF$20:AF125)+AF$15&lt;0.000001,0,IF($C126&gt;='H-32A-WP06 - Debt Service'!#REF!,'H-32A-WP06 - Debt Service'!#REF!/12,0)),"-")</f>
        <v>0</v>
      </c>
      <c r="AH126" s="252">
        <f t="shared" si="8"/>
        <v>2027</v>
      </c>
      <c r="AI126" s="273">
        <f t="shared" si="10"/>
        <v>46692</v>
      </c>
      <c r="AJ126" s="273"/>
      <c r="AK126" s="261" t="str">
        <f>IFERROR(IF(-SUM(AK$20:AK125)+AK$15&lt;0.000001,0,IF($C126&gt;='H-32A-WP06 - Debt Service'!AH$24,'H-32A-WP06 - Debt Service'!AH$27/12,0)),"-")</f>
        <v>-</v>
      </c>
      <c r="AL126" s="261">
        <f>IFERROR(IF(-SUM(AL$20:AL125)+AL$15&lt;0.000001,0,IF($C126&gt;='H-32A-WP06 - Debt Service'!AI$24,'H-32A-WP06 - Debt Service'!AI$27/12,0)),"-")</f>
        <v>0</v>
      </c>
      <c r="AM126" s="261">
        <f>IFERROR(IF(-SUM(AM$20:AM125)+AM$15&lt;0.000001,0,IF($C126&gt;='H-32A-WP06 - Debt Service'!AJ$24,'H-32A-WP06 - Debt Service'!AJ$27/12,0)),"-")</f>
        <v>0</v>
      </c>
      <c r="AN126" s="261">
        <f>IFERROR(IF(-SUM(AN$20:AN125)+AN$15&lt;0.000001,0,IF($C126&gt;='H-32A-WP06 - Debt Service'!AK$24,'H-32A-WP06 - Debt Service'!AK$27/12,0)),"-")</f>
        <v>0</v>
      </c>
      <c r="AO126" s="261">
        <f>IFERROR(IF(-SUM(AO$20:AO125)+AO$15&lt;0.000001,0,IF($C126&gt;='H-32A-WP06 - Debt Service'!AL$24,'H-32A-WP06 - Debt Service'!AL$27/12,0)),"-")</f>
        <v>0</v>
      </c>
      <c r="AP126" s="261">
        <f>IFERROR(IF(-SUM(AP$20:AP125)+AP$15&lt;0.000001,0,IF($C126&gt;='H-32A-WP06 - Debt Service'!AM$24,'H-32A-WP06 - Debt Service'!AM$27/12,0)),"-")</f>
        <v>0</v>
      </c>
      <c r="AQ126" s="261">
        <f>IFERROR(IF(-SUM(AQ$20:AQ125)+AQ$15&lt;0.000001,0,IF($C126&gt;='H-32A-WP06 - Debt Service'!AN$24,'H-32A-WP06 - Debt Service'!AN$27/12,0)),"-")</f>
        <v>0</v>
      </c>
      <c r="AR126" s="261">
        <f>IFERROR(IF(-SUM(AR$20:AR125)+AR$15&lt;0.000001,0,IF($C126&gt;='H-32A-WP06 - Debt Service'!AO$24,'H-32A-WP06 - Debt Service'!AO$27/12,0)),"-")</f>
        <v>0</v>
      </c>
      <c r="AS126" s="261">
        <f>IFERROR(IF(-SUM(AS$20:AS125)+AS$15&lt;0.000001,0,IF($C126&gt;='H-32A-WP06 - Debt Service'!AP$24,'H-32A-WP06 - Debt Service'!AP$27/12,0)),"-")</f>
        <v>0</v>
      </c>
      <c r="AT126" s="261">
        <f>IFERROR(IF(-SUM(AT$20:AT125)+AT$15&lt;0.000001,0,IF($C126&gt;='H-32A-WP06 - Debt Service'!AQ$24,'H-32A-WP06 - Debt Service'!AQ$27/12,0)),"-")</f>
        <v>0</v>
      </c>
    </row>
    <row r="127" spans="2:46" x14ac:dyDescent="0.35">
      <c r="B127" s="252">
        <f t="shared" si="7"/>
        <v>2027</v>
      </c>
      <c r="C127" s="273">
        <f t="shared" si="9"/>
        <v>46722</v>
      </c>
      <c r="D127" s="273"/>
      <c r="E127" s="261">
        <f>IFERROR(IF(-SUM(E$20:E126)+E$15&lt;0.000001,0,IF($C127&gt;='H-32A-WP06 - Debt Service'!C$24,'H-32A-WP06 - Debt Service'!C$27/12,0)),"-")</f>
        <v>0</v>
      </c>
      <c r="F127" s="261">
        <f>IFERROR(IF(-SUM(F$20:F126)+F$15&lt;0.000001,0,IF($C127&gt;='H-32A-WP06 - Debt Service'!D$24,'H-32A-WP06 - Debt Service'!D$27/12,0)),"-")</f>
        <v>0</v>
      </c>
      <c r="G127" s="261">
        <f>IFERROR(IF(-SUM(G$20:G126)+G$15&lt;0.000001,0,IF($C127&gt;='H-32A-WP06 - Debt Service'!E$24,'H-32A-WP06 - Debt Service'!E$27/12,0)),"-")</f>
        <v>0</v>
      </c>
      <c r="H127" s="261">
        <f>IFERROR(IF(-SUM(H$20:H126)+H$15&lt;0.000001,0,IF($C127&gt;='H-32A-WP06 - Debt Service'!F$24,'H-32A-WP06 - Debt Service'!F$27/12,0)),"-")</f>
        <v>0</v>
      </c>
      <c r="I127" s="261">
        <f>IFERROR(IF(-SUM(I$20:I126)+I$15&lt;0.000001,0,IF($C127&gt;='H-32A-WP06 - Debt Service'!G$24,'H-32A-WP06 - Debt Service'!G$27/12,0)),"-")</f>
        <v>0</v>
      </c>
      <c r="J127" s="261">
        <f>IFERROR(IF(-SUM(J$20:J126)+J$15&lt;0.000001,0,IF($C127&gt;='H-32A-WP06 - Debt Service'!H$24,'H-32A-WP06 - Debt Service'!H$27/12,0)),"-")</f>
        <v>0</v>
      </c>
      <c r="K127" s="261">
        <f>IFERROR(IF(-SUM(K$20:K126)+K$15&lt;0.000001,0,IF($C127&gt;='H-32A-WP06 - Debt Service'!I$24,'H-32A-WP06 - Debt Service'!I$27/12,0)),"-")</f>
        <v>0</v>
      </c>
      <c r="L127" s="261">
        <f>IFERROR(IF(-SUM(L$20:L126)+L$15&lt;0.000001,0,IF($C127&gt;='H-32A-WP06 - Debt Service'!J$24,'H-32A-WP06 - Debt Service'!J$27/12,0)),"-")</f>
        <v>0</v>
      </c>
      <c r="M127" s="261">
        <f>IFERROR(IF(-SUM(M$20:M126)+M$15&lt;0.000001,0,IF($C127&gt;='H-32A-WP06 - Debt Service'!K$24,'H-32A-WP06 - Debt Service'!K$27/12,0)),"-")</f>
        <v>0</v>
      </c>
      <c r="N127" s="261"/>
      <c r="O127" s="261"/>
      <c r="P127" s="261">
        <f>IFERROR(IF(-SUM(P$20:P126)+P$15&lt;0.000001,0,IF($C127&gt;='H-32A-WP06 - Debt Service'!M$24,'H-32A-WP06 - Debt Service'!M$27/12,0)),"-")</f>
        <v>0</v>
      </c>
      <c r="Q127" s="261">
        <f>IFERROR(IF(-SUM(Q$20:Q126)+Q$15&lt;0.000001,0,IF($C127&gt;='H-32A-WP06 - Debt Service'!L$24,'H-32A-WP06 - Debt Service'!L$27/12,0)),"-")</f>
        <v>0</v>
      </c>
      <c r="R127" s="261">
        <f>IFERROR(IF(-SUM(R$20:R126)+R$15&lt;0.000001,0,IF($C127&gt;='H-32A-WP06 - Debt Service'!S$24,'H-32A-WP06 - Debt Service'!S$27/12,0)),"-")</f>
        <v>0</v>
      </c>
      <c r="S127" s="261">
        <f>IFERROR(IF(-SUM(S$20:S126)+S$15&lt;0.000001,0,IF($C127&gt;='H-32A-WP06 - Debt Service'!O$24,'H-32A-WP06 - Debt Service'!O$27/12,0)),"-")</f>
        <v>0</v>
      </c>
      <c r="T127" s="261">
        <f>IFERROR(IF(-SUM(T$20:T126)+T$15&lt;0.000001,0,IF($C127&gt;='H-32A-WP06 - Debt Service'!#REF!,'H-32A-WP06 - Debt Service'!#REF!/12,0)),"-")</f>
        <v>0</v>
      </c>
      <c r="U127" s="261">
        <f>IFERROR(IF(-SUM(U$20:U126)+U$15&lt;0.000001,0,IF($C127&gt;='H-32A-WP06 - Debt Service'!T$24,'H-32A-WP06 - Debt Service'!T$27/12,0)),"-")</f>
        <v>0</v>
      </c>
      <c r="V127" s="261">
        <f>IFERROR(IF(-SUM(V$20:V126)+V$15&lt;0.000001,0,IF($C127&gt;='H-32A-WP06 - Debt Service'!N$24,'H-32A-WP06 - Debt Service'!N$27/12,0)),"-")</f>
        <v>0</v>
      </c>
      <c r="W127" s="261">
        <f>IFERROR(IF(-SUM(W$20:W126)+W$15&lt;0.000001,0,IF($C127&gt;='H-32A-WP06 - Debt Service'!Q$24,'H-32A-WP06 - Debt Service'!Q$27/12,0)),"-")</f>
        <v>0</v>
      </c>
      <c r="X127" s="261">
        <f>IFERROR(IF(-SUM(X$20:X126)+X$15&lt;0.000001,0,IF($C127&gt;='H-32A-WP06 - Debt Service'!T$24,'H-32A-WP06 - Debt Service'!T$27/12,0)),"-")</f>
        <v>0</v>
      </c>
      <c r="Y127" s="261">
        <f>IFERROR(IF(-SUM(Y$20:Y126)+Y$15&lt;0.000001,0,IF($C127&gt;='H-32A-WP06 - Debt Service'!#REF!,'H-32A-WP06 - Debt Service'!#REF!/12,0)),"-")</f>
        <v>0</v>
      </c>
      <c r="Z127" s="261">
        <f>IFERROR(IF(-SUM(Z$20:Z126)+Z$15&lt;0.000001,0,IF($C127&gt;='H-32A-WP06 - Debt Service'!S$24,'H-32A-WP06 - Debt Service'!S$27/12,0)),"-")</f>
        <v>0</v>
      </c>
      <c r="AA127" s="261">
        <f>IFERROR(IF(-SUM(AA$20:AA126)+AA$15&lt;0.000001,0,IF($C127&gt;='H-32A-WP06 - Debt Service'!R$24,'H-32A-WP06 - Debt Service'!R$27/12,0)),"-")</f>
        <v>0</v>
      </c>
      <c r="AB127" s="261">
        <f>IFERROR(IF(-SUM(AB$20:AB126)+AB$15&lt;0.000001,0,IF($C127&gt;='H-32A-WP06 - Debt Service'!P$24,'H-32A-WP06 - Debt Service'!P$27/12,0)),"-")</f>
        <v>0</v>
      </c>
      <c r="AC127" s="261">
        <f>IFERROR(IF(-SUM(AC$20:AC126)+AC$15&lt;0.000001,0,IF($C127&gt;='H-32A-WP06 - Debt Service'!#REF!,'H-32A-WP06 - Debt Service'!#REF!/12,0)),"-")</f>
        <v>0</v>
      </c>
      <c r="AD127" s="261">
        <f>IFERROR(IF(-SUM(AD$20:AD126)+AD$15&lt;0.000001,0,IF($C127&gt;='H-32A-WP06 - Debt Service'!#REF!,'H-32A-WP06 - Debt Service'!#REF!/12,0)),"-")</f>
        <v>0</v>
      </c>
      <c r="AE127" s="261">
        <f>IFERROR(IF(-SUM(AE$20:AE126)+AE$15&lt;0.000001,0,IF($C127&gt;='H-32A-WP06 - Debt Service'!#REF!,'H-32A-WP06 - Debt Service'!#REF!/12,0)),"-")</f>
        <v>0</v>
      </c>
      <c r="AF127" s="261">
        <f>IFERROR(IF(-SUM(AF$20:AF126)+AF$15&lt;0.000001,0,IF($C127&gt;='H-32A-WP06 - Debt Service'!#REF!,'H-32A-WP06 - Debt Service'!#REF!/12,0)),"-")</f>
        <v>0</v>
      </c>
      <c r="AH127" s="252">
        <f t="shared" si="8"/>
        <v>2027</v>
      </c>
      <c r="AI127" s="273">
        <f t="shared" si="10"/>
        <v>46722</v>
      </c>
      <c r="AJ127" s="273"/>
      <c r="AK127" s="261" t="str">
        <f>IFERROR(IF(-SUM(AK$20:AK126)+AK$15&lt;0.000001,0,IF($C127&gt;='H-32A-WP06 - Debt Service'!AH$24,'H-32A-WP06 - Debt Service'!AH$27/12,0)),"-")</f>
        <v>-</v>
      </c>
      <c r="AL127" s="261">
        <f>IFERROR(IF(-SUM(AL$20:AL126)+AL$15&lt;0.000001,0,IF($C127&gt;='H-32A-WP06 - Debt Service'!AI$24,'H-32A-WP06 - Debt Service'!AI$27/12,0)),"-")</f>
        <v>0</v>
      </c>
      <c r="AM127" s="261">
        <f>IFERROR(IF(-SUM(AM$20:AM126)+AM$15&lt;0.000001,0,IF($C127&gt;='H-32A-WP06 - Debt Service'!AJ$24,'H-32A-WP06 - Debt Service'!AJ$27/12,0)),"-")</f>
        <v>0</v>
      </c>
      <c r="AN127" s="261">
        <f>IFERROR(IF(-SUM(AN$20:AN126)+AN$15&lt;0.000001,0,IF($C127&gt;='H-32A-WP06 - Debt Service'!AK$24,'H-32A-WP06 - Debt Service'!AK$27/12,0)),"-")</f>
        <v>0</v>
      </c>
      <c r="AO127" s="261">
        <f>IFERROR(IF(-SUM(AO$20:AO126)+AO$15&lt;0.000001,0,IF($C127&gt;='H-32A-WP06 - Debt Service'!AL$24,'H-32A-WP06 - Debt Service'!AL$27/12,0)),"-")</f>
        <v>0</v>
      </c>
      <c r="AP127" s="261">
        <f>IFERROR(IF(-SUM(AP$20:AP126)+AP$15&lt;0.000001,0,IF($C127&gt;='H-32A-WP06 - Debt Service'!AM$24,'H-32A-WP06 - Debt Service'!AM$27/12,0)),"-")</f>
        <v>0</v>
      </c>
      <c r="AQ127" s="261">
        <f>IFERROR(IF(-SUM(AQ$20:AQ126)+AQ$15&lt;0.000001,0,IF($C127&gt;='H-32A-WP06 - Debt Service'!AN$24,'H-32A-WP06 - Debt Service'!AN$27/12,0)),"-")</f>
        <v>0</v>
      </c>
      <c r="AR127" s="261">
        <f>IFERROR(IF(-SUM(AR$20:AR126)+AR$15&lt;0.000001,0,IF($C127&gt;='H-32A-WP06 - Debt Service'!AO$24,'H-32A-WP06 - Debt Service'!AO$27/12,0)),"-")</f>
        <v>0</v>
      </c>
      <c r="AS127" s="261">
        <f>IFERROR(IF(-SUM(AS$20:AS126)+AS$15&lt;0.000001,0,IF($C127&gt;='H-32A-WP06 - Debt Service'!AP$24,'H-32A-WP06 - Debt Service'!AP$27/12,0)),"-")</f>
        <v>0</v>
      </c>
      <c r="AT127" s="261">
        <f>IFERROR(IF(-SUM(AT$20:AT126)+AT$15&lt;0.000001,0,IF($C127&gt;='H-32A-WP06 - Debt Service'!AQ$24,'H-32A-WP06 - Debt Service'!AQ$27/12,0)),"-")</f>
        <v>0</v>
      </c>
    </row>
    <row r="128" spans="2:46" x14ac:dyDescent="0.35">
      <c r="B128" s="252">
        <f t="shared" si="7"/>
        <v>2028</v>
      </c>
      <c r="C128" s="273">
        <f t="shared" si="9"/>
        <v>46753</v>
      </c>
      <c r="D128" s="273"/>
      <c r="E128" s="261">
        <f>IFERROR(IF(-SUM(E$20:E127)+E$15&lt;0.000001,0,IF($C128&gt;='H-32A-WP06 - Debt Service'!C$24,'H-32A-WP06 - Debt Service'!C$27/12,0)),"-")</f>
        <v>0</v>
      </c>
      <c r="F128" s="261">
        <f>IFERROR(IF(-SUM(F$20:F127)+F$15&lt;0.000001,0,IF($C128&gt;='H-32A-WP06 - Debt Service'!D$24,'H-32A-WP06 - Debt Service'!D$27/12,0)),"-")</f>
        <v>0</v>
      </c>
      <c r="G128" s="261">
        <f>IFERROR(IF(-SUM(G$20:G127)+G$15&lt;0.000001,0,IF($C128&gt;='H-32A-WP06 - Debt Service'!E$24,'H-32A-WP06 - Debt Service'!E$27/12,0)),"-")</f>
        <v>0</v>
      </c>
      <c r="H128" s="261">
        <f>IFERROR(IF(-SUM(H$20:H127)+H$15&lt;0.000001,0,IF($C128&gt;='H-32A-WP06 - Debt Service'!F$24,'H-32A-WP06 - Debt Service'!F$27/12,0)),"-")</f>
        <v>0</v>
      </c>
      <c r="I128" s="261">
        <f>IFERROR(IF(-SUM(I$20:I127)+I$15&lt;0.000001,0,IF($C128&gt;='H-32A-WP06 - Debt Service'!G$24,'H-32A-WP06 - Debt Service'!G$27/12,0)),"-")</f>
        <v>0</v>
      </c>
      <c r="J128" s="261">
        <f>IFERROR(IF(-SUM(J$20:J127)+J$15&lt;0.000001,0,IF($C128&gt;='H-32A-WP06 - Debt Service'!H$24,'H-32A-WP06 - Debt Service'!H$27/12,0)),"-")</f>
        <v>0</v>
      </c>
      <c r="K128" s="261">
        <f>IFERROR(IF(-SUM(K$20:K127)+K$15&lt;0.000001,0,IF($C128&gt;='H-32A-WP06 - Debt Service'!I$24,'H-32A-WP06 - Debt Service'!I$27/12,0)),"-")</f>
        <v>0</v>
      </c>
      <c r="L128" s="261">
        <f>IFERROR(IF(-SUM(L$20:L127)+L$15&lt;0.000001,0,IF($C128&gt;='H-32A-WP06 - Debt Service'!J$24,'H-32A-WP06 - Debt Service'!J$27/12,0)),"-")</f>
        <v>0</v>
      </c>
      <c r="M128" s="261">
        <f>IFERROR(IF(-SUM(M$20:M127)+M$15&lt;0.000001,0,IF($C128&gt;='H-32A-WP06 - Debt Service'!K$24,'H-32A-WP06 - Debt Service'!K$27/12,0)),"-")</f>
        <v>0</v>
      </c>
      <c r="N128" s="261"/>
      <c r="O128" s="261"/>
      <c r="P128" s="261">
        <f>IFERROR(IF(-SUM(P$20:P127)+P$15&lt;0.000001,0,IF($C128&gt;='H-32A-WP06 - Debt Service'!M$24,'H-32A-WP06 - Debt Service'!M$27/12,0)),"-")</f>
        <v>0</v>
      </c>
      <c r="Q128" s="261">
        <f>IFERROR(IF(-SUM(Q$20:Q127)+Q$15&lt;0.000001,0,IF($C128&gt;='H-32A-WP06 - Debt Service'!L$24,'H-32A-WP06 - Debt Service'!L$27/12,0)),"-")</f>
        <v>0</v>
      </c>
      <c r="R128" s="261">
        <f>IFERROR(IF(-SUM(R$20:R127)+R$15&lt;0.000001,0,IF($C128&gt;='H-32A-WP06 - Debt Service'!S$24,'H-32A-WP06 - Debt Service'!S$27/12,0)),"-")</f>
        <v>0</v>
      </c>
      <c r="S128" s="261">
        <f>IFERROR(IF(-SUM(S$20:S127)+S$15&lt;0.000001,0,IF($C128&gt;='H-32A-WP06 - Debt Service'!O$24,'H-32A-WP06 - Debt Service'!O$27/12,0)),"-")</f>
        <v>0</v>
      </c>
      <c r="T128" s="261">
        <f>IFERROR(IF(-SUM(T$20:T127)+T$15&lt;0.000001,0,IF($C128&gt;='H-32A-WP06 - Debt Service'!#REF!,'H-32A-WP06 - Debt Service'!#REF!/12,0)),"-")</f>
        <v>0</v>
      </c>
      <c r="U128" s="261">
        <f>IFERROR(IF(-SUM(U$20:U127)+U$15&lt;0.000001,0,IF($C128&gt;='H-32A-WP06 - Debt Service'!T$24,'H-32A-WP06 - Debt Service'!T$27/12,0)),"-")</f>
        <v>0</v>
      </c>
      <c r="V128" s="261">
        <f>IFERROR(IF(-SUM(V$20:V127)+V$15&lt;0.000001,0,IF($C128&gt;='H-32A-WP06 - Debt Service'!N$24,'H-32A-WP06 - Debt Service'!N$27/12,0)),"-")</f>
        <v>0</v>
      </c>
      <c r="W128" s="261">
        <f>IFERROR(IF(-SUM(W$20:W127)+W$15&lt;0.000001,0,IF($C128&gt;='H-32A-WP06 - Debt Service'!Q$24,'H-32A-WP06 - Debt Service'!Q$27/12,0)),"-")</f>
        <v>0</v>
      </c>
      <c r="X128" s="261">
        <f>IFERROR(IF(-SUM(X$20:X127)+X$15&lt;0.000001,0,IF($C128&gt;='H-32A-WP06 - Debt Service'!T$24,'H-32A-WP06 - Debt Service'!T$27/12,0)),"-")</f>
        <v>0</v>
      </c>
      <c r="Y128" s="261">
        <f>IFERROR(IF(-SUM(Y$20:Y127)+Y$15&lt;0.000001,0,IF($C128&gt;='H-32A-WP06 - Debt Service'!#REF!,'H-32A-WP06 - Debt Service'!#REF!/12,0)),"-")</f>
        <v>0</v>
      </c>
      <c r="Z128" s="261">
        <f>IFERROR(IF(-SUM(Z$20:Z127)+Z$15&lt;0.000001,0,IF($C128&gt;='H-32A-WP06 - Debt Service'!S$24,'H-32A-WP06 - Debt Service'!S$27/12,0)),"-")</f>
        <v>0</v>
      </c>
      <c r="AA128" s="261">
        <f>IFERROR(IF(-SUM(AA$20:AA127)+AA$15&lt;0.000001,0,IF($C128&gt;='H-32A-WP06 - Debt Service'!R$24,'H-32A-WP06 - Debt Service'!R$27/12,0)),"-")</f>
        <v>0</v>
      </c>
      <c r="AB128" s="261">
        <f>IFERROR(IF(-SUM(AB$20:AB127)+AB$15&lt;0.000001,0,IF($C128&gt;='H-32A-WP06 - Debt Service'!P$24,'H-32A-WP06 - Debt Service'!P$27/12,0)),"-")</f>
        <v>0</v>
      </c>
      <c r="AC128" s="261">
        <f>IFERROR(IF(-SUM(AC$20:AC127)+AC$15&lt;0.000001,0,IF($C128&gt;='H-32A-WP06 - Debt Service'!#REF!,'H-32A-WP06 - Debt Service'!#REF!/12,0)),"-")</f>
        <v>0</v>
      </c>
      <c r="AD128" s="261">
        <f>IFERROR(IF(-SUM(AD$20:AD127)+AD$15&lt;0.000001,0,IF($C128&gt;='H-32A-WP06 - Debt Service'!#REF!,'H-32A-WP06 - Debt Service'!#REF!/12,0)),"-")</f>
        <v>0</v>
      </c>
      <c r="AE128" s="261">
        <f>IFERROR(IF(-SUM(AE$20:AE127)+AE$15&lt;0.000001,0,IF($C128&gt;='H-32A-WP06 - Debt Service'!#REF!,'H-32A-WP06 - Debt Service'!#REF!/12,0)),"-")</f>
        <v>0</v>
      </c>
      <c r="AF128" s="261">
        <f>IFERROR(IF(-SUM(AF$20:AF127)+AF$15&lt;0.000001,0,IF($C128&gt;='H-32A-WP06 - Debt Service'!#REF!,'H-32A-WP06 - Debt Service'!#REF!/12,0)),"-")</f>
        <v>0</v>
      </c>
      <c r="AH128" s="252">
        <f t="shared" si="8"/>
        <v>2028</v>
      </c>
      <c r="AI128" s="273">
        <f t="shared" si="10"/>
        <v>46753</v>
      </c>
      <c r="AJ128" s="273"/>
      <c r="AK128" s="261" t="str">
        <f>IFERROR(IF(-SUM(AK$20:AK127)+AK$15&lt;0.000001,0,IF($C128&gt;='H-32A-WP06 - Debt Service'!AH$24,'H-32A-WP06 - Debt Service'!AH$27/12,0)),"-")</f>
        <v>-</v>
      </c>
      <c r="AL128" s="261">
        <f>IFERROR(IF(-SUM(AL$20:AL127)+AL$15&lt;0.000001,0,IF($C128&gt;='H-32A-WP06 - Debt Service'!AI$24,'H-32A-WP06 - Debt Service'!AI$27/12,0)),"-")</f>
        <v>0</v>
      </c>
      <c r="AM128" s="261">
        <f>IFERROR(IF(-SUM(AM$20:AM127)+AM$15&lt;0.000001,0,IF($C128&gt;='H-32A-WP06 - Debt Service'!AJ$24,'H-32A-WP06 - Debt Service'!AJ$27/12,0)),"-")</f>
        <v>0</v>
      </c>
      <c r="AN128" s="261">
        <f>IFERROR(IF(-SUM(AN$20:AN127)+AN$15&lt;0.000001,0,IF($C128&gt;='H-32A-WP06 - Debt Service'!AK$24,'H-32A-WP06 - Debt Service'!AK$27/12,0)),"-")</f>
        <v>0</v>
      </c>
      <c r="AO128" s="261">
        <f>IFERROR(IF(-SUM(AO$20:AO127)+AO$15&lt;0.000001,0,IF($C128&gt;='H-32A-WP06 - Debt Service'!AL$24,'H-32A-WP06 - Debt Service'!AL$27/12,0)),"-")</f>
        <v>0</v>
      </c>
      <c r="AP128" s="261">
        <f>IFERROR(IF(-SUM(AP$20:AP127)+AP$15&lt;0.000001,0,IF($C128&gt;='H-32A-WP06 - Debt Service'!AM$24,'H-32A-WP06 - Debt Service'!AM$27/12,0)),"-")</f>
        <v>0</v>
      </c>
      <c r="AQ128" s="261">
        <f>IFERROR(IF(-SUM(AQ$20:AQ127)+AQ$15&lt;0.000001,0,IF($C128&gt;='H-32A-WP06 - Debt Service'!AN$24,'H-32A-WP06 - Debt Service'!AN$27/12,0)),"-")</f>
        <v>0</v>
      </c>
      <c r="AR128" s="261">
        <f>IFERROR(IF(-SUM(AR$20:AR127)+AR$15&lt;0.000001,0,IF($C128&gt;='H-32A-WP06 - Debt Service'!AO$24,'H-32A-WP06 - Debt Service'!AO$27/12,0)),"-")</f>
        <v>0</v>
      </c>
      <c r="AS128" s="261">
        <f>IFERROR(IF(-SUM(AS$20:AS127)+AS$15&lt;0.000001,0,IF($C128&gt;='H-32A-WP06 - Debt Service'!AP$24,'H-32A-WP06 - Debt Service'!AP$27/12,0)),"-")</f>
        <v>0</v>
      </c>
      <c r="AT128" s="261">
        <f>IFERROR(IF(-SUM(AT$20:AT127)+AT$15&lt;0.000001,0,IF($C128&gt;='H-32A-WP06 - Debt Service'!AQ$24,'H-32A-WP06 - Debt Service'!AQ$27/12,0)),"-")</f>
        <v>0</v>
      </c>
    </row>
    <row r="129" spans="2:46" x14ac:dyDescent="0.35">
      <c r="B129" s="252">
        <f t="shared" si="7"/>
        <v>2028</v>
      </c>
      <c r="C129" s="273">
        <f t="shared" si="9"/>
        <v>46784</v>
      </c>
      <c r="D129" s="273"/>
      <c r="E129" s="261">
        <f>IFERROR(IF(-SUM(E$20:E128)+E$15&lt;0.000001,0,IF($C129&gt;='H-32A-WP06 - Debt Service'!C$24,'H-32A-WP06 - Debt Service'!C$27/12,0)),"-")</f>
        <v>0</v>
      </c>
      <c r="F129" s="261">
        <f>IFERROR(IF(-SUM(F$20:F128)+F$15&lt;0.000001,0,IF($C129&gt;='H-32A-WP06 - Debt Service'!D$24,'H-32A-WP06 - Debt Service'!D$27/12,0)),"-")</f>
        <v>0</v>
      </c>
      <c r="G129" s="261">
        <f>IFERROR(IF(-SUM(G$20:G128)+G$15&lt;0.000001,0,IF($C129&gt;='H-32A-WP06 - Debt Service'!E$24,'H-32A-WP06 - Debt Service'!E$27/12,0)),"-")</f>
        <v>0</v>
      </c>
      <c r="H129" s="261">
        <f>IFERROR(IF(-SUM(H$20:H128)+H$15&lt;0.000001,0,IF($C129&gt;='H-32A-WP06 - Debt Service'!F$24,'H-32A-WP06 - Debt Service'!F$27/12,0)),"-")</f>
        <v>0</v>
      </c>
      <c r="I129" s="261">
        <f>IFERROR(IF(-SUM(I$20:I128)+I$15&lt;0.000001,0,IF($C129&gt;='H-32A-WP06 - Debt Service'!G$24,'H-32A-WP06 - Debt Service'!G$27/12,0)),"-")</f>
        <v>0</v>
      </c>
      <c r="J129" s="261">
        <f>IFERROR(IF(-SUM(J$20:J128)+J$15&lt;0.000001,0,IF($C129&gt;='H-32A-WP06 - Debt Service'!H$24,'H-32A-WP06 - Debt Service'!H$27/12,0)),"-")</f>
        <v>0</v>
      </c>
      <c r="K129" s="261">
        <f>IFERROR(IF(-SUM(K$20:K128)+K$15&lt;0.000001,0,IF($C129&gt;='H-32A-WP06 - Debt Service'!I$24,'H-32A-WP06 - Debt Service'!I$27/12,0)),"-")</f>
        <v>0</v>
      </c>
      <c r="L129" s="261">
        <f>IFERROR(IF(-SUM(L$20:L128)+L$15&lt;0.000001,0,IF($C129&gt;='H-32A-WP06 - Debt Service'!J$24,'H-32A-WP06 - Debt Service'!J$27/12,0)),"-")</f>
        <v>0</v>
      </c>
      <c r="M129" s="261">
        <f>IFERROR(IF(-SUM(M$20:M128)+M$15&lt;0.000001,0,IF($C129&gt;='H-32A-WP06 - Debt Service'!K$24,'H-32A-WP06 - Debt Service'!K$27/12,0)),"-")</f>
        <v>0</v>
      </c>
      <c r="N129" s="261"/>
      <c r="O129" s="261"/>
      <c r="P129" s="261">
        <f>IFERROR(IF(-SUM(P$20:P128)+P$15&lt;0.000001,0,IF($C129&gt;='H-32A-WP06 - Debt Service'!M$24,'H-32A-WP06 - Debt Service'!M$27/12,0)),"-")</f>
        <v>0</v>
      </c>
      <c r="Q129" s="261">
        <f>IFERROR(IF(-SUM(Q$20:Q128)+Q$15&lt;0.000001,0,IF($C129&gt;='H-32A-WP06 - Debt Service'!L$24,'H-32A-WP06 - Debt Service'!L$27/12,0)),"-")</f>
        <v>0</v>
      </c>
      <c r="R129" s="261">
        <f>IFERROR(IF(-SUM(R$20:R128)+R$15&lt;0.000001,0,IF($C129&gt;='H-32A-WP06 - Debt Service'!S$24,'H-32A-WP06 - Debt Service'!S$27/12,0)),"-")</f>
        <v>0</v>
      </c>
      <c r="S129" s="261">
        <f>IFERROR(IF(-SUM(S$20:S128)+S$15&lt;0.000001,0,IF($C129&gt;='H-32A-WP06 - Debt Service'!O$24,'H-32A-WP06 - Debt Service'!O$27/12,0)),"-")</f>
        <v>0</v>
      </c>
      <c r="T129" s="261">
        <f>IFERROR(IF(-SUM(T$20:T128)+T$15&lt;0.000001,0,IF($C129&gt;='H-32A-WP06 - Debt Service'!#REF!,'H-32A-WP06 - Debt Service'!#REF!/12,0)),"-")</f>
        <v>0</v>
      </c>
      <c r="U129" s="261">
        <f>IFERROR(IF(-SUM(U$20:U128)+U$15&lt;0.000001,0,IF($C129&gt;='H-32A-WP06 - Debt Service'!T$24,'H-32A-WP06 - Debt Service'!T$27/12,0)),"-")</f>
        <v>0</v>
      </c>
      <c r="V129" s="261">
        <f>IFERROR(IF(-SUM(V$20:V128)+V$15&lt;0.000001,0,IF($C129&gt;='H-32A-WP06 - Debt Service'!N$24,'H-32A-WP06 - Debt Service'!N$27/12,0)),"-")</f>
        <v>0</v>
      </c>
      <c r="W129" s="261">
        <f>IFERROR(IF(-SUM(W$20:W128)+W$15&lt;0.000001,0,IF($C129&gt;='H-32A-WP06 - Debt Service'!Q$24,'H-32A-WP06 - Debt Service'!Q$27/12,0)),"-")</f>
        <v>0</v>
      </c>
      <c r="X129" s="261">
        <f>IFERROR(IF(-SUM(X$20:X128)+X$15&lt;0.000001,0,IF($C129&gt;='H-32A-WP06 - Debt Service'!T$24,'H-32A-WP06 - Debt Service'!T$27/12,0)),"-")</f>
        <v>0</v>
      </c>
      <c r="Y129" s="261">
        <f>IFERROR(IF(-SUM(Y$20:Y128)+Y$15&lt;0.000001,0,IF($C129&gt;='H-32A-WP06 - Debt Service'!#REF!,'H-32A-WP06 - Debt Service'!#REF!/12,0)),"-")</f>
        <v>0</v>
      </c>
      <c r="Z129" s="261">
        <f>IFERROR(IF(-SUM(Z$20:Z128)+Z$15&lt;0.000001,0,IF($C129&gt;='H-32A-WP06 - Debt Service'!S$24,'H-32A-WP06 - Debt Service'!S$27/12,0)),"-")</f>
        <v>0</v>
      </c>
      <c r="AA129" s="261">
        <f>IFERROR(IF(-SUM(AA$20:AA128)+AA$15&lt;0.000001,0,IF($C129&gt;='H-32A-WP06 - Debt Service'!R$24,'H-32A-WP06 - Debt Service'!R$27/12,0)),"-")</f>
        <v>0</v>
      </c>
      <c r="AB129" s="261">
        <f>IFERROR(IF(-SUM(AB$20:AB128)+AB$15&lt;0.000001,0,IF($C129&gt;='H-32A-WP06 - Debt Service'!P$24,'H-32A-WP06 - Debt Service'!P$27/12,0)),"-")</f>
        <v>0</v>
      </c>
      <c r="AC129" s="261">
        <f>IFERROR(IF(-SUM(AC$20:AC128)+AC$15&lt;0.000001,0,IF($C129&gt;='H-32A-WP06 - Debt Service'!#REF!,'H-32A-WP06 - Debt Service'!#REF!/12,0)),"-")</f>
        <v>0</v>
      </c>
      <c r="AD129" s="261">
        <f>IFERROR(IF(-SUM(AD$20:AD128)+AD$15&lt;0.000001,0,IF($C129&gt;='H-32A-WP06 - Debt Service'!#REF!,'H-32A-WP06 - Debt Service'!#REF!/12,0)),"-")</f>
        <v>0</v>
      </c>
      <c r="AE129" s="261">
        <f>IFERROR(IF(-SUM(AE$20:AE128)+AE$15&lt;0.000001,0,IF($C129&gt;='H-32A-WP06 - Debt Service'!#REF!,'H-32A-WP06 - Debt Service'!#REF!/12,0)),"-")</f>
        <v>0</v>
      </c>
      <c r="AF129" s="261">
        <f>IFERROR(IF(-SUM(AF$20:AF128)+AF$15&lt;0.000001,0,IF($C129&gt;='H-32A-WP06 - Debt Service'!#REF!,'H-32A-WP06 - Debt Service'!#REF!/12,0)),"-")</f>
        <v>0</v>
      </c>
      <c r="AH129" s="252">
        <f t="shared" si="8"/>
        <v>2028</v>
      </c>
      <c r="AI129" s="273">
        <f t="shared" si="10"/>
        <v>46784</v>
      </c>
      <c r="AJ129" s="273"/>
      <c r="AK129" s="261" t="str">
        <f>IFERROR(IF(-SUM(AK$20:AK128)+AK$15&lt;0.000001,0,IF($C129&gt;='H-32A-WP06 - Debt Service'!AH$24,'H-32A-WP06 - Debt Service'!AH$27/12,0)),"-")</f>
        <v>-</v>
      </c>
      <c r="AL129" s="261">
        <f>IFERROR(IF(-SUM(AL$20:AL128)+AL$15&lt;0.000001,0,IF($C129&gt;='H-32A-WP06 - Debt Service'!AI$24,'H-32A-WP06 - Debt Service'!AI$27/12,0)),"-")</f>
        <v>0</v>
      </c>
      <c r="AM129" s="261">
        <f>IFERROR(IF(-SUM(AM$20:AM128)+AM$15&lt;0.000001,0,IF($C129&gt;='H-32A-WP06 - Debt Service'!AJ$24,'H-32A-WP06 - Debt Service'!AJ$27/12,0)),"-")</f>
        <v>0</v>
      </c>
      <c r="AN129" s="261">
        <f>IFERROR(IF(-SUM(AN$20:AN128)+AN$15&lt;0.000001,0,IF($C129&gt;='H-32A-WP06 - Debt Service'!AK$24,'H-32A-WP06 - Debt Service'!AK$27/12,0)),"-")</f>
        <v>0</v>
      </c>
      <c r="AO129" s="261">
        <f>IFERROR(IF(-SUM(AO$20:AO128)+AO$15&lt;0.000001,0,IF($C129&gt;='H-32A-WP06 - Debt Service'!AL$24,'H-32A-WP06 - Debt Service'!AL$27/12,0)),"-")</f>
        <v>0</v>
      </c>
      <c r="AP129" s="261">
        <f>IFERROR(IF(-SUM(AP$20:AP128)+AP$15&lt;0.000001,0,IF($C129&gt;='H-32A-WP06 - Debt Service'!AM$24,'H-32A-WP06 - Debt Service'!AM$27/12,0)),"-")</f>
        <v>0</v>
      </c>
      <c r="AQ129" s="261">
        <f>IFERROR(IF(-SUM(AQ$20:AQ128)+AQ$15&lt;0.000001,0,IF($C129&gt;='H-32A-WP06 - Debt Service'!AN$24,'H-32A-WP06 - Debt Service'!AN$27/12,0)),"-")</f>
        <v>0</v>
      </c>
      <c r="AR129" s="261">
        <f>IFERROR(IF(-SUM(AR$20:AR128)+AR$15&lt;0.000001,0,IF($C129&gt;='H-32A-WP06 - Debt Service'!AO$24,'H-32A-WP06 - Debt Service'!AO$27/12,0)),"-")</f>
        <v>0</v>
      </c>
      <c r="AS129" s="261">
        <f>IFERROR(IF(-SUM(AS$20:AS128)+AS$15&lt;0.000001,0,IF($C129&gt;='H-32A-WP06 - Debt Service'!AP$24,'H-32A-WP06 - Debt Service'!AP$27/12,0)),"-")</f>
        <v>0</v>
      </c>
      <c r="AT129" s="261">
        <f>IFERROR(IF(-SUM(AT$20:AT128)+AT$15&lt;0.000001,0,IF($C129&gt;='H-32A-WP06 - Debt Service'!AQ$24,'H-32A-WP06 - Debt Service'!AQ$27/12,0)),"-")</f>
        <v>0</v>
      </c>
    </row>
    <row r="130" spans="2:46" x14ac:dyDescent="0.35">
      <c r="B130" s="252">
        <f t="shared" si="7"/>
        <v>2028</v>
      </c>
      <c r="C130" s="273">
        <f t="shared" si="9"/>
        <v>46813</v>
      </c>
      <c r="D130" s="273"/>
      <c r="E130" s="261">
        <f>IFERROR(IF(-SUM(E$20:E129)+E$15&lt;0.000001,0,IF($C130&gt;='H-32A-WP06 - Debt Service'!C$24,'H-32A-WP06 - Debt Service'!C$27/12,0)),"-")</f>
        <v>0</v>
      </c>
      <c r="F130" s="261">
        <f>IFERROR(IF(-SUM(F$20:F129)+F$15&lt;0.000001,0,IF($C130&gt;='H-32A-WP06 - Debt Service'!D$24,'H-32A-WP06 - Debt Service'!D$27/12,0)),"-")</f>
        <v>0</v>
      </c>
      <c r="G130" s="261">
        <f>IFERROR(IF(-SUM(G$20:G129)+G$15&lt;0.000001,0,IF($C130&gt;='H-32A-WP06 - Debt Service'!E$24,'H-32A-WP06 - Debt Service'!E$27/12,0)),"-")</f>
        <v>0</v>
      </c>
      <c r="H130" s="261">
        <f>IFERROR(IF(-SUM(H$20:H129)+H$15&lt;0.000001,0,IF($C130&gt;='H-32A-WP06 - Debt Service'!F$24,'H-32A-WP06 - Debt Service'!F$27/12,0)),"-")</f>
        <v>0</v>
      </c>
      <c r="I130" s="261">
        <f>IFERROR(IF(-SUM(I$20:I129)+I$15&lt;0.000001,0,IF($C130&gt;='H-32A-WP06 - Debt Service'!G$24,'H-32A-WP06 - Debt Service'!G$27/12,0)),"-")</f>
        <v>0</v>
      </c>
      <c r="J130" s="261">
        <f>IFERROR(IF(-SUM(J$20:J129)+J$15&lt;0.000001,0,IF($C130&gt;='H-32A-WP06 - Debt Service'!H$24,'H-32A-WP06 - Debt Service'!H$27/12,0)),"-")</f>
        <v>0</v>
      </c>
      <c r="K130" s="261">
        <f>IFERROR(IF(-SUM(K$20:K129)+K$15&lt;0.000001,0,IF($C130&gt;='H-32A-WP06 - Debt Service'!I$24,'H-32A-WP06 - Debt Service'!I$27/12,0)),"-")</f>
        <v>0</v>
      </c>
      <c r="L130" s="261">
        <f>IFERROR(IF(-SUM(L$20:L129)+L$15&lt;0.000001,0,IF($C130&gt;='H-32A-WP06 - Debt Service'!J$24,'H-32A-WP06 - Debt Service'!J$27/12,0)),"-")</f>
        <v>0</v>
      </c>
      <c r="M130" s="261">
        <f>IFERROR(IF(-SUM(M$20:M129)+M$15&lt;0.000001,0,IF($C130&gt;='H-32A-WP06 - Debt Service'!K$24,'H-32A-WP06 - Debt Service'!K$27/12,0)),"-")</f>
        <v>0</v>
      </c>
      <c r="N130" s="261"/>
      <c r="O130" s="261"/>
      <c r="P130" s="261">
        <f>IFERROR(IF(-SUM(P$20:P129)+P$15&lt;0.000001,0,IF($C130&gt;='H-32A-WP06 - Debt Service'!M$24,'H-32A-WP06 - Debt Service'!M$27/12,0)),"-")</f>
        <v>0</v>
      </c>
      <c r="Q130" s="261">
        <f>IFERROR(IF(-SUM(Q$20:Q129)+Q$15&lt;0.000001,0,IF($C130&gt;='H-32A-WP06 - Debt Service'!L$24,'H-32A-WP06 - Debt Service'!L$27/12,0)),"-")</f>
        <v>0</v>
      </c>
      <c r="R130" s="261">
        <f>IFERROR(IF(-SUM(R$20:R129)+R$15&lt;0.000001,0,IF($C130&gt;='H-32A-WP06 - Debt Service'!S$24,'H-32A-WP06 - Debt Service'!S$27/12,0)),"-")</f>
        <v>0</v>
      </c>
      <c r="S130" s="261">
        <f>IFERROR(IF(-SUM(S$20:S129)+S$15&lt;0.000001,0,IF($C130&gt;='H-32A-WP06 - Debt Service'!O$24,'H-32A-WP06 - Debt Service'!O$27/12,0)),"-")</f>
        <v>0</v>
      </c>
      <c r="T130" s="261">
        <f>IFERROR(IF(-SUM(T$20:T129)+T$15&lt;0.000001,0,IF($C130&gt;='H-32A-WP06 - Debt Service'!#REF!,'H-32A-WP06 - Debt Service'!#REF!/12,0)),"-")</f>
        <v>0</v>
      </c>
      <c r="U130" s="261">
        <f>IFERROR(IF(-SUM(U$20:U129)+U$15&lt;0.000001,0,IF($C130&gt;='H-32A-WP06 - Debt Service'!T$24,'H-32A-WP06 - Debt Service'!T$27/12,0)),"-")</f>
        <v>0</v>
      </c>
      <c r="V130" s="261">
        <f>IFERROR(IF(-SUM(V$20:V129)+V$15&lt;0.000001,0,IF($C130&gt;='H-32A-WP06 - Debt Service'!N$24,'H-32A-WP06 - Debt Service'!N$27/12,0)),"-")</f>
        <v>0</v>
      </c>
      <c r="W130" s="261">
        <f>IFERROR(IF(-SUM(W$20:W129)+W$15&lt;0.000001,0,IF($C130&gt;='H-32A-WP06 - Debt Service'!Q$24,'H-32A-WP06 - Debt Service'!Q$27/12,0)),"-")</f>
        <v>0</v>
      </c>
      <c r="X130" s="261">
        <f>IFERROR(IF(-SUM(X$20:X129)+X$15&lt;0.000001,0,IF($C130&gt;='H-32A-WP06 - Debt Service'!T$24,'H-32A-WP06 - Debt Service'!T$27/12,0)),"-")</f>
        <v>0</v>
      </c>
      <c r="Y130" s="261">
        <f>IFERROR(IF(-SUM(Y$20:Y129)+Y$15&lt;0.000001,0,IF($C130&gt;='H-32A-WP06 - Debt Service'!#REF!,'H-32A-WP06 - Debt Service'!#REF!/12,0)),"-")</f>
        <v>0</v>
      </c>
      <c r="Z130" s="261">
        <f>IFERROR(IF(-SUM(Z$20:Z129)+Z$15&lt;0.000001,0,IF($C130&gt;='H-32A-WP06 - Debt Service'!S$24,'H-32A-WP06 - Debt Service'!S$27/12,0)),"-")</f>
        <v>0</v>
      </c>
      <c r="AA130" s="261">
        <f>IFERROR(IF(-SUM(AA$20:AA129)+AA$15&lt;0.000001,0,IF($C130&gt;='H-32A-WP06 - Debt Service'!R$24,'H-32A-WP06 - Debt Service'!R$27/12,0)),"-")</f>
        <v>0</v>
      </c>
      <c r="AB130" s="261">
        <f>IFERROR(IF(-SUM(AB$20:AB129)+AB$15&lt;0.000001,0,IF($C130&gt;='H-32A-WP06 - Debt Service'!P$24,'H-32A-WP06 - Debt Service'!P$27/12,0)),"-")</f>
        <v>0</v>
      </c>
      <c r="AC130" s="261">
        <f>IFERROR(IF(-SUM(AC$20:AC129)+AC$15&lt;0.000001,0,IF($C130&gt;='H-32A-WP06 - Debt Service'!#REF!,'H-32A-WP06 - Debt Service'!#REF!/12,0)),"-")</f>
        <v>0</v>
      </c>
      <c r="AD130" s="261">
        <f>IFERROR(IF(-SUM(AD$20:AD129)+AD$15&lt;0.000001,0,IF($C130&gt;='H-32A-WP06 - Debt Service'!#REF!,'H-32A-WP06 - Debt Service'!#REF!/12,0)),"-")</f>
        <v>0</v>
      </c>
      <c r="AE130" s="261">
        <f>IFERROR(IF(-SUM(AE$20:AE129)+AE$15&lt;0.000001,0,IF($C130&gt;='H-32A-WP06 - Debt Service'!#REF!,'H-32A-WP06 - Debt Service'!#REF!/12,0)),"-")</f>
        <v>0</v>
      </c>
      <c r="AF130" s="261">
        <f>IFERROR(IF(-SUM(AF$20:AF129)+AF$15&lt;0.000001,0,IF($C130&gt;='H-32A-WP06 - Debt Service'!#REF!,'H-32A-WP06 - Debt Service'!#REF!/12,0)),"-")</f>
        <v>0</v>
      </c>
      <c r="AH130" s="252">
        <f t="shared" si="8"/>
        <v>2028</v>
      </c>
      <c r="AI130" s="273">
        <f t="shared" si="10"/>
        <v>46813</v>
      </c>
      <c r="AJ130" s="273"/>
      <c r="AK130" s="261" t="str">
        <f>IFERROR(IF(-SUM(AK$20:AK129)+AK$15&lt;0.000001,0,IF($C130&gt;='H-32A-WP06 - Debt Service'!AH$24,'H-32A-WP06 - Debt Service'!AH$27/12,0)),"-")</f>
        <v>-</v>
      </c>
      <c r="AL130" s="261">
        <f>IFERROR(IF(-SUM(AL$20:AL129)+AL$15&lt;0.000001,0,IF($C130&gt;='H-32A-WP06 - Debt Service'!AI$24,'H-32A-WP06 - Debt Service'!AI$27/12,0)),"-")</f>
        <v>0</v>
      </c>
      <c r="AM130" s="261">
        <f>IFERROR(IF(-SUM(AM$20:AM129)+AM$15&lt;0.000001,0,IF($C130&gt;='H-32A-WP06 - Debt Service'!AJ$24,'H-32A-WP06 - Debt Service'!AJ$27/12,0)),"-")</f>
        <v>0</v>
      </c>
      <c r="AN130" s="261">
        <f>IFERROR(IF(-SUM(AN$20:AN129)+AN$15&lt;0.000001,0,IF($C130&gt;='H-32A-WP06 - Debt Service'!AK$24,'H-32A-WP06 - Debt Service'!AK$27/12,0)),"-")</f>
        <v>0</v>
      </c>
      <c r="AO130" s="261">
        <f>IFERROR(IF(-SUM(AO$20:AO129)+AO$15&lt;0.000001,0,IF($C130&gt;='H-32A-WP06 - Debt Service'!AL$24,'H-32A-WP06 - Debt Service'!AL$27/12,0)),"-")</f>
        <v>0</v>
      </c>
      <c r="AP130" s="261">
        <f>IFERROR(IF(-SUM(AP$20:AP129)+AP$15&lt;0.000001,0,IF($C130&gt;='H-32A-WP06 - Debt Service'!AM$24,'H-32A-WP06 - Debt Service'!AM$27/12,0)),"-")</f>
        <v>0</v>
      </c>
      <c r="AQ130" s="261">
        <f>IFERROR(IF(-SUM(AQ$20:AQ129)+AQ$15&lt;0.000001,0,IF($C130&gt;='H-32A-WP06 - Debt Service'!AN$24,'H-32A-WP06 - Debt Service'!AN$27/12,0)),"-")</f>
        <v>0</v>
      </c>
      <c r="AR130" s="261">
        <f>IFERROR(IF(-SUM(AR$20:AR129)+AR$15&lt;0.000001,0,IF($C130&gt;='H-32A-WP06 - Debt Service'!AO$24,'H-32A-WP06 - Debt Service'!AO$27/12,0)),"-")</f>
        <v>0</v>
      </c>
      <c r="AS130" s="261">
        <f>IFERROR(IF(-SUM(AS$20:AS129)+AS$15&lt;0.000001,0,IF($C130&gt;='H-32A-WP06 - Debt Service'!AP$24,'H-32A-WP06 - Debt Service'!AP$27/12,0)),"-")</f>
        <v>0</v>
      </c>
      <c r="AT130" s="261">
        <f>IFERROR(IF(-SUM(AT$20:AT129)+AT$15&lt;0.000001,0,IF($C130&gt;='H-32A-WP06 - Debt Service'!AQ$24,'H-32A-WP06 - Debt Service'!AQ$27/12,0)),"-")</f>
        <v>0</v>
      </c>
    </row>
    <row r="131" spans="2:46" x14ac:dyDescent="0.35">
      <c r="B131" s="252">
        <f t="shared" si="7"/>
        <v>2028</v>
      </c>
      <c r="C131" s="273">
        <f t="shared" si="9"/>
        <v>46844</v>
      </c>
      <c r="D131" s="273"/>
      <c r="E131" s="261">
        <f>IFERROR(IF(-SUM(E$20:E130)+E$15&lt;0.000001,0,IF($C131&gt;='H-32A-WP06 - Debt Service'!C$24,'H-32A-WP06 - Debt Service'!C$27/12,0)),"-")</f>
        <v>0</v>
      </c>
      <c r="F131" s="261">
        <f>IFERROR(IF(-SUM(F$20:F130)+F$15&lt;0.000001,0,IF($C131&gt;='H-32A-WP06 - Debt Service'!D$24,'H-32A-WP06 - Debt Service'!D$27/12,0)),"-")</f>
        <v>0</v>
      </c>
      <c r="G131" s="261">
        <f>IFERROR(IF(-SUM(G$20:G130)+G$15&lt;0.000001,0,IF($C131&gt;='H-32A-WP06 - Debt Service'!E$24,'H-32A-WP06 - Debt Service'!E$27/12,0)),"-")</f>
        <v>0</v>
      </c>
      <c r="H131" s="261">
        <f>IFERROR(IF(-SUM(H$20:H130)+H$15&lt;0.000001,0,IF($C131&gt;='H-32A-WP06 - Debt Service'!F$24,'H-32A-WP06 - Debt Service'!F$27/12,0)),"-")</f>
        <v>0</v>
      </c>
      <c r="I131" s="261">
        <f>IFERROR(IF(-SUM(I$20:I130)+I$15&lt;0.000001,0,IF($C131&gt;='H-32A-WP06 - Debt Service'!G$24,'H-32A-WP06 - Debt Service'!G$27/12,0)),"-")</f>
        <v>0</v>
      </c>
      <c r="J131" s="261">
        <f>IFERROR(IF(-SUM(J$20:J130)+J$15&lt;0.000001,0,IF($C131&gt;='H-32A-WP06 - Debt Service'!H$24,'H-32A-WP06 - Debt Service'!H$27/12,0)),"-")</f>
        <v>0</v>
      </c>
      <c r="K131" s="261">
        <f>IFERROR(IF(-SUM(K$20:K130)+K$15&lt;0.000001,0,IF($C131&gt;='H-32A-WP06 - Debt Service'!I$24,'H-32A-WP06 - Debt Service'!I$27/12,0)),"-")</f>
        <v>0</v>
      </c>
      <c r="L131" s="261">
        <f>IFERROR(IF(-SUM(L$20:L130)+L$15&lt;0.000001,0,IF($C131&gt;='H-32A-WP06 - Debt Service'!J$24,'H-32A-WP06 - Debt Service'!J$27/12,0)),"-")</f>
        <v>0</v>
      </c>
      <c r="M131" s="261">
        <f>IFERROR(IF(-SUM(M$20:M130)+M$15&lt;0.000001,0,IF($C131&gt;='H-32A-WP06 - Debt Service'!K$24,'H-32A-WP06 - Debt Service'!K$27/12,0)),"-")</f>
        <v>0</v>
      </c>
      <c r="N131" s="261"/>
      <c r="O131" s="261"/>
      <c r="P131" s="261">
        <f>IFERROR(IF(-SUM(P$20:P130)+P$15&lt;0.000001,0,IF($C131&gt;='H-32A-WP06 - Debt Service'!M$24,'H-32A-WP06 - Debt Service'!M$27/12,0)),"-")</f>
        <v>0</v>
      </c>
      <c r="Q131" s="261">
        <f>IFERROR(IF(-SUM(Q$20:Q130)+Q$15&lt;0.000001,0,IF($C131&gt;='H-32A-WP06 - Debt Service'!L$24,'H-32A-WP06 - Debt Service'!L$27/12,0)),"-")</f>
        <v>0</v>
      </c>
      <c r="R131" s="261">
        <f>IFERROR(IF(-SUM(R$20:R130)+R$15&lt;0.000001,0,IF($C131&gt;='H-32A-WP06 - Debt Service'!S$24,'H-32A-WP06 - Debt Service'!S$27/12,0)),"-")</f>
        <v>0</v>
      </c>
      <c r="S131" s="261">
        <f>IFERROR(IF(-SUM(S$20:S130)+S$15&lt;0.000001,0,IF($C131&gt;='H-32A-WP06 - Debt Service'!O$24,'H-32A-WP06 - Debt Service'!O$27/12,0)),"-")</f>
        <v>0</v>
      </c>
      <c r="T131" s="261">
        <f>IFERROR(IF(-SUM(T$20:T130)+T$15&lt;0.000001,0,IF($C131&gt;='H-32A-WP06 - Debt Service'!#REF!,'H-32A-WP06 - Debt Service'!#REF!/12,0)),"-")</f>
        <v>0</v>
      </c>
      <c r="U131" s="261">
        <f>IFERROR(IF(-SUM(U$20:U130)+U$15&lt;0.000001,0,IF($C131&gt;='H-32A-WP06 - Debt Service'!T$24,'H-32A-WP06 - Debt Service'!T$27/12,0)),"-")</f>
        <v>0</v>
      </c>
      <c r="V131" s="261">
        <f>IFERROR(IF(-SUM(V$20:V130)+V$15&lt;0.000001,0,IF($C131&gt;='H-32A-WP06 - Debt Service'!N$24,'H-32A-WP06 - Debt Service'!N$27/12,0)),"-")</f>
        <v>0</v>
      </c>
      <c r="W131" s="261">
        <f>IFERROR(IF(-SUM(W$20:W130)+W$15&lt;0.000001,0,IF($C131&gt;='H-32A-WP06 - Debt Service'!Q$24,'H-32A-WP06 - Debt Service'!Q$27/12,0)),"-")</f>
        <v>0</v>
      </c>
      <c r="X131" s="261">
        <f>IFERROR(IF(-SUM(X$20:X130)+X$15&lt;0.000001,0,IF($C131&gt;='H-32A-WP06 - Debt Service'!T$24,'H-32A-WP06 - Debt Service'!T$27/12,0)),"-")</f>
        <v>0</v>
      </c>
      <c r="Y131" s="261">
        <f>IFERROR(IF(-SUM(Y$20:Y130)+Y$15&lt;0.000001,0,IF($C131&gt;='H-32A-WP06 - Debt Service'!#REF!,'H-32A-WP06 - Debt Service'!#REF!/12,0)),"-")</f>
        <v>0</v>
      </c>
      <c r="Z131" s="261">
        <f>IFERROR(IF(-SUM(Z$20:Z130)+Z$15&lt;0.000001,0,IF($C131&gt;='H-32A-WP06 - Debt Service'!S$24,'H-32A-WP06 - Debt Service'!S$27/12,0)),"-")</f>
        <v>0</v>
      </c>
      <c r="AA131" s="261">
        <f>IFERROR(IF(-SUM(AA$20:AA130)+AA$15&lt;0.000001,0,IF($C131&gt;='H-32A-WP06 - Debt Service'!R$24,'H-32A-WP06 - Debt Service'!R$27/12,0)),"-")</f>
        <v>0</v>
      </c>
      <c r="AB131" s="261">
        <f>IFERROR(IF(-SUM(AB$20:AB130)+AB$15&lt;0.000001,0,IF($C131&gt;='H-32A-WP06 - Debt Service'!P$24,'H-32A-WP06 - Debt Service'!P$27/12,0)),"-")</f>
        <v>0</v>
      </c>
      <c r="AC131" s="261">
        <f>IFERROR(IF(-SUM(AC$20:AC130)+AC$15&lt;0.000001,0,IF($C131&gt;='H-32A-WP06 - Debt Service'!#REF!,'H-32A-WP06 - Debt Service'!#REF!/12,0)),"-")</f>
        <v>0</v>
      </c>
      <c r="AD131" s="261">
        <f>IFERROR(IF(-SUM(AD$20:AD130)+AD$15&lt;0.000001,0,IF($C131&gt;='H-32A-WP06 - Debt Service'!#REF!,'H-32A-WP06 - Debt Service'!#REF!/12,0)),"-")</f>
        <v>0</v>
      </c>
      <c r="AE131" s="261">
        <f>IFERROR(IF(-SUM(AE$20:AE130)+AE$15&lt;0.000001,0,IF($C131&gt;='H-32A-WP06 - Debt Service'!#REF!,'H-32A-WP06 - Debt Service'!#REF!/12,0)),"-")</f>
        <v>0</v>
      </c>
      <c r="AF131" s="261">
        <f>IFERROR(IF(-SUM(AF$20:AF130)+AF$15&lt;0.000001,0,IF($C131&gt;='H-32A-WP06 - Debt Service'!#REF!,'H-32A-WP06 - Debt Service'!#REF!/12,0)),"-")</f>
        <v>0</v>
      </c>
      <c r="AH131" s="252">
        <f t="shared" si="8"/>
        <v>2028</v>
      </c>
      <c r="AI131" s="273">
        <f t="shared" si="10"/>
        <v>46844</v>
      </c>
      <c r="AJ131" s="273"/>
      <c r="AK131" s="261" t="str">
        <f>IFERROR(IF(-SUM(AK$20:AK130)+AK$15&lt;0.000001,0,IF($C131&gt;='H-32A-WP06 - Debt Service'!AH$24,'H-32A-WP06 - Debt Service'!AH$27/12,0)),"-")</f>
        <v>-</v>
      </c>
      <c r="AL131" s="261">
        <f>IFERROR(IF(-SUM(AL$20:AL130)+AL$15&lt;0.000001,0,IF($C131&gt;='H-32A-WP06 - Debt Service'!AI$24,'H-32A-WP06 - Debt Service'!AI$27/12,0)),"-")</f>
        <v>0</v>
      </c>
      <c r="AM131" s="261">
        <f>IFERROR(IF(-SUM(AM$20:AM130)+AM$15&lt;0.000001,0,IF($C131&gt;='H-32A-WP06 - Debt Service'!AJ$24,'H-32A-WP06 - Debt Service'!AJ$27/12,0)),"-")</f>
        <v>0</v>
      </c>
      <c r="AN131" s="261">
        <f>IFERROR(IF(-SUM(AN$20:AN130)+AN$15&lt;0.000001,0,IF($C131&gt;='H-32A-WP06 - Debt Service'!AK$24,'H-32A-WP06 - Debt Service'!AK$27/12,0)),"-")</f>
        <v>0</v>
      </c>
      <c r="AO131" s="261">
        <f>IFERROR(IF(-SUM(AO$20:AO130)+AO$15&lt;0.000001,0,IF($C131&gt;='H-32A-WP06 - Debt Service'!AL$24,'H-32A-WP06 - Debt Service'!AL$27/12,0)),"-")</f>
        <v>0</v>
      </c>
      <c r="AP131" s="261">
        <f>IFERROR(IF(-SUM(AP$20:AP130)+AP$15&lt;0.000001,0,IF($C131&gt;='H-32A-WP06 - Debt Service'!AM$24,'H-32A-WP06 - Debt Service'!AM$27/12,0)),"-")</f>
        <v>0</v>
      </c>
      <c r="AQ131" s="261">
        <f>IFERROR(IF(-SUM(AQ$20:AQ130)+AQ$15&lt;0.000001,0,IF($C131&gt;='H-32A-WP06 - Debt Service'!AN$24,'H-32A-WP06 - Debt Service'!AN$27/12,0)),"-")</f>
        <v>0</v>
      </c>
      <c r="AR131" s="261">
        <f>IFERROR(IF(-SUM(AR$20:AR130)+AR$15&lt;0.000001,0,IF($C131&gt;='H-32A-WP06 - Debt Service'!AO$24,'H-32A-WP06 - Debt Service'!AO$27/12,0)),"-")</f>
        <v>0</v>
      </c>
      <c r="AS131" s="261">
        <f>IFERROR(IF(-SUM(AS$20:AS130)+AS$15&lt;0.000001,0,IF($C131&gt;='H-32A-WP06 - Debt Service'!AP$24,'H-32A-WP06 - Debt Service'!AP$27/12,0)),"-")</f>
        <v>0</v>
      </c>
      <c r="AT131" s="261">
        <f>IFERROR(IF(-SUM(AT$20:AT130)+AT$15&lt;0.000001,0,IF($C131&gt;='H-32A-WP06 - Debt Service'!AQ$24,'H-32A-WP06 - Debt Service'!AQ$27/12,0)),"-")</f>
        <v>0</v>
      </c>
    </row>
    <row r="132" spans="2:46" x14ac:dyDescent="0.35">
      <c r="B132" s="252">
        <f t="shared" si="7"/>
        <v>2028</v>
      </c>
      <c r="C132" s="273">
        <f t="shared" si="9"/>
        <v>46874</v>
      </c>
      <c r="D132" s="273"/>
      <c r="E132" s="261">
        <f>IFERROR(IF(-SUM(E$20:E131)+E$15&lt;0.000001,0,IF($C132&gt;='H-32A-WP06 - Debt Service'!C$24,'H-32A-WP06 - Debt Service'!C$27/12,0)),"-")</f>
        <v>0</v>
      </c>
      <c r="F132" s="261">
        <f>IFERROR(IF(-SUM(F$20:F131)+F$15&lt;0.000001,0,IF($C132&gt;='H-32A-WP06 - Debt Service'!D$24,'H-32A-WP06 - Debt Service'!D$27/12,0)),"-")</f>
        <v>0</v>
      </c>
      <c r="G132" s="261">
        <f>IFERROR(IF(-SUM(G$20:G131)+G$15&lt;0.000001,0,IF($C132&gt;='H-32A-WP06 - Debt Service'!E$24,'H-32A-WP06 - Debt Service'!E$27/12,0)),"-")</f>
        <v>0</v>
      </c>
      <c r="H132" s="261">
        <f>IFERROR(IF(-SUM(H$20:H131)+H$15&lt;0.000001,0,IF($C132&gt;='H-32A-WP06 - Debt Service'!F$24,'H-32A-WP06 - Debt Service'!F$27/12,0)),"-")</f>
        <v>0</v>
      </c>
      <c r="I132" s="261">
        <f>IFERROR(IF(-SUM(I$20:I131)+I$15&lt;0.000001,0,IF($C132&gt;='H-32A-WP06 - Debt Service'!G$24,'H-32A-WP06 - Debt Service'!G$27/12,0)),"-")</f>
        <v>0</v>
      </c>
      <c r="J132" s="261">
        <f>IFERROR(IF(-SUM(J$20:J131)+J$15&lt;0.000001,0,IF($C132&gt;='H-32A-WP06 - Debt Service'!H$24,'H-32A-WP06 - Debt Service'!H$27/12,0)),"-")</f>
        <v>0</v>
      </c>
      <c r="K132" s="261">
        <f>IFERROR(IF(-SUM(K$20:K131)+K$15&lt;0.000001,0,IF($C132&gt;='H-32A-WP06 - Debt Service'!I$24,'H-32A-WP06 - Debt Service'!I$27/12,0)),"-")</f>
        <v>0</v>
      </c>
      <c r="L132" s="261">
        <f>IFERROR(IF(-SUM(L$20:L131)+L$15&lt;0.000001,0,IF($C132&gt;='H-32A-WP06 - Debt Service'!J$24,'H-32A-WP06 - Debt Service'!J$27/12,0)),"-")</f>
        <v>0</v>
      </c>
      <c r="M132" s="261">
        <f>IFERROR(IF(-SUM(M$20:M131)+M$15&lt;0.000001,0,IF($C132&gt;='H-32A-WP06 - Debt Service'!K$24,'H-32A-WP06 - Debt Service'!K$27/12,0)),"-")</f>
        <v>0</v>
      </c>
      <c r="N132" s="261"/>
      <c r="O132" s="261"/>
      <c r="P132" s="261">
        <f>IFERROR(IF(-SUM(P$20:P131)+P$15&lt;0.000001,0,IF($C132&gt;='H-32A-WP06 - Debt Service'!M$24,'H-32A-WP06 - Debt Service'!M$27/12,0)),"-")</f>
        <v>0</v>
      </c>
      <c r="Q132" s="261">
        <f>IFERROR(IF(-SUM(Q$20:Q131)+Q$15&lt;0.000001,0,IF($C132&gt;='H-32A-WP06 - Debt Service'!L$24,'H-32A-WP06 - Debt Service'!L$27/12,0)),"-")</f>
        <v>0</v>
      </c>
      <c r="R132" s="261">
        <f>IFERROR(IF(-SUM(R$20:R131)+R$15&lt;0.000001,0,IF($C132&gt;='H-32A-WP06 - Debt Service'!S$24,'H-32A-WP06 - Debt Service'!S$27/12,0)),"-")</f>
        <v>0</v>
      </c>
      <c r="S132" s="261">
        <f>IFERROR(IF(-SUM(S$20:S131)+S$15&lt;0.000001,0,IF($C132&gt;='H-32A-WP06 - Debt Service'!O$24,'H-32A-WP06 - Debt Service'!O$27/12,0)),"-")</f>
        <v>0</v>
      </c>
      <c r="T132" s="261">
        <f>IFERROR(IF(-SUM(T$20:T131)+T$15&lt;0.000001,0,IF($C132&gt;='H-32A-WP06 - Debt Service'!#REF!,'H-32A-WP06 - Debt Service'!#REF!/12,0)),"-")</f>
        <v>0</v>
      </c>
      <c r="U132" s="261">
        <f>IFERROR(IF(-SUM(U$20:U131)+U$15&lt;0.000001,0,IF($C132&gt;='H-32A-WP06 - Debt Service'!T$24,'H-32A-WP06 - Debt Service'!T$27/12,0)),"-")</f>
        <v>0</v>
      </c>
      <c r="V132" s="261">
        <f>IFERROR(IF(-SUM(V$20:V131)+V$15&lt;0.000001,0,IF($C132&gt;='H-32A-WP06 - Debt Service'!N$24,'H-32A-WP06 - Debt Service'!N$27/12,0)),"-")</f>
        <v>0</v>
      </c>
      <c r="W132" s="261">
        <f>IFERROR(IF(-SUM(W$20:W131)+W$15&lt;0.000001,0,IF($C132&gt;='H-32A-WP06 - Debt Service'!Q$24,'H-32A-WP06 - Debt Service'!Q$27/12,0)),"-")</f>
        <v>0</v>
      </c>
      <c r="X132" s="261">
        <f>IFERROR(IF(-SUM(X$20:X131)+X$15&lt;0.000001,0,IF($C132&gt;='H-32A-WP06 - Debt Service'!T$24,'H-32A-WP06 - Debt Service'!T$27/12,0)),"-")</f>
        <v>0</v>
      </c>
      <c r="Y132" s="261">
        <f>IFERROR(IF(-SUM(Y$20:Y131)+Y$15&lt;0.000001,0,IF($C132&gt;='H-32A-WP06 - Debt Service'!#REF!,'H-32A-WP06 - Debt Service'!#REF!/12,0)),"-")</f>
        <v>0</v>
      </c>
      <c r="Z132" s="261">
        <f>IFERROR(IF(-SUM(Z$20:Z131)+Z$15&lt;0.000001,0,IF($C132&gt;='H-32A-WP06 - Debt Service'!S$24,'H-32A-WP06 - Debt Service'!S$27/12,0)),"-")</f>
        <v>0</v>
      </c>
      <c r="AA132" s="261">
        <f>IFERROR(IF(-SUM(AA$20:AA131)+AA$15&lt;0.000001,0,IF($C132&gt;='H-32A-WP06 - Debt Service'!R$24,'H-32A-WP06 - Debt Service'!R$27/12,0)),"-")</f>
        <v>0</v>
      </c>
      <c r="AB132" s="261">
        <f>IFERROR(IF(-SUM(AB$20:AB131)+AB$15&lt;0.000001,0,IF($C132&gt;='H-32A-WP06 - Debt Service'!P$24,'H-32A-WP06 - Debt Service'!P$27/12,0)),"-")</f>
        <v>0</v>
      </c>
      <c r="AC132" s="261">
        <f>IFERROR(IF(-SUM(AC$20:AC131)+AC$15&lt;0.000001,0,IF($C132&gt;='H-32A-WP06 - Debt Service'!#REF!,'H-32A-WP06 - Debt Service'!#REF!/12,0)),"-")</f>
        <v>0</v>
      </c>
      <c r="AD132" s="261">
        <f>IFERROR(IF(-SUM(AD$20:AD131)+AD$15&lt;0.000001,0,IF($C132&gt;='H-32A-WP06 - Debt Service'!#REF!,'H-32A-WP06 - Debt Service'!#REF!/12,0)),"-")</f>
        <v>0</v>
      </c>
      <c r="AE132" s="261">
        <f>IFERROR(IF(-SUM(AE$20:AE131)+AE$15&lt;0.000001,0,IF($C132&gt;='H-32A-WP06 - Debt Service'!#REF!,'H-32A-WP06 - Debt Service'!#REF!/12,0)),"-")</f>
        <v>0</v>
      </c>
      <c r="AF132" s="261">
        <f>IFERROR(IF(-SUM(AF$20:AF131)+AF$15&lt;0.000001,0,IF($C132&gt;='H-32A-WP06 - Debt Service'!#REF!,'H-32A-WP06 - Debt Service'!#REF!/12,0)),"-")</f>
        <v>0</v>
      </c>
      <c r="AH132" s="252">
        <f t="shared" si="8"/>
        <v>2028</v>
      </c>
      <c r="AI132" s="273">
        <f t="shared" si="10"/>
        <v>46874</v>
      </c>
      <c r="AJ132" s="273"/>
      <c r="AK132" s="261" t="str">
        <f>IFERROR(IF(-SUM(AK$20:AK131)+AK$15&lt;0.000001,0,IF($C132&gt;='H-32A-WP06 - Debt Service'!AH$24,'H-32A-WP06 - Debt Service'!AH$27/12,0)),"-")</f>
        <v>-</v>
      </c>
      <c r="AL132" s="261">
        <f>IFERROR(IF(-SUM(AL$20:AL131)+AL$15&lt;0.000001,0,IF($C132&gt;='H-32A-WP06 - Debt Service'!AI$24,'H-32A-WP06 - Debt Service'!AI$27/12,0)),"-")</f>
        <v>0</v>
      </c>
      <c r="AM132" s="261">
        <f>IFERROR(IF(-SUM(AM$20:AM131)+AM$15&lt;0.000001,0,IF($C132&gt;='H-32A-WP06 - Debt Service'!AJ$24,'H-32A-WP06 - Debt Service'!AJ$27/12,0)),"-")</f>
        <v>0</v>
      </c>
      <c r="AN132" s="261">
        <f>IFERROR(IF(-SUM(AN$20:AN131)+AN$15&lt;0.000001,0,IF($C132&gt;='H-32A-WP06 - Debt Service'!AK$24,'H-32A-WP06 - Debt Service'!AK$27/12,0)),"-")</f>
        <v>0</v>
      </c>
      <c r="AO132" s="261">
        <f>IFERROR(IF(-SUM(AO$20:AO131)+AO$15&lt;0.000001,0,IF($C132&gt;='H-32A-WP06 - Debt Service'!AL$24,'H-32A-WP06 - Debt Service'!AL$27/12,0)),"-")</f>
        <v>0</v>
      </c>
      <c r="AP132" s="261">
        <f>IFERROR(IF(-SUM(AP$20:AP131)+AP$15&lt;0.000001,0,IF($C132&gt;='H-32A-WP06 - Debt Service'!AM$24,'H-32A-WP06 - Debt Service'!AM$27/12,0)),"-")</f>
        <v>0</v>
      </c>
      <c r="AQ132" s="261">
        <f>IFERROR(IF(-SUM(AQ$20:AQ131)+AQ$15&lt;0.000001,0,IF($C132&gt;='H-32A-WP06 - Debt Service'!AN$24,'H-32A-WP06 - Debt Service'!AN$27/12,0)),"-")</f>
        <v>0</v>
      </c>
      <c r="AR132" s="261">
        <f>IFERROR(IF(-SUM(AR$20:AR131)+AR$15&lt;0.000001,0,IF($C132&gt;='H-32A-WP06 - Debt Service'!AO$24,'H-32A-WP06 - Debt Service'!AO$27/12,0)),"-")</f>
        <v>0</v>
      </c>
      <c r="AS132" s="261">
        <f>IFERROR(IF(-SUM(AS$20:AS131)+AS$15&lt;0.000001,0,IF($C132&gt;='H-32A-WP06 - Debt Service'!AP$24,'H-32A-WP06 - Debt Service'!AP$27/12,0)),"-")</f>
        <v>0</v>
      </c>
      <c r="AT132" s="261">
        <f>IFERROR(IF(-SUM(AT$20:AT131)+AT$15&lt;0.000001,0,IF($C132&gt;='H-32A-WP06 - Debt Service'!AQ$24,'H-32A-WP06 - Debt Service'!AQ$27/12,0)),"-")</f>
        <v>0</v>
      </c>
    </row>
    <row r="133" spans="2:46" x14ac:dyDescent="0.35">
      <c r="B133" s="252">
        <f t="shared" si="7"/>
        <v>2028</v>
      </c>
      <c r="C133" s="273">
        <f t="shared" si="9"/>
        <v>46905</v>
      </c>
      <c r="D133" s="273"/>
      <c r="E133" s="261">
        <f>IFERROR(IF(-SUM(E$20:E132)+E$15&lt;0.000001,0,IF($C133&gt;='H-32A-WP06 - Debt Service'!C$24,'H-32A-WP06 - Debt Service'!C$27/12,0)),"-")</f>
        <v>0</v>
      </c>
      <c r="F133" s="261">
        <f>IFERROR(IF(-SUM(F$20:F132)+F$15&lt;0.000001,0,IF($C133&gt;='H-32A-WP06 - Debt Service'!D$24,'H-32A-WP06 - Debt Service'!D$27/12,0)),"-")</f>
        <v>0</v>
      </c>
      <c r="G133" s="261">
        <f>IFERROR(IF(-SUM(G$20:G132)+G$15&lt;0.000001,0,IF($C133&gt;='H-32A-WP06 - Debt Service'!E$24,'H-32A-WP06 - Debt Service'!E$27/12,0)),"-")</f>
        <v>0</v>
      </c>
      <c r="H133" s="261">
        <f>IFERROR(IF(-SUM(H$20:H132)+H$15&lt;0.000001,0,IF($C133&gt;='H-32A-WP06 - Debt Service'!F$24,'H-32A-WP06 - Debt Service'!F$27/12,0)),"-")</f>
        <v>0</v>
      </c>
      <c r="I133" s="261">
        <f>IFERROR(IF(-SUM(I$20:I132)+I$15&lt;0.000001,0,IF($C133&gt;='H-32A-WP06 - Debt Service'!G$24,'H-32A-WP06 - Debt Service'!G$27/12,0)),"-")</f>
        <v>0</v>
      </c>
      <c r="J133" s="261">
        <f>IFERROR(IF(-SUM(J$20:J132)+J$15&lt;0.000001,0,IF($C133&gt;='H-32A-WP06 - Debt Service'!H$24,'H-32A-WP06 - Debt Service'!H$27/12,0)),"-")</f>
        <v>0</v>
      </c>
      <c r="K133" s="261">
        <f>IFERROR(IF(-SUM(K$20:K132)+K$15&lt;0.000001,0,IF($C133&gt;='H-32A-WP06 - Debt Service'!I$24,'H-32A-WP06 - Debt Service'!I$27/12,0)),"-")</f>
        <v>0</v>
      </c>
      <c r="L133" s="261">
        <f>IFERROR(IF(-SUM(L$20:L132)+L$15&lt;0.000001,0,IF($C133&gt;='H-32A-WP06 - Debt Service'!J$24,'H-32A-WP06 - Debt Service'!J$27/12,0)),"-")</f>
        <v>0</v>
      </c>
      <c r="M133" s="261">
        <f>IFERROR(IF(-SUM(M$20:M132)+M$15&lt;0.000001,0,IF($C133&gt;='H-32A-WP06 - Debt Service'!K$24,'H-32A-WP06 - Debt Service'!K$27/12,0)),"-")</f>
        <v>0</v>
      </c>
      <c r="N133" s="261"/>
      <c r="O133" s="261"/>
      <c r="P133" s="261">
        <f>IFERROR(IF(-SUM(P$20:P132)+P$15&lt;0.000001,0,IF($C133&gt;='H-32A-WP06 - Debt Service'!M$24,'H-32A-WP06 - Debt Service'!M$27/12,0)),"-")</f>
        <v>0</v>
      </c>
      <c r="Q133" s="261">
        <f>IFERROR(IF(-SUM(Q$20:Q132)+Q$15&lt;0.000001,0,IF($C133&gt;='H-32A-WP06 - Debt Service'!L$24,'H-32A-WP06 - Debt Service'!L$27/12,0)),"-")</f>
        <v>0</v>
      </c>
      <c r="R133" s="261">
        <f>IFERROR(IF(-SUM(R$20:R132)+R$15&lt;0.000001,0,IF($C133&gt;='H-32A-WP06 - Debt Service'!S$24,'H-32A-WP06 - Debt Service'!S$27/12,0)),"-")</f>
        <v>0</v>
      </c>
      <c r="S133" s="261">
        <f>IFERROR(IF(-SUM(S$20:S132)+S$15&lt;0.000001,0,IF($C133&gt;='H-32A-WP06 - Debt Service'!O$24,'H-32A-WP06 - Debt Service'!O$27/12,0)),"-")</f>
        <v>0</v>
      </c>
      <c r="T133" s="261">
        <f>IFERROR(IF(-SUM(T$20:T132)+T$15&lt;0.000001,0,IF($C133&gt;='H-32A-WP06 - Debt Service'!#REF!,'H-32A-WP06 - Debt Service'!#REF!/12,0)),"-")</f>
        <v>0</v>
      </c>
      <c r="U133" s="261">
        <f>IFERROR(IF(-SUM(U$20:U132)+U$15&lt;0.000001,0,IF($C133&gt;='H-32A-WP06 - Debt Service'!T$24,'H-32A-WP06 - Debt Service'!T$27/12,0)),"-")</f>
        <v>0</v>
      </c>
      <c r="V133" s="261">
        <f>IFERROR(IF(-SUM(V$20:V132)+V$15&lt;0.000001,0,IF($C133&gt;='H-32A-WP06 - Debt Service'!N$24,'H-32A-WP06 - Debt Service'!N$27/12,0)),"-")</f>
        <v>0</v>
      </c>
      <c r="W133" s="261">
        <f>IFERROR(IF(-SUM(W$20:W132)+W$15&lt;0.000001,0,IF($C133&gt;='H-32A-WP06 - Debt Service'!Q$24,'H-32A-WP06 - Debt Service'!Q$27/12,0)),"-")</f>
        <v>0</v>
      </c>
      <c r="X133" s="261">
        <f>IFERROR(IF(-SUM(X$20:X132)+X$15&lt;0.000001,0,IF($C133&gt;='H-32A-WP06 - Debt Service'!T$24,'H-32A-WP06 - Debt Service'!T$27/12,0)),"-")</f>
        <v>0</v>
      </c>
      <c r="Y133" s="261">
        <f>IFERROR(IF(-SUM(Y$20:Y132)+Y$15&lt;0.000001,0,IF($C133&gt;='H-32A-WP06 - Debt Service'!#REF!,'H-32A-WP06 - Debt Service'!#REF!/12,0)),"-")</f>
        <v>0</v>
      </c>
      <c r="Z133" s="261">
        <f>IFERROR(IF(-SUM(Z$20:Z132)+Z$15&lt;0.000001,0,IF($C133&gt;='H-32A-WP06 - Debt Service'!S$24,'H-32A-WP06 - Debt Service'!S$27/12,0)),"-")</f>
        <v>0</v>
      </c>
      <c r="AA133" s="261">
        <f>IFERROR(IF(-SUM(AA$20:AA132)+AA$15&lt;0.000001,0,IF($C133&gt;='H-32A-WP06 - Debt Service'!R$24,'H-32A-WP06 - Debt Service'!R$27/12,0)),"-")</f>
        <v>0</v>
      </c>
      <c r="AB133" s="261">
        <f>IFERROR(IF(-SUM(AB$20:AB132)+AB$15&lt;0.000001,0,IF($C133&gt;='H-32A-WP06 - Debt Service'!P$24,'H-32A-WP06 - Debt Service'!P$27/12,0)),"-")</f>
        <v>0</v>
      </c>
      <c r="AC133" s="261">
        <f>IFERROR(IF(-SUM(AC$20:AC132)+AC$15&lt;0.000001,0,IF($C133&gt;='H-32A-WP06 - Debt Service'!#REF!,'H-32A-WP06 - Debt Service'!#REF!/12,0)),"-")</f>
        <v>0</v>
      </c>
      <c r="AD133" s="261">
        <f>IFERROR(IF(-SUM(AD$20:AD132)+AD$15&lt;0.000001,0,IF($C133&gt;='H-32A-WP06 - Debt Service'!#REF!,'H-32A-WP06 - Debt Service'!#REF!/12,0)),"-")</f>
        <v>0</v>
      </c>
      <c r="AE133" s="261">
        <f>IFERROR(IF(-SUM(AE$20:AE132)+AE$15&lt;0.000001,0,IF($C133&gt;='H-32A-WP06 - Debt Service'!#REF!,'H-32A-WP06 - Debt Service'!#REF!/12,0)),"-")</f>
        <v>0</v>
      </c>
      <c r="AF133" s="261">
        <f>IFERROR(IF(-SUM(AF$20:AF132)+AF$15&lt;0.000001,0,IF($C133&gt;='H-32A-WP06 - Debt Service'!#REF!,'H-32A-WP06 - Debt Service'!#REF!/12,0)),"-")</f>
        <v>0</v>
      </c>
      <c r="AH133" s="252">
        <f t="shared" si="8"/>
        <v>2028</v>
      </c>
      <c r="AI133" s="273">
        <f t="shared" si="10"/>
        <v>46905</v>
      </c>
      <c r="AJ133" s="273"/>
      <c r="AK133" s="261" t="str">
        <f>IFERROR(IF(-SUM(AK$20:AK132)+AK$15&lt;0.000001,0,IF($C133&gt;='H-32A-WP06 - Debt Service'!AH$24,'H-32A-WP06 - Debt Service'!AH$27/12,0)),"-")</f>
        <v>-</v>
      </c>
      <c r="AL133" s="261">
        <f>IFERROR(IF(-SUM(AL$20:AL132)+AL$15&lt;0.000001,0,IF($C133&gt;='H-32A-WP06 - Debt Service'!AI$24,'H-32A-WP06 - Debt Service'!AI$27/12,0)),"-")</f>
        <v>0</v>
      </c>
      <c r="AM133" s="261">
        <f>IFERROR(IF(-SUM(AM$20:AM132)+AM$15&lt;0.000001,0,IF($C133&gt;='H-32A-WP06 - Debt Service'!AJ$24,'H-32A-WP06 - Debt Service'!AJ$27/12,0)),"-")</f>
        <v>0</v>
      </c>
      <c r="AN133" s="261">
        <f>IFERROR(IF(-SUM(AN$20:AN132)+AN$15&lt;0.000001,0,IF($C133&gt;='H-32A-WP06 - Debt Service'!AK$24,'H-32A-WP06 - Debt Service'!AK$27/12,0)),"-")</f>
        <v>0</v>
      </c>
      <c r="AO133" s="261">
        <f>IFERROR(IF(-SUM(AO$20:AO132)+AO$15&lt;0.000001,0,IF($C133&gt;='H-32A-WP06 - Debt Service'!AL$24,'H-32A-WP06 - Debt Service'!AL$27/12,0)),"-")</f>
        <v>0</v>
      </c>
      <c r="AP133" s="261">
        <f>IFERROR(IF(-SUM(AP$20:AP132)+AP$15&lt;0.000001,0,IF($C133&gt;='H-32A-WP06 - Debt Service'!AM$24,'H-32A-WP06 - Debt Service'!AM$27/12,0)),"-")</f>
        <v>0</v>
      </c>
      <c r="AQ133" s="261">
        <f>IFERROR(IF(-SUM(AQ$20:AQ132)+AQ$15&lt;0.000001,0,IF($C133&gt;='H-32A-WP06 - Debt Service'!AN$24,'H-32A-WP06 - Debt Service'!AN$27/12,0)),"-")</f>
        <v>0</v>
      </c>
      <c r="AR133" s="261">
        <f>IFERROR(IF(-SUM(AR$20:AR132)+AR$15&lt;0.000001,0,IF($C133&gt;='H-32A-WP06 - Debt Service'!AO$24,'H-32A-WP06 - Debt Service'!AO$27/12,0)),"-")</f>
        <v>0</v>
      </c>
      <c r="AS133" s="261">
        <f>IFERROR(IF(-SUM(AS$20:AS132)+AS$15&lt;0.000001,0,IF($C133&gt;='H-32A-WP06 - Debt Service'!AP$24,'H-32A-WP06 - Debt Service'!AP$27/12,0)),"-")</f>
        <v>0</v>
      </c>
      <c r="AT133" s="261">
        <f>IFERROR(IF(-SUM(AT$20:AT132)+AT$15&lt;0.000001,0,IF($C133&gt;='H-32A-WP06 - Debt Service'!AQ$24,'H-32A-WP06 - Debt Service'!AQ$27/12,0)),"-")</f>
        <v>0</v>
      </c>
    </row>
    <row r="134" spans="2:46" x14ac:dyDescent="0.35">
      <c r="B134" s="252">
        <f t="shared" si="7"/>
        <v>2028</v>
      </c>
      <c r="C134" s="273">
        <f t="shared" si="9"/>
        <v>46935</v>
      </c>
      <c r="D134" s="273"/>
      <c r="E134" s="261">
        <f>IFERROR(IF(-SUM(E$20:E133)+E$15&lt;0.000001,0,IF($C134&gt;='H-32A-WP06 - Debt Service'!C$24,'H-32A-WP06 - Debt Service'!C$27/12,0)),"-")</f>
        <v>0</v>
      </c>
      <c r="F134" s="261">
        <f>IFERROR(IF(-SUM(F$20:F133)+F$15&lt;0.000001,0,IF($C134&gt;='H-32A-WP06 - Debt Service'!D$24,'H-32A-WP06 - Debt Service'!D$27/12,0)),"-")</f>
        <v>0</v>
      </c>
      <c r="G134" s="261">
        <f>IFERROR(IF(-SUM(G$20:G133)+G$15&lt;0.000001,0,IF($C134&gt;='H-32A-WP06 - Debt Service'!E$24,'H-32A-WP06 - Debt Service'!E$27/12,0)),"-")</f>
        <v>0</v>
      </c>
      <c r="H134" s="261">
        <f>IFERROR(IF(-SUM(H$20:H133)+H$15&lt;0.000001,0,IF($C134&gt;='H-32A-WP06 - Debt Service'!F$24,'H-32A-WP06 - Debt Service'!F$27/12,0)),"-")</f>
        <v>0</v>
      </c>
      <c r="I134" s="261">
        <f>IFERROR(IF(-SUM(I$20:I133)+I$15&lt;0.000001,0,IF($C134&gt;='H-32A-WP06 - Debt Service'!G$24,'H-32A-WP06 - Debt Service'!G$27/12,0)),"-")</f>
        <v>0</v>
      </c>
      <c r="J134" s="261">
        <f>IFERROR(IF(-SUM(J$20:J133)+J$15&lt;0.000001,0,IF($C134&gt;='H-32A-WP06 - Debt Service'!H$24,'H-32A-WP06 - Debt Service'!H$27/12,0)),"-")</f>
        <v>0</v>
      </c>
      <c r="K134" s="261">
        <f>IFERROR(IF(-SUM(K$20:K133)+K$15&lt;0.000001,0,IF($C134&gt;='H-32A-WP06 - Debt Service'!I$24,'H-32A-WP06 - Debt Service'!I$27/12,0)),"-")</f>
        <v>0</v>
      </c>
      <c r="L134" s="261">
        <f>IFERROR(IF(-SUM(L$20:L133)+L$15&lt;0.000001,0,IF($C134&gt;='H-32A-WP06 - Debt Service'!J$24,'H-32A-WP06 - Debt Service'!J$27/12,0)),"-")</f>
        <v>0</v>
      </c>
      <c r="M134" s="261">
        <f>IFERROR(IF(-SUM(M$20:M133)+M$15&lt;0.000001,0,IF($C134&gt;='H-32A-WP06 - Debt Service'!K$24,'H-32A-WP06 - Debt Service'!K$27/12,0)),"-")</f>
        <v>0</v>
      </c>
      <c r="N134" s="261"/>
      <c r="O134" s="261"/>
      <c r="P134" s="261">
        <f>IFERROR(IF(-SUM(P$20:P133)+P$15&lt;0.000001,0,IF($C134&gt;='H-32A-WP06 - Debt Service'!M$24,'H-32A-WP06 - Debt Service'!M$27/12,0)),"-")</f>
        <v>0</v>
      </c>
      <c r="Q134" s="261">
        <f>IFERROR(IF(-SUM(Q$20:Q133)+Q$15&lt;0.000001,0,IF($C134&gt;='H-32A-WP06 - Debt Service'!L$24,'H-32A-WP06 - Debt Service'!L$27/12,0)),"-")</f>
        <v>0</v>
      </c>
      <c r="R134" s="261">
        <f>IFERROR(IF(-SUM(R$20:R133)+R$15&lt;0.000001,0,IF($C134&gt;='H-32A-WP06 - Debt Service'!S$24,'H-32A-WP06 - Debt Service'!S$27/12,0)),"-")</f>
        <v>0</v>
      </c>
      <c r="S134" s="261">
        <f>IFERROR(IF(-SUM(S$20:S133)+S$15&lt;0.000001,0,IF($C134&gt;='H-32A-WP06 - Debt Service'!O$24,'H-32A-WP06 - Debt Service'!O$27/12,0)),"-")</f>
        <v>0</v>
      </c>
      <c r="T134" s="261">
        <f>IFERROR(IF(-SUM(T$20:T133)+T$15&lt;0.000001,0,IF($C134&gt;='H-32A-WP06 - Debt Service'!#REF!,'H-32A-WP06 - Debt Service'!#REF!/12,0)),"-")</f>
        <v>0</v>
      </c>
      <c r="U134" s="261">
        <f>IFERROR(IF(-SUM(U$20:U133)+U$15&lt;0.000001,0,IF($C134&gt;='H-32A-WP06 - Debt Service'!T$24,'H-32A-WP06 - Debt Service'!T$27/12,0)),"-")</f>
        <v>0</v>
      </c>
      <c r="V134" s="261">
        <f>IFERROR(IF(-SUM(V$20:V133)+V$15&lt;0.000001,0,IF($C134&gt;='H-32A-WP06 - Debt Service'!N$24,'H-32A-WP06 - Debt Service'!N$27/12,0)),"-")</f>
        <v>0</v>
      </c>
      <c r="W134" s="261">
        <f>IFERROR(IF(-SUM(W$20:W133)+W$15&lt;0.000001,0,IF($C134&gt;='H-32A-WP06 - Debt Service'!Q$24,'H-32A-WP06 - Debt Service'!Q$27/12,0)),"-")</f>
        <v>0</v>
      </c>
      <c r="X134" s="261">
        <f>IFERROR(IF(-SUM(X$20:X133)+X$15&lt;0.000001,0,IF($C134&gt;='H-32A-WP06 - Debt Service'!T$24,'H-32A-WP06 - Debt Service'!T$27/12,0)),"-")</f>
        <v>0</v>
      </c>
      <c r="Y134" s="261">
        <f>IFERROR(IF(-SUM(Y$20:Y133)+Y$15&lt;0.000001,0,IF($C134&gt;='H-32A-WP06 - Debt Service'!#REF!,'H-32A-WP06 - Debt Service'!#REF!/12,0)),"-")</f>
        <v>0</v>
      </c>
      <c r="Z134" s="261">
        <f>IFERROR(IF(-SUM(Z$20:Z133)+Z$15&lt;0.000001,0,IF($C134&gt;='H-32A-WP06 - Debt Service'!S$24,'H-32A-WP06 - Debt Service'!S$27/12,0)),"-")</f>
        <v>0</v>
      </c>
      <c r="AA134" s="261">
        <f>IFERROR(IF(-SUM(AA$20:AA133)+AA$15&lt;0.000001,0,IF($C134&gt;='H-32A-WP06 - Debt Service'!R$24,'H-32A-WP06 - Debt Service'!R$27/12,0)),"-")</f>
        <v>0</v>
      </c>
      <c r="AB134" s="261">
        <f>IFERROR(IF(-SUM(AB$20:AB133)+AB$15&lt;0.000001,0,IF($C134&gt;='H-32A-WP06 - Debt Service'!P$24,'H-32A-WP06 - Debt Service'!P$27/12,0)),"-")</f>
        <v>0</v>
      </c>
      <c r="AC134" s="261">
        <f>IFERROR(IF(-SUM(AC$20:AC133)+AC$15&lt;0.000001,0,IF($C134&gt;='H-32A-WP06 - Debt Service'!#REF!,'H-32A-WP06 - Debt Service'!#REF!/12,0)),"-")</f>
        <v>0</v>
      </c>
      <c r="AD134" s="261">
        <f>IFERROR(IF(-SUM(AD$20:AD133)+AD$15&lt;0.000001,0,IF($C134&gt;='H-32A-WP06 - Debt Service'!#REF!,'H-32A-WP06 - Debt Service'!#REF!/12,0)),"-")</f>
        <v>0</v>
      </c>
      <c r="AE134" s="261">
        <f>IFERROR(IF(-SUM(AE$20:AE133)+AE$15&lt;0.000001,0,IF($C134&gt;='H-32A-WP06 - Debt Service'!#REF!,'H-32A-WP06 - Debt Service'!#REF!/12,0)),"-")</f>
        <v>0</v>
      </c>
      <c r="AF134" s="261">
        <f>IFERROR(IF(-SUM(AF$20:AF133)+AF$15&lt;0.000001,0,IF($C134&gt;='H-32A-WP06 - Debt Service'!#REF!,'H-32A-WP06 - Debt Service'!#REF!/12,0)),"-")</f>
        <v>0</v>
      </c>
      <c r="AH134" s="252">
        <f t="shared" si="8"/>
        <v>2028</v>
      </c>
      <c r="AI134" s="273">
        <f t="shared" si="10"/>
        <v>46935</v>
      </c>
      <c r="AJ134" s="273"/>
      <c r="AK134" s="261" t="str">
        <f>IFERROR(IF(-SUM(AK$20:AK133)+AK$15&lt;0.000001,0,IF($C134&gt;='H-32A-WP06 - Debt Service'!AH$24,'H-32A-WP06 - Debt Service'!AH$27/12,0)),"-")</f>
        <v>-</v>
      </c>
      <c r="AL134" s="261">
        <f>IFERROR(IF(-SUM(AL$20:AL133)+AL$15&lt;0.000001,0,IF($C134&gt;='H-32A-WP06 - Debt Service'!AI$24,'H-32A-WP06 - Debt Service'!AI$27/12,0)),"-")</f>
        <v>0</v>
      </c>
      <c r="AM134" s="261">
        <f>IFERROR(IF(-SUM(AM$20:AM133)+AM$15&lt;0.000001,0,IF($C134&gt;='H-32A-WP06 - Debt Service'!AJ$24,'H-32A-WP06 - Debt Service'!AJ$27/12,0)),"-")</f>
        <v>0</v>
      </c>
      <c r="AN134" s="261">
        <f>IFERROR(IF(-SUM(AN$20:AN133)+AN$15&lt;0.000001,0,IF($C134&gt;='H-32A-WP06 - Debt Service'!AK$24,'H-32A-WP06 - Debt Service'!AK$27/12,0)),"-")</f>
        <v>0</v>
      </c>
      <c r="AO134" s="261">
        <f>IFERROR(IF(-SUM(AO$20:AO133)+AO$15&lt;0.000001,0,IF($C134&gt;='H-32A-WP06 - Debt Service'!AL$24,'H-32A-WP06 - Debt Service'!AL$27/12,0)),"-")</f>
        <v>0</v>
      </c>
      <c r="AP134" s="261">
        <f>IFERROR(IF(-SUM(AP$20:AP133)+AP$15&lt;0.000001,0,IF($C134&gt;='H-32A-WP06 - Debt Service'!AM$24,'H-32A-WP06 - Debt Service'!AM$27/12,0)),"-")</f>
        <v>0</v>
      </c>
      <c r="AQ134" s="261">
        <f>IFERROR(IF(-SUM(AQ$20:AQ133)+AQ$15&lt;0.000001,0,IF($C134&gt;='H-32A-WP06 - Debt Service'!AN$24,'H-32A-WP06 - Debt Service'!AN$27/12,0)),"-")</f>
        <v>0</v>
      </c>
      <c r="AR134" s="261">
        <f>IFERROR(IF(-SUM(AR$20:AR133)+AR$15&lt;0.000001,0,IF($C134&gt;='H-32A-WP06 - Debt Service'!AO$24,'H-32A-WP06 - Debt Service'!AO$27/12,0)),"-")</f>
        <v>0</v>
      </c>
      <c r="AS134" s="261">
        <f>IFERROR(IF(-SUM(AS$20:AS133)+AS$15&lt;0.000001,0,IF($C134&gt;='H-32A-WP06 - Debt Service'!AP$24,'H-32A-WP06 - Debt Service'!AP$27/12,0)),"-")</f>
        <v>0</v>
      </c>
      <c r="AT134" s="261">
        <f>IFERROR(IF(-SUM(AT$20:AT133)+AT$15&lt;0.000001,0,IF($C134&gt;='H-32A-WP06 - Debt Service'!AQ$24,'H-32A-WP06 - Debt Service'!AQ$27/12,0)),"-")</f>
        <v>0</v>
      </c>
    </row>
    <row r="135" spans="2:46" x14ac:dyDescent="0.35">
      <c r="B135" s="252">
        <f t="shared" si="7"/>
        <v>2028</v>
      </c>
      <c r="C135" s="273">
        <f t="shared" si="9"/>
        <v>46966</v>
      </c>
      <c r="D135" s="273"/>
      <c r="E135" s="261">
        <f>IFERROR(IF(-SUM(E$20:E134)+E$15&lt;0.000001,0,IF($C135&gt;='H-32A-WP06 - Debt Service'!C$24,'H-32A-WP06 - Debt Service'!C$27/12,0)),"-")</f>
        <v>0</v>
      </c>
      <c r="F135" s="261">
        <f>IFERROR(IF(-SUM(F$20:F134)+F$15&lt;0.000001,0,IF($C135&gt;='H-32A-WP06 - Debt Service'!D$24,'H-32A-WP06 - Debt Service'!D$27/12,0)),"-")</f>
        <v>0</v>
      </c>
      <c r="G135" s="261">
        <f>IFERROR(IF(-SUM(G$20:G134)+G$15&lt;0.000001,0,IF($C135&gt;='H-32A-WP06 - Debt Service'!E$24,'H-32A-WP06 - Debt Service'!E$27/12,0)),"-")</f>
        <v>0</v>
      </c>
      <c r="H135" s="261">
        <f>IFERROR(IF(-SUM(H$20:H134)+H$15&lt;0.000001,0,IF($C135&gt;='H-32A-WP06 - Debt Service'!F$24,'H-32A-WP06 - Debt Service'!F$27/12,0)),"-")</f>
        <v>0</v>
      </c>
      <c r="I135" s="261">
        <f>IFERROR(IF(-SUM(I$20:I134)+I$15&lt;0.000001,0,IF($C135&gt;='H-32A-WP06 - Debt Service'!G$24,'H-32A-WP06 - Debt Service'!G$27/12,0)),"-")</f>
        <v>0</v>
      </c>
      <c r="J135" s="261">
        <f>IFERROR(IF(-SUM(J$20:J134)+J$15&lt;0.000001,0,IF($C135&gt;='H-32A-WP06 - Debt Service'!H$24,'H-32A-WP06 - Debt Service'!H$27/12,0)),"-")</f>
        <v>0</v>
      </c>
      <c r="K135" s="261">
        <f>IFERROR(IF(-SUM(K$20:K134)+K$15&lt;0.000001,0,IF($C135&gt;='H-32A-WP06 - Debt Service'!I$24,'H-32A-WP06 - Debt Service'!I$27/12,0)),"-")</f>
        <v>0</v>
      </c>
      <c r="L135" s="261">
        <f>IFERROR(IF(-SUM(L$20:L134)+L$15&lt;0.000001,0,IF($C135&gt;='H-32A-WP06 - Debt Service'!J$24,'H-32A-WP06 - Debt Service'!J$27/12,0)),"-")</f>
        <v>0</v>
      </c>
      <c r="M135" s="261">
        <f>IFERROR(IF(-SUM(M$20:M134)+M$15&lt;0.000001,0,IF($C135&gt;='H-32A-WP06 - Debt Service'!K$24,'H-32A-WP06 - Debt Service'!K$27/12,0)),"-")</f>
        <v>0</v>
      </c>
      <c r="N135" s="261"/>
      <c r="O135" s="261"/>
      <c r="P135" s="261">
        <f>IFERROR(IF(-SUM(P$20:P134)+P$15&lt;0.000001,0,IF($C135&gt;='H-32A-WP06 - Debt Service'!M$24,'H-32A-WP06 - Debt Service'!M$27/12,0)),"-")</f>
        <v>0</v>
      </c>
      <c r="Q135" s="261">
        <f>IFERROR(IF(-SUM(Q$20:Q134)+Q$15&lt;0.000001,0,IF($C135&gt;='H-32A-WP06 - Debt Service'!L$24,'H-32A-WP06 - Debt Service'!L$27/12,0)),"-")</f>
        <v>0</v>
      </c>
      <c r="R135" s="261">
        <f>IFERROR(IF(-SUM(R$20:R134)+R$15&lt;0.000001,0,IF($C135&gt;='H-32A-WP06 - Debt Service'!S$24,'H-32A-WP06 - Debt Service'!S$27/12,0)),"-")</f>
        <v>0</v>
      </c>
      <c r="S135" s="261">
        <f>IFERROR(IF(-SUM(S$20:S134)+S$15&lt;0.000001,0,IF($C135&gt;='H-32A-WP06 - Debt Service'!O$24,'H-32A-WP06 - Debt Service'!O$27/12,0)),"-")</f>
        <v>0</v>
      </c>
      <c r="T135" s="261">
        <f>IFERROR(IF(-SUM(T$20:T134)+T$15&lt;0.000001,0,IF($C135&gt;='H-32A-WP06 - Debt Service'!#REF!,'H-32A-WP06 - Debt Service'!#REF!/12,0)),"-")</f>
        <v>0</v>
      </c>
      <c r="U135" s="261">
        <f>IFERROR(IF(-SUM(U$20:U134)+U$15&lt;0.000001,0,IF($C135&gt;='H-32A-WP06 - Debt Service'!T$24,'H-32A-WP06 - Debt Service'!T$27/12,0)),"-")</f>
        <v>0</v>
      </c>
      <c r="V135" s="261">
        <f>IFERROR(IF(-SUM(V$20:V134)+V$15&lt;0.000001,0,IF($C135&gt;='H-32A-WP06 - Debt Service'!N$24,'H-32A-WP06 - Debt Service'!N$27/12,0)),"-")</f>
        <v>0</v>
      </c>
      <c r="W135" s="261">
        <f>IFERROR(IF(-SUM(W$20:W134)+W$15&lt;0.000001,0,IF($C135&gt;='H-32A-WP06 - Debt Service'!Q$24,'H-32A-WP06 - Debt Service'!Q$27/12,0)),"-")</f>
        <v>0</v>
      </c>
      <c r="X135" s="261">
        <f>IFERROR(IF(-SUM(X$20:X134)+X$15&lt;0.000001,0,IF($C135&gt;='H-32A-WP06 - Debt Service'!T$24,'H-32A-WP06 - Debt Service'!T$27/12,0)),"-")</f>
        <v>0</v>
      </c>
      <c r="Y135" s="261">
        <f>IFERROR(IF(-SUM(Y$20:Y134)+Y$15&lt;0.000001,0,IF($C135&gt;='H-32A-WP06 - Debt Service'!#REF!,'H-32A-WP06 - Debt Service'!#REF!/12,0)),"-")</f>
        <v>0</v>
      </c>
      <c r="Z135" s="261">
        <f>IFERROR(IF(-SUM(Z$20:Z134)+Z$15&lt;0.000001,0,IF($C135&gt;='H-32A-WP06 - Debt Service'!S$24,'H-32A-WP06 - Debt Service'!S$27/12,0)),"-")</f>
        <v>0</v>
      </c>
      <c r="AA135" s="261">
        <f>IFERROR(IF(-SUM(AA$20:AA134)+AA$15&lt;0.000001,0,IF($C135&gt;='H-32A-WP06 - Debt Service'!R$24,'H-32A-WP06 - Debt Service'!R$27/12,0)),"-")</f>
        <v>0</v>
      </c>
      <c r="AB135" s="261">
        <f>IFERROR(IF(-SUM(AB$20:AB134)+AB$15&lt;0.000001,0,IF($C135&gt;='H-32A-WP06 - Debt Service'!P$24,'H-32A-WP06 - Debt Service'!P$27/12,0)),"-")</f>
        <v>0</v>
      </c>
      <c r="AC135" s="261">
        <f>IFERROR(IF(-SUM(AC$20:AC134)+AC$15&lt;0.000001,0,IF($C135&gt;='H-32A-WP06 - Debt Service'!#REF!,'H-32A-WP06 - Debt Service'!#REF!/12,0)),"-")</f>
        <v>0</v>
      </c>
      <c r="AD135" s="261">
        <f>IFERROR(IF(-SUM(AD$20:AD134)+AD$15&lt;0.000001,0,IF($C135&gt;='H-32A-WP06 - Debt Service'!#REF!,'H-32A-WP06 - Debt Service'!#REF!/12,0)),"-")</f>
        <v>0</v>
      </c>
      <c r="AE135" s="261">
        <f>IFERROR(IF(-SUM(AE$20:AE134)+AE$15&lt;0.000001,0,IF($C135&gt;='H-32A-WP06 - Debt Service'!#REF!,'H-32A-WP06 - Debt Service'!#REF!/12,0)),"-")</f>
        <v>0</v>
      </c>
      <c r="AF135" s="261">
        <f>IFERROR(IF(-SUM(AF$20:AF134)+AF$15&lt;0.000001,0,IF($C135&gt;='H-32A-WP06 - Debt Service'!#REF!,'H-32A-WP06 - Debt Service'!#REF!/12,0)),"-")</f>
        <v>0</v>
      </c>
      <c r="AH135" s="252">
        <f t="shared" si="8"/>
        <v>2028</v>
      </c>
      <c r="AI135" s="273">
        <f t="shared" si="10"/>
        <v>46966</v>
      </c>
      <c r="AJ135" s="273"/>
      <c r="AK135" s="261" t="str">
        <f>IFERROR(IF(-SUM(AK$20:AK134)+AK$15&lt;0.000001,0,IF($C135&gt;='H-32A-WP06 - Debt Service'!AH$24,'H-32A-WP06 - Debt Service'!AH$27/12,0)),"-")</f>
        <v>-</v>
      </c>
      <c r="AL135" s="261">
        <f>IFERROR(IF(-SUM(AL$20:AL134)+AL$15&lt;0.000001,0,IF($C135&gt;='H-32A-WP06 - Debt Service'!AI$24,'H-32A-WP06 - Debt Service'!AI$27/12,0)),"-")</f>
        <v>0</v>
      </c>
      <c r="AM135" s="261">
        <f>IFERROR(IF(-SUM(AM$20:AM134)+AM$15&lt;0.000001,0,IF($C135&gt;='H-32A-WP06 - Debt Service'!AJ$24,'H-32A-WP06 - Debt Service'!AJ$27/12,0)),"-")</f>
        <v>0</v>
      </c>
      <c r="AN135" s="261">
        <f>IFERROR(IF(-SUM(AN$20:AN134)+AN$15&lt;0.000001,0,IF($C135&gt;='H-32A-WP06 - Debt Service'!AK$24,'H-32A-WP06 - Debt Service'!AK$27/12,0)),"-")</f>
        <v>0</v>
      </c>
      <c r="AO135" s="261">
        <f>IFERROR(IF(-SUM(AO$20:AO134)+AO$15&lt;0.000001,0,IF($C135&gt;='H-32A-WP06 - Debt Service'!AL$24,'H-32A-WP06 - Debt Service'!AL$27/12,0)),"-")</f>
        <v>0</v>
      </c>
      <c r="AP135" s="261">
        <f>IFERROR(IF(-SUM(AP$20:AP134)+AP$15&lt;0.000001,0,IF($C135&gt;='H-32A-WP06 - Debt Service'!AM$24,'H-32A-WP06 - Debt Service'!AM$27/12,0)),"-")</f>
        <v>0</v>
      </c>
      <c r="AQ135" s="261">
        <f>IFERROR(IF(-SUM(AQ$20:AQ134)+AQ$15&lt;0.000001,0,IF($C135&gt;='H-32A-WP06 - Debt Service'!AN$24,'H-32A-WP06 - Debt Service'!AN$27/12,0)),"-")</f>
        <v>0</v>
      </c>
      <c r="AR135" s="261">
        <f>IFERROR(IF(-SUM(AR$20:AR134)+AR$15&lt;0.000001,0,IF($C135&gt;='H-32A-WP06 - Debt Service'!AO$24,'H-32A-WP06 - Debt Service'!AO$27/12,0)),"-")</f>
        <v>0</v>
      </c>
      <c r="AS135" s="261">
        <f>IFERROR(IF(-SUM(AS$20:AS134)+AS$15&lt;0.000001,0,IF($C135&gt;='H-32A-WP06 - Debt Service'!AP$24,'H-32A-WP06 - Debt Service'!AP$27/12,0)),"-")</f>
        <v>0</v>
      </c>
      <c r="AT135" s="261">
        <f>IFERROR(IF(-SUM(AT$20:AT134)+AT$15&lt;0.000001,0,IF($C135&gt;='H-32A-WP06 - Debt Service'!AQ$24,'H-32A-WP06 - Debt Service'!AQ$27/12,0)),"-")</f>
        <v>0</v>
      </c>
    </row>
    <row r="136" spans="2:46" x14ac:dyDescent="0.35">
      <c r="B136" s="252">
        <f t="shared" si="7"/>
        <v>2028</v>
      </c>
      <c r="C136" s="273">
        <f t="shared" si="9"/>
        <v>46997</v>
      </c>
      <c r="D136" s="273"/>
      <c r="E136" s="261">
        <f>IFERROR(IF(-SUM(E$20:E135)+E$15&lt;0.000001,0,IF($C136&gt;='H-32A-WP06 - Debt Service'!C$24,'H-32A-WP06 - Debt Service'!C$27/12,0)),"-")</f>
        <v>0</v>
      </c>
      <c r="F136" s="261">
        <f>IFERROR(IF(-SUM(F$20:F135)+F$15&lt;0.000001,0,IF($C136&gt;='H-32A-WP06 - Debt Service'!D$24,'H-32A-WP06 - Debt Service'!D$27/12,0)),"-")</f>
        <v>0</v>
      </c>
      <c r="G136" s="261">
        <f>IFERROR(IF(-SUM(G$20:G135)+G$15&lt;0.000001,0,IF($C136&gt;='H-32A-WP06 - Debt Service'!E$24,'H-32A-WP06 - Debt Service'!E$27/12,0)),"-")</f>
        <v>0</v>
      </c>
      <c r="H136" s="261">
        <f>IFERROR(IF(-SUM(H$20:H135)+H$15&lt;0.000001,0,IF($C136&gt;='H-32A-WP06 - Debt Service'!F$24,'H-32A-WP06 - Debt Service'!F$27/12,0)),"-")</f>
        <v>0</v>
      </c>
      <c r="I136" s="261">
        <f>IFERROR(IF(-SUM(I$20:I135)+I$15&lt;0.000001,0,IF($C136&gt;='H-32A-WP06 - Debt Service'!G$24,'H-32A-WP06 - Debt Service'!G$27/12,0)),"-")</f>
        <v>0</v>
      </c>
      <c r="J136" s="261">
        <f>IFERROR(IF(-SUM(J$20:J135)+J$15&lt;0.000001,0,IF($C136&gt;='H-32A-WP06 - Debt Service'!H$24,'H-32A-WP06 - Debt Service'!H$27/12,0)),"-")</f>
        <v>0</v>
      </c>
      <c r="K136" s="261">
        <f>IFERROR(IF(-SUM(K$20:K135)+K$15&lt;0.000001,0,IF($C136&gt;='H-32A-WP06 - Debt Service'!I$24,'H-32A-WP06 - Debt Service'!I$27/12,0)),"-")</f>
        <v>0</v>
      </c>
      <c r="L136" s="261">
        <f>IFERROR(IF(-SUM(L$20:L135)+L$15&lt;0.000001,0,IF($C136&gt;='H-32A-WP06 - Debt Service'!J$24,'H-32A-WP06 - Debt Service'!J$27/12,0)),"-")</f>
        <v>0</v>
      </c>
      <c r="M136" s="261">
        <f>IFERROR(IF(-SUM(M$20:M135)+M$15&lt;0.000001,0,IF($C136&gt;='H-32A-WP06 - Debt Service'!K$24,'H-32A-WP06 - Debt Service'!K$27/12,0)),"-")</f>
        <v>0</v>
      </c>
      <c r="N136" s="261"/>
      <c r="O136" s="261"/>
      <c r="P136" s="261">
        <f>IFERROR(IF(-SUM(P$20:P135)+P$15&lt;0.000001,0,IF($C136&gt;='H-32A-WP06 - Debt Service'!M$24,'H-32A-WP06 - Debt Service'!M$27/12,0)),"-")</f>
        <v>0</v>
      </c>
      <c r="Q136" s="261">
        <f>IFERROR(IF(-SUM(Q$20:Q135)+Q$15&lt;0.000001,0,IF($C136&gt;='H-32A-WP06 - Debt Service'!L$24,'H-32A-WP06 - Debt Service'!L$27/12,0)),"-")</f>
        <v>0</v>
      </c>
      <c r="R136" s="261">
        <f>IFERROR(IF(-SUM(R$20:R135)+R$15&lt;0.000001,0,IF($C136&gt;='H-32A-WP06 - Debt Service'!S$24,'H-32A-WP06 - Debt Service'!S$27/12,0)),"-")</f>
        <v>0</v>
      </c>
      <c r="S136" s="261">
        <f>IFERROR(IF(-SUM(S$20:S135)+S$15&lt;0.000001,0,IF($C136&gt;='H-32A-WP06 - Debt Service'!O$24,'H-32A-WP06 - Debt Service'!O$27/12,0)),"-")</f>
        <v>0</v>
      </c>
      <c r="T136" s="261">
        <f>IFERROR(IF(-SUM(T$20:T135)+T$15&lt;0.000001,0,IF($C136&gt;='H-32A-WP06 - Debt Service'!#REF!,'H-32A-WP06 - Debt Service'!#REF!/12,0)),"-")</f>
        <v>0</v>
      </c>
      <c r="U136" s="261">
        <f>IFERROR(IF(-SUM(U$20:U135)+U$15&lt;0.000001,0,IF($C136&gt;='H-32A-WP06 - Debt Service'!T$24,'H-32A-WP06 - Debt Service'!T$27/12,0)),"-")</f>
        <v>0</v>
      </c>
      <c r="V136" s="261">
        <f>IFERROR(IF(-SUM(V$20:V135)+V$15&lt;0.000001,0,IF($C136&gt;='H-32A-WP06 - Debt Service'!N$24,'H-32A-WP06 - Debt Service'!N$27/12,0)),"-")</f>
        <v>0</v>
      </c>
      <c r="W136" s="261">
        <f>IFERROR(IF(-SUM(W$20:W135)+W$15&lt;0.000001,0,IF($C136&gt;='H-32A-WP06 - Debt Service'!Q$24,'H-32A-WP06 - Debt Service'!Q$27/12,0)),"-")</f>
        <v>0</v>
      </c>
      <c r="X136" s="261">
        <f>IFERROR(IF(-SUM(X$20:X135)+X$15&lt;0.000001,0,IF($C136&gt;='H-32A-WP06 - Debt Service'!T$24,'H-32A-WP06 - Debt Service'!T$27/12,0)),"-")</f>
        <v>0</v>
      </c>
      <c r="Y136" s="261">
        <f>IFERROR(IF(-SUM(Y$20:Y135)+Y$15&lt;0.000001,0,IF($C136&gt;='H-32A-WP06 - Debt Service'!#REF!,'H-32A-WP06 - Debt Service'!#REF!/12,0)),"-")</f>
        <v>0</v>
      </c>
      <c r="Z136" s="261">
        <f>IFERROR(IF(-SUM(Z$20:Z135)+Z$15&lt;0.000001,0,IF($C136&gt;='H-32A-WP06 - Debt Service'!S$24,'H-32A-WP06 - Debt Service'!S$27/12,0)),"-")</f>
        <v>0</v>
      </c>
      <c r="AA136" s="261">
        <f>IFERROR(IF(-SUM(AA$20:AA135)+AA$15&lt;0.000001,0,IF($C136&gt;='H-32A-WP06 - Debt Service'!R$24,'H-32A-WP06 - Debt Service'!R$27/12,0)),"-")</f>
        <v>0</v>
      </c>
      <c r="AB136" s="261">
        <f>IFERROR(IF(-SUM(AB$20:AB135)+AB$15&lt;0.000001,0,IF($C136&gt;='H-32A-WP06 - Debt Service'!P$24,'H-32A-WP06 - Debt Service'!P$27/12,0)),"-")</f>
        <v>0</v>
      </c>
      <c r="AC136" s="261">
        <f>IFERROR(IF(-SUM(AC$20:AC135)+AC$15&lt;0.000001,0,IF($C136&gt;='H-32A-WP06 - Debt Service'!#REF!,'H-32A-WP06 - Debt Service'!#REF!/12,0)),"-")</f>
        <v>0</v>
      </c>
      <c r="AD136" s="261">
        <f>IFERROR(IF(-SUM(AD$20:AD135)+AD$15&lt;0.000001,0,IF($C136&gt;='H-32A-WP06 - Debt Service'!#REF!,'H-32A-WP06 - Debt Service'!#REF!/12,0)),"-")</f>
        <v>0</v>
      </c>
      <c r="AE136" s="261">
        <f>IFERROR(IF(-SUM(AE$20:AE135)+AE$15&lt;0.000001,0,IF($C136&gt;='H-32A-WP06 - Debt Service'!#REF!,'H-32A-WP06 - Debt Service'!#REF!/12,0)),"-")</f>
        <v>0</v>
      </c>
      <c r="AF136" s="261">
        <f>IFERROR(IF(-SUM(AF$20:AF135)+AF$15&lt;0.000001,0,IF($C136&gt;='H-32A-WP06 - Debt Service'!#REF!,'H-32A-WP06 - Debt Service'!#REF!/12,0)),"-")</f>
        <v>0</v>
      </c>
      <c r="AH136" s="252">
        <f t="shared" si="8"/>
        <v>2028</v>
      </c>
      <c r="AI136" s="273">
        <f t="shared" si="10"/>
        <v>46997</v>
      </c>
      <c r="AJ136" s="273"/>
      <c r="AK136" s="261" t="str">
        <f>IFERROR(IF(-SUM(AK$20:AK135)+AK$15&lt;0.000001,0,IF($C136&gt;='H-32A-WP06 - Debt Service'!AH$24,'H-32A-WP06 - Debt Service'!AH$27/12,0)),"-")</f>
        <v>-</v>
      </c>
      <c r="AL136" s="261">
        <f>IFERROR(IF(-SUM(AL$20:AL135)+AL$15&lt;0.000001,0,IF($C136&gt;='H-32A-WP06 - Debt Service'!AI$24,'H-32A-WP06 - Debt Service'!AI$27/12,0)),"-")</f>
        <v>0</v>
      </c>
      <c r="AM136" s="261">
        <f>IFERROR(IF(-SUM(AM$20:AM135)+AM$15&lt;0.000001,0,IF($C136&gt;='H-32A-WP06 - Debt Service'!AJ$24,'H-32A-WP06 - Debt Service'!AJ$27/12,0)),"-")</f>
        <v>0</v>
      </c>
      <c r="AN136" s="261">
        <f>IFERROR(IF(-SUM(AN$20:AN135)+AN$15&lt;0.000001,0,IF($C136&gt;='H-32A-WP06 - Debt Service'!AK$24,'H-32A-WP06 - Debt Service'!AK$27/12,0)),"-")</f>
        <v>0</v>
      </c>
      <c r="AO136" s="261">
        <f>IFERROR(IF(-SUM(AO$20:AO135)+AO$15&lt;0.000001,0,IF($C136&gt;='H-32A-WP06 - Debt Service'!AL$24,'H-32A-WP06 - Debt Service'!AL$27/12,0)),"-")</f>
        <v>0</v>
      </c>
      <c r="AP136" s="261">
        <f>IFERROR(IF(-SUM(AP$20:AP135)+AP$15&lt;0.000001,0,IF($C136&gt;='H-32A-WP06 - Debt Service'!AM$24,'H-32A-WP06 - Debt Service'!AM$27/12,0)),"-")</f>
        <v>0</v>
      </c>
      <c r="AQ136" s="261">
        <f>IFERROR(IF(-SUM(AQ$20:AQ135)+AQ$15&lt;0.000001,0,IF($C136&gt;='H-32A-WP06 - Debt Service'!AN$24,'H-32A-WP06 - Debt Service'!AN$27/12,0)),"-")</f>
        <v>0</v>
      </c>
      <c r="AR136" s="261">
        <f>IFERROR(IF(-SUM(AR$20:AR135)+AR$15&lt;0.000001,0,IF($C136&gt;='H-32A-WP06 - Debt Service'!AO$24,'H-32A-WP06 - Debt Service'!AO$27/12,0)),"-")</f>
        <v>0</v>
      </c>
      <c r="AS136" s="261">
        <f>IFERROR(IF(-SUM(AS$20:AS135)+AS$15&lt;0.000001,0,IF($C136&gt;='H-32A-WP06 - Debt Service'!AP$24,'H-32A-WP06 - Debt Service'!AP$27/12,0)),"-")</f>
        <v>0</v>
      </c>
      <c r="AT136" s="261">
        <f>IFERROR(IF(-SUM(AT$20:AT135)+AT$15&lt;0.000001,0,IF($C136&gt;='H-32A-WP06 - Debt Service'!AQ$24,'H-32A-WP06 - Debt Service'!AQ$27/12,0)),"-")</f>
        <v>0</v>
      </c>
    </row>
    <row r="137" spans="2:46" x14ac:dyDescent="0.35">
      <c r="B137" s="252">
        <f t="shared" si="7"/>
        <v>2028</v>
      </c>
      <c r="C137" s="273">
        <f t="shared" si="9"/>
        <v>47027</v>
      </c>
      <c r="D137" s="273"/>
      <c r="E137" s="261">
        <f>IFERROR(IF(-SUM(E$20:E136)+E$15&lt;0.000001,0,IF($C137&gt;='H-32A-WP06 - Debt Service'!C$24,'H-32A-WP06 - Debt Service'!C$27/12,0)),"-")</f>
        <v>0</v>
      </c>
      <c r="F137" s="261">
        <f>IFERROR(IF(-SUM(F$20:F136)+F$15&lt;0.000001,0,IF($C137&gt;='H-32A-WP06 - Debt Service'!D$24,'H-32A-WP06 - Debt Service'!D$27/12,0)),"-")</f>
        <v>0</v>
      </c>
      <c r="G137" s="261">
        <f>IFERROR(IF(-SUM(G$20:G136)+G$15&lt;0.000001,0,IF($C137&gt;='H-32A-WP06 - Debt Service'!E$24,'H-32A-WP06 - Debt Service'!E$27/12,0)),"-")</f>
        <v>0</v>
      </c>
      <c r="H137" s="261">
        <f>IFERROR(IF(-SUM(H$20:H136)+H$15&lt;0.000001,0,IF($C137&gt;='H-32A-WP06 - Debt Service'!F$24,'H-32A-WP06 - Debt Service'!F$27/12,0)),"-")</f>
        <v>0</v>
      </c>
      <c r="I137" s="261">
        <f>IFERROR(IF(-SUM(I$20:I136)+I$15&lt;0.000001,0,IF($C137&gt;='H-32A-WP06 - Debt Service'!G$24,'H-32A-WP06 - Debt Service'!G$27/12,0)),"-")</f>
        <v>0</v>
      </c>
      <c r="J137" s="261">
        <f>IFERROR(IF(-SUM(J$20:J136)+J$15&lt;0.000001,0,IF($C137&gt;='H-32A-WP06 - Debt Service'!H$24,'H-32A-WP06 - Debt Service'!H$27/12,0)),"-")</f>
        <v>0</v>
      </c>
      <c r="K137" s="261">
        <f>IFERROR(IF(-SUM(K$20:K136)+K$15&lt;0.000001,0,IF($C137&gt;='H-32A-WP06 - Debt Service'!I$24,'H-32A-WP06 - Debt Service'!I$27/12,0)),"-")</f>
        <v>0</v>
      </c>
      <c r="L137" s="261">
        <f>IFERROR(IF(-SUM(L$20:L136)+L$15&lt;0.000001,0,IF($C137&gt;='H-32A-WP06 - Debt Service'!J$24,'H-32A-WP06 - Debt Service'!J$27/12,0)),"-")</f>
        <v>0</v>
      </c>
      <c r="M137" s="261">
        <f>IFERROR(IF(-SUM(M$20:M136)+M$15&lt;0.000001,0,IF($C137&gt;='H-32A-WP06 - Debt Service'!K$24,'H-32A-WP06 - Debt Service'!K$27/12,0)),"-")</f>
        <v>0</v>
      </c>
      <c r="N137" s="261"/>
      <c r="O137" s="261"/>
      <c r="P137" s="261">
        <f>IFERROR(IF(-SUM(P$20:P136)+P$15&lt;0.000001,0,IF($C137&gt;='H-32A-WP06 - Debt Service'!M$24,'H-32A-WP06 - Debt Service'!M$27/12,0)),"-")</f>
        <v>0</v>
      </c>
      <c r="Q137" s="261">
        <f>IFERROR(IF(-SUM(Q$20:Q136)+Q$15&lt;0.000001,0,IF($C137&gt;='H-32A-WP06 - Debt Service'!L$24,'H-32A-WP06 - Debt Service'!L$27/12,0)),"-")</f>
        <v>0</v>
      </c>
      <c r="R137" s="261">
        <f>IFERROR(IF(-SUM(R$20:R136)+R$15&lt;0.000001,0,IF($C137&gt;='H-32A-WP06 - Debt Service'!S$24,'H-32A-WP06 - Debt Service'!S$27/12,0)),"-")</f>
        <v>0</v>
      </c>
      <c r="S137" s="261">
        <f>IFERROR(IF(-SUM(S$20:S136)+S$15&lt;0.000001,0,IF($C137&gt;='H-32A-WP06 - Debt Service'!O$24,'H-32A-WP06 - Debt Service'!O$27/12,0)),"-")</f>
        <v>0</v>
      </c>
      <c r="T137" s="261">
        <f>IFERROR(IF(-SUM(T$20:T136)+T$15&lt;0.000001,0,IF($C137&gt;='H-32A-WP06 - Debt Service'!#REF!,'H-32A-WP06 - Debt Service'!#REF!/12,0)),"-")</f>
        <v>0</v>
      </c>
      <c r="U137" s="261">
        <f>IFERROR(IF(-SUM(U$20:U136)+U$15&lt;0.000001,0,IF($C137&gt;='H-32A-WP06 - Debt Service'!T$24,'H-32A-WP06 - Debt Service'!T$27/12,0)),"-")</f>
        <v>0</v>
      </c>
      <c r="V137" s="261">
        <f>IFERROR(IF(-SUM(V$20:V136)+V$15&lt;0.000001,0,IF($C137&gt;='H-32A-WP06 - Debt Service'!N$24,'H-32A-WP06 - Debt Service'!N$27/12,0)),"-")</f>
        <v>0</v>
      </c>
      <c r="W137" s="261">
        <f>IFERROR(IF(-SUM(W$20:W136)+W$15&lt;0.000001,0,IF($C137&gt;='H-32A-WP06 - Debt Service'!Q$24,'H-32A-WP06 - Debt Service'!Q$27/12,0)),"-")</f>
        <v>0</v>
      </c>
      <c r="X137" s="261">
        <f>IFERROR(IF(-SUM(X$20:X136)+X$15&lt;0.000001,0,IF($C137&gt;='H-32A-WP06 - Debt Service'!T$24,'H-32A-WP06 - Debt Service'!T$27/12,0)),"-")</f>
        <v>0</v>
      </c>
      <c r="Y137" s="261">
        <f>IFERROR(IF(-SUM(Y$20:Y136)+Y$15&lt;0.000001,0,IF($C137&gt;='H-32A-WP06 - Debt Service'!#REF!,'H-32A-WP06 - Debt Service'!#REF!/12,0)),"-")</f>
        <v>0</v>
      </c>
      <c r="Z137" s="261">
        <f>IFERROR(IF(-SUM(Z$20:Z136)+Z$15&lt;0.000001,0,IF($C137&gt;='H-32A-WP06 - Debt Service'!S$24,'H-32A-WP06 - Debt Service'!S$27/12,0)),"-")</f>
        <v>0</v>
      </c>
      <c r="AA137" s="261">
        <f>IFERROR(IF(-SUM(AA$20:AA136)+AA$15&lt;0.000001,0,IF($C137&gt;='H-32A-WP06 - Debt Service'!R$24,'H-32A-WP06 - Debt Service'!R$27/12,0)),"-")</f>
        <v>0</v>
      </c>
      <c r="AB137" s="261">
        <f>IFERROR(IF(-SUM(AB$20:AB136)+AB$15&lt;0.000001,0,IF($C137&gt;='H-32A-WP06 - Debt Service'!P$24,'H-32A-WP06 - Debt Service'!P$27/12,0)),"-")</f>
        <v>0</v>
      </c>
      <c r="AC137" s="261">
        <f>IFERROR(IF(-SUM(AC$20:AC136)+AC$15&lt;0.000001,0,IF($C137&gt;='H-32A-WP06 - Debt Service'!#REF!,'H-32A-WP06 - Debt Service'!#REF!/12,0)),"-")</f>
        <v>0</v>
      </c>
      <c r="AD137" s="261">
        <f>IFERROR(IF(-SUM(AD$20:AD136)+AD$15&lt;0.000001,0,IF($C137&gt;='H-32A-WP06 - Debt Service'!#REF!,'H-32A-WP06 - Debt Service'!#REF!/12,0)),"-")</f>
        <v>0</v>
      </c>
      <c r="AE137" s="261">
        <f>IFERROR(IF(-SUM(AE$20:AE136)+AE$15&lt;0.000001,0,IF($C137&gt;='H-32A-WP06 - Debt Service'!#REF!,'H-32A-WP06 - Debt Service'!#REF!/12,0)),"-")</f>
        <v>0</v>
      </c>
      <c r="AF137" s="261">
        <f>IFERROR(IF(-SUM(AF$20:AF136)+AF$15&lt;0.000001,0,IF($C137&gt;='H-32A-WP06 - Debt Service'!#REF!,'H-32A-WP06 - Debt Service'!#REF!/12,0)),"-")</f>
        <v>0</v>
      </c>
      <c r="AH137" s="252">
        <f t="shared" si="8"/>
        <v>2028</v>
      </c>
      <c r="AI137" s="273">
        <f t="shared" si="10"/>
        <v>47027</v>
      </c>
      <c r="AJ137" s="273"/>
      <c r="AK137" s="261" t="str">
        <f>IFERROR(IF(-SUM(AK$20:AK136)+AK$15&lt;0.000001,0,IF($C137&gt;='H-32A-WP06 - Debt Service'!AH$24,'H-32A-WP06 - Debt Service'!AH$27/12,0)),"-")</f>
        <v>-</v>
      </c>
      <c r="AL137" s="261">
        <f>IFERROR(IF(-SUM(AL$20:AL136)+AL$15&lt;0.000001,0,IF($C137&gt;='H-32A-WP06 - Debt Service'!AI$24,'H-32A-WP06 - Debt Service'!AI$27/12,0)),"-")</f>
        <v>0</v>
      </c>
      <c r="AM137" s="261">
        <f>IFERROR(IF(-SUM(AM$20:AM136)+AM$15&lt;0.000001,0,IF($C137&gt;='H-32A-WP06 - Debt Service'!AJ$24,'H-32A-WP06 - Debt Service'!AJ$27/12,0)),"-")</f>
        <v>0</v>
      </c>
      <c r="AN137" s="261">
        <f>IFERROR(IF(-SUM(AN$20:AN136)+AN$15&lt;0.000001,0,IF($C137&gt;='H-32A-WP06 - Debt Service'!AK$24,'H-32A-WP06 - Debt Service'!AK$27/12,0)),"-")</f>
        <v>0</v>
      </c>
      <c r="AO137" s="261">
        <f>IFERROR(IF(-SUM(AO$20:AO136)+AO$15&lt;0.000001,0,IF($C137&gt;='H-32A-WP06 - Debt Service'!AL$24,'H-32A-WP06 - Debt Service'!AL$27/12,0)),"-")</f>
        <v>0</v>
      </c>
      <c r="AP137" s="261">
        <f>IFERROR(IF(-SUM(AP$20:AP136)+AP$15&lt;0.000001,0,IF($C137&gt;='H-32A-WP06 - Debt Service'!AM$24,'H-32A-WP06 - Debt Service'!AM$27/12,0)),"-")</f>
        <v>0</v>
      </c>
      <c r="AQ137" s="261">
        <f>IFERROR(IF(-SUM(AQ$20:AQ136)+AQ$15&lt;0.000001,0,IF($C137&gt;='H-32A-WP06 - Debt Service'!AN$24,'H-32A-WP06 - Debt Service'!AN$27/12,0)),"-")</f>
        <v>0</v>
      </c>
      <c r="AR137" s="261">
        <f>IFERROR(IF(-SUM(AR$20:AR136)+AR$15&lt;0.000001,0,IF($C137&gt;='H-32A-WP06 - Debt Service'!AO$24,'H-32A-WP06 - Debt Service'!AO$27/12,0)),"-")</f>
        <v>0</v>
      </c>
      <c r="AS137" s="261">
        <f>IFERROR(IF(-SUM(AS$20:AS136)+AS$15&lt;0.000001,0,IF($C137&gt;='H-32A-WP06 - Debt Service'!AP$24,'H-32A-WP06 - Debt Service'!AP$27/12,0)),"-")</f>
        <v>0</v>
      </c>
      <c r="AT137" s="261">
        <f>IFERROR(IF(-SUM(AT$20:AT136)+AT$15&lt;0.000001,0,IF($C137&gt;='H-32A-WP06 - Debt Service'!AQ$24,'H-32A-WP06 - Debt Service'!AQ$27/12,0)),"-")</f>
        <v>0</v>
      </c>
    </row>
    <row r="138" spans="2:46" x14ac:dyDescent="0.35">
      <c r="B138" s="252">
        <f t="shared" si="7"/>
        <v>2028</v>
      </c>
      <c r="C138" s="273">
        <f t="shared" si="9"/>
        <v>47058</v>
      </c>
      <c r="D138" s="273"/>
      <c r="E138" s="261">
        <f>IFERROR(IF(-SUM(E$20:E137)+E$15&lt;0.000001,0,IF($C138&gt;='H-32A-WP06 - Debt Service'!C$24,'H-32A-WP06 - Debt Service'!C$27/12,0)),"-")</f>
        <v>0</v>
      </c>
      <c r="F138" s="261">
        <f>IFERROR(IF(-SUM(F$20:F137)+F$15&lt;0.000001,0,IF($C138&gt;='H-32A-WP06 - Debt Service'!D$24,'H-32A-WP06 - Debt Service'!D$27/12,0)),"-")</f>
        <v>0</v>
      </c>
      <c r="G138" s="261">
        <f>IFERROR(IF(-SUM(G$20:G137)+G$15&lt;0.000001,0,IF($C138&gt;='H-32A-WP06 - Debt Service'!E$24,'H-32A-WP06 - Debt Service'!E$27/12,0)),"-")</f>
        <v>0</v>
      </c>
      <c r="H138" s="261">
        <f>IFERROR(IF(-SUM(H$20:H137)+H$15&lt;0.000001,0,IF($C138&gt;='H-32A-WP06 - Debt Service'!F$24,'H-32A-WP06 - Debt Service'!F$27/12,0)),"-")</f>
        <v>0</v>
      </c>
      <c r="I138" s="261">
        <f>IFERROR(IF(-SUM(I$20:I137)+I$15&lt;0.000001,0,IF($C138&gt;='H-32A-WP06 - Debt Service'!G$24,'H-32A-WP06 - Debt Service'!G$27/12,0)),"-")</f>
        <v>0</v>
      </c>
      <c r="J138" s="261">
        <f>IFERROR(IF(-SUM(J$20:J137)+J$15&lt;0.000001,0,IF($C138&gt;='H-32A-WP06 - Debt Service'!H$24,'H-32A-WP06 - Debt Service'!H$27/12,0)),"-")</f>
        <v>0</v>
      </c>
      <c r="K138" s="261">
        <f>IFERROR(IF(-SUM(K$20:K137)+K$15&lt;0.000001,0,IF($C138&gt;='H-32A-WP06 - Debt Service'!I$24,'H-32A-WP06 - Debt Service'!I$27/12,0)),"-")</f>
        <v>0</v>
      </c>
      <c r="L138" s="261">
        <f>IFERROR(IF(-SUM(L$20:L137)+L$15&lt;0.000001,0,IF($C138&gt;='H-32A-WP06 - Debt Service'!J$24,'H-32A-WP06 - Debt Service'!J$27/12,0)),"-")</f>
        <v>0</v>
      </c>
      <c r="M138" s="261">
        <f>IFERROR(IF(-SUM(M$20:M137)+M$15&lt;0.000001,0,IF($C138&gt;='H-32A-WP06 - Debt Service'!K$24,'H-32A-WP06 - Debt Service'!K$27/12,0)),"-")</f>
        <v>0</v>
      </c>
      <c r="N138" s="261"/>
      <c r="O138" s="261"/>
      <c r="P138" s="261">
        <f>IFERROR(IF(-SUM(P$20:P137)+P$15&lt;0.000001,0,IF($C138&gt;='H-32A-WP06 - Debt Service'!M$24,'H-32A-WP06 - Debt Service'!M$27/12,0)),"-")</f>
        <v>0</v>
      </c>
      <c r="Q138" s="261">
        <f>IFERROR(IF(-SUM(Q$20:Q137)+Q$15&lt;0.000001,0,IF($C138&gt;='H-32A-WP06 - Debt Service'!L$24,'H-32A-WP06 - Debt Service'!L$27/12,0)),"-")</f>
        <v>0</v>
      </c>
      <c r="R138" s="261">
        <f>IFERROR(IF(-SUM(R$20:R137)+R$15&lt;0.000001,0,IF($C138&gt;='H-32A-WP06 - Debt Service'!S$24,'H-32A-WP06 - Debt Service'!S$27/12,0)),"-")</f>
        <v>0</v>
      </c>
      <c r="S138" s="261">
        <f>IFERROR(IF(-SUM(S$20:S137)+S$15&lt;0.000001,0,IF($C138&gt;='H-32A-WP06 - Debt Service'!O$24,'H-32A-WP06 - Debt Service'!O$27/12,0)),"-")</f>
        <v>0</v>
      </c>
      <c r="T138" s="261">
        <f>IFERROR(IF(-SUM(T$20:T137)+T$15&lt;0.000001,0,IF($C138&gt;='H-32A-WP06 - Debt Service'!#REF!,'H-32A-WP06 - Debt Service'!#REF!/12,0)),"-")</f>
        <v>0</v>
      </c>
      <c r="U138" s="261">
        <f>IFERROR(IF(-SUM(U$20:U137)+U$15&lt;0.000001,0,IF($C138&gt;='H-32A-WP06 - Debt Service'!T$24,'H-32A-WP06 - Debt Service'!T$27/12,0)),"-")</f>
        <v>0</v>
      </c>
      <c r="V138" s="261">
        <f>IFERROR(IF(-SUM(V$20:V137)+V$15&lt;0.000001,0,IF($C138&gt;='H-32A-WP06 - Debt Service'!N$24,'H-32A-WP06 - Debt Service'!N$27/12,0)),"-")</f>
        <v>0</v>
      </c>
      <c r="W138" s="261">
        <f>IFERROR(IF(-SUM(W$20:W137)+W$15&lt;0.000001,0,IF($C138&gt;='H-32A-WP06 - Debt Service'!Q$24,'H-32A-WP06 - Debt Service'!Q$27/12,0)),"-")</f>
        <v>0</v>
      </c>
      <c r="X138" s="261">
        <f>IFERROR(IF(-SUM(X$20:X137)+X$15&lt;0.000001,0,IF($C138&gt;='H-32A-WP06 - Debt Service'!T$24,'H-32A-WP06 - Debt Service'!T$27/12,0)),"-")</f>
        <v>0</v>
      </c>
      <c r="Y138" s="261">
        <f>IFERROR(IF(-SUM(Y$20:Y137)+Y$15&lt;0.000001,0,IF($C138&gt;='H-32A-WP06 - Debt Service'!#REF!,'H-32A-WP06 - Debt Service'!#REF!/12,0)),"-")</f>
        <v>0</v>
      </c>
      <c r="Z138" s="261">
        <f>IFERROR(IF(-SUM(Z$20:Z137)+Z$15&lt;0.000001,0,IF($C138&gt;='H-32A-WP06 - Debt Service'!S$24,'H-32A-WP06 - Debt Service'!S$27/12,0)),"-")</f>
        <v>0</v>
      </c>
      <c r="AA138" s="261">
        <f>IFERROR(IF(-SUM(AA$20:AA137)+AA$15&lt;0.000001,0,IF($C138&gt;='H-32A-WP06 - Debt Service'!R$24,'H-32A-WP06 - Debt Service'!R$27/12,0)),"-")</f>
        <v>0</v>
      </c>
      <c r="AB138" s="261">
        <f>IFERROR(IF(-SUM(AB$20:AB137)+AB$15&lt;0.000001,0,IF($C138&gt;='H-32A-WP06 - Debt Service'!P$24,'H-32A-WP06 - Debt Service'!P$27/12,0)),"-")</f>
        <v>0</v>
      </c>
      <c r="AC138" s="261">
        <f>IFERROR(IF(-SUM(AC$20:AC137)+AC$15&lt;0.000001,0,IF($C138&gt;='H-32A-WP06 - Debt Service'!#REF!,'H-32A-WP06 - Debt Service'!#REF!/12,0)),"-")</f>
        <v>0</v>
      </c>
      <c r="AD138" s="261">
        <f>IFERROR(IF(-SUM(AD$20:AD137)+AD$15&lt;0.000001,0,IF($C138&gt;='H-32A-WP06 - Debt Service'!#REF!,'H-32A-WP06 - Debt Service'!#REF!/12,0)),"-")</f>
        <v>0</v>
      </c>
      <c r="AE138" s="261">
        <f>IFERROR(IF(-SUM(AE$20:AE137)+AE$15&lt;0.000001,0,IF($C138&gt;='H-32A-WP06 - Debt Service'!#REF!,'H-32A-WP06 - Debt Service'!#REF!/12,0)),"-")</f>
        <v>0</v>
      </c>
      <c r="AF138" s="261">
        <f>IFERROR(IF(-SUM(AF$20:AF137)+AF$15&lt;0.000001,0,IF($C138&gt;='H-32A-WP06 - Debt Service'!#REF!,'H-32A-WP06 - Debt Service'!#REF!/12,0)),"-")</f>
        <v>0</v>
      </c>
      <c r="AH138" s="252">
        <f t="shared" si="8"/>
        <v>2028</v>
      </c>
      <c r="AI138" s="273">
        <f t="shared" si="10"/>
        <v>47058</v>
      </c>
      <c r="AJ138" s="273"/>
      <c r="AK138" s="261" t="str">
        <f>IFERROR(IF(-SUM(AK$20:AK137)+AK$15&lt;0.000001,0,IF($C138&gt;='H-32A-WP06 - Debt Service'!AH$24,'H-32A-WP06 - Debt Service'!AH$27/12,0)),"-")</f>
        <v>-</v>
      </c>
      <c r="AL138" s="261">
        <f>IFERROR(IF(-SUM(AL$20:AL137)+AL$15&lt;0.000001,0,IF($C138&gt;='H-32A-WP06 - Debt Service'!AI$24,'H-32A-WP06 - Debt Service'!AI$27/12,0)),"-")</f>
        <v>0</v>
      </c>
      <c r="AM138" s="261">
        <f>IFERROR(IF(-SUM(AM$20:AM137)+AM$15&lt;0.000001,0,IF($C138&gt;='H-32A-WP06 - Debt Service'!AJ$24,'H-32A-WP06 - Debt Service'!AJ$27/12,0)),"-")</f>
        <v>0</v>
      </c>
      <c r="AN138" s="261">
        <f>IFERROR(IF(-SUM(AN$20:AN137)+AN$15&lt;0.000001,0,IF($C138&gt;='H-32A-WP06 - Debt Service'!AK$24,'H-32A-WP06 - Debt Service'!AK$27/12,0)),"-")</f>
        <v>0</v>
      </c>
      <c r="AO138" s="261">
        <f>IFERROR(IF(-SUM(AO$20:AO137)+AO$15&lt;0.000001,0,IF($C138&gt;='H-32A-WP06 - Debt Service'!AL$24,'H-32A-WP06 - Debt Service'!AL$27/12,0)),"-")</f>
        <v>0</v>
      </c>
      <c r="AP138" s="261">
        <f>IFERROR(IF(-SUM(AP$20:AP137)+AP$15&lt;0.000001,0,IF($C138&gt;='H-32A-WP06 - Debt Service'!AM$24,'H-32A-WP06 - Debt Service'!AM$27/12,0)),"-")</f>
        <v>0</v>
      </c>
      <c r="AQ138" s="261">
        <f>IFERROR(IF(-SUM(AQ$20:AQ137)+AQ$15&lt;0.000001,0,IF($C138&gt;='H-32A-WP06 - Debt Service'!AN$24,'H-32A-WP06 - Debt Service'!AN$27/12,0)),"-")</f>
        <v>0</v>
      </c>
      <c r="AR138" s="261">
        <f>IFERROR(IF(-SUM(AR$20:AR137)+AR$15&lt;0.000001,0,IF($C138&gt;='H-32A-WP06 - Debt Service'!AO$24,'H-32A-WP06 - Debt Service'!AO$27/12,0)),"-")</f>
        <v>0</v>
      </c>
      <c r="AS138" s="261">
        <f>IFERROR(IF(-SUM(AS$20:AS137)+AS$15&lt;0.000001,0,IF($C138&gt;='H-32A-WP06 - Debt Service'!AP$24,'H-32A-WP06 - Debt Service'!AP$27/12,0)),"-")</f>
        <v>0</v>
      </c>
      <c r="AT138" s="261">
        <f>IFERROR(IF(-SUM(AT$20:AT137)+AT$15&lt;0.000001,0,IF($C138&gt;='H-32A-WP06 - Debt Service'!AQ$24,'H-32A-WP06 - Debt Service'!AQ$27/12,0)),"-")</f>
        <v>0</v>
      </c>
    </row>
    <row r="139" spans="2:46" x14ac:dyDescent="0.35">
      <c r="B139" s="252">
        <f t="shared" si="7"/>
        <v>2028</v>
      </c>
      <c r="C139" s="273">
        <f t="shared" si="9"/>
        <v>47088</v>
      </c>
      <c r="D139" s="273"/>
      <c r="E139" s="261">
        <f>IFERROR(IF(-SUM(E$20:E138)+E$15&lt;0.000001,0,IF($C139&gt;='H-32A-WP06 - Debt Service'!C$24,'H-32A-WP06 - Debt Service'!C$27/12,0)),"-")</f>
        <v>0</v>
      </c>
      <c r="F139" s="261">
        <f>IFERROR(IF(-SUM(F$20:F138)+F$15&lt;0.000001,0,IF($C139&gt;='H-32A-WP06 - Debt Service'!D$24,'H-32A-WP06 - Debt Service'!D$27/12,0)),"-")</f>
        <v>0</v>
      </c>
      <c r="G139" s="261">
        <f>IFERROR(IF(-SUM(G$20:G138)+G$15&lt;0.000001,0,IF($C139&gt;='H-32A-WP06 - Debt Service'!E$24,'H-32A-WP06 - Debt Service'!E$27/12,0)),"-")</f>
        <v>0</v>
      </c>
      <c r="H139" s="261">
        <f>IFERROR(IF(-SUM(H$20:H138)+H$15&lt;0.000001,0,IF($C139&gt;='H-32A-WP06 - Debt Service'!F$24,'H-32A-WP06 - Debt Service'!F$27/12,0)),"-")</f>
        <v>0</v>
      </c>
      <c r="I139" s="261">
        <f>IFERROR(IF(-SUM(I$20:I138)+I$15&lt;0.000001,0,IF($C139&gt;='H-32A-WP06 - Debt Service'!G$24,'H-32A-WP06 - Debt Service'!G$27/12,0)),"-")</f>
        <v>0</v>
      </c>
      <c r="J139" s="261">
        <f>IFERROR(IF(-SUM(J$20:J138)+J$15&lt;0.000001,0,IF($C139&gt;='H-32A-WP06 - Debt Service'!H$24,'H-32A-WP06 - Debt Service'!H$27/12,0)),"-")</f>
        <v>0</v>
      </c>
      <c r="K139" s="261">
        <f>IFERROR(IF(-SUM(K$20:K138)+K$15&lt;0.000001,0,IF($C139&gt;='H-32A-WP06 - Debt Service'!I$24,'H-32A-WP06 - Debt Service'!I$27/12,0)),"-")</f>
        <v>0</v>
      </c>
      <c r="L139" s="261">
        <f>IFERROR(IF(-SUM(L$20:L138)+L$15&lt;0.000001,0,IF($C139&gt;='H-32A-WP06 - Debt Service'!J$24,'H-32A-WP06 - Debt Service'!J$27/12,0)),"-")</f>
        <v>0</v>
      </c>
      <c r="M139" s="261">
        <f>IFERROR(IF(-SUM(M$20:M138)+M$15&lt;0.000001,0,IF($C139&gt;='H-32A-WP06 - Debt Service'!K$24,'H-32A-WP06 - Debt Service'!K$27/12,0)),"-")</f>
        <v>0</v>
      </c>
      <c r="N139" s="261"/>
      <c r="O139" s="261"/>
      <c r="P139" s="261">
        <f>IFERROR(IF(-SUM(P$20:P138)+P$15&lt;0.000001,0,IF($C139&gt;='H-32A-WP06 - Debt Service'!M$24,'H-32A-WP06 - Debt Service'!M$27/12,0)),"-")</f>
        <v>0</v>
      </c>
      <c r="Q139" s="261">
        <f>IFERROR(IF(-SUM(Q$20:Q138)+Q$15&lt;0.000001,0,IF($C139&gt;='H-32A-WP06 - Debt Service'!L$24,'H-32A-WP06 - Debt Service'!L$27/12,0)),"-")</f>
        <v>0</v>
      </c>
      <c r="R139" s="261">
        <f>IFERROR(IF(-SUM(R$20:R138)+R$15&lt;0.000001,0,IF($C139&gt;='H-32A-WP06 - Debt Service'!S$24,'H-32A-WP06 - Debt Service'!S$27/12,0)),"-")</f>
        <v>0</v>
      </c>
      <c r="S139" s="261">
        <f>IFERROR(IF(-SUM(S$20:S138)+S$15&lt;0.000001,0,IF($C139&gt;='H-32A-WP06 - Debt Service'!O$24,'H-32A-WP06 - Debt Service'!O$27/12,0)),"-")</f>
        <v>0</v>
      </c>
      <c r="T139" s="261">
        <f>IFERROR(IF(-SUM(T$20:T138)+T$15&lt;0.000001,0,IF($C139&gt;='H-32A-WP06 - Debt Service'!#REF!,'H-32A-WP06 - Debt Service'!#REF!/12,0)),"-")</f>
        <v>0</v>
      </c>
      <c r="U139" s="261">
        <f>IFERROR(IF(-SUM(U$20:U138)+U$15&lt;0.000001,0,IF($C139&gt;='H-32A-WP06 - Debt Service'!T$24,'H-32A-WP06 - Debt Service'!T$27/12,0)),"-")</f>
        <v>0</v>
      </c>
      <c r="V139" s="261">
        <f>IFERROR(IF(-SUM(V$20:V138)+V$15&lt;0.000001,0,IF($C139&gt;='H-32A-WP06 - Debt Service'!N$24,'H-32A-WP06 - Debt Service'!N$27/12,0)),"-")</f>
        <v>0</v>
      </c>
      <c r="W139" s="261">
        <f>IFERROR(IF(-SUM(W$20:W138)+W$15&lt;0.000001,0,IF($C139&gt;='H-32A-WP06 - Debt Service'!Q$24,'H-32A-WP06 - Debt Service'!Q$27/12,0)),"-")</f>
        <v>0</v>
      </c>
      <c r="X139" s="261">
        <f>IFERROR(IF(-SUM(X$20:X138)+X$15&lt;0.000001,0,IF($C139&gt;='H-32A-WP06 - Debt Service'!T$24,'H-32A-WP06 - Debt Service'!T$27/12,0)),"-")</f>
        <v>0</v>
      </c>
      <c r="Y139" s="261">
        <f>IFERROR(IF(-SUM(Y$20:Y138)+Y$15&lt;0.000001,0,IF($C139&gt;='H-32A-WP06 - Debt Service'!#REF!,'H-32A-WP06 - Debt Service'!#REF!/12,0)),"-")</f>
        <v>0</v>
      </c>
      <c r="Z139" s="261">
        <f>IFERROR(IF(-SUM(Z$20:Z138)+Z$15&lt;0.000001,0,IF($C139&gt;='H-32A-WP06 - Debt Service'!S$24,'H-32A-WP06 - Debt Service'!S$27/12,0)),"-")</f>
        <v>0</v>
      </c>
      <c r="AA139" s="261">
        <f>IFERROR(IF(-SUM(AA$20:AA138)+AA$15&lt;0.000001,0,IF($C139&gt;='H-32A-WP06 - Debt Service'!R$24,'H-32A-WP06 - Debt Service'!R$27/12,0)),"-")</f>
        <v>0</v>
      </c>
      <c r="AB139" s="261">
        <f>IFERROR(IF(-SUM(AB$20:AB138)+AB$15&lt;0.000001,0,IF($C139&gt;='H-32A-WP06 - Debt Service'!P$24,'H-32A-WP06 - Debt Service'!P$27/12,0)),"-")</f>
        <v>0</v>
      </c>
      <c r="AC139" s="261">
        <f>IFERROR(IF(-SUM(AC$20:AC138)+AC$15&lt;0.000001,0,IF($C139&gt;='H-32A-WP06 - Debt Service'!#REF!,'H-32A-WP06 - Debt Service'!#REF!/12,0)),"-")</f>
        <v>0</v>
      </c>
      <c r="AD139" s="261">
        <f>IFERROR(IF(-SUM(AD$20:AD138)+AD$15&lt;0.000001,0,IF($C139&gt;='H-32A-WP06 - Debt Service'!#REF!,'H-32A-WP06 - Debt Service'!#REF!/12,0)),"-")</f>
        <v>0</v>
      </c>
      <c r="AE139" s="261">
        <f>IFERROR(IF(-SUM(AE$20:AE138)+AE$15&lt;0.000001,0,IF($C139&gt;='H-32A-WP06 - Debt Service'!#REF!,'H-32A-WP06 - Debt Service'!#REF!/12,0)),"-")</f>
        <v>0</v>
      </c>
      <c r="AF139" s="261">
        <f>IFERROR(IF(-SUM(AF$20:AF138)+AF$15&lt;0.000001,0,IF($C139&gt;='H-32A-WP06 - Debt Service'!#REF!,'H-32A-WP06 - Debt Service'!#REF!/12,0)),"-")</f>
        <v>0</v>
      </c>
      <c r="AH139" s="252">
        <f t="shared" si="8"/>
        <v>2028</v>
      </c>
      <c r="AI139" s="273">
        <f t="shared" si="10"/>
        <v>47088</v>
      </c>
      <c r="AJ139" s="273"/>
      <c r="AK139" s="261" t="str">
        <f>IFERROR(IF(-SUM(AK$20:AK138)+AK$15&lt;0.000001,0,IF($C139&gt;='H-32A-WP06 - Debt Service'!AH$24,'H-32A-WP06 - Debt Service'!AH$27/12,0)),"-")</f>
        <v>-</v>
      </c>
      <c r="AL139" s="261">
        <f>IFERROR(IF(-SUM(AL$20:AL138)+AL$15&lt;0.000001,0,IF($C139&gt;='H-32A-WP06 - Debt Service'!AI$24,'H-32A-WP06 - Debt Service'!AI$27/12,0)),"-")</f>
        <v>0</v>
      </c>
      <c r="AM139" s="261">
        <f>IFERROR(IF(-SUM(AM$20:AM138)+AM$15&lt;0.000001,0,IF($C139&gt;='H-32A-WP06 - Debt Service'!AJ$24,'H-32A-WP06 - Debt Service'!AJ$27/12,0)),"-")</f>
        <v>0</v>
      </c>
      <c r="AN139" s="261">
        <f>IFERROR(IF(-SUM(AN$20:AN138)+AN$15&lt;0.000001,0,IF($C139&gt;='H-32A-WP06 - Debt Service'!AK$24,'H-32A-WP06 - Debt Service'!AK$27/12,0)),"-")</f>
        <v>0</v>
      </c>
      <c r="AO139" s="261">
        <f>IFERROR(IF(-SUM(AO$20:AO138)+AO$15&lt;0.000001,0,IF($C139&gt;='H-32A-WP06 - Debt Service'!AL$24,'H-32A-WP06 - Debt Service'!AL$27/12,0)),"-")</f>
        <v>0</v>
      </c>
      <c r="AP139" s="261">
        <f>IFERROR(IF(-SUM(AP$20:AP138)+AP$15&lt;0.000001,0,IF($C139&gt;='H-32A-WP06 - Debt Service'!AM$24,'H-32A-WP06 - Debt Service'!AM$27/12,0)),"-")</f>
        <v>0</v>
      </c>
      <c r="AQ139" s="261">
        <f>IFERROR(IF(-SUM(AQ$20:AQ138)+AQ$15&lt;0.000001,0,IF($C139&gt;='H-32A-WP06 - Debt Service'!AN$24,'H-32A-WP06 - Debt Service'!AN$27/12,0)),"-")</f>
        <v>0</v>
      </c>
      <c r="AR139" s="261">
        <f>IFERROR(IF(-SUM(AR$20:AR138)+AR$15&lt;0.000001,0,IF($C139&gt;='H-32A-WP06 - Debt Service'!AO$24,'H-32A-WP06 - Debt Service'!AO$27/12,0)),"-")</f>
        <v>0</v>
      </c>
      <c r="AS139" s="261">
        <f>IFERROR(IF(-SUM(AS$20:AS138)+AS$15&lt;0.000001,0,IF($C139&gt;='H-32A-WP06 - Debt Service'!AP$24,'H-32A-WP06 - Debt Service'!AP$27/12,0)),"-")</f>
        <v>0</v>
      </c>
      <c r="AT139" s="261">
        <f>IFERROR(IF(-SUM(AT$20:AT138)+AT$15&lt;0.000001,0,IF($C139&gt;='H-32A-WP06 - Debt Service'!AQ$24,'H-32A-WP06 - Debt Service'!AQ$27/12,0)),"-")</f>
        <v>0</v>
      </c>
    </row>
    <row r="140" spans="2:46" x14ac:dyDescent="0.35">
      <c r="B140" s="252">
        <f t="shared" si="7"/>
        <v>2029</v>
      </c>
      <c r="C140" s="273">
        <f t="shared" si="9"/>
        <v>47119</v>
      </c>
      <c r="D140" s="273"/>
      <c r="E140" s="261">
        <f>IFERROR(IF(-SUM(E$20:E139)+E$15&lt;0.000001,0,IF($C140&gt;='H-32A-WP06 - Debt Service'!C$24,'H-32A-WP06 - Debt Service'!C$27/12,0)),"-")</f>
        <v>0</v>
      </c>
      <c r="F140" s="261">
        <f>IFERROR(IF(-SUM(F$20:F139)+F$15&lt;0.000001,0,IF($C140&gt;='H-32A-WP06 - Debt Service'!D$24,'H-32A-WP06 - Debt Service'!D$27/12,0)),"-")</f>
        <v>0</v>
      </c>
      <c r="G140" s="261">
        <f>IFERROR(IF(-SUM(G$20:G139)+G$15&lt;0.000001,0,IF($C140&gt;='H-32A-WP06 - Debt Service'!E$24,'H-32A-WP06 - Debt Service'!E$27/12,0)),"-")</f>
        <v>0</v>
      </c>
      <c r="H140" s="261">
        <f>IFERROR(IF(-SUM(H$20:H139)+H$15&lt;0.000001,0,IF($C140&gt;='H-32A-WP06 - Debt Service'!F$24,'H-32A-WP06 - Debt Service'!F$27/12,0)),"-")</f>
        <v>0</v>
      </c>
      <c r="I140" s="261">
        <f>IFERROR(IF(-SUM(I$20:I139)+I$15&lt;0.000001,0,IF($C140&gt;='H-32A-WP06 - Debt Service'!G$24,'H-32A-WP06 - Debt Service'!G$27/12,0)),"-")</f>
        <v>0</v>
      </c>
      <c r="J140" s="261">
        <f>IFERROR(IF(-SUM(J$20:J139)+J$15&lt;0.000001,0,IF($C140&gt;='H-32A-WP06 - Debt Service'!H$24,'H-32A-WP06 - Debt Service'!H$27/12,0)),"-")</f>
        <v>0</v>
      </c>
      <c r="K140" s="261">
        <f>IFERROR(IF(-SUM(K$20:K139)+K$15&lt;0.000001,0,IF($C140&gt;='H-32A-WP06 - Debt Service'!I$24,'H-32A-WP06 - Debt Service'!I$27/12,0)),"-")</f>
        <v>0</v>
      </c>
      <c r="L140" s="261">
        <f>IFERROR(IF(-SUM(L$20:L139)+L$15&lt;0.000001,0,IF($C140&gt;='H-32A-WP06 - Debt Service'!J$24,'H-32A-WP06 - Debt Service'!J$27/12,0)),"-")</f>
        <v>0</v>
      </c>
      <c r="M140" s="261">
        <f>IFERROR(IF(-SUM(M$20:M139)+M$15&lt;0.000001,0,IF($C140&gt;='H-32A-WP06 - Debt Service'!K$24,'H-32A-WP06 - Debt Service'!K$27/12,0)),"-")</f>
        <v>0</v>
      </c>
      <c r="N140" s="261"/>
      <c r="O140" s="261"/>
      <c r="P140" s="261">
        <f>IFERROR(IF(-SUM(P$20:P139)+P$15&lt;0.000001,0,IF($C140&gt;='H-32A-WP06 - Debt Service'!M$24,'H-32A-WP06 - Debt Service'!M$27/12,0)),"-")</f>
        <v>0</v>
      </c>
      <c r="Q140" s="261">
        <f>IFERROR(IF(-SUM(Q$20:Q139)+Q$15&lt;0.000001,0,IF($C140&gt;='H-32A-WP06 - Debt Service'!L$24,'H-32A-WP06 - Debt Service'!L$27/12,0)),"-")</f>
        <v>0</v>
      </c>
      <c r="R140" s="261">
        <f>IFERROR(IF(-SUM(R$20:R139)+R$15&lt;0.000001,0,IF($C140&gt;='H-32A-WP06 - Debt Service'!S$24,'H-32A-WP06 - Debt Service'!S$27/12,0)),"-")</f>
        <v>0</v>
      </c>
      <c r="S140" s="261">
        <f>IFERROR(IF(-SUM(S$20:S139)+S$15&lt;0.000001,0,IF($C140&gt;='H-32A-WP06 - Debt Service'!O$24,'H-32A-WP06 - Debt Service'!O$27/12,0)),"-")</f>
        <v>0</v>
      </c>
      <c r="T140" s="261">
        <f>IFERROR(IF(-SUM(T$20:T139)+T$15&lt;0.000001,0,IF($C140&gt;='H-32A-WP06 - Debt Service'!#REF!,'H-32A-WP06 - Debt Service'!#REF!/12,0)),"-")</f>
        <v>0</v>
      </c>
      <c r="U140" s="261">
        <f>IFERROR(IF(-SUM(U$20:U139)+U$15&lt;0.000001,0,IF($C140&gt;='H-32A-WP06 - Debt Service'!T$24,'H-32A-WP06 - Debt Service'!T$27/12,0)),"-")</f>
        <v>0</v>
      </c>
      <c r="V140" s="261">
        <f>IFERROR(IF(-SUM(V$20:V139)+V$15&lt;0.000001,0,IF($C140&gt;='H-32A-WP06 - Debt Service'!N$24,'H-32A-WP06 - Debt Service'!N$27/12,0)),"-")</f>
        <v>0</v>
      </c>
      <c r="W140" s="261">
        <f>IFERROR(IF(-SUM(W$20:W139)+W$15&lt;0.000001,0,IF($C140&gt;='H-32A-WP06 - Debt Service'!Q$24,'H-32A-WP06 - Debt Service'!Q$27/12,0)),"-")</f>
        <v>0</v>
      </c>
      <c r="X140" s="261">
        <f>IFERROR(IF(-SUM(X$20:X139)+X$15&lt;0.000001,0,IF($C140&gt;='H-32A-WP06 - Debt Service'!T$24,'H-32A-WP06 - Debt Service'!T$27/12,0)),"-")</f>
        <v>0</v>
      </c>
      <c r="Y140" s="261">
        <f>IFERROR(IF(-SUM(Y$20:Y139)+Y$15&lt;0.000001,0,IF($C140&gt;='H-32A-WP06 - Debt Service'!#REF!,'H-32A-WP06 - Debt Service'!#REF!/12,0)),"-")</f>
        <v>0</v>
      </c>
      <c r="Z140" s="261">
        <f>IFERROR(IF(-SUM(Z$20:Z139)+Z$15&lt;0.000001,0,IF($C140&gt;='H-32A-WP06 - Debt Service'!S$24,'H-32A-WP06 - Debt Service'!S$27/12,0)),"-")</f>
        <v>0</v>
      </c>
      <c r="AA140" s="261">
        <f>IFERROR(IF(-SUM(AA$20:AA139)+AA$15&lt;0.000001,0,IF($C140&gt;='H-32A-WP06 - Debt Service'!R$24,'H-32A-WP06 - Debt Service'!R$27/12,0)),"-")</f>
        <v>0</v>
      </c>
      <c r="AB140" s="261">
        <f>IFERROR(IF(-SUM(AB$20:AB139)+AB$15&lt;0.000001,0,IF($C140&gt;='H-32A-WP06 - Debt Service'!P$24,'H-32A-WP06 - Debt Service'!P$27/12,0)),"-")</f>
        <v>0</v>
      </c>
      <c r="AC140" s="261">
        <f>IFERROR(IF(-SUM(AC$20:AC139)+AC$15&lt;0.000001,0,IF($C140&gt;='H-32A-WP06 - Debt Service'!#REF!,'H-32A-WP06 - Debt Service'!#REF!/12,0)),"-")</f>
        <v>0</v>
      </c>
      <c r="AD140" s="261">
        <f>IFERROR(IF(-SUM(AD$20:AD139)+AD$15&lt;0.000001,0,IF($C140&gt;='H-32A-WP06 - Debt Service'!#REF!,'H-32A-WP06 - Debt Service'!#REF!/12,0)),"-")</f>
        <v>0</v>
      </c>
      <c r="AE140" s="261">
        <f>IFERROR(IF(-SUM(AE$20:AE139)+AE$15&lt;0.000001,0,IF($C140&gt;='H-32A-WP06 - Debt Service'!#REF!,'H-32A-WP06 - Debt Service'!#REF!/12,0)),"-")</f>
        <v>0</v>
      </c>
      <c r="AF140" s="261">
        <f>IFERROR(IF(-SUM(AF$20:AF139)+AF$15&lt;0.000001,0,IF($C140&gt;='H-32A-WP06 - Debt Service'!#REF!,'H-32A-WP06 - Debt Service'!#REF!/12,0)),"-")</f>
        <v>0</v>
      </c>
      <c r="AH140" s="252">
        <f t="shared" si="8"/>
        <v>2029</v>
      </c>
      <c r="AI140" s="273">
        <f t="shared" si="10"/>
        <v>47119</v>
      </c>
      <c r="AJ140" s="273"/>
      <c r="AK140" s="261" t="str">
        <f>IFERROR(IF(-SUM(AK$20:AK139)+AK$15&lt;0.000001,0,IF($C140&gt;='H-32A-WP06 - Debt Service'!AH$24,'H-32A-WP06 - Debt Service'!AH$27/12,0)),"-")</f>
        <v>-</v>
      </c>
      <c r="AL140" s="261">
        <f>IFERROR(IF(-SUM(AL$20:AL139)+AL$15&lt;0.000001,0,IF($C140&gt;='H-32A-WP06 - Debt Service'!AI$24,'H-32A-WP06 - Debt Service'!AI$27/12,0)),"-")</f>
        <v>0</v>
      </c>
      <c r="AM140" s="261">
        <f>IFERROR(IF(-SUM(AM$20:AM139)+AM$15&lt;0.000001,0,IF($C140&gt;='H-32A-WP06 - Debt Service'!AJ$24,'H-32A-WP06 - Debt Service'!AJ$27/12,0)),"-")</f>
        <v>0</v>
      </c>
      <c r="AN140" s="261">
        <f>IFERROR(IF(-SUM(AN$20:AN139)+AN$15&lt;0.000001,0,IF($C140&gt;='H-32A-WP06 - Debt Service'!AK$24,'H-32A-WP06 - Debt Service'!AK$27/12,0)),"-")</f>
        <v>0</v>
      </c>
      <c r="AO140" s="261">
        <f>IFERROR(IF(-SUM(AO$20:AO139)+AO$15&lt;0.000001,0,IF($C140&gt;='H-32A-WP06 - Debt Service'!AL$24,'H-32A-WP06 - Debt Service'!AL$27/12,0)),"-")</f>
        <v>0</v>
      </c>
      <c r="AP140" s="261">
        <f>IFERROR(IF(-SUM(AP$20:AP139)+AP$15&lt;0.000001,0,IF($C140&gt;='H-32A-WP06 - Debt Service'!AM$24,'H-32A-WP06 - Debt Service'!AM$27/12,0)),"-")</f>
        <v>0</v>
      </c>
      <c r="AQ140" s="261">
        <f>IFERROR(IF(-SUM(AQ$20:AQ139)+AQ$15&lt;0.000001,0,IF($C140&gt;='H-32A-WP06 - Debt Service'!AN$24,'H-32A-WP06 - Debt Service'!AN$27/12,0)),"-")</f>
        <v>0</v>
      </c>
      <c r="AR140" s="261">
        <f>IFERROR(IF(-SUM(AR$20:AR139)+AR$15&lt;0.000001,0,IF($C140&gt;='H-32A-WP06 - Debt Service'!AO$24,'H-32A-WP06 - Debt Service'!AO$27/12,0)),"-")</f>
        <v>0</v>
      </c>
      <c r="AS140" s="261">
        <f>IFERROR(IF(-SUM(AS$20:AS139)+AS$15&lt;0.000001,0,IF($C140&gt;='H-32A-WP06 - Debt Service'!AP$24,'H-32A-WP06 - Debt Service'!AP$27/12,0)),"-")</f>
        <v>0</v>
      </c>
      <c r="AT140" s="261">
        <f>IFERROR(IF(-SUM(AT$20:AT139)+AT$15&lt;0.000001,0,IF($C140&gt;='H-32A-WP06 - Debt Service'!AQ$24,'H-32A-WP06 - Debt Service'!AQ$27/12,0)),"-")</f>
        <v>0</v>
      </c>
    </row>
    <row r="141" spans="2:46" x14ac:dyDescent="0.35">
      <c r="B141" s="252">
        <f t="shared" si="7"/>
        <v>2029</v>
      </c>
      <c r="C141" s="273">
        <f t="shared" si="9"/>
        <v>47150</v>
      </c>
      <c r="D141" s="273"/>
      <c r="E141" s="261">
        <f>IFERROR(IF(-SUM(E$20:E140)+E$15&lt;0.000001,0,IF($C141&gt;='H-32A-WP06 - Debt Service'!C$24,'H-32A-WP06 - Debt Service'!C$27/12,0)),"-")</f>
        <v>0</v>
      </c>
      <c r="F141" s="261">
        <f>IFERROR(IF(-SUM(F$20:F140)+F$15&lt;0.000001,0,IF($C141&gt;='H-32A-WP06 - Debt Service'!D$24,'H-32A-WP06 - Debt Service'!D$27/12,0)),"-")</f>
        <v>0</v>
      </c>
      <c r="G141" s="261">
        <f>IFERROR(IF(-SUM(G$20:G140)+G$15&lt;0.000001,0,IF($C141&gt;='H-32A-WP06 - Debt Service'!E$24,'H-32A-WP06 - Debt Service'!E$27/12,0)),"-")</f>
        <v>0</v>
      </c>
      <c r="H141" s="261">
        <f>IFERROR(IF(-SUM(H$20:H140)+H$15&lt;0.000001,0,IF($C141&gt;='H-32A-WP06 - Debt Service'!F$24,'H-32A-WP06 - Debt Service'!F$27/12,0)),"-")</f>
        <v>0</v>
      </c>
      <c r="I141" s="261">
        <f>IFERROR(IF(-SUM(I$20:I140)+I$15&lt;0.000001,0,IF($C141&gt;='H-32A-WP06 - Debt Service'!G$24,'H-32A-WP06 - Debt Service'!G$27/12,0)),"-")</f>
        <v>0</v>
      </c>
      <c r="J141" s="261">
        <f>IFERROR(IF(-SUM(J$20:J140)+J$15&lt;0.000001,0,IF($C141&gt;='H-32A-WP06 - Debt Service'!H$24,'H-32A-WP06 - Debt Service'!H$27/12,0)),"-")</f>
        <v>0</v>
      </c>
      <c r="K141" s="261">
        <f>IFERROR(IF(-SUM(K$20:K140)+K$15&lt;0.000001,0,IF($C141&gt;='H-32A-WP06 - Debt Service'!I$24,'H-32A-WP06 - Debt Service'!I$27/12,0)),"-")</f>
        <v>0</v>
      </c>
      <c r="L141" s="261">
        <f>IFERROR(IF(-SUM(L$20:L140)+L$15&lt;0.000001,0,IF($C141&gt;='H-32A-WP06 - Debt Service'!J$24,'H-32A-WP06 - Debt Service'!J$27/12,0)),"-")</f>
        <v>0</v>
      </c>
      <c r="M141" s="261">
        <f>IFERROR(IF(-SUM(M$20:M140)+M$15&lt;0.000001,0,IF($C141&gt;='H-32A-WP06 - Debt Service'!K$24,'H-32A-WP06 - Debt Service'!K$27/12,0)),"-")</f>
        <v>0</v>
      </c>
      <c r="N141" s="261"/>
      <c r="O141" s="261"/>
      <c r="P141" s="261">
        <f>IFERROR(IF(-SUM(P$20:P140)+P$15&lt;0.000001,0,IF($C141&gt;='H-32A-WP06 - Debt Service'!M$24,'H-32A-WP06 - Debt Service'!M$27/12,0)),"-")</f>
        <v>0</v>
      </c>
      <c r="Q141" s="261">
        <f>IFERROR(IF(-SUM(Q$20:Q140)+Q$15&lt;0.000001,0,IF($C141&gt;='H-32A-WP06 - Debt Service'!L$24,'H-32A-WP06 - Debt Service'!L$27/12,0)),"-")</f>
        <v>0</v>
      </c>
      <c r="R141" s="261">
        <f>IFERROR(IF(-SUM(R$20:R140)+R$15&lt;0.000001,0,IF($C141&gt;='H-32A-WP06 - Debt Service'!S$24,'H-32A-WP06 - Debt Service'!S$27/12,0)),"-")</f>
        <v>0</v>
      </c>
      <c r="S141" s="261">
        <f>IFERROR(IF(-SUM(S$20:S140)+S$15&lt;0.000001,0,IF($C141&gt;='H-32A-WP06 - Debt Service'!O$24,'H-32A-WP06 - Debt Service'!O$27/12,0)),"-")</f>
        <v>0</v>
      </c>
      <c r="T141" s="261">
        <f>IFERROR(IF(-SUM(T$20:T140)+T$15&lt;0.000001,0,IF($C141&gt;='H-32A-WP06 - Debt Service'!#REF!,'H-32A-WP06 - Debt Service'!#REF!/12,0)),"-")</f>
        <v>0</v>
      </c>
      <c r="U141" s="261">
        <f>IFERROR(IF(-SUM(U$20:U140)+U$15&lt;0.000001,0,IF($C141&gt;='H-32A-WP06 - Debt Service'!T$24,'H-32A-WP06 - Debt Service'!T$27/12,0)),"-")</f>
        <v>0</v>
      </c>
      <c r="V141" s="261">
        <f>IFERROR(IF(-SUM(V$20:V140)+V$15&lt;0.000001,0,IF($C141&gt;='H-32A-WP06 - Debt Service'!N$24,'H-32A-WP06 - Debt Service'!N$27/12,0)),"-")</f>
        <v>0</v>
      </c>
      <c r="W141" s="261">
        <f>IFERROR(IF(-SUM(W$20:W140)+W$15&lt;0.000001,0,IF($C141&gt;='H-32A-WP06 - Debt Service'!Q$24,'H-32A-WP06 - Debt Service'!Q$27/12,0)),"-")</f>
        <v>0</v>
      </c>
      <c r="X141" s="261">
        <f>IFERROR(IF(-SUM(X$20:X140)+X$15&lt;0.000001,0,IF($C141&gt;='H-32A-WP06 - Debt Service'!T$24,'H-32A-WP06 - Debt Service'!T$27/12,0)),"-")</f>
        <v>0</v>
      </c>
      <c r="Y141" s="261">
        <f>IFERROR(IF(-SUM(Y$20:Y140)+Y$15&lt;0.000001,0,IF($C141&gt;='H-32A-WP06 - Debt Service'!#REF!,'H-32A-WP06 - Debt Service'!#REF!/12,0)),"-")</f>
        <v>0</v>
      </c>
      <c r="Z141" s="261">
        <f>IFERROR(IF(-SUM(Z$20:Z140)+Z$15&lt;0.000001,0,IF($C141&gt;='H-32A-WP06 - Debt Service'!S$24,'H-32A-WP06 - Debt Service'!S$27/12,0)),"-")</f>
        <v>0</v>
      </c>
      <c r="AA141" s="261">
        <f>IFERROR(IF(-SUM(AA$20:AA140)+AA$15&lt;0.000001,0,IF($C141&gt;='H-32A-WP06 - Debt Service'!R$24,'H-32A-WP06 - Debt Service'!R$27/12,0)),"-")</f>
        <v>0</v>
      </c>
      <c r="AB141" s="261">
        <f>IFERROR(IF(-SUM(AB$20:AB140)+AB$15&lt;0.000001,0,IF($C141&gt;='H-32A-WP06 - Debt Service'!P$24,'H-32A-WP06 - Debt Service'!P$27/12,0)),"-")</f>
        <v>0</v>
      </c>
      <c r="AC141" s="261">
        <f>IFERROR(IF(-SUM(AC$20:AC140)+AC$15&lt;0.000001,0,IF($C141&gt;='H-32A-WP06 - Debt Service'!#REF!,'H-32A-WP06 - Debt Service'!#REF!/12,0)),"-")</f>
        <v>0</v>
      </c>
      <c r="AD141" s="261">
        <f>IFERROR(IF(-SUM(AD$20:AD140)+AD$15&lt;0.000001,0,IF($C141&gt;='H-32A-WP06 - Debt Service'!#REF!,'H-32A-WP06 - Debt Service'!#REF!/12,0)),"-")</f>
        <v>0</v>
      </c>
      <c r="AE141" s="261">
        <f>IFERROR(IF(-SUM(AE$20:AE140)+AE$15&lt;0.000001,0,IF($C141&gt;='H-32A-WP06 - Debt Service'!#REF!,'H-32A-WP06 - Debt Service'!#REF!/12,0)),"-")</f>
        <v>0</v>
      </c>
      <c r="AF141" s="261">
        <f>IFERROR(IF(-SUM(AF$20:AF140)+AF$15&lt;0.000001,0,IF($C141&gt;='H-32A-WP06 - Debt Service'!#REF!,'H-32A-WP06 - Debt Service'!#REF!/12,0)),"-")</f>
        <v>0</v>
      </c>
      <c r="AH141" s="252">
        <f t="shared" si="8"/>
        <v>2029</v>
      </c>
      <c r="AI141" s="273">
        <f t="shared" si="10"/>
        <v>47150</v>
      </c>
      <c r="AJ141" s="273"/>
      <c r="AK141" s="261" t="str">
        <f>IFERROR(IF(-SUM(AK$20:AK140)+AK$15&lt;0.000001,0,IF($C141&gt;='H-32A-WP06 - Debt Service'!AH$24,'H-32A-WP06 - Debt Service'!AH$27/12,0)),"-")</f>
        <v>-</v>
      </c>
      <c r="AL141" s="261">
        <f>IFERROR(IF(-SUM(AL$20:AL140)+AL$15&lt;0.000001,0,IF($C141&gt;='H-32A-WP06 - Debt Service'!AI$24,'H-32A-WP06 - Debt Service'!AI$27/12,0)),"-")</f>
        <v>0</v>
      </c>
      <c r="AM141" s="261">
        <f>IFERROR(IF(-SUM(AM$20:AM140)+AM$15&lt;0.000001,0,IF($C141&gt;='H-32A-WP06 - Debt Service'!AJ$24,'H-32A-WP06 - Debt Service'!AJ$27/12,0)),"-")</f>
        <v>0</v>
      </c>
      <c r="AN141" s="261">
        <f>IFERROR(IF(-SUM(AN$20:AN140)+AN$15&lt;0.000001,0,IF($C141&gt;='H-32A-WP06 - Debt Service'!AK$24,'H-32A-WP06 - Debt Service'!AK$27/12,0)),"-")</f>
        <v>0</v>
      </c>
      <c r="AO141" s="261">
        <f>IFERROR(IF(-SUM(AO$20:AO140)+AO$15&lt;0.000001,0,IF($C141&gt;='H-32A-WP06 - Debt Service'!AL$24,'H-32A-WP06 - Debt Service'!AL$27/12,0)),"-")</f>
        <v>0</v>
      </c>
      <c r="AP141" s="261">
        <f>IFERROR(IF(-SUM(AP$20:AP140)+AP$15&lt;0.000001,0,IF($C141&gt;='H-32A-WP06 - Debt Service'!AM$24,'H-32A-WP06 - Debt Service'!AM$27/12,0)),"-")</f>
        <v>0</v>
      </c>
      <c r="AQ141" s="261">
        <f>IFERROR(IF(-SUM(AQ$20:AQ140)+AQ$15&lt;0.000001,0,IF($C141&gt;='H-32A-WP06 - Debt Service'!AN$24,'H-32A-WP06 - Debt Service'!AN$27/12,0)),"-")</f>
        <v>0</v>
      </c>
      <c r="AR141" s="261">
        <f>IFERROR(IF(-SUM(AR$20:AR140)+AR$15&lt;0.000001,0,IF($C141&gt;='H-32A-WP06 - Debt Service'!AO$24,'H-32A-WP06 - Debt Service'!AO$27/12,0)),"-")</f>
        <v>0</v>
      </c>
      <c r="AS141" s="261">
        <f>IFERROR(IF(-SUM(AS$20:AS140)+AS$15&lt;0.000001,0,IF($C141&gt;='H-32A-WP06 - Debt Service'!AP$24,'H-32A-WP06 - Debt Service'!AP$27/12,0)),"-")</f>
        <v>0</v>
      </c>
      <c r="AT141" s="261">
        <f>IFERROR(IF(-SUM(AT$20:AT140)+AT$15&lt;0.000001,0,IF($C141&gt;='H-32A-WP06 - Debt Service'!AQ$24,'H-32A-WP06 - Debt Service'!AQ$27/12,0)),"-")</f>
        <v>0</v>
      </c>
    </row>
    <row r="142" spans="2:46" x14ac:dyDescent="0.35">
      <c r="B142" s="252">
        <f t="shared" si="7"/>
        <v>2029</v>
      </c>
      <c r="C142" s="273">
        <f t="shared" si="9"/>
        <v>47178</v>
      </c>
      <c r="D142" s="273"/>
      <c r="E142" s="261">
        <f>IFERROR(IF(-SUM(E$20:E141)+E$15&lt;0.000001,0,IF($C142&gt;='H-32A-WP06 - Debt Service'!C$24,'H-32A-WP06 - Debt Service'!C$27/12,0)),"-")</f>
        <v>0</v>
      </c>
      <c r="F142" s="261">
        <f>IFERROR(IF(-SUM(F$20:F141)+F$15&lt;0.000001,0,IF($C142&gt;='H-32A-WP06 - Debt Service'!D$24,'H-32A-WP06 - Debt Service'!D$27/12,0)),"-")</f>
        <v>0</v>
      </c>
      <c r="G142" s="261">
        <f>IFERROR(IF(-SUM(G$20:G141)+G$15&lt;0.000001,0,IF($C142&gt;='H-32A-WP06 - Debt Service'!E$24,'H-32A-WP06 - Debt Service'!E$27/12,0)),"-")</f>
        <v>0</v>
      </c>
      <c r="H142" s="261">
        <f>IFERROR(IF(-SUM(H$20:H141)+H$15&lt;0.000001,0,IF($C142&gt;='H-32A-WP06 - Debt Service'!F$24,'H-32A-WP06 - Debt Service'!F$27/12,0)),"-")</f>
        <v>0</v>
      </c>
      <c r="I142" s="261">
        <f>IFERROR(IF(-SUM(I$20:I141)+I$15&lt;0.000001,0,IF($C142&gt;='H-32A-WP06 - Debt Service'!G$24,'H-32A-WP06 - Debt Service'!G$27/12,0)),"-")</f>
        <v>0</v>
      </c>
      <c r="J142" s="261">
        <f>IFERROR(IF(-SUM(J$20:J141)+J$15&lt;0.000001,0,IF($C142&gt;='H-32A-WP06 - Debt Service'!H$24,'H-32A-WP06 - Debt Service'!H$27/12,0)),"-")</f>
        <v>0</v>
      </c>
      <c r="K142" s="261">
        <f>IFERROR(IF(-SUM(K$20:K141)+K$15&lt;0.000001,0,IF($C142&gt;='H-32A-WP06 - Debt Service'!I$24,'H-32A-WP06 - Debt Service'!I$27/12,0)),"-")</f>
        <v>0</v>
      </c>
      <c r="L142" s="261">
        <f>IFERROR(IF(-SUM(L$20:L141)+L$15&lt;0.000001,0,IF($C142&gt;='H-32A-WP06 - Debt Service'!J$24,'H-32A-WP06 - Debt Service'!J$27/12,0)),"-")</f>
        <v>0</v>
      </c>
      <c r="M142" s="261">
        <f>IFERROR(IF(-SUM(M$20:M141)+M$15&lt;0.000001,0,IF($C142&gt;='H-32A-WP06 - Debt Service'!K$24,'H-32A-WP06 - Debt Service'!K$27/12,0)),"-")</f>
        <v>0</v>
      </c>
      <c r="N142" s="261"/>
      <c r="O142" s="261"/>
      <c r="P142" s="261">
        <f>IFERROR(IF(-SUM(P$20:P141)+P$15&lt;0.000001,0,IF($C142&gt;='H-32A-WP06 - Debt Service'!M$24,'H-32A-WP06 - Debt Service'!M$27/12,0)),"-")</f>
        <v>0</v>
      </c>
      <c r="Q142" s="261">
        <f>IFERROR(IF(-SUM(Q$20:Q141)+Q$15&lt;0.000001,0,IF($C142&gt;='H-32A-WP06 - Debt Service'!L$24,'H-32A-WP06 - Debt Service'!L$27/12,0)),"-")</f>
        <v>0</v>
      </c>
      <c r="R142" s="261">
        <f>IFERROR(IF(-SUM(R$20:R141)+R$15&lt;0.000001,0,IF($C142&gt;='H-32A-WP06 - Debt Service'!S$24,'H-32A-WP06 - Debt Service'!S$27/12,0)),"-")</f>
        <v>0</v>
      </c>
      <c r="S142" s="261">
        <f>IFERROR(IF(-SUM(S$20:S141)+S$15&lt;0.000001,0,IF($C142&gt;='H-32A-WP06 - Debt Service'!O$24,'H-32A-WP06 - Debt Service'!O$27/12,0)),"-")</f>
        <v>0</v>
      </c>
      <c r="T142" s="261">
        <f>IFERROR(IF(-SUM(T$20:T141)+T$15&lt;0.000001,0,IF($C142&gt;='H-32A-WP06 - Debt Service'!#REF!,'H-32A-WP06 - Debt Service'!#REF!/12,0)),"-")</f>
        <v>0</v>
      </c>
      <c r="U142" s="261">
        <f>IFERROR(IF(-SUM(U$20:U141)+U$15&lt;0.000001,0,IF($C142&gt;='H-32A-WP06 - Debt Service'!T$24,'H-32A-WP06 - Debt Service'!T$27/12,0)),"-")</f>
        <v>0</v>
      </c>
      <c r="V142" s="261">
        <f>IFERROR(IF(-SUM(V$20:V141)+V$15&lt;0.000001,0,IF($C142&gt;='H-32A-WP06 - Debt Service'!N$24,'H-32A-WP06 - Debt Service'!N$27/12,0)),"-")</f>
        <v>0</v>
      </c>
      <c r="W142" s="261">
        <f>IFERROR(IF(-SUM(W$20:W141)+W$15&lt;0.000001,0,IF($C142&gt;='H-32A-WP06 - Debt Service'!Q$24,'H-32A-WP06 - Debt Service'!Q$27/12,0)),"-")</f>
        <v>0</v>
      </c>
      <c r="X142" s="261">
        <f>IFERROR(IF(-SUM(X$20:X141)+X$15&lt;0.000001,0,IF($C142&gt;='H-32A-WP06 - Debt Service'!T$24,'H-32A-WP06 - Debt Service'!T$27/12,0)),"-")</f>
        <v>0</v>
      </c>
      <c r="Y142" s="261">
        <f>IFERROR(IF(-SUM(Y$20:Y141)+Y$15&lt;0.000001,0,IF($C142&gt;='H-32A-WP06 - Debt Service'!#REF!,'H-32A-WP06 - Debt Service'!#REF!/12,0)),"-")</f>
        <v>0</v>
      </c>
      <c r="Z142" s="261">
        <f>IFERROR(IF(-SUM(Z$20:Z141)+Z$15&lt;0.000001,0,IF($C142&gt;='H-32A-WP06 - Debt Service'!S$24,'H-32A-WP06 - Debt Service'!S$27/12,0)),"-")</f>
        <v>0</v>
      </c>
      <c r="AA142" s="261">
        <f>IFERROR(IF(-SUM(AA$20:AA141)+AA$15&lt;0.000001,0,IF($C142&gt;='H-32A-WP06 - Debt Service'!R$24,'H-32A-WP06 - Debt Service'!R$27/12,0)),"-")</f>
        <v>0</v>
      </c>
      <c r="AB142" s="261">
        <f>IFERROR(IF(-SUM(AB$20:AB141)+AB$15&lt;0.000001,0,IF($C142&gt;='H-32A-WP06 - Debt Service'!P$24,'H-32A-WP06 - Debt Service'!P$27/12,0)),"-")</f>
        <v>0</v>
      </c>
      <c r="AC142" s="261">
        <f>IFERROR(IF(-SUM(AC$20:AC141)+AC$15&lt;0.000001,0,IF($C142&gt;='H-32A-WP06 - Debt Service'!#REF!,'H-32A-WP06 - Debt Service'!#REF!/12,0)),"-")</f>
        <v>0</v>
      </c>
      <c r="AD142" s="261">
        <f>IFERROR(IF(-SUM(AD$20:AD141)+AD$15&lt;0.000001,0,IF($C142&gt;='H-32A-WP06 - Debt Service'!#REF!,'H-32A-WP06 - Debt Service'!#REF!/12,0)),"-")</f>
        <v>0</v>
      </c>
      <c r="AE142" s="261">
        <f>IFERROR(IF(-SUM(AE$20:AE141)+AE$15&lt;0.000001,0,IF($C142&gt;='H-32A-WP06 - Debt Service'!#REF!,'H-32A-WP06 - Debt Service'!#REF!/12,0)),"-")</f>
        <v>0</v>
      </c>
      <c r="AF142" s="261">
        <f>IFERROR(IF(-SUM(AF$20:AF141)+AF$15&lt;0.000001,0,IF($C142&gt;='H-32A-WP06 - Debt Service'!#REF!,'H-32A-WP06 - Debt Service'!#REF!/12,0)),"-")</f>
        <v>0</v>
      </c>
      <c r="AH142" s="252">
        <f t="shared" si="8"/>
        <v>2029</v>
      </c>
      <c r="AI142" s="273">
        <f t="shared" si="10"/>
        <v>47178</v>
      </c>
      <c r="AJ142" s="273"/>
      <c r="AK142" s="261" t="str">
        <f>IFERROR(IF(-SUM(AK$20:AK141)+AK$15&lt;0.000001,0,IF($C142&gt;='H-32A-WP06 - Debt Service'!AH$24,'H-32A-WP06 - Debt Service'!AH$27/12,0)),"-")</f>
        <v>-</v>
      </c>
      <c r="AL142" s="261">
        <f>IFERROR(IF(-SUM(AL$20:AL141)+AL$15&lt;0.000001,0,IF($C142&gt;='H-32A-WP06 - Debt Service'!AI$24,'H-32A-WP06 - Debt Service'!AI$27/12,0)),"-")</f>
        <v>0</v>
      </c>
      <c r="AM142" s="261">
        <f>IFERROR(IF(-SUM(AM$20:AM141)+AM$15&lt;0.000001,0,IF($C142&gt;='H-32A-WP06 - Debt Service'!AJ$24,'H-32A-WP06 - Debt Service'!AJ$27/12,0)),"-")</f>
        <v>0</v>
      </c>
      <c r="AN142" s="261">
        <f>IFERROR(IF(-SUM(AN$20:AN141)+AN$15&lt;0.000001,0,IF($C142&gt;='H-32A-WP06 - Debt Service'!AK$24,'H-32A-WP06 - Debt Service'!AK$27/12,0)),"-")</f>
        <v>0</v>
      </c>
      <c r="AO142" s="261">
        <f>IFERROR(IF(-SUM(AO$20:AO141)+AO$15&lt;0.000001,0,IF($C142&gt;='H-32A-WP06 - Debt Service'!AL$24,'H-32A-WP06 - Debt Service'!AL$27/12,0)),"-")</f>
        <v>0</v>
      </c>
      <c r="AP142" s="261">
        <f>IFERROR(IF(-SUM(AP$20:AP141)+AP$15&lt;0.000001,0,IF($C142&gt;='H-32A-WP06 - Debt Service'!AM$24,'H-32A-WP06 - Debt Service'!AM$27/12,0)),"-")</f>
        <v>0</v>
      </c>
      <c r="AQ142" s="261">
        <f>IFERROR(IF(-SUM(AQ$20:AQ141)+AQ$15&lt;0.000001,0,IF($C142&gt;='H-32A-WP06 - Debt Service'!AN$24,'H-32A-WP06 - Debt Service'!AN$27/12,0)),"-")</f>
        <v>0</v>
      </c>
      <c r="AR142" s="261">
        <f>IFERROR(IF(-SUM(AR$20:AR141)+AR$15&lt;0.000001,0,IF($C142&gt;='H-32A-WP06 - Debt Service'!AO$24,'H-32A-WP06 - Debt Service'!AO$27/12,0)),"-")</f>
        <v>0</v>
      </c>
      <c r="AS142" s="261">
        <f>IFERROR(IF(-SUM(AS$20:AS141)+AS$15&lt;0.000001,0,IF($C142&gt;='H-32A-WP06 - Debt Service'!AP$24,'H-32A-WP06 - Debt Service'!AP$27/12,0)),"-")</f>
        <v>0</v>
      </c>
      <c r="AT142" s="261">
        <f>IFERROR(IF(-SUM(AT$20:AT141)+AT$15&lt;0.000001,0,IF($C142&gt;='H-32A-WP06 - Debt Service'!AQ$24,'H-32A-WP06 - Debt Service'!AQ$27/12,0)),"-")</f>
        <v>0</v>
      </c>
    </row>
    <row r="143" spans="2:46" x14ac:dyDescent="0.35">
      <c r="B143" s="252">
        <f t="shared" si="7"/>
        <v>2029</v>
      </c>
      <c r="C143" s="273">
        <f t="shared" si="9"/>
        <v>47209</v>
      </c>
      <c r="D143" s="273"/>
      <c r="E143" s="261">
        <f>IFERROR(IF(-SUM(E$20:E142)+E$15&lt;0.000001,0,IF($C143&gt;='H-32A-WP06 - Debt Service'!C$24,'H-32A-WP06 - Debt Service'!C$27/12,0)),"-")</f>
        <v>0</v>
      </c>
      <c r="F143" s="261">
        <f>IFERROR(IF(-SUM(F$20:F142)+F$15&lt;0.000001,0,IF($C143&gt;='H-32A-WP06 - Debt Service'!D$24,'H-32A-WP06 - Debt Service'!D$27/12,0)),"-")</f>
        <v>0</v>
      </c>
      <c r="G143" s="261">
        <f>IFERROR(IF(-SUM(G$20:G142)+G$15&lt;0.000001,0,IF($C143&gt;='H-32A-WP06 - Debt Service'!E$24,'H-32A-WP06 - Debt Service'!E$27/12,0)),"-")</f>
        <v>0</v>
      </c>
      <c r="H143" s="261">
        <f>IFERROR(IF(-SUM(H$20:H142)+H$15&lt;0.000001,0,IF($C143&gt;='H-32A-WP06 - Debt Service'!F$24,'H-32A-WP06 - Debt Service'!F$27/12,0)),"-")</f>
        <v>0</v>
      </c>
      <c r="I143" s="261">
        <f>IFERROR(IF(-SUM(I$20:I142)+I$15&lt;0.000001,0,IF($C143&gt;='H-32A-WP06 - Debt Service'!G$24,'H-32A-WP06 - Debt Service'!G$27/12,0)),"-")</f>
        <v>0</v>
      </c>
      <c r="J143" s="261">
        <f>IFERROR(IF(-SUM(J$20:J142)+J$15&lt;0.000001,0,IF($C143&gt;='H-32A-WP06 - Debt Service'!H$24,'H-32A-WP06 - Debt Service'!H$27/12,0)),"-")</f>
        <v>0</v>
      </c>
      <c r="K143" s="261">
        <f>IFERROR(IF(-SUM(K$20:K142)+K$15&lt;0.000001,0,IF($C143&gt;='H-32A-WP06 - Debt Service'!I$24,'H-32A-WP06 - Debt Service'!I$27/12,0)),"-")</f>
        <v>0</v>
      </c>
      <c r="L143" s="261">
        <f>IFERROR(IF(-SUM(L$20:L142)+L$15&lt;0.000001,0,IF($C143&gt;='H-32A-WP06 - Debt Service'!J$24,'H-32A-WP06 - Debt Service'!J$27/12,0)),"-")</f>
        <v>0</v>
      </c>
      <c r="M143" s="261">
        <f>IFERROR(IF(-SUM(M$20:M142)+M$15&lt;0.000001,0,IF($C143&gt;='H-32A-WP06 - Debt Service'!K$24,'H-32A-WP06 - Debt Service'!K$27/12,0)),"-")</f>
        <v>0</v>
      </c>
      <c r="N143" s="261"/>
      <c r="O143" s="261"/>
      <c r="P143" s="261">
        <f>IFERROR(IF(-SUM(P$20:P142)+P$15&lt;0.000001,0,IF($C143&gt;='H-32A-WP06 - Debt Service'!M$24,'H-32A-WP06 - Debt Service'!M$27/12,0)),"-")</f>
        <v>0</v>
      </c>
      <c r="Q143" s="261">
        <f>IFERROR(IF(-SUM(Q$20:Q142)+Q$15&lt;0.000001,0,IF($C143&gt;='H-32A-WP06 - Debt Service'!L$24,'H-32A-WP06 - Debt Service'!L$27/12,0)),"-")</f>
        <v>0</v>
      </c>
      <c r="R143" s="261">
        <f>IFERROR(IF(-SUM(R$20:R142)+R$15&lt;0.000001,0,IF($C143&gt;='H-32A-WP06 - Debt Service'!S$24,'H-32A-WP06 - Debt Service'!S$27/12,0)),"-")</f>
        <v>0</v>
      </c>
      <c r="S143" s="261">
        <f>IFERROR(IF(-SUM(S$20:S142)+S$15&lt;0.000001,0,IF($C143&gt;='H-32A-WP06 - Debt Service'!O$24,'H-32A-WP06 - Debt Service'!O$27/12,0)),"-")</f>
        <v>0</v>
      </c>
      <c r="T143" s="261">
        <f>IFERROR(IF(-SUM(T$20:T142)+T$15&lt;0.000001,0,IF($C143&gt;='H-32A-WP06 - Debt Service'!#REF!,'H-32A-WP06 - Debt Service'!#REF!/12,0)),"-")</f>
        <v>0</v>
      </c>
      <c r="U143" s="261">
        <f>IFERROR(IF(-SUM(U$20:U142)+U$15&lt;0.000001,0,IF($C143&gt;='H-32A-WP06 - Debt Service'!T$24,'H-32A-WP06 - Debt Service'!T$27/12,0)),"-")</f>
        <v>0</v>
      </c>
      <c r="V143" s="261">
        <f>IFERROR(IF(-SUM(V$20:V142)+V$15&lt;0.000001,0,IF($C143&gt;='H-32A-WP06 - Debt Service'!N$24,'H-32A-WP06 - Debt Service'!N$27/12,0)),"-")</f>
        <v>0</v>
      </c>
      <c r="W143" s="261">
        <f>IFERROR(IF(-SUM(W$20:W142)+W$15&lt;0.000001,0,IF($C143&gt;='H-32A-WP06 - Debt Service'!Q$24,'H-32A-WP06 - Debt Service'!Q$27/12,0)),"-")</f>
        <v>0</v>
      </c>
      <c r="X143" s="261">
        <f>IFERROR(IF(-SUM(X$20:X142)+X$15&lt;0.000001,0,IF($C143&gt;='H-32A-WP06 - Debt Service'!T$24,'H-32A-WP06 - Debt Service'!T$27/12,0)),"-")</f>
        <v>0</v>
      </c>
      <c r="Y143" s="261">
        <f>IFERROR(IF(-SUM(Y$20:Y142)+Y$15&lt;0.000001,0,IF($C143&gt;='H-32A-WP06 - Debt Service'!#REF!,'H-32A-WP06 - Debt Service'!#REF!/12,0)),"-")</f>
        <v>0</v>
      </c>
      <c r="Z143" s="261">
        <f>IFERROR(IF(-SUM(Z$20:Z142)+Z$15&lt;0.000001,0,IF($C143&gt;='H-32A-WP06 - Debt Service'!S$24,'H-32A-WP06 - Debt Service'!S$27/12,0)),"-")</f>
        <v>0</v>
      </c>
      <c r="AA143" s="261">
        <f>IFERROR(IF(-SUM(AA$20:AA142)+AA$15&lt;0.000001,0,IF($C143&gt;='H-32A-WP06 - Debt Service'!R$24,'H-32A-WP06 - Debt Service'!R$27/12,0)),"-")</f>
        <v>0</v>
      </c>
      <c r="AB143" s="261">
        <f>IFERROR(IF(-SUM(AB$20:AB142)+AB$15&lt;0.000001,0,IF($C143&gt;='H-32A-WP06 - Debt Service'!P$24,'H-32A-WP06 - Debt Service'!P$27/12,0)),"-")</f>
        <v>0</v>
      </c>
      <c r="AC143" s="261">
        <f>IFERROR(IF(-SUM(AC$20:AC142)+AC$15&lt;0.000001,0,IF($C143&gt;='H-32A-WP06 - Debt Service'!#REF!,'H-32A-WP06 - Debt Service'!#REF!/12,0)),"-")</f>
        <v>0</v>
      </c>
      <c r="AD143" s="261">
        <f>IFERROR(IF(-SUM(AD$20:AD142)+AD$15&lt;0.000001,0,IF($C143&gt;='H-32A-WP06 - Debt Service'!#REF!,'H-32A-WP06 - Debt Service'!#REF!/12,0)),"-")</f>
        <v>0</v>
      </c>
      <c r="AE143" s="261">
        <f>IFERROR(IF(-SUM(AE$20:AE142)+AE$15&lt;0.000001,0,IF($C143&gt;='H-32A-WP06 - Debt Service'!#REF!,'H-32A-WP06 - Debt Service'!#REF!/12,0)),"-")</f>
        <v>0</v>
      </c>
      <c r="AF143" s="261">
        <f>IFERROR(IF(-SUM(AF$20:AF142)+AF$15&lt;0.000001,0,IF($C143&gt;='H-32A-WP06 - Debt Service'!#REF!,'H-32A-WP06 - Debt Service'!#REF!/12,0)),"-")</f>
        <v>0</v>
      </c>
      <c r="AH143" s="252">
        <f t="shared" si="8"/>
        <v>2029</v>
      </c>
      <c r="AI143" s="273">
        <f t="shared" si="10"/>
        <v>47209</v>
      </c>
      <c r="AJ143" s="273"/>
      <c r="AK143" s="261" t="str">
        <f>IFERROR(IF(-SUM(AK$20:AK142)+AK$15&lt;0.000001,0,IF($C143&gt;='H-32A-WP06 - Debt Service'!AH$24,'H-32A-WP06 - Debt Service'!AH$27/12,0)),"-")</f>
        <v>-</v>
      </c>
      <c r="AL143" s="261">
        <f>IFERROR(IF(-SUM(AL$20:AL142)+AL$15&lt;0.000001,0,IF($C143&gt;='H-32A-WP06 - Debt Service'!AI$24,'H-32A-WP06 - Debt Service'!AI$27/12,0)),"-")</f>
        <v>0</v>
      </c>
      <c r="AM143" s="261">
        <f>IFERROR(IF(-SUM(AM$20:AM142)+AM$15&lt;0.000001,0,IF($C143&gt;='H-32A-WP06 - Debt Service'!AJ$24,'H-32A-WP06 - Debt Service'!AJ$27/12,0)),"-")</f>
        <v>0</v>
      </c>
      <c r="AN143" s="261">
        <f>IFERROR(IF(-SUM(AN$20:AN142)+AN$15&lt;0.000001,0,IF($C143&gt;='H-32A-WP06 - Debt Service'!AK$24,'H-32A-WP06 - Debt Service'!AK$27/12,0)),"-")</f>
        <v>0</v>
      </c>
      <c r="AO143" s="261">
        <f>IFERROR(IF(-SUM(AO$20:AO142)+AO$15&lt;0.000001,0,IF($C143&gt;='H-32A-WP06 - Debt Service'!AL$24,'H-32A-WP06 - Debt Service'!AL$27/12,0)),"-")</f>
        <v>0</v>
      </c>
      <c r="AP143" s="261">
        <f>IFERROR(IF(-SUM(AP$20:AP142)+AP$15&lt;0.000001,0,IF($C143&gt;='H-32A-WP06 - Debt Service'!AM$24,'H-32A-WP06 - Debt Service'!AM$27/12,0)),"-")</f>
        <v>0</v>
      </c>
      <c r="AQ143" s="261">
        <f>IFERROR(IF(-SUM(AQ$20:AQ142)+AQ$15&lt;0.000001,0,IF($C143&gt;='H-32A-WP06 - Debt Service'!AN$24,'H-32A-WP06 - Debt Service'!AN$27/12,0)),"-")</f>
        <v>0</v>
      </c>
      <c r="AR143" s="261">
        <f>IFERROR(IF(-SUM(AR$20:AR142)+AR$15&lt;0.000001,0,IF($C143&gt;='H-32A-WP06 - Debt Service'!AO$24,'H-32A-WP06 - Debt Service'!AO$27/12,0)),"-")</f>
        <v>0</v>
      </c>
      <c r="AS143" s="261">
        <f>IFERROR(IF(-SUM(AS$20:AS142)+AS$15&lt;0.000001,0,IF($C143&gt;='H-32A-WP06 - Debt Service'!AP$24,'H-32A-WP06 - Debt Service'!AP$27/12,0)),"-")</f>
        <v>0</v>
      </c>
      <c r="AT143" s="261">
        <f>IFERROR(IF(-SUM(AT$20:AT142)+AT$15&lt;0.000001,0,IF($C143&gt;='H-32A-WP06 - Debt Service'!AQ$24,'H-32A-WP06 - Debt Service'!AQ$27/12,0)),"-")</f>
        <v>0</v>
      </c>
    </row>
    <row r="144" spans="2:46" x14ac:dyDescent="0.35">
      <c r="B144" s="252">
        <f t="shared" si="7"/>
        <v>2029</v>
      </c>
      <c r="C144" s="273">
        <f t="shared" si="9"/>
        <v>47239</v>
      </c>
      <c r="D144" s="273"/>
      <c r="E144" s="261">
        <f>IFERROR(IF(-SUM(E$20:E143)+E$15&lt;0.000001,0,IF($C144&gt;='H-32A-WP06 - Debt Service'!C$24,'H-32A-WP06 - Debt Service'!C$27/12,0)),"-")</f>
        <v>0</v>
      </c>
      <c r="F144" s="261">
        <f>IFERROR(IF(-SUM(F$20:F143)+F$15&lt;0.000001,0,IF($C144&gt;='H-32A-WP06 - Debt Service'!D$24,'H-32A-WP06 - Debt Service'!D$27/12,0)),"-")</f>
        <v>0</v>
      </c>
      <c r="G144" s="261">
        <f>IFERROR(IF(-SUM(G$20:G143)+G$15&lt;0.000001,0,IF($C144&gt;='H-32A-WP06 - Debt Service'!E$24,'H-32A-WP06 - Debt Service'!E$27/12,0)),"-")</f>
        <v>0</v>
      </c>
      <c r="H144" s="261">
        <f>IFERROR(IF(-SUM(H$20:H143)+H$15&lt;0.000001,0,IF($C144&gt;='H-32A-WP06 - Debt Service'!F$24,'H-32A-WP06 - Debt Service'!F$27/12,0)),"-")</f>
        <v>0</v>
      </c>
      <c r="I144" s="261">
        <f>IFERROR(IF(-SUM(I$20:I143)+I$15&lt;0.000001,0,IF($C144&gt;='H-32A-WP06 - Debt Service'!G$24,'H-32A-WP06 - Debt Service'!G$27/12,0)),"-")</f>
        <v>0</v>
      </c>
      <c r="J144" s="261">
        <f>IFERROR(IF(-SUM(J$20:J143)+J$15&lt;0.000001,0,IF($C144&gt;='H-32A-WP06 - Debt Service'!H$24,'H-32A-WP06 - Debt Service'!H$27/12,0)),"-")</f>
        <v>0</v>
      </c>
      <c r="K144" s="261">
        <f>IFERROR(IF(-SUM(K$20:K143)+K$15&lt;0.000001,0,IF($C144&gt;='H-32A-WP06 - Debt Service'!I$24,'H-32A-WP06 - Debt Service'!I$27/12,0)),"-")</f>
        <v>0</v>
      </c>
      <c r="L144" s="261">
        <f>IFERROR(IF(-SUM(L$20:L143)+L$15&lt;0.000001,0,IF($C144&gt;='H-32A-WP06 - Debt Service'!J$24,'H-32A-WP06 - Debt Service'!J$27/12,0)),"-")</f>
        <v>0</v>
      </c>
      <c r="M144" s="261">
        <f>IFERROR(IF(-SUM(M$20:M143)+M$15&lt;0.000001,0,IF($C144&gt;='H-32A-WP06 - Debt Service'!K$24,'H-32A-WP06 - Debt Service'!K$27/12,0)),"-")</f>
        <v>0</v>
      </c>
      <c r="N144" s="261"/>
      <c r="O144" s="261"/>
      <c r="P144" s="261">
        <f>IFERROR(IF(-SUM(P$20:P143)+P$15&lt;0.000001,0,IF($C144&gt;='H-32A-WP06 - Debt Service'!M$24,'H-32A-WP06 - Debt Service'!M$27/12,0)),"-")</f>
        <v>0</v>
      </c>
      <c r="Q144" s="261">
        <f>IFERROR(IF(-SUM(Q$20:Q143)+Q$15&lt;0.000001,0,IF($C144&gt;='H-32A-WP06 - Debt Service'!L$24,'H-32A-WP06 - Debt Service'!L$27/12,0)),"-")</f>
        <v>0</v>
      </c>
      <c r="R144" s="261">
        <f>IFERROR(IF(-SUM(R$20:R143)+R$15&lt;0.000001,0,IF($C144&gt;='H-32A-WP06 - Debt Service'!S$24,'H-32A-WP06 - Debt Service'!S$27/12,0)),"-")</f>
        <v>0</v>
      </c>
      <c r="S144" s="261">
        <f>IFERROR(IF(-SUM(S$20:S143)+S$15&lt;0.000001,0,IF($C144&gt;='H-32A-WP06 - Debt Service'!O$24,'H-32A-WP06 - Debt Service'!O$27/12,0)),"-")</f>
        <v>0</v>
      </c>
      <c r="T144" s="261">
        <f>IFERROR(IF(-SUM(T$20:T143)+T$15&lt;0.000001,0,IF($C144&gt;='H-32A-WP06 - Debt Service'!#REF!,'H-32A-WP06 - Debt Service'!#REF!/12,0)),"-")</f>
        <v>0</v>
      </c>
      <c r="U144" s="261">
        <f>IFERROR(IF(-SUM(U$20:U143)+U$15&lt;0.000001,0,IF($C144&gt;='H-32A-WP06 - Debt Service'!T$24,'H-32A-WP06 - Debt Service'!T$27/12,0)),"-")</f>
        <v>0</v>
      </c>
      <c r="V144" s="261">
        <f>IFERROR(IF(-SUM(V$20:V143)+V$15&lt;0.000001,0,IF($C144&gt;='H-32A-WP06 - Debt Service'!N$24,'H-32A-WP06 - Debt Service'!N$27/12,0)),"-")</f>
        <v>0</v>
      </c>
      <c r="W144" s="261">
        <f>IFERROR(IF(-SUM(W$20:W143)+W$15&lt;0.000001,0,IF($C144&gt;='H-32A-WP06 - Debt Service'!Q$24,'H-32A-WP06 - Debt Service'!Q$27/12,0)),"-")</f>
        <v>0</v>
      </c>
      <c r="X144" s="261">
        <f>IFERROR(IF(-SUM(X$20:X143)+X$15&lt;0.000001,0,IF($C144&gt;='H-32A-WP06 - Debt Service'!T$24,'H-32A-WP06 - Debt Service'!T$27/12,0)),"-")</f>
        <v>0</v>
      </c>
      <c r="Y144" s="261">
        <f>IFERROR(IF(-SUM(Y$20:Y143)+Y$15&lt;0.000001,0,IF($C144&gt;='H-32A-WP06 - Debt Service'!#REF!,'H-32A-WP06 - Debt Service'!#REF!/12,0)),"-")</f>
        <v>0</v>
      </c>
      <c r="Z144" s="261">
        <f>IFERROR(IF(-SUM(Z$20:Z143)+Z$15&lt;0.000001,0,IF($C144&gt;='H-32A-WP06 - Debt Service'!S$24,'H-32A-WP06 - Debt Service'!S$27/12,0)),"-")</f>
        <v>0</v>
      </c>
      <c r="AA144" s="261">
        <f>IFERROR(IF(-SUM(AA$20:AA143)+AA$15&lt;0.000001,0,IF($C144&gt;='H-32A-WP06 - Debt Service'!R$24,'H-32A-WP06 - Debt Service'!R$27/12,0)),"-")</f>
        <v>0</v>
      </c>
      <c r="AB144" s="261">
        <f>IFERROR(IF(-SUM(AB$20:AB143)+AB$15&lt;0.000001,0,IF($C144&gt;='H-32A-WP06 - Debt Service'!P$24,'H-32A-WP06 - Debt Service'!P$27/12,0)),"-")</f>
        <v>0</v>
      </c>
      <c r="AC144" s="261">
        <f>IFERROR(IF(-SUM(AC$20:AC143)+AC$15&lt;0.000001,0,IF($C144&gt;='H-32A-WP06 - Debt Service'!#REF!,'H-32A-WP06 - Debt Service'!#REF!/12,0)),"-")</f>
        <v>0</v>
      </c>
      <c r="AD144" s="261">
        <f>IFERROR(IF(-SUM(AD$20:AD143)+AD$15&lt;0.000001,0,IF($C144&gt;='H-32A-WP06 - Debt Service'!#REF!,'H-32A-WP06 - Debt Service'!#REF!/12,0)),"-")</f>
        <v>0</v>
      </c>
      <c r="AE144" s="261">
        <f>IFERROR(IF(-SUM(AE$20:AE143)+AE$15&lt;0.000001,0,IF($C144&gt;='H-32A-WP06 - Debt Service'!#REF!,'H-32A-WP06 - Debt Service'!#REF!/12,0)),"-")</f>
        <v>0</v>
      </c>
      <c r="AF144" s="261">
        <f>IFERROR(IF(-SUM(AF$20:AF143)+AF$15&lt;0.000001,0,IF($C144&gt;='H-32A-WP06 - Debt Service'!#REF!,'H-32A-WP06 - Debt Service'!#REF!/12,0)),"-")</f>
        <v>0</v>
      </c>
      <c r="AH144" s="252">
        <f t="shared" si="8"/>
        <v>2029</v>
      </c>
      <c r="AI144" s="273">
        <f t="shared" si="10"/>
        <v>47239</v>
      </c>
      <c r="AJ144" s="273"/>
      <c r="AK144" s="261" t="str">
        <f>IFERROR(IF(-SUM(AK$20:AK143)+AK$15&lt;0.000001,0,IF($C144&gt;='H-32A-WP06 - Debt Service'!AH$24,'H-32A-WP06 - Debt Service'!AH$27/12,0)),"-")</f>
        <v>-</v>
      </c>
      <c r="AL144" s="261">
        <f>IFERROR(IF(-SUM(AL$20:AL143)+AL$15&lt;0.000001,0,IF($C144&gt;='H-32A-WP06 - Debt Service'!AI$24,'H-32A-WP06 - Debt Service'!AI$27/12,0)),"-")</f>
        <v>0</v>
      </c>
      <c r="AM144" s="261">
        <f>IFERROR(IF(-SUM(AM$20:AM143)+AM$15&lt;0.000001,0,IF($C144&gt;='H-32A-WP06 - Debt Service'!AJ$24,'H-32A-WP06 - Debt Service'!AJ$27/12,0)),"-")</f>
        <v>0</v>
      </c>
      <c r="AN144" s="261">
        <f>IFERROR(IF(-SUM(AN$20:AN143)+AN$15&lt;0.000001,0,IF($C144&gt;='H-32A-WP06 - Debt Service'!AK$24,'H-32A-WP06 - Debt Service'!AK$27/12,0)),"-")</f>
        <v>0</v>
      </c>
      <c r="AO144" s="261">
        <f>IFERROR(IF(-SUM(AO$20:AO143)+AO$15&lt;0.000001,0,IF($C144&gt;='H-32A-WP06 - Debt Service'!AL$24,'H-32A-WP06 - Debt Service'!AL$27/12,0)),"-")</f>
        <v>0</v>
      </c>
      <c r="AP144" s="261">
        <f>IFERROR(IF(-SUM(AP$20:AP143)+AP$15&lt;0.000001,0,IF($C144&gt;='H-32A-WP06 - Debt Service'!AM$24,'H-32A-WP06 - Debt Service'!AM$27/12,0)),"-")</f>
        <v>0</v>
      </c>
      <c r="AQ144" s="261">
        <f>IFERROR(IF(-SUM(AQ$20:AQ143)+AQ$15&lt;0.000001,0,IF($C144&gt;='H-32A-WP06 - Debt Service'!AN$24,'H-32A-WP06 - Debt Service'!AN$27/12,0)),"-")</f>
        <v>0</v>
      </c>
      <c r="AR144" s="261">
        <f>IFERROR(IF(-SUM(AR$20:AR143)+AR$15&lt;0.000001,0,IF($C144&gt;='H-32A-WP06 - Debt Service'!AO$24,'H-32A-WP06 - Debt Service'!AO$27/12,0)),"-")</f>
        <v>0</v>
      </c>
      <c r="AS144" s="261">
        <f>IFERROR(IF(-SUM(AS$20:AS143)+AS$15&lt;0.000001,0,IF($C144&gt;='H-32A-WP06 - Debt Service'!AP$24,'H-32A-WP06 - Debt Service'!AP$27/12,0)),"-")</f>
        <v>0</v>
      </c>
      <c r="AT144" s="261">
        <f>IFERROR(IF(-SUM(AT$20:AT143)+AT$15&lt;0.000001,0,IF($C144&gt;='H-32A-WP06 - Debt Service'!AQ$24,'H-32A-WP06 - Debt Service'!AQ$27/12,0)),"-")</f>
        <v>0</v>
      </c>
    </row>
    <row r="145" spans="2:46" x14ac:dyDescent="0.35">
      <c r="B145" s="252">
        <f t="shared" si="7"/>
        <v>2029</v>
      </c>
      <c r="C145" s="273">
        <f t="shared" si="9"/>
        <v>47270</v>
      </c>
      <c r="D145" s="273"/>
      <c r="E145" s="261">
        <f>IFERROR(IF(-SUM(E$20:E144)+E$15&lt;0.000001,0,IF($C145&gt;='H-32A-WP06 - Debt Service'!C$24,'H-32A-WP06 - Debt Service'!C$27/12,0)),"-")</f>
        <v>0</v>
      </c>
      <c r="F145" s="261">
        <f>IFERROR(IF(-SUM(F$20:F144)+F$15&lt;0.000001,0,IF($C145&gt;='H-32A-WP06 - Debt Service'!D$24,'H-32A-WP06 - Debt Service'!D$27/12,0)),"-")</f>
        <v>0</v>
      </c>
      <c r="G145" s="261">
        <f>IFERROR(IF(-SUM(G$20:G144)+G$15&lt;0.000001,0,IF($C145&gt;='H-32A-WP06 - Debt Service'!E$24,'H-32A-WP06 - Debt Service'!E$27/12,0)),"-")</f>
        <v>0</v>
      </c>
      <c r="H145" s="261">
        <f>IFERROR(IF(-SUM(H$20:H144)+H$15&lt;0.000001,0,IF($C145&gt;='H-32A-WP06 - Debt Service'!F$24,'H-32A-WP06 - Debt Service'!F$27/12,0)),"-")</f>
        <v>0</v>
      </c>
      <c r="I145" s="261">
        <f>IFERROR(IF(-SUM(I$20:I144)+I$15&lt;0.000001,0,IF($C145&gt;='H-32A-WP06 - Debt Service'!G$24,'H-32A-WP06 - Debt Service'!G$27/12,0)),"-")</f>
        <v>0</v>
      </c>
      <c r="J145" s="261">
        <f>IFERROR(IF(-SUM(J$20:J144)+J$15&lt;0.000001,0,IF($C145&gt;='H-32A-WP06 - Debt Service'!H$24,'H-32A-WP06 - Debt Service'!H$27/12,0)),"-")</f>
        <v>0</v>
      </c>
      <c r="K145" s="261">
        <f>IFERROR(IF(-SUM(K$20:K144)+K$15&lt;0.000001,0,IF($C145&gt;='H-32A-WP06 - Debt Service'!I$24,'H-32A-WP06 - Debt Service'!I$27/12,0)),"-")</f>
        <v>0</v>
      </c>
      <c r="L145" s="261">
        <f>IFERROR(IF(-SUM(L$20:L144)+L$15&lt;0.000001,0,IF($C145&gt;='H-32A-WP06 - Debt Service'!J$24,'H-32A-WP06 - Debt Service'!J$27/12,0)),"-")</f>
        <v>0</v>
      </c>
      <c r="M145" s="261">
        <f>IFERROR(IF(-SUM(M$20:M144)+M$15&lt;0.000001,0,IF($C145&gt;='H-32A-WP06 - Debt Service'!K$24,'H-32A-WP06 - Debt Service'!K$27/12,0)),"-")</f>
        <v>0</v>
      </c>
      <c r="N145" s="261"/>
      <c r="O145" s="261"/>
      <c r="P145" s="261">
        <f>IFERROR(IF(-SUM(P$20:P144)+P$15&lt;0.000001,0,IF($C145&gt;='H-32A-WP06 - Debt Service'!M$24,'H-32A-WP06 - Debt Service'!M$27/12,0)),"-")</f>
        <v>0</v>
      </c>
      <c r="Q145" s="261">
        <f>IFERROR(IF(-SUM(Q$20:Q144)+Q$15&lt;0.000001,0,IF($C145&gt;='H-32A-WP06 - Debt Service'!L$24,'H-32A-WP06 - Debt Service'!L$27/12,0)),"-")</f>
        <v>0</v>
      </c>
      <c r="R145" s="261">
        <f>IFERROR(IF(-SUM(R$20:R144)+R$15&lt;0.000001,0,IF($C145&gt;='H-32A-WP06 - Debt Service'!S$24,'H-32A-WP06 - Debt Service'!S$27/12,0)),"-")</f>
        <v>0</v>
      </c>
      <c r="S145" s="261">
        <f>IFERROR(IF(-SUM(S$20:S144)+S$15&lt;0.000001,0,IF($C145&gt;='H-32A-WP06 - Debt Service'!O$24,'H-32A-WP06 - Debt Service'!O$27/12,0)),"-")</f>
        <v>0</v>
      </c>
      <c r="T145" s="261">
        <f>IFERROR(IF(-SUM(T$20:T144)+T$15&lt;0.000001,0,IF($C145&gt;='H-32A-WP06 - Debt Service'!#REF!,'H-32A-WP06 - Debt Service'!#REF!/12,0)),"-")</f>
        <v>0</v>
      </c>
      <c r="U145" s="261">
        <f>IFERROR(IF(-SUM(U$20:U144)+U$15&lt;0.000001,0,IF($C145&gt;='H-32A-WP06 - Debt Service'!T$24,'H-32A-WP06 - Debt Service'!T$27/12,0)),"-")</f>
        <v>0</v>
      </c>
      <c r="V145" s="261">
        <f>IFERROR(IF(-SUM(V$20:V144)+V$15&lt;0.000001,0,IF($C145&gt;='H-32A-WP06 - Debt Service'!N$24,'H-32A-WP06 - Debt Service'!N$27/12,0)),"-")</f>
        <v>0</v>
      </c>
      <c r="W145" s="261">
        <f>IFERROR(IF(-SUM(W$20:W144)+W$15&lt;0.000001,0,IF($C145&gt;='H-32A-WP06 - Debt Service'!Q$24,'H-32A-WP06 - Debt Service'!Q$27/12,0)),"-")</f>
        <v>0</v>
      </c>
      <c r="X145" s="261">
        <f>IFERROR(IF(-SUM(X$20:X144)+X$15&lt;0.000001,0,IF($C145&gt;='H-32A-WP06 - Debt Service'!T$24,'H-32A-WP06 - Debt Service'!T$27/12,0)),"-")</f>
        <v>0</v>
      </c>
      <c r="Y145" s="261">
        <f>IFERROR(IF(-SUM(Y$20:Y144)+Y$15&lt;0.000001,0,IF($C145&gt;='H-32A-WP06 - Debt Service'!#REF!,'H-32A-WP06 - Debt Service'!#REF!/12,0)),"-")</f>
        <v>0</v>
      </c>
      <c r="Z145" s="261">
        <f>IFERROR(IF(-SUM(Z$20:Z144)+Z$15&lt;0.000001,0,IF($C145&gt;='H-32A-WP06 - Debt Service'!S$24,'H-32A-WP06 - Debt Service'!S$27/12,0)),"-")</f>
        <v>0</v>
      </c>
      <c r="AA145" s="261">
        <f>IFERROR(IF(-SUM(AA$20:AA144)+AA$15&lt;0.000001,0,IF($C145&gt;='H-32A-WP06 - Debt Service'!R$24,'H-32A-WP06 - Debt Service'!R$27/12,0)),"-")</f>
        <v>0</v>
      </c>
      <c r="AB145" s="261">
        <f>IFERROR(IF(-SUM(AB$20:AB144)+AB$15&lt;0.000001,0,IF($C145&gt;='H-32A-WP06 - Debt Service'!P$24,'H-32A-WP06 - Debt Service'!P$27/12,0)),"-")</f>
        <v>0</v>
      </c>
      <c r="AC145" s="261">
        <f>IFERROR(IF(-SUM(AC$20:AC144)+AC$15&lt;0.000001,0,IF($C145&gt;='H-32A-WP06 - Debt Service'!#REF!,'H-32A-WP06 - Debt Service'!#REF!/12,0)),"-")</f>
        <v>0</v>
      </c>
      <c r="AD145" s="261">
        <f>IFERROR(IF(-SUM(AD$20:AD144)+AD$15&lt;0.000001,0,IF($C145&gt;='H-32A-WP06 - Debt Service'!#REF!,'H-32A-WP06 - Debt Service'!#REF!/12,0)),"-")</f>
        <v>0</v>
      </c>
      <c r="AE145" s="261">
        <f>IFERROR(IF(-SUM(AE$20:AE144)+AE$15&lt;0.000001,0,IF($C145&gt;='H-32A-WP06 - Debt Service'!#REF!,'H-32A-WP06 - Debt Service'!#REF!/12,0)),"-")</f>
        <v>0</v>
      </c>
      <c r="AF145" s="261">
        <f>IFERROR(IF(-SUM(AF$20:AF144)+AF$15&lt;0.000001,0,IF($C145&gt;='H-32A-WP06 - Debt Service'!#REF!,'H-32A-WP06 - Debt Service'!#REF!/12,0)),"-")</f>
        <v>0</v>
      </c>
      <c r="AH145" s="252">
        <f t="shared" si="8"/>
        <v>2029</v>
      </c>
      <c r="AI145" s="273">
        <f t="shared" si="10"/>
        <v>47270</v>
      </c>
      <c r="AJ145" s="273"/>
      <c r="AK145" s="261" t="str">
        <f>IFERROR(IF(-SUM(AK$20:AK144)+AK$15&lt;0.000001,0,IF($C145&gt;='H-32A-WP06 - Debt Service'!AH$24,'H-32A-WP06 - Debt Service'!AH$27/12,0)),"-")</f>
        <v>-</v>
      </c>
      <c r="AL145" s="261">
        <f>IFERROR(IF(-SUM(AL$20:AL144)+AL$15&lt;0.000001,0,IF($C145&gt;='H-32A-WP06 - Debt Service'!AI$24,'H-32A-WP06 - Debt Service'!AI$27/12,0)),"-")</f>
        <v>0</v>
      </c>
      <c r="AM145" s="261">
        <f>IFERROR(IF(-SUM(AM$20:AM144)+AM$15&lt;0.000001,0,IF($C145&gt;='H-32A-WP06 - Debt Service'!AJ$24,'H-32A-WP06 - Debt Service'!AJ$27/12,0)),"-")</f>
        <v>0</v>
      </c>
      <c r="AN145" s="261">
        <f>IFERROR(IF(-SUM(AN$20:AN144)+AN$15&lt;0.000001,0,IF($C145&gt;='H-32A-WP06 - Debt Service'!AK$24,'H-32A-WP06 - Debt Service'!AK$27/12,0)),"-")</f>
        <v>0</v>
      </c>
      <c r="AO145" s="261">
        <f>IFERROR(IF(-SUM(AO$20:AO144)+AO$15&lt;0.000001,0,IF($C145&gt;='H-32A-WP06 - Debt Service'!AL$24,'H-32A-WP06 - Debt Service'!AL$27/12,0)),"-")</f>
        <v>0</v>
      </c>
      <c r="AP145" s="261">
        <f>IFERROR(IF(-SUM(AP$20:AP144)+AP$15&lt;0.000001,0,IF($C145&gt;='H-32A-WP06 - Debt Service'!AM$24,'H-32A-WP06 - Debt Service'!AM$27/12,0)),"-")</f>
        <v>0</v>
      </c>
      <c r="AQ145" s="261">
        <f>IFERROR(IF(-SUM(AQ$20:AQ144)+AQ$15&lt;0.000001,0,IF($C145&gt;='H-32A-WP06 - Debt Service'!AN$24,'H-32A-WP06 - Debt Service'!AN$27/12,0)),"-")</f>
        <v>0</v>
      </c>
      <c r="AR145" s="261">
        <f>IFERROR(IF(-SUM(AR$20:AR144)+AR$15&lt;0.000001,0,IF($C145&gt;='H-32A-WP06 - Debt Service'!AO$24,'H-32A-WP06 - Debt Service'!AO$27/12,0)),"-")</f>
        <v>0</v>
      </c>
      <c r="AS145" s="261">
        <f>IFERROR(IF(-SUM(AS$20:AS144)+AS$15&lt;0.000001,0,IF($C145&gt;='H-32A-WP06 - Debt Service'!AP$24,'H-32A-WP06 - Debt Service'!AP$27/12,0)),"-")</f>
        <v>0</v>
      </c>
      <c r="AT145" s="261">
        <f>IFERROR(IF(-SUM(AT$20:AT144)+AT$15&lt;0.000001,0,IF($C145&gt;='H-32A-WP06 - Debt Service'!AQ$24,'H-32A-WP06 - Debt Service'!AQ$27/12,0)),"-")</f>
        <v>0</v>
      </c>
    </row>
    <row r="146" spans="2:46" x14ac:dyDescent="0.35">
      <c r="B146" s="252">
        <f t="shared" si="7"/>
        <v>2029</v>
      </c>
      <c r="C146" s="273">
        <f t="shared" si="9"/>
        <v>47300</v>
      </c>
      <c r="D146" s="273"/>
      <c r="E146" s="261">
        <f>IFERROR(IF(-SUM(E$20:E145)+E$15&lt;0.000001,0,IF($C146&gt;='H-32A-WP06 - Debt Service'!C$24,'H-32A-WP06 - Debt Service'!C$27/12,0)),"-")</f>
        <v>0</v>
      </c>
      <c r="F146" s="261">
        <f>IFERROR(IF(-SUM(F$20:F145)+F$15&lt;0.000001,0,IF($C146&gt;='H-32A-WP06 - Debt Service'!D$24,'H-32A-WP06 - Debt Service'!D$27/12,0)),"-")</f>
        <v>0</v>
      </c>
      <c r="G146" s="261">
        <f>IFERROR(IF(-SUM(G$20:G145)+G$15&lt;0.000001,0,IF($C146&gt;='H-32A-WP06 - Debt Service'!E$24,'H-32A-WP06 - Debt Service'!E$27/12,0)),"-")</f>
        <v>0</v>
      </c>
      <c r="H146" s="261">
        <f>IFERROR(IF(-SUM(H$20:H145)+H$15&lt;0.000001,0,IF($C146&gt;='H-32A-WP06 - Debt Service'!F$24,'H-32A-WP06 - Debt Service'!F$27/12,0)),"-")</f>
        <v>0</v>
      </c>
      <c r="I146" s="261">
        <f>IFERROR(IF(-SUM(I$20:I145)+I$15&lt;0.000001,0,IF($C146&gt;='H-32A-WP06 - Debt Service'!G$24,'H-32A-WP06 - Debt Service'!G$27/12,0)),"-")</f>
        <v>0</v>
      </c>
      <c r="J146" s="261">
        <f>IFERROR(IF(-SUM(J$20:J145)+J$15&lt;0.000001,0,IF($C146&gt;='H-32A-WP06 - Debt Service'!H$24,'H-32A-WP06 - Debt Service'!H$27/12,0)),"-")</f>
        <v>0</v>
      </c>
      <c r="K146" s="261">
        <f>IFERROR(IF(-SUM(K$20:K145)+K$15&lt;0.000001,0,IF($C146&gt;='H-32A-WP06 - Debt Service'!I$24,'H-32A-WP06 - Debt Service'!I$27/12,0)),"-")</f>
        <v>0</v>
      </c>
      <c r="L146" s="261">
        <f>IFERROR(IF(-SUM(L$20:L145)+L$15&lt;0.000001,0,IF($C146&gt;='H-32A-WP06 - Debt Service'!J$24,'H-32A-WP06 - Debt Service'!J$27/12,0)),"-")</f>
        <v>0</v>
      </c>
      <c r="M146" s="261">
        <f>IFERROR(IF(-SUM(M$20:M145)+M$15&lt;0.000001,0,IF($C146&gt;='H-32A-WP06 - Debt Service'!K$24,'H-32A-WP06 - Debt Service'!K$27/12,0)),"-")</f>
        <v>0</v>
      </c>
      <c r="N146" s="261"/>
      <c r="O146" s="261"/>
      <c r="P146" s="261">
        <f>IFERROR(IF(-SUM(P$20:P145)+P$15&lt;0.000001,0,IF($C146&gt;='H-32A-WP06 - Debt Service'!M$24,'H-32A-WP06 - Debt Service'!M$27/12,0)),"-")</f>
        <v>0</v>
      </c>
      <c r="Q146" s="261">
        <f>IFERROR(IF(-SUM(Q$20:Q145)+Q$15&lt;0.000001,0,IF($C146&gt;='H-32A-WP06 - Debt Service'!L$24,'H-32A-WP06 - Debt Service'!L$27/12,0)),"-")</f>
        <v>0</v>
      </c>
      <c r="R146" s="261">
        <f>IFERROR(IF(-SUM(R$20:R145)+R$15&lt;0.000001,0,IF($C146&gt;='H-32A-WP06 - Debt Service'!S$24,'H-32A-WP06 - Debt Service'!S$27/12,0)),"-")</f>
        <v>0</v>
      </c>
      <c r="S146" s="261">
        <f>IFERROR(IF(-SUM(S$20:S145)+S$15&lt;0.000001,0,IF($C146&gt;='H-32A-WP06 - Debt Service'!O$24,'H-32A-WP06 - Debt Service'!O$27/12,0)),"-")</f>
        <v>0</v>
      </c>
      <c r="T146" s="261">
        <f>IFERROR(IF(-SUM(T$20:T145)+T$15&lt;0.000001,0,IF($C146&gt;='H-32A-WP06 - Debt Service'!#REF!,'H-32A-WP06 - Debt Service'!#REF!/12,0)),"-")</f>
        <v>0</v>
      </c>
      <c r="U146" s="261">
        <f>IFERROR(IF(-SUM(U$20:U145)+U$15&lt;0.000001,0,IF($C146&gt;='H-32A-WP06 - Debt Service'!T$24,'H-32A-WP06 - Debt Service'!T$27/12,0)),"-")</f>
        <v>0</v>
      </c>
      <c r="V146" s="261">
        <f>IFERROR(IF(-SUM(V$20:V145)+V$15&lt;0.000001,0,IF($C146&gt;='H-32A-WP06 - Debt Service'!N$24,'H-32A-WP06 - Debt Service'!N$27/12,0)),"-")</f>
        <v>0</v>
      </c>
      <c r="W146" s="261">
        <f>IFERROR(IF(-SUM(W$20:W145)+W$15&lt;0.000001,0,IF($C146&gt;='H-32A-WP06 - Debt Service'!Q$24,'H-32A-WP06 - Debt Service'!Q$27/12,0)),"-")</f>
        <v>0</v>
      </c>
      <c r="X146" s="261">
        <f>IFERROR(IF(-SUM(X$20:X145)+X$15&lt;0.000001,0,IF($C146&gt;='H-32A-WP06 - Debt Service'!T$24,'H-32A-WP06 - Debt Service'!T$27/12,0)),"-")</f>
        <v>0</v>
      </c>
      <c r="Y146" s="261">
        <f>IFERROR(IF(-SUM(Y$20:Y145)+Y$15&lt;0.000001,0,IF($C146&gt;='H-32A-WP06 - Debt Service'!#REF!,'H-32A-WP06 - Debt Service'!#REF!/12,0)),"-")</f>
        <v>0</v>
      </c>
      <c r="Z146" s="261">
        <f>IFERROR(IF(-SUM(Z$20:Z145)+Z$15&lt;0.000001,0,IF($C146&gt;='H-32A-WP06 - Debt Service'!S$24,'H-32A-WP06 - Debt Service'!S$27/12,0)),"-")</f>
        <v>0</v>
      </c>
      <c r="AA146" s="261">
        <f>IFERROR(IF(-SUM(AA$20:AA145)+AA$15&lt;0.000001,0,IF($C146&gt;='H-32A-WP06 - Debt Service'!R$24,'H-32A-WP06 - Debt Service'!R$27/12,0)),"-")</f>
        <v>0</v>
      </c>
      <c r="AB146" s="261">
        <f>IFERROR(IF(-SUM(AB$20:AB145)+AB$15&lt;0.000001,0,IF($C146&gt;='H-32A-WP06 - Debt Service'!P$24,'H-32A-WP06 - Debt Service'!P$27/12,0)),"-")</f>
        <v>0</v>
      </c>
      <c r="AC146" s="261">
        <f>IFERROR(IF(-SUM(AC$20:AC145)+AC$15&lt;0.000001,0,IF($C146&gt;='H-32A-WP06 - Debt Service'!#REF!,'H-32A-WP06 - Debt Service'!#REF!/12,0)),"-")</f>
        <v>0</v>
      </c>
      <c r="AD146" s="261">
        <f>IFERROR(IF(-SUM(AD$20:AD145)+AD$15&lt;0.000001,0,IF($C146&gt;='H-32A-WP06 - Debt Service'!#REF!,'H-32A-WP06 - Debt Service'!#REF!/12,0)),"-")</f>
        <v>0</v>
      </c>
      <c r="AE146" s="261">
        <f>IFERROR(IF(-SUM(AE$20:AE145)+AE$15&lt;0.000001,0,IF($C146&gt;='H-32A-WP06 - Debt Service'!#REF!,'H-32A-WP06 - Debt Service'!#REF!/12,0)),"-")</f>
        <v>0</v>
      </c>
      <c r="AF146" s="261">
        <f>IFERROR(IF(-SUM(AF$20:AF145)+AF$15&lt;0.000001,0,IF($C146&gt;='H-32A-WP06 - Debt Service'!#REF!,'H-32A-WP06 - Debt Service'!#REF!/12,0)),"-")</f>
        <v>0</v>
      </c>
      <c r="AH146" s="252">
        <f t="shared" si="8"/>
        <v>2029</v>
      </c>
      <c r="AI146" s="273">
        <f t="shared" si="10"/>
        <v>47300</v>
      </c>
      <c r="AJ146" s="273"/>
      <c r="AK146" s="261" t="str">
        <f>IFERROR(IF(-SUM(AK$20:AK145)+AK$15&lt;0.000001,0,IF($C146&gt;='H-32A-WP06 - Debt Service'!AH$24,'H-32A-WP06 - Debt Service'!AH$27/12,0)),"-")</f>
        <v>-</v>
      </c>
      <c r="AL146" s="261">
        <f>IFERROR(IF(-SUM(AL$20:AL145)+AL$15&lt;0.000001,0,IF($C146&gt;='H-32A-WP06 - Debt Service'!AI$24,'H-32A-WP06 - Debt Service'!AI$27/12,0)),"-")</f>
        <v>0</v>
      </c>
      <c r="AM146" s="261">
        <f>IFERROR(IF(-SUM(AM$20:AM145)+AM$15&lt;0.000001,0,IF($C146&gt;='H-32A-WP06 - Debt Service'!AJ$24,'H-32A-WP06 - Debt Service'!AJ$27/12,0)),"-")</f>
        <v>0</v>
      </c>
      <c r="AN146" s="261">
        <f>IFERROR(IF(-SUM(AN$20:AN145)+AN$15&lt;0.000001,0,IF($C146&gt;='H-32A-WP06 - Debt Service'!AK$24,'H-32A-WP06 - Debt Service'!AK$27/12,0)),"-")</f>
        <v>0</v>
      </c>
      <c r="AO146" s="261">
        <f>IFERROR(IF(-SUM(AO$20:AO145)+AO$15&lt;0.000001,0,IF($C146&gt;='H-32A-WP06 - Debt Service'!AL$24,'H-32A-WP06 - Debt Service'!AL$27/12,0)),"-")</f>
        <v>0</v>
      </c>
      <c r="AP146" s="261">
        <f>IFERROR(IF(-SUM(AP$20:AP145)+AP$15&lt;0.000001,0,IF($C146&gt;='H-32A-WP06 - Debt Service'!AM$24,'H-32A-WP06 - Debt Service'!AM$27/12,0)),"-")</f>
        <v>0</v>
      </c>
      <c r="AQ146" s="261">
        <f>IFERROR(IF(-SUM(AQ$20:AQ145)+AQ$15&lt;0.000001,0,IF($C146&gt;='H-32A-WP06 - Debt Service'!AN$24,'H-32A-WP06 - Debt Service'!AN$27/12,0)),"-")</f>
        <v>0</v>
      </c>
      <c r="AR146" s="261">
        <f>IFERROR(IF(-SUM(AR$20:AR145)+AR$15&lt;0.000001,0,IF($C146&gt;='H-32A-WP06 - Debt Service'!AO$24,'H-32A-WP06 - Debt Service'!AO$27/12,0)),"-")</f>
        <v>0</v>
      </c>
      <c r="AS146" s="261">
        <f>IFERROR(IF(-SUM(AS$20:AS145)+AS$15&lt;0.000001,0,IF($C146&gt;='H-32A-WP06 - Debt Service'!AP$24,'H-32A-WP06 - Debt Service'!AP$27/12,0)),"-")</f>
        <v>0</v>
      </c>
      <c r="AT146" s="261">
        <f>IFERROR(IF(-SUM(AT$20:AT145)+AT$15&lt;0.000001,0,IF($C146&gt;='H-32A-WP06 - Debt Service'!AQ$24,'H-32A-WP06 - Debt Service'!AQ$27/12,0)),"-")</f>
        <v>0</v>
      </c>
    </row>
    <row r="147" spans="2:46" x14ac:dyDescent="0.35">
      <c r="B147" s="252">
        <f t="shared" si="7"/>
        <v>2029</v>
      </c>
      <c r="C147" s="273">
        <f t="shared" si="9"/>
        <v>47331</v>
      </c>
      <c r="D147" s="273"/>
      <c r="E147" s="261">
        <f>IFERROR(IF(-SUM(E$20:E146)+E$15&lt;0.000001,0,IF($C147&gt;='H-32A-WP06 - Debt Service'!C$24,'H-32A-WP06 - Debt Service'!C$27/12,0)),"-")</f>
        <v>0</v>
      </c>
      <c r="F147" s="261">
        <f>IFERROR(IF(-SUM(F$20:F146)+F$15&lt;0.000001,0,IF($C147&gt;='H-32A-WP06 - Debt Service'!D$24,'H-32A-WP06 - Debt Service'!D$27/12,0)),"-")</f>
        <v>0</v>
      </c>
      <c r="G147" s="261">
        <f>IFERROR(IF(-SUM(G$20:G146)+G$15&lt;0.000001,0,IF($C147&gt;='H-32A-WP06 - Debt Service'!E$24,'H-32A-WP06 - Debt Service'!E$27/12,0)),"-")</f>
        <v>0</v>
      </c>
      <c r="H147" s="261">
        <f>IFERROR(IF(-SUM(H$20:H146)+H$15&lt;0.000001,0,IF($C147&gt;='H-32A-WP06 - Debt Service'!F$24,'H-32A-WP06 - Debt Service'!F$27/12,0)),"-")</f>
        <v>0</v>
      </c>
      <c r="I147" s="261">
        <f>IFERROR(IF(-SUM(I$20:I146)+I$15&lt;0.000001,0,IF($C147&gt;='H-32A-WP06 - Debt Service'!G$24,'H-32A-WP06 - Debt Service'!G$27/12,0)),"-")</f>
        <v>0</v>
      </c>
      <c r="J147" s="261">
        <f>IFERROR(IF(-SUM(J$20:J146)+J$15&lt;0.000001,0,IF($C147&gt;='H-32A-WP06 - Debt Service'!H$24,'H-32A-WP06 - Debt Service'!H$27/12,0)),"-")</f>
        <v>0</v>
      </c>
      <c r="K147" s="261">
        <f>IFERROR(IF(-SUM(K$20:K146)+K$15&lt;0.000001,0,IF($C147&gt;='H-32A-WP06 - Debt Service'!I$24,'H-32A-WP06 - Debt Service'!I$27/12,0)),"-")</f>
        <v>0</v>
      </c>
      <c r="L147" s="261">
        <f>IFERROR(IF(-SUM(L$20:L146)+L$15&lt;0.000001,0,IF($C147&gt;='H-32A-WP06 - Debt Service'!J$24,'H-32A-WP06 - Debt Service'!J$27/12,0)),"-")</f>
        <v>0</v>
      </c>
      <c r="M147" s="261">
        <f>IFERROR(IF(-SUM(M$20:M146)+M$15&lt;0.000001,0,IF($C147&gt;='H-32A-WP06 - Debt Service'!K$24,'H-32A-WP06 - Debt Service'!K$27/12,0)),"-")</f>
        <v>0</v>
      </c>
      <c r="N147" s="261"/>
      <c r="O147" s="261"/>
      <c r="P147" s="261">
        <f>IFERROR(IF(-SUM(P$20:P146)+P$15&lt;0.000001,0,IF($C147&gt;='H-32A-WP06 - Debt Service'!M$24,'H-32A-WP06 - Debt Service'!M$27/12,0)),"-")</f>
        <v>0</v>
      </c>
      <c r="Q147" s="261">
        <f>IFERROR(IF(-SUM(Q$20:Q146)+Q$15&lt;0.000001,0,IF($C147&gt;='H-32A-WP06 - Debt Service'!L$24,'H-32A-WP06 - Debt Service'!L$27/12,0)),"-")</f>
        <v>0</v>
      </c>
      <c r="R147" s="261">
        <f>IFERROR(IF(-SUM(R$20:R146)+R$15&lt;0.000001,0,IF($C147&gt;='H-32A-WP06 - Debt Service'!S$24,'H-32A-WP06 - Debt Service'!S$27/12,0)),"-")</f>
        <v>0</v>
      </c>
      <c r="S147" s="261">
        <f>IFERROR(IF(-SUM(S$20:S146)+S$15&lt;0.000001,0,IF($C147&gt;='H-32A-WP06 - Debt Service'!O$24,'H-32A-WP06 - Debt Service'!O$27/12,0)),"-")</f>
        <v>0</v>
      </c>
      <c r="T147" s="261">
        <f>IFERROR(IF(-SUM(T$20:T146)+T$15&lt;0.000001,0,IF($C147&gt;='H-32A-WP06 - Debt Service'!#REF!,'H-32A-WP06 - Debt Service'!#REF!/12,0)),"-")</f>
        <v>0</v>
      </c>
      <c r="U147" s="261">
        <f>IFERROR(IF(-SUM(U$20:U146)+U$15&lt;0.000001,0,IF($C147&gt;='H-32A-WP06 - Debt Service'!T$24,'H-32A-WP06 - Debt Service'!T$27/12,0)),"-")</f>
        <v>0</v>
      </c>
      <c r="V147" s="261">
        <f>IFERROR(IF(-SUM(V$20:V146)+V$15&lt;0.000001,0,IF($C147&gt;='H-32A-WP06 - Debt Service'!N$24,'H-32A-WP06 - Debt Service'!N$27/12,0)),"-")</f>
        <v>0</v>
      </c>
      <c r="W147" s="261">
        <f>IFERROR(IF(-SUM(W$20:W146)+W$15&lt;0.000001,0,IF($C147&gt;='H-32A-WP06 - Debt Service'!Q$24,'H-32A-WP06 - Debt Service'!Q$27/12,0)),"-")</f>
        <v>0</v>
      </c>
      <c r="X147" s="261">
        <f>IFERROR(IF(-SUM(X$20:X146)+X$15&lt;0.000001,0,IF($C147&gt;='H-32A-WP06 - Debt Service'!T$24,'H-32A-WP06 - Debt Service'!T$27/12,0)),"-")</f>
        <v>0</v>
      </c>
      <c r="Y147" s="261">
        <f>IFERROR(IF(-SUM(Y$20:Y146)+Y$15&lt;0.000001,0,IF($C147&gt;='H-32A-WP06 - Debt Service'!#REF!,'H-32A-WP06 - Debt Service'!#REF!/12,0)),"-")</f>
        <v>0</v>
      </c>
      <c r="Z147" s="261">
        <f>IFERROR(IF(-SUM(Z$20:Z146)+Z$15&lt;0.000001,0,IF($C147&gt;='H-32A-WP06 - Debt Service'!S$24,'H-32A-WP06 - Debt Service'!S$27/12,0)),"-")</f>
        <v>0</v>
      </c>
      <c r="AA147" s="261">
        <f>IFERROR(IF(-SUM(AA$20:AA146)+AA$15&lt;0.000001,0,IF($C147&gt;='H-32A-WP06 - Debt Service'!R$24,'H-32A-WP06 - Debt Service'!R$27/12,0)),"-")</f>
        <v>0</v>
      </c>
      <c r="AB147" s="261">
        <f>IFERROR(IF(-SUM(AB$20:AB146)+AB$15&lt;0.000001,0,IF($C147&gt;='H-32A-WP06 - Debt Service'!P$24,'H-32A-WP06 - Debt Service'!P$27/12,0)),"-")</f>
        <v>0</v>
      </c>
      <c r="AC147" s="261">
        <f>IFERROR(IF(-SUM(AC$20:AC146)+AC$15&lt;0.000001,0,IF($C147&gt;='H-32A-WP06 - Debt Service'!#REF!,'H-32A-WP06 - Debt Service'!#REF!/12,0)),"-")</f>
        <v>0</v>
      </c>
      <c r="AD147" s="261">
        <f>IFERROR(IF(-SUM(AD$20:AD146)+AD$15&lt;0.000001,0,IF($C147&gt;='H-32A-WP06 - Debt Service'!#REF!,'H-32A-WP06 - Debt Service'!#REF!/12,0)),"-")</f>
        <v>0</v>
      </c>
      <c r="AE147" s="261">
        <f>IFERROR(IF(-SUM(AE$20:AE146)+AE$15&lt;0.000001,0,IF($C147&gt;='H-32A-WP06 - Debt Service'!#REF!,'H-32A-WP06 - Debt Service'!#REF!/12,0)),"-")</f>
        <v>0</v>
      </c>
      <c r="AF147" s="261">
        <f>IFERROR(IF(-SUM(AF$20:AF146)+AF$15&lt;0.000001,0,IF($C147&gt;='H-32A-WP06 - Debt Service'!#REF!,'H-32A-WP06 - Debt Service'!#REF!/12,0)),"-")</f>
        <v>0</v>
      </c>
      <c r="AH147" s="252">
        <f t="shared" si="8"/>
        <v>2029</v>
      </c>
      <c r="AI147" s="273">
        <f t="shared" si="10"/>
        <v>47331</v>
      </c>
      <c r="AJ147" s="273"/>
      <c r="AK147" s="261" t="str">
        <f>IFERROR(IF(-SUM(AK$20:AK146)+AK$15&lt;0.000001,0,IF($C147&gt;='H-32A-WP06 - Debt Service'!AH$24,'H-32A-WP06 - Debt Service'!AH$27/12,0)),"-")</f>
        <v>-</v>
      </c>
      <c r="AL147" s="261">
        <f>IFERROR(IF(-SUM(AL$20:AL146)+AL$15&lt;0.000001,0,IF($C147&gt;='H-32A-WP06 - Debt Service'!AI$24,'H-32A-WP06 - Debt Service'!AI$27/12,0)),"-")</f>
        <v>0</v>
      </c>
      <c r="AM147" s="261">
        <f>IFERROR(IF(-SUM(AM$20:AM146)+AM$15&lt;0.000001,0,IF($C147&gt;='H-32A-WP06 - Debt Service'!AJ$24,'H-32A-WP06 - Debt Service'!AJ$27/12,0)),"-")</f>
        <v>0</v>
      </c>
      <c r="AN147" s="261">
        <f>IFERROR(IF(-SUM(AN$20:AN146)+AN$15&lt;0.000001,0,IF($C147&gt;='H-32A-WP06 - Debt Service'!AK$24,'H-32A-WP06 - Debt Service'!AK$27/12,0)),"-")</f>
        <v>0</v>
      </c>
      <c r="AO147" s="261">
        <f>IFERROR(IF(-SUM(AO$20:AO146)+AO$15&lt;0.000001,0,IF($C147&gt;='H-32A-WP06 - Debt Service'!AL$24,'H-32A-WP06 - Debt Service'!AL$27/12,0)),"-")</f>
        <v>0</v>
      </c>
      <c r="AP147" s="261">
        <f>IFERROR(IF(-SUM(AP$20:AP146)+AP$15&lt;0.000001,0,IF($C147&gt;='H-32A-WP06 - Debt Service'!AM$24,'H-32A-WP06 - Debt Service'!AM$27/12,0)),"-")</f>
        <v>0</v>
      </c>
      <c r="AQ147" s="261">
        <f>IFERROR(IF(-SUM(AQ$20:AQ146)+AQ$15&lt;0.000001,0,IF($C147&gt;='H-32A-WP06 - Debt Service'!AN$24,'H-32A-WP06 - Debt Service'!AN$27/12,0)),"-")</f>
        <v>0</v>
      </c>
      <c r="AR147" s="261">
        <f>IFERROR(IF(-SUM(AR$20:AR146)+AR$15&lt;0.000001,0,IF($C147&gt;='H-32A-WP06 - Debt Service'!AO$24,'H-32A-WP06 - Debt Service'!AO$27/12,0)),"-")</f>
        <v>0</v>
      </c>
      <c r="AS147" s="261">
        <f>IFERROR(IF(-SUM(AS$20:AS146)+AS$15&lt;0.000001,0,IF($C147&gt;='H-32A-WP06 - Debt Service'!AP$24,'H-32A-WP06 - Debt Service'!AP$27/12,0)),"-")</f>
        <v>0</v>
      </c>
      <c r="AT147" s="261">
        <f>IFERROR(IF(-SUM(AT$20:AT146)+AT$15&lt;0.000001,0,IF($C147&gt;='H-32A-WP06 - Debt Service'!AQ$24,'H-32A-WP06 - Debt Service'!AQ$27/12,0)),"-")</f>
        <v>0</v>
      </c>
    </row>
    <row r="148" spans="2:46" x14ac:dyDescent="0.35">
      <c r="B148" s="252">
        <f t="shared" si="7"/>
        <v>2029</v>
      </c>
      <c r="C148" s="273">
        <f t="shared" si="9"/>
        <v>47362</v>
      </c>
      <c r="D148" s="273"/>
      <c r="E148" s="261">
        <f>IFERROR(IF(-SUM(E$20:E147)+E$15&lt;0.000001,0,IF($C148&gt;='H-32A-WP06 - Debt Service'!C$24,'H-32A-WP06 - Debt Service'!C$27/12,0)),"-")</f>
        <v>0</v>
      </c>
      <c r="F148" s="261">
        <f>IFERROR(IF(-SUM(F$20:F147)+F$15&lt;0.000001,0,IF($C148&gt;='H-32A-WP06 - Debt Service'!D$24,'H-32A-WP06 - Debt Service'!D$27/12,0)),"-")</f>
        <v>0</v>
      </c>
      <c r="G148" s="261">
        <f>IFERROR(IF(-SUM(G$20:G147)+G$15&lt;0.000001,0,IF($C148&gt;='H-32A-WP06 - Debt Service'!E$24,'H-32A-WP06 - Debt Service'!E$27/12,0)),"-")</f>
        <v>0</v>
      </c>
      <c r="H148" s="261">
        <f>IFERROR(IF(-SUM(H$20:H147)+H$15&lt;0.000001,0,IF($C148&gt;='H-32A-WP06 - Debt Service'!F$24,'H-32A-WP06 - Debt Service'!F$27/12,0)),"-")</f>
        <v>0</v>
      </c>
      <c r="I148" s="261">
        <f>IFERROR(IF(-SUM(I$20:I147)+I$15&lt;0.000001,0,IF($C148&gt;='H-32A-WP06 - Debt Service'!G$24,'H-32A-WP06 - Debt Service'!G$27/12,0)),"-")</f>
        <v>0</v>
      </c>
      <c r="J148" s="261">
        <f>IFERROR(IF(-SUM(J$20:J147)+J$15&lt;0.000001,0,IF($C148&gt;='H-32A-WP06 - Debt Service'!H$24,'H-32A-WP06 - Debt Service'!H$27/12,0)),"-")</f>
        <v>0</v>
      </c>
      <c r="K148" s="261">
        <f>IFERROR(IF(-SUM(K$20:K147)+K$15&lt;0.000001,0,IF($C148&gt;='H-32A-WP06 - Debt Service'!I$24,'H-32A-WP06 - Debt Service'!I$27/12,0)),"-")</f>
        <v>0</v>
      </c>
      <c r="L148" s="261">
        <f>IFERROR(IF(-SUM(L$20:L147)+L$15&lt;0.000001,0,IF($C148&gt;='H-32A-WP06 - Debt Service'!J$24,'H-32A-WP06 - Debt Service'!J$27/12,0)),"-")</f>
        <v>0</v>
      </c>
      <c r="M148" s="261">
        <f>IFERROR(IF(-SUM(M$20:M147)+M$15&lt;0.000001,0,IF($C148&gt;='H-32A-WP06 - Debt Service'!K$24,'H-32A-WP06 - Debt Service'!K$27/12,0)),"-")</f>
        <v>0</v>
      </c>
      <c r="N148" s="261"/>
      <c r="O148" s="261"/>
      <c r="P148" s="261">
        <f>IFERROR(IF(-SUM(P$20:P147)+P$15&lt;0.000001,0,IF($C148&gt;='H-32A-WP06 - Debt Service'!M$24,'H-32A-WP06 - Debt Service'!M$27/12,0)),"-")</f>
        <v>0</v>
      </c>
      <c r="Q148" s="261">
        <f>IFERROR(IF(-SUM(Q$20:Q147)+Q$15&lt;0.000001,0,IF($C148&gt;='H-32A-WP06 - Debt Service'!L$24,'H-32A-WP06 - Debt Service'!L$27/12,0)),"-")</f>
        <v>0</v>
      </c>
      <c r="R148" s="261">
        <f>IFERROR(IF(-SUM(R$20:R147)+R$15&lt;0.000001,0,IF($C148&gt;='H-32A-WP06 - Debt Service'!S$24,'H-32A-WP06 - Debt Service'!S$27/12,0)),"-")</f>
        <v>0</v>
      </c>
      <c r="S148" s="261">
        <f>IFERROR(IF(-SUM(S$20:S147)+S$15&lt;0.000001,0,IF($C148&gt;='H-32A-WP06 - Debt Service'!O$24,'H-32A-WP06 - Debt Service'!O$27/12,0)),"-")</f>
        <v>0</v>
      </c>
      <c r="T148" s="261">
        <f>IFERROR(IF(-SUM(T$20:T147)+T$15&lt;0.000001,0,IF($C148&gt;='H-32A-WP06 - Debt Service'!#REF!,'H-32A-WP06 - Debt Service'!#REF!/12,0)),"-")</f>
        <v>0</v>
      </c>
      <c r="U148" s="261">
        <f>IFERROR(IF(-SUM(U$20:U147)+U$15&lt;0.000001,0,IF($C148&gt;='H-32A-WP06 - Debt Service'!T$24,'H-32A-WP06 - Debt Service'!T$27/12,0)),"-")</f>
        <v>0</v>
      </c>
      <c r="V148" s="261">
        <f>IFERROR(IF(-SUM(V$20:V147)+V$15&lt;0.000001,0,IF($C148&gt;='H-32A-WP06 - Debt Service'!N$24,'H-32A-WP06 - Debt Service'!N$27/12,0)),"-")</f>
        <v>0</v>
      </c>
      <c r="W148" s="261">
        <f>IFERROR(IF(-SUM(W$20:W147)+W$15&lt;0.000001,0,IF($C148&gt;='H-32A-WP06 - Debt Service'!Q$24,'H-32A-WP06 - Debt Service'!Q$27/12,0)),"-")</f>
        <v>0</v>
      </c>
      <c r="X148" s="261">
        <f>IFERROR(IF(-SUM(X$20:X147)+X$15&lt;0.000001,0,IF($C148&gt;='H-32A-WP06 - Debt Service'!T$24,'H-32A-WP06 - Debt Service'!T$27/12,0)),"-")</f>
        <v>0</v>
      </c>
      <c r="Y148" s="261">
        <f>IFERROR(IF(-SUM(Y$20:Y147)+Y$15&lt;0.000001,0,IF($C148&gt;='H-32A-WP06 - Debt Service'!#REF!,'H-32A-WP06 - Debt Service'!#REF!/12,0)),"-")</f>
        <v>0</v>
      </c>
      <c r="Z148" s="261">
        <f>IFERROR(IF(-SUM(Z$20:Z147)+Z$15&lt;0.000001,0,IF($C148&gt;='H-32A-WP06 - Debt Service'!S$24,'H-32A-WP06 - Debt Service'!S$27/12,0)),"-")</f>
        <v>0</v>
      </c>
      <c r="AA148" s="261">
        <f>IFERROR(IF(-SUM(AA$20:AA147)+AA$15&lt;0.000001,0,IF($C148&gt;='H-32A-WP06 - Debt Service'!R$24,'H-32A-WP06 - Debt Service'!R$27/12,0)),"-")</f>
        <v>0</v>
      </c>
      <c r="AB148" s="261">
        <f>IFERROR(IF(-SUM(AB$20:AB147)+AB$15&lt;0.000001,0,IF($C148&gt;='H-32A-WP06 - Debt Service'!P$24,'H-32A-WP06 - Debt Service'!P$27/12,0)),"-")</f>
        <v>0</v>
      </c>
      <c r="AC148" s="261">
        <f>IFERROR(IF(-SUM(AC$20:AC147)+AC$15&lt;0.000001,0,IF($C148&gt;='H-32A-WP06 - Debt Service'!#REF!,'H-32A-WP06 - Debt Service'!#REF!/12,0)),"-")</f>
        <v>0</v>
      </c>
      <c r="AD148" s="261">
        <f>IFERROR(IF(-SUM(AD$20:AD147)+AD$15&lt;0.000001,0,IF($C148&gt;='H-32A-WP06 - Debt Service'!#REF!,'H-32A-WP06 - Debt Service'!#REF!/12,0)),"-")</f>
        <v>0</v>
      </c>
      <c r="AE148" s="261">
        <f>IFERROR(IF(-SUM(AE$20:AE147)+AE$15&lt;0.000001,0,IF($C148&gt;='H-32A-WP06 - Debt Service'!#REF!,'H-32A-WP06 - Debt Service'!#REF!/12,0)),"-")</f>
        <v>0</v>
      </c>
      <c r="AF148" s="261">
        <f>IFERROR(IF(-SUM(AF$20:AF147)+AF$15&lt;0.000001,0,IF($C148&gt;='H-32A-WP06 - Debt Service'!#REF!,'H-32A-WP06 - Debt Service'!#REF!/12,0)),"-")</f>
        <v>0</v>
      </c>
      <c r="AH148" s="252">
        <f t="shared" si="8"/>
        <v>2029</v>
      </c>
      <c r="AI148" s="273">
        <f t="shared" si="10"/>
        <v>47362</v>
      </c>
      <c r="AJ148" s="273"/>
      <c r="AK148" s="261" t="str">
        <f>IFERROR(IF(-SUM(AK$20:AK147)+AK$15&lt;0.000001,0,IF($C148&gt;='H-32A-WP06 - Debt Service'!AH$24,'H-32A-WP06 - Debt Service'!AH$27/12,0)),"-")</f>
        <v>-</v>
      </c>
      <c r="AL148" s="261">
        <f>IFERROR(IF(-SUM(AL$20:AL147)+AL$15&lt;0.000001,0,IF($C148&gt;='H-32A-WP06 - Debt Service'!AI$24,'H-32A-WP06 - Debt Service'!AI$27/12,0)),"-")</f>
        <v>0</v>
      </c>
      <c r="AM148" s="261">
        <f>IFERROR(IF(-SUM(AM$20:AM147)+AM$15&lt;0.000001,0,IF($C148&gt;='H-32A-WP06 - Debt Service'!AJ$24,'H-32A-WP06 - Debt Service'!AJ$27/12,0)),"-")</f>
        <v>0</v>
      </c>
      <c r="AN148" s="261">
        <f>IFERROR(IF(-SUM(AN$20:AN147)+AN$15&lt;0.000001,0,IF($C148&gt;='H-32A-WP06 - Debt Service'!AK$24,'H-32A-WP06 - Debt Service'!AK$27/12,0)),"-")</f>
        <v>0</v>
      </c>
      <c r="AO148" s="261">
        <f>IFERROR(IF(-SUM(AO$20:AO147)+AO$15&lt;0.000001,0,IF($C148&gt;='H-32A-WP06 - Debt Service'!AL$24,'H-32A-WP06 - Debt Service'!AL$27/12,0)),"-")</f>
        <v>0</v>
      </c>
      <c r="AP148" s="261">
        <f>IFERROR(IF(-SUM(AP$20:AP147)+AP$15&lt;0.000001,0,IF($C148&gt;='H-32A-WP06 - Debt Service'!AM$24,'H-32A-WP06 - Debt Service'!AM$27/12,0)),"-")</f>
        <v>0</v>
      </c>
      <c r="AQ148" s="261">
        <f>IFERROR(IF(-SUM(AQ$20:AQ147)+AQ$15&lt;0.000001,0,IF($C148&gt;='H-32A-WP06 - Debt Service'!AN$24,'H-32A-WP06 - Debt Service'!AN$27/12,0)),"-")</f>
        <v>0</v>
      </c>
      <c r="AR148" s="261">
        <f>IFERROR(IF(-SUM(AR$20:AR147)+AR$15&lt;0.000001,0,IF($C148&gt;='H-32A-WP06 - Debt Service'!AO$24,'H-32A-WP06 - Debt Service'!AO$27/12,0)),"-")</f>
        <v>0</v>
      </c>
      <c r="AS148" s="261">
        <f>IFERROR(IF(-SUM(AS$20:AS147)+AS$15&lt;0.000001,0,IF($C148&gt;='H-32A-WP06 - Debt Service'!AP$24,'H-32A-WP06 - Debt Service'!AP$27/12,0)),"-")</f>
        <v>0</v>
      </c>
      <c r="AT148" s="261">
        <f>IFERROR(IF(-SUM(AT$20:AT147)+AT$15&lt;0.000001,0,IF($C148&gt;='H-32A-WP06 - Debt Service'!AQ$24,'H-32A-WP06 - Debt Service'!AQ$27/12,0)),"-")</f>
        <v>0</v>
      </c>
    </row>
    <row r="149" spans="2:46" x14ac:dyDescent="0.35">
      <c r="B149" s="252">
        <f t="shared" ref="B149:B212" si="11">YEAR(C149)</f>
        <v>2029</v>
      </c>
      <c r="C149" s="273">
        <f t="shared" si="9"/>
        <v>47392</v>
      </c>
      <c r="D149" s="273"/>
      <c r="E149" s="261">
        <f>IFERROR(IF(-SUM(E$20:E148)+E$15&lt;0.000001,0,IF($C149&gt;='H-32A-WP06 - Debt Service'!C$24,'H-32A-WP06 - Debt Service'!C$27/12,0)),"-")</f>
        <v>0</v>
      </c>
      <c r="F149" s="261">
        <f>IFERROR(IF(-SUM(F$20:F148)+F$15&lt;0.000001,0,IF($C149&gt;='H-32A-WP06 - Debt Service'!D$24,'H-32A-WP06 - Debt Service'!D$27/12,0)),"-")</f>
        <v>0</v>
      </c>
      <c r="G149" s="261">
        <f>IFERROR(IF(-SUM(G$20:G148)+G$15&lt;0.000001,0,IF($C149&gt;='H-32A-WP06 - Debt Service'!E$24,'H-32A-WP06 - Debt Service'!E$27/12,0)),"-")</f>
        <v>0</v>
      </c>
      <c r="H149" s="261">
        <f>IFERROR(IF(-SUM(H$20:H148)+H$15&lt;0.000001,0,IF($C149&gt;='H-32A-WP06 - Debt Service'!F$24,'H-32A-WP06 - Debt Service'!F$27/12,0)),"-")</f>
        <v>0</v>
      </c>
      <c r="I149" s="261">
        <f>IFERROR(IF(-SUM(I$20:I148)+I$15&lt;0.000001,0,IF($C149&gt;='H-32A-WP06 - Debt Service'!G$24,'H-32A-WP06 - Debt Service'!G$27/12,0)),"-")</f>
        <v>0</v>
      </c>
      <c r="J149" s="261">
        <f>IFERROR(IF(-SUM(J$20:J148)+J$15&lt;0.000001,0,IF($C149&gt;='H-32A-WP06 - Debt Service'!H$24,'H-32A-WP06 - Debt Service'!H$27/12,0)),"-")</f>
        <v>0</v>
      </c>
      <c r="K149" s="261">
        <f>IFERROR(IF(-SUM(K$20:K148)+K$15&lt;0.000001,0,IF($C149&gt;='H-32A-WP06 - Debt Service'!I$24,'H-32A-WP06 - Debt Service'!I$27/12,0)),"-")</f>
        <v>0</v>
      </c>
      <c r="L149" s="261">
        <f>IFERROR(IF(-SUM(L$20:L148)+L$15&lt;0.000001,0,IF($C149&gt;='H-32A-WP06 - Debt Service'!J$24,'H-32A-WP06 - Debt Service'!J$27/12,0)),"-")</f>
        <v>0</v>
      </c>
      <c r="M149" s="261">
        <f>IFERROR(IF(-SUM(M$20:M148)+M$15&lt;0.000001,0,IF($C149&gt;='H-32A-WP06 - Debt Service'!K$24,'H-32A-WP06 - Debt Service'!K$27/12,0)),"-")</f>
        <v>0</v>
      </c>
      <c r="N149" s="261"/>
      <c r="O149" s="261"/>
      <c r="P149" s="261">
        <f>IFERROR(IF(-SUM(P$20:P148)+P$15&lt;0.000001,0,IF($C149&gt;='H-32A-WP06 - Debt Service'!M$24,'H-32A-WP06 - Debt Service'!M$27/12,0)),"-")</f>
        <v>0</v>
      </c>
      <c r="Q149" s="261">
        <f>IFERROR(IF(-SUM(Q$20:Q148)+Q$15&lt;0.000001,0,IF($C149&gt;='H-32A-WP06 - Debt Service'!L$24,'H-32A-WP06 - Debt Service'!L$27/12,0)),"-")</f>
        <v>0</v>
      </c>
      <c r="R149" s="261">
        <f>IFERROR(IF(-SUM(R$20:R148)+R$15&lt;0.000001,0,IF($C149&gt;='H-32A-WP06 - Debt Service'!S$24,'H-32A-WP06 - Debt Service'!S$27/12,0)),"-")</f>
        <v>0</v>
      </c>
      <c r="S149" s="261">
        <f>IFERROR(IF(-SUM(S$20:S148)+S$15&lt;0.000001,0,IF($C149&gt;='H-32A-WP06 - Debt Service'!O$24,'H-32A-WP06 - Debt Service'!O$27/12,0)),"-")</f>
        <v>0</v>
      </c>
      <c r="T149" s="261">
        <f>IFERROR(IF(-SUM(T$20:T148)+T$15&lt;0.000001,0,IF($C149&gt;='H-32A-WP06 - Debt Service'!#REF!,'H-32A-WP06 - Debt Service'!#REF!/12,0)),"-")</f>
        <v>0</v>
      </c>
      <c r="U149" s="261">
        <f>IFERROR(IF(-SUM(U$20:U148)+U$15&lt;0.000001,0,IF($C149&gt;='H-32A-WP06 - Debt Service'!T$24,'H-32A-WP06 - Debt Service'!T$27/12,0)),"-")</f>
        <v>0</v>
      </c>
      <c r="V149" s="261">
        <f>IFERROR(IF(-SUM(V$20:V148)+V$15&lt;0.000001,0,IF($C149&gt;='H-32A-WP06 - Debt Service'!N$24,'H-32A-WP06 - Debt Service'!N$27/12,0)),"-")</f>
        <v>0</v>
      </c>
      <c r="W149" s="261">
        <f>IFERROR(IF(-SUM(W$20:W148)+W$15&lt;0.000001,0,IF($C149&gt;='H-32A-WP06 - Debt Service'!Q$24,'H-32A-WP06 - Debt Service'!Q$27/12,0)),"-")</f>
        <v>0</v>
      </c>
      <c r="X149" s="261">
        <f>IFERROR(IF(-SUM(X$20:X148)+X$15&lt;0.000001,0,IF($C149&gt;='H-32A-WP06 - Debt Service'!T$24,'H-32A-WP06 - Debt Service'!T$27/12,0)),"-")</f>
        <v>0</v>
      </c>
      <c r="Y149" s="261">
        <f>IFERROR(IF(-SUM(Y$20:Y148)+Y$15&lt;0.000001,0,IF($C149&gt;='H-32A-WP06 - Debt Service'!#REF!,'H-32A-WP06 - Debt Service'!#REF!/12,0)),"-")</f>
        <v>0</v>
      </c>
      <c r="Z149" s="261">
        <f>IFERROR(IF(-SUM(Z$20:Z148)+Z$15&lt;0.000001,0,IF($C149&gt;='H-32A-WP06 - Debt Service'!S$24,'H-32A-WP06 - Debt Service'!S$27/12,0)),"-")</f>
        <v>0</v>
      </c>
      <c r="AA149" s="261">
        <f>IFERROR(IF(-SUM(AA$20:AA148)+AA$15&lt;0.000001,0,IF($C149&gt;='H-32A-WP06 - Debt Service'!R$24,'H-32A-WP06 - Debt Service'!R$27/12,0)),"-")</f>
        <v>0</v>
      </c>
      <c r="AB149" s="261">
        <f>IFERROR(IF(-SUM(AB$20:AB148)+AB$15&lt;0.000001,0,IF($C149&gt;='H-32A-WP06 - Debt Service'!P$24,'H-32A-WP06 - Debt Service'!P$27/12,0)),"-")</f>
        <v>0</v>
      </c>
      <c r="AC149" s="261">
        <f>IFERROR(IF(-SUM(AC$20:AC148)+AC$15&lt;0.000001,0,IF($C149&gt;='H-32A-WP06 - Debt Service'!#REF!,'H-32A-WP06 - Debt Service'!#REF!/12,0)),"-")</f>
        <v>0</v>
      </c>
      <c r="AD149" s="261">
        <f>IFERROR(IF(-SUM(AD$20:AD148)+AD$15&lt;0.000001,0,IF($C149&gt;='H-32A-WP06 - Debt Service'!#REF!,'H-32A-WP06 - Debt Service'!#REF!/12,0)),"-")</f>
        <v>0</v>
      </c>
      <c r="AE149" s="261">
        <f>IFERROR(IF(-SUM(AE$20:AE148)+AE$15&lt;0.000001,0,IF($C149&gt;='H-32A-WP06 - Debt Service'!#REF!,'H-32A-WP06 - Debt Service'!#REF!/12,0)),"-")</f>
        <v>0</v>
      </c>
      <c r="AF149" s="261">
        <f>IFERROR(IF(-SUM(AF$20:AF148)+AF$15&lt;0.000001,0,IF($C149&gt;='H-32A-WP06 - Debt Service'!#REF!,'H-32A-WP06 - Debt Service'!#REF!/12,0)),"-")</f>
        <v>0</v>
      </c>
      <c r="AH149" s="252">
        <f t="shared" ref="AH149:AH212" si="12">YEAR(AI149)</f>
        <v>2029</v>
      </c>
      <c r="AI149" s="273">
        <f t="shared" si="10"/>
        <v>47392</v>
      </c>
      <c r="AJ149" s="273"/>
      <c r="AK149" s="261" t="str">
        <f>IFERROR(IF(-SUM(AK$20:AK148)+AK$15&lt;0.000001,0,IF($C149&gt;='H-32A-WP06 - Debt Service'!AH$24,'H-32A-WP06 - Debt Service'!AH$27/12,0)),"-")</f>
        <v>-</v>
      </c>
      <c r="AL149" s="261">
        <f>IFERROR(IF(-SUM(AL$20:AL148)+AL$15&lt;0.000001,0,IF($C149&gt;='H-32A-WP06 - Debt Service'!AI$24,'H-32A-WP06 - Debt Service'!AI$27/12,0)),"-")</f>
        <v>0</v>
      </c>
      <c r="AM149" s="261">
        <f>IFERROR(IF(-SUM(AM$20:AM148)+AM$15&lt;0.000001,0,IF($C149&gt;='H-32A-WP06 - Debt Service'!AJ$24,'H-32A-WP06 - Debt Service'!AJ$27/12,0)),"-")</f>
        <v>0</v>
      </c>
      <c r="AN149" s="261">
        <f>IFERROR(IF(-SUM(AN$20:AN148)+AN$15&lt;0.000001,0,IF($C149&gt;='H-32A-WP06 - Debt Service'!AK$24,'H-32A-WP06 - Debt Service'!AK$27/12,0)),"-")</f>
        <v>0</v>
      </c>
      <c r="AO149" s="261">
        <f>IFERROR(IF(-SUM(AO$20:AO148)+AO$15&lt;0.000001,0,IF($C149&gt;='H-32A-WP06 - Debt Service'!AL$24,'H-32A-WP06 - Debt Service'!AL$27/12,0)),"-")</f>
        <v>0</v>
      </c>
      <c r="AP149" s="261">
        <f>IFERROR(IF(-SUM(AP$20:AP148)+AP$15&lt;0.000001,0,IF($C149&gt;='H-32A-WP06 - Debt Service'!AM$24,'H-32A-WP06 - Debt Service'!AM$27/12,0)),"-")</f>
        <v>0</v>
      </c>
      <c r="AQ149" s="261">
        <f>IFERROR(IF(-SUM(AQ$20:AQ148)+AQ$15&lt;0.000001,0,IF($C149&gt;='H-32A-WP06 - Debt Service'!AN$24,'H-32A-WP06 - Debt Service'!AN$27/12,0)),"-")</f>
        <v>0</v>
      </c>
      <c r="AR149" s="261">
        <f>IFERROR(IF(-SUM(AR$20:AR148)+AR$15&lt;0.000001,0,IF($C149&gt;='H-32A-WP06 - Debt Service'!AO$24,'H-32A-WP06 - Debt Service'!AO$27/12,0)),"-")</f>
        <v>0</v>
      </c>
      <c r="AS149" s="261">
        <f>IFERROR(IF(-SUM(AS$20:AS148)+AS$15&lt;0.000001,0,IF($C149&gt;='H-32A-WP06 - Debt Service'!AP$24,'H-32A-WP06 - Debt Service'!AP$27/12,0)),"-")</f>
        <v>0</v>
      </c>
      <c r="AT149" s="261">
        <f>IFERROR(IF(-SUM(AT$20:AT148)+AT$15&lt;0.000001,0,IF($C149&gt;='H-32A-WP06 - Debt Service'!AQ$24,'H-32A-WP06 - Debt Service'!AQ$27/12,0)),"-")</f>
        <v>0</v>
      </c>
    </row>
    <row r="150" spans="2:46" x14ac:dyDescent="0.35">
      <c r="B150" s="252">
        <f t="shared" si="11"/>
        <v>2029</v>
      </c>
      <c r="C150" s="273">
        <f t="shared" ref="C150:C213" si="13">EOMONTH(C149,0)+1</f>
        <v>47423</v>
      </c>
      <c r="D150" s="273"/>
      <c r="E150" s="261">
        <f>IFERROR(IF(-SUM(E$20:E149)+E$15&lt;0.000001,0,IF($C150&gt;='H-32A-WP06 - Debt Service'!C$24,'H-32A-WP06 - Debt Service'!C$27/12,0)),"-")</f>
        <v>0</v>
      </c>
      <c r="F150" s="261">
        <f>IFERROR(IF(-SUM(F$20:F149)+F$15&lt;0.000001,0,IF($C150&gt;='H-32A-WP06 - Debt Service'!D$24,'H-32A-WP06 - Debt Service'!D$27/12,0)),"-")</f>
        <v>0</v>
      </c>
      <c r="G150" s="261">
        <f>IFERROR(IF(-SUM(G$20:G149)+G$15&lt;0.000001,0,IF($C150&gt;='H-32A-WP06 - Debt Service'!E$24,'H-32A-WP06 - Debt Service'!E$27/12,0)),"-")</f>
        <v>0</v>
      </c>
      <c r="H150" s="261">
        <f>IFERROR(IF(-SUM(H$20:H149)+H$15&lt;0.000001,0,IF($C150&gt;='H-32A-WP06 - Debt Service'!F$24,'H-32A-WP06 - Debt Service'!F$27/12,0)),"-")</f>
        <v>0</v>
      </c>
      <c r="I150" s="261">
        <f>IFERROR(IF(-SUM(I$20:I149)+I$15&lt;0.000001,0,IF($C150&gt;='H-32A-WP06 - Debt Service'!G$24,'H-32A-WP06 - Debt Service'!G$27/12,0)),"-")</f>
        <v>0</v>
      </c>
      <c r="J150" s="261">
        <f>IFERROR(IF(-SUM(J$20:J149)+J$15&lt;0.000001,0,IF($C150&gt;='H-32A-WP06 - Debt Service'!H$24,'H-32A-WP06 - Debt Service'!H$27/12,0)),"-")</f>
        <v>0</v>
      </c>
      <c r="K150" s="261">
        <f>IFERROR(IF(-SUM(K$20:K149)+K$15&lt;0.000001,0,IF($C150&gt;='H-32A-WP06 - Debt Service'!I$24,'H-32A-WP06 - Debt Service'!I$27/12,0)),"-")</f>
        <v>0</v>
      </c>
      <c r="L150" s="261">
        <f>IFERROR(IF(-SUM(L$20:L149)+L$15&lt;0.000001,0,IF($C150&gt;='H-32A-WP06 - Debt Service'!J$24,'H-32A-WP06 - Debt Service'!J$27/12,0)),"-")</f>
        <v>0</v>
      </c>
      <c r="M150" s="261">
        <f>IFERROR(IF(-SUM(M$20:M149)+M$15&lt;0.000001,0,IF($C150&gt;='H-32A-WP06 - Debt Service'!K$24,'H-32A-WP06 - Debt Service'!K$27/12,0)),"-")</f>
        <v>0</v>
      </c>
      <c r="N150" s="261"/>
      <c r="O150" s="261"/>
      <c r="P150" s="261">
        <f>IFERROR(IF(-SUM(P$20:P149)+P$15&lt;0.000001,0,IF($C150&gt;='H-32A-WP06 - Debt Service'!M$24,'H-32A-WP06 - Debt Service'!M$27/12,0)),"-")</f>
        <v>0</v>
      </c>
      <c r="Q150" s="261">
        <f>IFERROR(IF(-SUM(Q$20:Q149)+Q$15&lt;0.000001,0,IF($C150&gt;='H-32A-WP06 - Debt Service'!L$24,'H-32A-WP06 - Debt Service'!L$27/12,0)),"-")</f>
        <v>0</v>
      </c>
      <c r="R150" s="261">
        <f>IFERROR(IF(-SUM(R$20:R149)+R$15&lt;0.000001,0,IF($C150&gt;='H-32A-WP06 - Debt Service'!S$24,'H-32A-WP06 - Debt Service'!S$27/12,0)),"-")</f>
        <v>0</v>
      </c>
      <c r="S150" s="261">
        <f>IFERROR(IF(-SUM(S$20:S149)+S$15&lt;0.000001,0,IF($C150&gt;='H-32A-WP06 - Debt Service'!O$24,'H-32A-WP06 - Debt Service'!O$27/12,0)),"-")</f>
        <v>0</v>
      </c>
      <c r="T150" s="261">
        <f>IFERROR(IF(-SUM(T$20:T149)+T$15&lt;0.000001,0,IF($C150&gt;='H-32A-WP06 - Debt Service'!#REF!,'H-32A-WP06 - Debt Service'!#REF!/12,0)),"-")</f>
        <v>0</v>
      </c>
      <c r="U150" s="261">
        <f>IFERROR(IF(-SUM(U$20:U149)+U$15&lt;0.000001,0,IF($C150&gt;='H-32A-WP06 - Debt Service'!T$24,'H-32A-WP06 - Debt Service'!T$27/12,0)),"-")</f>
        <v>0</v>
      </c>
      <c r="V150" s="261">
        <f>IFERROR(IF(-SUM(V$20:V149)+V$15&lt;0.000001,0,IF($C150&gt;='H-32A-WP06 - Debt Service'!N$24,'H-32A-WP06 - Debt Service'!N$27/12,0)),"-")</f>
        <v>0</v>
      </c>
      <c r="W150" s="261">
        <f>IFERROR(IF(-SUM(W$20:W149)+W$15&lt;0.000001,0,IF($C150&gt;='H-32A-WP06 - Debt Service'!Q$24,'H-32A-WP06 - Debt Service'!Q$27/12,0)),"-")</f>
        <v>0</v>
      </c>
      <c r="X150" s="261">
        <f>IFERROR(IF(-SUM(X$20:X149)+X$15&lt;0.000001,0,IF($C150&gt;='H-32A-WP06 - Debt Service'!T$24,'H-32A-WP06 - Debt Service'!T$27/12,0)),"-")</f>
        <v>0</v>
      </c>
      <c r="Y150" s="261">
        <f>IFERROR(IF(-SUM(Y$20:Y149)+Y$15&lt;0.000001,0,IF($C150&gt;='H-32A-WP06 - Debt Service'!#REF!,'H-32A-WP06 - Debt Service'!#REF!/12,0)),"-")</f>
        <v>0</v>
      </c>
      <c r="Z150" s="261">
        <f>IFERROR(IF(-SUM(Z$20:Z149)+Z$15&lt;0.000001,0,IF($C150&gt;='H-32A-WP06 - Debt Service'!S$24,'H-32A-WP06 - Debt Service'!S$27/12,0)),"-")</f>
        <v>0</v>
      </c>
      <c r="AA150" s="261">
        <f>IFERROR(IF(-SUM(AA$20:AA149)+AA$15&lt;0.000001,0,IF($C150&gt;='H-32A-WP06 - Debt Service'!R$24,'H-32A-WP06 - Debt Service'!R$27/12,0)),"-")</f>
        <v>0</v>
      </c>
      <c r="AB150" s="261">
        <f>IFERROR(IF(-SUM(AB$20:AB149)+AB$15&lt;0.000001,0,IF($C150&gt;='H-32A-WP06 - Debt Service'!P$24,'H-32A-WP06 - Debt Service'!P$27/12,0)),"-")</f>
        <v>0</v>
      </c>
      <c r="AC150" s="261">
        <f>IFERROR(IF(-SUM(AC$20:AC149)+AC$15&lt;0.000001,0,IF($C150&gt;='H-32A-WP06 - Debt Service'!#REF!,'H-32A-WP06 - Debt Service'!#REF!/12,0)),"-")</f>
        <v>0</v>
      </c>
      <c r="AD150" s="261">
        <f>IFERROR(IF(-SUM(AD$20:AD149)+AD$15&lt;0.000001,0,IF($C150&gt;='H-32A-WP06 - Debt Service'!#REF!,'H-32A-WP06 - Debt Service'!#REF!/12,0)),"-")</f>
        <v>0</v>
      </c>
      <c r="AE150" s="261">
        <f>IFERROR(IF(-SUM(AE$20:AE149)+AE$15&lt;0.000001,0,IF($C150&gt;='H-32A-WP06 - Debt Service'!#REF!,'H-32A-WP06 - Debt Service'!#REF!/12,0)),"-")</f>
        <v>0</v>
      </c>
      <c r="AF150" s="261">
        <f>IFERROR(IF(-SUM(AF$20:AF149)+AF$15&lt;0.000001,0,IF($C150&gt;='H-32A-WP06 - Debt Service'!#REF!,'H-32A-WP06 - Debt Service'!#REF!/12,0)),"-")</f>
        <v>0</v>
      </c>
      <c r="AH150" s="252">
        <f t="shared" si="12"/>
        <v>2029</v>
      </c>
      <c r="AI150" s="273">
        <f t="shared" ref="AI150:AI213" si="14">EOMONTH(AI149,0)+1</f>
        <v>47423</v>
      </c>
      <c r="AJ150" s="273"/>
      <c r="AK150" s="261" t="str">
        <f>IFERROR(IF(-SUM(AK$20:AK149)+AK$15&lt;0.000001,0,IF($C150&gt;='H-32A-WP06 - Debt Service'!AH$24,'H-32A-WP06 - Debt Service'!AH$27/12,0)),"-")</f>
        <v>-</v>
      </c>
      <c r="AL150" s="261">
        <f>IFERROR(IF(-SUM(AL$20:AL149)+AL$15&lt;0.000001,0,IF($C150&gt;='H-32A-WP06 - Debt Service'!AI$24,'H-32A-WP06 - Debt Service'!AI$27/12,0)),"-")</f>
        <v>0</v>
      </c>
      <c r="AM150" s="261">
        <f>IFERROR(IF(-SUM(AM$20:AM149)+AM$15&lt;0.000001,0,IF($C150&gt;='H-32A-WP06 - Debt Service'!AJ$24,'H-32A-WP06 - Debt Service'!AJ$27/12,0)),"-")</f>
        <v>0</v>
      </c>
      <c r="AN150" s="261">
        <f>IFERROR(IF(-SUM(AN$20:AN149)+AN$15&lt;0.000001,0,IF($C150&gt;='H-32A-WP06 - Debt Service'!AK$24,'H-32A-WP06 - Debt Service'!AK$27/12,0)),"-")</f>
        <v>0</v>
      </c>
      <c r="AO150" s="261">
        <f>IFERROR(IF(-SUM(AO$20:AO149)+AO$15&lt;0.000001,0,IF($C150&gt;='H-32A-WP06 - Debt Service'!AL$24,'H-32A-WP06 - Debt Service'!AL$27/12,0)),"-")</f>
        <v>0</v>
      </c>
      <c r="AP150" s="261">
        <f>IFERROR(IF(-SUM(AP$20:AP149)+AP$15&lt;0.000001,0,IF($C150&gt;='H-32A-WP06 - Debt Service'!AM$24,'H-32A-WP06 - Debt Service'!AM$27/12,0)),"-")</f>
        <v>0</v>
      </c>
      <c r="AQ150" s="261">
        <f>IFERROR(IF(-SUM(AQ$20:AQ149)+AQ$15&lt;0.000001,0,IF($C150&gt;='H-32A-WP06 - Debt Service'!AN$24,'H-32A-WP06 - Debt Service'!AN$27/12,0)),"-")</f>
        <v>0</v>
      </c>
      <c r="AR150" s="261">
        <f>IFERROR(IF(-SUM(AR$20:AR149)+AR$15&lt;0.000001,0,IF($C150&gt;='H-32A-WP06 - Debt Service'!AO$24,'H-32A-WP06 - Debt Service'!AO$27/12,0)),"-")</f>
        <v>0</v>
      </c>
      <c r="AS150" s="261">
        <f>IFERROR(IF(-SUM(AS$20:AS149)+AS$15&lt;0.000001,0,IF($C150&gt;='H-32A-WP06 - Debt Service'!AP$24,'H-32A-WP06 - Debt Service'!AP$27/12,0)),"-")</f>
        <v>0</v>
      </c>
      <c r="AT150" s="261">
        <f>IFERROR(IF(-SUM(AT$20:AT149)+AT$15&lt;0.000001,0,IF($C150&gt;='H-32A-WP06 - Debt Service'!AQ$24,'H-32A-WP06 - Debt Service'!AQ$27/12,0)),"-")</f>
        <v>0</v>
      </c>
    </row>
    <row r="151" spans="2:46" x14ac:dyDescent="0.35">
      <c r="B151" s="252">
        <f t="shared" si="11"/>
        <v>2029</v>
      </c>
      <c r="C151" s="273">
        <f t="shared" si="13"/>
        <v>47453</v>
      </c>
      <c r="D151" s="273"/>
      <c r="E151" s="261">
        <f>IFERROR(IF(-SUM(E$20:E150)+E$15&lt;0.000001,0,IF($C151&gt;='H-32A-WP06 - Debt Service'!C$24,'H-32A-WP06 - Debt Service'!C$27/12,0)),"-")</f>
        <v>0</v>
      </c>
      <c r="F151" s="261">
        <f>IFERROR(IF(-SUM(F$20:F150)+F$15&lt;0.000001,0,IF($C151&gt;='H-32A-WP06 - Debt Service'!D$24,'H-32A-WP06 - Debt Service'!D$27/12,0)),"-")</f>
        <v>0</v>
      </c>
      <c r="G151" s="261">
        <f>IFERROR(IF(-SUM(G$20:G150)+G$15&lt;0.000001,0,IF($C151&gt;='H-32A-WP06 - Debt Service'!E$24,'H-32A-WP06 - Debt Service'!E$27/12,0)),"-")</f>
        <v>0</v>
      </c>
      <c r="H151" s="261">
        <f>IFERROR(IF(-SUM(H$20:H150)+H$15&lt;0.000001,0,IF($C151&gt;='H-32A-WP06 - Debt Service'!F$24,'H-32A-WP06 - Debt Service'!F$27/12,0)),"-")</f>
        <v>0</v>
      </c>
      <c r="I151" s="261">
        <f>IFERROR(IF(-SUM(I$20:I150)+I$15&lt;0.000001,0,IF($C151&gt;='H-32A-WP06 - Debt Service'!G$24,'H-32A-WP06 - Debt Service'!G$27/12,0)),"-")</f>
        <v>0</v>
      </c>
      <c r="J151" s="261">
        <f>IFERROR(IF(-SUM(J$20:J150)+J$15&lt;0.000001,0,IF($C151&gt;='H-32A-WP06 - Debt Service'!H$24,'H-32A-WP06 - Debt Service'!H$27/12,0)),"-")</f>
        <v>0</v>
      </c>
      <c r="K151" s="261">
        <f>IFERROR(IF(-SUM(K$20:K150)+K$15&lt;0.000001,0,IF($C151&gt;='H-32A-WP06 - Debt Service'!I$24,'H-32A-WP06 - Debt Service'!I$27/12,0)),"-")</f>
        <v>0</v>
      </c>
      <c r="L151" s="261">
        <f>IFERROR(IF(-SUM(L$20:L150)+L$15&lt;0.000001,0,IF($C151&gt;='H-32A-WP06 - Debt Service'!J$24,'H-32A-WP06 - Debt Service'!J$27/12,0)),"-")</f>
        <v>0</v>
      </c>
      <c r="M151" s="261">
        <f>IFERROR(IF(-SUM(M$20:M150)+M$15&lt;0.000001,0,IF($C151&gt;='H-32A-WP06 - Debt Service'!K$24,'H-32A-WP06 - Debt Service'!K$27/12,0)),"-")</f>
        <v>0</v>
      </c>
      <c r="N151" s="261"/>
      <c r="O151" s="261"/>
      <c r="P151" s="261">
        <f>IFERROR(IF(-SUM(P$20:P150)+P$15&lt;0.000001,0,IF($C151&gt;='H-32A-WP06 - Debt Service'!M$24,'H-32A-WP06 - Debt Service'!M$27/12,0)),"-")</f>
        <v>0</v>
      </c>
      <c r="Q151" s="261">
        <f>IFERROR(IF(-SUM(Q$20:Q150)+Q$15&lt;0.000001,0,IF($C151&gt;='H-32A-WP06 - Debt Service'!L$24,'H-32A-WP06 - Debt Service'!L$27/12,0)),"-")</f>
        <v>0</v>
      </c>
      <c r="R151" s="261">
        <f>IFERROR(IF(-SUM(R$20:R150)+R$15&lt;0.000001,0,IF($C151&gt;='H-32A-WP06 - Debt Service'!S$24,'H-32A-WP06 - Debt Service'!S$27/12,0)),"-")</f>
        <v>0</v>
      </c>
      <c r="S151" s="261">
        <f>IFERROR(IF(-SUM(S$20:S150)+S$15&lt;0.000001,0,IF($C151&gt;='H-32A-WP06 - Debt Service'!O$24,'H-32A-WP06 - Debt Service'!O$27/12,0)),"-")</f>
        <v>0</v>
      </c>
      <c r="T151" s="261">
        <f>IFERROR(IF(-SUM(T$20:T150)+T$15&lt;0.000001,0,IF($C151&gt;='H-32A-WP06 - Debt Service'!#REF!,'H-32A-WP06 - Debt Service'!#REF!/12,0)),"-")</f>
        <v>0</v>
      </c>
      <c r="U151" s="261">
        <f>IFERROR(IF(-SUM(U$20:U150)+U$15&lt;0.000001,0,IF($C151&gt;='H-32A-WP06 - Debt Service'!T$24,'H-32A-WP06 - Debt Service'!T$27/12,0)),"-")</f>
        <v>0</v>
      </c>
      <c r="V151" s="261">
        <f>IFERROR(IF(-SUM(V$20:V150)+V$15&lt;0.000001,0,IF($C151&gt;='H-32A-WP06 - Debt Service'!N$24,'H-32A-WP06 - Debt Service'!N$27/12,0)),"-")</f>
        <v>0</v>
      </c>
      <c r="W151" s="261">
        <f>IFERROR(IF(-SUM(W$20:W150)+W$15&lt;0.000001,0,IF($C151&gt;='H-32A-WP06 - Debt Service'!Q$24,'H-32A-WP06 - Debt Service'!Q$27/12,0)),"-")</f>
        <v>0</v>
      </c>
      <c r="X151" s="261">
        <f>IFERROR(IF(-SUM(X$20:X150)+X$15&lt;0.000001,0,IF($C151&gt;='H-32A-WP06 - Debt Service'!T$24,'H-32A-WP06 - Debt Service'!T$27/12,0)),"-")</f>
        <v>0</v>
      </c>
      <c r="Y151" s="261">
        <f>IFERROR(IF(-SUM(Y$20:Y150)+Y$15&lt;0.000001,0,IF($C151&gt;='H-32A-WP06 - Debt Service'!#REF!,'H-32A-WP06 - Debt Service'!#REF!/12,0)),"-")</f>
        <v>0</v>
      </c>
      <c r="Z151" s="261">
        <f>IFERROR(IF(-SUM(Z$20:Z150)+Z$15&lt;0.000001,0,IF($C151&gt;='H-32A-WP06 - Debt Service'!S$24,'H-32A-WP06 - Debt Service'!S$27/12,0)),"-")</f>
        <v>0</v>
      </c>
      <c r="AA151" s="261">
        <f>IFERROR(IF(-SUM(AA$20:AA150)+AA$15&lt;0.000001,0,IF($C151&gt;='H-32A-WP06 - Debt Service'!R$24,'H-32A-WP06 - Debt Service'!R$27/12,0)),"-")</f>
        <v>0</v>
      </c>
      <c r="AB151" s="261">
        <f>IFERROR(IF(-SUM(AB$20:AB150)+AB$15&lt;0.000001,0,IF($C151&gt;='H-32A-WP06 - Debt Service'!P$24,'H-32A-WP06 - Debt Service'!P$27/12,0)),"-")</f>
        <v>0</v>
      </c>
      <c r="AC151" s="261">
        <f>IFERROR(IF(-SUM(AC$20:AC150)+AC$15&lt;0.000001,0,IF($C151&gt;='H-32A-WP06 - Debt Service'!#REF!,'H-32A-WP06 - Debt Service'!#REF!/12,0)),"-")</f>
        <v>0</v>
      </c>
      <c r="AD151" s="261">
        <f>IFERROR(IF(-SUM(AD$20:AD150)+AD$15&lt;0.000001,0,IF($C151&gt;='H-32A-WP06 - Debt Service'!#REF!,'H-32A-WP06 - Debt Service'!#REF!/12,0)),"-")</f>
        <v>0</v>
      </c>
      <c r="AE151" s="261">
        <f>IFERROR(IF(-SUM(AE$20:AE150)+AE$15&lt;0.000001,0,IF($C151&gt;='H-32A-WP06 - Debt Service'!#REF!,'H-32A-WP06 - Debt Service'!#REF!/12,0)),"-")</f>
        <v>0</v>
      </c>
      <c r="AF151" s="261">
        <f>IFERROR(IF(-SUM(AF$20:AF150)+AF$15&lt;0.000001,0,IF($C151&gt;='H-32A-WP06 - Debt Service'!#REF!,'H-32A-WP06 - Debt Service'!#REF!/12,0)),"-")</f>
        <v>0</v>
      </c>
      <c r="AH151" s="252">
        <f t="shared" si="12"/>
        <v>2029</v>
      </c>
      <c r="AI151" s="273">
        <f t="shared" si="14"/>
        <v>47453</v>
      </c>
      <c r="AJ151" s="273"/>
      <c r="AK151" s="261" t="str">
        <f>IFERROR(IF(-SUM(AK$20:AK150)+AK$15&lt;0.000001,0,IF($C151&gt;='H-32A-WP06 - Debt Service'!AH$24,'H-32A-WP06 - Debt Service'!AH$27/12,0)),"-")</f>
        <v>-</v>
      </c>
      <c r="AL151" s="261">
        <f>IFERROR(IF(-SUM(AL$20:AL150)+AL$15&lt;0.000001,0,IF($C151&gt;='H-32A-WP06 - Debt Service'!AI$24,'H-32A-WP06 - Debt Service'!AI$27/12,0)),"-")</f>
        <v>0</v>
      </c>
      <c r="AM151" s="261">
        <f>IFERROR(IF(-SUM(AM$20:AM150)+AM$15&lt;0.000001,0,IF($C151&gt;='H-32A-WP06 - Debt Service'!AJ$24,'H-32A-WP06 - Debt Service'!AJ$27/12,0)),"-")</f>
        <v>0</v>
      </c>
      <c r="AN151" s="261">
        <f>IFERROR(IF(-SUM(AN$20:AN150)+AN$15&lt;0.000001,0,IF($C151&gt;='H-32A-WP06 - Debt Service'!AK$24,'H-32A-WP06 - Debt Service'!AK$27/12,0)),"-")</f>
        <v>0</v>
      </c>
      <c r="AO151" s="261">
        <f>IFERROR(IF(-SUM(AO$20:AO150)+AO$15&lt;0.000001,0,IF($C151&gt;='H-32A-WP06 - Debt Service'!AL$24,'H-32A-WP06 - Debt Service'!AL$27/12,0)),"-")</f>
        <v>0</v>
      </c>
      <c r="AP151" s="261">
        <f>IFERROR(IF(-SUM(AP$20:AP150)+AP$15&lt;0.000001,0,IF($C151&gt;='H-32A-WP06 - Debt Service'!AM$24,'H-32A-WP06 - Debt Service'!AM$27/12,0)),"-")</f>
        <v>0</v>
      </c>
      <c r="AQ151" s="261">
        <f>IFERROR(IF(-SUM(AQ$20:AQ150)+AQ$15&lt;0.000001,0,IF($C151&gt;='H-32A-WP06 - Debt Service'!AN$24,'H-32A-WP06 - Debt Service'!AN$27/12,0)),"-")</f>
        <v>0</v>
      </c>
      <c r="AR151" s="261">
        <f>IFERROR(IF(-SUM(AR$20:AR150)+AR$15&lt;0.000001,0,IF($C151&gt;='H-32A-WP06 - Debt Service'!AO$24,'H-32A-WP06 - Debt Service'!AO$27/12,0)),"-")</f>
        <v>0</v>
      </c>
      <c r="AS151" s="261">
        <f>IFERROR(IF(-SUM(AS$20:AS150)+AS$15&lt;0.000001,0,IF($C151&gt;='H-32A-WP06 - Debt Service'!AP$24,'H-32A-WP06 - Debt Service'!AP$27/12,0)),"-")</f>
        <v>0</v>
      </c>
      <c r="AT151" s="261">
        <f>IFERROR(IF(-SUM(AT$20:AT150)+AT$15&lt;0.000001,0,IF($C151&gt;='H-32A-WP06 - Debt Service'!AQ$24,'H-32A-WP06 - Debt Service'!AQ$27/12,0)),"-")</f>
        <v>0</v>
      </c>
    </row>
    <row r="152" spans="2:46" x14ac:dyDescent="0.35">
      <c r="B152" s="252">
        <f t="shared" si="11"/>
        <v>2030</v>
      </c>
      <c r="C152" s="273">
        <f t="shared" si="13"/>
        <v>47484</v>
      </c>
      <c r="D152" s="273"/>
      <c r="E152" s="261">
        <f>IFERROR(IF(-SUM(E$20:E151)+E$15&lt;0.000001,0,IF($C152&gt;='H-32A-WP06 - Debt Service'!C$24,'H-32A-WP06 - Debt Service'!C$27/12,0)),"-")</f>
        <v>0</v>
      </c>
      <c r="F152" s="261">
        <f>IFERROR(IF(-SUM(F$20:F151)+F$15&lt;0.000001,0,IF($C152&gt;='H-32A-WP06 - Debt Service'!D$24,'H-32A-WP06 - Debt Service'!D$27/12,0)),"-")</f>
        <v>0</v>
      </c>
      <c r="G152" s="261">
        <f>IFERROR(IF(-SUM(G$20:G151)+G$15&lt;0.000001,0,IF($C152&gt;='H-32A-WP06 - Debt Service'!E$24,'H-32A-WP06 - Debt Service'!E$27/12,0)),"-")</f>
        <v>0</v>
      </c>
      <c r="H152" s="261">
        <f>IFERROR(IF(-SUM(H$20:H151)+H$15&lt;0.000001,0,IF($C152&gt;='H-32A-WP06 - Debt Service'!F$24,'H-32A-WP06 - Debt Service'!F$27/12,0)),"-")</f>
        <v>0</v>
      </c>
      <c r="I152" s="261">
        <f>IFERROR(IF(-SUM(I$20:I151)+I$15&lt;0.000001,0,IF($C152&gt;='H-32A-WP06 - Debt Service'!G$24,'H-32A-WP06 - Debt Service'!G$27/12,0)),"-")</f>
        <v>0</v>
      </c>
      <c r="J152" s="261">
        <f>IFERROR(IF(-SUM(J$20:J151)+J$15&lt;0.000001,0,IF($C152&gt;='H-32A-WP06 - Debt Service'!H$24,'H-32A-WP06 - Debt Service'!H$27/12,0)),"-")</f>
        <v>0</v>
      </c>
      <c r="K152" s="261">
        <f>IFERROR(IF(-SUM(K$20:K151)+K$15&lt;0.000001,0,IF($C152&gt;='H-32A-WP06 - Debt Service'!I$24,'H-32A-WP06 - Debt Service'!I$27/12,0)),"-")</f>
        <v>0</v>
      </c>
      <c r="L152" s="261">
        <f>IFERROR(IF(-SUM(L$20:L151)+L$15&lt;0.000001,0,IF($C152&gt;='H-32A-WP06 - Debt Service'!J$24,'H-32A-WP06 - Debt Service'!J$27/12,0)),"-")</f>
        <v>0</v>
      </c>
      <c r="M152" s="261">
        <f>IFERROR(IF(-SUM(M$20:M151)+M$15&lt;0.000001,0,IF($C152&gt;='H-32A-WP06 - Debt Service'!K$24,'H-32A-WP06 - Debt Service'!K$27/12,0)),"-")</f>
        <v>0</v>
      </c>
      <c r="N152" s="261"/>
      <c r="O152" s="261"/>
      <c r="P152" s="261">
        <f>IFERROR(IF(-SUM(P$20:P151)+P$15&lt;0.000001,0,IF($C152&gt;='H-32A-WP06 - Debt Service'!M$24,'H-32A-WP06 - Debt Service'!M$27/12,0)),"-")</f>
        <v>0</v>
      </c>
      <c r="Q152" s="261">
        <f>IFERROR(IF(-SUM(Q$20:Q151)+Q$15&lt;0.000001,0,IF($C152&gt;='H-32A-WP06 - Debt Service'!L$24,'H-32A-WP06 - Debt Service'!L$27/12,0)),"-")</f>
        <v>0</v>
      </c>
      <c r="R152" s="261">
        <f>IFERROR(IF(-SUM(R$20:R151)+R$15&lt;0.000001,0,IF($C152&gt;='H-32A-WP06 - Debt Service'!S$24,'H-32A-WP06 - Debt Service'!S$27/12,0)),"-")</f>
        <v>0</v>
      </c>
      <c r="S152" s="261">
        <f>IFERROR(IF(-SUM(S$20:S151)+S$15&lt;0.000001,0,IF($C152&gt;='H-32A-WP06 - Debt Service'!O$24,'H-32A-WP06 - Debt Service'!O$27/12,0)),"-")</f>
        <v>0</v>
      </c>
      <c r="T152" s="261">
        <f>IFERROR(IF(-SUM(T$20:T151)+T$15&lt;0.000001,0,IF($C152&gt;='H-32A-WP06 - Debt Service'!#REF!,'H-32A-WP06 - Debt Service'!#REF!/12,0)),"-")</f>
        <v>0</v>
      </c>
      <c r="U152" s="261">
        <f>IFERROR(IF(-SUM(U$20:U151)+U$15&lt;0.000001,0,IF($C152&gt;='H-32A-WP06 - Debt Service'!T$24,'H-32A-WP06 - Debt Service'!T$27/12,0)),"-")</f>
        <v>0</v>
      </c>
      <c r="V152" s="261">
        <f>IFERROR(IF(-SUM(V$20:V151)+V$15&lt;0.000001,0,IF($C152&gt;='H-32A-WP06 - Debt Service'!N$24,'H-32A-WP06 - Debt Service'!N$27/12,0)),"-")</f>
        <v>0</v>
      </c>
      <c r="W152" s="261">
        <f>IFERROR(IF(-SUM(W$20:W151)+W$15&lt;0.000001,0,IF($C152&gt;='H-32A-WP06 - Debt Service'!Q$24,'H-32A-WP06 - Debt Service'!Q$27/12,0)),"-")</f>
        <v>0</v>
      </c>
      <c r="X152" s="261">
        <f>IFERROR(IF(-SUM(X$20:X151)+X$15&lt;0.000001,0,IF($C152&gt;='H-32A-WP06 - Debt Service'!T$24,'H-32A-WP06 - Debt Service'!T$27/12,0)),"-")</f>
        <v>0</v>
      </c>
      <c r="Y152" s="261">
        <f>IFERROR(IF(-SUM(Y$20:Y151)+Y$15&lt;0.000001,0,IF($C152&gt;='H-32A-WP06 - Debt Service'!#REF!,'H-32A-WP06 - Debt Service'!#REF!/12,0)),"-")</f>
        <v>0</v>
      </c>
      <c r="Z152" s="261">
        <f>IFERROR(IF(-SUM(Z$20:Z151)+Z$15&lt;0.000001,0,IF($C152&gt;='H-32A-WP06 - Debt Service'!S$24,'H-32A-WP06 - Debt Service'!S$27/12,0)),"-")</f>
        <v>0</v>
      </c>
      <c r="AA152" s="261">
        <f>IFERROR(IF(-SUM(AA$20:AA151)+AA$15&lt;0.000001,0,IF($C152&gt;='H-32A-WP06 - Debt Service'!R$24,'H-32A-WP06 - Debt Service'!R$27/12,0)),"-")</f>
        <v>0</v>
      </c>
      <c r="AB152" s="261">
        <f>IFERROR(IF(-SUM(AB$20:AB151)+AB$15&lt;0.000001,0,IF($C152&gt;='H-32A-WP06 - Debt Service'!P$24,'H-32A-WP06 - Debt Service'!P$27/12,0)),"-")</f>
        <v>0</v>
      </c>
      <c r="AC152" s="261">
        <f>IFERROR(IF(-SUM(AC$20:AC151)+AC$15&lt;0.000001,0,IF($C152&gt;='H-32A-WP06 - Debt Service'!#REF!,'H-32A-WP06 - Debt Service'!#REF!/12,0)),"-")</f>
        <v>0</v>
      </c>
      <c r="AD152" s="261">
        <f>IFERROR(IF(-SUM(AD$20:AD151)+AD$15&lt;0.000001,0,IF($C152&gt;='H-32A-WP06 - Debt Service'!#REF!,'H-32A-WP06 - Debt Service'!#REF!/12,0)),"-")</f>
        <v>0</v>
      </c>
      <c r="AE152" s="261">
        <f>IFERROR(IF(-SUM(AE$20:AE151)+AE$15&lt;0.000001,0,IF($C152&gt;='H-32A-WP06 - Debt Service'!#REF!,'H-32A-WP06 - Debt Service'!#REF!/12,0)),"-")</f>
        <v>0</v>
      </c>
      <c r="AF152" s="261">
        <f>IFERROR(IF(-SUM(AF$20:AF151)+AF$15&lt;0.000001,0,IF($C152&gt;='H-32A-WP06 - Debt Service'!#REF!,'H-32A-WP06 - Debt Service'!#REF!/12,0)),"-")</f>
        <v>0</v>
      </c>
      <c r="AH152" s="252">
        <f t="shared" si="12"/>
        <v>2030</v>
      </c>
      <c r="AI152" s="273">
        <f t="shared" si="14"/>
        <v>47484</v>
      </c>
      <c r="AJ152" s="273"/>
      <c r="AK152" s="261" t="str">
        <f>IFERROR(IF(-SUM(AK$20:AK151)+AK$15&lt;0.000001,0,IF($C152&gt;='H-32A-WP06 - Debt Service'!AH$24,'H-32A-WP06 - Debt Service'!AH$27/12,0)),"-")</f>
        <v>-</v>
      </c>
      <c r="AL152" s="261">
        <f>IFERROR(IF(-SUM(AL$20:AL151)+AL$15&lt;0.000001,0,IF($C152&gt;='H-32A-WP06 - Debt Service'!AI$24,'H-32A-WP06 - Debt Service'!AI$27/12,0)),"-")</f>
        <v>0</v>
      </c>
      <c r="AM152" s="261">
        <f>IFERROR(IF(-SUM(AM$20:AM151)+AM$15&lt;0.000001,0,IF($C152&gt;='H-32A-WP06 - Debt Service'!AJ$24,'H-32A-WP06 - Debt Service'!AJ$27/12,0)),"-")</f>
        <v>0</v>
      </c>
      <c r="AN152" s="261">
        <f>IFERROR(IF(-SUM(AN$20:AN151)+AN$15&lt;0.000001,0,IF($C152&gt;='H-32A-WP06 - Debt Service'!AK$24,'H-32A-WP06 - Debt Service'!AK$27/12,0)),"-")</f>
        <v>0</v>
      </c>
      <c r="AO152" s="261">
        <f>IFERROR(IF(-SUM(AO$20:AO151)+AO$15&lt;0.000001,0,IF($C152&gt;='H-32A-WP06 - Debt Service'!AL$24,'H-32A-WP06 - Debt Service'!AL$27/12,0)),"-")</f>
        <v>0</v>
      </c>
      <c r="AP152" s="261">
        <f>IFERROR(IF(-SUM(AP$20:AP151)+AP$15&lt;0.000001,0,IF($C152&gt;='H-32A-WP06 - Debt Service'!AM$24,'H-32A-WP06 - Debt Service'!AM$27/12,0)),"-")</f>
        <v>0</v>
      </c>
      <c r="AQ152" s="261">
        <f>IFERROR(IF(-SUM(AQ$20:AQ151)+AQ$15&lt;0.000001,0,IF($C152&gt;='H-32A-WP06 - Debt Service'!AN$24,'H-32A-WP06 - Debt Service'!AN$27/12,0)),"-")</f>
        <v>0</v>
      </c>
      <c r="AR152" s="261">
        <f>IFERROR(IF(-SUM(AR$20:AR151)+AR$15&lt;0.000001,0,IF($C152&gt;='H-32A-WP06 - Debt Service'!AO$24,'H-32A-WP06 - Debt Service'!AO$27/12,0)),"-")</f>
        <v>0</v>
      </c>
      <c r="AS152" s="261">
        <f>IFERROR(IF(-SUM(AS$20:AS151)+AS$15&lt;0.000001,0,IF($C152&gt;='H-32A-WP06 - Debt Service'!AP$24,'H-32A-WP06 - Debt Service'!AP$27/12,0)),"-")</f>
        <v>0</v>
      </c>
      <c r="AT152" s="261">
        <f>IFERROR(IF(-SUM(AT$20:AT151)+AT$15&lt;0.000001,0,IF($C152&gt;='H-32A-WP06 - Debt Service'!AQ$24,'H-32A-WP06 - Debt Service'!AQ$27/12,0)),"-")</f>
        <v>0</v>
      </c>
    </row>
    <row r="153" spans="2:46" x14ac:dyDescent="0.35">
      <c r="B153" s="252">
        <f t="shared" si="11"/>
        <v>2030</v>
      </c>
      <c r="C153" s="273">
        <f t="shared" si="13"/>
        <v>47515</v>
      </c>
      <c r="D153" s="273"/>
      <c r="E153" s="261">
        <f>IFERROR(IF(-SUM(E$20:E152)+E$15&lt;0.000001,0,IF($C153&gt;='H-32A-WP06 - Debt Service'!C$24,'H-32A-WP06 - Debt Service'!C$27/12,0)),"-")</f>
        <v>0</v>
      </c>
      <c r="F153" s="261">
        <f>IFERROR(IF(-SUM(F$20:F152)+F$15&lt;0.000001,0,IF($C153&gt;='H-32A-WP06 - Debt Service'!D$24,'H-32A-WP06 - Debt Service'!D$27/12,0)),"-")</f>
        <v>0</v>
      </c>
      <c r="G153" s="261">
        <f>IFERROR(IF(-SUM(G$20:G152)+G$15&lt;0.000001,0,IF($C153&gt;='H-32A-WP06 - Debt Service'!E$24,'H-32A-WP06 - Debt Service'!E$27/12,0)),"-")</f>
        <v>0</v>
      </c>
      <c r="H153" s="261">
        <f>IFERROR(IF(-SUM(H$20:H152)+H$15&lt;0.000001,0,IF($C153&gt;='H-32A-WP06 - Debt Service'!F$24,'H-32A-WP06 - Debt Service'!F$27/12,0)),"-")</f>
        <v>0</v>
      </c>
      <c r="I153" s="261">
        <f>IFERROR(IF(-SUM(I$20:I152)+I$15&lt;0.000001,0,IF($C153&gt;='H-32A-WP06 - Debt Service'!G$24,'H-32A-WP06 - Debt Service'!G$27/12,0)),"-")</f>
        <v>0</v>
      </c>
      <c r="J153" s="261">
        <f>IFERROR(IF(-SUM(J$20:J152)+J$15&lt;0.000001,0,IF($C153&gt;='H-32A-WP06 - Debt Service'!H$24,'H-32A-WP06 - Debt Service'!H$27/12,0)),"-")</f>
        <v>0</v>
      </c>
      <c r="K153" s="261">
        <f>IFERROR(IF(-SUM(K$20:K152)+K$15&lt;0.000001,0,IF($C153&gt;='H-32A-WP06 - Debt Service'!I$24,'H-32A-WP06 - Debt Service'!I$27/12,0)),"-")</f>
        <v>0</v>
      </c>
      <c r="L153" s="261">
        <f>IFERROR(IF(-SUM(L$20:L152)+L$15&lt;0.000001,0,IF($C153&gt;='H-32A-WP06 - Debt Service'!J$24,'H-32A-WP06 - Debt Service'!J$27/12,0)),"-")</f>
        <v>0</v>
      </c>
      <c r="M153" s="261">
        <f>IFERROR(IF(-SUM(M$20:M152)+M$15&lt;0.000001,0,IF($C153&gt;='H-32A-WP06 - Debt Service'!K$24,'H-32A-WP06 - Debt Service'!K$27/12,0)),"-")</f>
        <v>0</v>
      </c>
      <c r="N153" s="261"/>
      <c r="O153" s="261"/>
      <c r="P153" s="261">
        <f>IFERROR(IF(-SUM(P$20:P152)+P$15&lt;0.000001,0,IF($C153&gt;='H-32A-WP06 - Debt Service'!M$24,'H-32A-WP06 - Debt Service'!M$27/12,0)),"-")</f>
        <v>0</v>
      </c>
      <c r="Q153" s="261">
        <f>IFERROR(IF(-SUM(Q$20:Q152)+Q$15&lt;0.000001,0,IF($C153&gt;='H-32A-WP06 - Debt Service'!L$24,'H-32A-WP06 - Debt Service'!L$27/12,0)),"-")</f>
        <v>0</v>
      </c>
      <c r="R153" s="261">
        <f>IFERROR(IF(-SUM(R$20:R152)+R$15&lt;0.000001,0,IF($C153&gt;='H-32A-WP06 - Debt Service'!S$24,'H-32A-WP06 - Debt Service'!S$27/12,0)),"-")</f>
        <v>0</v>
      </c>
      <c r="S153" s="261">
        <f>IFERROR(IF(-SUM(S$20:S152)+S$15&lt;0.000001,0,IF($C153&gt;='H-32A-WP06 - Debt Service'!O$24,'H-32A-WP06 - Debt Service'!O$27/12,0)),"-")</f>
        <v>0</v>
      </c>
      <c r="T153" s="261">
        <f>IFERROR(IF(-SUM(T$20:T152)+T$15&lt;0.000001,0,IF($C153&gt;='H-32A-WP06 - Debt Service'!#REF!,'H-32A-WP06 - Debt Service'!#REF!/12,0)),"-")</f>
        <v>0</v>
      </c>
      <c r="U153" s="261">
        <f>IFERROR(IF(-SUM(U$20:U152)+U$15&lt;0.000001,0,IF($C153&gt;='H-32A-WP06 - Debt Service'!T$24,'H-32A-WP06 - Debt Service'!T$27/12,0)),"-")</f>
        <v>0</v>
      </c>
      <c r="V153" s="261">
        <f>IFERROR(IF(-SUM(V$20:V152)+V$15&lt;0.000001,0,IF($C153&gt;='H-32A-WP06 - Debt Service'!N$24,'H-32A-WP06 - Debt Service'!N$27/12,0)),"-")</f>
        <v>0</v>
      </c>
      <c r="W153" s="261">
        <f>IFERROR(IF(-SUM(W$20:W152)+W$15&lt;0.000001,0,IF($C153&gt;='H-32A-WP06 - Debt Service'!Q$24,'H-32A-WP06 - Debt Service'!Q$27/12,0)),"-")</f>
        <v>0</v>
      </c>
      <c r="X153" s="261">
        <f>IFERROR(IF(-SUM(X$20:X152)+X$15&lt;0.000001,0,IF($C153&gt;='H-32A-WP06 - Debt Service'!T$24,'H-32A-WP06 - Debt Service'!T$27/12,0)),"-")</f>
        <v>0</v>
      </c>
      <c r="Y153" s="261">
        <f>IFERROR(IF(-SUM(Y$20:Y152)+Y$15&lt;0.000001,0,IF($C153&gt;='H-32A-WP06 - Debt Service'!#REF!,'H-32A-WP06 - Debt Service'!#REF!/12,0)),"-")</f>
        <v>0</v>
      </c>
      <c r="Z153" s="261">
        <f>IFERROR(IF(-SUM(Z$20:Z152)+Z$15&lt;0.000001,0,IF($C153&gt;='H-32A-WP06 - Debt Service'!S$24,'H-32A-WP06 - Debt Service'!S$27/12,0)),"-")</f>
        <v>0</v>
      </c>
      <c r="AA153" s="261">
        <f>IFERROR(IF(-SUM(AA$20:AA152)+AA$15&lt;0.000001,0,IF($C153&gt;='H-32A-WP06 - Debt Service'!R$24,'H-32A-WP06 - Debt Service'!R$27/12,0)),"-")</f>
        <v>0</v>
      </c>
      <c r="AB153" s="261">
        <f>IFERROR(IF(-SUM(AB$20:AB152)+AB$15&lt;0.000001,0,IF($C153&gt;='H-32A-WP06 - Debt Service'!P$24,'H-32A-WP06 - Debt Service'!P$27/12,0)),"-")</f>
        <v>0</v>
      </c>
      <c r="AC153" s="261">
        <f>IFERROR(IF(-SUM(AC$20:AC152)+AC$15&lt;0.000001,0,IF($C153&gt;='H-32A-WP06 - Debt Service'!#REF!,'H-32A-WP06 - Debt Service'!#REF!/12,0)),"-")</f>
        <v>0</v>
      </c>
      <c r="AD153" s="261">
        <f>IFERROR(IF(-SUM(AD$20:AD152)+AD$15&lt;0.000001,0,IF($C153&gt;='H-32A-WP06 - Debt Service'!#REF!,'H-32A-WP06 - Debt Service'!#REF!/12,0)),"-")</f>
        <v>0</v>
      </c>
      <c r="AE153" s="261">
        <f>IFERROR(IF(-SUM(AE$20:AE152)+AE$15&lt;0.000001,0,IF($C153&gt;='H-32A-WP06 - Debt Service'!#REF!,'H-32A-WP06 - Debt Service'!#REF!/12,0)),"-")</f>
        <v>0</v>
      </c>
      <c r="AF153" s="261">
        <f>IFERROR(IF(-SUM(AF$20:AF152)+AF$15&lt;0.000001,0,IF($C153&gt;='H-32A-WP06 - Debt Service'!#REF!,'H-32A-WP06 - Debt Service'!#REF!/12,0)),"-")</f>
        <v>0</v>
      </c>
      <c r="AH153" s="252">
        <f t="shared" si="12"/>
        <v>2030</v>
      </c>
      <c r="AI153" s="273">
        <f t="shared" si="14"/>
        <v>47515</v>
      </c>
      <c r="AJ153" s="273"/>
      <c r="AK153" s="261" t="str">
        <f>IFERROR(IF(-SUM(AK$20:AK152)+AK$15&lt;0.000001,0,IF($C153&gt;='H-32A-WP06 - Debt Service'!AH$24,'H-32A-WP06 - Debt Service'!AH$27/12,0)),"-")</f>
        <v>-</v>
      </c>
      <c r="AL153" s="261">
        <f>IFERROR(IF(-SUM(AL$20:AL152)+AL$15&lt;0.000001,0,IF($C153&gt;='H-32A-WP06 - Debt Service'!AI$24,'H-32A-WP06 - Debt Service'!AI$27/12,0)),"-")</f>
        <v>0</v>
      </c>
      <c r="AM153" s="261">
        <f>IFERROR(IF(-SUM(AM$20:AM152)+AM$15&lt;0.000001,0,IF($C153&gt;='H-32A-WP06 - Debt Service'!AJ$24,'H-32A-WP06 - Debt Service'!AJ$27/12,0)),"-")</f>
        <v>0</v>
      </c>
      <c r="AN153" s="261">
        <f>IFERROR(IF(-SUM(AN$20:AN152)+AN$15&lt;0.000001,0,IF($C153&gt;='H-32A-WP06 - Debt Service'!AK$24,'H-32A-WP06 - Debt Service'!AK$27/12,0)),"-")</f>
        <v>0</v>
      </c>
      <c r="AO153" s="261">
        <f>IFERROR(IF(-SUM(AO$20:AO152)+AO$15&lt;0.000001,0,IF($C153&gt;='H-32A-WP06 - Debt Service'!AL$24,'H-32A-WP06 - Debt Service'!AL$27/12,0)),"-")</f>
        <v>0</v>
      </c>
      <c r="AP153" s="261">
        <f>IFERROR(IF(-SUM(AP$20:AP152)+AP$15&lt;0.000001,0,IF($C153&gt;='H-32A-WP06 - Debt Service'!AM$24,'H-32A-WP06 - Debt Service'!AM$27/12,0)),"-")</f>
        <v>0</v>
      </c>
      <c r="AQ153" s="261">
        <f>IFERROR(IF(-SUM(AQ$20:AQ152)+AQ$15&lt;0.000001,0,IF($C153&gt;='H-32A-WP06 - Debt Service'!AN$24,'H-32A-WP06 - Debt Service'!AN$27/12,0)),"-")</f>
        <v>0</v>
      </c>
      <c r="AR153" s="261">
        <f>IFERROR(IF(-SUM(AR$20:AR152)+AR$15&lt;0.000001,0,IF($C153&gt;='H-32A-WP06 - Debt Service'!AO$24,'H-32A-WP06 - Debt Service'!AO$27/12,0)),"-")</f>
        <v>0</v>
      </c>
      <c r="AS153" s="261">
        <f>IFERROR(IF(-SUM(AS$20:AS152)+AS$15&lt;0.000001,0,IF($C153&gt;='H-32A-WP06 - Debt Service'!AP$24,'H-32A-WP06 - Debt Service'!AP$27/12,0)),"-")</f>
        <v>0</v>
      </c>
      <c r="AT153" s="261">
        <f>IFERROR(IF(-SUM(AT$20:AT152)+AT$15&lt;0.000001,0,IF($C153&gt;='H-32A-WP06 - Debt Service'!AQ$24,'H-32A-WP06 - Debt Service'!AQ$27/12,0)),"-")</f>
        <v>0</v>
      </c>
    </row>
    <row r="154" spans="2:46" x14ac:dyDescent="0.35">
      <c r="B154" s="252">
        <f t="shared" si="11"/>
        <v>2030</v>
      </c>
      <c r="C154" s="273">
        <f t="shared" si="13"/>
        <v>47543</v>
      </c>
      <c r="D154" s="273"/>
      <c r="E154" s="261">
        <f>IFERROR(IF(-SUM(E$20:E153)+E$15&lt;0.000001,0,IF($C154&gt;='H-32A-WP06 - Debt Service'!C$24,'H-32A-WP06 - Debt Service'!C$27/12,0)),"-")</f>
        <v>0</v>
      </c>
      <c r="F154" s="261">
        <f>IFERROR(IF(-SUM(F$20:F153)+F$15&lt;0.000001,0,IF($C154&gt;='H-32A-WP06 - Debt Service'!D$24,'H-32A-WP06 - Debt Service'!D$27/12,0)),"-")</f>
        <v>0</v>
      </c>
      <c r="G154" s="261">
        <f>IFERROR(IF(-SUM(G$20:G153)+G$15&lt;0.000001,0,IF($C154&gt;='H-32A-WP06 - Debt Service'!E$24,'H-32A-WP06 - Debt Service'!E$27/12,0)),"-")</f>
        <v>0</v>
      </c>
      <c r="H154" s="261">
        <f>IFERROR(IF(-SUM(H$20:H153)+H$15&lt;0.000001,0,IF($C154&gt;='H-32A-WP06 - Debt Service'!F$24,'H-32A-WP06 - Debt Service'!F$27/12,0)),"-")</f>
        <v>0</v>
      </c>
      <c r="I154" s="261">
        <f>IFERROR(IF(-SUM(I$20:I153)+I$15&lt;0.000001,0,IF($C154&gt;='H-32A-WP06 - Debt Service'!G$24,'H-32A-WP06 - Debt Service'!G$27/12,0)),"-")</f>
        <v>0</v>
      </c>
      <c r="J154" s="261">
        <f>IFERROR(IF(-SUM(J$20:J153)+J$15&lt;0.000001,0,IF($C154&gt;='H-32A-WP06 - Debt Service'!H$24,'H-32A-WP06 - Debt Service'!H$27/12,0)),"-")</f>
        <v>0</v>
      </c>
      <c r="K154" s="261">
        <f>IFERROR(IF(-SUM(K$20:K153)+K$15&lt;0.000001,0,IF($C154&gt;='H-32A-WP06 - Debt Service'!I$24,'H-32A-WP06 - Debt Service'!I$27/12,0)),"-")</f>
        <v>0</v>
      </c>
      <c r="L154" s="261">
        <f>IFERROR(IF(-SUM(L$20:L153)+L$15&lt;0.000001,0,IF($C154&gt;='H-32A-WP06 - Debt Service'!J$24,'H-32A-WP06 - Debt Service'!J$27/12,0)),"-")</f>
        <v>0</v>
      </c>
      <c r="M154" s="261">
        <f>IFERROR(IF(-SUM(M$20:M153)+M$15&lt;0.000001,0,IF($C154&gt;='H-32A-WP06 - Debt Service'!K$24,'H-32A-WP06 - Debt Service'!K$27/12,0)),"-")</f>
        <v>0</v>
      </c>
      <c r="N154" s="261"/>
      <c r="O154" s="261"/>
      <c r="P154" s="261">
        <f>IFERROR(IF(-SUM(P$20:P153)+P$15&lt;0.000001,0,IF($C154&gt;='H-32A-WP06 - Debt Service'!M$24,'H-32A-WP06 - Debt Service'!M$27/12,0)),"-")</f>
        <v>0</v>
      </c>
      <c r="Q154" s="261">
        <f>IFERROR(IF(-SUM(Q$20:Q153)+Q$15&lt;0.000001,0,IF($C154&gt;='H-32A-WP06 - Debt Service'!L$24,'H-32A-WP06 - Debt Service'!L$27/12,0)),"-")</f>
        <v>0</v>
      </c>
      <c r="R154" s="261">
        <f>IFERROR(IF(-SUM(R$20:R153)+R$15&lt;0.000001,0,IF($C154&gt;='H-32A-WP06 - Debt Service'!S$24,'H-32A-WP06 - Debt Service'!S$27/12,0)),"-")</f>
        <v>0</v>
      </c>
      <c r="S154" s="261">
        <f>IFERROR(IF(-SUM(S$20:S153)+S$15&lt;0.000001,0,IF($C154&gt;='H-32A-WP06 - Debt Service'!O$24,'H-32A-WP06 - Debt Service'!O$27/12,0)),"-")</f>
        <v>0</v>
      </c>
      <c r="T154" s="261">
        <f>IFERROR(IF(-SUM(T$20:T153)+T$15&lt;0.000001,0,IF($C154&gt;='H-32A-WP06 - Debt Service'!#REF!,'H-32A-WP06 - Debt Service'!#REF!/12,0)),"-")</f>
        <v>0</v>
      </c>
      <c r="U154" s="261">
        <f>IFERROR(IF(-SUM(U$20:U153)+U$15&lt;0.000001,0,IF($C154&gt;='H-32A-WP06 - Debt Service'!T$24,'H-32A-WP06 - Debt Service'!T$27/12,0)),"-")</f>
        <v>0</v>
      </c>
      <c r="V154" s="261">
        <f>IFERROR(IF(-SUM(V$20:V153)+V$15&lt;0.000001,0,IF($C154&gt;='H-32A-WP06 - Debt Service'!N$24,'H-32A-WP06 - Debt Service'!N$27/12,0)),"-")</f>
        <v>0</v>
      </c>
      <c r="W154" s="261">
        <f>IFERROR(IF(-SUM(W$20:W153)+W$15&lt;0.000001,0,IF($C154&gt;='H-32A-WP06 - Debt Service'!Q$24,'H-32A-WP06 - Debt Service'!Q$27/12,0)),"-")</f>
        <v>0</v>
      </c>
      <c r="X154" s="261">
        <f>IFERROR(IF(-SUM(X$20:X153)+X$15&lt;0.000001,0,IF($C154&gt;='H-32A-WP06 - Debt Service'!T$24,'H-32A-WP06 - Debt Service'!T$27/12,0)),"-")</f>
        <v>0</v>
      </c>
      <c r="Y154" s="261">
        <f>IFERROR(IF(-SUM(Y$20:Y153)+Y$15&lt;0.000001,0,IF($C154&gt;='H-32A-WP06 - Debt Service'!#REF!,'H-32A-WP06 - Debt Service'!#REF!/12,0)),"-")</f>
        <v>0</v>
      </c>
      <c r="Z154" s="261">
        <f>IFERROR(IF(-SUM(Z$20:Z153)+Z$15&lt;0.000001,0,IF($C154&gt;='H-32A-WP06 - Debt Service'!S$24,'H-32A-WP06 - Debt Service'!S$27/12,0)),"-")</f>
        <v>0</v>
      </c>
      <c r="AA154" s="261">
        <f>IFERROR(IF(-SUM(AA$20:AA153)+AA$15&lt;0.000001,0,IF($C154&gt;='H-32A-WP06 - Debt Service'!R$24,'H-32A-WP06 - Debt Service'!R$27/12,0)),"-")</f>
        <v>0</v>
      </c>
      <c r="AB154" s="261">
        <f>IFERROR(IF(-SUM(AB$20:AB153)+AB$15&lt;0.000001,0,IF($C154&gt;='H-32A-WP06 - Debt Service'!P$24,'H-32A-WP06 - Debt Service'!P$27/12,0)),"-")</f>
        <v>0</v>
      </c>
      <c r="AC154" s="261">
        <f>IFERROR(IF(-SUM(AC$20:AC153)+AC$15&lt;0.000001,0,IF($C154&gt;='H-32A-WP06 - Debt Service'!#REF!,'H-32A-WP06 - Debt Service'!#REF!/12,0)),"-")</f>
        <v>0</v>
      </c>
      <c r="AD154" s="261">
        <f>IFERROR(IF(-SUM(AD$20:AD153)+AD$15&lt;0.000001,0,IF($C154&gt;='H-32A-WP06 - Debt Service'!#REF!,'H-32A-WP06 - Debt Service'!#REF!/12,0)),"-")</f>
        <v>0</v>
      </c>
      <c r="AE154" s="261">
        <f>IFERROR(IF(-SUM(AE$20:AE153)+AE$15&lt;0.000001,0,IF($C154&gt;='H-32A-WP06 - Debt Service'!#REF!,'H-32A-WP06 - Debt Service'!#REF!/12,0)),"-")</f>
        <v>0</v>
      </c>
      <c r="AF154" s="261">
        <f>IFERROR(IF(-SUM(AF$20:AF153)+AF$15&lt;0.000001,0,IF($C154&gt;='H-32A-WP06 - Debt Service'!#REF!,'H-32A-WP06 - Debt Service'!#REF!/12,0)),"-")</f>
        <v>0</v>
      </c>
      <c r="AH154" s="252">
        <f t="shared" si="12"/>
        <v>2030</v>
      </c>
      <c r="AI154" s="273">
        <f t="shared" si="14"/>
        <v>47543</v>
      </c>
      <c r="AJ154" s="273"/>
      <c r="AK154" s="261" t="str">
        <f>IFERROR(IF(-SUM(AK$20:AK153)+AK$15&lt;0.000001,0,IF($C154&gt;='H-32A-WP06 - Debt Service'!AH$24,'H-32A-WP06 - Debt Service'!AH$27/12,0)),"-")</f>
        <v>-</v>
      </c>
      <c r="AL154" s="261">
        <f>IFERROR(IF(-SUM(AL$20:AL153)+AL$15&lt;0.000001,0,IF($C154&gt;='H-32A-WP06 - Debt Service'!AI$24,'H-32A-WP06 - Debt Service'!AI$27/12,0)),"-")</f>
        <v>0</v>
      </c>
      <c r="AM154" s="261">
        <f>IFERROR(IF(-SUM(AM$20:AM153)+AM$15&lt;0.000001,0,IF($C154&gt;='H-32A-WP06 - Debt Service'!AJ$24,'H-32A-WP06 - Debt Service'!AJ$27/12,0)),"-")</f>
        <v>0</v>
      </c>
      <c r="AN154" s="261">
        <f>IFERROR(IF(-SUM(AN$20:AN153)+AN$15&lt;0.000001,0,IF($C154&gt;='H-32A-WP06 - Debt Service'!AK$24,'H-32A-WP06 - Debt Service'!AK$27/12,0)),"-")</f>
        <v>0</v>
      </c>
      <c r="AO154" s="261">
        <f>IFERROR(IF(-SUM(AO$20:AO153)+AO$15&lt;0.000001,0,IF($C154&gt;='H-32A-WP06 - Debt Service'!AL$24,'H-32A-WP06 - Debt Service'!AL$27/12,0)),"-")</f>
        <v>0</v>
      </c>
      <c r="AP154" s="261">
        <f>IFERROR(IF(-SUM(AP$20:AP153)+AP$15&lt;0.000001,0,IF($C154&gt;='H-32A-WP06 - Debt Service'!AM$24,'H-32A-WP06 - Debt Service'!AM$27/12,0)),"-")</f>
        <v>0</v>
      </c>
      <c r="AQ154" s="261">
        <f>IFERROR(IF(-SUM(AQ$20:AQ153)+AQ$15&lt;0.000001,0,IF($C154&gt;='H-32A-WP06 - Debt Service'!AN$24,'H-32A-WP06 - Debt Service'!AN$27/12,0)),"-")</f>
        <v>0</v>
      </c>
      <c r="AR154" s="261">
        <f>IFERROR(IF(-SUM(AR$20:AR153)+AR$15&lt;0.000001,0,IF($C154&gt;='H-32A-WP06 - Debt Service'!AO$24,'H-32A-WP06 - Debt Service'!AO$27/12,0)),"-")</f>
        <v>0</v>
      </c>
      <c r="AS154" s="261">
        <f>IFERROR(IF(-SUM(AS$20:AS153)+AS$15&lt;0.000001,0,IF($C154&gt;='H-32A-WP06 - Debt Service'!AP$24,'H-32A-WP06 - Debt Service'!AP$27/12,0)),"-")</f>
        <v>0</v>
      </c>
      <c r="AT154" s="261">
        <f>IFERROR(IF(-SUM(AT$20:AT153)+AT$15&lt;0.000001,0,IF($C154&gt;='H-32A-WP06 - Debt Service'!AQ$24,'H-32A-WP06 - Debt Service'!AQ$27/12,0)),"-")</f>
        <v>0</v>
      </c>
    </row>
    <row r="155" spans="2:46" x14ac:dyDescent="0.35">
      <c r="B155" s="252">
        <f t="shared" si="11"/>
        <v>2030</v>
      </c>
      <c r="C155" s="273">
        <f t="shared" si="13"/>
        <v>47574</v>
      </c>
      <c r="D155" s="273"/>
      <c r="E155" s="261">
        <f>IFERROR(IF(-SUM(E$20:E154)+E$15&lt;0.000001,0,IF($C155&gt;='H-32A-WP06 - Debt Service'!C$24,'H-32A-WP06 - Debt Service'!C$27/12,0)),"-")</f>
        <v>0</v>
      </c>
      <c r="F155" s="261">
        <f>IFERROR(IF(-SUM(F$20:F154)+F$15&lt;0.000001,0,IF($C155&gt;='H-32A-WP06 - Debt Service'!D$24,'H-32A-WP06 - Debt Service'!D$27/12,0)),"-")</f>
        <v>0</v>
      </c>
      <c r="G155" s="261">
        <f>IFERROR(IF(-SUM(G$20:G154)+G$15&lt;0.000001,0,IF($C155&gt;='H-32A-WP06 - Debt Service'!E$24,'H-32A-WP06 - Debt Service'!E$27/12,0)),"-")</f>
        <v>0</v>
      </c>
      <c r="H155" s="261">
        <f>IFERROR(IF(-SUM(H$20:H154)+H$15&lt;0.000001,0,IF($C155&gt;='H-32A-WP06 - Debt Service'!F$24,'H-32A-WP06 - Debt Service'!F$27/12,0)),"-")</f>
        <v>0</v>
      </c>
      <c r="I155" s="261">
        <f>IFERROR(IF(-SUM(I$20:I154)+I$15&lt;0.000001,0,IF($C155&gt;='H-32A-WP06 - Debt Service'!G$24,'H-32A-WP06 - Debt Service'!G$27/12,0)),"-")</f>
        <v>0</v>
      </c>
      <c r="J155" s="261">
        <f>IFERROR(IF(-SUM(J$20:J154)+J$15&lt;0.000001,0,IF($C155&gt;='H-32A-WP06 - Debt Service'!H$24,'H-32A-WP06 - Debt Service'!H$27/12,0)),"-")</f>
        <v>0</v>
      </c>
      <c r="K155" s="261">
        <f>IFERROR(IF(-SUM(K$20:K154)+K$15&lt;0.000001,0,IF($C155&gt;='H-32A-WP06 - Debt Service'!I$24,'H-32A-WP06 - Debt Service'!I$27/12,0)),"-")</f>
        <v>0</v>
      </c>
      <c r="L155" s="261">
        <f>IFERROR(IF(-SUM(L$20:L154)+L$15&lt;0.000001,0,IF($C155&gt;='H-32A-WP06 - Debt Service'!J$24,'H-32A-WP06 - Debt Service'!J$27/12,0)),"-")</f>
        <v>0</v>
      </c>
      <c r="M155" s="261">
        <f>IFERROR(IF(-SUM(M$20:M154)+M$15&lt;0.000001,0,IF($C155&gt;='H-32A-WP06 - Debt Service'!K$24,'H-32A-WP06 - Debt Service'!K$27/12,0)),"-")</f>
        <v>0</v>
      </c>
      <c r="N155" s="261"/>
      <c r="O155" s="261"/>
      <c r="P155" s="261">
        <f>IFERROR(IF(-SUM(P$20:P154)+P$15&lt;0.000001,0,IF($C155&gt;='H-32A-WP06 - Debt Service'!M$24,'H-32A-WP06 - Debt Service'!M$27/12,0)),"-")</f>
        <v>0</v>
      </c>
      <c r="Q155" s="261">
        <f>IFERROR(IF(-SUM(Q$20:Q154)+Q$15&lt;0.000001,0,IF($C155&gt;='H-32A-WP06 - Debt Service'!L$24,'H-32A-WP06 - Debt Service'!L$27/12,0)),"-")</f>
        <v>0</v>
      </c>
      <c r="R155" s="261">
        <f>IFERROR(IF(-SUM(R$20:R154)+R$15&lt;0.000001,0,IF($C155&gt;='H-32A-WP06 - Debt Service'!S$24,'H-32A-WP06 - Debt Service'!S$27/12,0)),"-")</f>
        <v>0</v>
      </c>
      <c r="S155" s="261">
        <f>IFERROR(IF(-SUM(S$20:S154)+S$15&lt;0.000001,0,IF($C155&gt;='H-32A-WP06 - Debt Service'!O$24,'H-32A-WP06 - Debt Service'!O$27/12,0)),"-")</f>
        <v>0</v>
      </c>
      <c r="T155" s="261">
        <f>IFERROR(IF(-SUM(T$20:T154)+T$15&lt;0.000001,0,IF($C155&gt;='H-32A-WP06 - Debt Service'!#REF!,'H-32A-WP06 - Debt Service'!#REF!/12,0)),"-")</f>
        <v>0</v>
      </c>
      <c r="U155" s="261">
        <f>IFERROR(IF(-SUM(U$20:U154)+U$15&lt;0.000001,0,IF($C155&gt;='H-32A-WP06 - Debt Service'!T$24,'H-32A-WP06 - Debt Service'!T$27/12,0)),"-")</f>
        <v>0</v>
      </c>
      <c r="V155" s="261">
        <f>IFERROR(IF(-SUM(V$20:V154)+V$15&lt;0.000001,0,IF($C155&gt;='H-32A-WP06 - Debt Service'!N$24,'H-32A-WP06 - Debt Service'!N$27/12,0)),"-")</f>
        <v>0</v>
      </c>
      <c r="W155" s="261">
        <f>IFERROR(IF(-SUM(W$20:W154)+W$15&lt;0.000001,0,IF($C155&gt;='H-32A-WP06 - Debt Service'!Q$24,'H-32A-WP06 - Debt Service'!Q$27/12,0)),"-")</f>
        <v>0</v>
      </c>
      <c r="X155" s="261">
        <f>IFERROR(IF(-SUM(X$20:X154)+X$15&lt;0.000001,0,IF($C155&gt;='H-32A-WP06 - Debt Service'!T$24,'H-32A-WP06 - Debt Service'!T$27/12,0)),"-")</f>
        <v>0</v>
      </c>
      <c r="Y155" s="261">
        <f>IFERROR(IF(-SUM(Y$20:Y154)+Y$15&lt;0.000001,0,IF($C155&gt;='H-32A-WP06 - Debt Service'!#REF!,'H-32A-WP06 - Debt Service'!#REF!/12,0)),"-")</f>
        <v>0</v>
      </c>
      <c r="Z155" s="261">
        <f>IFERROR(IF(-SUM(Z$20:Z154)+Z$15&lt;0.000001,0,IF($C155&gt;='H-32A-WP06 - Debt Service'!S$24,'H-32A-WP06 - Debt Service'!S$27/12,0)),"-")</f>
        <v>0</v>
      </c>
      <c r="AA155" s="261">
        <f>IFERROR(IF(-SUM(AA$20:AA154)+AA$15&lt;0.000001,0,IF($C155&gt;='H-32A-WP06 - Debt Service'!R$24,'H-32A-WP06 - Debt Service'!R$27/12,0)),"-")</f>
        <v>0</v>
      </c>
      <c r="AB155" s="261">
        <f>IFERROR(IF(-SUM(AB$20:AB154)+AB$15&lt;0.000001,0,IF($C155&gt;='H-32A-WP06 - Debt Service'!P$24,'H-32A-WP06 - Debt Service'!P$27/12,0)),"-")</f>
        <v>0</v>
      </c>
      <c r="AC155" s="261">
        <f>IFERROR(IF(-SUM(AC$20:AC154)+AC$15&lt;0.000001,0,IF($C155&gt;='H-32A-WP06 - Debt Service'!#REF!,'H-32A-WP06 - Debt Service'!#REF!/12,0)),"-")</f>
        <v>0</v>
      </c>
      <c r="AD155" s="261">
        <f>IFERROR(IF(-SUM(AD$20:AD154)+AD$15&lt;0.000001,0,IF($C155&gt;='H-32A-WP06 - Debt Service'!#REF!,'H-32A-WP06 - Debt Service'!#REF!/12,0)),"-")</f>
        <v>0</v>
      </c>
      <c r="AE155" s="261">
        <f>IFERROR(IF(-SUM(AE$20:AE154)+AE$15&lt;0.000001,0,IF($C155&gt;='H-32A-WP06 - Debt Service'!#REF!,'H-32A-WP06 - Debt Service'!#REF!/12,0)),"-")</f>
        <v>0</v>
      </c>
      <c r="AF155" s="261">
        <f>IFERROR(IF(-SUM(AF$20:AF154)+AF$15&lt;0.000001,0,IF($C155&gt;='H-32A-WP06 - Debt Service'!#REF!,'H-32A-WP06 - Debt Service'!#REF!/12,0)),"-")</f>
        <v>0</v>
      </c>
      <c r="AH155" s="252">
        <f t="shared" si="12"/>
        <v>2030</v>
      </c>
      <c r="AI155" s="273">
        <f t="shared" si="14"/>
        <v>47574</v>
      </c>
      <c r="AJ155" s="273"/>
      <c r="AK155" s="261" t="str">
        <f>IFERROR(IF(-SUM(AK$20:AK154)+AK$15&lt;0.000001,0,IF($C155&gt;='H-32A-WP06 - Debt Service'!AH$24,'H-32A-WP06 - Debt Service'!AH$27/12,0)),"-")</f>
        <v>-</v>
      </c>
      <c r="AL155" s="261">
        <f>IFERROR(IF(-SUM(AL$20:AL154)+AL$15&lt;0.000001,0,IF($C155&gt;='H-32A-WP06 - Debt Service'!AI$24,'H-32A-WP06 - Debt Service'!AI$27/12,0)),"-")</f>
        <v>0</v>
      </c>
      <c r="AM155" s="261">
        <f>IFERROR(IF(-SUM(AM$20:AM154)+AM$15&lt;0.000001,0,IF($C155&gt;='H-32A-WP06 - Debt Service'!AJ$24,'H-32A-WP06 - Debt Service'!AJ$27/12,0)),"-")</f>
        <v>0</v>
      </c>
      <c r="AN155" s="261">
        <f>IFERROR(IF(-SUM(AN$20:AN154)+AN$15&lt;0.000001,0,IF($C155&gt;='H-32A-WP06 - Debt Service'!AK$24,'H-32A-WP06 - Debt Service'!AK$27/12,0)),"-")</f>
        <v>0</v>
      </c>
      <c r="AO155" s="261">
        <f>IFERROR(IF(-SUM(AO$20:AO154)+AO$15&lt;0.000001,0,IF($C155&gt;='H-32A-WP06 - Debt Service'!AL$24,'H-32A-WP06 - Debt Service'!AL$27/12,0)),"-")</f>
        <v>0</v>
      </c>
      <c r="AP155" s="261">
        <f>IFERROR(IF(-SUM(AP$20:AP154)+AP$15&lt;0.000001,0,IF($C155&gt;='H-32A-WP06 - Debt Service'!AM$24,'H-32A-WP06 - Debt Service'!AM$27/12,0)),"-")</f>
        <v>0</v>
      </c>
      <c r="AQ155" s="261">
        <f>IFERROR(IF(-SUM(AQ$20:AQ154)+AQ$15&lt;0.000001,0,IF($C155&gt;='H-32A-WP06 - Debt Service'!AN$24,'H-32A-WP06 - Debt Service'!AN$27/12,0)),"-")</f>
        <v>0</v>
      </c>
      <c r="AR155" s="261">
        <f>IFERROR(IF(-SUM(AR$20:AR154)+AR$15&lt;0.000001,0,IF($C155&gt;='H-32A-WP06 - Debt Service'!AO$24,'H-32A-WP06 - Debt Service'!AO$27/12,0)),"-")</f>
        <v>0</v>
      </c>
      <c r="AS155" s="261">
        <f>IFERROR(IF(-SUM(AS$20:AS154)+AS$15&lt;0.000001,0,IF($C155&gt;='H-32A-WP06 - Debt Service'!AP$24,'H-32A-WP06 - Debt Service'!AP$27/12,0)),"-")</f>
        <v>0</v>
      </c>
      <c r="AT155" s="261">
        <f>IFERROR(IF(-SUM(AT$20:AT154)+AT$15&lt;0.000001,0,IF($C155&gt;='H-32A-WP06 - Debt Service'!AQ$24,'H-32A-WP06 - Debt Service'!AQ$27/12,0)),"-")</f>
        <v>0</v>
      </c>
    </row>
    <row r="156" spans="2:46" x14ac:dyDescent="0.35">
      <c r="B156" s="252">
        <f t="shared" si="11"/>
        <v>2030</v>
      </c>
      <c r="C156" s="273">
        <f t="shared" si="13"/>
        <v>47604</v>
      </c>
      <c r="D156" s="273"/>
      <c r="E156" s="261">
        <f>IFERROR(IF(-SUM(E$20:E155)+E$15&lt;0.000001,0,IF($C156&gt;='H-32A-WP06 - Debt Service'!C$24,'H-32A-WP06 - Debt Service'!C$27/12,0)),"-")</f>
        <v>0</v>
      </c>
      <c r="F156" s="261">
        <f>IFERROR(IF(-SUM(F$20:F155)+F$15&lt;0.000001,0,IF($C156&gt;='H-32A-WP06 - Debt Service'!D$24,'H-32A-WP06 - Debt Service'!D$27/12,0)),"-")</f>
        <v>0</v>
      </c>
      <c r="G156" s="261">
        <f>IFERROR(IF(-SUM(G$20:G155)+G$15&lt;0.000001,0,IF($C156&gt;='H-32A-WP06 - Debt Service'!E$24,'H-32A-WP06 - Debt Service'!E$27/12,0)),"-")</f>
        <v>0</v>
      </c>
      <c r="H156" s="261">
        <f>IFERROR(IF(-SUM(H$20:H155)+H$15&lt;0.000001,0,IF($C156&gt;='H-32A-WP06 - Debt Service'!F$24,'H-32A-WP06 - Debt Service'!F$27/12,0)),"-")</f>
        <v>0</v>
      </c>
      <c r="I156" s="261">
        <f>IFERROR(IF(-SUM(I$20:I155)+I$15&lt;0.000001,0,IF($C156&gt;='H-32A-WP06 - Debt Service'!G$24,'H-32A-WP06 - Debt Service'!G$27/12,0)),"-")</f>
        <v>0</v>
      </c>
      <c r="J156" s="261">
        <f>IFERROR(IF(-SUM(J$20:J155)+J$15&lt;0.000001,0,IF($C156&gt;='H-32A-WP06 - Debt Service'!H$24,'H-32A-WP06 - Debt Service'!H$27/12,0)),"-")</f>
        <v>0</v>
      </c>
      <c r="K156" s="261">
        <f>IFERROR(IF(-SUM(K$20:K155)+K$15&lt;0.000001,0,IF($C156&gt;='H-32A-WP06 - Debt Service'!I$24,'H-32A-WP06 - Debt Service'!I$27/12,0)),"-")</f>
        <v>0</v>
      </c>
      <c r="L156" s="261">
        <f>IFERROR(IF(-SUM(L$20:L155)+L$15&lt;0.000001,0,IF($C156&gt;='H-32A-WP06 - Debt Service'!J$24,'H-32A-WP06 - Debt Service'!J$27/12,0)),"-")</f>
        <v>0</v>
      </c>
      <c r="M156" s="261">
        <f>IFERROR(IF(-SUM(M$20:M155)+M$15&lt;0.000001,0,IF($C156&gt;='H-32A-WP06 - Debt Service'!K$24,'H-32A-WP06 - Debt Service'!K$27/12,0)),"-")</f>
        <v>0</v>
      </c>
      <c r="N156" s="261"/>
      <c r="O156" s="261"/>
      <c r="P156" s="261">
        <f>IFERROR(IF(-SUM(P$20:P155)+P$15&lt;0.000001,0,IF($C156&gt;='H-32A-WP06 - Debt Service'!M$24,'H-32A-WP06 - Debt Service'!M$27/12,0)),"-")</f>
        <v>0</v>
      </c>
      <c r="Q156" s="261">
        <f>IFERROR(IF(-SUM(Q$20:Q155)+Q$15&lt;0.000001,0,IF($C156&gt;='H-32A-WP06 - Debt Service'!L$24,'H-32A-WP06 - Debt Service'!L$27/12,0)),"-")</f>
        <v>0</v>
      </c>
      <c r="R156" s="261">
        <f>IFERROR(IF(-SUM(R$20:R155)+R$15&lt;0.000001,0,IF($C156&gt;='H-32A-WP06 - Debt Service'!S$24,'H-32A-WP06 - Debt Service'!S$27/12,0)),"-")</f>
        <v>0</v>
      </c>
      <c r="S156" s="261">
        <f>IFERROR(IF(-SUM(S$20:S155)+S$15&lt;0.000001,0,IF($C156&gt;='H-32A-WP06 - Debt Service'!O$24,'H-32A-WP06 - Debt Service'!O$27/12,0)),"-")</f>
        <v>0</v>
      </c>
      <c r="T156" s="261">
        <f>IFERROR(IF(-SUM(T$20:T155)+T$15&lt;0.000001,0,IF($C156&gt;='H-32A-WP06 - Debt Service'!#REF!,'H-32A-WP06 - Debt Service'!#REF!/12,0)),"-")</f>
        <v>0</v>
      </c>
      <c r="U156" s="261">
        <f>IFERROR(IF(-SUM(U$20:U155)+U$15&lt;0.000001,0,IF($C156&gt;='H-32A-WP06 - Debt Service'!T$24,'H-32A-WP06 - Debt Service'!T$27/12,0)),"-")</f>
        <v>0</v>
      </c>
      <c r="V156" s="261">
        <f>IFERROR(IF(-SUM(V$20:V155)+V$15&lt;0.000001,0,IF($C156&gt;='H-32A-WP06 - Debt Service'!N$24,'H-32A-WP06 - Debt Service'!N$27/12,0)),"-")</f>
        <v>0</v>
      </c>
      <c r="W156" s="261">
        <f>IFERROR(IF(-SUM(W$20:W155)+W$15&lt;0.000001,0,IF($C156&gt;='H-32A-WP06 - Debt Service'!Q$24,'H-32A-WP06 - Debt Service'!Q$27/12,0)),"-")</f>
        <v>0</v>
      </c>
      <c r="X156" s="261">
        <f>IFERROR(IF(-SUM(X$20:X155)+X$15&lt;0.000001,0,IF($C156&gt;='H-32A-WP06 - Debt Service'!T$24,'H-32A-WP06 - Debt Service'!T$27/12,0)),"-")</f>
        <v>0</v>
      </c>
      <c r="Y156" s="261">
        <f>IFERROR(IF(-SUM(Y$20:Y155)+Y$15&lt;0.000001,0,IF($C156&gt;='H-32A-WP06 - Debt Service'!#REF!,'H-32A-WP06 - Debt Service'!#REF!/12,0)),"-")</f>
        <v>0</v>
      </c>
      <c r="Z156" s="261">
        <f>IFERROR(IF(-SUM(Z$20:Z155)+Z$15&lt;0.000001,0,IF($C156&gt;='H-32A-WP06 - Debt Service'!S$24,'H-32A-WP06 - Debt Service'!S$27/12,0)),"-")</f>
        <v>0</v>
      </c>
      <c r="AA156" s="261">
        <f>IFERROR(IF(-SUM(AA$20:AA155)+AA$15&lt;0.000001,0,IF($C156&gt;='H-32A-WP06 - Debt Service'!R$24,'H-32A-WP06 - Debt Service'!R$27/12,0)),"-")</f>
        <v>0</v>
      </c>
      <c r="AB156" s="261">
        <f>IFERROR(IF(-SUM(AB$20:AB155)+AB$15&lt;0.000001,0,IF($C156&gt;='H-32A-WP06 - Debt Service'!P$24,'H-32A-WP06 - Debt Service'!P$27/12,0)),"-")</f>
        <v>0</v>
      </c>
      <c r="AC156" s="261">
        <f>IFERROR(IF(-SUM(AC$20:AC155)+AC$15&lt;0.000001,0,IF($C156&gt;='H-32A-WP06 - Debt Service'!#REF!,'H-32A-WP06 - Debt Service'!#REF!/12,0)),"-")</f>
        <v>0</v>
      </c>
      <c r="AD156" s="261">
        <f>IFERROR(IF(-SUM(AD$20:AD155)+AD$15&lt;0.000001,0,IF($C156&gt;='H-32A-WP06 - Debt Service'!#REF!,'H-32A-WP06 - Debt Service'!#REF!/12,0)),"-")</f>
        <v>0</v>
      </c>
      <c r="AE156" s="261">
        <f>IFERROR(IF(-SUM(AE$20:AE155)+AE$15&lt;0.000001,0,IF($C156&gt;='H-32A-WP06 - Debt Service'!#REF!,'H-32A-WP06 - Debt Service'!#REF!/12,0)),"-")</f>
        <v>0</v>
      </c>
      <c r="AF156" s="261">
        <f>IFERROR(IF(-SUM(AF$20:AF155)+AF$15&lt;0.000001,0,IF($C156&gt;='H-32A-WP06 - Debt Service'!#REF!,'H-32A-WP06 - Debt Service'!#REF!/12,0)),"-")</f>
        <v>0</v>
      </c>
      <c r="AH156" s="252">
        <f t="shared" si="12"/>
        <v>2030</v>
      </c>
      <c r="AI156" s="273">
        <f t="shared" si="14"/>
        <v>47604</v>
      </c>
      <c r="AJ156" s="273"/>
      <c r="AK156" s="261" t="str">
        <f>IFERROR(IF(-SUM(AK$20:AK155)+AK$15&lt;0.000001,0,IF($C156&gt;='H-32A-WP06 - Debt Service'!AH$24,'H-32A-WP06 - Debt Service'!AH$27/12,0)),"-")</f>
        <v>-</v>
      </c>
      <c r="AL156" s="261">
        <f>IFERROR(IF(-SUM(AL$20:AL155)+AL$15&lt;0.000001,0,IF($C156&gt;='H-32A-WP06 - Debt Service'!AI$24,'H-32A-WP06 - Debt Service'!AI$27/12,0)),"-")</f>
        <v>0</v>
      </c>
      <c r="AM156" s="261">
        <f>IFERROR(IF(-SUM(AM$20:AM155)+AM$15&lt;0.000001,0,IF($C156&gt;='H-32A-WP06 - Debt Service'!AJ$24,'H-32A-WP06 - Debt Service'!AJ$27/12,0)),"-")</f>
        <v>0</v>
      </c>
      <c r="AN156" s="261">
        <f>IFERROR(IF(-SUM(AN$20:AN155)+AN$15&lt;0.000001,0,IF($C156&gt;='H-32A-WP06 - Debt Service'!AK$24,'H-32A-WP06 - Debt Service'!AK$27/12,0)),"-")</f>
        <v>0</v>
      </c>
      <c r="AO156" s="261">
        <f>IFERROR(IF(-SUM(AO$20:AO155)+AO$15&lt;0.000001,0,IF($C156&gt;='H-32A-WP06 - Debt Service'!AL$24,'H-32A-WP06 - Debt Service'!AL$27/12,0)),"-")</f>
        <v>0</v>
      </c>
      <c r="AP156" s="261">
        <f>IFERROR(IF(-SUM(AP$20:AP155)+AP$15&lt;0.000001,0,IF($C156&gt;='H-32A-WP06 - Debt Service'!AM$24,'H-32A-WP06 - Debt Service'!AM$27/12,0)),"-")</f>
        <v>0</v>
      </c>
      <c r="AQ156" s="261">
        <f>IFERROR(IF(-SUM(AQ$20:AQ155)+AQ$15&lt;0.000001,0,IF($C156&gt;='H-32A-WP06 - Debt Service'!AN$24,'H-32A-WP06 - Debt Service'!AN$27/12,0)),"-")</f>
        <v>0</v>
      </c>
      <c r="AR156" s="261">
        <f>IFERROR(IF(-SUM(AR$20:AR155)+AR$15&lt;0.000001,0,IF($C156&gt;='H-32A-WP06 - Debt Service'!AO$24,'H-32A-WP06 - Debt Service'!AO$27/12,0)),"-")</f>
        <v>0</v>
      </c>
      <c r="AS156" s="261">
        <f>IFERROR(IF(-SUM(AS$20:AS155)+AS$15&lt;0.000001,0,IF($C156&gt;='H-32A-WP06 - Debt Service'!AP$24,'H-32A-WP06 - Debt Service'!AP$27/12,0)),"-")</f>
        <v>0</v>
      </c>
      <c r="AT156" s="261">
        <f>IFERROR(IF(-SUM(AT$20:AT155)+AT$15&lt;0.000001,0,IF($C156&gt;='H-32A-WP06 - Debt Service'!AQ$24,'H-32A-WP06 - Debt Service'!AQ$27/12,0)),"-")</f>
        <v>0</v>
      </c>
    </row>
    <row r="157" spans="2:46" x14ac:dyDescent="0.35">
      <c r="B157" s="252">
        <f t="shared" si="11"/>
        <v>2030</v>
      </c>
      <c r="C157" s="273">
        <f t="shared" si="13"/>
        <v>47635</v>
      </c>
      <c r="D157" s="273"/>
      <c r="E157" s="261">
        <f>IFERROR(IF(-SUM(E$20:E156)+E$15&lt;0.000001,0,IF($C157&gt;='H-32A-WP06 - Debt Service'!C$24,'H-32A-WP06 - Debt Service'!C$27/12,0)),"-")</f>
        <v>0</v>
      </c>
      <c r="F157" s="261">
        <f>IFERROR(IF(-SUM(F$20:F156)+F$15&lt;0.000001,0,IF($C157&gt;='H-32A-WP06 - Debt Service'!D$24,'H-32A-WP06 - Debt Service'!D$27/12,0)),"-")</f>
        <v>0</v>
      </c>
      <c r="G157" s="261">
        <f>IFERROR(IF(-SUM(G$20:G156)+G$15&lt;0.000001,0,IF($C157&gt;='H-32A-WP06 - Debt Service'!E$24,'H-32A-WP06 - Debt Service'!E$27/12,0)),"-")</f>
        <v>0</v>
      </c>
      <c r="H157" s="261">
        <f>IFERROR(IF(-SUM(H$20:H156)+H$15&lt;0.000001,0,IF($C157&gt;='H-32A-WP06 - Debt Service'!F$24,'H-32A-WP06 - Debt Service'!F$27/12,0)),"-")</f>
        <v>0</v>
      </c>
      <c r="I157" s="261">
        <f>IFERROR(IF(-SUM(I$20:I156)+I$15&lt;0.000001,0,IF($C157&gt;='H-32A-WP06 - Debt Service'!G$24,'H-32A-WP06 - Debt Service'!G$27/12,0)),"-")</f>
        <v>0</v>
      </c>
      <c r="J157" s="261">
        <f>IFERROR(IF(-SUM(J$20:J156)+J$15&lt;0.000001,0,IF($C157&gt;='H-32A-WP06 - Debt Service'!H$24,'H-32A-WP06 - Debt Service'!H$27/12,0)),"-")</f>
        <v>0</v>
      </c>
      <c r="K157" s="261">
        <f>IFERROR(IF(-SUM(K$20:K156)+K$15&lt;0.000001,0,IF($C157&gt;='H-32A-WP06 - Debt Service'!I$24,'H-32A-WP06 - Debt Service'!I$27/12,0)),"-")</f>
        <v>0</v>
      </c>
      <c r="L157" s="261">
        <f>IFERROR(IF(-SUM(L$20:L156)+L$15&lt;0.000001,0,IF($C157&gt;='H-32A-WP06 - Debt Service'!J$24,'H-32A-WP06 - Debt Service'!J$27/12,0)),"-")</f>
        <v>0</v>
      </c>
      <c r="M157" s="261">
        <f>IFERROR(IF(-SUM(M$20:M156)+M$15&lt;0.000001,0,IF($C157&gt;='H-32A-WP06 - Debt Service'!K$24,'H-32A-WP06 - Debt Service'!K$27/12,0)),"-")</f>
        <v>0</v>
      </c>
      <c r="N157" s="261"/>
      <c r="O157" s="261"/>
      <c r="P157" s="261">
        <f>IFERROR(IF(-SUM(P$20:P156)+P$15&lt;0.000001,0,IF($C157&gt;='H-32A-WP06 - Debt Service'!M$24,'H-32A-WP06 - Debt Service'!M$27/12,0)),"-")</f>
        <v>0</v>
      </c>
      <c r="Q157" s="261">
        <f>IFERROR(IF(-SUM(Q$20:Q156)+Q$15&lt;0.000001,0,IF($C157&gt;='H-32A-WP06 - Debt Service'!L$24,'H-32A-WP06 - Debt Service'!L$27/12,0)),"-")</f>
        <v>0</v>
      </c>
      <c r="R157" s="261">
        <f>IFERROR(IF(-SUM(R$20:R156)+R$15&lt;0.000001,0,IF($C157&gt;='H-32A-WP06 - Debt Service'!S$24,'H-32A-WP06 - Debt Service'!S$27/12,0)),"-")</f>
        <v>0</v>
      </c>
      <c r="S157" s="261">
        <f>IFERROR(IF(-SUM(S$20:S156)+S$15&lt;0.000001,0,IF($C157&gt;='H-32A-WP06 - Debt Service'!O$24,'H-32A-WP06 - Debt Service'!O$27/12,0)),"-")</f>
        <v>0</v>
      </c>
      <c r="T157" s="261">
        <f>IFERROR(IF(-SUM(T$20:T156)+T$15&lt;0.000001,0,IF($C157&gt;='H-32A-WP06 - Debt Service'!#REF!,'H-32A-WP06 - Debt Service'!#REF!/12,0)),"-")</f>
        <v>0</v>
      </c>
      <c r="U157" s="261">
        <f>IFERROR(IF(-SUM(U$20:U156)+U$15&lt;0.000001,0,IF($C157&gt;='H-32A-WP06 - Debt Service'!T$24,'H-32A-WP06 - Debt Service'!T$27/12,0)),"-")</f>
        <v>0</v>
      </c>
      <c r="V157" s="261">
        <f>IFERROR(IF(-SUM(V$20:V156)+V$15&lt;0.000001,0,IF($C157&gt;='H-32A-WP06 - Debt Service'!N$24,'H-32A-WP06 - Debt Service'!N$27/12,0)),"-")</f>
        <v>0</v>
      </c>
      <c r="W157" s="261">
        <f>IFERROR(IF(-SUM(W$20:W156)+W$15&lt;0.000001,0,IF($C157&gt;='H-32A-WP06 - Debt Service'!Q$24,'H-32A-WP06 - Debt Service'!Q$27/12,0)),"-")</f>
        <v>0</v>
      </c>
      <c r="X157" s="261">
        <f>IFERROR(IF(-SUM(X$20:X156)+X$15&lt;0.000001,0,IF($C157&gt;='H-32A-WP06 - Debt Service'!T$24,'H-32A-WP06 - Debt Service'!T$27/12,0)),"-")</f>
        <v>0</v>
      </c>
      <c r="Y157" s="261">
        <f>IFERROR(IF(-SUM(Y$20:Y156)+Y$15&lt;0.000001,0,IF($C157&gt;='H-32A-WP06 - Debt Service'!#REF!,'H-32A-WP06 - Debt Service'!#REF!/12,0)),"-")</f>
        <v>0</v>
      </c>
      <c r="Z157" s="261">
        <f>IFERROR(IF(-SUM(Z$20:Z156)+Z$15&lt;0.000001,0,IF($C157&gt;='H-32A-WP06 - Debt Service'!S$24,'H-32A-WP06 - Debt Service'!S$27/12,0)),"-")</f>
        <v>0</v>
      </c>
      <c r="AA157" s="261">
        <f>IFERROR(IF(-SUM(AA$20:AA156)+AA$15&lt;0.000001,0,IF($C157&gt;='H-32A-WP06 - Debt Service'!R$24,'H-32A-WP06 - Debt Service'!R$27/12,0)),"-")</f>
        <v>0</v>
      </c>
      <c r="AB157" s="261">
        <f>IFERROR(IF(-SUM(AB$20:AB156)+AB$15&lt;0.000001,0,IF($C157&gt;='H-32A-WP06 - Debt Service'!P$24,'H-32A-WP06 - Debt Service'!P$27/12,0)),"-")</f>
        <v>0</v>
      </c>
      <c r="AC157" s="261">
        <f>IFERROR(IF(-SUM(AC$20:AC156)+AC$15&lt;0.000001,0,IF($C157&gt;='H-32A-WP06 - Debt Service'!#REF!,'H-32A-WP06 - Debt Service'!#REF!/12,0)),"-")</f>
        <v>0</v>
      </c>
      <c r="AD157" s="261">
        <f>IFERROR(IF(-SUM(AD$20:AD156)+AD$15&lt;0.000001,0,IF($C157&gt;='H-32A-WP06 - Debt Service'!#REF!,'H-32A-WP06 - Debt Service'!#REF!/12,0)),"-")</f>
        <v>0</v>
      </c>
      <c r="AE157" s="261">
        <f>IFERROR(IF(-SUM(AE$20:AE156)+AE$15&lt;0.000001,0,IF($C157&gt;='H-32A-WP06 - Debt Service'!#REF!,'H-32A-WP06 - Debt Service'!#REF!/12,0)),"-")</f>
        <v>0</v>
      </c>
      <c r="AF157" s="261">
        <f>IFERROR(IF(-SUM(AF$20:AF156)+AF$15&lt;0.000001,0,IF($C157&gt;='H-32A-WP06 - Debt Service'!#REF!,'H-32A-WP06 - Debt Service'!#REF!/12,0)),"-")</f>
        <v>0</v>
      </c>
      <c r="AH157" s="252">
        <f t="shared" si="12"/>
        <v>2030</v>
      </c>
      <c r="AI157" s="273">
        <f t="shared" si="14"/>
        <v>47635</v>
      </c>
      <c r="AJ157" s="273"/>
      <c r="AK157" s="261" t="str">
        <f>IFERROR(IF(-SUM(AK$20:AK156)+AK$15&lt;0.000001,0,IF($C157&gt;='H-32A-WP06 - Debt Service'!AH$24,'H-32A-WP06 - Debt Service'!AH$27/12,0)),"-")</f>
        <v>-</v>
      </c>
      <c r="AL157" s="261">
        <f>IFERROR(IF(-SUM(AL$20:AL156)+AL$15&lt;0.000001,0,IF($C157&gt;='H-32A-WP06 - Debt Service'!AI$24,'H-32A-WP06 - Debt Service'!AI$27/12,0)),"-")</f>
        <v>0</v>
      </c>
      <c r="AM157" s="261">
        <f>IFERROR(IF(-SUM(AM$20:AM156)+AM$15&lt;0.000001,0,IF($C157&gt;='H-32A-WP06 - Debt Service'!AJ$24,'H-32A-WP06 - Debt Service'!AJ$27/12,0)),"-")</f>
        <v>0</v>
      </c>
      <c r="AN157" s="261">
        <f>IFERROR(IF(-SUM(AN$20:AN156)+AN$15&lt;0.000001,0,IF($C157&gt;='H-32A-WP06 - Debt Service'!AK$24,'H-32A-WP06 - Debt Service'!AK$27/12,0)),"-")</f>
        <v>0</v>
      </c>
      <c r="AO157" s="261">
        <f>IFERROR(IF(-SUM(AO$20:AO156)+AO$15&lt;0.000001,0,IF($C157&gt;='H-32A-WP06 - Debt Service'!AL$24,'H-32A-WP06 - Debt Service'!AL$27/12,0)),"-")</f>
        <v>0</v>
      </c>
      <c r="AP157" s="261">
        <f>IFERROR(IF(-SUM(AP$20:AP156)+AP$15&lt;0.000001,0,IF($C157&gt;='H-32A-WP06 - Debt Service'!AM$24,'H-32A-WP06 - Debt Service'!AM$27/12,0)),"-")</f>
        <v>0</v>
      </c>
      <c r="AQ157" s="261">
        <f>IFERROR(IF(-SUM(AQ$20:AQ156)+AQ$15&lt;0.000001,0,IF($C157&gt;='H-32A-WP06 - Debt Service'!AN$24,'H-32A-WP06 - Debt Service'!AN$27/12,0)),"-")</f>
        <v>0</v>
      </c>
      <c r="AR157" s="261">
        <f>IFERROR(IF(-SUM(AR$20:AR156)+AR$15&lt;0.000001,0,IF($C157&gt;='H-32A-WP06 - Debt Service'!AO$24,'H-32A-WP06 - Debt Service'!AO$27/12,0)),"-")</f>
        <v>0</v>
      </c>
      <c r="AS157" s="261">
        <f>IFERROR(IF(-SUM(AS$20:AS156)+AS$15&lt;0.000001,0,IF($C157&gt;='H-32A-WP06 - Debt Service'!AP$24,'H-32A-WP06 - Debt Service'!AP$27/12,0)),"-")</f>
        <v>0</v>
      </c>
      <c r="AT157" s="261">
        <f>IFERROR(IF(-SUM(AT$20:AT156)+AT$15&lt;0.000001,0,IF($C157&gt;='H-32A-WP06 - Debt Service'!AQ$24,'H-32A-WP06 - Debt Service'!AQ$27/12,0)),"-")</f>
        <v>0</v>
      </c>
    </row>
    <row r="158" spans="2:46" x14ac:dyDescent="0.35">
      <c r="B158" s="252">
        <f t="shared" si="11"/>
        <v>2030</v>
      </c>
      <c r="C158" s="273">
        <f t="shared" si="13"/>
        <v>47665</v>
      </c>
      <c r="D158" s="273"/>
      <c r="E158" s="261">
        <f>IFERROR(IF(-SUM(E$20:E157)+E$15&lt;0.000001,0,IF($C158&gt;='H-32A-WP06 - Debt Service'!C$24,'H-32A-WP06 - Debt Service'!C$27/12,0)),"-")</f>
        <v>0</v>
      </c>
      <c r="F158" s="261">
        <f>IFERROR(IF(-SUM(F$20:F157)+F$15&lt;0.000001,0,IF($C158&gt;='H-32A-WP06 - Debt Service'!D$24,'H-32A-WP06 - Debt Service'!D$27/12,0)),"-")</f>
        <v>0</v>
      </c>
      <c r="G158" s="261">
        <f>IFERROR(IF(-SUM(G$20:G157)+G$15&lt;0.000001,0,IF($C158&gt;='H-32A-WP06 - Debt Service'!E$24,'H-32A-WP06 - Debt Service'!E$27/12,0)),"-")</f>
        <v>0</v>
      </c>
      <c r="H158" s="261">
        <f>IFERROR(IF(-SUM(H$20:H157)+H$15&lt;0.000001,0,IF($C158&gt;='H-32A-WP06 - Debt Service'!F$24,'H-32A-WP06 - Debt Service'!F$27/12,0)),"-")</f>
        <v>0</v>
      </c>
      <c r="I158" s="261">
        <f>IFERROR(IF(-SUM(I$20:I157)+I$15&lt;0.000001,0,IF($C158&gt;='H-32A-WP06 - Debt Service'!G$24,'H-32A-WP06 - Debt Service'!G$27/12,0)),"-")</f>
        <v>0</v>
      </c>
      <c r="J158" s="261">
        <f>IFERROR(IF(-SUM(J$20:J157)+J$15&lt;0.000001,0,IF($C158&gt;='H-32A-WP06 - Debt Service'!H$24,'H-32A-WP06 - Debt Service'!H$27/12,0)),"-")</f>
        <v>0</v>
      </c>
      <c r="K158" s="261">
        <f>IFERROR(IF(-SUM(K$20:K157)+K$15&lt;0.000001,0,IF($C158&gt;='H-32A-WP06 - Debt Service'!I$24,'H-32A-WP06 - Debt Service'!I$27/12,0)),"-")</f>
        <v>0</v>
      </c>
      <c r="L158" s="261">
        <f>IFERROR(IF(-SUM(L$20:L157)+L$15&lt;0.000001,0,IF($C158&gt;='H-32A-WP06 - Debt Service'!J$24,'H-32A-WP06 - Debt Service'!J$27/12,0)),"-")</f>
        <v>0</v>
      </c>
      <c r="M158" s="261">
        <f>IFERROR(IF(-SUM(M$20:M157)+M$15&lt;0.000001,0,IF($C158&gt;='H-32A-WP06 - Debt Service'!K$24,'H-32A-WP06 - Debt Service'!K$27/12,0)),"-")</f>
        <v>0</v>
      </c>
      <c r="N158" s="261"/>
      <c r="O158" s="261"/>
      <c r="P158" s="261">
        <f>IFERROR(IF(-SUM(P$20:P157)+P$15&lt;0.000001,0,IF($C158&gt;='H-32A-WP06 - Debt Service'!M$24,'H-32A-WP06 - Debt Service'!M$27/12,0)),"-")</f>
        <v>0</v>
      </c>
      <c r="Q158" s="261">
        <f>IFERROR(IF(-SUM(Q$20:Q157)+Q$15&lt;0.000001,0,IF($C158&gt;='H-32A-WP06 - Debt Service'!L$24,'H-32A-WP06 - Debt Service'!L$27/12,0)),"-")</f>
        <v>0</v>
      </c>
      <c r="R158" s="261">
        <f>IFERROR(IF(-SUM(R$20:R157)+R$15&lt;0.000001,0,IF($C158&gt;='H-32A-WP06 - Debt Service'!S$24,'H-32A-WP06 - Debt Service'!S$27/12,0)),"-")</f>
        <v>0</v>
      </c>
      <c r="S158" s="261">
        <f>IFERROR(IF(-SUM(S$20:S157)+S$15&lt;0.000001,0,IF($C158&gt;='H-32A-WP06 - Debt Service'!O$24,'H-32A-WP06 - Debt Service'!O$27/12,0)),"-")</f>
        <v>0</v>
      </c>
      <c r="T158" s="261">
        <f>IFERROR(IF(-SUM(T$20:T157)+T$15&lt;0.000001,0,IF($C158&gt;='H-32A-WP06 - Debt Service'!#REF!,'H-32A-WP06 - Debt Service'!#REF!/12,0)),"-")</f>
        <v>0</v>
      </c>
      <c r="U158" s="261">
        <f>IFERROR(IF(-SUM(U$20:U157)+U$15&lt;0.000001,0,IF($C158&gt;='H-32A-WP06 - Debt Service'!T$24,'H-32A-WP06 - Debt Service'!T$27/12,0)),"-")</f>
        <v>0</v>
      </c>
      <c r="V158" s="261">
        <f>IFERROR(IF(-SUM(V$20:V157)+V$15&lt;0.000001,0,IF($C158&gt;='H-32A-WP06 - Debt Service'!N$24,'H-32A-WP06 - Debt Service'!N$27/12,0)),"-")</f>
        <v>0</v>
      </c>
      <c r="W158" s="261">
        <f>IFERROR(IF(-SUM(W$20:W157)+W$15&lt;0.000001,0,IF($C158&gt;='H-32A-WP06 - Debt Service'!Q$24,'H-32A-WP06 - Debt Service'!Q$27/12,0)),"-")</f>
        <v>0</v>
      </c>
      <c r="X158" s="261">
        <f>IFERROR(IF(-SUM(X$20:X157)+X$15&lt;0.000001,0,IF($C158&gt;='H-32A-WP06 - Debt Service'!T$24,'H-32A-WP06 - Debt Service'!T$27/12,0)),"-")</f>
        <v>0</v>
      </c>
      <c r="Y158" s="261">
        <f>IFERROR(IF(-SUM(Y$20:Y157)+Y$15&lt;0.000001,0,IF($C158&gt;='H-32A-WP06 - Debt Service'!#REF!,'H-32A-WP06 - Debt Service'!#REF!/12,0)),"-")</f>
        <v>0</v>
      </c>
      <c r="Z158" s="261">
        <f>IFERROR(IF(-SUM(Z$20:Z157)+Z$15&lt;0.000001,0,IF($C158&gt;='H-32A-WP06 - Debt Service'!S$24,'H-32A-WP06 - Debt Service'!S$27/12,0)),"-")</f>
        <v>0</v>
      </c>
      <c r="AA158" s="261">
        <f>IFERROR(IF(-SUM(AA$20:AA157)+AA$15&lt;0.000001,0,IF($C158&gt;='H-32A-WP06 - Debt Service'!R$24,'H-32A-WP06 - Debt Service'!R$27/12,0)),"-")</f>
        <v>0</v>
      </c>
      <c r="AB158" s="261">
        <f>IFERROR(IF(-SUM(AB$20:AB157)+AB$15&lt;0.000001,0,IF($C158&gt;='H-32A-WP06 - Debt Service'!P$24,'H-32A-WP06 - Debt Service'!P$27/12,0)),"-")</f>
        <v>0</v>
      </c>
      <c r="AC158" s="261">
        <f>IFERROR(IF(-SUM(AC$20:AC157)+AC$15&lt;0.000001,0,IF($C158&gt;='H-32A-WP06 - Debt Service'!#REF!,'H-32A-WP06 - Debt Service'!#REF!/12,0)),"-")</f>
        <v>0</v>
      </c>
      <c r="AD158" s="261">
        <f>IFERROR(IF(-SUM(AD$20:AD157)+AD$15&lt;0.000001,0,IF($C158&gt;='H-32A-WP06 - Debt Service'!#REF!,'H-32A-WP06 - Debt Service'!#REF!/12,0)),"-")</f>
        <v>0</v>
      </c>
      <c r="AE158" s="261">
        <f>IFERROR(IF(-SUM(AE$20:AE157)+AE$15&lt;0.000001,0,IF($C158&gt;='H-32A-WP06 - Debt Service'!#REF!,'H-32A-WP06 - Debt Service'!#REF!/12,0)),"-")</f>
        <v>0</v>
      </c>
      <c r="AF158" s="261">
        <f>IFERROR(IF(-SUM(AF$20:AF157)+AF$15&lt;0.000001,0,IF($C158&gt;='H-32A-WP06 - Debt Service'!#REF!,'H-32A-WP06 - Debt Service'!#REF!/12,0)),"-")</f>
        <v>0</v>
      </c>
      <c r="AH158" s="252">
        <f t="shared" si="12"/>
        <v>2030</v>
      </c>
      <c r="AI158" s="273">
        <f t="shared" si="14"/>
        <v>47665</v>
      </c>
      <c r="AJ158" s="273"/>
      <c r="AK158" s="261" t="str">
        <f>IFERROR(IF(-SUM(AK$20:AK157)+AK$15&lt;0.000001,0,IF($C158&gt;='H-32A-WP06 - Debt Service'!AH$24,'H-32A-WP06 - Debt Service'!AH$27/12,0)),"-")</f>
        <v>-</v>
      </c>
      <c r="AL158" s="261">
        <f>IFERROR(IF(-SUM(AL$20:AL157)+AL$15&lt;0.000001,0,IF($C158&gt;='H-32A-WP06 - Debt Service'!AI$24,'H-32A-WP06 - Debt Service'!AI$27/12,0)),"-")</f>
        <v>0</v>
      </c>
      <c r="AM158" s="261">
        <f>IFERROR(IF(-SUM(AM$20:AM157)+AM$15&lt;0.000001,0,IF($C158&gt;='H-32A-WP06 - Debt Service'!AJ$24,'H-32A-WP06 - Debt Service'!AJ$27/12,0)),"-")</f>
        <v>0</v>
      </c>
      <c r="AN158" s="261">
        <f>IFERROR(IF(-SUM(AN$20:AN157)+AN$15&lt;0.000001,0,IF($C158&gt;='H-32A-WP06 - Debt Service'!AK$24,'H-32A-WP06 - Debt Service'!AK$27/12,0)),"-")</f>
        <v>0</v>
      </c>
      <c r="AO158" s="261">
        <f>IFERROR(IF(-SUM(AO$20:AO157)+AO$15&lt;0.000001,0,IF($C158&gt;='H-32A-WP06 - Debt Service'!AL$24,'H-32A-WP06 - Debt Service'!AL$27/12,0)),"-")</f>
        <v>0</v>
      </c>
      <c r="AP158" s="261">
        <f>IFERROR(IF(-SUM(AP$20:AP157)+AP$15&lt;0.000001,0,IF($C158&gt;='H-32A-WP06 - Debt Service'!AM$24,'H-32A-WP06 - Debt Service'!AM$27/12,0)),"-")</f>
        <v>0</v>
      </c>
      <c r="AQ158" s="261">
        <f>IFERROR(IF(-SUM(AQ$20:AQ157)+AQ$15&lt;0.000001,0,IF($C158&gt;='H-32A-WP06 - Debt Service'!AN$24,'H-32A-WP06 - Debt Service'!AN$27/12,0)),"-")</f>
        <v>0</v>
      </c>
      <c r="AR158" s="261">
        <f>IFERROR(IF(-SUM(AR$20:AR157)+AR$15&lt;0.000001,0,IF($C158&gt;='H-32A-WP06 - Debt Service'!AO$24,'H-32A-WP06 - Debt Service'!AO$27/12,0)),"-")</f>
        <v>0</v>
      </c>
      <c r="AS158" s="261">
        <f>IFERROR(IF(-SUM(AS$20:AS157)+AS$15&lt;0.000001,0,IF($C158&gt;='H-32A-WP06 - Debt Service'!AP$24,'H-32A-WP06 - Debt Service'!AP$27/12,0)),"-")</f>
        <v>0</v>
      </c>
      <c r="AT158" s="261">
        <f>IFERROR(IF(-SUM(AT$20:AT157)+AT$15&lt;0.000001,0,IF($C158&gt;='H-32A-WP06 - Debt Service'!AQ$24,'H-32A-WP06 - Debt Service'!AQ$27/12,0)),"-")</f>
        <v>0</v>
      </c>
    </row>
    <row r="159" spans="2:46" x14ac:dyDescent="0.35">
      <c r="B159" s="252">
        <f t="shared" si="11"/>
        <v>2030</v>
      </c>
      <c r="C159" s="273">
        <f t="shared" si="13"/>
        <v>47696</v>
      </c>
      <c r="D159" s="273"/>
      <c r="E159" s="261">
        <f>IFERROR(IF(-SUM(E$20:E158)+E$15&lt;0.000001,0,IF($C159&gt;='H-32A-WP06 - Debt Service'!C$24,'H-32A-WP06 - Debt Service'!C$27/12,0)),"-")</f>
        <v>0</v>
      </c>
      <c r="F159" s="261">
        <f>IFERROR(IF(-SUM(F$20:F158)+F$15&lt;0.000001,0,IF($C159&gt;='H-32A-WP06 - Debt Service'!D$24,'H-32A-WP06 - Debt Service'!D$27/12,0)),"-")</f>
        <v>0</v>
      </c>
      <c r="G159" s="261">
        <f>IFERROR(IF(-SUM(G$20:G158)+G$15&lt;0.000001,0,IF($C159&gt;='H-32A-WP06 - Debt Service'!E$24,'H-32A-WP06 - Debt Service'!E$27/12,0)),"-")</f>
        <v>0</v>
      </c>
      <c r="H159" s="261">
        <f>IFERROR(IF(-SUM(H$20:H158)+H$15&lt;0.000001,0,IF($C159&gt;='H-32A-WP06 - Debt Service'!F$24,'H-32A-WP06 - Debt Service'!F$27/12,0)),"-")</f>
        <v>0</v>
      </c>
      <c r="I159" s="261">
        <f>IFERROR(IF(-SUM(I$20:I158)+I$15&lt;0.000001,0,IF($C159&gt;='H-32A-WP06 - Debt Service'!G$24,'H-32A-WP06 - Debt Service'!G$27/12,0)),"-")</f>
        <v>0</v>
      </c>
      <c r="J159" s="261">
        <f>IFERROR(IF(-SUM(J$20:J158)+J$15&lt;0.000001,0,IF($C159&gt;='H-32A-WP06 - Debt Service'!H$24,'H-32A-WP06 - Debt Service'!H$27/12,0)),"-")</f>
        <v>0</v>
      </c>
      <c r="K159" s="261">
        <f>IFERROR(IF(-SUM(K$20:K158)+K$15&lt;0.000001,0,IF($C159&gt;='H-32A-WP06 - Debt Service'!I$24,'H-32A-WP06 - Debt Service'!I$27/12,0)),"-")</f>
        <v>0</v>
      </c>
      <c r="L159" s="261">
        <f>IFERROR(IF(-SUM(L$20:L158)+L$15&lt;0.000001,0,IF($C159&gt;='H-32A-WP06 - Debt Service'!J$24,'H-32A-WP06 - Debt Service'!J$27/12,0)),"-")</f>
        <v>0</v>
      </c>
      <c r="M159" s="261">
        <f>IFERROR(IF(-SUM(M$20:M158)+M$15&lt;0.000001,0,IF($C159&gt;='H-32A-WP06 - Debt Service'!K$24,'H-32A-WP06 - Debt Service'!K$27/12,0)),"-")</f>
        <v>0</v>
      </c>
      <c r="N159" s="261"/>
      <c r="O159" s="261"/>
      <c r="P159" s="261">
        <f>IFERROR(IF(-SUM(P$20:P158)+P$15&lt;0.000001,0,IF($C159&gt;='H-32A-WP06 - Debt Service'!M$24,'H-32A-WP06 - Debt Service'!M$27/12,0)),"-")</f>
        <v>0</v>
      </c>
      <c r="Q159" s="261">
        <f>IFERROR(IF(-SUM(Q$20:Q158)+Q$15&lt;0.000001,0,IF($C159&gt;='H-32A-WP06 - Debt Service'!L$24,'H-32A-WP06 - Debt Service'!L$27/12,0)),"-")</f>
        <v>0</v>
      </c>
      <c r="R159" s="261">
        <f>IFERROR(IF(-SUM(R$20:R158)+R$15&lt;0.000001,0,IF($C159&gt;='H-32A-WP06 - Debt Service'!S$24,'H-32A-WP06 - Debt Service'!S$27/12,0)),"-")</f>
        <v>0</v>
      </c>
      <c r="S159" s="261">
        <f>IFERROR(IF(-SUM(S$20:S158)+S$15&lt;0.000001,0,IF($C159&gt;='H-32A-WP06 - Debt Service'!O$24,'H-32A-WP06 - Debt Service'!O$27/12,0)),"-")</f>
        <v>0</v>
      </c>
      <c r="T159" s="261">
        <f>IFERROR(IF(-SUM(T$20:T158)+T$15&lt;0.000001,0,IF($C159&gt;='H-32A-WP06 - Debt Service'!#REF!,'H-32A-WP06 - Debt Service'!#REF!/12,0)),"-")</f>
        <v>0</v>
      </c>
      <c r="U159" s="261">
        <f>IFERROR(IF(-SUM(U$20:U158)+U$15&lt;0.000001,0,IF($C159&gt;='H-32A-WP06 - Debt Service'!T$24,'H-32A-WP06 - Debt Service'!T$27/12,0)),"-")</f>
        <v>0</v>
      </c>
      <c r="V159" s="261">
        <f>IFERROR(IF(-SUM(V$20:V158)+V$15&lt;0.000001,0,IF($C159&gt;='H-32A-WP06 - Debt Service'!N$24,'H-32A-WP06 - Debt Service'!N$27/12,0)),"-")</f>
        <v>0</v>
      </c>
      <c r="W159" s="261">
        <f>IFERROR(IF(-SUM(W$20:W158)+W$15&lt;0.000001,0,IF($C159&gt;='H-32A-WP06 - Debt Service'!Q$24,'H-32A-WP06 - Debt Service'!Q$27/12,0)),"-")</f>
        <v>0</v>
      </c>
      <c r="X159" s="261">
        <f>IFERROR(IF(-SUM(X$20:X158)+X$15&lt;0.000001,0,IF($C159&gt;='H-32A-WP06 - Debt Service'!T$24,'H-32A-WP06 - Debt Service'!T$27/12,0)),"-")</f>
        <v>0</v>
      </c>
      <c r="Y159" s="261">
        <f>IFERROR(IF(-SUM(Y$20:Y158)+Y$15&lt;0.000001,0,IF($C159&gt;='H-32A-WP06 - Debt Service'!#REF!,'H-32A-WP06 - Debt Service'!#REF!/12,0)),"-")</f>
        <v>0</v>
      </c>
      <c r="Z159" s="261">
        <f>IFERROR(IF(-SUM(Z$20:Z158)+Z$15&lt;0.000001,0,IF($C159&gt;='H-32A-WP06 - Debt Service'!S$24,'H-32A-WP06 - Debt Service'!S$27/12,0)),"-")</f>
        <v>0</v>
      </c>
      <c r="AA159" s="261">
        <f>IFERROR(IF(-SUM(AA$20:AA158)+AA$15&lt;0.000001,0,IF($C159&gt;='H-32A-WP06 - Debt Service'!R$24,'H-32A-WP06 - Debt Service'!R$27/12,0)),"-")</f>
        <v>0</v>
      </c>
      <c r="AB159" s="261">
        <f>IFERROR(IF(-SUM(AB$20:AB158)+AB$15&lt;0.000001,0,IF($C159&gt;='H-32A-WP06 - Debt Service'!P$24,'H-32A-WP06 - Debt Service'!P$27/12,0)),"-")</f>
        <v>0</v>
      </c>
      <c r="AC159" s="261">
        <f>IFERROR(IF(-SUM(AC$20:AC158)+AC$15&lt;0.000001,0,IF($C159&gt;='H-32A-WP06 - Debt Service'!#REF!,'H-32A-WP06 - Debt Service'!#REF!/12,0)),"-")</f>
        <v>0</v>
      </c>
      <c r="AD159" s="261">
        <f>IFERROR(IF(-SUM(AD$20:AD158)+AD$15&lt;0.000001,0,IF($C159&gt;='H-32A-WP06 - Debt Service'!#REF!,'H-32A-WP06 - Debt Service'!#REF!/12,0)),"-")</f>
        <v>0</v>
      </c>
      <c r="AE159" s="261">
        <f>IFERROR(IF(-SUM(AE$20:AE158)+AE$15&lt;0.000001,0,IF($C159&gt;='H-32A-WP06 - Debt Service'!#REF!,'H-32A-WP06 - Debt Service'!#REF!/12,0)),"-")</f>
        <v>0</v>
      </c>
      <c r="AF159" s="261">
        <f>IFERROR(IF(-SUM(AF$20:AF158)+AF$15&lt;0.000001,0,IF($C159&gt;='H-32A-WP06 - Debt Service'!#REF!,'H-32A-WP06 - Debt Service'!#REF!/12,0)),"-")</f>
        <v>0</v>
      </c>
      <c r="AH159" s="252">
        <f t="shared" si="12"/>
        <v>2030</v>
      </c>
      <c r="AI159" s="273">
        <f t="shared" si="14"/>
        <v>47696</v>
      </c>
      <c r="AJ159" s="273"/>
      <c r="AK159" s="261" t="str">
        <f>IFERROR(IF(-SUM(AK$20:AK158)+AK$15&lt;0.000001,0,IF($C159&gt;='H-32A-WP06 - Debt Service'!AH$24,'H-32A-WP06 - Debt Service'!AH$27/12,0)),"-")</f>
        <v>-</v>
      </c>
      <c r="AL159" s="261">
        <f>IFERROR(IF(-SUM(AL$20:AL158)+AL$15&lt;0.000001,0,IF($C159&gt;='H-32A-WP06 - Debt Service'!AI$24,'H-32A-WP06 - Debt Service'!AI$27/12,0)),"-")</f>
        <v>0</v>
      </c>
      <c r="AM159" s="261">
        <f>IFERROR(IF(-SUM(AM$20:AM158)+AM$15&lt;0.000001,0,IF($C159&gt;='H-32A-WP06 - Debt Service'!AJ$24,'H-32A-WP06 - Debt Service'!AJ$27/12,0)),"-")</f>
        <v>0</v>
      </c>
      <c r="AN159" s="261">
        <f>IFERROR(IF(-SUM(AN$20:AN158)+AN$15&lt;0.000001,0,IF($C159&gt;='H-32A-WP06 - Debt Service'!AK$24,'H-32A-WP06 - Debt Service'!AK$27/12,0)),"-")</f>
        <v>0</v>
      </c>
      <c r="AO159" s="261">
        <f>IFERROR(IF(-SUM(AO$20:AO158)+AO$15&lt;0.000001,0,IF($C159&gt;='H-32A-WP06 - Debt Service'!AL$24,'H-32A-WP06 - Debt Service'!AL$27/12,0)),"-")</f>
        <v>0</v>
      </c>
      <c r="AP159" s="261">
        <f>IFERROR(IF(-SUM(AP$20:AP158)+AP$15&lt;0.000001,0,IF($C159&gt;='H-32A-WP06 - Debt Service'!AM$24,'H-32A-WP06 - Debt Service'!AM$27/12,0)),"-")</f>
        <v>0</v>
      </c>
      <c r="AQ159" s="261">
        <f>IFERROR(IF(-SUM(AQ$20:AQ158)+AQ$15&lt;0.000001,0,IF($C159&gt;='H-32A-WP06 - Debt Service'!AN$24,'H-32A-WP06 - Debt Service'!AN$27/12,0)),"-")</f>
        <v>0</v>
      </c>
      <c r="AR159" s="261">
        <f>IFERROR(IF(-SUM(AR$20:AR158)+AR$15&lt;0.000001,0,IF($C159&gt;='H-32A-WP06 - Debt Service'!AO$24,'H-32A-WP06 - Debt Service'!AO$27/12,0)),"-")</f>
        <v>0</v>
      </c>
      <c r="AS159" s="261">
        <f>IFERROR(IF(-SUM(AS$20:AS158)+AS$15&lt;0.000001,0,IF($C159&gt;='H-32A-WP06 - Debt Service'!AP$24,'H-32A-WP06 - Debt Service'!AP$27/12,0)),"-")</f>
        <v>0</v>
      </c>
      <c r="AT159" s="261">
        <f>IFERROR(IF(-SUM(AT$20:AT158)+AT$15&lt;0.000001,0,IF($C159&gt;='H-32A-WP06 - Debt Service'!AQ$24,'H-32A-WP06 - Debt Service'!AQ$27/12,0)),"-")</f>
        <v>0</v>
      </c>
    </row>
    <row r="160" spans="2:46" x14ac:dyDescent="0.35">
      <c r="B160" s="252">
        <f t="shared" si="11"/>
        <v>2030</v>
      </c>
      <c r="C160" s="273">
        <f t="shared" si="13"/>
        <v>47727</v>
      </c>
      <c r="D160" s="273"/>
      <c r="E160" s="261">
        <f>IFERROR(IF(-SUM(E$20:E159)+E$15&lt;0.000001,0,IF($C160&gt;='H-32A-WP06 - Debt Service'!C$24,'H-32A-WP06 - Debt Service'!C$27/12,0)),"-")</f>
        <v>0</v>
      </c>
      <c r="F160" s="261">
        <f>IFERROR(IF(-SUM(F$20:F159)+F$15&lt;0.000001,0,IF($C160&gt;='H-32A-WP06 - Debt Service'!D$24,'H-32A-WP06 - Debt Service'!D$27/12,0)),"-")</f>
        <v>0</v>
      </c>
      <c r="G160" s="261">
        <f>IFERROR(IF(-SUM(G$20:G159)+G$15&lt;0.000001,0,IF($C160&gt;='H-32A-WP06 - Debt Service'!E$24,'H-32A-WP06 - Debt Service'!E$27/12,0)),"-")</f>
        <v>0</v>
      </c>
      <c r="H160" s="261">
        <f>IFERROR(IF(-SUM(H$20:H159)+H$15&lt;0.000001,0,IF($C160&gt;='H-32A-WP06 - Debt Service'!F$24,'H-32A-WP06 - Debt Service'!F$27/12,0)),"-")</f>
        <v>0</v>
      </c>
      <c r="I160" s="261">
        <f>IFERROR(IF(-SUM(I$20:I159)+I$15&lt;0.000001,0,IF($C160&gt;='H-32A-WP06 - Debt Service'!G$24,'H-32A-WP06 - Debt Service'!G$27/12,0)),"-")</f>
        <v>0</v>
      </c>
      <c r="J160" s="261">
        <f>IFERROR(IF(-SUM(J$20:J159)+J$15&lt;0.000001,0,IF($C160&gt;='H-32A-WP06 - Debt Service'!H$24,'H-32A-WP06 - Debt Service'!H$27/12,0)),"-")</f>
        <v>0</v>
      </c>
      <c r="K160" s="261">
        <f>IFERROR(IF(-SUM(K$20:K159)+K$15&lt;0.000001,0,IF($C160&gt;='H-32A-WP06 - Debt Service'!I$24,'H-32A-WP06 - Debt Service'!I$27/12,0)),"-")</f>
        <v>0</v>
      </c>
      <c r="L160" s="261">
        <f>IFERROR(IF(-SUM(L$20:L159)+L$15&lt;0.000001,0,IF($C160&gt;='H-32A-WP06 - Debt Service'!J$24,'H-32A-WP06 - Debt Service'!J$27/12,0)),"-")</f>
        <v>0</v>
      </c>
      <c r="M160" s="261">
        <f>IFERROR(IF(-SUM(M$20:M159)+M$15&lt;0.000001,0,IF($C160&gt;='H-32A-WP06 - Debt Service'!K$24,'H-32A-WP06 - Debt Service'!K$27/12,0)),"-")</f>
        <v>0</v>
      </c>
      <c r="N160" s="261"/>
      <c r="O160" s="261"/>
      <c r="P160" s="261">
        <f>IFERROR(IF(-SUM(P$20:P159)+P$15&lt;0.000001,0,IF($C160&gt;='H-32A-WP06 - Debt Service'!M$24,'H-32A-WP06 - Debt Service'!M$27/12,0)),"-")</f>
        <v>0</v>
      </c>
      <c r="Q160" s="261">
        <f>IFERROR(IF(-SUM(Q$20:Q159)+Q$15&lt;0.000001,0,IF($C160&gt;='H-32A-WP06 - Debt Service'!L$24,'H-32A-WP06 - Debt Service'!L$27/12,0)),"-")</f>
        <v>0</v>
      </c>
      <c r="R160" s="261">
        <f>IFERROR(IF(-SUM(R$20:R159)+R$15&lt;0.000001,0,IF($C160&gt;='H-32A-WP06 - Debt Service'!S$24,'H-32A-WP06 - Debt Service'!S$27/12,0)),"-")</f>
        <v>0</v>
      </c>
      <c r="S160" s="261">
        <f>IFERROR(IF(-SUM(S$20:S159)+S$15&lt;0.000001,0,IF($C160&gt;='H-32A-WP06 - Debt Service'!O$24,'H-32A-WP06 - Debt Service'!O$27/12,0)),"-")</f>
        <v>0</v>
      </c>
      <c r="T160" s="261">
        <f>IFERROR(IF(-SUM(T$20:T159)+T$15&lt;0.000001,0,IF($C160&gt;='H-32A-WP06 - Debt Service'!#REF!,'H-32A-WP06 - Debt Service'!#REF!/12,0)),"-")</f>
        <v>0</v>
      </c>
      <c r="U160" s="261">
        <f>IFERROR(IF(-SUM(U$20:U159)+U$15&lt;0.000001,0,IF($C160&gt;='H-32A-WP06 - Debt Service'!T$24,'H-32A-WP06 - Debt Service'!T$27/12,0)),"-")</f>
        <v>0</v>
      </c>
      <c r="V160" s="261">
        <f>IFERROR(IF(-SUM(V$20:V159)+V$15&lt;0.000001,0,IF($C160&gt;='H-32A-WP06 - Debt Service'!N$24,'H-32A-WP06 - Debt Service'!N$27/12,0)),"-")</f>
        <v>0</v>
      </c>
      <c r="W160" s="261">
        <f>IFERROR(IF(-SUM(W$20:W159)+W$15&lt;0.000001,0,IF($C160&gt;='H-32A-WP06 - Debt Service'!Q$24,'H-32A-WP06 - Debt Service'!Q$27/12,0)),"-")</f>
        <v>0</v>
      </c>
      <c r="X160" s="261">
        <f>IFERROR(IF(-SUM(X$20:X159)+X$15&lt;0.000001,0,IF($C160&gt;='H-32A-WP06 - Debt Service'!T$24,'H-32A-WP06 - Debt Service'!T$27/12,0)),"-")</f>
        <v>0</v>
      </c>
      <c r="Y160" s="261">
        <f>IFERROR(IF(-SUM(Y$20:Y159)+Y$15&lt;0.000001,0,IF($C160&gt;='H-32A-WP06 - Debt Service'!#REF!,'H-32A-WP06 - Debt Service'!#REF!/12,0)),"-")</f>
        <v>0</v>
      </c>
      <c r="Z160" s="261">
        <f>IFERROR(IF(-SUM(Z$20:Z159)+Z$15&lt;0.000001,0,IF($C160&gt;='H-32A-WP06 - Debt Service'!S$24,'H-32A-WP06 - Debt Service'!S$27/12,0)),"-")</f>
        <v>0</v>
      </c>
      <c r="AA160" s="261">
        <f>IFERROR(IF(-SUM(AA$20:AA159)+AA$15&lt;0.000001,0,IF($C160&gt;='H-32A-WP06 - Debt Service'!R$24,'H-32A-WP06 - Debt Service'!R$27/12,0)),"-")</f>
        <v>0</v>
      </c>
      <c r="AB160" s="261">
        <f>IFERROR(IF(-SUM(AB$20:AB159)+AB$15&lt;0.000001,0,IF($C160&gt;='H-32A-WP06 - Debt Service'!P$24,'H-32A-WP06 - Debt Service'!P$27/12,0)),"-")</f>
        <v>0</v>
      </c>
      <c r="AC160" s="261">
        <f>IFERROR(IF(-SUM(AC$20:AC159)+AC$15&lt;0.000001,0,IF($C160&gt;='H-32A-WP06 - Debt Service'!#REF!,'H-32A-WP06 - Debt Service'!#REF!/12,0)),"-")</f>
        <v>0</v>
      </c>
      <c r="AD160" s="261">
        <f>IFERROR(IF(-SUM(AD$20:AD159)+AD$15&lt;0.000001,0,IF($C160&gt;='H-32A-WP06 - Debt Service'!#REF!,'H-32A-WP06 - Debt Service'!#REF!/12,0)),"-")</f>
        <v>0</v>
      </c>
      <c r="AE160" s="261">
        <f>IFERROR(IF(-SUM(AE$20:AE159)+AE$15&lt;0.000001,0,IF($C160&gt;='H-32A-WP06 - Debt Service'!#REF!,'H-32A-WP06 - Debt Service'!#REF!/12,0)),"-")</f>
        <v>0</v>
      </c>
      <c r="AF160" s="261">
        <f>IFERROR(IF(-SUM(AF$20:AF159)+AF$15&lt;0.000001,0,IF($C160&gt;='H-32A-WP06 - Debt Service'!#REF!,'H-32A-WP06 - Debt Service'!#REF!/12,0)),"-")</f>
        <v>0</v>
      </c>
      <c r="AH160" s="252">
        <f t="shared" si="12"/>
        <v>2030</v>
      </c>
      <c r="AI160" s="273">
        <f t="shared" si="14"/>
        <v>47727</v>
      </c>
      <c r="AJ160" s="273"/>
      <c r="AK160" s="261" t="str">
        <f>IFERROR(IF(-SUM(AK$20:AK159)+AK$15&lt;0.000001,0,IF($C160&gt;='H-32A-WP06 - Debt Service'!AH$24,'H-32A-WP06 - Debt Service'!AH$27/12,0)),"-")</f>
        <v>-</v>
      </c>
      <c r="AL160" s="261">
        <f>IFERROR(IF(-SUM(AL$20:AL159)+AL$15&lt;0.000001,0,IF($C160&gt;='H-32A-WP06 - Debt Service'!AI$24,'H-32A-WP06 - Debt Service'!AI$27/12,0)),"-")</f>
        <v>0</v>
      </c>
      <c r="AM160" s="261">
        <f>IFERROR(IF(-SUM(AM$20:AM159)+AM$15&lt;0.000001,0,IF($C160&gt;='H-32A-WP06 - Debt Service'!AJ$24,'H-32A-WP06 - Debt Service'!AJ$27/12,0)),"-")</f>
        <v>0</v>
      </c>
      <c r="AN160" s="261">
        <f>IFERROR(IF(-SUM(AN$20:AN159)+AN$15&lt;0.000001,0,IF($C160&gt;='H-32A-WP06 - Debt Service'!AK$24,'H-32A-WP06 - Debt Service'!AK$27/12,0)),"-")</f>
        <v>0</v>
      </c>
      <c r="AO160" s="261">
        <f>IFERROR(IF(-SUM(AO$20:AO159)+AO$15&lt;0.000001,0,IF($C160&gt;='H-32A-WP06 - Debt Service'!AL$24,'H-32A-WP06 - Debt Service'!AL$27/12,0)),"-")</f>
        <v>0</v>
      </c>
      <c r="AP160" s="261">
        <f>IFERROR(IF(-SUM(AP$20:AP159)+AP$15&lt;0.000001,0,IF($C160&gt;='H-32A-WP06 - Debt Service'!AM$24,'H-32A-WP06 - Debt Service'!AM$27/12,0)),"-")</f>
        <v>0</v>
      </c>
      <c r="AQ160" s="261">
        <f>IFERROR(IF(-SUM(AQ$20:AQ159)+AQ$15&lt;0.000001,0,IF($C160&gt;='H-32A-WP06 - Debt Service'!AN$24,'H-32A-WP06 - Debt Service'!AN$27/12,0)),"-")</f>
        <v>0</v>
      </c>
      <c r="AR160" s="261">
        <f>IFERROR(IF(-SUM(AR$20:AR159)+AR$15&lt;0.000001,0,IF($C160&gt;='H-32A-WP06 - Debt Service'!AO$24,'H-32A-WP06 - Debt Service'!AO$27/12,0)),"-")</f>
        <v>0</v>
      </c>
      <c r="AS160" s="261">
        <f>IFERROR(IF(-SUM(AS$20:AS159)+AS$15&lt;0.000001,0,IF($C160&gt;='H-32A-WP06 - Debt Service'!AP$24,'H-32A-WP06 - Debt Service'!AP$27/12,0)),"-")</f>
        <v>0</v>
      </c>
      <c r="AT160" s="261">
        <f>IFERROR(IF(-SUM(AT$20:AT159)+AT$15&lt;0.000001,0,IF($C160&gt;='H-32A-WP06 - Debt Service'!AQ$24,'H-32A-WP06 - Debt Service'!AQ$27/12,0)),"-")</f>
        <v>0</v>
      </c>
    </row>
    <row r="161" spans="2:46" x14ac:dyDescent="0.35">
      <c r="B161" s="252">
        <f t="shared" si="11"/>
        <v>2030</v>
      </c>
      <c r="C161" s="273">
        <f t="shared" si="13"/>
        <v>47757</v>
      </c>
      <c r="D161" s="273"/>
      <c r="E161" s="261">
        <f>IFERROR(IF(-SUM(E$20:E160)+E$15&lt;0.000001,0,IF($C161&gt;='H-32A-WP06 - Debt Service'!C$24,'H-32A-WP06 - Debt Service'!C$27/12,0)),"-")</f>
        <v>0</v>
      </c>
      <c r="F161" s="261">
        <f>IFERROR(IF(-SUM(F$20:F160)+F$15&lt;0.000001,0,IF($C161&gt;='H-32A-WP06 - Debt Service'!D$24,'H-32A-WP06 - Debt Service'!D$27/12,0)),"-")</f>
        <v>0</v>
      </c>
      <c r="G161" s="261">
        <f>IFERROR(IF(-SUM(G$20:G160)+G$15&lt;0.000001,0,IF($C161&gt;='H-32A-WP06 - Debt Service'!E$24,'H-32A-WP06 - Debt Service'!E$27/12,0)),"-")</f>
        <v>0</v>
      </c>
      <c r="H161" s="261">
        <f>IFERROR(IF(-SUM(H$20:H160)+H$15&lt;0.000001,0,IF($C161&gt;='H-32A-WP06 - Debt Service'!F$24,'H-32A-WP06 - Debt Service'!F$27/12,0)),"-")</f>
        <v>0</v>
      </c>
      <c r="I161" s="261">
        <f>IFERROR(IF(-SUM(I$20:I160)+I$15&lt;0.000001,0,IF($C161&gt;='H-32A-WP06 - Debt Service'!G$24,'H-32A-WP06 - Debt Service'!G$27/12,0)),"-")</f>
        <v>0</v>
      </c>
      <c r="J161" s="261">
        <f>IFERROR(IF(-SUM(J$20:J160)+J$15&lt;0.000001,0,IF($C161&gt;='H-32A-WP06 - Debt Service'!H$24,'H-32A-WP06 - Debt Service'!H$27/12,0)),"-")</f>
        <v>0</v>
      </c>
      <c r="K161" s="261">
        <f>IFERROR(IF(-SUM(K$20:K160)+K$15&lt;0.000001,0,IF($C161&gt;='H-32A-WP06 - Debt Service'!I$24,'H-32A-WP06 - Debt Service'!I$27/12,0)),"-")</f>
        <v>0</v>
      </c>
      <c r="L161" s="261">
        <f>IFERROR(IF(-SUM(L$20:L160)+L$15&lt;0.000001,0,IF($C161&gt;='H-32A-WP06 - Debt Service'!J$24,'H-32A-WP06 - Debt Service'!J$27/12,0)),"-")</f>
        <v>0</v>
      </c>
      <c r="M161" s="261">
        <f>IFERROR(IF(-SUM(M$20:M160)+M$15&lt;0.000001,0,IF($C161&gt;='H-32A-WP06 - Debt Service'!K$24,'H-32A-WP06 - Debt Service'!K$27/12,0)),"-")</f>
        <v>0</v>
      </c>
      <c r="N161" s="261"/>
      <c r="O161" s="261"/>
      <c r="P161" s="261">
        <f>IFERROR(IF(-SUM(P$20:P160)+P$15&lt;0.000001,0,IF($C161&gt;='H-32A-WP06 - Debt Service'!M$24,'H-32A-WP06 - Debt Service'!M$27/12,0)),"-")</f>
        <v>0</v>
      </c>
      <c r="Q161" s="261">
        <f>IFERROR(IF(-SUM(Q$20:Q160)+Q$15&lt;0.000001,0,IF($C161&gt;='H-32A-WP06 - Debt Service'!L$24,'H-32A-WP06 - Debt Service'!L$27/12,0)),"-")</f>
        <v>0</v>
      </c>
      <c r="R161" s="261">
        <f>IFERROR(IF(-SUM(R$20:R160)+R$15&lt;0.000001,0,IF($C161&gt;='H-32A-WP06 - Debt Service'!S$24,'H-32A-WP06 - Debt Service'!S$27/12,0)),"-")</f>
        <v>0</v>
      </c>
      <c r="S161" s="261">
        <f>IFERROR(IF(-SUM(S$20:S160)+S$15&lt;0.000001,0,IF($C161&gt;='H-32A-WP06 - Debt Service'!O$24,'H-32A-WP06 - Debt Service'!O$27/12,0)),"-")</f>
        <v>0</v>
      </c>
      <c r="T161" s="261">
        <f>IFERROR(IF(-SUM(T$20:T160)+T$15&lt;0.000001,0,IF($C161&gt;='H-32A-WP06 - Debt Service'!#REF!,'H-32A-WP06 - Debt Service'!#REF!/12,0)),"-")</f>
        <v>0</v>
      </c>
      <c r="U161" s="261">
        <f>IFERROR(IF(-SUM(U$20:U160)+U$15&lt;0.000001,0,IF($C161&gt;='H-32A-WP06 - Debt Service'!T$24,'H-32A-WP06 - Debt Service'!T$27/12,0)),"-")</f>
        <v>0</v>
      </c>
      <c r="V161" s="261">
        <f>IFERROR(IF(-SUM(V$20:V160)+V$15&lt;0.000001,0,IF($C161&gt;='H-32A-WP06 - Debt Service'!N$24,'H-32A-WP06 - Debt Service'!N$27/12,0)),"-")</f>
        <v>0</v>
      </c>
      <c r="W161" s="261">
        <f>IFERROR(IF(-SUM(W$20:W160)+W$15&lt;0.000001,0,IF($C161&gt;='H-32A-WP06 - Debt Service'!Q$24,'H-32A-WP06 - Debt Service'!Q$27/12,0)),"-")</f>
        <v>0</v>
      </c>
      <c r="X161" s="261">
        <f>IFERROR(IF(-SUM(X$20:X160)+X$15&lt;0.000001,0,IF($C161&gt;='H-32A-WP06 - Debt Service'!T$24,'H-32A-WP06 - Debt Service'!T$27/12,0)),"-")</f>
        <v>0</v>
      </c>
      <c r="Y161" s="261">
        <f>IFERROR(IF(-SUM(Y$20:Y160)+Y$15&lt;0.000001,0,IF($C161&gt;='H-32A-WP06 - Debt Service'!#REF!,'H-32A-WP06 - Debt Service'!#REF!/12,0)),"-")</f>
        <v>0</v>
      </c>
      <c r="Z161" s="261">
        <f>IFERROR(IF(-SUM(Z$20:Z160)+Z$15&lt;0.000001,0,IF($C161&gt;='H-32A-WP06 - Debt Service'!S$24,'H-32A-WP06 - Debt Service'!S$27/12,0)),"-")</f>
        <v>0</v>
      </c>
      <c r="AA161" s="261">
        <f>IFERROR(IF(-SUM(AA$20:AA160)+AA$15&lt;0.000001,0,IF($C161&gt;='H-32A-WP06 - Debt Service'!R$24,'H-32A-WP06 - Debt Service'!R$27/12,0)),"-")</f>
        <v>0</v>
      </c>
      <c r="AB161" s="261">
        <f>IFERROR(IF(-SUM(AB$20:AB160)+AB$15&lt;0.000001,0,IF($C161&gt;='H-32A-WP06 - Debt Service'!P$24,'H-32A-WP06 - Debt Service'!P$27/12,0)),"-")</f>
        <v>0</v>
      </c>
      <c r="AC161" s="261">
        <f>IFERROR(IF(-SUM(AC$20:AC160)+AC$15&lt;0.000001,0,IF($C161&gt;='H-32A-WP06 - Debt Service'!#REF!,'H-32A-WP06 - Debt Service'!#REF!/12,0)),"-")</f>
        <v>0</v>
      </c>
      <c r="AD161" s="261">
        <f>IFERROR(IF(-SUM(AD$20:AD160)+AD$15&lt;0.000001,0,IF($C161&gt;='H-32A-WP06 - Debt Service'!#REF!,'H-32A-WP06 - Debt Service'!#REF!/12,0)),"-")</f>
        <v>0</v>
      </c>
      <c r="AE161" s="261">
        <f>IFERROR(IF(-SUM(AE$20:AE160)+AE$15&lt;0.000001,0,IF($C161&gt;='H-32A-WP06 - Debt Service'!#REF!,'H-32A-WP06 - Debt Service'!#REF!/12,0)),"-")</f>
        <v>0</v>
      </c>
      <c r="AF161" s="261">
        <f>IFERROR(IF(-SUM(AF$20:AF160)+AF$15&lt;0.000001,0,IF($C161&gt;='H-32A-WP06 - Debt Service'!#REF!,'H-32A-WP06 - Debt Service'!#REF!/12,0)),"-")</f>
        <v>0</v>
      </c>
      <c r="AH161" s="252">
        <f t="shared" si="12"/>
        <v>2030</v>
      </c>
      <c r="AI161" s="273">
        <f t="shared" si="14"/>
        <v>47757</v>
      </c>
      <c r="AJ161" s="273"/>
      <c r="AK161" s="261" t="str">
        <f>IFERROR(IF(-SUM(AK$20:AK160)+AK$15&lt;0.000001,0,IF($C161&gt;='H-32A-WP06 - Debt Service'!AH$24,'H-32A-WP06 - Debt Service'!AH$27/12,0)),"-")</f>
        <v>-</v>
      </c>
      <c r="AL161" s="261">
        <f>IFERROR(IF(-SUM(AL$20:AL160)+AL$15&lt;0.000001,0,IF($C161&gt;='H-32A-WP06 - Debt Service'!AI$24,'H-32A-WP06 - Debt Service'!AI$27/12,0)),"-")</f>
        <v>0</v>
      </c>
      <c r="AM161" s="261">
        <f>IFERROR(IF(-SUM(AM$20:AM160)+AM$15&lt;0.000001,0,IF($C161&gt;='H-32A-WP06 - Debt Service'!AJ$24,'H-32A-WP06 - Debt Service'!AJ$27/12,0)),"-")</f>
        <v>0</v>
      </c>
      <c r="AN161" s="261">
        <f>IFERROR(IF(-SUM(AN$20:AN160)+AN$15&lt;0.000001,0,IF($C161&gt;='H-32A-WP06 - Debt Service'!AK$24,'H-32A-WP06 - Debt Service'!AK$27/12,0)),"-")</f>
        <v>0</v>
      </c>
      <c r="AO161" s="261">
        <f>IFERROR(IF(-SUM(AO$20:AO160)+AO$15&lt;0.000001,0,IF($C161&gt;='H-32A-WP06 - Debt Service'!AL$24,'H-32A-WP06 - Debt Service'!AL$27/12,0)),"-")</f>
        <v>0</v>
      </c>
      <c r="AP161" s="261">
        <f>IFERROR(IF(-SUM(AP$20:AP160)+AP$15&lt;0.000001,0,IF($C161&gt;='H-32A-WP06 - Debt Service'!AM$24,'H-32A-WP06 - Debt Service'!AM$27/12,0)),"-")</f>
        <v>0</v>
      </c>
      <c r="AQ161" s="261">
        <f>IFERROR(IF(-SUM(AQ$20:AQ160)+AQ$15&lt;0.000001,0,IF($C161&gt;='H-32A-WP06 - Debt Service'!AN$24,'H-32A-WP06 - Debt Service'!AN$27/12,0)),"-")</f>
        <v>0</v>
      </c>
      <c r="AR161" s="261">
        <f>IFERROR(IF(-SUM(AR$20:AR160)+AR$15&lt;0.000001,0,IF($C161&gt;='H-32A-WP06 - Debt Service'!AO$24,'H-32A-WP06 - Debt Service'!AO$27/12,0)),"-")</f>
        <v>0</v>
      </c>
      <c r="AS161" s="261">
        <f>IFERROR(IF(-SUM(AS$20:AS160)+AS$15&lt;0.000001,0,IF($C161&gt;='H-32A-WP06 - Debt Service'!AP$24,'H-32A-WP06 - Debt Service'!AP$27/12,0)),"-")</f>
        <v>0</v>
      </c>
      <c r="AT161" s="261">
        <f>IFERROR(IF(-SUM(AT$20:AT160)+AT$15&lt;0.000001,0,IF($C161&gt;='H-32A-WP06 - Debt Service'!AQ$24,'H-32A-WP06 - Debt Service'!AQ$27/12,0)),"-")</f>
        <v>0</v>
      </c>
    </row>
    <row r="162" spans="2:46" x14ac:dyDescent="0.35">
      <c r="B162" s="252">
        <f t="shared" si="11"/>
        <v>2030</v>
      </c>
      <c r="C162" s="273">
        <f t="shared" si="13"/>
        <v>47788</v>
      </c>
      <c r="D162" s="273"/>
      <c r="E162" s="261">
        <f>IFERROR(IF(-SUM(E$20:E161)+E$15&lt;0.000001,0,IF($C162&gt;='H-32A-WP06 - Debt Service'!C$24,'H-32A-WP06 - Debt Service'!C$27/12,0)),"-")</f>
        <v>0</v>
      </c>
      <c r="F162" s="261">
        <f>IFERROR(IF(-SUM(F$20:F161)+F$15&lt;0.000001,0,IF($C162&gt;='H-32A-WP06 - Debt Service'!D$24,'H-32A-WP06 - Debt Service'!D$27/12,0)),"-")</f>
        <v>0</v>
      </c>
      <c r="G162" s="261">
        <f>IFERROR(IF(-SUM(G$20:G161)+G$15&lt;0.000001,0,IF($C162&gt;='H-32A-WP06 - Debt Service'!E$24,'H-32A-WP06 - Debt Service'!E$27/12,0)),"-")</f>
        <v>0</v>
      </c>
      <c r="H162" s="261">
        <f>IFERROR(IF(-SUM(H$20:H161)+H$15&lt;0.000001,0,IF($C162&gt;='H-32A-WP06 - Debt Service'!F$24,'H-32A-WP06 - Debt Service'!F$27/12,0)),"-")</f>
        <v>0</v>
      </c>
      <c r="I162" s="261">
        <f>IFERROR(IF(-SUM(I$20:I161)+I$15&lt;0.000001,0,IF($C162&gt;='H-32A-WP06 - Debt Service'!G$24,'H-32A-WP06 - Debt Service'!G$27/12,0)),"-")</f>
        <v>0</v>
      </c>
      <c r="J162" s="261">
        <f>IFERROR(IF(-SUM(J$20:J161)+J$15&lt;0.000001,0,IF($C162&gt;='H-32A-WP06 - Debt Service'!H$24,'H-32A-WP06 - Debt Service'!H$27/12,0)),"-")</f>
        <v>0</v>
      </c>
      <c r="K162" s="261">
        <f>IFERROR(IF(-SUM(K$20:K161)+K$15&lt;0.000001,0,IF($C162&gt;='H-32A-WP06 - Debt Service'!I$24,'H-32A-WP06 - Debt Service'!I$27/12,0)),"-")</f>
        <v>0</v>
      </c>
      <c r="L162" s="261">
        <f>IFERROR(IF(-SUM(L$20:L161)+L$15&lt;0.000001,0,IF($C162&gt;='H-32A-WP06 - Debt Service'!J$24,'H-32A-WP06 - Debt Service'!J$27/12,0)),"-")</f>
        <v>0</v>
      </c>
      <c r="M162" s="261">
        <f>IFERROR(IF(-SUM(M$20:M161)+M$15&lt;0.000001,0,IF($C162&gt;='H-32A-WP06 - Debt Service'!K$24,'H-32A-WP06 - Debt Service'!K$27/12,0)),"-")</f>
        <v>0</v>
      </c>
      <c r="N162" s="261"/>
      <c r="O162" s="261"/>
      <c r="P162" s="261">
        <f>IFERROR(IF(-SUM(P$20:P161)+P$15&lt;0.000001,0,IF($C162&gt;='H-32A-WP06 - Debt Service'!M$24,'H-32A-WP06 - Debt Service'!M$27/12,0)),"-")</f>
        <v>0</v>
      </c>
      <c r="Q162" s="261">
        <f>IFERROR(IF(-SUM(Q$20:Q161)+Q$15&lt;0.000001,0,IF($C162&gt;='H-32A-WP06 - Debt Service'!L$24,'H-32A-WP06 - Debt Service'!L$27/12,0)),"-")</f>
        <v>0</v>
      </c>
      <c r="R162" s="261">
        <f>IFERROR(IF(-SUM(R$20:R161)+R$15&lt;0.000001,0,IF($C162&gt;='H-32A-WP06 - Debt Service'!S$24,'H-32A-WP06 - Debt Service'!S$27/12,0)),"-")</f>
        <v>0</v>
      </c>
      <c r="S162" s="261">
        <f>IFERROR(IF(-SUM(S$20:S161)+S$15&lt;0.000001,0,IF($C162&gt;='H-32A-WP06 - Debt Service'!O$24,'H-32A-WP06 - Debt Service'!O$27/12,0)),"-")</f>
        <v>0</v>
      </c>
      <c r="T162" s="261">
        <f>IFERROR(IF(-SUM(T$20:T161)+T$15&lt;0.000001,0,IF($C162&gt;='H-32A-WP06 - Debt Service'!#REF!,'H-32A-WP06 - Debt Service'!#REF!/12,0)),"-")</f>
        <v>0</v>
      </c>
      <c r="U162" s="261">
        <f>IFERROR(IF(-SUM(U$20:U161)+U$15&lt;0.000001,0,IF($C162&gt;='H-32A-WP06 - Debt Service'!T$24,'H-32A-WP06 - Debt Service'!T$27/12,0)),"-")</f>
        <v>0</v>
      </c>
      <c r="V162" s="261">
        <f>IFERROR(IF(-SUM(V$20:V161)+V$15&lt;0.000001,0,IF($C162&gt;='H-32A-WP06 - Debt Service'!N$24,'H-32A-WP06 - Debt Service'!N$27/12,0)),"-")</f>
        <v>0</v>
      </c>
      <c r="W162" s="261">
        <f>IFERROR(IF(-SUM(W$20:W161)+W$15&lt;0.000001,0,IF($C162&gt;='H-32A-WP06 - Debt Service'!Q$24,'H-32A-WP06 - Debt Service'!Q$27/12,0)),"-")</f>
        <v>0</v>
      </c>
      <c r="X162" s="261">
        <f>IFERROR(IF(-SUM(X$20:X161)+X$15&lt;0.000001,0,IF($C162&gt;='H-32A-WP06 - Debt Service'!T$24,'H-32A-WP06 - Debt Service'!T$27/12,0)),"-")</f>
        <v>0</v>
      </c>
      <c r="Y162" s="261">
        <f>IFERROR(IF(-SUM(Y$20:Y161)+Y$15&lt;0.000001,0,IF($C162&gt;='H-32A-WP06 - Debt Service'!#REF!,'H-32A-WP06 - Debt Service'!#REF!/12,0)),"-")</f>
        <v>0</v>
      </c>
      <c r="Z162" s="261">
        <f>IFERROR(IF(-SUM(Z$20:Z161)+Z$15&lt;0.000001,0,IF($C162&gt;='H-32A-WP06 - Debt Service'!S$24,'H-32A-WP06 - Debt Service'!S$27/12,0)),"-")</f>
        <v>0</v>
      </c>
      <c r="AA162" s="261">
        <f>IFERROR(IF(-SUM(AA$20:AA161)+AA$15&lt;0.000001,0,IF($C162&gt;='H-32A-WP06 - Debt Service'!R$24,'H-32A-WP06 - Debt Service'!R$27/12,0)),"-")</f>
        <v>0</v>
      </c>
      <c r="AB162" s="261">
        <f>IFERROR(IF(-SUM(AB$20:AB161)+AB$15&lt;0.000001,0,IF($C162&gt;='H-32A-WP06 - Debt Service'!P$24,'H-32A-WP06 - Debt Service'!P$27/12,0)),"-")</f>
        <v>0</v>
      </c>
      <c r="AC162" s="261">
        <f>IFERROR(IF(-SUM(AC$20:AC161)+AC$15&lt;0.000001,0,IF($C162&gt;='H-32A-WP06 - Debt Service'!#REF!,'H-32A-WP06 - Debt Service'!#REF!/12,0)),"-")</f>
        <v>0</v>
      </c>
      <c r="AD162" s="261">
        <f>IFERROR(IF(-SUM(AD$20:AD161)+AD$15&lt;0.000001,0,IF($C162&gt;='H-32A-WP06 - Debt Service'!#REF!,'H-32A-WP06 - Debt Service'!#REF!/12,0)),"-")</f>
        <v>0</v>
      </c>
      <c r="AE162" s="261">
        <f>IFERROR(IF(-SUM(AE$20:AE161)+AE$15&lt;0.000001,0,IF($C162&gt;='H-32A-WP06 - Debt Service'!#REF!,'H-32A-WP06 - Debt Service'!#REF!/12,0)),"-")</f>
        <v>0</v>
      </c>
      <c r="AF162" s="261">
        <f>IFERROR(IF(-SUM(AF$20:AF161)+AF$15&lt;0.000001,0,IF($C162&gt;='H-32A-WP06 - Debt Service'!#REF!,'H-32A-WP06 - Debt Service'!#REF!/12,0)),"-")</f>
        <v>0</v>
      </c>
      <c r="AH162" s="252">
        <f t="shared" si="12"/>
        <v>2030</v>
      </c>
      <c r="AI162" s="273">
        <f t="shared" si="14"/>
        <v>47788</v>
      </c>
      <c r="AJ162" s="273"/>
      <c r="AK162" s="261" t="str">
        <f>IFERROR(IF(-SUM(AK$20:AK161)+AK$15&lt;0.000001,0,IF($C162&gt;='H-32A-WP06 - Debt Service'!AH$24,'H-32A-WP06 - Debt Service'!AH$27/12,0)),"-")</f>
        <v>-</v>
      </c>
      <c r="AL162" s="261">
        <f>IFERROR(IF(-SUM(AL$20:AL161)+AL$15&lt;0.000001,0,IF($C162&gt;='H-32A-WP06 - Debt Service'!AI$24,'H-32A-WP06 - Debt Service'!AI$27/12,0)),"-")</f>
        <v>0</v>
      </c>
      <c r="AM162" s="261">
        <f>IFERROR(IF(-SUM(AM$20:AM161)+AM$15&lt;0.000001,0,IF($C162&gt;='H-32A-WP06 - Debt Service'!AJ$24,'H-32A-WP06 - Debt Service'!AJ$27/12,0)),"-")</f>
        <v>0</v>
      </c>
      <c r="AN162" s="261">
        <f>IFERROR(IF(-SUM(AN$20:AN161)+AN$15&lt;0.000001,0,IF($C162&gt;='H-32A-WP06 - Debt Service'!AK$24,'H-32A-WP06 - Debt Service'!AK$27/12,0)),"-")</f>
        <v>0</v>
      </c>
      <c r="AO162" s="261">
        <f>IFERROR(IF(-SUM(AO$20:AO161)+AO$15&lt;0.000001,0,IF($C162&gt;='H-32A-WP06 - Debt Service'!AL$24,'H-32A-WP06 - Debt Service'!AL$27/12,0)),"-")</f>
        <v>0</v>
      </c>
      <c r="AP162" s="261">
        <f>IFERROR(IF(-SUM(AP$20:AP161)+AP$15&lt;0.000001,0,IF($C162&gt;='H-32A-WP06 - Debt Service'!AM$24,'H-32A-WP06 - Debt Service'!AM$27/12,0)),"-")</f>
        <v>0</v>
      </c>
      <c r="AQ162" s="261">
        <f>IFERROR(IF(-SUM(AQ$20:AQ161)+AQ$15&lt;0.000001,0,IF($C162&gt;='H-32A-WP06 - Debt Service'!AN$24,'H-32A-WP06 - Debt Service'!AN$27/12,0)),"-")</f>
        <v>0</v>
      </c>
      <c r="AR162" s="261">
        <f>IFERROR(IF(-SUM(AR$20:AR161)+AR$15&lt;0.000001,0,IF($C162&gt;='H-32A-WP06 - Debt Service'!AO$24,'H-32A-WP06 - Debt Service'!AO$27/12,0)),"-")</f>
        <v>0</v>
      </c>
      <c r="AS162" s="261">
        <f>IFERROR(IF(-SUM(AS$20:AS161)+AS$15&lt;0.000001,0,IF($C162&gt;='H-32A-WP06 - Debt Service'!AP$24,'H-32A-WP06 - Debt Service'!AP$27/12,0)),"-")</f>
        <v>0</v>
      </c>
      <c r="AT162" s="261">
        <f>IFERROR(IF(-SUM(AT$20:AT161)+AT$15&lt;0.000001,0,IF($C162&gt;='H-32A-WP06 - Debt Service'!AQ$24,'H-32A-WP06 - Debt Service'!AQ$27/12,0)),"-")</f>
        <v>0</v>
      </c>
    </row>
    <row r="163" spans="2:46" x14ac:dyDescent="0.35">
      <c r="B163" s="252">
        <f t="shared" si="11"/>
        <v>2030</v>
      </c>
      <c r="C163" s="273">
        <f t="shared" si="13"/>
        <v>47818</v>
      </c>
      <c r="D163" s="273"/>
      <c r="E163" s="261">
        <f>IFERROR(IF(-SUM(E$20:E162)+E$15&lt;0.000001,0,IF($C163&gt;='H-32A-WP06 - Debt Service'!C$24,'H-32A-WP06 - Debt Service'!C$27/12,0)),"-")</f>
        <v>0</v>
      </c>
      <c r="F163" s="261">
        <f>IFERROR(IF(-SUM(F$20:F162)+F$15&lt;0.000001,0,IF($C163&gt;='H-32A-WP06 - Debt Service'!D$24,'H-32A-WP06 - Debt Service'!D$27/12,0)),"-")</f>
        <v>0</v>
      </c>
      <c r="G163" s="261">
        <f>IFERROR(IF(-SUM(G$20:G162)+G$15&lt;0.000001,0,IF($C163&gt;='H-32A-WP06 - Debt Service'!E$24,'H-32A-WP06 - Debt Service'!E$27/12,0)),"-")</f>
        <v>0</v>
      </c>
      <c r="H163" s="261">
        <f>IFERROR(IF(-SUM(H$20:H162)+H$15&lt;0.000001,0,IF($C163&gt;='H-32A-WP06 - Debt Service'!F$24,'H-32A-WP06 - Debt Service'!F$27/12,0)),"-")</f>
        <v>0</v>
      </c>
      <c r="I163" s="261">
        <f>IFERROR(IF(-SUM(I$20:I162)+I$15&lt;0.000001,0,IF($C163&gt;='H-32A-WP06 - Debt Service'!G$24,'H-32A-WP06 - Debt Service'!G$27/12,0)),"-")</f>
        <v>0</v>
      </c>
      <c r="J163" s="261">
        <f>IFERROR(IF(-SUM(J$20:J162)+J$15&lt;0.000001,0,IF($C163&gt;='H-32A-WP06 - Debt Service'!H$24,'H-32A-WP06 - Debt Service'!H$27/12,0)),"-")</f>
        <v>0</v>
      </c>
      <c r="K163" s="261">
        <f>IFERROR(IF(-SUM(K$20:K162)+K$15&lt;0.000001,0,IF($C163&gt;='H-32A-WP06 - Debt Service'!I$24,'H-32A-WP06 - Debt Service'!I$27/12,0)),"-")</f>
        <v>0</v>
      </c>
      <c r="L163" s="261">
        <f>IFERROR(IF(-SUM(L$20:L162)+L$15&lt;0.000001,0,IF($C163&gt;='H-32A-WP06 - Debt Service'!J$24,'H-32A-WP06 - Debt Service'!J$27/12,0)),"-")</f>
        <v>0</v>
      </c>
      <c r="M163" s="261">
        <f>IFERROR(IF(-SUM(M$20:M162)+M$15&lt;0.000001,0,IF($C163&gt;='H-32A-WP06 - Debt Service'!K$24,'H-32A-WP06 - Debt Service'!K$27/12,0)),"-")</f>
        <v>0</v>
      </c>
      <c r="N163" s="261"/>
      <c r="O163" s="261"/>
      <c r="P163" s="261">
        <f>IFERROR(IF(-SUM(P$20:P162)+P$15&lt;0.000001,0,IF($C163&gt;='H-32A-WP06 - Debt Service'!M$24,'H-32A-WP06 - Debt Service'!M$27/12,0)),"-")</f>
        <v>0</v>
      </c>
      <c r="Q163" s="261">
        <f>IFERROR(IF(-SUM(Q$20:Q162)+Q$15&lt;0.000001,0,IF($C163&gt;='H-32A-WP06 - Debt Service'!L$24,'H-32A-WP06 - Debt Service'!L$27/12,0)),"-")</f>
        <v>0</v>
      </c>
      <c r="R163" s="261">
        <f>IFERROR(IF(-SUM(R$20:R162)+R$15&lt;0.000001,0,IF($C163&gt;='H-32A-WP06 - Debt Service'!S$24,'H-32A-WP06 - Debt Service'!S$27/12,0)),"-")</f>
        <v>0</v>
      </c>
      <c r="S163" s="261">
        <f>IFERROR(IF(-SUM(S$20:S162)+S$15&lt;0.000001,0,IF($C163&gt;='H-32A-WP06 - Debt Service'!O$24,'H-32A-WP06 - Debt Service'!O$27/12,0)),"-")</f>
        <v>0</v>
      </c>
      <c r="T163" s="261">
        <f>IFERROR(IF(-SUM(T$20:T162)+T$15&lt;0.000001,0,IF($C163&gt;='H-32A-WP06 - Debt Service'!#REF!,'H-32A-WP06 - Debt Service'!#REF!/12,0)),"-")</f>
        <v>0</v>
      </c>
      <c r="U163" s="261">
        <f>IFERROR(IF(-SUM(U$20:U162)+U$15&lt;0.000001,0,IF($C163&gt;='H-32A-WP06 - Debt Service'!T$24,'H-32A-WP06 - Debt Service'!T$27/12,0)),"-")</f>
        <v>0</v>
      </c>
      <c r="V163" s="261">
        <f>IFERROR(IF(-SUM(V$20:V162)+V$15&lt;0.000001,0,IF($C163&gt;='H-32A-WP06 - Debt Service'!N$24,'H-32A-WP06 - Debt Service'!N$27/12,0)),"-")</f>
        <v>0</v>
      </c>
      <c r="W163" s="261">
        <f>IFERROR(IF(-SUM(W$20:W162)+W$15&lt;0.000001,0,IF($C163&gt;='H-32A-WP06 - Debt Service'!Q$24,'H-32A-WP06 - Debt Service'!Q$27/12,0)),"-")</f>
        <v>0</v>
      </c>
      <c r="X163" s="261">
        <f>IFERROR(IF(-SUM(X$20:X162)+X$15&lt;0.000001,0,IF($C163&gt;='H-32A-WP06 - Debt Service'!T$24,'H-32A-WP06 - Debt Service'!T$27/12,0)),"-")</f>
        <v>0</v>
      </c>
      <c r="Y163" s="261">
        <f>IFERROR(IF(-SUM(Y$20:Y162)+Y$15&lt;0.000001,0,IF($C163&gt;='H-32A-WP06 - Debt Service'!#REF!,'H-32A-WP06 - Debt Service'!#REF!/12,0)),"-")</f>
        <v>0</v>
      </c>
      <c r="Z163" s="261">
        <f>IFERROR(IF(-SUM(Z$20:Z162)+Z$15&lt;0.000001,0,IF($C163&gt;='H-32A-WP06 - Debt Service'!S$24,'H-32A-WP06 - Debt Service'!S$27/12,0)),"-")</f>
        <v>0</v>
      </c>
      <c r="AA163" s="261">
        <f>IFERROR(IF(-SUM(AA$20:AA162)+AA$15&lt;0.000001,0,IF($C163&gt;='H-32A-WP06 - Debt Service'!R$24,'H-32A-WP06 - Debt Service'!R$27/12,0)),"-")</f>
        <v>0</v>
      </c>
      <c r="AB163" s="261">
        <f>IFERROR(IF(-SUM(AB$20:AB162)+AB$15&lt;0.000001,0,IF($C163&gt;='H-32A-WP06 - Debt Service'!P$24,'H-32A-WP06 - Debt Service'!P$27/12,0)),"-")</f>
        <v>0</v>
      </c>
      <c r="AC163" s="261">
        <f>IFERROR(IF(-SUM(AC$20:AC162)+AC$15&lt;0.000001,0,IF($C163&gt;='H-32A-WP06 - Debt Service'!#REF!,'H-32A-WP06 - Debt Service'!#REF!/12,0)),"-")</f>
        <v>0</v>
      </c>
      <c r="AD163" s="261">
        <f>IFERROR(IF(-SUM(AD$20:AD162)+AD$15&lt;0.000001,0,IF($C163&gt;='H-32A-WP06 - Debt Service'!#REF!,'H-32A-WP06 - Debt Service'!#REF!/12,0)),"-")</f>
        <v>0</v>
      </c>
      <c r="AE163" s="261">
        <f>IFERROR(IF(-SUM(AE$20:AE162)+AE$15&lt;0.000001,0,IF($C163&gt;='H-32A-WP06 - Debt Service'!#REF!,'H-32A-WP06 - Debt Service'!#REF!/12,0)),"-")</f>
        <v>0</v>
      </c>
      <c r="AF163" s="261">
        <f>IFERROR(IF(-SUM(AF$20:AF162)+AF$15&lt;0.000001,0,IF($C163&gt;='H-32A-WP06 - Debt Service'!#REF!,'H-32A-WP06 - Debt Service'!#REF!/12,0)),"-")</f>
        <v>0</v>
      </c>
      <c r="AH163" s="252">
        <f t="shared" si="12"/>
        <v>2030</v>
      </c>
      <c r="AI163" s="273">
        <f t="shared" si="14"/>
        <v>47818</v>
      </c>
      <c r="AJ163" s="273"/>
      <c r="AK163" s="261" t="str">
        <f>IFERROR(IF(-SUM(AK$20:AK162)+AK$15&lt;0.000001,0,IF($C163&gt;='H-32A-WP06 - Debt Service'!AH$24,'H-32A-WP06 - Debt Service'!AH$27/12,0)),"-")</f>
        <v>-</v>
      </c>
      <c r="AL163" s="261">
        <f>IFERROR(IF(-SUM(AL$20:AL162)+AL$15&lt;0.000001,0,IF($C163&gt;='H-32A-WP06 - Debt Service'!AI$24,'H-32A-WP06 - Debt Service'!AI$27/12,0)),"-")</f>
        <v>0</v>
      </c>
      <c r="AM163" s="261">
        <f>IFERROR(IF(-SUM(AM$20:AM162)+AM$15&lt;0.000001,0,IF($C163&gt;='H-32A-WP06 - Debt Service'!AJ$24,'H-32A-WP06 - Debt Service'!AJ$27/12,0)),"-")</f>
        <v>0</v>
      </c>
      <c r="AN163" s="261">
        <f>IFERROR(IF(-SUM(AN$20:AN162)+AN$15&lt;0.000001,0,IF($C163&gt;='H-32A-WP06 - Debt Service'!AK$24,'H-32A-WP06 - Debt Service'!AK$27/12,0)),"-")</f>
        <v>0</v>
      </c>
      <c r="AO163" s="261">
        <f>IFERROR(IF(-SUM(AO$20:AO162)+AO$15&lt;0.000001,0,IF($C163&gt;='H-32A-WP06 - Debt Service'!AL$24,'H-32A-WP06 - Debt Service'!AL$27/12,0)),"-")</f>
        <v>0</v>
      </c>
      <c r="AP163" s="261">
        <f>IFERROR(IF(-SUM(AP$20:AP162)+AP$15&lt;0.000001,0,IF($C163&gt;='H-32A-WP06 - Debt Service'!AM$24,'H-32A-WP06 - Debt Service'!AM$27/12,0)),"-")</f>
        <v>0</v>
      </c>
      <c r="AQ163" s="261">
        <f>IFERROR(IF(-SUM(AQ$20:AQ162)+AQ$15&lt;0.000001,0,IF($C163&gt;='H-32A-WP06 - Debt Service'!AN$24,'H-32A-WP06 - Debt Service'!AN$27/12,0)),"-")</f>
        <v>0</v>
      </c>
      <c r="AR163" s="261">
        <f>IFERROR(IF(-SUM(AR$20:AR162)+AR$15&lt;0.000001,0,IF($C163&gt;='H-32A-WP06 - Debt Service'!AO$24,'H-32A-WP06 - Debt Service'!AO$27/12,0)),"-")</f>
        <v>0</v>
      </c>
      <c r="AS163" s="261">
        <f>IFERROR(IF(-SUM(AS$20:AS162)+AS$15&lt;0.000001,0,IF($C163&gt;='H-32A-WP06 - Debt Service'!AP$24,'H-32A-WP06 - Debt Service'!AP$27/12,0)),"-")</f>
        <v>0</v>
      </c>
      <c r="AT163" s="261">
        <f>IFERROR(IF(-SUM(AT$20:AT162)+AT$15&lt;0.000001,0,IF($C163&gt;='H-32A-WP06 - Debt Service'!AQ$24,'H-32A-WP06 - Debt Service'!AQ$27/12,0)),"-")</f>
        <v>0</v>
      </c>
    </row>
    <row r="164" spans="2:46" x14ac:dyDescent="0.35">
      <c r="B164" s="252">
        <f t="shared" si="11"/>
        <v>2031</v>
      </c>
      <c r="C164" s="273">
        <f t="shared" si="13"/>
        <v>47849</v>
      </c>
      <c r="D164" s="273"/>
      <c r="E164" s="261">
        <f>IFERROR(IF(-SUM(E$20:E163)+E$15&lt;0.000001,0,IF($C164&gt;='H-32A-WP06 - Debt Service'!C$24,'H-32A-WP06 - Debt Service'!C$27/12,0)),"-")</f>
        <v>0</v>
      </c>
      <c r="F164" s="261">
        <f>IFERROR(IF(-SUM(F$20:F163)+F$15&lt;0.000001,0,IF($C164&gt;='H-32A-WP06 - Debt Service'!D$24,'H-32A-WP06 - Debt Service'!D$27/12,0)),"-")</f>
        <v>0</v>
      </c>
      <c r="G164" s="261">
        <f>IFERROR(IF(-SUM(G$20:G163)+G$15&lt;0.000001,0,IF($C164&gt;='H-32A-WP06 - Debt Service'!E$24,'H-32A-WP06 - Debt Service'!E$27/12,0)),"-")</f>
        <v>0</v>
      </c>
      <c r="H164" s="261">
        <f>IFERROR(IF(-SUM(H$20:H163)+H$15&lt;0.000001,0,IF($C164&gt;='H-32A-WP06 - Debt Service'!F$24,'H-32A-WP06 - Debt Service'!F$27/12,0)),"-")</f>
        <v>0</v>
      </c>
      <c r="I164" s="261">
        <f>IFERROR(IF(-SUM(I$20:I163)+I$15&lt;0.000001,0,IF($C164&gt;='H-32A-WP06 - Debt Service'!G$24,'H-32A-WP06 - Debt Service'!G$27/12,0)),"-")</f>
        <v>0</v>
      </c>
      <c r="J164" s="261">
        <f>IFERROR(IF(-SUM(J$20:J163)+J$15&lt;0.000001,0,IF($C164&gt;='H-32A-WP06 - Debt Service'!H$24,'H-32A-WP06 - Debt Service'!H$27/12,0)),"-")</f>
        <v>0</v>
      </c>
      <c r="K164" s="261">
        <f>IFERROR(IF(-SUM(K$20:K163)+K$15&lt;0.000001,0,IF($C164&gt;='H-32A-WP06 - Debt Service'!I$24,'H-32A-WP06 - Debt Service'!I$27/12,0)),"-")</f>
        <v>0</v>
      </c>
      <c r="L164" s="261">
        <f>IFERROR(IF(-SUM(L$20:L163)+L$15&lt;0.000001,0,IF($C164&gt;='H-32A-WP06 - Debt Service'!J$24,'H-32A-WP06 - Debt Service'!J$27/12,0)),"-")</f>
        <v>0</v>
      </c>
      <c r="M164" s="261">
        <f>IFERROR(IF(-SUM(M$20:M163)+M$15&lt;0.000001,0,IF($C164&gt;='H-32A-WP06 - Debt Service'!K$24,'H-32A-WP06 - Debt Service'!K$27/12,0)),"-")</f>
        <v>0</v>
      </c>
      <c r="N164" s="261"/>
      <c r="O164" s="261"/>
      <c r="P164" s="261">
        <f>IFERROR(IF(-SUM(P$20:P163)+P$15&lt;0.000001,0,IF($C164&gt;='H-32A-WP06 - Debt Service'!M$24,'H-32A-WP06 - Debt Service'!M$27/12,0)),"-")</f>
        <v>0</v>
      </c>
      <c r="Q164" s="261">
        <f>IFERROR(IF(-SUM(Q$20:Q163)+Q$15&lt;0.000001,0,IF($C164&gt;='H-32A-WP06 - Debt Service'!L$24,'H-32A-WP06 - Debt Service'!L$27/12,0)),"-")</f>
        <v>0</v>
      </c>
      <c r="R164" s="261">
        <f>IFERROR(IF(-SUM(R$20:R163)+R$15&lt;0.000001,0,IF($C164&gt;='H-32A-WP06 - Debt Service'!S$24,'H-32A-WP06 - Debt Service'!S$27/12,0)),"-")</f>
        <v>0</v>
      </c>
      <c r="S164" s="261">
        <f>IFERROR(IF(-SUM(S$20:S163)+S$15&lt;0.000001,0,IF($C164&gt;='H-32A-WP06 - Debt Service'!O$24,'H-32A-WP06 - Debt Service'!O$27/12,0)),"-")</f>
        <v>0</v>
      </c>
      <c r="T164" s="261">
        <f>IFERROR(IF(-SUM(T$20:T163)+T$15&lt;0.000001,0,IF($C164&gt;='H-32A-WP06 - Debt Service'!#REF!,'H-32A-WP06 - Debt Service'!#REF!/12,0)),"-")</f>
        <v>0</v>
      </c>
      <c r="U164" s="261">
        <f>IFERROR(IF(-SUM(U$20:U163)+U$15&lt;0.000001,0,IF($C164&gt;='H-32A-WP06 - Debt Service'!T$24,'H-32A-WP06 - Debt Service'!T$27/12,0)),"-")</f>
        <v>0</v>
      </c>
      <c r="V164" s="261">
        <f>IFERROR(IF(-SUM(V$20:V163)+V$15&lt;0.000001,0,IF($C164&gt;='H-32A-WP06 - Debt Service'!N$24,'H-32A-WP06 - Debt Service'!N$27/12,0)),"-")</f>
        <v>0</v>
      </c>
      <c r="W164" s="261">
        <f>IFERROR(IF(-SUM(W$20:W163)+W$15&lt;0.000001,0,IF($C164&gt;='H-32A-WP06 - Debt Service'!Q$24,'H-32A-WP06 - Debt Service'!Q$27/12,0)),"-")</f>
        <v>0</v>
      </c>
      <c r="X164" s="261">
        <f>IFERROR(IF(-SUM(X$20:X163)+X$15&lt;0.000001,0,IF($C164&gt;='H-32A-WP06 - Debt Service'!T$24,'H-32A-WP06 - Debt Service'!T$27/12,0)),"-")</f>
        <v>0</v>
      </c>
      <c r="Y164" s="261">
        <f>IFERROR(IF(-SUM(Y$20:Y163)+Y$15&lt;0.000001,0,IF($C164&gt;='H-32A-WP06 - Debt Service'!#REF!,'H-32A-WP06 - Debt Service'!#REF!/12,0)),"-")</f>
        <v>0</v>
      </c>
      <c r="Z164" s="261">
        <f>IFERROR(IF(-SUM(Z$20:Z163)+Z$15&lt;0.000001,0,IF($C164&gt;='H-32A-WP06 - Debt Service'!S$24,'H-32A-WP06 - Debt Service'!S$27/12,0)),"-")</f>
        <v>0</v>
      </c>
      <c r="AA164" s="261">
        <f>IFERROR(IF(-SUM(AA$20:AA163)+AA$15&lt;0.000001,0,IF($C164&gt;='H-32A-WP06 - Debt Service'!R$24,'H-32A-WP06 - Debt Service'!R$27/12,0)),"-")</f>
        <v>0</v>
      </c>
      <c r="AB164" s="261">
        <f>IFERROR(IF(-SUM(AB$20:AB163)+AB$15&lt;0.000001,0,IF($C164&gt;='H-32A-WP06 - Debt Service'!P$24,'H-32A-WP06 - Debt Service'!P$27/12,0)),"-")</f>
        <v>0</v>
      </c>
      <c r="AC164" s="261">
        <f>IFERROR(IF(-SUM(AC$20:AC163)+AC$15&lt;0.000001,0,IF($C164&gt;='H-32A-WP06 - Debt Service'!#REF!,'H-32A-WP06 - Debt Service'!#REF!/12,0)),"-")</f>
        <v>0</v>
      </c>
      <c r="AD164" s="261">
        <f>IFERROR(IF(-SUM(AD$20:AD163)+AD$15&lt;0.000001,0,IF($C164&gt;='H-32A-WP06 - Debt Service'!#REF!,'H-32A-WP06 - Debt Service'!#REF!/12,0)),"-")</f>
        <v>0</v>
      </c>
      <c r="AE164" s="261">
        <f>IFERROR(IF(-SUM(AE$20:AE163)+AE$15&lt;0.000001,0,IF($C164&gt;='H-32A-WP06 - Debt Service'!#REF!,'H-32A-WP06 - Debt Service'!#REF!/12,0)),"-")</f>
        <v>0</v>
      </c>
      <c r="AF164" s="261">
        <f>IFERROR(IF(-SUM(AF$20:AF163)+AF$15&lt;0.000001,0,IF($C164&gt;='H-32A-WP06 - Debt Service'!#REF!,'H-32A-WP06 - Debt Service'!#REF!/12,0)),"-")</f>
        <v>0</v>
      </c>
      <c r="AH164" s="252">
        <f t="shared" si="12"/>
        <v>2031</v>
      </c>
      <c r="AI164" s="273">
        <f t="shared" si="14"/>
        <v>47849</v>
      </c>
      <c r="AJ164" s="273"/>
      <c r="AK164" s="261" t="str">
        <f>IFERROR(IF(-SUM(AK$20:AK163)+AK$15&lt;0.000001,0,IF($C164&gt;='H-32A-WP06 - Debt Service'!AH$24,'H-32A-WP06 - Debt Service'!AH$27/12,0)),"-")</f>
        <v>-</v>
      </c>
      <c r="AL164" s="261">
        <f>IFERROR(IF(-SUM(AL$20:AL163)+AL$15&lt;0.000001,0,IF($C164&gt;='H-32A-WP06 - Debt Service'!AI$24,'H-32A-WP06 - Debt Service'!AI$27/12,0)),"-")</f>
        <v>0</v>
      </c>
      <c r="AM164" s="261">
        <f>IFERROR(IF(-SUM(AM$20:AM163)+AM$15&lt;0.000001,0,IF($C164&gt;='H-32A-WP06 - Debt Service'!AJ$24,'H-32A-WP06 - Debt Service'!AJ$27/12,0)),"-")</f>
        <v>0</v>
      </c>
      <c r="AN164" s="261">
        <f>IFERROR(IF(-SUM(AN$20:AN163)+AN$15&lt;0.000001,0,IF($C164&gt;='H-32A-WP06 - Debt Service'!AK$24,'H-32A-WP06 - Debt Service'!AK$27/12,0)),"-")</f>
        <v>0</v>
      </c>
      <c r="AO164" s="261">
        <f>IFERROR(IF(-SUM(AO$20:AO163)+AO$15&lt;0.000001,0,IF($C164&gt;='H-32A-WP06 - Debt Service'!AL$24,'H-32A-WP06 - Debt Service'!AL$27/12,0)),"-")</f>
        <v>0</v>
      </c>
      <c r="AP164" s="261">
        <f>IFERROR(IF(-SUM(AP$20:AP163)+AP$15&lt;0.000001,0,IF($C164&gt;='H-32A-WP06 - Debt Service'!AM$24,'H-32A-WP06 - Debt Service'!AM$27/12,0)),"-")</f>
        <v>0</v>
      </c>
      <c r="AQ164" s="261">
        <f>IFERROR(IF(-SUM(AQ$20:AQ163)+AQ$15&lt;0.000001,0,IF($C164&gt;='H-32A-WP06 - Debt Service'!AN$24,'H-32A-WP06 - Debt Service'!AN$27/12,0)),"-")</f>
        <v>0</v>
      </c>
      <c r="AR164" s="261">
        <f>IFERROR(IF(-SUM(AR$20:AR163)+AR$15&lt;0.000001,0,IF($C164&gt;='H-32A-WP06 - Debt Service'!AO$24,'H-32A-WP06 - Debt Service'!AO$27/12,0)),"-")</f>
        <v>0</v>
      </c>
      <c r="AS164" s="261">
        <f>IFERROR(IF(-SUM(AS$20:AS163)+AS$15&lt;0.000001,0,IF($C164&gt;='H-32A-WP06 - Debt Service'!AP$24,'H-32A-WP06 - Debt Service'!AP$27/12,0)),"-")</f>
        <v>0</v>
      </c>
      <c r="AT164" s="261">
        <f>IFERROR(IF(-SUM(AT$20:AT163)+AT$15&lt;0.000001,0,IF($C164&gt;='H-32A-WP06 - Debt Service'!AQ$24,'H-32A-WP06 - Debt Service'!AQ$27/12,0)),"-")</f>
        <v>0</v>
      </c>
    </row>
    <row r="165" spans="2:46" x14ac:dyDescent="0.35">
      <c r="B165" s="252">
        <f t="shared" si="11"/>
        <v>2031</v>
      </c>
      <c r="C165" s="273">
        <f t="shared" si="13"/>
        <v>47880</v>
      </c>
      <c r="D165" s="273"/>
      <c r="E165" s="261">
        <f>IFERROR(IF(-SUM(E$20:E164)+E$15&lt;0.000001,0,IF($C165&gt;='H-32A-WP06 - Debt Service'!C$24,'H-32A-WP06 - Debt Service'!C$27/12,0)),"-")</f>
        <v>0</v>
      </c>
      <c r="F165" s="261">
        <f>IFERROR(IF(-SUM(F$20:F164)+F$15&lt;0.000001,0,IF($C165&gt;='H-32A-WP06 - Debt Service'!D$24,'H-32A-WP06 - Debt Service'!D$27/12,0)),"-")</f>
        <v>0</v>
      </c>
      <c r="G165" s="261">
        <f>IFERROR(IF(-SUM(G$20:G164)+G$15&lt;0.000001,0,IF($C165&gt;='H-32A-WP06 - Debt Service'!E$24,'H-32A-WP06 - Debt Service'!E$27/12,0)),"-")</f>
        <v>0</v>
      </c>
      <c r="H165" s="261">
        <f>IFERROR(IF(-SUM(H$20:H164)+H$15&lt;0.000001,0,IF($C165&gt;='H-32A-WP06 - Debt Service'!F$24,'H-32A-WP06 - Debt Service'!F$27/12,0)),"-")</f>
        <v>0</v>
      </c>
      <c r="I165" s="261">
        <f>IFERROR(IF(-SUM(I$20:I164)+I$15&lt;0.000001,0,IF($C165&gt;='H-32A-WP06 - Debt Service'!G$24,'H-32A-WP06 - Debt Service'!G$27/12,0)),"-")</f>
        <v>0</v>
      </c>
      <c r="J165" s="261">
        <f>IFERROR(IF(-SUM(J$20:J164)+J$15&lt;0.000001,0,IF($C165&gt;='H-32A-WP06 - Debt Service'!H$24,'H-32A-WP06 - Debt Service'!H$27/12,0)),"-")</f>
        <v>0</v>
      </c>
      <c r="K165" s="261">
        <f>IFERROR(IF(-SUM(K$20:K164)+K$15&lt;0.000001,0,IF($C165&gt;='H-32A-WP06 - Debt Service'!I$24,'H-32A-WP06 - Debt Service'!I$27/12,0)),"-")</f>
        <v>0</v>
      </c>
      <c r="L165" s="261">
        <f>IFERROR(IF(-SUM(L$20:L164)+L$15&lt;0.000001,0,IF($C165&gt;='H-32A-WP06 - Debt Service'!J$24,'H-32A-WP06 - Debt Service'!J$27/12,0)),"-")</f>
        <v>0</v>
      </c>
      <c r="M165" s="261">
        <f>IFERROR(IF(-SUM(M$20:M164)+M$15&lt;0.000001,0,IF($C165&gt;='H-32A-WP06 - Debt Service'!K$24,'H-32A-WP06 - Debt Service'!K$27/12,0)),"-")</f>
        <v>0</v>
      </c>
      <c r="N165" s="261"/>
      <c r="O165" s="261"/>
      <c r="P165" s="261">
        <f>IFERROR(IF(-SUM(P$20:P164)+P$15&lt;0.000001,0,IF($C165&gt;='H-32A-WP06 - Debt Service'!M$24,'H-32A-WP06 - Debt Service'!M$27/12,0)),"-")</f>
        <v>0</v>
      </c>
      <c r="Q165" s="261">
        <f>IFERROR(IF(-SUM(Q$20:Q164)+Q$15&lt;0.000001,0,IF($C165&gt;='H-32A-WP06 - Debt Service'!L$24,'H-32A-WP06 - Debt Service'!L$27/12,0)),"-")</f>
        <v>0</v>
      </c>
      <c r="R165" s="261">
        <f>IFERROR(IF(-SUM(R$20:R164)+R$15&lt;0.000001,0,IF($C165&gt;='H-32A-WP06 - Debt Service'!S$24,'H-32A-WP06 - Debt Service'!S$27/12,0)),"-")</f>
        <v>0</v>
      </c>
      <c r="S165" s="261">
        <f>IFERROR(IF(-SUM(S$20:S164)+S$15&lt;0.000001,0,IF($C165&gt;='H-32A-WP06 - Debt Service'!O$24,'H-32A-WP06 - Debt Service'!O$27/12,0)),"-")</f>
        <v>0</v>
      </c>
      <c r="T165" s="261">
        <f>IFERROR(IF(-SUM(T$20:T164)+T$15&lt;0.000001,0,IF($C165&gt;='H-32A-WP06 - Debt Service'!#REF!,'H-32A-WP06 - Debt Service'!#REF!/12,0)),"-")</f>
        <v>0</v>
      </c>
      <c r="U165" s="261">
        <f>IFERROR(IF(-SUM(U$20:U164)+U$15&lt;0.000001,0,IF($C165&gt;='H-32A-WP06 - Debt Service'!T$24,'H-32A-WP06 - Debt Service'!T$27/12,0)),"-")</f>
        <v>0</v>
      </c>
      <c r="V165" s="261">
        <f>IFERROR(IF(-SUM(V$20:V164)+V$15&lt;0.000001,0,IF($C165&gt;='H-32A-WP06 - Debt Service'!N$24,'H-32A-WP06 - Debt Service'!N$27/12,0)),"-")</f>
        <v>0</v>
      </c>
      <c r="W165" s="261">
        <f>IFERROR(IF(-SUM(W$20:W164)+W$15&lt;0.000001,0,IF($C165&gt;='H-32A-WP06 - Debt Service'!Q$24,'H-32A-WP06 - Debt Service'!Q$27/12,0)),"-")</f>
        <v>0</v>
      </c>
      <c r="X165" s="261">
        <f>IFERROR(IF(-SUM(X$20:X164)+X$15&lt;0.000001,0,IF($C165&gt;='H-32A-WP06 - Debt Service'!T$24,'H-32A-WP06 - Debt Service'!T$27/12,0)),"-")</f>
        <v>0</v>
      </c>
      <c r="Y165" s="261">
        <f>IFERROR(IF(-SUM(Y$20:Y164)+Y$15&lt;0.000001,0,IF($C165&gt;='H-32A-WP06 - Debt Service'!#REF!,'H-32A-WP06 - Debt Service'!#REF!/12,0)),"-")</f>
        <v>0</v>
      </c>
      <c r="Z165" s="261">
        <f>IFERROR(IF(-SUM(Z$20:Z164)+Z$15&lt;0.000001,0,IF($C165&gt;='H-32A-WP06 - Debt Service'!S$24,'H-32A-WP06 - Debt Service'!S$27/12,0)),"-")</f>
        <v>0</v>
      </c>
      <c r="AA165" s="261">
        <f>IFERROR(IF(-SUM(AA$20:AA164)+AA$15&lt;0.000001,0,IF($C165&gt;='H-32A-WP06 - Debt Service'!R$24,'H-32A-WP06 - Debt Service'!R$27/12,0)),"-")</f>
        <v>0</v>
      </c>
      <c r="AB165" s="261">
        <f>IFERROR(IF(-SUM(AB$20:AB164)+AB$15&lt;0.000001,0,IF($C165&gt;='H-32A-WP06 - Debt Service'!P$24,'H-32A-WP06 - Debt Service'!P$27/12,0)),"-")</f>
        <v>0</v>
      </c>
      <c r="AC165" s="261">
        <f>IFERROR(IF(-SUM(AC$20:AC164)+AC$15&lt;0.000001,0,IF($C165&gt;='H-32A-WP06 - Debt Service'!#REF!,'H-32A-WP06 - Debt Service'!#REF!/12,0)),"-")</f>
        <v>0</v>
      </c>
      <c r="AD165" s="261">
        <f>IFERROR(IF(-SUM(AD$20:AD164)+AD$15&lt;0.000001,0,IF($C165&gt;='H-32A-WP06 - Debt Service'!#REF!,'H-32A-WP06 - Debt Service'!#REF!/12,0)),"-")</f>
        <v>0</v>
      </c>
      <c r="AE165" s="261">
        <f>IFERROR(IF(-SUM(AE$20:AE164)+AE$15&lt;0.000001,0,IF($C165&gt;='H-32A-WP06 - Debt Service'!#REF!,'H-32A-WP06 - Debt Service'!#REF!/12,0)),"-")</f>
        <v>0</v>
      </c>
      <c r="AF165" s="261">
        <f>IFERROR(IF(-SUM(AF$20:AF164)+AF$15&lt;0.000001,0,IF($C165&gt;='H-32A-WP06 - Debt Service'!#REF!,'H-32A-WP06 - Debt Service'!#REF!/12,0)),"-")</f>
        <v>0</v>
      </c>
      <c r="AH165" s="252">
        <f t="shared" si="12"/>
        <v>2031</v>
      </c>
      <c r="AI165" s="273">
        <f t="shared" si="14"/>
        <v>47880</v>
      </c>
      <c r="AJ165" s="273"/>
      <c r="AK165" s="261" t="str">
        <f>IFERROR(IF(-SUM(AK$20:AK164)+AK$15&lt;0.000001,0,IF($C165&gt;='H-32A-WP06 - Debt Service'!AH$24,'H-32A-WP06 - Debt Service'!AH$27/12,0)),"-")</f>
        <v>-</v>
      </c>
      <c r="AL165" s="261">
        <f>IFERROR(IF(-SUM(AL$20:AL164)+AL$15&lt;0.000001,0,IF($C165&gt;='H-32A-WP06 - Debt Service'!AI$24,'H-32A-WP06 - Debt Service'!AI$27/12,0)),"-")</f>
        <v>0</v>
      </c>
      <c r="AM165" s="261">
        <f>IFERROR(IF(-SUM(AM$20:AM164)+AM$15&lt;0.000001,0,IF($C165&gt;='H-32A-WP06 - Debt Service'!AJ$24,'H-32A-WP06 - Debt Service'!AJ$27/12,0)),"-")</f>
        <v>0</v>
      </c>
      <c r="AN165" s="261">
        <f>IFERROR(IF(-SUM(AN$20:AN164)+AN$15&lt;0.000001,0,IF($C165&gt;='H-32A-WP06 - Debt Service'!AK$24,'H-32A-WP06 - Debt Service'!AK$27/12,0)),"-")</f>
        <v>0</v>
      </c>
      <c r="AO165" s="261">
        <f>IFERROR(IF(-SUM(AO$20:AO164)+AO$15&lt;0.000001,0,IF($C165&gt;='H-32A-WP06 - Debt Service'!AL$24,'H-32A-WP06 - Debt Service'!AL$27/12,0)),"-")</f>
        <v>0</v>
      </c>
      <c r="AP165" s="261">
        <f>IFERROR(IF(-SUM(AP$20:AP164)+AP$15&lt;0.000001,0,IF($C165&gt;='H-32A-WP06 - Debt Service'!AM$24,'H-32A-WP06 - Debt Service'!AM$27/12,0)),"-")</f>
        <v>0</v>
      </c>
      <c r="AQ165" s="261">
        <f>IFERROR(IF(-SUM(AQ$20:AQ164)+AQ$15&lt;0.000001,0,IF($C165&gt;='H-32A-WP06 - Debt Service'!AN$24,'H-32A-WP06 - Debt Service'!AN$27/12,0)),"-")</f>
        <v>0</v>
      </c>
      <c r="AR165" s="261">
        <f>IFERROR(IF(-SUM(AR$20:AR164)+AR$15&lt;0.000001,0,IF($C165&gt;='H-32A-WP06 - Debt Service'!AO$24,'H-32A-WP06 - Debt Service'!AO$27/12,0)),"-")</f>
        <v>0</v>
      </c>
      <c r="AS165" s="261">
        <f>IFERROR(IF(-SUM(AS$20:AS164)+AS$15&lt;0.000001,0,IF($C165&gt;='H-32A-WP06 - Debt Service'!AP$24,'H-32A-WP06 - Debt Service'!AP$27/12,0)),"-")</f>
        <v>0</v>
      </c>
      <c r="AT165" s="261">
        <f>IFERROR(IF(-SUM(AT$20:AT164)+AT$15&lt;0.000001,0,IF($C165&gt;='H-32A-WP06 - Debt Service'!AQ$24,'H-32A-WP06 - Debt Service'!AQ$27/12,0)),"-")</f>
        <v>0</v>
      </c>
    </row>
    <row r="166" spans="2:46" x14ac:dyDescent="0.35">
      <c r="B166" s="252">
        <f t="shared" si="11"/>
        <v>2031</v>
      </c>
      <c r="C166" s="273">
        <f t="shared" si="13"/>
        <v>47908</v>
      </c>
      <c r="D166" s="273"/>
      <c r="E166" s="261">
        <f>IFERROR(IF(-SUM(E$20:E165)+E$15&lt;0.000001,0,IF($C166&gt;='H-32A-WP06 - Debt Service'!C$24,'H-32A-WP06 - Debt Service'!C$27/12,0)),"-")</f>
        <v>0</v>
      </c>
      <c r="F166" s="261">
        <f>IFERROR(IF(-SUM(F$20:F165)+F$15&lt;0.000001,0,IF($C166&gt;='H-32A-WP06 - Debt Service'!D$24,'H-32A-WP06 - Debt Service'!D$27/12,0)),"-")</f>
        <v>0</v>
      </c>
      <c r="G166" s="261">
        <f>IFERROR(IF(-SUM(G$20:G165)+G$15&lt;0.000001,0,IF($C166&gt;='H-32A-WP06 - Debt Service'!E$24,'H-32A-WP06 - Debt Service'!E$27/12,0)),"-")</f>
        <v>0</v>
      </c>
      <c r="H166" s="261">
        <f>IFERROR(IF(-SUM(H$20:H165)+H$15&lt;0.000001,0,IF($C166&gt;='H-32A-WP06 - Debt Service'!F$24,'H-32A-WP06 - Debt Service'!F$27/12,0)),"-")</f>
        <v>0</v>
      </c>
      <c r="I166" s="261">
        <f>IFERROR(IF(-SUM(I$20:I165)+I$15&lt;0.000001,0,IF($C166&gt;='H-32A-WP06 - Debt Service'!G$24,'H-32A-WP06 - Debt Service'!G$27/12,0)),"-")</f>
        <v>0</v>
      </c>
      <c r="J166" s="261">
        <f>IFERROR(IF(-SUM(J$20:J165)+J$15&lt;0.000001,0,IF($C166&gt;='H-32A-WP06 - Debt Service'!H$24,'H-32A-WP06 - Debt Service'!H$27/12,0)),"-")</f>
        <v>0</v>
      </c>
      <c r="K166" s="261">
        <f>IFERROR(IF(-SUM(K$20:K165)+K$15&lt;0.000001,0,IF($C166&gt;='H-32A-WP06 - Debt Service'!I$24,'H-32A-WP06 - Debt Service'!I$27/12,0)),"-")</f>
        <v>0</v>
      </c>
      <c r="L166" s="261">
        <f>IFERROR(IF(-SUM(L$20:L165)+L$15&lt;0.000001,0,IF($C166&gt;='H-32A-WP06 - Debt Service'!J$24,'H-32A-WP06 - Debt Service'!J$27/12,0)),"-")</f>
        <v>0</v>
      </c>
      <c r="M166" s="261">
        <f>IFERROR(IF(-SUM(M$20:M165)+M$15&lt;0.000001,0,IF($C166&gt;='H-32A-WP06 - Debt Service'!K$24,'H-32A-WP06 - Debt Service'!K$27/12,0)),"-")</f>
        <v>0</v>
      </c>
      <c r="N166" s="261"/>
      <c r="O166" s="261"/>
      <c r="P166" s="261">
        <f>IFERROR(IF(-SUM(P$20:P165)+P$15&lt;0.000001,0,IF($C166&gt;='H-32A-WP06 - Debt Service'!M$24,'H-32A-WP06 - Debt Service'!M$27/12,0)),"-")</f>
        <v>0</v>
      </c>
      <c r="Q166" s="261">
        <f>IFERROR(IF(-SUM(Q$20:Q165)+Q$15&lt;0.000001,0,IF($C166&gt;='H-32A-WP06 - Debt Service'!L$24,'H-32A-WP06 - Debt Service'!L$27/12,0)),"-")</f>
        <v>0</v>
      </c>
      <c r="R166" s="261">
        <f>IFERROR(IF(-SUM(R$20:R165)+R$15&lt;0.000001,0,IF($C166&gt;='H-32A-WP06 - Debt Service'!S$24,'H-32A-WP06 - Debt Service'!S$27/12,0)),"-")</f>
        <v>0</v>
      </c>
      <c r="S166" s="261">
        <f>IFERROR(IF(-SUM(S$20:S165)+S$15&lt;0.000001,0,IF($C166&gt;='H-32A-WP06 - Debt Service'!O$24,'H-32A-WP06 - Debt Service'!O$27/12,0)),"-")</f>
        <v>0</v>
      </c>
      <c r="T166" s="261">
        <f>IFERROR(IF(-SUM(T$20:T165)+T$15&lt;0.000001,0,IF($C166&gt;='H-32A-WP06 - Debt Service'!#REF!,'H-32A-WP06 - Debt Service'!#REF!/12,0)),"-")</f>
        <v>0</v>
      </c>
      <c r="U166" s="261">
        <f>IFERROR(IF(-SUM(U$20:U165)+U$15&lt;0.000001,0,IF($C166&gt;='H-32A-WP06 - Debt Service'!T$24,'H-32A-WP06 - Debt Service'!T$27/12,0)),"-")</f>
        <v>0</v>
      </c>
      <c r="V166" s="261">
        <f>IFERROR(IF(-SUM(V$20:V165)+V$15&lt;0.000001,0,IF($C166&gt;='H-32A-WP06 - Debt Service'!N$24,'H-32A-WP06 - Debt Service'!N$27/12,0)),"-")</f>
        <v>0</v>
      </c>
      <c r="W166" s="261">
        <f>IFERROR(IF(-SUM(W$20:W165)+W$15&lt;0.000001,0,IF($C166&gt;='H-32A-WP06 - Debt Service'!Q$24,'H-32A-WP06 - Debt Service'!Q$27/12,0)),"-")</f>
        <v>0</v>
      </c>
      <c r="X166" s="261">
        <f>IFERROR(IF(-SUM(X$20:X165)+X$15&lt;0.000001,0,IF($C166&gt;='H-32A-WP06 - Debt Service'!T$24,'H-32A-WP06 - Debt Service'!T$27/12,0)),"-")</f>
        <v>0</v>
      </c>
      <c r="Y166" s="261">
        <f>IFERROR(IF(-SUM(Y$20:Y165)+Y$15&lt;0.000001,0,IF($C166&gt;='H-32A-WP06 - Debt Service'!#REF!,'H-32A-WP06 - Debt Service'!#REF!/12,0)),"-")</f>
        <v>0</v>
      </c>
      <c r="Z166" s="261">
        <f>IFERROR(IF(-SUM(Z$20:Z165)+Z$15&lt;0.000001,0,IF($C166&gt;='H-32A-WP06 - Debt Service'!S$24,'H-32A-WP06 - Debt Service'!S$27/12,0)),"-")</f>
        <v>0</v>
      </c>
      <c r="AA166" s="261">
        <f>IFERROR(IF(-SUM(AA$20:AA165)+AA$15&lt;0.000001,0,IF($C166&gt;='H-32A-WP06 - Debt Service'!R$24,'H-32A-WP06 - Debt Service'!R$27/12,0)),"-")</f>
        <v>0</v>
      </c>
      <c r="AB166" s="261">
        <f>IFERROR(IF(-SUM(AB$20:AB165)+AB$15&lt;0.000001,0,IF($C166&gt;='H-32A-WP06 - Debt Service'!P$24,'H-32A-WP06 - Debt Service'!P$27/12,0)),"-")</f>
        <v>0</v>
      </c>
      <c r="AC166" s="261">
        <f>IFERROR(IF(-SUM(AC$20:AC165)+AC$15&lt;0.000001,0,IF($C166&gt;='H-32A-WP06 - Debt Service'!#REF!,'H-32A-WP06 - Debt Service'!#REF!/12,0)),"-")</f>
        <v>0</v>
      </c>
      <c r="AD166" s="261">
        <f>IFERROR(IF(-SUM(AD$20:AD165)+AD$15&lt;0.000001,0,IF($C166&gt;='H-32A-WP06 - Debt Service'!#REF!,'H-32A-WP06 - Debt Service'!#REF!/12,0)),"-")</f>
        <v>0</v>
      </c>
      <c r="AE166" s="261">
        <f>IFERROR(IF(-SUM(AE$20:AE165)+AE$15&lt;0.000001,0,IF($C166&gt;='H-32A-WP06 - Debt Service'!#REF!,'H-32A-WP06 - Debt Service'!#REF!/12,0)),"-")</f>
        <v>0</v>
      </c>
      <c r="AF166" s="261">
        <f>IFERROR(IF(-SUM(AF$20:AF165)+AF$15&lt;0.000001,0,IF($C166&gt;='H-32A-WP06 - Debt Service'!#REF!,'H-32A-WP06 - Debt Service'!#REF!/12,0)),"-")</f>
        <v>0</v>
      </c>
      <c r="AH166" s="252">
        <f t="shared" si="12"/>
        <v>2031</v>
      </c>
      <c r="AI166" s="273">
        <f t="shared" si="14"/>
        <v>47908</v>
      </c>
      <c r="AJ166" s="273"/>
      <c r="AK166" s="261" t="str">
        <f>IFERROR(IF(-SUM(AK$20:AK165)+AK$15&lt;0.000001,0,IF($C166&gt;='H-32A-WP06 - Debt Service'!AH$24,'H-32A-WP06 - Debt Service'!AH$27/12,0)),"-")</f>
        <v>-</v>
      </c>
      <c r="AL166" s="261">
        <f>IFERROR(IF(-SUM(AL$20:AL165)+AL$15&lt;0.000001,0,IF($C166&gt;='H-32A-WP06 - Debt Service'!AI$24,'H-32A-WP06 - Debt Service'!AI$27/12,0)),"-")</f>
        <v>0</v>
      </c>
      <c r="AM166" s="261">
        <f>IFERROR(IF(-SUM(AM$20:AM165)+AM$15&lt;0.000001,0,IF($C166&gt;='H-32A-WP06 - Debt Service'!AJ$24,'H-32A-WP06 - Debt Service'!AJ$27/12,0)),"-")</f>
        <v>0</v>
      </c>
      <c r="AN166" s="261">
        <f>IFERROR(IF(-SUM(AN$20:AN165)+AN$15&lt;0.000001,0,IF($C166&gt;='H-32A-WP06 - Debt Service'!AK$24,'H-32A-WP06 - Debt Service'!AK$27/12,0)),"-")</f>
        <v>0</v>
      </c>
      <c r="AO166" s="261">
        <f>IFERROR(IF(-SUM(AO$20:AO165)+AO$15&lt;0.000001,0,IF($C166&gt;='H-32A-WP06 - Debt Service'!AL$24,'H-32A-WP06 - Debt Service'!AL$27/12,0)),"-")</f>
        <v>0</v>
      </c>
      <c r="AP166" s="261">
        <f>IFERROR(IF(-SUM(AP$20:AP165)+AP$15&lt;0.000001,0,IF($C166&gt;='H-32A-WP06 - Debt Service'!AM$24,'H-32A-WP06 - Debt Service'!AM$27/12,0)),"-")</f>
        <v>0</v>
      </c>
      <c r="AQ166" s="261">
        <f>IFERROR(IF(-SUM(AQ$20:AQ165)+AQ$15&lt;0.000001,0,IF($C166&gt;='H-32A-WP06 - Debt Service'!AN$24,'H-32A-WP06 - Debt Service'!AN$27/12,0)),"-")</f>
        <v>0</v>
      </c>
      <c r="AR166" s="261">
        <f>IFERROR(IF(-SUM(AR$20:AR165)+AR$15&lt;0.000001,0,IF($C166&gt;='H-32A-WP06 - Debt Service'!AO$24,'H-32A-WP06 - Debt Service'!AO$27/12,0)),"-")</f>
        <v>0</v>
      </c>
      <c r="AS166" s="261">
        <f>IFERROR(IF(-SUM(AS$20:AS165)+AS$15&lt;0.000001,0,IF($C166&gt;='H-32A-WP06 - Debt Service'!AP$24,'H-32A-WP06 - Debt Service'!AP$27/12,0)),"-")</f>
        <v>0</v>
      </c>
      <c r="AT166" s="261">
        <f>IFERROR(IF(-SUM(AT$20:AT165)+AT$15&lt;0.000001,0,IF($C166&gt;='H-32A-WP06 - Debt Service'!AQ$24,'H-32A-WP06 - Debt Service'!AQ$27/12,0)),"-")</f>
        <v>0</v>
      </c>
    </row>
    <row r="167" spans="2:46" x14ac:dyDescent="0.35">
      <c r="B167" s="252">
        <f t="shared" si="11"/>
        <v>2031</v>
      </c>
      <c r="C167" s="273">
        <f t="shared" si="13"/>
        <v>47939</v>
      </c>
      <c r="D167" s="273"/>
      <c r="E167" s="261">
        <f>IFERROR(IF(-SUM(E$20:E166)+E$15&lt;0.000001,0,IF($C167&gt;='H-32A-WP06 - Debt Service'!C$24,'H-32A-WP06 - Debt Service'!C$27/12,0)),"-")</f>
        <v>0</v>
      </c>
      <c r="F167" s="261">
        <f>IFERROR(IF(-SUM(F$20:F166)+F$15&lt;0.000001,0,IF($C167&gt;='H-32A-WP06 - Debt Service'!D$24,'H-32A-WP06 - Debt Service'!D$27/12,0)),"-")</f>
        <v>0</v>
      </c>
      <c r="G167" s="261">
        <f>IFERROR(IF(-SUM(G$20:G166)+G$15&lt;0.000001,0,IF($C167&gt;='H-32A-WP06 - Debt Service'!E$24,'H-32A-WP06 - Debt Service'!E$27/12,0)),"-")</f>
        <v>0</v>
      </c>
      <c r="H167" s="261">
        <f>IFERROR(IF(-SUM(H$20:H166)+H$15&lt;0.000001,0,IF($C167&gt;='H-32A-WP06 - Debt Service'!F$24,'H-32A-WP06 - Debt Service'!F$27/12,0)),"-")</f>
        <v>0</v>
      </c>
      <c r="I167" s="261">
        <f>IFERROR(IF(-SUM(I$20:I166)+I$15&lt;0.000001,0,IF($C167&gt;='H-32A-WP06 - Debt Service'!G$24,'H-32A-WP06 - Debt Service'!G$27/12,0)),"-")</f>
        <v>0</v>
      </c>
      <c r="J167" s="261">
        <f>IFERROR(IF(-SUM(J$20:J166)+J$15&lt;0.000001,0,IF($C167&gt;='H-32A-WP06 - Debt Service'!H$24,'H-32A-WP06 - Debt Service'!H$27/12,0)),"-")</f>
        <v>0</v>
      </c>
      <c r="K167" s="261">
        <f>IFERROR(IF(-SUM(K$20:K166)+K$15&lt;0.000001,0,IF($C167&gt;='H-32A-WP06 - Debt Service'!I$24,'H-32A-WP06 - Debt Service'!I$27/12,0)),"-")</f>
        <v>0</v>
      </c>
      <c r="L167" s="261">
        <f>IFERROR(IF(-SUM(L$20:L166)+L$15&lt;0.000001,0,IF($C167&gt;='H-32A-WP06 - Debt Service'!J$24,'H-32A-WP06 - Debt Service'!J$27/12,0)),"-")</f>
        <v>0</v>
      </c>
      <c r="M167" s="261">
        <f>IFERROR(IF(-SUM(M$20:M166)+M$15&lt;0.000001,0,IF($C167&gt;='H-32A-WP06 - Debt Service'!K$24,'H-32A-WP06 - Debt Service'!K$27/12,0)),"-")</f>
        <v>0</v>
      </c>
      <c r="N167" s="261"/>
      <c r="O167" s="261"/>
      <c r="P167" s="261">
        <f>IFERROR(IF(-SUM(P$20:P166)+P$15&lt;0.000001,0,IF($C167&gt;='H-32A-WP06 - Debt Service'!M$24,'H-32A-WP06 - Debt Service'!M$27/12,0)),"-")</f>
        <v>0</v>
      </c>
      <c r="Q167" s="261">
        <f>IFERROR(IF(-SUM(Q$20:Q166)+Q$15&lt;0.000001,0,IF($C167&gt;='H-32A-WP06 - Debt Service'!L$24,'H-32A-WP06 - Debt Service'!L$27/12,0)),"-")</f>
        <v>0</v>
      </c>
      <c r="R167" s="261">
        <f>IFERROR(IF(-SUM(R$20:R166)+R$15&lt;0.000001,0,IF($C167&gt;='H-32A-WP06 - Debt Service'!S$24,'H-32A-WP06 - Debt Service'!S$27/12,0)),"-")</f>
        <v>0</v>
      </c>
      <c r="S167" s="261">
        <f>IFERROR(IF(-SUM(S$20:S166)+S$15&lt;0.000001,0,IF($C167&gt;='H-32A-WP06 - Debt Service'!O$24,'H-32A-WP06 - Debt Service'!O$27/12,0)),"-")</f>
        <v>0</v>
      </c>
      <c r="T167" s="261">
        <f>IFERROR(IF(-SUM(T$20:T166)+T$15&lt;0.000001,0,IF($C167&gt;='H-32A-WP06 - Debt Service'!#REF!,'H-32A-WP06 - Debt Service'!#REF!/12,0)),"-")</f>
        <v>0</v>
      </c>
      <c r="U167" s="261">
        <f>IFERROR(IF(-SUM(U$20:U166)+U$15&lt;0.000001,0,IF($C167&gt;='H-32A-WP06 - Debt Service'!T$24,'H-32A-WP06 - Debt Service'!T$27/12,0)),"-")</f>
        <v>0</v>
      </c>
      <c r="V167" s="261">
        <f>IFERROR(IF(-SUM(V$20:V166)+V$15&lt;0.000001,0,IF($C167&gt;='H-32A-WP06 - Debt Service'!N$24,'H-32A-WP06 - Debt Service'!N$27/12,0)),"-")</f>
        <v>0</v>
      </c>
      <c r="W167" s="261">
        <f>IFERROR(IF(-SUM(W$20:W166)+W$15&lt;0.000001,0,IF($C167&gt;='H-32A-WP06 - Debt Service'!Q$24,'H-32A-WP06 - Debt Service'!Q$27/12,0)),"-")</f>
        <v>0</v>
      </c>
      <c r="X167" s="261">
        <f>IFERROR(IF(-SUM(X$20:X166)+X$15&lt;0.000001,0,IF($C167&gt;='H-32A-WP06 - Debt Service'!T$24,'H-32A-WP06 - Debt Service'!T$27/12,0)),"-")</f>
        <v>0</v>
      </c>
      <c r="Y167" s="261">
        <f>IFERROR(IF(-SUM(Y$20:Y166)+Y$15&lt;0.000001,0,IF($C167&gt;='H-32A-WP06 - Debt Service'!#REF!,'H-32A-WP06 - Debt Service'!#REF!/12,0)),"-")</f>
        <v>0</v>
      </c>
      <c r="Z167" s="261">
        <f>IFERROR(IF(-SUM(Z$20:Z166)+Z$15&lt;0.000001,0,IF($C167&gt;='H-32A-WP06 - Debt Service'!S$24,'H-32A-WP06 - Debt Service'!S$27/12,0)),"-")</f>
        <v>0</v>
      </c>
      <c r="AA167" s="261">
        <f>IFERROR(IF(-SUM(AA$20:AA166)+AA$15&lt;0.000001,0,IF($C167&gt;='H-32A-WP06 - Debt Service'!R$24,'H-32A-WP06 - Debt Service'!R$27/12,0)),"-")</f>
        <v>0</v>
      </c>
      <c r="AB167" s="261">
        <f>IFERROR(IF(-SUM(AB$20:AB166)+AB$15&lt;0.000001,0,IF($C167&gt;='H-32A-WP06 - Debt Service'!P$24,'H-32A-WP06 - Debt Service'!P$27/12,0)),"-")</f>
        <v>0</v>
      </c>
      <c r="AC167" s="261">
        <f>IFERROR(IF(-SUM(AC$20:AC166)+AC$15&lt;0.000001,0,IF($C167&gt;='H-32A-WP06 - Debt Service'!#REF!,'H-32A-WP06 - Debt Service'!#REF!/12,0)),"-")</f>
        <v>0</v>
      </c>
      <c r="AD167" s="261">
        <f>IFERROR(IF(-SUM(AD$20:AD166)+AD$15&lt;0.000001,0,IF($C167&gt;='H-32A-WP06 - Debt Service'!#REF!,'H-32A-WP06 - Debt Service'!#REF!/12,0)),"-")</f>
        <v>0</v>
      </c>
      <c r="AE167" s="261">
        <f>IFERROR(IF(-SUM(AE$20:AE166)+AE$15&lt;0.000001,0,IF($C167&gt;='H-32A-WP06 - Debt Service'!#REF!,'H-32A-WP06 - Debt Service'!#REF!/12,0)),"-")</f>
        <v>0</v>
      </c>
      <c r="AF167" s="261">
        <f>IFERROR(IF(-SUM(AF$20:AF166)+AF$15&lt;0.000001,0,IF($C167&gt;='H-32A-WP06 - Debt Service'!#REF!,'H-32A-WP06 - Debt Service'!#REF!/12,0)),"-")</f>
        <v>0</v>
      </c>
      <c r="AH167" s="252">
        <f t="shared" si="12"/>
        <v>2031</v>
      </c>
      <c r="AI167" s="273">
        <f t="shared" si="14"/>
        <v>47939</v>
      </c>
      <c r="AJ167" s="273"/>
      <c r="AK167" s="261" t="str">
        <f>IFERROR(IF(-SUM(AK$20:AK166)+AK$15&lt;0.000001,0,IF($C167&gt;='H-32A-WP06 - Debt Service'!AH$24,'H-32A-WP06 - Debt Service'!AH$27/12,0)),"-")</f>
        <v>-</v>
      </c>
      <c r="AL167" s="261">
        <f>IFERROR(IF(-SUM(AL$20:AL166)+AL$15&lt;0.000001,0,IF($C167&gt;='H-32A-WP06 - Debt Service'!AI$24,'H-32A-WP06 - Debt Service'!AI$27/12,0)),"-")</f>
        <v>0</v>
      </c>
      <c r="AM167" s="261">
        <f>IFERROR(IF(-SUM(AM$20:AM166)+AM$15&lt;0.000001,0,IF($C167&gt;='H-32A-WP06 - Debt Service'!AJ$24,'H-32A-WP06 - Debt Service'!AJ$27/12,0)),"-")</f>
        <v>0</v>
      </c>
      <c r="AN167" s="261">
        <f>IFERROR(IF(-SUM(AN$20:AN166)+AN$15&lt;0.000001,0,IF($C167&gt;='H-32A-WP06 - Debt Service'!AK$24,'H-32A-WP06 - Debt Service'!AK$27/12,0)),"-")</f>
        <v>0</v>
      </c>
      <c r="AO167" s="261">
        <f>IFERROR(IF(-SUM(AO$20:AO166)+AO$15&lt;0.000001,0,IF($C167&gt;='H-32A-WP06 - Debt Service'!AL$24,'H-32A-WP06 - Debt Service'!AL$27/12,0)),"-")</f>
        <v>0</v>
      </c>
      <c r="AP167" s="261">
        <f>IFERROR(IF(-SUM(AP$20:AP166)+AP$15&lt;0.000001,0,IF($C167&gt;='H-32A-WP06 - Debt Service'!AM$24,'H-32A-WP06 - Debt Service'!AM$27/12,0)),"-")</f>
        <v>0</v>
      </c>
      <c r="AQ167" s="261">
        <f>IFERROR(IF(-SUM(AQ$20:AQ166)+AQ$15&lt;0.000001,0,IF($C167&gt;='H-32A-WP06 - Debt Service'!AN$24,'H-32A-WP06 - Debt Service'!AN$27/12,0)),"-")</f>
        <v>0</v>
      </c>
      <c r="AR167" s="261">
        <f>IFERROR(IF(-SUM(AR$20:AR166)+AR$15&lt;0.000001,0,IF($C167&gt;='H-32A-WP06 - Debt Service'!AO$24,'H-32A-WP06 - Debt Service'!AO$27/12,0)),"-")</f>
        <v>0</v>
      </c>
      <c r="AS167" s="261">
        <f>IFERROR(IF(-SUM(AS$20:AS166)+AS$15&lt;0.000001,0,IF($C167&gt;='H-32A-WP06 - Debt Service'!AP$24,'H-32A-WP06 - Debt Service'!AP$27/12,0)),"-")</f>
        <v>0</v>
      </c>
      <c r="AT167" s="261">
        <f>IFERROR(IF(-SUM(AT$20:AT166)+AT$15&lt;0.000001,0,IF($C167&gt;='H-32A-WP06 - Debt Service'!AQ$24,'H-32A-WP06 - Debt Service'!AQ$27/12,0)),"-")</f>
        <v>0</v>
      </c>
    </row>
    <row r="168" spans="2:46" x14ac:dyDescent="0.35">
      <c r="B168" s="252">
        <f t="shared" si="11"/>
        <v>2031</v>
      </c>
      <c r="C168" s="273">
        <f t="shared" si="13"/>
        <v>47969</v>
      </c>
      <c r="D168" s="273"/>
      <c r="E168" s="261">
        <f>IFERROR(IF(-SUM(E$20:E167)+E$15&lt;0.000001,0,IF($C168&gt;='H-32A-WP06 - Debt Service'!C$24,'H-32A-WP06 - Debt Service'!C$27/12,0)),"-")</f>
        <v>0</v>
      </c>
      <c r="F168" s="261">
        <f>IFERROR(IF(-SUM(F$20:F167)+F$15&lt;0.000001,0,IF($C168&gt;='H-32A-WP06 - Debt Service'!D$24,'H-32A-WP06 - Debt Service'!D$27/12,0)),"-")</f>
        <v>0</v>
      </c>
      <c r="G168" s="261">
        <f>IFERROR(IF(-SUM(G$20:G167)+G$15&lt;0.000001,0,IF($C168&gt;='H-32A-WP06 - Debt Service'!E$24,'H-32A-WP06 - Debt Service'!E$27/12,0)),"-")</f>
        <v>0</v>
      </c>
      <c r="H168" s="261">
        <f>IFERROR(IF(-SUM(H$20:H167)+H$15&lt;0.000001,0,IF($C168&gt;='H-32A-WP06 - Debt Service'!F$24,'H-32A-WP06 - Debt Service'!F$27/12,0)),"-")</f>
        <v>0</v>
      </c>
      <c r="I168" s="261">
        <f>IFERROR(IF(-SUM(I$20:I167)+I$15&lt;0.000001,0,IF($C168&gt;='H-32A-WP06 - Debt Service'!G$24,'H-32A-WP06 - Debt Service'!G$27/12,0)),"-")</f>
        <v>0</v>
      </c>
      <c r="J168" s="261">
        <f>IFERROR(IF(-SUM(J$20:J167)+J$15&lt;0.000001,0,IF($C168&gt;='H-32A-WP06 - Debt Service'!H$24,'H-32A-WP06 - Debt Service'!H$27/12,0)),"-")</f>
        <v>0</v>
      </c>
      <c r="K168" s="261">
        <f>IFERROR(IF(-SUM(K$20:K167)+K$15&lt;0.000001,0,IF($C168&gt;='H-32A-WP06 - Debt Service'!I$24,'H-32A-WP06 - Debt Service'!I$27/12,0)),"-")</f>
        <v>0</v>
      </c>
      <c r="L168" s="261">
        <f>IFERROR(IF(-SUM(L$20:L167)+L$15&lt;0.000001,0,IF($C168&gt;='H-32A-WP06 - Debt Service'!J$24,'H-32A-WP06 - Debt Service'!J$27/12,0)),"-")</f>
        <v>0</v>
      </c>
      <c r="M168" s="261">
        <f>IFERROR(IF(-SUM(M$20:M167)+M$15&lt;0.000001,0,IF($C168&gt;='H-32A-WP06 - Debt Service'!K$24,'H-32A-WP06 - Debt Service'!K$27/12,0)),"-")</f>
        <v>0</v>
      </c>
      <c r="N168" s="261"/>
      <c r="O168" s="261"/>
      <c r="P168" s="261">
        <f>IFERROR(IF(-SUM(P$20:P167)+P$15&lt;0.000001,0,IF($C168&gt;='H-32A-WP06 - Debt Service'!M$24,'H-32A-WP06 - Debt Service'!M$27/12,0)),"-")</f>
        <v>0</v>
      </c>
      <c r="Q168" s="261">
        <f>IFERROR(IF(-SUM(Q$20:Q167)+Q$15&lt;0.000001,0,IF($C168&gt;='H-32A-WP06 - Debt Service'!L$24,'H-32A-WP06 - Debt Service'!L$27/12,0)),"-")</f>
        <v>0</v>
      </c>
      <c r="R168" s="261">
        <f>IFERROR(IF(-SUM(R$20:R167)+R$15&lt;0.000001,0,IF($C168&gt;='H-32A-WP06 - Debt Service'!S$24,'H-32A-WP06 - Debt Service'!S$27/12,0)),"-")</f>
        <v>0</v>
      </c>
      <c r="S168" s="261">
        <f>IFERROR(IF(-SUM(S$20:S167)+S$15&lt;0.000001,0,IF($C168&gt;='H-32A-WP06 - Debt Service'!O$24,'H-32A-WP06 - Debt Service'!O$27/12,0)),"-")</f>
        <v>0</v>
      </c>
      <c r="T168" s="261">
        <f>IFERROR(IF(-SUM(T$20:T167)+T$15&lt;0.000001,0,IF($C168&gt;='H-32A-WP06 - Debt Service'!#REF!,'H-32A-WP06 - Debt Service'!#REF!/12,0)),"-")</f>
        <v>0</v>
      </c>
      <c r="U168" s="261">
        <f>IFERROR(IF(-SUM(U$20:U167)+U$15&lt;0.000001,0,IF($C168&gt;='H-32A-WP06 - Debt Service'!T$24,'H-32A-WP06 - Debt Service'!T$27/12,0)),"-")</f>
        <v>0</v>
      </c>
      <c r="V168" s="261">
        <f>IFERROR(IF(-SUM(V$20:V167)+V$15&lt;0.000001,0,IF($C168&gt;='H-32A-WP06 - Debt Service'!N$24,'H-32A-WP06 - Debt Service'!N$27/12,0)),"-")</f>
        <v>0</v>
      </c>
      <c r="W168" s="261">
        <f>IFERROR(IF(-SUM(W$20:W167)+W$15&lt;0.000001,0,IF($C168&gt;='H-32A-WP06 - Debt Service'!Q$24,'H-32A-WP06 - Debt Service'!Q$27/12,0)),"-")</f>
        <v>0</v>
      </c>
      <c r="X168" s="261">
        <f>IFERROR(IF(-SUM(X$20:X167)+X$15&lt;0.000001,0,IF($C168&gt;='H-32A-WP06 - Debt Service'!T$24,'H-32A-WP06 - Debt Service'!T$27/12,0)),"-")</f>
        <v>0</v>
      </c>
      <c r="Y168" s="261">
        <f>IFERROR(IF(-SUM(Y$20:Y167)+Y$15&lt;0.000001,0,IF($C168&gt;='H-32A-WP06 - Debt Service'!#REF!,'H-32A-WP06 - Debt Service'!#REF!/12,0)),"-")</f>
        <v>0</v>
      </c>
      <c r="Z168" s="261">
        <f>IFERROR(IF(-SUM(Z$20:Z167)+Z$15&lt;0.000001,0,IF($C168&gt;='H-32A-WP06 - Debt Service'!S$24,'H-32A-WP06 - Debt Service'!S$27/12,0)),"-")</f>
        <v>0</v>
      </c>
      <c r="AA168" s="261">
        <f>IFERROR(IF(-SUM(AA$20:AA167)+AA$15&lt;0.000001,0,IF($C168&gt;='H-32A-WP06 - Debt Service'!R$24,'H-32A-WP06 - Debt Service'!R$27/12,0)),"-")</f>
        <v>0</v>
      </c>
      <c r="AB168" s="261">
        <f>IFERROR(IF(-SUM(AB$20:AB167)+AB$15&lt;0.000001,0,IF($C168&gt;='H-32A-WP06 - Debt Service'!P$24,'H-32A-WP06 - Debt Service'!P$27/12,0)),"-")</f>
        <v>0</v>
      </c>
      <c r="AC168" s="261">
        <f>IFERROR(IF(-SUM(AC$20:AC167)+AC$15&lt;0.000001,0,IF($C168&gt;='H-32A-WP06 - Debt Service'!#REF!,'H-32A-WP06 - Debt Service'!#REF!/12,0)),"-")</f>
        <v>0</v>
      </c>
      <c r="AD168" s="261">
        <f>IFERROR(IF(-SUM(AD$20:AD167)+AD$15&lt;0.000001,0,IF($C168&gt;='H-32A-WP06 - Debt Service'!#REF!,'H-32A-WP06 - Debt Service'!#REF!/12,0)),"-")</f>
        <v>0</v>
      </c>
      <c r="AE168" s="261">
        <f>IFERROR(IF(-SUM(AE$20:AE167)+AE$15&lt;0.000001,0,IF($C168&gt;='H-32A-WP06 - Debt Service'!#REF!,'H-32A-WP06 - Debt Service'!#REF!/12,0)),"-")</f>
        <v>0</v>
      </c>
      <c r="AF168" s="261">
        <f>IFERROR(IF(-SUM(AF$20:AF167)+AF$15&lt;0.000001,0,IF($C168&gt;='H-32A-WP06 - Debt Service'!#REF!,'H-32A-WP06 - Debt Service'!#REF!/12,0)),"-")</f>
        <v>0</v>
      </c>
      <c r="AH168" s="252">
        <f t="shared" si="12"/>
        <v>2031</v>
      </c>
      <c r="AI168" s="273">
        <f t="shared" si="14"/>
        <v>47969</v>
      </c>
      <c r="AJ168" s="273"/>
      <c r="AK168" s="261" t="str">
        <f>IFERROR(IF(-SUM(AK$20:AK167)+AK$15&lt;0.000001,0,IF($C168&gt;='H-32A-WP06 - Debt Service'!AH$24,'H-32A-WP06 - Debt Service'!AH$27/12,0)),"-")</f>
        <v>-</v>
      </c>
      <c r="AL168" s="261">
        <f>IFERROR(IF(-SUM(AL$20:AL167)+AL$15&lt;0.000001,0,IF($C168&gt;='H-32A-WP06 - Debt Service'!AI$24,'H-32A-WP06 - Debt Service'!AI$27/12,0)),"-")</f>
        <v>0</v>
      </c>
      <c r="AM168" s="261">
        <f>IFERROR(IF(-SUM(AM$20:AM167)+AM$15&lt;0.000001,0,IF($C168&gt;='H-32A-WP06 - Debt Service'!AJ$24,'H-32A-WP06 - Debt Service'!AJ$27/12,0)),"-")</f>
        <v>0</v>
      </c>
      <c r="AN168" s="261">
        <f>IFERROR(IF(-SUM(AN$20:AN167)+AN$15&lt;0.000001,0,IF($C168&gt;='H-32A-WP06 - Debt Service'!AK$24,'H-32A-WP06 - Debt Service'!AK$27/12,0)),"-")</f>
        <v>0</v>
      </c>
      <c r="AO168" s="261">
        <f>IFERROR(IF(-SUM(AO$20:AO167)+AO$15&lt;0.000001,0,IF($C168&gt;='H-32A-WP06 - Debt Service'!AL$24,'H-32A-WP06 - Debt Service'!AL$27/12,0)),"-")</f>
        <v>0</v>
      </c>
      <c r="AP168" s="261">
        <f>IFERROR(IF(-SUM(AP$20:AP167)+AP$15&lt;0.000001,0,IF($C168&gt;='H-32A-WP06 - Debt Service'!AM$24,'H-32A-WP06 - Debt Service'!AM$27/12,0)),"-")</f>
        <v>0</v>
      </c>
      <c r="AQ168" s="261">
        <f>IFERROR(IF(-SUM(AQ$20:AQ167)+AQ$15&lt;0.000001,0,IF($C168&gt;='H-32A-WP06 - Debt Service'!AN$24,'H-32A-WP06 - Debt Service'!AN$27/12,0)),"-")</f>
        <v>0</v>
      </c>
      <c r="AR168" s="261">
        <f>IFERROR(IF(-SUM(AR$20:AR167)+AR$15&lt;0.000001,0,IF($C168&gt;='H-32A-WP06 - Debt Service'!AO$24,'H-32A-WP06 - Debt Service'!AO$27/12,0)),"-")</f>
        <v>0</v>
      </c>
      <c r="AS168" s="261">
        <f>IFERROR(IF(-SUM(AS$20:AS167)+AS$15&lt;0.000001,0,IF($C168&gt;='H-32A-WP06 - Debt Service'!AP$24,'H-32A-WP06 - Debt Service'!AP$27/12,0)),"-")</f>
        <v>0</v>
      </c>
      <c r="AT168" s="261">
        <f>IFERROR(IF(-SUM(AT$20:AT167)+AT$15&lt;0.000001,0,IF($C168&gt;='H-32A-WP06 - Debt Service'!AQ$24,'H-32A-WP06 - Debt Service'!AQ$27/12,0)),"-")</f>
        <v>0</v>
      </c>
    </row>
    <row r="169" spans="2:46" x14ac:dyDescent="0.35">
      <c r="B169" s="252">
        <f t="shared" si="11"/>
        <v>2031</v>
      </c>
      <c r="C169" s="273">
        <f t="shared" si="13"/>
        <v>48000</v>
      </c>
      <c r="D169" s="273"/>
      <c r="E169" s="261">
        <f>IFERROR(IF(-SUM(E$20:E168)+E$15&lt;0.000001,0,IF($C169&gt;='H-32A-WP06 - Debt Service'!C$24,'H-32A-WP06 - Debt Service'!C$27/12,0)),"-")</f>
        <v>0</v>
      </c>
      <c r="F169" s="261">
        <f>IFERROR(IF(-SUM(F$20:F168)+F$15&lt;0.000001,0,IF($C169&gt;='H-32A-WP06 - Debt Service'!D$24,'H-32A-WP06 - Debt Service'!D$27/12,0)),"-")</f>
        <v>0</v>
      </c>
      <c r="G169" s="261">
        <f>IFERROR(IF(-SUM(G$20:G168)+G$15&lt;0.000001,0,IF($C169&gt;='H-32A-WP06 - Debt Service'!E$24,'H-32A-WP06 - Debt Service'!E$27/12,0)),"-")</f>
        <v>0</v>
      </c>
      <c r="H169" s="261">
        <f>IFERROR(IF(-SUM(H$20:H168)+H$15&lt;0.000001,0,IF($C169&gt;='H-32A-WP06 - Debt Service'!F$24,'H-32A-WP06 - Debt Service'!F$27/12,0)),"-")</f>
        <v>0</v>
      </c>
      <c r="I169" s="261">
        <f>IFERROR(IF(-SUM(I$20:I168)+I$15&lt;0.000001,0,IF($C169&gt;='H-32A-WP06 - Debt Service'!G$24,'H-32A-WP06 - Debt Service'!G$27/12,0)),"-")</f>
        <v>0</v>
      </c>
      <c r="J169" s="261">
        <f>IFERROR(IF(-SUM(J$20:J168)+J$15&lt;0.000001,0,IF($C169&gt;='H-32A-WP06 - Debt Service'!H$24,'H-32A-WP06 - Debt Service'!H$27/12,0)),"-")</f>
        <v>0</v>
      </c>
      <c r="K169" s="261">
        <f>IFERROR(IF(-SUM(K$20:K168)+K$15&lt;0.000001,0,IF($C169&gt;='H-32A-WP06 - Debt Service'!I$24,'H-32A-WP06 - Debt Service'!I$27/12,0)),"-")</f>
        <v>0</v>
      </c>
      <c r="L169" s="261">
        <f>IFERROR(IF(-SUM(L$20:L168)+L$15&lt;0.000001,0,IF($C169&gt;='H-32A-WP06 - Debt Service'!J$24,'H-32A-WP06 - Debt Service'!J$27/12,0)),"-")</f>
        <v>0</v>
      </c>
      <c r="M169" s="261">
        <f>IFERROR(IF(-SUM(M$20:M168)+M$15&lt;0.000001,0,IF($C169&gt;='H-32A-WP06 - Debt Service'!K$24,'H-32A-WP06 - Debt Service'!K$27/12,0)),"-")</f>
        <v>0</v>
      </c>
      <c r="N169" s="261"/>
      <c r="O169" s="261"/>
      <c r="P169" s="261">
        <f>IFERROR(IF(-SUM(P$20:P168)+P$15&lt;0.000001,0,IF($C169&gt;='H-32A-WP06 - Debt Service'!M$24,'H-32A-WP06 - Debt Service'!M$27/12,0)),"-")</f>
        <v>0</v>
      </c>
      <c r="Q169" s="261">
        <f>IFERROR(IF(-SUM(Q$20:Q168)+Q$15&lt;0.000001,0,IF($C169&gt;='H-32A-WP06 - Debt Service'!L$24,'H-32A-WP06 - Debt Service'!L$27/12,0)),"-")</f>
        <v>0</v>
      </c>
      <c r="R169" s="261">
        <f>IFERROR(IF(-SUM(R$20:R168)+R$15&lt;0.000001,0,IF($C169&gt;='H-32A-WP06 - Debt Service'!S$24,'H-32A-WP06 - Debt Service'!S$27/12,0)),"-")</f>
        <v>0</v>
      </c>
      <c r="S169" s="261">
        <f>IFERROR(IF(-SUM(S$20:S168)+S$15&lt;0.000001,0,IF($C169&gt;='H-32A-WP06 - Debt Service'!O$24,'H-32A-WP06 - Debt Service'!O$27/12,0)),"-")</f>
        <v>0</v>
      </c>
      <c r="T169" s="261">
        <f>IFERROR(IF(-SUM(T$20:T168)+T$15&lt;0.000001,0,IF($C169&gt;='H-32A-WP06 - Debt Service'!#REF!,'H-32A-WP06 - Debt Service'!#REF!/12,0)),"-")</f>
        <v>0</v>
      </c>
      <c r="U169" s="261">
        <f>IFERROR(IF(-SUM(U$20:U168)+U$15&lt;0.000001,0,IF($C169&gt;='H-32A-WP06 - Debt Service'!T$24,'H-32A-WP06 - Debt Service'!T$27/12,0)),"-")</f>
        <v>0</v>
      </c>
      <c r="V169" s="261">
        <f>IFERROR(IF(-SUM(V$20:V168)+V$15&lt;0.000001,0,IF($C169&gt;='H-32A-WP06 - Debt Service'!N$24,'H-32A-WP06 - Debt Service'!N$27/12,0)),"-")</f>
        <v>0</v>
      </c>
      <c r="W169" s="261">
        <f>IFERROR(IF(-SUM(W$20:W168)+W$15&lt;0.000001,0,IF($C169&gt;='H-32A-WP06 - Debt Service'!Q$24,'H-32A-WP06 - Debt Service'!Q$27/12,0)),"-")</f>
        <v>0</v>
      </c>
      <c r="X169" s="261">
        <f>IFERROR(IF(-SUM(X$20:X168)+X$15&lt;0.000001,0,IF($C169&gt;='H-32A-WP06 - Debt Service'!T$24,'H-32A-WP06 - Debt Service'!T$27/12,0)),"-")</f>
        <v>0</v>
      </c>
      <c r="Y169" s="261">
        <f>IFERROR(IF(-SUM(Y$20:Y168)+Y$15&lt;0.000001,0,IF($C169&gt;='H-32A-WP06 - Debt Service'!#REF!,'H-32A-WP06 - Debt Service'!#REF!/12,0)),"-")</f>
        <v>0</v>
      </c>
      <c r="Z169" s="261">
        <f>IFERROR(IF(-SUM(Z$20:Z168)+Z$15&lt;0.000001,0,IF($C169&gt;='H-32A-WP06 - Debt Service'!S$24,'H-32A-WP06 - Debt Service'!S$27/12,0)),"-")</f>
        <v>0</v>
      </c>
      <c r="AA169" s="261">
        <f>IFERROR(IF(-SUM(AA$20:AA168)+AA$15&lt;0.000001,0,IF($C169&gt;='H-32A-WP06 - Debt Service'!R$24,'H-32A-WP06 - Debt Service'!R$27/12,0)),"-")</f>
        <v>0</v>
      </c>
      <c r="AB169" s="261">
        <f>IFERROR(IF(-SUM(AB$20:AB168)+AB$15&lt;0.000001,0,IF($C169&gt;='H-32A-WP06 - Debt Service'!P$24,'H-32A-WP06 - Debt Service'!P$27/12,0)),"-")</f>
        <v>0</v>
      </c>
      <c r="AC169" s="261">
        <f>IFERROR(IF(-SUM(AC$20:AC168)+AC$15&lt;0.000001,0,IF($C169&gt;='H-32A-WP06 - Debt Service'!#REF!,'H-32A-WP06 - Debt Service'!#REF!/12,0)),"-")</f>
        <v>0</v>
      </c>
      <c r="AD169" s="261">
        <f>IFERROR(IF(-SUM(AD$20:AD168)+AD$15&lt;0.000001,0,IF($C169&gt;='H-32A-WP06 - Debt Service'!#REF!,'H-32A-WP06 - Debt Service'!#REF!/12,0)),"-")</f>
        <v>0</v>
      </c>
      <c r="AE169" s="261">
        <f>IFERROR(IF(-SUM(AE$20:AE168)+AE$15&lt;0.000001,0,IF($C169&gt;='H-32A-WP06 - Debt Service'!#REF!,'H-32A-WP06 - Debt Service'!#REF!/12,0)),"-")</f>
        <v>0</v>
      </c>
      <c r="AF169" s="261">
        <f>IFERROR(IF(-SUM(AF$20:AF168)+AF$15&lt;0.000001,0,IF($C169&gt;='H-32A-WP06 - Debt Service'!#REF!,'H-32A-WP06 - Debt Service'!#REF!/12,0)),"-")</f>
        <v>0</v>
      </c>
      <c r="AH169" s="252">
        <f t="shared" si="12"/>
        <v>2031</v>
      </c>
      <c r="AI169" s="273">
        <f t="shared" si="14"/>
        <v>48000</v>
      </c>
      <c r="AJ169" s="273"/>
      <c r="AK169" s="261" t="str">
        <f>IFERROR(IF(-SUM(AK$20:AK168)+AK$15&lt;0.000001,0,IF($C169&gt;='H-32A-WP06 - Debt Service'!AH$24,'H-32A-WP06 - Debt Service'!AH$27/12,0)),"-")</f>
        <v>-</v>
      </c>
      <c r="AL169" s="261">
        <f>IFERROR(IF(-SUM(AL$20:AL168)+AL$15&lt;0.000001,0,IF($C169&gt;='H-32A-WP06 - Debt Service'!AI$24,'H-32A-WP06 - Debt Service'!AI$27/12,0)),"-")</f>
        <v>0</v>
      </c>
      <c r="AM169" s="261">
        <f>IFERROR(IF(-SUM(AM$20:AM168)+AM$15&lt;0.000001,0,IF($C169&gt;='H-32A-WP06 - Debt Service'!AJ$24,'H-32A-WP06 - Debt Service'!AJ$27/12,0)),"-")</f>
        <v>0</v>
      </c>
      <c r="AN169" s="261">
        <f>IFERROR(IF(-SUM(AN$20:AN168)+AN$15&lt;0.000001,0,IF($C169&gt;='H-32A-WP06 - Debt Service'!AK$24,'H-32A-WP06 - Debt Service'!AK$27/12,0)),"-")</f>
        <v>0</v>
      </c>
      <c r="AO169" s="261">
        <f>IFERROR(IF(-SUM(AO$20:AO168)+AO$15&lt;0.000001,0,IF($C169&gt;='H-32A-WP06 - Debt Service'!AL$24,'H-32A-WP06 - Debt Service'!AL$27/12,0)),"-")</f>
        <v>0</v>
      </c>
      <c r="AP169" s="261">
        <f>IFERROR(IF(-SUM(AP$20:AP168)+AP$15&lt;0.000001,0,IF($C169&gt;='H-32A-WP06 - Debt Service'!AM$24,'H-32A-WP06 - Debt Service'!AM$27/12,0)),"-")</f>
        <v>0</v>
      </c>
      <c r="AQ169" s="261">
        <f>IFERROR(IF(-SUM(AQ$20:AQ168)+AQ$15&lt;0.000001,0,IF($C169&gt;='H-32A-WP06 - Debt Service'!AN$24,'H-32A-WP06 - Debt Service'!AN$27/12,0)),"-")</f>
        <v>0</v>
      </c>
      <c r="AR169" s="261">
        <f>IFERROR(IF(-SUM(AR$20:AR168)+AR$15&lt;0.000001,0,IF($C169&gt;='H-32A-WP06 - Debt Service'!AO$24,'H-32A-WP06 - Debt Service'!AO$27/12,0)),"-")</f>
        <v>0</v>
      </c>
      <c r="AS169" s="261">
        <f>IFERROR(IF(-SUM(AS$20:AS168)+AS$15&lt;0.000001,0,IF($C169&gt;='H-32A-WP06 - Debt Service'!AP$24,'H-32A-WP06 - Debt Service'!AP$27/12,0)),"-")</f>
        <v>0</v>
      </c>
      <c r="AT169" s="261">
        <f>IFERROR(IF(-SUM(AT$20:AT168)+AT$15&lt;0.000001,0,IF($C169&gt;='H-32A-WP06 - Debt Service'!AQ$24,'H-32A-WP06 - Debt Service'!AQ$27/12,0)),"-")</f>
        <v>0</v>
      </c>
    </row>
    <row r="170" spans="2:46" x14ac:dyDescent="0.35">
      <c r="B170" s="252">
        <f t="shared" si="11"/>
        <v>2031</v>
      </c>
      <c r="C170" s="273">
        <f t="shared" si="13"/>
        <v>48030</v>
      </c>
      <c r="D170" s="273"/>
      <c r="E170" s="261">
        <f>IFERROR(IF(-SUM(E$20:E169)+E$15&lt;0.000001,0,IF($C170&gt;='H-32A-WP06 - Debt Service'!C$24,'H-32A-WP06 - Debt Service'!C$27/12,0)),"-")</f>
        <v>0</v>
      </c>
      <c r="F170" s="261">
        <f>IFERROR(IF(-SUM(F$20:F169)+F$15&lt;0.000001,0,IF($C170&gt;='H-32A-WP06 - Debt Service'!D$24,'H-32A-WP06 - Debt Service'!D$27/12,0)),"-")</f>
        <v>0</v>
      </c>
      <c r="G170" s="261">
        <f>IFERROR(IF(-SUM(G$20:G169)+G$15&lt;0.000001,0,IF($C170&gt;='H-32A-WP06 - Debt Service'!E$24,'H-32A-WP06 - Debt Service'!E$27/12,0)),"-")</f>
        <v>0</v>
      </c>
      <c r="H170" s="261">
        <f>IFERROR(IF(-SUM(H$20:H169)+H$15&lt;0.000001,0,IF($C170&gt;='H-32A-WP06 - Debt Service'!F$24,'H-32A-WP06 - Debt Service'!F$27/12,0)),"-")</f>
        <v>0</v>
      </c>
      <c r="I170" s="261">
        <f>IFERROR(IF(-SUM(I$20:I169)+I$15&lt;0.000001,0,IF($C170&gt;='H-32A-WP06 - Debt Service'!G$24,'H-32A-WP06 - Debt Service'!G$27/12,0)),"-")</f>
        <v>0</v>
      </c>
      <c r="J170" s="261">
        <f>IFERROR(IF(-SUM(J$20:J169)+J$15&lt;0.000001,0,IF($C170&gt;='H-32A-WP06 - Debt Service'!H$24,'H-32A-WP06 - Debt Service'!H$27/12,0)),"-")</f>
        <v>0</v>
      </c>
      <c r="K170" s="261">
        <f>IFERROR(IF(-SUM(K$20:K169)+K$15&lt;0.000001,0,IF($C170&gt;='H-32A-WP06 - Debt Service'!I$24,'H-32A-WP06 - Debt Service'!I$27/12,0)),"-")</f>
        <v>0</v>
      </c>
      <c r="L170" s="261">
        <f>IFERROR(IF(-SUM(L$20:L169)+L$15&lt;0.000001,0,IF($C170&gt;='H-32A-WP06 - Debt Service'!J$24,'H-32A-WP06 - Debt Service'!J$27/12,0)),"-")</f>
        <v>0</v>
      </c>
      <c r="M170" s="261">
        <f>IFERROR(IF(-SUM(M$20:M169)+M$15&lt;0.000001,0,IF($C170&gt;='H-32A-WP06 - Debt Service'!K$24,'H-32A-WP06 - Debt Service'!K$27/12,0)),"-")</f>
        <v>0</v>
      </c>
      <c r="N170" s="261"/>
      <c r="O170" s="261"/>
      <c r="P170" s="261">
        <f>IFERROR(IF(-SUM(P$20:P169)+P$15&lt;0.000001,0,IF($C170&gt;='H-32A-WP06 - Debt Service'!M$24,'H-32A-WP06 - Debt Service'!M$27/12,0)),"-")</f>
        <v>0</v>
      </c>
      <c r="Q170" s="261">
        <f>IFERROR(IF(-SUM(Q$20:Q169)+Q$15&lt;0.000001,0,IF($C170&gt;='H-32A-WP06 - Debt Service'!L$24,'H-32A-WP06 - Debt Service'!L$27/12,0)),"-")</f>
        <v>0</v>
      </c>
      <c r="R170" s="261">
        <f>IFERROR(IF(-SUM(R$20:R169)+R$15&lt;0.000001,0,IF($C170&gt;='H-32A-WP06 - Debt Service'!S$24,'H-32A-WP06 - Debt Service'!S$27/12,0)),"-")</f>
        <v>0</v>
      </c>
      <c r="S170" s="261">
        <f>IFERROR(IF(-SUM(S$20:S169)+S$15&lt;0.000001,0,IF($C170&gt;='H-32A-WP06 - Debt Service'!O$24,'H-32A-WP06 - Debt Service'!O$27/12,0)),"-")</f>
        <v>0</v>
      </c>
      <c r="T170" s="261">
        <f>IFERROR(IF(-SUM(T$20:T169)+T$15&lt;0.000001,0,IF($C170&gt;='H-32A-WP06 - Debt Service'!#REF!,'H-32A-WP06 - Debt Service'!#REF!/12,0)),"-")</f>
        <v>0</v>
      </c>
      <c r="U170" s="261">
        <f>IFERROR(IF(-SUM(U$20:U169)+U$15&lt;0.000001,0,IF($C170&gt;='H-32A-WP06 - Debt Service'!T$24,'H-32A-WP06 - Debt Service'!T$27/12,0)),"-")</f>
        <v>0</v>
      </c>
      <c r="V170" s="261">
        <f>IFERROR(IF(-SUM(V$20:V169)+V$15&lt;0.000001,0,IF($C170&gt;='H-32A-WP06 - Debt Service'!N$24,'H-32A-WP06 - Debt Service'!N$27/12,0)),"-")</f>
        <v>0</v>
      </c>
      <c r="W170" s="261">
        <f>IFERROR(IF(-SUM(W$20:W169)+W$15&lt;0.000001,0,IF($C170&gt;='H-32A-WP06 - Debt Service'!Q$24,'H-32A-WP06 - Debt Service'!Q$27/12,0)),"-")</f>
        <v>0</v>
      </c>
      <c r="X170" s="261">
        <f>IFERROR(IF(-SUM(X$20:X169)+X$15&lt;0.000001,0,IF($C170&gt;='H-32A-WP06 - Debt Service'!T$24,'H-32A-WP06 - Debt Service'!T$27/12,0)),"-")</f>
        <v>0</v>
      </c>
      <c r="Y170" s="261">
        <f>IFERROR(IF(-SUM(Y$20:Y169)+Y$15&lt;0.000001,0,IF($C170&gt;='H-32A-WP06 - Debt Service'!#REF!,'H-32A-WP06 - Debt Service'!#REF!/12,0)),"-")</f>
        <v>0</v>
      </c>
      <c r="Z170" s="261">
        <f>IFERROR(IF(-SUM(Z$20:Z169)+Z$15&lt;0.000001,0,IF($C170&gt;='H-32A-WP06 - Debt Service'!S$24,'H-32A-WP06 - Debt Service'!S$27/12,0)),"-")</f>
        <v>0</v>
      </c>
      <c r="AA170" s="261">
        <f>IFERROR(IF(-SUM(AA$20:AA169)+AA$15&lt;0.000001,0,IF($C170&gt;='H-32A-WP06 - Debt Service'!R$24,'H-32A-WP06 - Debt Service'!R$27/12,0)),"-")</f>
        <v>0</v>
      </c>
      <c r="AB170" s="261">
        <f>IFERROR(IF(-SUM(AB$20:AB169)+AB$15&lt;0.000001,0,IF($C170&gt;='H-32A-WP06 - Debt Service'!P$24,'H-32A-WP06 - Debt Service'!P$27/12,0)),"-")</f>
        <v>0</v>
      </c>
      <c r="AC170" s="261">
        <f>IFERROR(IF(-SUM(AC$20:AC169)+AC$15&lt;0.000001,0,IF($C170&gt;='H-32A-WP06 - Debt Service'!#REF!,'H-32A-WP06 - Debt Service'!#REF!/12,0)),"-")</f>
        <v>0</v>
      </c>
      <c r="AD170" s="261">
        <f>IFERROR(IF(-SUM(AD$20:AD169)+AD$15&lt;0.000001,0,IF($C170&gt;='H-32A-WP06 - Debt Service'!#REF!,'H-32A-WP06 - Debt Service'!#REF!/12,0)),"-")</f>
        <v>0</v>
      </c>
      <c r="AE170" s="261">
        <f>IFERROR(IF(-SUM(AE$20:AE169)+AE$15&lt;0.000001,0,IF($C170&gt;='H-32A-WP06 - Debt Service'!#REF!,'H-32A-WP06 - Debt Service'!#REF!/12,0)),"-")</f>
        <v>0</v>
      </c>
      <c r="AF170" s="261">
        <f>IFERROR(IF(-SUM(AF$20:AF169)+AF$15&lt;0.000001,0,IF($C170&gt;='H-32A-WP06 - Debt Service'!#REF!,'H-32A-WP06 - Debt Service'!#REF!/12,0)),"-")</f>
        <v>0</v>
      </c>
      <c r="AH170" s="252">
        <f t="shared" si="12"/>
        <v>2031</v>
      </c>
      <c r="AI170" s="273">
        <f t="shared" si="14"/>
        <v>48030</v>
      </c>
      <c r="AJ170" s="273"/>
      <c r="AK170" s="261" t="str">
        <f>IFERROR(IF(-SUM(AK$20:AK169)+AK$15&lt;0.000001,0,IF($C170&gt;='H-32A-WP06 - Debt Service'!AH$24,'H-32A-WP06 - Debt Service'!AH$27/12,0)),"-")</f>
        <v>-</v>
      </c>
      <c r="AL170" s="261">
        <f>IFERROR(IF(-SUM(AL$20:AL169)+AL$15&lt;0.000001,0,IF($C170&gt;='H-32A-WP06 - Debt Service'!AI$24,'H-32A-WP06 - Debt Service'!AI$27/12,0)),"-")</f>
        <v>0</v>
      </c>
      <c r="AM170" s="261">
        <f>IFERROR(IF(-SUM(AM$20:AM169)+AM$15&lt;0.000001,0,IF($C170&gt;='H-32A-WP06 - Debt Service'!AJ$24,'H-32A-WP06 - Debt Service'!AJ$27/12,0)),"-")</f>
        <v>0</v>
      </c>
      <c r="AN170" s="261">
        <f>IFERROR(IF(-SUM(AN$20:AN169)+AN$15&lt;0.000001,0,IF($C170&gt;='H-32A-WP06 - Debt Service'!AK$24,'H-32A-WP06 - Debt Service'!AK$27/12,0)),"-")</f>
        <v>0</v>
      </c>
      <c r="AO170" s="261">
        <f>IFERROR(IF(-SUM(AO$20:AO169)+AO$15&lt;0.000001,0,IF($C170&gt;='H-32A-WP06 - Debt Service'!AL$24,'H-32A-WP06 - Debt Service'!AL$27/12,0)),"-")</f>
        <v>0</v>
      </c>
      <c r="AP170" s="261">
        <f>IFERROR(IF(-SUM(AP$20:AP169)+AP$15&lt;0.000001,0,IF($C170&gt;='H-32A-WP06 - Debt Service'!AM$24,'H-32A-WP06 - Debt Service'!AM$27/12,0)),"-")</f>
        <v>0</v>
      </c>
      <c r="AQ170" s="261">
        <f>IFERROR(IF(-SUM(AQ$20:AQ169)+AQ$15&lt;0.000001,0,IF($C170&gt;='H-32A-WP06 - Debt Service'!AN$24,'H-32A-WP06 - Debt Service'!AN$27/12,0)),"-")</f>
        <v>0</v>
      </c>
      <c r="AR170" s="261">
        <f>IFERROR(IF(-SUM(AR$20:AR169)+AR$15&lt;0.000001,0,IF($C170&gt;='H-32A-WP06 - Debt Service'!AO$24,'H-32A-WP06 - Debt Service'!AO$27/12,0)),"-")</f>
        <v>0</v>
      </c>
      <c r="AS170" s="261">
        <f>IFERROR(IF(-SUM(AS$20:AS169)+AS$15&lt;0.000001,0,IF($C170&gt;='H-32A-WP06 - Debt Service'!AP$24,'H-32A-WP06 - Debt Service'!AP$27/12,0)),"-")</f>
        <v>0</v>
      </c>
      <c r="AT170" s="261">
        <f>IFERROR(IF(-SUM(AT$20:AT169)+AT$15&lt;0.000001,0,IF($C170&gt;='H-32A-WP06 - Debt Service'!AQ$24,'H-32A-WP06 - Debt Service'!AQ$27/12,0)),"-")</f>
        <v>0</v>
      </c>
    </row>
    <row r="171" spans="2:46" x14ac:dyDescent="0.35">
      <c r="B171" s="252">
        <f t="shared" si="11"/>
        <v>2031</v>
      </c>
      <c r="C171" s="273">
        <f t="shared" si="13"/>
        <v>48061</v>
      </c>
      <c r="D171" s="273"/>
      <c r="E171" s="261">
        <f>IFERROR(IF(-SUM(E$20:E170)+E$15&lt;0.000001,0,IF($C171&gt;='H-32A-WP06 - Debt Service'!C$24,'H-32A-WP06 - Debt Service'!C$27/12,0)),"-")</f>
        <v>0</v>
      </c>
      <c r="F171" s="261">
        <f>IFERROR(IF(-SUM(F$20:F170)+F$15&lt;0.000001,0,IF($C171&gt;='H-32A-WP06 - Debt Service'!D$24,'H-32A-WP06 - Debt Service'!D$27/12,0)),"-")</f>
        <v>0</v>
      </c>
      <c r="G171" s="261">
        <f>IFERROR(IF(-SUM(G$20:G170)+G$15&lt;0.000001,0,IF($C171&gt;='H-32A-WP06 - Debt Service'!E$24,'H-32A-WP06 - Debt Service'!E$27/12,0)),"-")</f>
        <v>0</v>
      </c>
      <c r="H171" s="261">
        <f>IFERROR(IF(-SUM(H$20:H170)+H$15&lt;0.000001,0,IF($C171&gt;='H-32A-WP06 - Debt Service'!F$24,'H-32A-WP06 - Debt Service'!F$27/12,0)),"-")</f>
        <v>0</v>
      </c>
      <c r="I171" s="261">
        <f>IFERROR(IF(-SUM(I$20:I170)+I$15&lt;0.000001,0,IF($C171&gt;='H-32A-WP06 - Debt Service'!G$24,'H-32A-WP06 - Debt Service'!G$27/12,0)),"-")</f>
        <v>0</v>
      </c>
      <c r="J171" s="261">
        <f>IFERROR(IF(-SUM(J$20:J170)+J$15&lt;0.000001,0,IF($C171&gt;='H-32A-WP06 - Debt Service'!H$24,'H-32A-WP06 - Debt Service'!H$27/12,0)),"-")</f>
        <v>0</v>
      </c>
      <c r="K171" s="261">
        <f>IFERROR(IF(-SUM(K$20:K170)+K$15&lt;0.000001,0,IF($C171&gt;='H-32A-WP06 - Debt Service'!I$24,'H-32A-WP06 - Debt Service'!I$27/12,0)),"-")</f>
        <v>0</v>
      </c>
      <c r="L171" s="261">
        <f>IFERROR(IF(-SUM(L$20:L170)+L$15&lt;0.000001,0,IF($C171&gt;='H-32A-WP06 - Debt Service'!J$24,'H-32A-WP06 - Debt Service'!J$27/12,0)),"-")</f>
        <v>0</v>
      </c>
      <c r="M171" s="261">
        <f>IFERROR(IF(-SUM(M$20:M170)+M$15&lt;0.000001,0,IF($C171&gt;='H-32A-WP06 - Debt Service'!K$24,'H-32A-WP06 - Debt Service'!K$27/12,0)),"-")</f>
        <v>0</v>
      </c>
      <c r="N171" s="261"/>
      <c r="O171" s="261"/>
      <c r="P171" s="261">
        <f>IFERROR(IF(-SUM(P$20:P170)+P$15&lt;0.000001,0,IF($C171&gt;='H-32A-WP06 - Debt Service'!M$24,'H-32A-WP06 - Debt Service'!M$27/12,0)),"-")</f>
        <v>0</v>
      </c>
      <c r="Q171" s="261">
        <f>IFERROR(IF(-SUM(Q$20:Q170)+Q$15&lt;0.000001,0,IF($C171&gt;='H-32A-WP06 - Debt Service'!L$24,'H-32A-WP06 - Debt Service'!L$27/12,0)),"-")</f>
        <v>0</v>
      </c>
      <c r="R171" s="261">
        <f>IFERROR(IF(-SUM(R$20:R170)+R$15&lt;0.000001,0,IF($C171&gt;='H-32A-WP06 - Debt Service'!S$24,'H-32A-WP06 - Debt Service'!S$27/12,0)),"-")</f>
        <v>0</v>
      </c>
      <c r="S171" s="261">
        <f>IFERROR(IF(-SUM(S$20:S170)+S$15&lt;0.000001,0,IF($C171&gt;='H-32A-WP06 - Debt Service'!O$24,'H-32A-WP06 - Debt Service'!O$27/12,0)),"-")</f>
        <v>0</v>
      </c>
      <c r="T171" s="261">
        <f>IFERROR(IF(-SUM(T$20:T170)+T$15&lt;0.000001,0,IF($C171&gt;='H-32A-WP06 - Debt Service'!#REF!,'H-32A-WP06 - Debt Service'!#REF!/12,0)),"-")</f>
        <v>0</v>
      </c>
      <c r="U171" s="261">
        <f>IFERROR(IF(-SUM(U$20:U170)+U$15&lt;0.000001,0,IF($C171&gt;='H-32A-WP06 - Debt Service'!T$24,'H-32A-WP06 - Debt Service'!T$27/12,0)),"-")</f>
        <v>0</v>
      </c>
      <c r="V171" s="261">
        <f>IFERROR(IF(-SUM(V$20:V170)+V$15&lt;0.000001,0,IF($C171&gt;='H-32A-WP06 - Debt Service'!N$24,'H-32A-WP06 - Debt Service'!N$27/12,0)),"-")</f>
        <v>0</v>
      </c>
      <c r="W171" s="261">
        <f>IFERROR(IF(-SUM(W$20:W170)+W$15&lt;0.000001,0,IF($C171&gt;='H-32A-WP06 - Debt Service'!Q$24,'H-32A-WP06 - Debt Service'!Q$27/12,0)),"-")</f>
        <v>0</v>
      </c>
      <c r="X171" s="261">
        <f>IFERROR(IF(-SUM(X$20:X170)+X$15&lt;0.000001,0,IF($C171&gt;='H-32A-WP06 - Debt Service'!T$24,'H-32A-WP06 - Debt Service'!T$27/12,0)),"-")</f>
        <v>0</v>
      </c>
      <c r="Y171" s="261">
        <f>IFERROR(IF(-SUM(Y$20:Y170)+Y$15&lt;0.000001,0,IF($C171&gt;='H-32A-WP06 - Debt Service'!#REF!,'H-32A-WP06 - Debt Service'!#REF!/12,0)),"-")</f>
        <v>0</v>
      </c>
      <c r="Z171" s="261">
        <f>IFERROR(IF(-SUM(Z$20:Z170)+Z$15&lt;0.000001,0,IF($C171&gt;='H-32A-WP06 - Debt Service'!S$24,'H-32A-WP06 - Debt Service'!S$27/12,0)),"-")</f>
        <v>0</v>
      </c>
      <c r="AA171" s="261">
        <f>IFERROR(IF(-SUM(AA$20:AA170)+AA$15&lt;0.000001,0,IF($C171&gt;='H-32A-WP06 - Debt Service'!R$24,'H-32A-WP06 - Debt Service'!R$27/12,0)),"-")</f>
        <v>0</v>
      </c>
      <c r="AB171" s="261">
        <f>IFERROR(IF(-SUM(AB$20:AB170)+AB$15&lt;0.000001,0,IF($C171&gt;='H-32A-WP06 - Debt Service'!P$24,'H-32A-WP06 - Debt Service'!P$27/12,0)),"-")</f>
        <v>0</v>
      </c>
      <c r="AC171" s="261">
        <f>IFERROR(IF(-SUM(AC$20:AC170)+AC$15&lt;0.000001,0,IF($C171&gt;='H-32A-WP06 - Debt Service'!#REF!,'H-32A-WP06 - Debt Service'!#REF!/12,0)),"-")</f>
        <v>0</v>
      </c>
      <c r="AD171" s="261">
        <f>IFERROR(IF(-SUM(AD$20:AD170)+AD$15&lt;0.000001,0,IF($C171&gt;='H-32A-WP06 - Debt Service'!#REF!,'H-32A-WP06 - Debt Service'!#REF!/12,0)),"-")</f>
        <v>0</v>
      </c>
      <c r="AE171" s="261">
        <f>IFERROR(IF(-SUM(AE$20:AE170)+AE$15&lt;0.000001,0,IF($C171&gt;='H-32A-WP06 - Debt Service'!#REF!,'H-32A-WP06 - Debt Service'!#REF!/12,0)),"-")</f>
        <v>0</v>
      </c>
      <c r="AF171" s="261">
        <f>IFERROR(IF(-SUM(AF$20:AF170)+AF$15&lt;0.000001,0,IF($C171&gt;='H-32A-WP06 - Debt Service'!#REF!,'H-32A-WP06 - Debt Service'!#REF!/12,0)),"-")</f>
        <v>0</v>
      </c>
      <c r="AH171" s="252">
        <f t="shared" si="12"/>
        <v>2031</v>
      </c>
      <c r="AI171" s="273">
        <f t="shared" si="14"/>
        <v>48061</v>
      </c>
      <c r="AJ171" s="273"/>
      <c r="AK171" s="261" t="str">
        <f>IFERROR(IF(-SUM(AK$20:AK170)+AK$15&lt;0.000001,0,IF($C171&gt;='H-32A-WP06 - Debt Service'!AH$24,'H-32A-WP06 - Debt Service'!AH$27/12,0)),"-")</f>
        <v>-</v>
      </c>
      <c r="AL171" s="261">
        <f>IFERROR(IF(-SUM(AL$20:AL170)+AL$15&lt;0.000001,0,IF($C171&gt;='H-32A-WP06 - Debt Service'!AI$24,'H-32A-WP06 - Debt Service'!AI$27/12,0)),"-")</f>
        <v>0</v>
      </c>
      <c r="AM171" s="261">
        <f>IFERROR(IF(-SUM(AM$20:AM170)+AM$15&lt;0.000001,0,IF($C171&gt;='H-32A-WP06 - Debt Service'!AJ$24,'H-32A-WP06 - Debt Service'!AJ$27/12,0)),"-")</f>
        <v>0</v>
      </c>
      <c r="AN171" s="261">
        <f>IFERROR(IF(-SUM(AN$20:AN170)+AN$15&lt;0.000001,0,IF($C171&gt;='H-32A-WP06 - Debt Service'!AK$24,'H-32A-WP06 - Debt Service'!AK$27/12,0)),"-")</f>
        <v>0</v>
      </c>
      <c r="AO171" s="261">
        <f>IFERROR(IF(-SUM(AO$20:AO170)+AO$15&lt;0.000001,0,IF($C171&gt;='H-32A-WP06 - Debt Service'!AL$24,'H-32A-WP06 - Debt Service'!AL$27/12,0)),"-")</f>
        <v>0</v>
      </c>
      <c r="AP171" s="261">
        <f>IFERROR(IF(-SUM(AP$20:AP170)+AP$15&lt;0.000001,0,IF($C171&gt;='H-32A-WP06 - Debt Service'!AM$24,'H-32A-WP06 - Debt Service'!AM$27/12,0)),"-")</f>
        <v>0</v>
      </c>
      <c r="AQ171" s="261">
        <f>IFERROR(IF(-SUM(AQ$20:AQ170)+AQ$15&lt;0.000001,0,IF($C171&gt;='H-32A-WP06 - Debt Service'!AN$24,'H-32A-WP06 - Debt Service'!AN$27/12,0)),"-")</f>
        <v>0</v>
      </c>
      <c r="AR171" s="261">
        <f>IFERROR(IF(-SUM(AR$20:AR170)+AR$15&lt;0.000001,0,IF($C171&gt;='H-32A-WP06 - Debt Service'!AO$24,'H-32A-WP06 - Debt Service'!AO$27/12,0)),"-")</f>
        <v>0</v>
      </c>
      <c r="AS171" s="261">
        <f>IFERROR(IF(-SUM(AS$20:AS170)+AS$15&lt;0.000001,0,IF($C171&gt;='H-32A-WP06 - Debt Service'!AP$24,'H-32A-WP06 - Debt Service'!AP$27/12,0)),"-")</f>
        <v>0</v>
      </c>
      <c r="AT171" s="261">
        <f>IFERROR(IF(-SUM(AT$20:AT170)+AT$15&lt;0.000001,0,IF($C171&gt;='H-32A-WP06 - Debt Service'!AQ$24,'H-32A-WP06 - Debt Service'!AQ$27/12,0)),"-")</f>
        <v>0</v>
      </c>
    </row>
    <row r="172" spans="2:46" x14ac:dyDescent="0.35">
      <c r="B172" s="252">
        <f t="shared" si="11"/>
        <v>2031</v>
      </c>
      <c r="C172" s="273">
        <f t="shared" si="13"/>
        <v>48092</v>
      </c>
      <c r="D172" s="273"/>
      <c r="E172" s="261">
        <f>IFERROR(IF(-SUM(E$20:E171)+E$15&lt;0.000001,0,IF($C172&gt;='H-32A-WP06 - Debt Service'!C$24,'H-32A-WP06 - Debt Service'!C$27/12,0)),"-")</f>
        <v>0</v>
      </c>
      <c r="F172" s="261">
        <f>IFERROR(IF(-SUM(F$20:F171)+F$15&lt;0.000001,0,IF($C172&gt;='H-32A-WP06 - Debt Service'!D$24,'H-32A-WP06 - Debt Service'!D$27/12,0)),"-")</f>
        <v>0</v>
      </c>
      <c r="G172" s="261">
        <f>IFERROR(IF(-SUM(G$20:G171)+G$15&lt;0.000001,0,IF($C172&gt;='H-32A-WP06 - Debt Service'!E$24,'H-32A-WP06 - Debt Service'!E$27/12,0)),"-")</f>
        <v>0</v>
      </c>
      <c r="H172" s="261">
        <f>IFERROR(IF(-SUM(H$20:H171)+H$15&lt;0.000001,0,IF($C172&gt;='H-32A-WP06 - Debt Service'!F$24,'H-32A-WP06 - Debt Service'!F$27/12,0)),"-")</f>
        <v>0</v>
      </c>
      <c r="I172" s="261">
        <f>IFERROR(IF(-SUM(I$20:I171)+I$15&lt;0.000001,0,IF($C172&gt;='H-32A-WP06 - Debt Service'!G$24,'H-32A-WP06 - Debt Service'!G$27/12,0)),"-")</f>
        <v>0</v>
      </c>
      <c r="J172" s="261">
        <f>IFERROR(IF(-SUM(J$20:J171)+J$15&lt;0.000001,0,IF($C172&gt;='H-32A-WP06 - Debt Service'!H$24,'H-32A-WP06 - Debt Service'!H$27/12,0)),"-")</f>
        <v>0</v>
      </c>
      <c r="K172" s="261">
        <f>IFERROR(IF(-SUM(K$20:K171)+K$15&lt;0.000001,0,IF($C172&gt;='H-32A-WP06 - Debt Service'!I$24,'H-32A-WP06 - Debt Service'!I$27/12,0)),"-")</f>
        <v>0</v>
      </c>
      <c r="L172" s="261">
        <f>IFERROR(IF(-SUM(L$20:L171)+L$15&lt;0.000001,0,IF($C172&gt;='H-32A-WP06 - Debt Service'!J$24,'H-32A-WP06 - Debt Service'!J$27/12,0)),"-")</f>
        <v>0</v>
      </c>
      <c r="M172" s="261">
        <f>IFERROR(IF(-SUM(M$20:M171)+M$15&lt;0.000001,0,IF($C172&gt;='H-32A-WP06 - Debt Service'!K$24,'H-32A-WP06 - Debt Service'!K$27/12,0)),"-")</f>
        <v>0</v>
      </c>
      <c r="N172" s="261"/>
      <c r="O172" s="261"/>
      <c r="P172" s="261">
        <f>IFERROR(IF(-SUM(P$20:P171)+P$15&lt;0.000001,0,IF($C172&gt;='H-32A-WP06 - Debt Service'!M$24,'H-32A-WP06 - Debt Service'!M$27/12,0)),"-")</f>
        <v>0</v>
      </c>
      <c r="Q172" s="261">
        <f>IFERROR(IF(-SUM(Q$20:Q171)+Q$15&lt;0.000001,0,IF($C172&gt;='H-32A-WP06 - Debt Service'!L$24,'H-32A-WP06 - Debt Service'!L$27/12,0)),"-")</f>
        <v>0</v>
      </c>
      <c r="R172" s="261">
        <f>IFERROR(IF(-SUM(R$20:R171)+R$15&lt;0.000001,0,IF($C172&gt;='H-32A-WP06 - Debt Service'!S$24,'H-32A-WP06 - Debt Service'!S$27/12,0)),"-")</f>
        <v>0</v>
      </c>
      <c r="S172" s="261">
        <f>IFERROR(IF(-SUM(S$20:S171)+S$15&lt;0.000001,0,IF($C172&gt;='H-32A-WP06 - Debt Service'!O$24,'H-32A-WP06 - Debt Service'!O$27/12,0)),"-")</f>
        <v>0</v>
      </c>
      <c r="T172" s="261">
        <f>IFERROR(IF(-SUM(T$20:T171)+T$15&lt;0.000001,0,IF($C172&gt;='H-32A-WP06 - Debt Service'!#REF!,'H-32A-WP06 - Debt Service'!#REF!/12,0)),"-")</f>
        <v>0</v>
      </c>
      <c r="U172" s="261">
        <f>IFERROR(IF(-SUM(U$20:U171)+U$15&lt;0.000001,0,IF($C172&gt;='H-32A-WP06 - Debt Service'!T$24,'H-32A-WP06 - Debt Service'!T$27/12,0)),"-")</f>
        <v>0</v>
      </c>
      <c r="V172" s="261">
        <f>IFERROR(IF(-SUM(V$20:V171)+V$15&lt;0.000001,0,IF($C172&gt;='H-32A-WP06 - Debt Service'!N$24,'H-32A-WP06 - Debt Service'!N$27/12,0)),"-")</f>
        <v>0</v>
      </c>
      <c r="W172" s="261">
        <f>IFERROR(IF(-SUM(W$20:W171)+W$15&lt;0.000001,0,IF($C172&gt;='H-32A-WP06 - Debt Service'!Q$24,'H-32A-WP06 - Debt Service'!Q$27/12,0)),"-")</f>
        <v>0</v>
      </c>
      <c r="X172" s="261">
        <f>IFERROR(IF(-SUM(X$20:X171)+X$15&lt;0.000001,0,IF($C172&gt;='H-32A-WP06 - Debt Service'!T$24,'H-32A-WP06 - Debt Service'!T$27/12,0)),"-")</f>
        <v>0</v>
      </c>
      <c r="Y172" s="261">
        <f>IFERROR(IF(-SUM(Y$20:Y171)+Y$15&lt;0.000001,0,IF($C172&gt;='H-32A-WP06 - Debt Service'!#REF!,'H-32A-WP06 - Debt Service'!#REF!/12,0)),"-")</f>
        <v>0</v>
      </c>
      <c r="Z172" s="261">
        <f>IFERROR(IF(-SUM(Z$20:Z171)+Z$15&lt;0.000001,0,IF($C172&gt;='H-32A-WP06 - Debt Service'!S$24,'H-32A-WP06 - Debt Service'!S$27/12,0)),"-")</f>
        <v>0</v>
      </c>
      <c r="AA172" s="261">
        <f>IFERROR(IF(-SUM(AA$20:AA171)+AA$15&lt;0.000001,0,IF($C172&gt;='H-32A-WP06 - Debt Service'!R$24,'H-32A-WP06 - Debt Service'!R$27/12,0)),"-")</f>
        <v>0</v>
      </c>
      <c r="AB172" s="261">
        <f>IFERROR(IF(-SUM(AB$20:AB171)+AB$15&lt;0.000001,0,IF($C172&gt;='H-32A-WP06 - Debt Service'!P$24,'H-32A-WP06 - Debt Service'!P$27/12,0)),"-")</f>
        <v>0</v>
      </c>
      <c r="AC172" s="261">
        <f>IFERROR(IF(-SUM(AC$20:AC171)+AC$15&lt;0.000001,0,IF($C172&gt;='H-32A-WP06 - Debt Service'!#REF!,'H-32A-WP06 - Debt Service'!#REF!/12,0)),"-")</f>
        <v>0</v>
      </c>
      <c r="AD172" s="261">
        <f>IFERROR(IF(-SUM(AD$20:AD171)+AD$15&lt;0.000001,0,IF($C172&gt;='H-32A-WP06 - Debt Service'!#REF!,'H-32A-WP06 - Debt Service'!#REF!/12,0)),"-")</f>
        <v>0</v>
      </c>
      <c r="AE172" s="261">
        <f>IFERROR(IF(-SUM(AE$20:AE171)+AE$15&lt;0.000001,0,IF($C172&gt;='H-32A-WP06 - Debt Service'!#REF!,'H-32A-WP06 - Debt Service'!#REF!/12,0)),"-")</f>
        <v>0</v>
      </c>
      <c r="AF172" s="261">
        <f>IFERROR(IF(-SUM(AF$20:AF171)+AF$15&lt;0.000001,0,IF($C172&gt;='H-32A-WP06 - Debt Service'!#REF!,'H-32A-WP06 - Debt Service'!#REF!/12,0)),"-")</f>
        <v>0</v>
      </c>
      <c r="AH172" s="252">
        <f t="shared" si="12"/>
        <v>2031</v>
      </c>
      <c r="AI172" s="273">
        <f t="shared" si="14"/>
        <v>48092</v>
      </c>
      <c r="AJ172" s="273"/>
      <c r="AK172" s="261" t="str">
        <f>IFERROR(IF(-SUM(AK$20:AK171)+AK$15&lt;0.000001,0,IF($C172&gt;='H-32A-WP06 - Debt Service'!AH$24,'H-32A-WP06 - Debt Service'!AH$27/12,0)),"-")</f>
        <v>-</v>
      </c>
      <c r="AL172" s="261">
        <f>IFERROR(IF(-SUM(AL$20:AL171)+AL$15&lt;0.000001,0,IF($C172&gt;='H-32A-WP06 - Debt Service'!AI$24,'H-32A-WP06 - Debt Service'!AI$27/12,0)),"-")</f>
        <v>0</v>
      </c>
      <c r="AM172" s="261">
        <f>IFERROR(IF(-SUM(AM$20:AM171)+AM$15&lt;0.000001,0,IF($C172&gt;='H-32A-WP06 - Debt Service'!AJ$24,'H-32A-WP06 - Debt Service'!AJ$27/12,0)),"-")</f>
        <v>0</v>
      </c>
      <c r="AN172" s="261">
        <f>IFERROR(IF(-SUM(AN$20:AN171)+AN$15&lt;0.000001,0,IF($C172&gt;='H-32A-WP06 - Debt Service'!AK$24,'H-32A-WP06 - Debt Service'!AK$27/12,0)),"-")</f>
        <v>0</v>
      </c>
      <c r="AO172" s="261">
        <f>IFERROR(IF(-SUM(AO$20:AO171)+AO$15&lt;0.000001,0,IF($C172&gt;='H-32A-WP06 - Debt Service'!AL$24,'H-32A-WP06 - Debt Service'!AL$27/12,0)),"-")</f>
        <v>0</v>
      </c>
      <c r="AP172" s="261">
        <f>IFERROR(IF(-SUM(AP$20:AP171)+AP$15&lt;0.000001,0,IF($C172&gt;='H-32A-WP06 - Debt Service'!AM$24,'H-32A-WP06 - Debt Service'!AM$27/12,0)),"-")</f>
        <v>0</v>
      </c>
      <c r="AQ172" s="261">
        <f>IFERROR(IF(-SUM(AQ$20:AQ171)+AQ$15&lt;0.000001,0,IF($C172&gt;='H-32A-WP06 - Debt Service'!AN$24,'H-32A-WP06 - Debt Service'!AN$27/12,0)),"-")</f>
        <v>0</v>
      </c>
      <c r="AR172" s="261">
        <f>IFERROR(IF(-SUM(AR$20:AR171)+AR$15&lt;0.000001,0,IF($C172&gt;='H-32A-WP06 - Debt Service'!AO$24,'H-32A-WP06 - Debt Service'!AO$27/12,0)),"-")</f>
        <v>0</v>
      </c>
      <c r="AS172" s="261">
        <f>IFERROR(IF(-SUM(AS$20:AS171)+AS$15&lt;0.000001,0,IF($C172&gt;='H-32A-WP06 - Debt Service'!AP$24,'H-32A-WP06 - Debt Service'!AP$27/12,0)),"-")</f>
        <v>0</v>
      </c>
      <c r="AT172" s="261">
        <f>IFERROR(IF(-SUM(AT$20:AT171)+AT$15&lt;0.000001,0,IF($C172&gt;='H-32A-WP06 - Debt Service'!AQ$24,'H-32A-WP06 - Debt Service'!AQ$27/12,0)),"-")</f>
        <v>0</v>
      </c>
    </row>
    <row r="173" spans="2:46" x14ac:dyDescent="0.35">
      <c r="B173" s="252">
        <f t="shared" si="11"/>
        <v>2031</v>
      </c>
      <c r="C173" s="273">
        <f t="shared" si="13"/>
        <v>48122</v>
      </c>
      <c r="D173" s="273"/>
      <c r="E173" s="261">
        <f>IFERROR(IF(-SUM(E$20:E172)+E$15&lt;0.000001,0,IF($C173&gt;='H-32A-WP06 - Debt Service'!C$24,'H-32A-WP06 - Debt Service'!C$27/12,0)),"-")</f>
        <v>0</v>
      </c>
      <c r="F173" s="261">
        <f>IFERROR(IF(-SUM(F$20:F172)+F$15&lt;0.000001,0,IF($C173&gt;='H-32A-WP06 - Debt Service'!D$24,'H-32A-WP06 - Debt Service'!D$27/12,0)),"-")</f>
        <v>0</v>
      </c>
      <c r="G173" s="261">
        <f>IFERROR(IF(-SUM(G$20:G172)+G$15&lt;0.000001,0,IF($C173&gt;='H-32A-WP06 - Debt Service'!E$24,'H-32A-WP06 - Debt Service'!E$27/12,0)),"-")</f>
        <v>0</v>
      </c>
      <c r="H173" s="261">
        <f>IFERROR(IF(-SUM(H$20:H172)+H$15&lt;0.000001,0,IF($C173&gt;='H-32A-WP06 - Debt Service'!F$24,'H-32A-WP06 - Debt Service'!F$27/12,0)),"-")</f>
        <v>0</v>
      </c>
      <c r="I173" s="261">
        <f>IFERROR(IF(-SUM(I$20:I172)+I$15&lt;0.000001,0,IF($C173&gt;='H-32A-WP06 - Debt Service'!G$24,'H-32A-WP06 - Debt Service'!G$27/12,0)),"-")</f>
        <v>0</v>
      </c>
      <c r="J173" s="261">
        <f>IFERROR(IF(-SUM(J$20:J172)+J$15&lt;0.000001,0,IF($C173&gt;='H-32A-WP06 - Debt Service'!H$24,'H-32A-WP06 - Debt Service'!H$27/12,0)),"-")</f>
        <v>0</v>
      </c>
      <c r="K173" s="261">
        <f>IFERROR(IF(-SUM(K$20:K172)+K$15&lt;0.000001,0,IF($C173&gt;='H-32A-WP06 - Debt Service'!I$24,'H-32A-WP06 - Debt Service'!I$27/12,0)),"-")</f>
        <v>0</v>
      </c>
      <c r="L173" s="261">
        <f>IFERROR(IF(-SUM(L$20:L172)+L$15&lt;0.000001,0,IF($C173&gt;='H-32A-WP06 - Debt Service'!J$24,'H-32A-WP06 - Debt Service'!J$27/12,0)),"-")</f>
        <v>0</v>
      </c>
      <c r="M173" s="261">
        <f>IFERROR(IF(-SUM(M$20:M172)+M$15&lt;0.000001,0,IF($C173&gt;='H-32A-WP06 - Debt Service'!K$24,'H-32A-WP06 - Debt Service'!K$27/12,0)),"-")</f>
        <v>0</v>
      </c>
      <c r="N173" s="261"/>
      <c r="O173" s="261"/>
      <c r="P173" s="261">
        <f>IFERROR(IF(-SUM(P$20:P172)+P$15&lt;0.000001,0,IF($C173&gt;='H-32A-WP06 - Debt Service'!M$24,'H-32A-WP06 - Debt Service'!M$27/12,0)),"-")</f>
        <v>0</v>
      </c>
      <c r="Q173" s="261">
        <f>IFERROR(IF(-SUM(Q$20:Q172)+Q$15&lt;0.000001,0,IF($C173&gt;='H-32A-WP06 - Debt Service'!L$24,'H-32A-WP06 - Debt Service'!L$27/12,0)),"-")</f>
        <v>0</v>
      </c>
      <c r="R173" s="261">
        <f>IFERROR(IF(-SUM(R$20:R172)+R$15&lt;0.000001,0,IF($C173&gt;='H-32A-WP06 - Debt Service'!S$24,'H-32A-WP06 - Debt Service'!S$27/12,0)),"-")</f>
        <v>0</v>
      </c>
      <c r="S173" s="261">
        <f>IFERROR(IF(-SUM(S$20:S172)+S$15&lt;0.000001,0,IF($C173&gt;='H-32A-WP06 - Debt Service'!O$24,'H-32A-WP06 - Debt Service'!O$27/12,0)),"-")</f>
        <v>0</v>
      </c>
      <c r="T173" s="261">
        <f>IFERROR(IF(-SUM(T$20:T172)+T$15&lt;0.000001,0,IF($C173&gt;='H-32A-WP06 - Debt Service'!#REF!,'H-32A-WP06 - Debt Service'!#REF!/12,0)),"-")</f>
        <v>0</v>
      </c>
      <c r="U173" s="261">
        <f>IFERROR(IF(-SUM(U$20:U172)+U$15&lt;0.000001,0,IF($C173&gt;='H-32A-WP06 - Debt Service'!T$24,'H-32A-WP06 - Debt Service'!T$27/12,0)),"-")</f>
        <v>0</v>
      </c>
      <c r="V173" s="261">
        <f>IFERROR(IF(-SUM(V$20:V172)+V$15&lt;0.000001,0,IF($C173&gt;='H-32A-WP06 - Debt Service'!N$24,'H-32A-WP06 - Debt Service'!N$27/12,0)),"-")</f>
        <v>0</v>
      </c>
      <c r="W173" s="261">
        <f>IFERROR(IF(-SUM(W$20:W172)+W$15&lt;0.000001,0,IF($C173&gt;='H-32A-WP06 - Debt Service'!Q$24,'H-32A-WP06 - Debt Service'!Q$27/12,0)),"-")</f>
        <v>0</v>
      </c>
      <c r="X173" s="261">
        <f>IFERROR(IF(-SUM(X$20:X172)+X$15&lt;0.000001,0,IF($C173&gt;='H-32A-WP06 - Debt Service'!T$24,'H-32A-WP06 - Debt Service'!T$27/12,0)),"-")</f>
        <v>0</v>
      </c>
      <c r="Y173" s="261">
        <f>IFERROR(IF(-SUM(Y$20:Y172)+Y$15&lt;0.000001,0,IF($C173&gt;='H-32A-WP06 - Debt Service'!#REF!,'H-32A-WP06 - Debt Service'!#REF!/12,0)),"-")</f>
        <v>0</v>
      </c>
      <c r="Z173" s="261">
        <f>IFERROR(IF(-SUM(Z$20:Z172)+Z$15&lt;0.000001,0,IF($C173&gt;='H-32A-WP06 - Debt Service'!S$24,'H-32A-WP06 - Debt Service'!S$27/12,0)),"-")</f>
        <v>0</v>
      </c>
      <c r="AA173" s="261">
        <f>IFERROR(IF(-SUM(AA$20:AA172)+AA$15&lt;0.000001,0,IF($C173&gt;='H-32A-WP06 - Debt Service'!R$24,'H-32A-WP06 - Debt Service'!R$27/12,0)),"-")</f>
        <v>0</v>
      </c>
      <c r="AB173" s="261">
        <f>IFERROR(IF(-SUM(AB$20:AB172)+AB$15&lt;0.000001,0,IF($C173&gt;='H-32A-WP06 - Debt Service'!P$24,'H-32A-WP06 - Debt Service'!P$27/12,0)),"-")</f>
        <v>0</v>
      </c>
      <c r="AC173" s="261">
        <f>IFERROR(IF(-SUM(AC$20:AC172)+AC$15&lt;0.000001,0,IF($C173&gt;='H-32A-WP06 - Debt Service'!#REF!,'H-32A-WP06 - Debt Service'!#REF!/12,0)),"-")</f>
        <v>0</v>
      </c>
      <c r="AD173" s="261">
        <f>IFERROR(IF(-SUM(AD$20:AD172)+AD$15&lt;0.000001,0,IF($C173&gt;='H-32A-WP06 - Debt Service'!#REF!,'H-32A-WP06 - Debt Service'!#REF!/12,0)),"-")</f>
        <v>0</v>
      </c>
      <c r="AE173" s="261">
        <f>IFERROR(IF(-SUM(AE$20:AE172)+AE$15&lt;0.000001,0,IF($C173&gt;='H-32A-WP06 - Debt Service'!#REF!,'H-32A-WP06 - Debt Service'!#REF!/12,0)),"-")</f>
        <v>0</v>
      </c>
      <c r="AF173" s="261">
        <f>IFERROR(IF(-SUM(AF$20:AF172)+AF$15&lt;0.000001,0,IF($C173&gt;='H-32A-WP06 - Debt Service'!#REF!,'H-32A-WP06 - Debt Service'!#REF!/12,0)),"-")</f>
        <v>0</v>
      </c>
      <c r="AH173" s="252">
        <f t="shared" si="12"/>
        <v>2031</v>
      </c>
      <c r="AI173" s="273">
        <f t="shared" si="14"/>
        <v>48122</v>
      </c>
      <c r="AJ173" s="273"/>
      <c r="AK173" s="261" t="str">
        <f>IFERROR(IF(-SUM(AK$20:AK172)+AK$15&lt;0.000001,0,IF($C173&gt;='H-32A-WP06 - Debt Service'!AH$24,'H-32A-WP06 - Debt Service'!AH$27/12,0)),"-")</f>
        <v>-</v>
      </c>
      <c r="AL173" s="261">
        <f>IFERROR(IF(-SUM(AL$20:AL172)+AL$15&lt;0.000001,0,IF($C173&gt;='H-32A-WP06 - Debt Service'!AI$24,'H-32A-WP06 - Debt Service'!AI$27/12,0)),"-")</f>
        <v>0</v>
      </c>
      <c r="AM173" s="261">
        <f>IFERROR(IF(-SUM(AM$20:AM172)+AM$15&lt;0.000001,0,IF($C173&gt;='H-32A-WP06 - Debt Service'!AJ$24,'H-32A-WP06 - Debt Service'!AJ$27/12,0)),"-")</f>
        <v>0</v>
      </c>
      <c r="AN173" s="261">
        <f>IFERROR(IF(-SUM(AN$20:AN172)+AN$15&lt;0.000001,0,IF($C173&gt;='H-32A-WP06 - Debt Service'!AK$24,'H-32A-WP06 - Debt Service'!AK$27/12,0)),"-")</f>
        <v>0</v>
      </c>
      <c r="AO173" s="261">
        <f>IFERROR(IF(-SUM(AO$20:AO172)+AO$15&lt;0.000001,0,IF($C173&gt;='H-32A-WP06 - Debt Service'!AL$24,'H-32A-WP06 - Debt Service'!AL$27/12,0)),"-")</f>
        <v>0</v>
      </c>
      <c r="AP173" s="261">
        <f>IFERROR(IF(-SUM(AP$20:AP172)+AP$15&lt;0.000001,0,IF($C173&gt;='H-32A-WP06 - Debt Service'!AM$24,'H-32A-WP06 - Debt Service'!AM$27/12,0)),"-")</f>
        <v>0</v>
      </c>
      <c r="AQ173" s="261">
        <f>IFERROR(IF(-SUM(AQ$20:AQ172)+AQ$15&lt;0.000001,0,IF($C173&gt;='H-32A-WP06 - Debt Service'!AN$24,'H-32A-WP06 - Debt Service'!AN$27/12,0)),"-")</f>
        <v>0</v>
      </c>
      <c r="AR173" s="261">
        <f>IFERROR(IF(-SUM(AR$20:AR172)+AR$15&lt;0.000001,0,IF($C173&gt;='H-32A-WP06 - Debt Service'!AO$24,'H-32A-WP06 - Debt Service'!AO$27/12,0)),"-")</f>
        <v>0</v>
      </c>
      <c r="AS173" s="261">
        <f>IFERROR(IF(-SUM(AS$20:AS172)+AS$15&lt;0.000001,0,IF($C173&gt;='H-32A-WP06 - Debt Service'!AP$24,'H-32A-WP06 - Debt Service'!AP$27/12,0)),"-")</f>
        <v>0</v>
      </c>
      <c r="AT173" s="261">
        <f>IFERROR(IF(-SUM(AT$20:AT172)+AT$15&lt;0.000001,0,IF($C173&gt;='H-32A-WP06 - Debt Service'!AQ$24,'H-32A-WP06 - Debt Service'!AQ$27/12,0)),"-")</f>
        <v>0</v>
      </c>
    </row>
    <row r="174" spans="2:46" x14ac:dyDescent="0.35">
      <c r="B174" s="252">
        <f t="shared" si="11"/>
        <v>2031</v>
      </c>
      <c r="C174" s="273">
        <f t="shared" si="13"/>
        <v>48153</v>
      </c>
      <c r="D174" s="273"/>
      <c r="E174" s="261">
        <f>IFERROR(IF(-SUM(E$20:E173)+E$15&lt;0.000001,0,IF($C174&gt;='H-32A-WP06 - Debt Service'!C$24,'H-32A-WP06 - Debt Service'!C$27/12,0)),"-")</f>
        <v>0</v>
      </c>
      <c r="F174" s="261">
        <f>IFERROR(IF(-SUM(F$20:F173)+F$15&lt;0.000001,0,IF($C174&gt;='H-32A-WP06 - Debt Service'!D$24,'H-32A-WP06 - Debt Service'!D$27/12,0)),"-")</f>
        <v>0</v>
      </c>
      <c r="G174" s="261">
        <f>IFERROR(IF(-SUM(G$20:G173)+G$15&lt;0.000001,0,IF($C174&gt;='H-32A-WP06 - Debt Service'!E$24,'H-32A-WP06 - Debt Service'!E$27/12,0)),"-")</f>
        <v>0</v>
      </c>
      <c r="H174" s="261">
        <f>IFERROR(IF(-SUM(H$20:H173)+H$15&lt;0.000001,0,IF($C174&gt;='H-32A-WP06 - Debt Service'!F$24,'H-32A-WP06 - Debt Service'!F$27/12,0)),"-")</f>
        <v>0</v>
      </c>
      <c r="I174" s="261">
        <f>IFERROR(IF(-SUM(I$20:I173)+I$15&lt;0.000001,0,IF($C174&gt;='H-32A-WP06 - Debt Service'!G$24,'H-32A-WP06 - Debt Service'!G$27/12,0)),"-")</f>
        <v>0</v>
      </c>
      <c r="J174" s="261">
        <f>IFERROR(IF(-SUM(J$20:J173)+J$15&lt;0.000001,0,IF($C174&gt;='H-32A-WP06 - Debt Service'!H$24,'H-32A-WP06 - Debt Service'!H$27/12,0)),"-")</f>
        <v>0</v>
      </c>
      <c r="K174" s="261">
        <f>IFERROR(IF(-SUM(K$20:K173)+K$15&lt;0.000001,0,IF($C174&gt;='H-32A-WP06 - Debt Service'!I$24,'H-32A-WP06 - Debt Service'!I$27/12,0)),"-")</f>
        <v>0</v>
      </c>
      <c r="L174" s="261">
        <f>IFERROR(IF(-SUM(L$20:L173)+L$15&lt;0.000001,0,IF($C174&gt;='H-32A-WP06 - Debt Service'!J$24,'H-32A-WP06 - Debt Service'!J$27/12,0)),"-")</f>
        <v>0</v>
      </c>
      <c r="M174" s="261">
        <f>IFERROR(IF(-SUM(M$20:M173)+M$15&lt;0.000001,0,IF($C174&gt;='H-32A-WP06 - Debt Service'!K$24,'H-32A-WP06 - Debt Service'!K$27/12,0)),"-")</f>
        <v>0</v>
      </c>
      <c r="N174" s="261"/>
      <c r="O174" s="261"/>
      <c r="P174" s="261">
        <f>IFERROR(IF(-SUM(P$20:P173)+P$15&lt;0.000001,0,IF($C174&gt;='H-32A-WP06 - Debt Service'!M$24,'H-32A-WP06 - Debt Service'!M$27/12,0)),"-")</f>
        <v>0</v>
      </c>
      <c r="Q174" s="261">
        <f>IFERROR(IF(-SUM(Q$20:Q173)+Q$15&lt;0.000001,0,IF($C174&gt;='H-32A-WP06 - Debt Service'!L$24,'H-32A-WP06 - Debt Service'!L$27/12,0)),"-")</f>
        <v>0</v>
      </c>
      <c r="R174" s="261">
        <f>IFERROR(IF(-SUM(R$20:R173)+R$15&lt;0.000001,0,IF($C174&gt;='H-32A-WP06 - Debt Service'!S$24,'H-32A-WP06 - Debt Service'!S$27/12,0)),"-")</f>
        <v>0</v>
      </c>
      <c r="S174" s="261">
        <f>IFERROR(IF(-SUM(S$20:S173)+S$15&lt;0.000001,0,IF($C174&gt;='H-32A-WP06 - Debt Service'!O$24,'H-32A-WP06 - Debt Service'!O$27/12,0)),"-")</f>
        <v>0</v>
      </c>
      <c r="T174" s="261">
        <f>IFERROR(IF(-SUM(T$20:T173)+T$15&lt;0.000001,0,IF($C174&gt;='H-32A-WP06 - Debt Service'!#REF!,'H-32A-WP06 - Debt Service'!#REF!/12,0)),"-")</f>
        <v>0</v>
      </c>
      <c r="U174" s="261">
        <f>IFERROR(IF(-SUM(U$20:U173)+U$15&lt;0.000001,0,IF($C174&gt;='H-32A-WP06 - Debt Service'!T$24,'H-32A-WP06 - Debt Service'!T$27/12,0)),"-")</f>
        <v>0</v>
      </c>
      <c r="V174" s="261">
        <f>IFERROR(IF(-SUM(V$20:V173)+V$15&lt;0.000001,0,IF($C174&gt;='H-32A-WP06 - Debt Service'!N$24,'H-32A-WP06 - Debt Service'!N$27/12,0)),"-")</f>
        <v>0</v>
      </c>
      <c r="W174" s="261">
        <f>IFERROR(IF(-SUM(W$20:W173)+W$15&lt;0.000001,0,IF($C174&gt;='H-32A-WP06 - Debt Service'!Q$24,'H-32A-WP06 - Debt Service'!Q$27/12,0)),"-")</f>
        <v>0</v>
      </c>
      <c r="X174" s="261">
        <f>IFERROR(IF(-SUM(X$20:X173)+X$15&lt;0.000001,0,IF($C174&gt;='H-32A-WP06 - Debt Service'!T$24,'H-32A-WP06 - Debt Service'!T$27/12,0)),"-")</f>
        <v>0</v>
      </c>
      <c r="Y174" s="261">
        <f>IFERROR(IF(-SUM(Y$20:Y173)+Y$15&lt;0.000001,0,IF($C174&gt;='H-32A-WP06 - Debt Service'!#REF!,'H-32A-WP06 - Debt Service'!#REF!/12,0)),"-")</f>
        <v>0</v>
      </c>
      <c r="Z174" s="261">
        <f>IFERROR(IF(-SUM(Z$20:Z173)+Z$15&lt;0.000001,0,IF($C174&gt;='H-32A-WP06 - Debt Service'!S$24,'H-32A-WP06 - Debt Service'!S$27/12,0)),"-")</f>
        <v>0</v>
      </c>
      <c r="AA174" s="261">
        <f>IFERROR(IF(-SUM(AA$20:AA173)+AA$15&lt;0.000001,0,IF($C174&gt;='H-32A-WP06 - Debt Service'!R$24,'H-32A-WP06 - Debt Service'!R$27/12,0)),"-")</f>
        <v>0</v>
      </c>
      <c r="AB174" s="261">
        <f>IFERROR(IF(-SUM(AB$20:AB173)+AB$15&lt;0.000001,0,IF($C174&gt;='H-32A-WP06 - Debt Service'!P$24,'H-32A-WP06 - Debt Service'!P$27/12,0)),"-")</f>
        <v>0</v>
      </c>
      <c r="AC174" s="261">
        <f>IFERROR(IF(-SUM(AC$20:AC173)+AC$15&lt;0.000001,0,IF($C174&gt;='H-32A-WP06 - Debt Service'!#REF!,'H-32A-WP06 - Debt Service'!#REF!/12,0)),"-")</f>
        <v>0</v>
      </c>
      <c r="AD174" s="261">
        <f>IFERROR(IF(-SUM(AD$20:AD173)+AD$15&lt;0.000001,0,IF($C174&gt;='H-32A-WP06 - Debt Service'!#REF!,'H-32A-WP06 - Debt Service'!#REF!/12,0)),"-")</f>
        <v>0</v>
      </c>
      <c r="AE174" s="261">
        <f>IFERROR(IF(-SUM(AE$20:AE173)+AE$15&lt;0.000001,0,IF($C174&gt;='H-32A-WP06 - Debt Service'!#REF!,'H-32A-WP06 - Debt Service'!#REF!/12,0)),"-")</f>
        <v>0</v>
      </c>
      <c r="AF174" s="261">
        <f>IFERROR(IF(-SUM(AF$20:AF173)+AF$15&lt;0.000001,0,IF($C174&gt;='H-32A-WP06 - Debt Service'!#REF!,'H-32A-WP06 - Debt Service'!#REF!/12,0)),"-")</f>
        <v>0</v>
      </c>
      <c r="AH174" s="252">
        <f t="shared" si="12"/>
        <v>2031</v>
      </c>
      <c r="AI174" s="273">
        <f t="shared" si="14"/>
        <v>48153</v>
      </c>
      <c r="AJ174" s="273"/>
      <c r="AK174" s="261" t="str">
        <f>IFERROR(IF(-SUM(AK$20:AK173)+AK$15&lt;0.000001,0,IF($C174&gt;='H-32A-WP06 - Debt Service'!AH$24,'H-32A-WP06 - Debt Service'!AH$27/12,0)),"-")</f>
        <v>-</v>
      </c>
      <c r="AL174" s="261">
        <f>IFERROR(IF(-SUM(AL$20:AL173)+AL$15&lt;0.000001,0,IF($C174&gt;='H-32A-WP06 - Debt Service'!AI$24,'H-32A-WP06 - Debt Service'!AI$27/12,0)),"-")</f>
        <v>0</v>
      </c>
      <c r="AM174" s="261">
        <f>IFERROR(IF(-SUM(AM$20:AM173)+AM$15&lt;0.000001,0,IF($C174&gt;='H-32A-WP06 - Debt Service'!AJ$24,'H-32A-WP06 - Debt Service'!AJ$27/12,0)),"-")</f>
        <v>0</v>
      </c>
      <c r="AN174" s="261">
        <f>IFERROR(IF(-SUM(AN$20:AN173)+AN$15&lt;0.000001,0,IF($C174&gt;='H-32A-WP06 - Debt Service'!AK$24,'H-32A-WP06 - Debt Service'!AK$27/12,0)),"-")</f>
        <v>0</v>
      </c>
      <c r="AO174" s="261">
        <f>IFERROR(IF(-SUM(AO$20:AO173)+AO$15&lt;0.000001,0,IF($C174&gt;='H-32A-WP06 - Debt Service'!AL$24,'H-32A-WP06 - Debt Service'!AL$27/12,0)),"-")</f>
        <v>0</v>
      </c>
      <c r="AP174" s="261">
        <f>IFERROR(IF(-SUM(AP$20:AP173)+AP$15&lt;0.000001,0,IF($C174&gt;='H-32A-WP06 - Debt Service'!AM$24,'H-32A-WP06 - Debt Service'!AM$27/12,0)),"-")</f>
        <v>0</v>
      </c>
      <c r="AQ174" s="261">
        <f>IFERROR(IF(-SUM(AQ$20:AQ173)+AQ$15&lt;0.000001,0,IF($C174&gt;='H-32A-WP06 - Debt Service'!AN$24,'H-32A-WP06 - Debt Service'!AN$27/12,0)),"-")</f>
        <v>0</v>
      </c>
      <c r="AR174" s="261">
        <f>IFERROR(IF(-SUM(AR$20:AR173)+AR$15&lt;0.000001,0,IF($C174&gt;='H-32A-WP06 - Debt Service'!AO$24,'H-32A-WP06 - Debt Service'!AO$27/12,0)),"-")</f>
        <v>0</v>
      </c>
      <c r="AS174" s="261">
        <f>IFERROR(IF(-SUM(AS$20:AS173)+AS$15&lt;0.000001,0,IF($C174&gt;='H-32A-WP06 - Debt Service'!AP$24,'H-32A-WP06 - Debt Service'!AP$27/12,0)),"-")</f>
        <v>0</v>
      </c>
      <c r="AT174" s="261">
        <f>IFERROR(IF(-SUM(AT$20:AT173)+AT$15&lt;0.000001,0,IF($C174&gt;='H-32A-WP06 - Debt Service'!AQ$24,'H-32A-WP06 - Debt Service'!AQ$27/12,0)),"-")</f>
        <v>0</v>
      </c>
    </row>
    <row r="175" spans="2:46" x14ac:dyDescent="0.35">
      <c r="B175" s="252">
        <f t="shared" si="11"/>
        <v>2031</v>
      </c>
      <c r="C175" s="273">
        <f t="shared" si="13"/>
        <v>48183</v>
      </c>
      <c r="D175" s="273"/>
      <c r="E175" s="261">
        <f>IFERROR(IF(-SUM(E$20:E174)+E$15&lt;0.000001,0,IF($C175&gt;='H-32A-WP06 - Debt Service'!C$24,'H-32A-WP06 - Debt Service'!C$27/12,0)),"-")</f>
        <v>0</v>
      </c>
      <c r="F175" s="261">
        <f>IFERROR(IF(-SUM(F$20:F174)+F$15&lt;0.000001,0,IF($C175&gt;='H-32A-WP06 - Debt Service'!D$24,'H-32A-WP06 - Debt Service'!D$27/12,0)),"-")</f>
        <v>0</v>
      </c>
      <c r="G175" s="261">
        <f>IFERROR(IF(-SUM(G$20:G174)+G$15&lt;0.000001,0,IF($C175&gt;='H-32A-WP06 - Debt Service'!E$24,'H-32A-WP06 - Debt Service'!E$27/12,0)),"-")</f>
        <v>0</v>
      </c>
      <c r="H175" s="261">
        <f>IFERROR(IF(-SUM(H$20:H174)+H$15&lt;0.000001,0,IF($C175&gt;='H-32A-WP06 - Debt Service'!F$24,'H-32A-WP06 - Debt Service'!F$27/12,0)),"-")</f>
        <v>0</v>
      </c>
      <c r="I175" s="261">
        <f>IFERROR(IF(-SUM(I$20:I174)+I$15&lt;0.000001,0,IF($C175&gt;='H-32A-WP06 - Debt Service'!G$24,'H-32A-WP06 - Debt Service'!G$27/12,0)),"-")</f>
        <v>0</v>
      </c>
      <c r="J175" s="261">
        <f>IFERROR(IF(-SUM(J$20:J174)+J$15&lt;0.000001,0,IF($C175&gt;='H-32A-WP06 - Debt Service'!H$24,'H-32A-WP06 - Debt Service'!H$27/12,0)),"-")</f>
        <v>0</v>
      </c>
      <c r="K175" s="261">
        <f>IFERROR(IF(-SUM(K$20:K174)+K$15&lt;0.000001,0,IF($C175&gt;='H-32A-WP06 - Debt Service'!I$24,'H-32A-WP06 - Debt Service'!I$27/12,0)),"-")</f>
        <v>0</v>
      </c>
      <c r="L175" s="261">
        <f>IFERROR(IF(-SUM(L$20:L174)+L$15&lt;0.000001,0,IF($C175&gt;='H-32A-WP06 - Debt Service'!J$24,'H-32A-WP06 - Debt Service'!J$27/12,0)),"-")</f>
        <v>0</v>
      </c>
      <c r="M175" s="261">
        <f>IFERROR(IF(-SUM(M$20:M174)+M$15&lt;0.000001,0,IF($C175&gt;='H-32A-WP06 - Debt Service'!K$24,'H-32A-WP06 - Debt Service'!K$27/12,0)),"-")</f>
        <v>0</v>
      </c>
      <c r="N175" s="261"/>
      <c r="O175" s="261"/>
      <c r="P175" s="261">
        <f>IFERROR(IF(-SUM(P$20:P174)+P$15&lt;0.000001,0,IF($C175&gt;='H-32A-WP06 - Debt Service'!M$24,'H-32A-WP06 - Debt Service'!M$27/12,0)),"-")</f>
        <v>0</v>
      </c>
      <c r="Q175" s="261">
        <f>IFERROR(IF(-SUM(Q$20:Q174)+Q$15&lt;0.000001,0,IF($C175&gt;='H-32A-WP06 - Debt Service'!L$24,'H-32A-WP06 - Debt Service'!L$27/12,0)),"-")</f>
        <v>0</v>
      </c>
      <c r="R175" s="261">
        <f>IFERROR(IF(-SUM(R$20:R174)+R$15&lt;0.000001,0,IF($C175&gt;='H-32A-WP06 - Debt Service'!S$24,'H-32A-WP06 - Debt Service'!S$27/12,0)),"-")</f>
        <v>0</v>
      </c>
      <c r="S175" s="261">
        <f>IFERROR(IF(-SUM(S$20:S174)+S$15&lt;0.000001,0,IF($C175&gt;='H-32A-WP06 - Debt Service'!O$24,'H-32A-WP06 - Debt Service'!O$27/12,0)),"-")</f>
        <v>0</v>
      </c>
      <c r="T175" s="261">
        <f>IFERROR(IF(-SUM(T$20:T174)+T$15&lt;0.000001,0,IF($C175&gt;='H-32A-WP06 - Debt Service'!#REF!,'H-32A-WP06 - Debt Service'!#REF!/12,0)),"-")</f>
        <v>0</v>
      </c>
      <c r="U175" s="261">
        <f>IFERROR(IF(-SUM(U$20:U174)+U$15&lt;0.000001,0,IF($C175&gt;='H-32A-WP06 - Debt Service'!T$24,'H-32A-WP06 - Debt Service'!T$27/12,0)),"-")</f>
        <v>0</v>
      </c>
      <c r="V175" s="261">
        <f>IFERROR(IF(-SUM(V$20:V174)+V$15&lt;0.000001,0,IF($C175&gt;='H-32A-WP06 - Debt Service'!N$24,'H-32A-WP06 - Debt Service'!N$27/12,0)),"-")</f>
        <v>0</v>
      </c>
      <c r="W175" s="261">
        <f>IFERROR(IF(-SUM(W$20:W174)+W$15&lt;0.000001,0,IF($C175&gt;='H-32A-WP06 - Debt Service'!Q$24,'H-32A-WP06 - Debt Service'!Q$27/12,0)),"-")</f>
        <v>0</v>
      </c>
      <c r="X175" s="261">
        <f>IFERROR(IF(-SUM(X$20:X174)+X$15&lt;0.000001,0,IF($C175&gt;='H-32A-WP06 - Debt Service'!T$24,'H-32A-WP06 - Debt Service'!T$27/12,0)),"-")</f>
        <v>0</v>
      </c>
      <c r="Y175" s="261">
        <f>IFERROR(IF(-SUM(Y$20:Y174)+Y$15&lt;0.000001,0,IF($C175&gt;='H-32A-WP06 - Debt Service'!#REF!,'H-32A-WP06 - Debt Service'!#REF!/12,0)),"-")</f>
        <v>0</v>
      </c>
      <c r="Z175" s="261">
        <f>IFERROR(IF(-SUM(Z$20:Z174)+Z$15&lt;0.000001,0,IF($C175&gt;='H-32A-WP06 - Debt Service'!S$24,'H-32A-WP06 - Debt Service'!S$27/12,0)),"-")</f>
        <v>0</v>
      </c>
      <c r="AA175" s="261">
        <f>IFERROR(IF(-SUM(AA$20:AA174)+AA$15&lt;0.000001,0,IF($C175&gt;='H-32A-WP06 - Debt Service'!R$24,'H-32A-WP06 - Debt Service'!R$27/12,0)),"-")</f>
        <v>0</v>
      </c>
      <c r="AB175" s="261">
        <f>IFERROR(IF(-SUM(AB$20:AB174)+AB$15&lt;0.000001,0,IF($C175&gt;='H-32A-WP06 - Debt Service'!P$24,'H-32A-WP06 - Debt Service'!P$27/12,0)),"-")</f>
        <v>0</v>
      </c>
      <c r="AC175" s="261">
        <f>IFERROR(IF(-SUM(AC$20:AC174)+AC$15&lt;0.000001,0,IF($C175&gt;='H-32A-WP06 - Debt Service'!#REF!,'H-32A-WP06 - Debt Service'!#REF!/12,0)),"-")</f>
        <v>0</v>
      </c>
      <c r="AD175" s="261">
        <f>IFERROR(IF(-SUM(AD$20:AD174)+AD$15&lt;0.000001,0,IF($C175&gt;='H-32A-WP06 - Debt Service'!#REF!,'H-32A-WP06 - Debt Service'!#REF!/12,0)),"-")</f>
        <v>0</v>
      </c>
      <c r="AE175" s="261">
        <f>IFERROR(IF(-SUM(AE$20:AE174)+AE$15&lt;0.000001,0,IF($C175&gt;='H-32A-WP06 - Debt Service'!#REF!,'H-32A-WP06 - Debt Service'!#REF!/12,0)),"-")</f>
        <v>0</v>
      </c>
      <c r="AF175" s="261">
        <f>IFERROR(IF(-SUM(AF$20:AF174)+AF$15&lt;0.000001,0,IF($C175&gt;='H-32A-WP06 - Debt Service'!#REF!,'H-32A-WP06 - Debt Service'!#REF!/12,0)),"-")</f>
        <v>0</v>
      </c>
      <c r="AH175" s="252">
        <f t="shared" si="12"/>
        <v>2031</v>
      </c>
      <c r="AI175" s="273">
        <f t="shared" si="14"/>
        <v>48183</v>
      </c>
      <c r="AJ175" s="273"/>
      <c r="AK175" s="261" t="str">
        <f>IFERROR(IF(-SUM(AK$20:AK174)+AK$15&lt;0.000001,0,IF($C175&gt;='H-32A-WP06 - Debt Service'!AH$24,'H-32A-WP06 - Debt Service'!AH$27/12,0)),"-")</f>
        <v>-</v>
      </c>
      <c r="AL175" s="261">
        <f>IFERROR(IF(-SUM(AL$20:AL174)+AL$15&lt;0.000001,0,IF($C175&gt;='H-32A-WP06 - Debt Service'!AI$24,'H-32A-WP06 - Debt Service'!AI$27/12,0)),"-")</f>
        <v>0</v>
      </c>
      <c r="AM175" s="261">
        <f>IFERROR(IF(-SUM(AM$20:AM174)+AM$15&lt;0.000001,0,IF($C175&gt;='H-32A-WP06 - Debt Service'!AJ$24,'H-32A-WP06 - Debt Service'!AJ$27/12,0)),"-")</f>
        <v>0</v>
      </c>
      <c r="AN175" s="261">
        <f>IFERROR(IF(-SUM(AN$20:AN174)+AN$15&lt;0.000001,0,IF($C175&gt;='H-32A-WP06 - Debt Service'!AK$24,'H-32A-WP06 - Debt Service'!AK$27/12,0)),"-")</f>
        <v>0</v>
      </c>
      <c r="AO175" s="261">
        <f>IFERROR(IF(-SUM(AO$20:AO174)+AO$15&lt;0.000001,0,IF($C175&gt;='H-32A-WP06 - Debt Service'!AL$24,'H-32A-WP06 - Debt Service'!AL$27/12,0)),"-")</f>
        <v>0</v>
      </c>
      <c r="AP175" s="261">
        <f>IFERROR(IF(-SUM(AP$20:AP174)+AP$15&lt;0.000001,0,IF($C175&gt;='H-32A-WP06 - Debt Service'!AM$24,'H-32A-WP06 - Debt Service'!AM$27/12,0)),"-")</f>
        <v>0</v>
      </c>
      <c r="AQ175" s="261">
        <f>IFERROR(IF(-SUM(AQ$20:AQ174)+AQ$15&lt;0.000001,0,IF($C175&gt;='H-32A-WP06 - Debt Service'!AN$24,'H-32A-WP06 - Debt Service'!AN$27/12,0)),"-")</f>
        <v>0</v>
      </c>
      <c r="AR175" s="261">
        <f>IFERROR(IF(-SUM(AR$20:AR174)+AR$15&lt;0.000001,0,IF($C175&gt;='H-32A-WP06 - Debt Service'!AO$24,'H-32A-WP06 - Debt Service'!AO$27/12,0)),"-")</f>
        <v>0</v>
      </c>
      <c r="AS175" s="261">
        <f>IFERROR(IF(-SUM(AS$20:AS174)+AS$15&lt;0.000001,0,IF($C175&gt;='H-32A-WP06 - Debt Service'!AP$24,'H-32A-WP06 - Debt Service'!AP$27/12,0)),"-")</f>
        <v>0</v>
      </c>
      <c r="AT175" s="261">
        <f>IFERROR(IF(-SUM(AT$20:AT174)+AT$15&lt;0.000001,0,IF($C175&gt;='H-32A-WP06 - Debt Service'!AQ$24,'H-32A-WP06 - Debt Service'!AQ$27/12,0)),"-")</f>
        <v>0</v>
      </c>
    </row>
    <row r="176" spans="2:46" x14ac:dyDescent="0.35">
      <c r="B176" s="252">
        <f t="shared" si="11"/>
        <v>2032</v>
      </c>
      <c r="C176" s="273">
        <f t="shared" si="13"/>
        <v>48214</v>
      </c>
      <c r="D176" s="273"/>
      <c r="E176" s="261">
        <f>IFERROR(IF(-SUM(E$20:E175)+E$15&lt;0.000001,0,IF($C176&gt;='H-32A-WP06 - Debt Service'!C$24,'H-32A-WP06 - Debt Service'!C$27/12,0)),"-")</f>
        <v>0</v>
      </c>
      <c r="F176" s="261">
        <f>IFERROR(IF(-SUM(F$20:F175)+F$15&lt;0.000001,0,IF($C176&gt;='H-32A-WP06 - Debt Service'!D$24,'H-32A-WP06 - Debt Service'!D$27/12,0)),"-")</f>
        <v>0</v>
      </c>
      <c r="G176" s="261">
        <f>IFERROR(IF(-SUM(G$20:G175)+G$15&lt;0.000001,0,IF($C176&gt;='H-32A-WP06 - Debt Service'!E$24,'H-32A-WP06 - Debt Service'!E$27/12,0)),"-")</f>
        <v>0</v>
      </c>
      <c r="H176" s="261">
        <f>IFERROR(IF(-SUM(H$20:H175)+H$15&lt;0.000001,0,IF($C176&gt;='H-32A-WP06 - Debt Service'!F$24,'H-32A-WP06 - Debt Service'!F$27/12,0)),"-")</f>
        <v>0</v>
      </c>
      <c r="I176" s="261">
        <f>IFERROR(IF(-SUM(I$20:I175)+I$15&lt;0.000001,0,IF($C176&gt;='H-32A-WP06 - Debt Service'!G$24,'H-32A-WP06 - Debt Service'!G$27/12,0)),"-")</f>
        <v>0</v>
      </c>
      <c r="J176" s="261">
        <f>IFERROR(IF(-SUM(J$20:J175)+J$15&lt;0.000001,0,IF($C176&gt;='H-32A-WP06 - Debt Service'!H$24,'H-32A-WP06 - Debt Service'!H$27/12,0)),"-")</f>
        <v>0</v>
      </c>
      <c r="K176" s="261">
        <f>IFERROR(IF(-SUM(K$20:K175)+K$15&lt;0.000001,0,IF($C176&gt;='H-32A-WP06 - Debt Service'!I$24,'H-32A-WP06 - Debt Service'!I$27/12,0)),"-")</f>
        <v>0</v>
      </c>
      <c r="L176" s="261">
        <f>IFERROR(IF(-SUM(L$20:L175)+L$15&lt;0.000001,0,IF($C176&gt;='H-32A-WP06 - Debt Service'!J$24,'H-32A-WP06 - Debt Service'!J$27/12,0)),"-")</f>
        <v>0</v>
      </c>
      <c r="M176" s="261">
        <f>IFERROR(IF(-SUM(M$20:M175)+M$15&lt;0.000001,0,IF($C176&gt;='H-32A-WP06 - Debt Service'!K$24,'H-32A-WP06 - Debt Service'!K$27/12,0)),"-")</f>
        <v>0</v>
      </c>
      <c r="N176" s="261"/>
      <c r="O176" s="261"/>
      <c r="P176" s="261">
        <f>IFERROR(IF(-SUM(P$20:P175)+P$15&lt;0.000001,0,IF($C176&gt;='H-32A-WP06 - Debt Service'!M$24,'H-32A-WP06 - Debt Service'!M$27/12,0)),"-")</f>
        <v>0</v>
      </c>
      <c r="Q176" s="261">
        <f>IFERROR(IF(-SUM(Q$20:Q175)+Q$15&lt;0.000001,0,IF($C176&gt;='H-32A-WP06 - Debt Service'!L$24,'H-32A-WP06 - Debt Service'!L$27/12,0)),"-")</f>
        <v>0</v>
      </c>
      <c r="R176" s="261">
        <f>IFERROR(IF(-SUM(R$20:R175)+R$15&lt;0.000001,0,IF($C176&gt;='H-32A-WP06 - Debt Service'!S$24,'H-32A-WP06 - Debt Service'!S$27/12,0)),"-")</f>
        <v>0</v>
      </c>
      <c r="S176" s="261">
        <f>IFERROR(IF(-SUM(S$20:S175)+S$15&lt;0.000001,0,IF($C176&gt;='H-32A-WP06 - Debt Service'!O$24,'H-32A-WP06 - Debt Service'!O$27/12,0)),"-")</f>
        <v>0</v>
      </c>
      <c r="T176" s="261">
        <f>IFERROR(IF(-SUM(T$20:T175)+T$15&lt;0.000001,0,IF($C176&gt;='H-32A-WP06 - Debt Service'!#REF!,'H-32A-WP06 - Debt Service'!#REF!/12,0)),"-")</f>
        <v>0</v>
      </c>
      <c r="U176" s="261">
        <f>IFERROR(IF(-SUM(U$20:U175)+U$15&lt;0.000001,0,IF($C176&gt;='H-32A-WP06 - Debt Service'!T$24,'H-32A-WP06 - Debt Service'!T$27/12,0)),"-")</f>
        <v>0</v>
      </c>
      <c r="V176" s="261">
        <f>IFERROR(IF(-SUM(V$20:V175)+V$15&lt;0.000001,0,IF($C176&gt;='H-32A-WP06 - Debt Service'!N$24,'H-32A-WP06 - Debt Service'!N$27/12,0)),"-")</f>
        <v>0</v>
      </c>
      <c r="W176" s="261">
        <f>IFERROR(IF(-SUM(W$20:W175)+W$15&lt;0.000001,0,IF($C176&gt;='H-32A-WP06 - Debt Service'!Q$24,'H-32A-WP06 - Debt Service'!Q$27/12,0)),"-")</f>
        <v>0</v>
      </c>
      <c r="X176" s="261">
        <f>IFERROR(IF(-SUM(X$20:X175)+X$15&lt;0.000001,0,IF($C176&gt;='H-32A-WP06 - Debt Service'!T$24,'H-32A-WP06 - Debt Service'!T$27/12,0)),"-")</f>
        <v>0</v>
      </c>
      <c r="Y176" s="261">
        <f>IFERROR(IF(-SUM(Y$20:Y175)+Y$15&lt;0.000001,0,IF($C176&gt;='H-32A-WP06 - Debt Service'!#REF!,'H-32A-WP06 - Debt Service'!#REF!/12,0)),"-")</f>
        <v>0</v>
      </c>
      <c r="Z176" s="261">
        <f>IFERROR(IF(-SUM(Z$20:Z175)+Z$15&lt;0.000001,0,IF($C176&gt;='H-32A-WP06 - Debt Service'!S$24,'H-32A-WP06 - Debt Service'!S$27/12,0)),"-")</f>
        <v>0</v>
      </c>
      <c r="AA176" s="261">
        <f>IFERROR(IF(-SUM(AA$20:AA175)+AA$15&lt;0.000001,0,IF($C176&gt;='H-32A-WP06 - Debt Service'!R$24,'H-32A-WP06 - Debt Service'!R$27/12,0)),"-")</f>
        <v>0</v>
      </c>
      <c r="AB176" s="261">
        <f>IFERROR(IF(-SUM(AB$20:AB175)+AB$15&lt;0.000001,0,IF($C176&gt;='H-32A-WP06 - Debt Service'!P$24,'H-32A-WP06 - Debt Service'!P$27/12,0)),"-")</f>
        <v>0</v>
      </c>
      <c r="AC176" s="261">
        <f>IFERROR(IF(-SUM(AC$20:AC175)+AC$15&lt;0.000001,0,IF($C176&gt;='H-32A-WP06 - Debt Service'!#REF!,'H-32A-WP06 - Debt Service'!#REF!/12,0)),"-")</f>
        <v>0</v>
      </c>
      <c r="AD176" s="261">
        <f>IFERROR(IF(-SUM(AD$20:AD175)+AD$15&lt;0.000001,0,IF($C176&gt;='H-32A-WP06 - Debt Service'!#REF!,'H-32A-WP06 - Debt Service'!#REF!/12,0)),"-")</f>
        <v>0</v>
      </c>
      <c r="AE176" s="261">
        <f>IFERROR(IF(-SUM(AE$20:AE175)+AE$15&lt;0.000001,0,IF($C176&gt;='H-32A-WP06 - Debt Service'!#REF!,'H-32A-WP06 - Debt Service'!#REF!/12,0)),"-")</f>
        <v>0</v>
      </c>
      <c r="AF176" s="261">
        <f>IFERROR(IF(-SUM(AF$20:AF175)+AF$15&lt;0.000001,0,IF($C176&gt;='H-32A-WP06 - Debt Service'!#REF!,'H-32A-WP06 - Debt Service'!#REF!/12,0)),"-")</f>
        <v>0</v>
      </c>
      <c r="AH176" s="252">
        <f t="shared" si="12"/>
        <v>2032</v>
      </c>
      <c r="AI176" s="273">
        <f t="shared" si="14"/>
        <v>48214</v>
      </c>
      <c r="AJ176" s="273"/>
      <c r="AK176" s="261" t="str">
        <f>IFERROR(IF(-SUM(AK$20:AK175)+AK$15&lt;0.000001,0,IF($C176&gt;='H-32A-WP06 - Debt Service'!AH$24,'H-32A-WP06 - Debt Service'!AH$27/12,0)),"-")</f>
        <v>-</v>
      </c>
      <c r="AL176" s="261">
        <f>IFERROR(IF(-SUM(AL$20:AL175)+AL$15&lt;0.000001,0,IF($C176&gt;='H-32A-WP06 - Debt Service'!AI$24,'H-32A-WP06 - Debt Service'!AI$27/12,0)),"-")</f>
        <v>0</v>
      </c>
      <c r="AM176" s="261">
        <f>IFERROR(IF(-SUM(AM$20:AM175)+AM$15&lt;0.000001,0,IF($C176&gt;='H-32A-WP06 - Debt Service'!AJ$24,'H-32A-WP06 - Debt Service'!AJ$27/12,0)),"-")</f>
        <v>0</v>
      </c>
      <c r="AN176" s="261">
        <f>IFERROR(IF(-SUM(AN$20:AN175)+AN$15&lt;0.000001,0,IF($C176&gt;='H-32A-WP06 - Debt Service'!AK$24,'H-32A-WP06 - Debt Service'!AK$27/12,0)),"-")</f>
        <v>0</v>
      </c>
      <c r="AO176" s="261">
        <f>IFERROR(IF(-SUM(AO$20:AO175)+AO$15&lt;0.000001,0,IF($C176&gt;='H-32A-WP06 - Debt Service'!AL$24,'H-32A-WP06 - Debt Service'!AL$27/12,0)),"-")</f>
        <v>0</v>
      </c>
      <c r="AP176" s="261">
        <f>IFERROR(IF(-SUM(AP$20:AP175)+AP$15&lt;0.000001,0,IF($C176&gt;='H-32A-WP06 - Debt Service'!AM$24,'H-32A-WP06 - Debt Service'!AM$27/12,0)),"-")</f>
        <v>0</v>
      </c>
      <c r="AQ176" s="261">
        <f>IFERROR(IF(-SUM(AQ$20:AQ175)+AQ$15&lt;0.000001,0,IF($C176&gt;='H-32A-WP06 - Debt Service'!AN$24,'H-32A-WP06 - Debt Service'!AN$27/12,0)),"-")</f>
        <v>0</v>
      </c>
      <c r="AR176" s="261">
        <f>IFERROR(IF(-SUM(AR$20:AR175)+AR$15&lt;0.000001,0,IF($C176&gt;='H-32A-WP06 - Debt Service'!AO$24,'H-32A-WP06 - Debt Service'!AO$27/12,0)),"-")</f>
        <v>0</v>
      </c>
      <c r="AS176" s="261">
        <f>IFERROR(IF(-SUM(AS$20:AS175)+AS$15&lt;0.000001,0,IF($C176&gt;='H-32A-WP06 - Debt Service'!AP$24,'H-32A-WP06 - Debt Service'!AP$27/12,0)),"-")</f>
        <v>0</v>
      </c>
      <c r="AT176" s="261">
        <f>IFERROR(IF(-SUM(AT$20:AT175)+AT$15&lt;0.000001,0,IF($C176&gt;='H-32A-WP06 - Debt Service'!AQ$24,'H-32A-WP06 - Debt Service'!AQ$27/12,0)),"-")</f>
        <v>0</v>
      </c>
    </row>
    <row r="177" spans="2:46" x14ac:dyDescent="0.35">
      <c r="B177" s="252">
        <f t="shared" si="11"/>
        <v>2032</v>
      </c>
      <c r="C177" s="273">
        <f t="shared" si="13"/>
        <v>48245</v>
      </c>
      <c r="D177" s="273"/>
      <c r="E177" s="261">
        <f>IFERROR(IF(-SUM(E$20:E176)+E$15&lt;0.000001,0,IF($C177&gt;='H-32A-WP06 - Debt Service'!C$24,'H-32A-WP06 - Debt Service'!C$27/12,0)),"-")</f>
        <v>0</v>
      </c>
      <c r="F177" s="261">
        <f>IFERROR(IF(-SUM(F$20:F176)+F$15&lt;0.000001,0,IF($C177&gt;='H-32A-WP06 - Debt Service'!D$24,'H-32A-WP06 - Debt Service'!D$27/12,0)),"-")</f>
        <v>0</v>
      </c>
      <c r="G177" s="261">
        <f>IFERROR(IF(-SUM(G$20:G176)+G$15&lt;0.000001,0,IF($C177&gt;='H-32A-WP06 - Debt Service'!E$24,'H-32A-WP06 - Debt Service'!E$27/12,0)),"-")</f>
        <v>0</v>
      </c>
      <c r="H177" s="261">
        <f>IFERROR(IF(-SUM(H$20:H176)+H$15&lt;0.000001,0,IF($C177&gt;='H-32A-WP06 - Debt Service'!F$24,'H-32A-WP06 - Debt Service'!F$27/12,0)),"-")</f>
        <v>0</v>
      </c>
      <c r="I177" s="261">
        <f>IFERROR(IF(-SUM(I$20:I176)+I$15&lt;0.000001,0,IF($C177&gt;='H-32A-WP06 - Debt Service'!G$24,'H-32A-WP06 - Debt Service'!G$27/12,0)),"-")</f>
        <v>0</v>
      </c>
      <c r="J177" s="261">
        <f>IFERROR(IF(-SUM(J$20:J176)+J$15&lt;0.000001,0,IF($C177&gt;='H-32A-WP06 - Debt Service'!H$24,'H-32A-WP06 - Debt Service'!H$27/12,0)),"-")</f>
        <v>0</v>
      </c>
      <c r="K177" s="261">
        <f>IFERROR(IF(-SUM(K$20:K176)+K$15&lt;0.000001,0,IF($C177&gt;='H-32A-WP06 - Debt Service'!I$24,'H-32A-WP06 - Debt Service'!I$27/12,0)),"-")</f>
        <v>0</v>
      </c>
      <c r="L177" s="261">
        <f>IFERROR(IF(-SUM(L$20:L176)+L$15&lt;0.000001,0,IF($C177&gt;='H-32A-WP06 - Debt Service'!J$24,'H-32A-WP06 - Debt Service'!J$27/12,0)),"-")</f>
        <v>0</v>
      </c>
      <c r="M177" s="261">
        <f>IFERROR(IF(-SUM(M$20:M176)+M$15&lt;0.000001,0,IF($C177&gt;='H-32A-WP06 - Debt Service'!K$24,'H-32A-WP06 - Debt Service'!K$27/12,0)),"-")</f>
        <v>0</v>
      </c>
      <c r="N177" s="261"/>
      <c r="O177" s="261"/>
      <c r="P177" s="261">
        <f>IFERROR(IF(-SUM(P$20:P176)+P$15&lt;0.000001,0,IF($C177&gt;='H-32A-WP06 - Debt Service'!M$24,'H-32A-WP06 - Debt Service'!M$27/12,0)),"-")</f>
        <v>0</v>
      </c>
      <c r="Q177" s="261">
        <f>IFERROR(IF(-SUM(Q$20:Q176)+Q$15&lt;0.000001,0,IF($C177&gt;='H-32A-WP06 - Debt Service'!L$24,'H-32A-WP06 - Debt Service'!L$27/12,0)),"-")</f>
        <v>0</v>
      </c>
      <c r="R177" s="261">
        <f>IFERROR(IF(-SUM(R$20:R176)+R$15&lt;0.000001,0,IF($C177&gt;='H-32A-WP06 - Debt Service'!S$24,'H-32A-WP06 - Debt Service'!S$27/12,0)),"-")</f>
        <v>0</v>
      </c>
      <c r="S177" s="261">
        <f>IFERROR(IF(-SUM(S$20:S176)+S$15&lt;0.000001,0,IF($C177&gt;='H-32A-WP06 - Debt Service'!O$24,'H-32A-WP06 - Debt Service'!O$27/12,0)),"-")</f>
        <v>0</v>
      </c>
      <c r="T177" s="261">
        <f>IFERROR(IF(-SUM(T$20:T176)+T$15&lt;0.000001,0,IF($C177&gt;='H-32A-WP06 - Debt Service'!#REF!,'H-32A-WP06 - Debt Service'!#REF!/12,0)),"-")</f>
        <v>0</v>
      </c>
      <c r="U177" s="261">
        <f>IFERROR(IF(-SUM(U$20:U176)+U$15&lt;0.000001,0,IF($C177&gt;='H-32A-WP06 - Debt Service'!T$24,'H-32A-WP06 - Debt Service'!T$27/12,0)),"-")</f>
        <v>0</v>
      </c>
      <c r="V177" s="261">
        <f>IFERROR(IF(-SUM(V$20:V176)+V$15&lt;0.000001,0,IF($C177&gt;='H-32A-WP06 - Debt Service'!N$24,'H-32A-WP06 - Debt Service'!N$27/12,0)),"-")</f>
        <v>0</v>
      </c>
      <c r="W177" s="261">
        <f>IFERROR(IF(-SUM(W$20:W176)+W$15&lt;0.000001,0,IF($C177&gt;='H-32A-WP06 - Debt Service'!Q$24,'H-32A-WP06 - Debt Service'!Q$27/12,0)),"-")</f>
        <v>0</v>
      </c>
      <c r="X177" s="261">
        <f>IFERROR(IF(-SUM(X$20:X176)+X$15&lt;0.000001,0,IF($C177&gt;='H-32A-WP06 - Debt Service'!T$24,'H-32A-WP06 - Debt Service'!T$27/12,0)),"-")</f>
        <v>0</v>
      </c>
      <c r="Y177" s="261">
        <f>IFERROR(IF(-SUM(Y$20:Y176)+Y$15&lt;0.000001,0,IF($C177&gt;='H-32A-WP06 - Debt Service'!#REF!,'H-32A-WP06 - Debt Service'!#REF!/12,0)),"-")</f>
        <v>0</v>
      </c>
      <c r="Z177" s="261">
        <f>IFERROR(IF(-SUM(Z$20:Z176)+Z$15&lt;0.000001,0,IF($C177&gt;='H-32A-WP06 - Debt Service'!S$24,'H-32A-WP06 - Debt Service'!S$27/12,0)),"-")</f>
        <v>0</v>
      </c>
      <c r="AA177" s="261">
        <f>IFERROR(IF(-SUM(AA$20:AA176)+AA$15&lt;0.000001,0,IF($C177&gt;='H-32A-WP06 - Debt Service'!R$24,'H-32A-WP06 - Debt Service'!R$27/12,0)),"-")</f>
        <v>0</v>
      </c>
      <c r="AB177" s="261">
        <f>IFERROR(IF(-SUM(AB$20:AB176)+AB$15&lt;0.000001,0,IF($C177&gt;='H-32A-WP06 - Debt Service'!P$24,'H-32A-WP06 - Debt Service'!P$27/12,0)),"-")</f>
        <v>0</v>
      </c>
      <c r="AC177" s="261">
        <f>IFERROR(IF(-SUM(AC$20:AC176)+AC$15&lt;0.000001,0,IF($C177&gt;='H-32A-WP06 - Debt Service'!#REF!,'H-32A-WP06 - Debt Service'!#REF!/12,0)),"-")</f>
        <v>0</v>
      </c>
      <c r="AD177" s="261">
        <f>IFERROR(IF(-SUM(AD$20:AD176)+AD$15&lt;0.000001,0,IF($C177&gt;='H-32A-WP06 - Debt Service'!#REF!,'H-32A-WP06 - Debt Service'!#REF!/12,0)),"-")</f>
        <v>0</v>
      </c>
      <c r="AE177" s="261">
        <f>IFERROR(IF(-SUM(AE$20:AE176)+AE$15&lt;0.000001,0,IF($C177&gt;='H-32A-WP06 - Debt Service'!#REF!,'H-32A-WP06 - Debt Service'!#REF!/12,0)),"-")</f>
        <v>0</v>
      </c>
      <c r="AF177" s="261">
        <f>IFERROR(IF(-SUM(AF$20:AF176)+AF$15&lt;0.000001,0,IF($C177&gt;='H-32A-WP06 - Debt Service'!#REF!,'H-32A-WP06 - Debt Service'!#REF!/12,0)),"-")</f>
        <v>0</v>
      </c>
      <c r="AH177" s="252">
        <f t="shared" si="12"/>
        <v>2032</v>
      </c>
      <c r="AI177" s="273">
        <f t="shared" si="14"/>
        <v>48245</v>
      </c>
      <c r="AJ177" s="273"/>
      <c r="AK177" s="261" t="str">
        <f>IFERROR(IF(-SUM(AK$20:AK176)+AK$15&lt;0.000001,0,IF($C177&gt;='H-32A-WP06 - Debt Service'!AH$24,'H-32A-WP06 - Debt Service'!AH$27/12,0)),"-")</f>
        <v>-</v>
      </c>
      <c r="AL177" s="261">
        <f>IFERROR(IF(-SUM(AL$20:AL176)+AL$15&lt;0.000001,0,IF($C177&gt;='H-32A-WP06 - Debt Service'!AI$24,'H-32A-WP06 - Debt Service'!AI$27/12,0)),"-")</f>
        <v>0</v>
      </c>
      <c r="AM177" s="261">
        <f>IFERROR(IF(-SUM(AM$20:AM176)+AM$15&lt;0.000001,0,IF($C177&gt;='H-32A-WP06 - Debt Service'!AJ$24,'H-32A-WP06 - Debt Service'!AJ$27/12,0)),"-")</f>
        <v>0</v>
      </c>
      <c r="AN177" s="261">
        <f>IFERROR(IF(-SUM(AN$20:AN176)+AN$15&lt;0.000001,0,IF($C177&gt;='H-32A-WP06 - Debt Service'!AK$24,'H-32A-WP06 - Debt Service'!AK$27/12,0)),"-")</f>
        <v>0</v>
      </c>
      <c r="AO177" s="261">
        <f>IFERROR(IF(-SUM(AO$20:AO176)+AO$15&lt;0.000001,0,IF($C177&gt;='H-32A-WP06 - Debt Service'!AL$24,'H-32A-WP06 - Debt Service'!AL$27/12,0)),"-")</f>
        <v>0</v>
      </c>
      <c r="AP177" s="261">
        <f>IFERROR(IF(-SUM(AP$20:AP176)+AP$15&lt;0.000001,0,IF($C177&gt;='H-32A-WP06 - Debt Service'!AM$24,'H-32A-WP06 - Debt Service'!AM$27/12,0)),"-")</f>
        <v>0</v>
      </c>
      <c r="AQ177" s="261">
        <f>IFERROR(IF(-SUM(AQ$20:AQ176)+AQ$15&lt;0.000001,0,IF($C177&gt;='H-32A-WP06 - Debt Service'!AN$24,'H-32A-WP06 - Debt Service'!AN$27/12,0)),"-")</f>
        <v>0</v>
      </c>
      <c r="AR177" s="261">
        <f>IFERROR(IF(-SUM(AR$20:AR176)+AR$15&lt;0.000001,0,IF($C177&gt;='H-32A-WP06 - Debt Service'!AO$24,'H-32A-WP06 - Debt Service'!AO$27/12,0)),"-")</f>
        <v>0</v>
      </c>
      <c r="AS177" s="261">
        <f>IFERROR(IF(-SUM(AS$20:AS176)+AS$15&lt;0.000001,0,IF($C177&gt;='H-32A-WP06 - Debt Service'!AP$24,'H-32A-WP06 - Debt Service'!AP$27/12,0)),"-")</f>
        <v>0</v>
      </c>
      <c r="AT177" s="261">
        <f>IFERROR(IF(-SUM(AT$20:AT176)+AT$15&lt;0.000001,0,IF($C177&gt;='H-32A-WP06 - Debt Service'!AQ$24,'H-32A-WP06 - Debt Service'!AQ$27/12,0)),"-")</f>
        <v>0</v>
      </c>
    </row>
    <row r="178" spans="2:46" x14ac:dyDescent="0.35">
      <c r="B178" s="252">
        <f t="shared" si="11"/>
        <v>2032</v>
      </c>
      <c r="C178" s="273">
        <f t="shared" si="13"/>
        <v>48274</v>
      </c>
      <c r="D178" s="273"/>
      <c r="E178" s="261">
        <f>IFERROR(IF(-SUM(E$20:E177)+E$15&lt;0.000001,0,IF($C178&gt;='H-32A-WP06 - Debt Service'!C$24,'H-32A-WP06 - Debt Service'!C$27/12,0)),"-")</f>
        <v>0</v>
      </c>
      <c r="F178" s="261">
        <f>IFERROR(IF(-SUM(F$20:F177)+F$15&lt;0.000001,0,IF($C178&gt;='H-32A-WP06 - Debt Service'!D$24,'H-32A-WP06 - Debt Service'!D$27/12,0)),"-")</f>
        <v>0</v>
      </c>
      <c r="G178" s="261">
        <f>IFERROR(IF(-SUM(G$20:G177)+G$15&lt;0.000001,0,IF($C178&gt;='H-32A-WP06 - Debt Service'!E$24,'H-32A-WP06 - Debt Service'!E$27/12,0)),"-")</f>
        <v>0</v>
      </c>
      <c r="H178" s="261">
        <f>IFERROR(IF(-SUM(H$20:H177)+H$15&lt;0.000001,0,IF($C178&gt;='H-32A-WP06 - Debt Service'!F$24,'H-32A-WP06 - Debt Service'!F$27/12,0)),"-")</f>
        <v>0</v>
      </c>
      <c r="I178" s="261">
        <f>IFERROR(IF(-SUM(I$20:I177)+I$15&lt;0.000001,0,IF($C178&gt;='H-32A-WP06 - Debt Service'!G$24,'H-32A-WP06 - Debt Service'!G$27/12,0)),"-")</f>
        <v>0</v>
      </c>
      <c r="J178" s="261">
        <f>IFERROR(IF(-SUM(J$20:J177)+J$15&lt;0.000001,0,IF($C178&gt;='H-32A-WP06 - Debt Service'!H$24,'H-32A-WP06 - Debt Service'!H$27/12,0)),"-")</f>
        <v>0</v>
      </c>
      <c r="K178" s="261">
        <f>IFERROR(IF(-SUM(K$20:K177)+K$15&lt;0.000001,0,IF($C178&gt;='H-32A-WP06 - Debt Service'!I$24,'H-32A-WP06 - Debt Service'!I$27/12,0)),"-")</f>
        <v>0</v>
      </c>
      <c r="L178" s="261">
        <f>IFERROR(IF(-SUM(L$20:L177)+L$15&lt;0.000001,0,IF($C178&gt;='H-32A-WP06 - Debt Service'!J$24,'H-32A-WP06 - Debt Service'!J$27/12,0)),"-")</f>
        <v>0</v>
      </c>
      <c r="M178" s="261">
        <f>IFERROR(IF(-SUM(M$20:M177)+M$15&lt;0.000001,0,IF($C178&gt;='H-32A-WP06 - Debt Service'!K$24,'H-32A-WP06 - Debt Service'!K$27/12,0)),"-")</f>
        <v>0</v>
      </c>
      <c r="N178" s="261"/>
      <c r="O178" s="261"/>
      <c r="P178" s="261">
        <f>IFERROR(IF(-SUM(P$20:P177)+P$15&lt;0.000001,0,IF($C178&gt;='H-32A-WP06 - Debt Service'!M$24,'H-32A-WP06 - Debt Service'!M$27/12,0)),"-")</f>
        <v>0</v>
      </c>
      <c r="Q178" s="261">
        <f>IFERROR(IF(-SUM(Q$20:Q177)+Q$15&lt;0.000001,0,IF($C178&gt;='H-32A-WP06 - Debt Service'!L$24,'H-32A-WP06 - Debt Service'!L$27/12,0)),"-")</f>
        <v>0</v>
      </c>
      <c r="R178" s="261">
        <f>IFERROR(IF(-SUM(R$20:R177)+R$15&lt;0.000001,0,IF($C178&gt;='H-32A-WP06 - Debt Service'!S$24,'H-32A-WP06 - Debt Service'!S$27/12,0)),"-")</f>
        <v>0</v>
      </c>
      <c r="S178" s="261">
        <f>IFERROR(IF(-SUM(S$20:S177)+S$15&lt;0.000001,0,IF($C178&gt;='H-32A-WP06 - Debt Service'!O$24,'H-32A-WP06 - Debt Service'!O$27/12,0)),"-")</f>
        <v>0</v>
      </c>
      <c r="T178" s="261">
        <f>IFERROR(IF(-SUM(T$20:T177)+T$15&lt;0.000001,0,IF($C178&gt;='H-32A-WP06 - Debt Service'!#REF!,'H-32A-WP06 - Debt Service'!#REF!/12,0)),"-")</f>
        <v>0</v>
      </c>
      <c r="U178" s="261">
        <f>IFERROR(IF(-SUM(U$20:U177)+U$15&lt;0.000001,0,IF($C178&gt;='H-32A-WP06 - Debt Service'!T$24,'H-32A-WP06 - Debt Service'!T$27/12,0)),"-")</f>
        <v>0</v>
      </c>
      <c r="V178" s="261">
        <f>IFERROR(IF(-SUM(V$20:V177)+V$15&lt;0.000001,0,IF($C178&gt;='H-32A-WP06 - Debt Service'!N$24,'H-32A-WP06 - Debt Service'!N$27/12,0)),"-")</f>
        <v>0</v>
      </c>
      <c r="W178" s="261">
        <f>IFERROR(IF(-SUM(W$20:W177)+W$15&lt;0.000001,0,IF($C178&gt;='H-32A-WP06 - Debt Service'!Q$24,'H-32A-WP06 - Debt Service'!Q$27/12,0)),"-")</f>
        <v>0</v>
      </c>
      <c r="X178" s="261">
        <f>IFERROR(IF(-SUM(X$20:X177)+X$15&lt;0.000001,0,IF($C178&gt;='H-32A-WP06 - Debt Service'!T$24,'H-32A-WP06 - Debt Service'!T$27/12,0)),"-")</f>
        <v>0</v>
      </c>
      <c r="Y178" s="261">
        <f>IFERROR(IF(-SUM(Y$20:Y177)+Y$15&lt;0.000001,0,IF($C178&gt;='H-32A-WP06 - Debt Service'!#REF!,'H-32A-WP06 - Debt Service'!#REF!/12,0)),"-")</f>
        <v>0</v>
      </c>
      <c r="Z178" s="261">
        <f>IFERROR(IF(-SUM(Z$20:Z177)+Z$15&lt;0.000001,0,IF($C178&gt;='H-32A-WP06 - Debt Service'!S$24,'H-32A-WP06 - Debt Service'!S$27/12,0)),"-")</f>
        <v>0</v>
      </c>
      <c r="AA178" s="261">
        <f>IFERROR(IF(-SUM(AA$20:AA177)+AA$15&lt;0.000001,0,IF($C178&gt;='H-32A-WP06 - Debt Service'!R$24,'H-32A-WP06 - Debt Service'!R$27/12,0)),"-")</f>
        <v>0</v>
      </c>
      <c r="AB178" s="261">
        <f>IFERROR(IF(-SUM(AB$20:AB177)+AB$15&lt;0.000001,0,IF($C178&gt;='H-32A-WP06 - Debt Service'!P$24,'H-32A-WP06 - Debt Service'!P$27/12,0)),"-")</f>
        <v>0</v>
      </c>
      <c r="AC178" s="261">
        <f>IFERROR(IF(-SUM(AC$20:AC177)+AC$15&lt;0.000001,0,IF($C178&gt;='H-32A-WP06 - Debt Service'!#REF!,'H-32A-WP06 - Debt Service'!#REF!/12,0)),"-")</f>
        <v>0</v>
      </c>
      <c r="AD178" s="261">
        <f>IFERROR(IF(-SUM(AD$20:AD177)+AD$15&lt;0.000001,0,IF($C178&gt;='H-32A-WP06 - Debt Service'!#REF!,'H-32A-WP06 - Debt Service'!#REF!/12,0)),"-")</f>
        <v>0</v>
      </c>
      <c r="AE178" s="261">
        <f>IFERROR(IF(-SUM(AE$20:AE177)+AE$15&lt;0.000001,0,IF($C178&gt;='H-32A-WP06 - Debt Service'!#REF!,'H-32A-WP06 - Debt Service'!#REF!/12,0)),"-")</f>
        <v>0</v>
      </c>
      <c r="AF178" s="261">
        <f>IFERROR(IF(-SUM(AF$20:AF177)+AF$15&lt;0.000001,0,IF($C178&gt;='H-32A-WP06 - Debt Service'!#REF!,'H-32A-WP06 - Debt Service'!#REF!/12,0)),"-")</f>
        <v>0</v>
      </c>
      <c r="AH178" s="252">
        <f t="shared" si="12"/>
        <v>2032</v>
      </c>
      <c r="AI178" s="273">
        <f t="shared" si="14"/>
        <v>48274</v>
      </c>
      <c r="AJ178" s="273"/>
      <c r="AK178" s="261" t="str">
        <f>IFERROR(IF(-SUM(AK$20:AK177)+AK$15&lt;0.000001,0,IF($C178&gt;='H-32A-WP06 - Debt Service'!AH$24,'H-32A-WP06 - Debt Service'!AH$27/12,0)),"-")</f>
        <v>-</v>
      </c>
      <c r="AL178" s="261">
        <f>IFERROR(IF(-SUM(AL$20:AL177)+AL$15&lt;0.000001,0,IF($C178&gt;='H-32A-WP06 - Debt Service'!AI$24,'H-32A-WP06 - Debt Service'!AI$27/12,0)),"-")</f>
        <v>0</v>
      </c>
      <c r="AM178" s="261">
        <f>IFERROR(IF(-SUM(AM$20:AM177)+AM$15&lt;0.000001,0,IF($C178&gt;='H-32A-WP06 - Debt Service'!AJ$24,'H-32A-WP06 - Debt Service'!AJ$27/12,0)),"-")</f>
        <v>0</v>
      </c>
      <c r="AN178" s="261">
        <f>IFERROR(IF(-SUM(AN$20:AN177)+AN$15&lt;0.000001,0,IF($C178&gt;='H-32A-WP06 - Debt Service'!AK$24,'H-32A-WP06 - Debt Service'!AK$27/12,0)),"-")</f>
        <v>0</v>
      </c>
      <c r="AO178" s="261">
        <f>IFERROR(IF(-SUM(AO$20:AO177)+AO$15&lt;0.000001,0,IF($C178&gt;='H-32A-WP06 - Debt Service'!AL$24,'H-32A-WP06 - Debt Service'!AL$27/12,0)),"-")</f>
        <v>0</v>
      </c>
      <c r="AP178" s="261">
        <f>IFERROR(IF(-SUM(AP$20:AP177)+AP$15&lt;0.000001,0,IF($C178&gt;='H-32A-WP06 - Debt Service'!AM$24,'H-32A-WP06 - Debt Service'!AM$27/12,0)),"-")</f>
        <v>0</v>
      </c>
      <c r="AQ178" s="261">
        <f>IFERROR(IF(-SUM(AQ$20:AQ177)+AQ$15&lt;0.000001,0,IF($C178&gt;='H-32A-WP06 - Debt Service'!AN$24,'H-32A-WP06 - Debt Service'!AN$27/12,0)),"-")</f>
        <v>0</v>
      </c>
      <c r="AR178" s="261">
        <f>IFERROR(IF(-SUM(AR$20:AR177)+AR$15&lt;0.000001,0,IF($C178&gt;='H-32A-WP06 - Debt Service'!AO$24,'H-32A-WP06 - Debt Service'!AO$27/12,0)),"-")</f>
        <v>0</v>
      </c>
      <c r="AS178" s="261">
        <f>IFERROR(IF(-SUM(AS$20:AS177)+AS$15&lt;0.000001,0,IF($C178&gt;='H-32A-WP06 - Debt Service'!AP$24,'H-32A-WP06 - Debt Service'!AP$27/12,0)),"-")</f>
        <v>0</v>
      </c>
      <c r="AT178" s="261">
        <f>IFERROR(IF(-SUM(AT$20:AT177)+AT$15&lt;0.000001,0,IF($C178&gt;='H-32A-WP06 - Debt Service'!AQ$24,'H-32A-WP06 - Debt Service'!AQ$27/12,0)),"-")</f>
        <v>0</v>
      </c>
    </row>
    <row r="179" spans="2:46" x14ac:dyDescent="0.35">
      <c r="B179" s="252">
        <f t="shared" si="11"/>
        <v>2032</v>
      </c>
      <c r="C179" s="273">
        <f t="shared" si="13"/>
        <v>48305</v>
      </c>
      <c r="D179" s="273"/>
      <c r="E179" s="261">
        <f>IFERROR(IF(-SUM(E$20:E178)+E$15&lt;0.000001,0,IF($C179&gt;='H-32A-WP06 - Debt Service'!C$24,'H-32A-WP06 - Debt Service'!C$27/12,0)),"-")</f>
        <v>0</v>
      </c>
      <c r="F179" s="261">
        <f>IFERROR(IF(-SUM(F$20:F178)+F$15&lt;0.000001,0,IF($C179&gt;='H-32A-WP06 - Debt Service'!D$24,'H-32A-WP06 - Debt Service'!D$27/12,0)),"-")</f>
        <v>0</v>
      </c>
      <c r="G179" s="261">
        <f>IFERROR(IF(-SUM(G$20:G178)+G$15&lt;0.000001,0,IF($C179&gt;='H-32A-WP06 - Debt Service'!E$24,'H-32A-WP06 - Debt Service'!E$27/12,0)),"-")</f>
        <v>0</v>
      </c>
      <c r="H179" s="261">
        <f>IFERROR(IF(-SUM(H$20:H178)+H$15&lt;0.000001,0,IF($C179&gt;='H-32A-WP06 - Debt Service'!F$24,'H-32A-WP06 - Debt Service'!F$27/12,0)),"-")</f>
        <v>0</v>
      </c>
      <c r="I179" s="261">
        <f>IFERROR(IF(-SUM(I$20:I178)+I$15&lt;0.000001,0,IF($C179&gt;='H-32A-WP06 - Debt Service'!G$24,'H-32A-WP06 - Debt Service'!G$27/12,0)),"-")</f>
        <v>0</v>
      </c>
      <c r="J179" s="261">
        <f>IFERROR(IF(-SUM(J$20:J178)+J$15&lt;0.000001,0,IF($C179&gt;='H-32A-WP06 - Debt Service'!H$24,'H-32A-WP06 - Debt Service'!H$27/12,0)),"-")</f>
        <v>0</v>
      </c>
      <c r="K179" s="261">
        <f>IFERROR(IF(-SUM(K$20:K178)+K$15&lt;0.000001,0,IF($C179&gt;='H-32A-WP06 - Debt Service'!I$24,'H-32A-WP06 - Debt Service'!I$27/12,0)),"-")</f>
        <v>0</v>
      </c>
      <c r="L179" s="261">
        <f>IFERROR(IF(-SUM(L$20:L178)+L$15&lt;0.000001,0,IF($C179&gt;='H-32A-WP06 - Debt Service'!J$24,'H-32A-WP06 - Debt Service'!J$27/12,0)),"-")</f>
        <v>0</v>
      </c>
      <c r="M179" s="261">
        <f>IFERROR(IF(-SUM(M$20:M178)+M$15&lt;0.000001,0,IF($C179&gt;='H-32A-WP06 - Debt Service'!K$24,'H-32A-WP06 - Debt Service'!K$27/12,0)),"-")</f>
        <v>0</v>
      </c>
      <c r="N179" s="261"/>
      <c r="O179" s="261"/>
      <c r="P179" s="261">
        <f>IFERROR(IF(-SUM(P$20:P178)+P$15&lt;0.000001,0,IF($C179&gt;='H-32A-WP06 - Debt Service'!M$24,'H-32A-WP06 - Debt Service'!M$27/12,0)),"-")</f>
        <v>0</v>
      </c>
      <c r="Q179" s="261">
        <f>IFERROR(IF(-SUM(Q$20:Q178)+Q$15&lt;0.000001,0,IF($C179&gt;='H-32A-WP06 - Debt Service'!L$24,'H-32A-WP06 - Debt Service'!L$27/12,0)),"-")</f>
        <v>0</v>
      </c>
      <c r="R179" s="261">
        <f>IFERROR(IF(-SUM(R$20:R178)+R$15&lt;0.000001,0,IF($C179&gt;='H-32A-WP06 - Debt Service'!S$24,'H-32A-WP06 - Debt Service'!S$27/12,0)),"-")</f>
        <v>0</v>
      </c>
      <c r="S179" s="261">
        <f>IFERROR(IF(-SUM(S$20:S178)+S$15&lt;0.000001,0,IF($C179&gt;='H-32A-WP06 - Debt Service'!O$24,'H-32A-WP06 - Debt Service'!O$27/12,0)),"-")</f>
        <v>0</v>
      </c>
      <c r="T179" s="261">
        <f>IFERROR(IF(-SUM(T$20:T178)+T$15&lt;0.000001,0,IF($C179&gt;='H-32A-WP06 - Debt Service'!#REF!,'H-32A-WP06 - Debt Service'!#REF!/12,0)),"-")</f>
        <v>0</v>
      </c>
      <c r="U179" s="261">
        <f>IFERROR(IF(-SUM(U$20:U178)+U$15&lt;0.000001,0,IF($C179&gt;='H-32A-WP06 - Debt Service'!T$24,'H-32A-WP06 - Debt Service'!T$27/12,0)),"-")</f>
        <v>0</v>
      </c>
      <c r="V179" s="261">
        <f>IFERROR(IF(-SUM(V$20:V178)+V$15&lt;0.000001,0,IF($C179&gt;='H-32A-WP06 - Debt Service'!N$24,'H-32A-WP06 - Debt Service'!N$27/12,0)),"-")</f>
        <v>0</v>
      </c>
      <c r="W179" s="261">
        <f>IFERROR(IF(-SUM(W$20:W178)+W$15&lt;0.000001,0,IF($C179&gt;='H-32A-WP06 - Debt Service'!Q$24,'H-32A-WP06 - Debt Service'!Q$27/12,0)),"-")</f>
        <v>0</v>
      </c>
      <c r="X179" s="261">
        <f>IFERROR(IF(-SUM(X$20:X178)+X$15&lt;0.000001,0,IF($C179&gt;='H-32A-WP06 - Debt Service'!T$24,'H-32A-WP06 - Debt Service'!T$27/12,0)),"-")</f>
        <v>0</v>
      </c>
      <c r="Y179" s="261">
        <f>IFERROR(IF(-SUM(Y$20:Y178)+Y$15&lt;0.000001,0,IF($C179&gt;='H-32A-WP06 - Debt Service'!#REF!,'H-32A-WP06 - Debt Service'!#REF!/12,0)),"-")</f>
        <v>0</v>
      </c>
      <c r="Z179" s="261">
        <f>IFERROR(IF(-SUM(Z$20:Z178)+Z$15&lt;0.000001,0,IF($C179&gt;='H-32A-WP06 - Debt Service'!S$24,'H-32A-WP06 - Debt Service'!S$27/12,0)),"-")</f>
        <v>0</v>
      </c>
      <c r="AA179" s="261">
        <f>IFERROR(IF(-SUM(AA$20:AA178)+AA$15&lt;0.000001,0,IF($C179&gt;='H-32A-WP06 - Debt Service'!R$24,'H-32A-WP06 - Debt Service'!R$27/12,0)),"-")</f>
        <v>0</v>
      </c>
      <c r="AB179" s="261">
        <f>IFERROR(IF(-SUM(AB$20:AB178)+AB$15&lt;0.000001,0,IF($C179&gt;='H-32A-WP06 - Debt Service'!P$24,'H-32A-WP06 - Debt Service'!P$27/12,0)),"-")</f>
        <v>0</v>
      </c>
      <c r="AC179" s="261">
        <f>IFERROR(IF(-SUM(AC$20:AC178)+AC$15&lt;0.000001,0,IF($C179&gt;='H-32A-WP06 - Debt Service'!#REF!,'H-32A-WP06 - Debt Service'!#REF!/12,0)),"-")</f>
        <v>0</v>
      </c>
      <c r="AD179" s="261">
        <f>IFERROR(IF(-SUM(AD$20:AD178)+AD$15&lt;0.000001,0,IF($C179&gt;='H-32A-WP06 - Debt Service'!#REF!,'H-32A-WP06 - Debt Service'!#REF!/12,0)),"-")</f>
        <v>0</v>
      </c>
      <c r="AE179" s="261">
        <f>IFERROR(IF(-SUM(AE$20:AE178)+AE$15&lt;0.000001,0,IF($C179&gt;='H-32A-WP06 - Debt Service'!#REF!,'H-32A-WP06 - Debt Service'!#REF!/12,0)),"-")</f>
        <v>0</v>
      </c>
      <c r="AF179" s="261">
        <f>IFERROR(IF(-SUM(AF$20:AF178)+AF$15&lt;0.000001,0,IF($C179&gt;='H-32A-WP06 - Debt Service'!#REF!,'H-32A-WP06 - Debt Service'!#REF!/12,0)),"-")</f>
        <v>0</v>
      </c>
      <c r="AH179" s="252">
        <f t="shared" si="12"/>
        <v>2032</v>
      </c>
      <c r="AI179" s="273">
        <f t="shared" si="14"/>
        <v>48305</v>
      </c>
      <c r="AJ179" s="273"/>
      <c r="AK179" s="261" t="str">
        <f>IFERROR(IF(-SUM(AK$20:AK178)+AK$15&lt;0.000001,0,IF($C179&gt;='H-32A-WP06 - Debt Service'!AH$24,'H-32A-WP06 - Debt Service'!AH$27/12,0)),"-")</f>
        <v>-</v>
      </c>
      <c r="AL179" s="261">
        <f>IFERROR(IF(-SUM(AL$20:AL178)+AL$15&lt;0.000001,0,IF($C179&gt;='H-32A-WP06 - Debt Service'!AI$24,'H-32A-WP06 - Debt Service'!AI$27/12,0)),"-")</f>
        <v>0</v>
      </c>
      <c r="AM179" s="261">
        <f>IFERROR(IF(-SUM(AM$20:AM178)+AM$15&lt;0.000001,0,IF($C179&gt;='H-32A-WP06 - Debt Service'!AJ$24,'H-32A-WP06 - Debt Service'!AJ$27/12,0)),"-")</f>
        <v>0</v>
      </c>
      <c r="AN179" s="261">
        <f>IFERROR(IF(-SUM(AN$20:AN178)+AN$15&lt;0.000001,0,IF($C179&gt;='H-32A-WP06 - Debt Service'!AK$24,'H-32A-WP06 - Debt Service'!AK$27/12,0)),"-")</f>
        <v>0</v>
      </c>
      <c r="AO179" s="261">
        <f>IFERROR(IF(-SUM(AO$20:AO178)+AO$15&lt;0.000001,0,IF($C179&gt;='H-32A-WP06 - Debt Service'!AL$24,'H-32A-WP06 - Debt Service'!AL$27/12,0)),"-")</f>
        <v>0</v>
      </c>
      <c r="AP179" s="261">
        <f>IFERROR(IF(-SUM(AP$20:AP178)+AP$15&lt;0.000001,0,IF($C179&gt;='H-32A-WP06 - Debt Service'!AM$24,'H-32A-WP06 - Debt Service'!AM$27/12,0)),"-")</f>
        <v>0</v>
      </c>
      <c r="AQ179" s="261">
        <f>IFERROR(IF(-SUM(AQ$20:AQ178)+AQ$15&lt;0.000001,0,IF($C179&gt;='H-32A-WP06 - Debt Service'!AN$24,'H-32A-WP06 - Debt Service'!AN$27/12,0)),"-")</f>
        <v>0</v>
      </c>
      <c r="AR179" s="261">
        <f>IFERROR(IF(-SUM(AR$20:AR178)+AR$15&lt;0.000001,0,IF($C179&gt;='H-32A-WP06 - Debt Service'!AO$24,'H-32A-WP06 - Debt Service'!AO$27/12,0)),"-")</f>
        <v>0</v>
      </c>
      <c r="AS179" s="261">
        <f>IFERROR(IF(-SUM(AS$20:AS178)+AS$15&lt;0.000001,0,IF($C179&gt;='H-32A-WP06 - Debt Service'!AP$24,'H-32A-WP06 - Debt Service'!AP$27/12,0)),"-")</f>
        <v>0</v>
      </c>
      <c r="AT179" s="261">
        <f>IFERROR(IF(-SUM(AT$20:AT178)+AT$15&lt;0.000001,0,IF($C179&gt;='H-32A-WP06 - Debt Service'!AQ$24,'H-32A-WP06 - Debt Service'!AQ$27/12,0)),"-")</f>
        <v>0</v>
      </c>
    </row>
    <row r="180" spans="2:46" x14ac:dyDescent="0.35">
      <c r="B180" s="252">
        <f t="shared" si="11"/>
        <v>2032</v>
      </c>
      <c r="C180" s="273">
        <f t="shared" si="13"/>
        <v>48335</v>
      </c>
      <c r="D180" s="273"/>
      <c r="E180" s="261">
        <f>IFERROR(IF(-SUM(E$20:E179)+E$15&lt;0.000001,0,IF($C180&gt;='H-32A-WP06 - Debt Service'!C$24,'H-32A-WP06 - Debt Service'!C$27/12,0)),"-")</f>
        <v>0</v>
      </c>
      <c r="F180" s="261">
        <f>IFERROR(IF(-SUM(F$20:F179)+F$15&lt;0.000001,0,IF($C180&gt;='H-32A-WP06 - Debt Service'!D$24,'H-32A-WP06 - Debt Service'!D$27/12,0)),"-")</f>
        <v>0</v>
      </c>
      <c r="G180" s="261">
        <f>IFERROR(IF(-SUM(G$20:G179)+G$15&lt;0.000001,0,IF($C180&gt;='H-32A-WP06 - Debt Service'!E$24,'H-32A-WP06 - Debt Service'!E$27/12,0)),"-")</f>
        <v>0</v>
      </c>
      <c r="H180" s="261">
        <f>IFERROR(IF(-SUM(H$20:H179)+H$15&lt;0.000001,0,IF($C180&gt;='H-32A-WP06 - Debt Service'!F$24,'H-32A-WP06 - Debt Service'!F$27/12,0)),"-")</f>
        <v>0</v>
      </c>
      <c r="I180" s="261">
        <f>IFERROR(IF(-SUM(I$20:I179)+I$15&lt;0.000001,0,IF($C180&gt;='H-32A-WP06 - Debt Service'!G$24,'H-32A-WP06 - Debt Service'!G$27/12,0)),"-")</f>
        <v>0</v>
      </c>
      <c r="J180" s="261">
        <f>IFERROR(IF(-SUM(J$20:J179)+J$15&lt;0.000001,0,IF($C180&gt;='H-32A-WP06 - Debt Service'!H$24,'H-32A-WP06 - Debt Service'!H$27/12,0)),"-")</f>
        <v>0</v>
      </c>
      <c r="K180" s="261">
        <f>IFERROR(IF(-SUM(K$20:K179)+K$15&lt;0.000001,0,IF($C180&gt;='H-32A-WP06 - Debt Service'!I$24,'H-32A-WP06 - Debt Service'!I$27/12,0)),"-")</f>
        <v>0</v>
      </c>
      <c r="L180" s="261">
        <f>IFERROR(IF(-SUM(L$20:L179)+L$15&lt;0.000001,0,IF($C180&gt;='H-32A-WP06 - Debt Service'!J$24,'H-32A-WP06 - Debt Service'!J$27/12,0)),"-")</f>
        <v>0</v>
      </c>
      <c r="M180" s="261">
        <f>IFERROR(IF(-SUM(M$20:M179)+M$15&lt;0.000001,0,IF($C180&gt;='H-32A-WP06 - Debt Service'!K$24,'H-32A-WP06 - Debt Service'!K$27/12,0)),"-")</f>
        <v>0</v>
      </c>
      <c r="N180" s="261"/>
      <c r="O180" s="261"/>
      <c r="P180" s="261">
        <f>IFERROR(IF(-SUM(P$20:P179)+P$15&lt;0.000001,0,IF($C180&gt;='H-32A-WP06 - Debt Service'!M$24,'H-32A-WP06 - Debt Service'!M$27/12,0)),"-")</f>
        <v>0</v>
      </c>
      <c r="Q180" s="261">
        <f>IFERROR(IF(-SUM(Q$20:Q179)+Q$15&lt;0.000001,0,IF($C180&gt;='H-32A-WP06 - Debt Service'!L$24,'H-32A-WP06 - Debt Service'!L$27/12,0)),"-")</f>
        <v>0</v>
      </c>
      <c r="R180" s="261">
        <f>IFERROR(IF(-SUM(R$20:R179)+R$15&lt;0.000001,0,IF($C180&gt;='H-32A-WP06 - Debt Service'!S$24,'H-32A-WP06 - Debt Service'!S$27/12,0)),"-")</f>
        <v>0</v>
      </c>
      <c r="S180" s="261">
        <f>IFERROR(IF(-SUM(S$20:S179)+S$15&lt;0.000001,0,IF($C180&gt;='H-32A-WP06 - Debt Service'!O$24,'H-32A-WP06 - Debt Service'!O$27/12,0)),"-")</f>
        <v>0</v>
      </c>
      <c r="T180" s="261">
        <f>IFERROR(IF(-SUM(T$20:T179)+T$15&lt;0.000001,0,IF($C180&gt;='H-32A-WP06 - Debt Service'!#REF!,'H-32A-WP06 - Debt Service'!#REF!/12,0)),"-")</f>
        <v>0</v>
      </c>
      <c r="U180" s="261">
        <f>IFERROR(IF(-SUM(U$20:U179)+U$15&lt;0.000001,0,IF($C180&gt;='H-32A-WP06 - Debt Service'!T$24,'H-32A-WP06 - Debt Service'!T$27/12,0)),"-")</f>
        <v>0</v>
      </c>
      <c r="V180" s="261">
        <f>IFERROR(IF(-SUM(V$20:V179)+V$15&lt;0.000001,0,IF($C180&gt;='H-32A-WP06 - Debt Service'!N$24,'H-32A-WP06 - Debt Service'!N$27/12,0)),"-")</f>
        <v>0</v>
      </c>
      <c r="W180" s="261">
        <f>IFERROR(IF(-SUM(W$20:W179)+W$15&lt;0.000001,0,IF($C180&gt;='H-32A-WP06 - Debt Service'!Q$24,'H-32A-WP06 - Debt Service'!Q$27/12,0)),"-")</f>
        <v>0</v>
      </c>
      <c r="X180" s="261">
        <f>IFERROR(IF(-SUM(X$20:X179)+X$15&lt;0.000001,0,IF($C180&gt;='H-32A-WP06 - Debt Service'!T$24,'H-32A-WP06 - Debt Service'!T$27/12,0)),"-")</f>
        <v>0</v>
      </c>
      <c r="Y180" s="261">
        <f>IFERROR(IF(-SUM(Y$20:Y179)+Y$15&lt;0.000001,0,IF($C180&gt;='H-32A-WP06 - Debt Service'!#REF!,'H-32A-WP06 - Debt Service'!#REF!/12,0)),"-")</f>
        <v>0</v>
      </c>
      <c r="Z180" s="261">
        <f>IFERROR(IF(-SUM(Z$20:Z179)+Z$15&lt;0.000001,0,IF($C180&gt;='H-32A-WP06 - Debt Service'!S$24,'H-32A-WP06 - Debt Service'!S$27/12,0)),"-")</f>
        <v>0</v>
      </c>
      <c r="AA180" s="261">
        <f>IFERROR(IF(-SUM(AA$20:AA179)+AA$15&lt;0.000001,0,IF($C180&gt;='H-32A-WP06 - Debt Service'!R$24,'H-32A-WP06 - Debt Service'!R$27/12,0)),"-")</f>
        <v>0</v>
      </c>
      <c r="AB180" s="261">
        <f>IFERROR(IF(-SUM(AB$20:AB179)+AB$15&lt;0.000001,0,IF($C180&gt;='H-32A-WP06 - Debt Service'!P$24,'H-32A-WP06 - Debt Service'!P$27/12,0)),"-")</f>
        <v>0</v>
      </c>
      <c r="AC180" s="261">
        <f>IFERROR(IF(-SUM(AC$20:AC179)+AC$15&lt;0.000001,0,IF($C180&gt;='H-32A-WP06 - Debt Service'!#REF!,'H-32A-WP06 - Debt Service'!#REF!/12,0)),"-")</f>
        <v>0</v>
      </c>
      <c r="AD180" s="261">
        <f>IFERROR(IF(-SUM(AD$20:AD179)+AD$15&lt;0.000001,0,IF($C180&gt;='H-32A-WP06 - Debt Service'!#REF!,'H-32A-WP06 - Debt Service'!#REF!/12,0)),"-")</f>
        <v>0</v>
      </c>
      <c r="AE180" s="261">
        <f>IFERROR(IF(-SUM(AE$20:AE179)+AE$15&lt;0.000001,0,IF($C180&gt;='H-32A-WP06 - Debt Service'!#REF!,'H-32A-WP06 - Debt Service'!#REF!/12,0)),"-")</f>
        <v>0</v>
      </c>
      <c r="AF180" s="261">
        <f>IFERROR(IF(-SUM(AF$20:AF179)+AF$15&lt;0.000001,0,IF($C180&gt;='H-32A-WP06 - Debt Service'!#REF!,'H-32A-WP06 - Debt Service'!#REF!/12,0)),"-")</f>
        <v>0</v>
      </c>
      <c r="AH180" s="252">
        <f t="shared" si="12"/>
        <v>2032</v>
      </c>
      <c r="AI180" s="273">
        <f t="shared" si="14"/>
        <v>48335</v>
      </c>
      <c r="AJ180" s="273"/>
      <c r="AK180" s="261" t="str">
        <f>IFERROR(IF(-SUM(AK$20:AK179)+AK$15&lt;0.000001,0,IF($C180&gt;='H-32A-WP06 - Debt Service'!AH$24,'H-32A-WP06 - Debt Service'!AH$27/12,0)),"-")</f>
        <v>-</v>
      </c>
      <c r="AL180" s="261">
        <f>IFERROR(IF(-SUM(AL$20:AL179)+AL$15&lt;0.000001,0,IF($C180&gt;='H-32A-WP06 - Debt Service'!AI$24,'H-32A-WP06 - Debt Service'!AI$27/12,0)),"-")</f>
        <v>0</v>
      </c>
      <c r="AM180" s="261">
        <f>IFERROR(IF(-SUM(AM$20:AM179)+AM$15&lt;0.000001,0,IF($C180&gt;='H-32A-WP06 - Debt Service'!AJ$24,'H-32A-WP06 - Debt Service'!AJ$27/12,0)),"-")</f>
        <v>0</v>
      </c>
      <c r="AN180" s="261">
        <f>IFERROR(IF(-SUM(AN$20:AN179)+AN$15&lt;0.000001,0,IF($C180&gt;='H-32A-WP06 - Debt Service'!AK$24,'H-32A-WP06 - Debt Service'!AK$27/12,0)),"-")</f>
        <v>0</v>
      </c>
      <c r="AO180" s="261">
        <f>IFERROR(IF(-SUM(AO$20:AO179)+AO$15&lt;0.000001,0,IF($C180&gt;='H-32A-WP06 - Debt Service'!AL$24,'H-32A-WP06 - Debt Service'!AL$27/12,0)),"-")</f>
        <v>0</v>
      </c>
      <c r="AP180" s="261">
        <f>IFERROR(IF(-SUM(AP$20:AP179)+AP$15&lt;0.000001,0,IF($C180&gt;='H-32A-WP06 - Debt Service'!AM$24,'H-32A-WP06 - Debt Service'!AM$27/12,0)),"-")</f>
        <v>0</v>
      </c>
      <c r="AQ180" s="261">
        <f>IFERROR(IF(-SUM(AQ$20:AQ179)+AQ$15&lt;0.000001,0,IF($C180&gt;='H-32A-WP06 - Debt Service'!AN$24,'H-32A-WP06 - Debt Service'!AN$27/12,0)),"-")</f>
        <v>0</v>
      </c>
      <c r="AR180" s="261">
        <f>IFERROR(IF(-SUM(AR$20:AR179)+AR$15&lt;0.000001,0,IF($C180&gt;='H-32A-WP06 - Debt Service'!AO$24,'H-32A-WP06 - Debt Service'!AO$27/12,0)),"-")</f>
        <v>0</v>
      </c>
      <c r="AS180" s="261">
        <f>IFERROR(IF(-SUM(AS$20:AS179)+AS$15&lt;0.000001,0,IF($C180&gt;='H-32A-WP06 - Debt Service'!AP$24,'H-32A-WP06 - Debt Service'!AP$27/12,0)),"-")</f>
        <v>0</v>
      </c>
      <c r="AT180" s="261">
        <f>IFERROR(IF(-SUM(AT$20:AT179)+AT$15&lt;0.000001,0,IF($C180&gt;='H-32A-WP06 - Debt Service'!AQ$24,'H-32A-WP06 - Debt Service'!AQ$27/12,0)),"-")</f>
        <v>0</v>
      </c>
    </row>
    <row r="181" spans="2:46" x14ac:dyDescent="0.35">
      <c r="B181" s="252">
        <f t="shared" si="11"/>
        <v>2032</v>
      </c>
      <c r="C181" s="273">
        <f t="shared" si="13"/>
        <v>48366</v>
      </c>
      <c r="D181" s="273"/>
      <c r="E181" s="261">
        <f>IFERROR(IF(-SUM(E$20:E180)+E$15&lt;0.000001,0,IF($C181&gt;='H-32A-WP06 - Debt Service'!C$24,'H-32A-WP06 - Debt Service'!C$27/12,0)),"-")</f>
        <v>0</v>
      </c>
      <c r="F181" s="261">
        <f>IFERROR(IF(-SUM(F$20:F180)+F$15&lt;0.000001,0,IF($C181&gt;='H-32A-WP06 - Debt Service'!D$24,'H-32A-WP06 - Debt Service'!D$27/12,0)),"-")</f>
        <v>0</v>
      </c>
      <c r="G181" s="261">
        <f>IFERROR(IF(-SUM(G$20:G180)+G$15&lt;0.000001,0,IF($C181&gt;='H-32A-WP06 - Debt Service'!E$24,'H-32A-WP06 - Debt Service'!E$27/12,0)),"-")</f>
        <v>0</v>
      </c>
      <c r="H181" s="261">
        <f>IFERROR(IF(-SUM(H$20:H180)+H$15&lt;0.000001,0,IF($C181&gt;='H-32A-WP06 - Debt Service'!F$24,'H-32A-WP06 - Debt Service'!F$27/12,0)),"-")</f>
        <v>0</v>
      </c>
      <c r="I181" s="261">
        <f>IFERROR(IF(-SUM(I$20:I180)+I$15&lt;0.000001,0,IF($C181&gt;='H-32A-WP06 - Debt Service'!G$24,'H-32A-WP06 - Debt Service'!G$27/12,0)),"-")</f>
        <v>0</v>
      </c>
      <c r="J181" s="261">
        <f>IFERROR(IF(-SUM(J$20:J180)+J$15&lt;0.000001,0,IF($C181&gt;='H-32A-WP06 - Debt Service'!H$24,'H-32A-WP06 - Debt Service'!H$27/12,0)),"-")</f>
        <v>0</v>
      </c>
      <c r="K181" s="261">
        <f>IFERROR(IF(-SUM(K$20:K180)+K$15&lt;0.000001,0,IF($C181&gt;='H-32A-WP06 - Debt Service'!I$24,'H-32A-WP06 - Debt Service'!I$27/12,0)),"-")</f>
        <v>0</v>
      </c>
      <c r="L181" s="261">
        <f>IFERROR(IF(-SUM(L$20:L180)+L$15&lt;0.000001,0,IF($C181&gt;='H-32A-WP06 - Debt Service'!J$24,'H-32A-WP06 - Debt Service'!J$27/12,0)),"-")</f>
        <v>0</v>
      </c>
      <c r="M181" s="261">
        <f>IFERROR(IF(-SUM(M$20:M180)+M$15&lt;0.000001,0,IF($C181&gt;='H-32A-WP06 - Debt Service'!K$24,'H-32A-WP06 - Debt Service'!K$27/12,0)),"-")</f>
        <v>0</v>
      </c>
      <c r="N181" s="261"/>
      <c r="O181" s="261"/>
      <c r="P181" s="261">
        <f>IFERROR(IF(-SUM(P$20:P180)+P$15&lt;0.000001,0,IF($C181&gt;='H-32A-WP06 - Debt Service'!M$24,'H-32A-WP06 - Debt Service'!M$27/12,0)),"-")</f>
        <v>0</v>
      </c>
      <c r="Q181" s="261">
        <f>IFERROR(IF(-SUM(Q$20:Q180)+Q$15&lt;0.000001,0,IF($C181&gt;='H-32A-WP06 - Debt Service'!L$24,'H-32A-WP06 - Debt Service'!L$27/12,0)),"-")</f>
        <v>0</v>
      </c>
      <c r="R181" s="261">
        <f>IFERROR(IF(-SUM(R$20:R180)+R$15&lt;0.000001,0,IF($C181&gt;='H-32A-WP06 - Debt Service'!S$24,'H-32A-WP06 - Debt Service'!S$27/12,0)),"-")</f>
        <v>0</v>
      </c>
      <c r="S181" s="261">
        <f>IFERROR(IF(-SUM(S$20:S180)+S$15&lt;0.000001,0,IF($C181&gt;='H-32A-WP06 - Debt Service'!O$24,'H-32A-WP06 - Debt Service'!O$27/12,0)),"-")</f>
        <v>0</v>
      </c>
      <c r="T181" s="261">
        <f>IFERROR(IF(-SUM(T$20:T180)+T$15&lt;0.000001,0,IF($C181&gt;='H-32A-WP06 - Debt Service'!#REF!,'H-32A-WP06 - Debt Service'!#REF!/12,0)),"-")</f>
        <v>0</v>
      </c>
      <c r="U181" s="261">
        <f>IFERROR(IF(-SUM(U$20:U180)+U$15&lt;0.000001,0,IF($C181&gt;='H-32A-WP06 - Debt Service'!T$24,'H-32A-WP06 - Debt Service'!T$27/12,0)),"-")</f>
        <v>0</v>
      </c>
      <c r="V181" s="261">
        <f>IFERROR(IF(-SUM(V$20:V180)+V$15&lt;0.000001,0,IF($C181&gt;='H-32A-WP06 - Debt Service'!N$24,'H-32A-WP06 - Debt Service'!N$27/12,0)),"-")</f>
        <v>0</v>
      </c>
      <c r="W181" s="261">
        <f>IFERROR(IF(-SUM(W$20:W180)+W$15&lt;0.000001,0,IF($C181&gt;='H-32A-WP06 - Debt Service'!Q$24,'H-32A-WP06 - Debt Service'!Q$27/12,0)),"-")</f>
        <v>0</v>
      </c>
      <c r="X181" s="261">
        <f>IFERROR(IF(-SUM(X$20:X180)+X$15&lt;0.000001,0,IF($C181&gt;='H-32A-WP06 - Debt Service'!T$24,'H-32A-WP06 - Debt Service'!T$27/12,0)),"-")</f>
        <v>0</v>
      </c>
      <c r="Y181" s="261">
        <f>IFERROR(IF(-SUM(Y$20:Y180)+Y$15&lt;0.000001,0,IF($C181&gt;='H-32A-WP06 - Debt Service'!#REF!,'H-32A-WP06 - Debt Service'!#REF!/12,0)),"-")</f>
        <v>0</v>
      </c>
      <c r="Z181" s="261">
        <f>IFERROR(IF(-SUM(Z$20:Z180)+Z$15&lt;0.000001,0,IF($C181&gt;='H-32A-WP06 - Debt Service'!S$24,'H-32A-WP06 - Debt Service'!S$27/12,0)),"-")</f>
        <v>0</v>
      </c>
      <c r="AA181" s="261">
        <f>IFERROR(IF(-SUM(AA$20:AA180)+AA$15&lt;0.000001,0,IF($C181&gt;='H-32A-WP06 - Debt Service'!R$24,'H-32A-WP06 - Debt Service'!R$27/12,0)),"-")</f>
        <v>0</v>
      </c>
      <c r="AB181" s="261">
        <f>IFERROR(IF(-SUM(AB$20:AB180)+AB$15&lt;0.000001,0,IF($C181&gt;='H-32A-WP06 - Debt Service'!P$24,'H-32A-WP06 - Debt Service'!P$27/12,0)),"-")</f>
        <v>0</v>
      </c>
      <c r="AC181" s="261">
        <f>IFERROR(IF(-SUM(AC$20:AC180)+AC$15&lt;0.000001,0,IF($C181&gt;='H-32A-WP06 - Debt Service'!#REF!,'H-32A-WP06 - Debt Service'!#REF!/12,0)),"-")</f>
        <v>0</v>
      </c>
      <c r="AD181" s="261">
        <f>IFERROR(IF(-SUM(AD$20:AD180)+AD$15&lt;0.000001,0,IF($C181&gt;='H-32A-WP06 - Debt Service'!#REF!,'H-32A-WP06 - Debt Service'!#REF!/12,0)),"-")</f>
        <v>0</v>
      </c>
      <c r="AE181" s="261">
        <f>IFERROR(IF(-SUM(AE$20:AE180)+AE$15&lt;0.000001,0,IF($C181&gt;='H-32A-WP06 - Debt Service'!#REF!,'H-32A-WP06 - Debt Service'!#REF!/12,0)),"-")</f>
        <v>0</v>
      </c>
      <c r="AF181" s="261">
        <f>IFERROR(IF(-SUM(AF$20:AF180)+AF$15&lt;0.000001,0,IF($C181&gt;='H-32A-WP06 - Debt Service'!#REF!,'H-32A-WP06 - Debt Service'!#REF!/12,0)),"-")</f>
        <v>0</v>
      </c>
      <c r="AH181" s="252">
        <f t="shared" si="12"/>
        <v>2032</v>
      </c>
      <c r="AI181" s="273">
        <f t="shared" si="14"/>
        <v>48366</v>
      </c>
      <c r="AJ181" s="273"/>
      <c r="AK181" s="261" t="str">
        <f>IFERROR(IF(-SUM(AK$20:AK180)+AK$15&lt;0.000001,0,IF($C181&gt;='H-32A-WP06 - Debt Service'!AH$24,'H-32A-WP06 - Debt Service'!AH$27/12,0)),"-")</f>
        <v>-</v>
      </c>
      <c r="AL181" s="261">
        <f>IFERROR(IF(-SUM(AL$20:AL180)+AL$15&lt;0.000001,0,IF($C181&gt;='H-32A-WP06 - Debt Service'!AI$24,'H-32A-WP06 - Debt Service'!AI$27/12,0)),"-")</f>
        <v>0</v>
      </c>
      <c r="AM181" s="261">
        <f>IFERROR(IF(-SUM(AM$20:AM180)+AM$15&lt;0.000001,0,IF($C181&gt;='H-32A-WP06 - Debt Service'!AJ$24,'H-32A-WP06 - Debt Service'!AJ$27/12,0)),"-")</f>
        <v>0</v>
      </c>
      <c r="AN181" s="261">
        <f>IFERROR(IF(-SUM(AN$20:AN180)+AN$15&lt;0.000001,0,IF($C181&gt;='H-32A-WP06 - Debt Service'!AK$24,'H-32A-WP06 - Debt Service'!AK$27/12,0)),"-")</f>
        <v>0</v>
      </c>
      <c r="AO181" s="261">
        <f>IFERROR(IF(-SUM(AO$20:AO180)+AO$15&lt;0.000001,0,IF($C181&gt;='H-32A-WP06 - Debt Service'!AL$24,'H-32A-WP06 - Debt Service'!AL$27/12,0)),"-")</f>
        <v>0</v>
      </c>
      <c r="AP181" s="261">
        <f>IFERROR(IF(-SUM(AP$20:AP180)+AP$15&lt;0.000001,0,IF($C181&gt;='H-32A-WP06 - Debt Service'!AM$24,'H-32A-WP06 - Debt Service'!AM$27/12,0)),"-")</f>
        <v>0</v>
      </c>
      <c r="AQ181" s="261">
        <f>IFERROR(IF(-SUM(AQ$20:AQ180)+AQ$15&lt;0.000001,0,IF($C181&gt;='H-32A-WP06 - Debt Service'!AN$24,'H-32A-WP06 - Debt Service'!AN$27/12,0)),"-")</f>
        <v>0</v>
      </c>
      <c r="AR181" s="261">
        <f>IFERROR(IF(-SUM(AR$20:AR180)+AR$15&lt;0.000001,0,IF($C181&gt;='H-32A-WP06 - Debt Service'!AO$24,'H-32A-WP06 - Debt Service'!AO$27/12,0)),"-")</f>
        <v>0</v>
      </c>
      <c r="AS181" s="261">
        <f>IFERROR(IF(-SUM(AS$20:AS180)+AS$15&lt;0.000001,0,IF($C181&gt;='H-32A-WP06 - Debt Service'!AP$24,'H-32A-WP06 - Debt Service'!AP$27/12,0)),"-")</f>
        <v>0</v>
      </c>
      <c r="AT181" s="261">
        <f>IFERROR(IF(-SUM(AT$20:AT180)+AT$15&lt;0.000001,0,IF($C181&gt;='H-32A-WP06 - Debt Service'!AQ$24,'H-32A-WP06 - Debt Service'!AQ$27/12,0)),"-")</f>
        <v>0</v>
      </c>
    </row>
    <row r="182" spans="2:46" x14ac:dyDescent="0.35">
      <c r="B182" s="252">
        <f t="shared" si="11"/>
        <v>2032</v>
      </c>
      <c r="C182" s="273">
        <f t="shared" si="13"/>
        <v>48396</v>
      </c>
      <c r="D182" s="273"/>
      <c r="E182" s="261">
        <f>IFERROR(IF(-SUM(E$20:E181)+E$15&lt;0.000001,0,IF($C182&gt;='H-32A-WP06 - Debt Service'!C$24,'H-32A-WP06 - Debt Service'!C$27/12,0)),"-")</f>
        <v>0</v>
      </c>
      <c r="F182" s="261">
        <f>IFERROR(IF(-SUM(F$20:F181)+F$15&lt;0.000001,0,IF($C182&gt;='H-32A-WP06 - Debt Service'!D$24,'H-32A-WP06 - Debt Service'!D$27/12,0)),"-")</f>
        <v>0</v>
      </c>
      <c r="G182" s="261">
        <f>IFERROR(IF(-SUM(G$20:G181)+G$15&lt;0.000001,0,IF($C182&gt;='H-32A-WP06 - Debt Service'!E$24,'H-32A-WP06 - Debt Service'!E$27/12,0)),"-")</f>
        <v>0</v>
      </c>
      <c r="H182" s="261">
        <f>IFERROR(IF(-SUM(H$20:H181)+H$15&lt;0.000001,0,IF($C182&gt;='H-32A-WP06 - Debt Service'!F$24,'H-32A-WP06 - Debt Service'!F$27/12,0)),"-")</f>
        <v>0</v>
      </c>
      <c r="I182" s="261">
        <f>IFERROR(IF(-SUM(I$20:I181)+I$15&lt;0.000001,0,IF($C182&gt;='H-32A-WP06 - Debt Service'!G$24,'H-32A-WP06 - Debt Service'!G$27/12,0)),"-")</f>
        <v>0</v>
      </c>
      <c r="J182" s="261">
        <f>IFERROR(IF(-SUM(J$20:J181)+J$15&lt;0.000001,0,IF($C182&gt;='H-32A-WP06 - Debt Service'!H$24,'H-32A-WP06 - Debt Service'!H$27/12,0)),"-")</f>
        <v>0</v>
      </c>
      <c r="K182" s="261">
        <f>IFERROR(IF(-SUM(K$20:K181)+K$15&lt;0.000001,0,IF($C182&gt;='H-32A-WP06 - Debt Service'!I$24,'H-32A-WP06 - Debt Service'!I$27/12,0)),"-")</f>
        <v>0</v>
      </c>
      <c r="L182" s="261">
        <f>IFERROR(IF(-SUM(L$20:L181)+L$15&lt;0.000001,0,IF($C182&gt;='H-32A-WP06 - Debt Service'!J$24,'H-32A-WP06 - Debt Service'!J$27/12,0)),"-")</f>
        <v>0</v>
      </c>
      <c r="M182" s="261">
        <f>IFERROR(IF(-SUM(M$20:M181)+M$15&lt;0.000001,0,IF($C182&gt;='H-32A-WP06 - Debt Service'!K$24,'H-32A-WP06 - Debt Service'!K$27/12,0)),"-")</f>
        <v>0</v>
      </c>
      <c r="N182" s="261"/>
      <c r="O182" s="261"/>
      <c r="P182" s="261">
        <f>IFERROR(IF(-SUM(P$20:P181)+P$15&lt;0.000001,0,IF($C182&gt;='H-32A-WP06 - Debt Service'!M$24,'H-32A-WP06 - Debt Service'!M$27/12,0)),"-")</f>
        <v>0</v>
      </c>
      <c r="Q182" s="261">
        <f>IFERROR(IF(-SUM(Q$20:Q181)+Q$15&lt;0.000001,0,IF($C182&gt;='H-32A-WP06 - Debt Service'!L$24,'H-32A-WP06 - Debt Service'!L$27/12,0)),"-")</f>
        <v>0</v>
      </c>
      <c r="R182" s="261">
        <f>IFERROR(IF(-SUM(R$20:R181)+R$15&lt;0.000001,0,IF($C182&gt;='H-32A-WP06 - Debt Service'!S$24,'H-32A-WP06 - Debt Service'!S$27/12,0)),"-")</f>
        <v>0</v>
      </c>
      <c r="S182" s="261">
        <f>IFERROR(IF(-SUM(S$20:S181)+S$15&lt;0.000001,0,IF($C182&gt;='H-32A-WP06 - Debt Service'!O$24,'H-32A-WP06 - Debt Service'!O$27/12,0)),"-")</f>
        <v>0</v>
      </c>
      <c r="T182" s="261">
        <f>IFERROR(IF(-SUM(T$20:T181)+T$15&lt;0.000001,0,IF($C182&gt;='H-32A-WP06 - Debt Service'!#REF!,'H-32A-WP06 - Debt Service'!#REF!/12,0)),"-")</f>
        <v>0</v>
      </c>
      <c r="U182" s="261">
        <f>IFERROR(IF(-SUM(U$20:U181)+U$15&lt;0.000001,0,IF($C182&gt;='H-32A-WP06 - Debt Service'!T$24,'H-32A-WP06 - Debt Service'!T$27/12,0)),"-")</f>
        <v>0</v>
      </c>
      <c r="V182" s="261">
        <f>IFERROR(IF(-SUM(V$20:V181)+V$15&lt;0.000001,0,IF($C182&gt;='H-32A-WP06 - Debt Service'!N$24,'H-32A-WP06 - Debt Service'!N$27/12,0)),"-")</f>
        <v>0</v>
      </c>
      <c r="W182" s="261">
        <f>IFERROR(IF(-SUM(W$20:W181)+W$15&lt;0.000001,0,IF($C182&gt;='H-32A-WP06 - Debt Service'!Q$24,'H-32A-WP06 - Debt Service'!Q$27/12,0)),"-")</f>
        <v>0</v>
      </c>
      <c r="X182" s="261">
        <f>IFERROR(IF(-SUM(X$20:X181)+X$15&lt;0.000001,0,IF($C182&gt;='H-32A-WP06 - Debt Service'!T$24,'H-32A-WP06 - Debt Service'!T$27/12,0)),"-")</f>
        <v>0</v>
      </c>
      <c r="Y182" s="261">
        <f>IFERROR(IF(-SUM(Y$20:Y181)+Y$15&lt;0.000001,0,IF($C182&gt;='H-32A-WP06 - Debt Service'!#REF!,'H-32A-WP06 - Debt Service'!#REF!/12,0)),"-")</f>
        <v>0</v>
      </c>
      <c r="Z182" s="261">
        <f>IFERROR(IF(-SUM(Z$20:Z181)+Z$15&lt;0.000001,0,IF($C182&gt;='H-32A-WP06 - Debt Service'!S$24,'H-32A-WP06 - Debt Service'!S$27/12,0)),"-")</f>
        <v>0</v>
      </c>
      <c r="AA182" s="261">
        <f>IFERROR(IF(-SUM(AA$20:AA181)+AA$15&lt;0.000001,0,IF($C182&gt;='H-32A-WP06 - Debt Service'!R$24,'H-32A-WP06 - Debt Service'!R$27/12,0)),"-")</f>
        <v>0</v>
      </c>
      <c r="AB182" s="261">
        <f>IFERROR(IF(-SUM(AB$20:AB181)+AB$15&lt;0.000001,0,IF($C182&gt;='H-32A-WP06 - Debt Service'!P$24,'H-32A-WP06 - Debt Service'!P$27/12,0)),"-")</f>
        <v>0</v>
      </c>
      <c r="AC182" s="261">
        <f>IFERROR(IF(-SUM(AC$20:AC181)+AC$15&lt;0.000001,0,IF($C182&gt;='H-32A-WP06 - Debt Service'!#REF!,'H-32A-WP06 - Debt Service'!#REF!/12,0)),"-")</f>
        <v>0</v>
      </c>
      <c r="AD182" s="261">
        <f>IFERROR(IF(-SUM(AD$20:AD181)+AD$15&lt;0.000001,0,IF($C182&gt;='H-32A-WP06 - Debt Service'!#REF!,'H-32A-WP06 - Debt Service'!#REF!/12,0)),"-")</f>
        <v>0</v>
      </c>
      <c r="AE182" s="261">
        <f>IFERROR(IF(-SUM(AE$20:AE181)+AE$15&lt;0.000001,0,IF($C182&gt;='H-32A-WP06 - Debt Service'!#REF!,'H-32A-WP06 - Debt Service'!#REF!/12,0)),"-")</f>
        <v>0</v>
      </c>
      <c r="AF182" s="261">
        <f>IFERROR(IF(-SUM(AF$20:AF181)+AF$15&lt;0.000001,0,IF($C182&gt;='H-32A-WP06 - Debt Service'!#REF!,'H-32A-WP06 - Debt Service'!#REF!/12,0)),"-")</f>
        <v>0</v>
      </c>
      <c r="AH182" s="252">
        <f t="shared" si="12"/>
        <v>2032</v>
      </c>
      <c r="AI182" s="273">
        <f t="shared" si="14"/>
        <v>48396</v>
      </c>
      <c r="AJ182" s="273"/>
      <c r="AK182" s="261" t="str">
        <f>IFERROR(IF(-SUM(AK$20:AK181)+AK$15&lt;0.000001,0,IF($C182&gt;='H-32A-WP06 - Debt Service'!AH$24,'H-32A-WP06 - Debt Service'!AH$27/12,0)),"-")</f>
        <v>-</v>
      </c>
      <c r="AL182" s="261">
        <f>IFERROR(IF(-SUM(AL$20:AL181)+AL$15&lt;0.000001,0,IF($C182&gt;='H-32A-WP06 - Debt Service'!AI$24,'H-32A-WP06 - Debt Service'!AI$27/12,0)),"-")</f>
        <v>0</v>
      </c>
      <c r="AM182" s="261">
        <f>IFERROR(IF(-SUM(AM$20:AM181)+AM$15&lt;0.000001,0,IF($C182&gt;='H-32A-WP06 - Debt Service'!AJ$24,'H-32A-WP06 - Debt Service'!AJ$27/12,0)),"-")</f>
        <v>0</v>
      </c>
      <c r="AN182" s="261">
        <f>IFERROR(IF(-SUM(AN$20:AN181)+AN$15&lt;0.000001,0,IF($C182&gt;='H-32A-WP06 - Debt Service'!AK$24,'H-32A-WP06 - Debt Service'!AK$27/12,0)),"-")</f>
        <v>0</v>
      </c>
      <c r="AO182" s="261">
        <f>IFERROR(IF(-SUM(AO$20:AO181)+AO$15&lt;0.000001,0,IF($C182&gt;='H-32A-WP06 - Debt Service'!AL$24,'H-32A-WP06 - Debt Service'!AL$27/12,0)),"-")</f>
        <v>0</v>
      </c>
      <c r="AP182" s="261">
        <f>IFERROR(IF(-SUM(AP$20:AP181)+AP$15&lt;0.000001,0,IF($C182&gt;='H-32A-WP06 - Debt Service'!AM$24,'H-32A-WP06 - Debt Service'!AM$27/12,0)),"-")</f>
        <v>0</v>
      </c>
      <c r="AQ182" s="261">
        <f>IFERROR(IF(-SUM(AQ$20:AQ181)+AQ$15&lt;0.000001,0,IF($C182&gt;='H-32A-WP06 - Debt Service'!AN$24,'H-32A-WP06 - Debt Service'!AN$27/12,0)),"-")</f>
        <v>0</v>
      </c>
      <c r="AR182" s="261">
        <f>IFERROR(IF(-SUM(AR$20:AR181)+AR$15&lt;0.000001,0,IF($C182&gt;='H-32A-WP06 - Debt Service'!AO$24,'H-32A-WP06 - Debt Service'!AO$27/12,0)),"-")</f>
        <v>0</v>
      </c>
      <c r="AS182" s="261">
        <f>IFERROR(IF(-SUM(AS$20:AS181)+AS$15&lt;0.000001,0,IF($C182&gt;='H-32A-WP06 - Debt Service'!AP$24,'H-32A-WP06 - Debt Service'!AP$27/12,0)),"-")</f>
        <v>0</v>
      </c>
      <c r="AT182" s="261">
        <f>IFERROR(IF(-SUM(AT$20:AT181)+AT$15&lt;0.000001,0,IF($C182&gt;='H-32A-WP06 - Debt Service'!AQ$24,'H-32A-WP06 - Debt Service'!AQ$27/12,0)),"-")</f>
        <v>0</v>
      </c>
    </row>
    <row r="183" spans="2:46" x14ac:dyDescent="0.35">
      <c r="B183" s="252">
        <f t="shared" si="11"/>
        <v>2032</v>
      </c>
      <c r="C183" s="273">
        <f t="shared" si="13"/>
        <v>48427</v>
      </c>
      <c r="D183" s="273"/>
      <c r="E183" s="261">
        <f>IFERROR(IF(-SUM(E$20:E182)+E$15&lt;0.000001,0,IF($C183&gt;='H-32A-WP06 - Debt Service'!C$24,'H-32A-WP06 - Debt Service'!C$27/12,0)),"-")</f>
        <v>0</v>
      </c>
      <c r="F183" s="261">
        <f>IFERROR(IF(-SUM(F$20:F182)+F$15&lt;0.000001,0,IF($C183&gt;='H-32A-WP06 - Debt Service'!D$24,'H-32A-WP06 - Debt Service'!D$27/12,0)),"-")</f>
        <v>0</v>
      </c>
      <c r="G183" s="261">
        <f>IFERROR(IF(-SUM(G$20:G182)+G$15&lt;0.000001,0,IF($C183&gt;='H-32A-WP06 - Debt Service'!E$24,'H-32A-WP06 - Debt Service'!E$27/12,0)),"-")</f>
        <v>0</v>
      </c>
      <c r="H183" s="261">
        <f>IFERROR(IF(-SUM(H$20:H182)+H$15&lt;0.000001,0,IF($C183&gt;='H-32A-WP06 - Debt Service'!F$24,'H-32A-WP06 - Debt Service'!F$27/12,0)),"-")</f>
        <v>0</v>
      </c>
      <c r="I183" s="261">
        <f>IFERROR(IF(-SUM(I$20:I182)+I$15&lt;0.000001,0,IF($C183&gt;='H-32A-WP06 - Debt Service'!G$24,'H-32A-WP06 - Debt Service'!G$27/12,0)),"-")</f>
        <v>0</v>
      </c>
      <c r="J183" s="261">
        <f>IFERROR(IF(-SUM(J$20:J182)+J$15&lt;0.000001,0,IF($C183&gt;='H-32A-WP06 - Debt Service'!H$24,'H-32A-WP06 - Debt Service'!H$27/12,0)),"-")</f>
        <v>0</v>
      </c>
      <c r="K183" s="261">
        <f>IFERROR(IF(-SUM(K$20:K182)+K$15&lt;0.000001,0,IF($C183&gt;='H-32A-WP06 - Debt Service'!I$24,'H-32A-WP06 - Debt Service'!I$27/12,0)),"-")</f>
        <v>0</v>
      </c>
      <c r="L183" s="261">
        <f>IFERROR(IF(-SUM(L$20:L182)+L$15&lt;0.000001,0,IF($C183&gt;='H-32A-WP06 - Debt Service'!J$24,'H-32A-WP06 - Debt Service'!J$27/12,0)),"-")</f>
        <v>0</v>
      </c>
      <c r="M183" s="261">
        <f>IFERROR(IF(-SUM(M$20:M182)+M$15&lt;0.000001,0,IF($C183&gt;='H-32A-WP06 - Debt Service'!K$24,'H-32A-WP06 - Debt Service'!K$27/12,0)),"-")</f>
        <v>0</v>
      </c>
      <c r="N183" s="261"/>
      <c r="O183" s="261"/>
      <c r="P183" s="261">
        <f>IFERROR(IF(-SUM(P$20:P182)+P$15&lt;0.000001,0,IF($C183&gt;='H-32A-WP06 - Debt Service'!M$24,'H-32A-WP06 - Debt Service'!M$27/12,0)),"-")</f>
        <v>0</v>
      </c>
      <c r="Q183" s="261">
        <f>IFERROR(IF(-SUM(Q$20:Q182)+Q$15&lt;0.000001,0,IF($C183&gt;='H-32A-WP06 - Debt Service'!L$24,'H-32A-WP06 - Debt Service'!L$27/12,0)),"-")</f>
        <v>0</v>
      </c>
      <c r="R183" s="261">
        <f>IFERROR(IF(-SUM(R$20:R182)+R$15&lt;0.000001,0,IF($C183&gt;='H-32A-WP06 - Debt Service'!S$24,'H-32A-WP06 - Debt Service'!S$27/12,0)),"-")</f>
        <v>0</v>
      </c>
      <c r="S183" s="261">
        <f>IFERROR(IF(-SUM(S$20:S182)+S$15&lt;0.000001,0,IF($C183&gt;='H-32A-WP06 - Debt Service'!O$24,'H-32A-WP06 - Debt Service'!O$27/12,0)),"-")</f>
        <v>0</v>
      </c>
      <c r="T183" s="261">
        <f>IFERROR(IF(-SUM(T$20:T182)+T$15&lt;0.000001,0,IF($C183&gt;='H-32A-WP06 - Debt Service'!#REF!,'H-32A-WP06 - Debt Service'!#REF!/12,0)),"-")</f>
        <v>0</v>
      </c>
      <c r="U183" s="261">
        <f>IFERROR(IF(-SUM(U$20:U182)+U$15&lt;0.000001,0,IF($C183&gt;='H-32A-WP06 - Debt Service'!T$24,'H-32A-WP06 - Debt Service'!T$27/12,0)),"-")</f>
        <v>0</v>
      </c>
      <c r="V183" s="261">
        <f>IFERROR(IF(-SUM(V$20:V182)+V$15&lt;0.000001,0,IF($C183&gt;='H-32A-WP06 - Debt Service'!N$24,'H-32A-WP06 - Debt Service'!N$27/12,0)),"-")</f>
        <v>0</v>
      </c>
      <c r="W183" s="261">
        <f>IFERROR(IF(-SUM(W$20:W182)+W$15&lt;0.000001,0,IF($C183&gt;='H-32A-WP06 - Debt Service'!Q$24,'H-32A-WP06 - Debt Service'!Q$27/12,0)),"-")</f>
        <v>0</v>
      </c>
      <c r="X183" s="261">
        <f>IFERROR(IF(-SUM(X$20:X182)+X$15&lt;0.000001,0,IF($C183&gt;='H-32A-WP06 - Debt Service'!T$24,'H-32A-WP06 - Debt Service'!T$27/12,0)),"-")</f>
        <v>0</v>
      </c>
      <c r="Y183" s="261">
        <f>IFERROR(IF(-SUM(Y$20:Y182)+Y$15&lt;0.000001,0,IF($C183&gt;='H-32A-WP06 - Debt Service'!#REF!,'H-32A-WP06 - Debt Service'!#REF!/12,0)),"-")</f>
        <v>0</v>
      </c>
      <c r="Z183" s="261">
        <f>IFERROR(IF(-SUM(Z$20:Z182)+Z$15&lt;0.000001,0,IF($C183&gt;='H-32A-WP06 - Debt Service'!S$24,'H-32A-WP06 - Debt Service'!S$27/12,0)),"-")</f>
        <v>0</v>
      </c>
      <c r="AA183" s="261">
        <f>IFERROR(IF(-SUM(AA$20:AA182)+AA$15&lt;0.000001,0,IF($C183&gt;='H-32A-WP06 - Debt Service'!R$24,'H-32A-WP06 - Debt Service'!R$27/12,0)),"-")</f>
        <v>0</v>
      </c>
      <c r="AB183" s="261">
        <f>IFERROR(IF(-SUM(AB$20:AB182)+AB$15&lt;0.000001,0,IF($C183&gt;='H-32A-WP06 - Debt Service'!P$24,'H-32A-WP06 - Debt Service'!P$27/12,0)),"-")</f>
        <v>0</v>
      </c>
      <c r="AC183" s="261">
        <f>IFERROR(IF(-SUM(AC$20:AC182)+AC$15&lt;0.000001,0,IF($C183&gt;='H-32A-WP06 - Debt Service'!#REF!,'H-32A-WP06 - Debt Service'!#REF!/12,0)),"-")</f>
        <v>0</v>
      </c>
      <c r="AD183" s="261">
        <f>IFERROR(IF(-SUM(AD$20:AD182)+AD$15&lt;0.000001,0,IF($C183&gt;='H-32A-WP06 - Debt Service'!#REF!,'H-32A-WP06 - Debt Service'!#REF!/12,0)),"-")</f>
        <v>0</v>
      </c>
      <c r="AE183" s="261">
        <f>IFERROR(IF(-SUM(AE$20:AE182)+AE$15&lt;0.000001,0,IF($C183&gt;='H-32A-WP06 - Debt Service'!#REF!,'H-32A-WP06 - Debt Service'!#REF!/12,0)),"-")</f>
        <v>0</v>
      </c>
      <c r="AF183" s="261">
        <f>IFERROR(IF(-SUM(AF$20:AF182)+AF$15&lt;0.000001,0,IF($C183&gt;='H-32A-WP06 - Debt Service'!#REF!,'H-32A-WP06 - Debt Service'!#REF!/12,0)),"-")</f>
        <v>0</v>
      </c>
      <c r="AH183" s="252">
        <f t="shared" si="12"/>
        <v>2032</v>
      </c>
      <c r="AI183" s="273">
        <f t="shared" si="14"/>
        <v>48427</v>
      </c>
      <c r="AJ183" s="273"/>
      <c r="AK183" s="261" t="str">
        <f>IFERROR(IF(-SUM(AK$20:AK182)+AK$15&lt;0.000001,0,IF($C183&gt;='H-32A-WP06 - Debt Service'!AH$24,'H-32A-WP06 - Debt Service'!AH$27/12,0)),"-")</f>
        <v>-</v>
      </c>
      <c r="AL183" s="261">
        <f>IFERROR(IF(-SUM(AL$20:AL182)+AL$15&lt;0.000001,0,IF($C183&gt;='H-32A-WP06 - Debt Service'!AI$24,'H-32A-WP06 - Debt Service'!AI$27/12,0)),"-")</f>
        <v>0</v>
      </c>
      <c r="AM183" s="261">
        <f>IFERROR(IF(-SUM(AM$20:AM182)+AM$15&lt;0.000001,0,IF($C183&gt;='H-32A-WP06 - Debt Service'!AJ$24,'H-32A-WP06 - Debt Service'!AJ$27/12,0)),"-")</f>
        <v>0</v>
      </c>
      <c r="AN183" s="261">
        <f>IFERROR(IF(-SUM(AN$20:AN182)+AN$15&lt;0.000001,0,IF($C183&gt;='H-32A-WP06 - Debt Service'!AK$24,'H-32A-WP06 - Debt Service'!AK$27/12,0)),"-")</f>
        <v>0</v>
      </c>
      <c r="AO183" s="261">
        <f>IFERROR(IF(-SUM(AO$20:AO182)+AO$15&lt;0.000001,0,IF($C183&gt;='H-32A-WP06 - Debt Service'!AL$24,'H-32A-WP06 - Debt Service'!AL$27/12,0)),"-")</f>
        <v>0</v>
      </c>
      <c r="AP183" s="261">
        <f>IFERROR(IF(-SUM(AP$20:AP182)+AP$15&lt;0.000001,0,IF($C183&gt;='H-32A-WP06 - Debt Service'!AM$24,'H-32A-WP06 - Debt Service'!AM$27/12,0)),"-")</f>
        <v>0</v>
      </c>
      <c r="AQ183" s="261">
        <f>IFERROR(IF(-SUM(AQ$20:AQ182)+AQ$15&lt;0.000001,0,IF($C183&gt;='H-32A-WP06 - Debt Service'!AN$24,'H-32A-WP06 - Debt Service'!AN$27/12,0)),"-")</f>
        <v>0</v>
      </c>
      <c r="AR183" s="261">
        <f>IFERROR(IF(-SUM(AR$20:AR182)+AR$15&lt;0.000001,0,IF($C183&gt;='H-32A-WP06 - Debt Service'!AO$24,'H-32A-WP06 - Debt Service'!AO$27/12,0)),"-")</f>
        <v>0</v>
      </c>
      <c r="AS183" s="261">
        <f>IFERROR(IF(-SUM(AS$20:AS182)+AS$15&lt;0.000001,0,IF($C183&gt;='H-32A-WP06 - Debt Service'!AP$24,'H-32A-WP06 - Debt Service'!AP$27/12,0)),"-")</f>
        <v>0</v>
      </c>
      <c r="AT183" s="261">
        <f>IFERROR(IF(-SUM(AT$20:AT182)+AT$15&lt;0.000001,0,IF($C183&gt;='H-32A-WP06 - Debt Service'!AQ$24,'H-32A-WP06 - Debt Service'!AQ$27/12,0)),"-")</f>
        <v>0</v>
      </c>
    </row>
    <row r="184" spans="2:46" x14ac:dyDescent="0.35">
      <c r="B184" s="252">
        <f t="shared" si="11"/>
        <v>2032</v>
      </c>
      <c r="C184" s="273">
        <f t="shared" si="13"/>
        <v>48458</v>
      </c>
      <c r="D184" s="273"/>
      <c r="E184" s="261">
        <f>IFERROR(IF(-SUM(E$20:E183)+E$15&lt;0.000001,0,IF($C184&gt;='H-32A-WP06 - Debt Service'!C$24,'H-32A-WP06 - Debt Service'!C$27/12,0)),"-")</f>
        <v>0</v>
      </c>
      <c r="F184" s="261">
        <f>IFERROR(IF(-SUM(F$20:F183)+F$15&lt;0.000001,0,IF($C184&gt;='H-32A-WP06 - Debt Service'!D$24,'H-32A-WP06 - Debt Service'!D$27/12,0)),"-")</f>
        <v>0</v>
      </c>
      <c r="G184" s="261">
        <f>IFERROR(IF(-SUM(G$20:G183)+G$15&lt;0.000001,0,IF($C184&gt;='H-32A-WP06 - Debt Service'!E$24,'H-32A-WP06 - Debt Service'!E$27/12,0)),"-")</f>
        <v>0</v>
      </c>
      <c r="H184" s="261">
        <f>IFERROR(IF(-SUM(H$20:H183)+H$15&lt;0.000001,0,IF($C184&gt;='H-32A-WP06 - Debt Service'!F$24,'H-32A-WP06 - Debt Service'!F$27/12,0)),"-")</f>
        <v>0</v>
      </c>
      <c r="I184" s="261">
        <f>IFERROR(IF(-SUM(I$20:I183)+I$15&lt;0.000001,0,IF($C184&gt;='H-32A-WP06 - Debt Service'!G$24,'H-32A-WP06 - Debt Service'!G$27/12,0)),"-")</f>
        <v>0</v>
      </c>
      <c r="J184" s="261">
        <f>IFERROR(IF(-SUM(J$20:J183)+J$15&lt;0.000001,0,IF($C184&gt;='H-32A-WP06 - Debt Service'!H$24,'H-32A-WP06 - Debt Service'!H$27/12,0)),"-")</f>
        <v>0</v>
      </c>
      <c r="K184" s="261">
        <f>IFERROR(IF(-SUM(K$20:K183)+K$15&lt;0.000001,0,IF($C184&gt;='H-32A-WP06 - Debt Service'!I$24,'H-32A-WP06 - Debt Service'!I$27/12,0)),"-")</f>
        <v>0</v>
      </c>
      <c r="L184" s="261">
        <f>IFERROR(IF(-SUM(L$20:L183)+L$15&lt;0.000001,0,IF($C184&gt;='H-32A-WP06 - Debt Service'!J$24,'H-32A-WP06 - Debt Service'!J$27/12,0)),"-")</f>
        <v>0</v>
      </c>
      <c r="M184" s="261">
        <f>IFERROR(IF(-SUM(M$20:M183)+M$15&lt;0.000001,0,IF($C184&gt;='H-32A-WP06 - Debt Service'!K$24,'H-32A-WP06 - Debt Service'!K$27/12,0)),"-")</f>
        <v>0</v>
      </c>
      <c r="N184" s="261"/>
      <c r="O184" s="261"/>
      <c r="P184" s="261">
        <f>IFERROR(IF(-SUM(P$20:P183)+P$15&lt;0.000001,0,IF($C184&gt;='H-32A-WP06 - Debt Service'!M$24,'H-32A-WP06 - Debt Service'!M$27/12,0)),"-")</f>
        <v>0</v>
      </c>
      <c r="Q184" s="261">
        <f>IFERROR(IF(-SUM(Q$20:Q183)+Q$15&lt;0.000001,0,IF($C184&gt;='H-32A-WP06 - Debt Service'!L$24,'H-32A-WP06 - Debt Service'!L$27/12,0)),"-")</f>
        <v>0</v>
      </c>
      <c r="R184" s="261">
        <f>IFERROR(IF(-SUM(R$20:R183)+R$15&lt;0.000001,0,IF($C184&gt;='H-32A-WP06 - Debt Service'!S$24,'H-32A-WP06 - Debt Service'!S$27/12,0)),"-")</f>
        <v>0</v>
      </c>
      <c r="S184" s="261">
        <f>IFERROR(IF(-SUM(S$20:S183)+S$15&lt;0.000001,0,IF($C184&gt;='H-32A-WP06 - Debt Service'!O$24,'H-32A-WP06 - Debt Service'!O$27/12,0)),"-")</f>
        <v>0</v>
      </c>
      <c r="T184" s="261">
        <f>IFERROR(IF(-SUM(T$20:T183)+T$15&lt;0.000001,0,IF($C184&gt;='H-32A-WP06 - Debt Service'!#REF!,'H-32A-WP06 - Debt Service'!#REF!/12,0)),"-")</f>
        <v>0</v>
      </c>
      <c r="U184" s="261">
        <f>IFERROR(IF(-SUM(U$20:U183)+U$15&lt;0.000001,0,IF($C184&gt;='H-32A-WP06 - Debt Service'!T$24,'H-32A-WP06 - Debt Service'!T$27/12,0)),"-")</f>
        <v>0</v>
      </c>
      <c r="V184" s="261">
        <f>IFERROR(IF(-SUM(V$20:V183)+V$15&lt;0.000001,0,IF($C184&gt;='H-32A-WP06 - Debt Service'!N$24,'H-32A-WP06 - Debt Service'!N$27/12,0)),"-")</f>
        <v>0</v>
      </c>
      <c r="W184" s="261">
        <f>IFERROR(IF(-SUM(W$20:W183)+W$15&lt;0.000001,0,IF($C184&gt;='H-32A-WP06 - Debt Service'!Q$24,'H-32A-WP06 - Debt Service'!Q$27/12,0)),"-")</f>
        <v>0</v>
      </c>
      <c r="X184" s="261">
        <f>IFERROR(IF(-SUM(X$20:X183)+X$15&lt;0.000001,0,IF($C184&gt;='H-32A-WP06 - Debt Service'!T$24,'H-32A-WP06 - Debt Service'!T$27/12,0)),"-")</f>
        <v>0</v>
      </c>
      <c r="Y184" s="261">
        <f>IFERROR(IF(-SUM(Y$20:Y183)+Y$15&lt;0.000001,0,IF($C184&gt;='H-32A-WP06 - Debt Service'!#REF!,'H-32A-WP06 - Debt Service'!#REF!/12,0)),"-")</f>
        <v>0</v>
      </c>
      <c r="Z184" s="261">
        <f>IFERROR(IF(-SUM(Z$20:Z183)+Z$15&lt;0.000001,0,IF($C184&gt;='H-32A-WP06 - Debt Service'!S$24,'H-32A-WP06 - Debt Service'!S$27/12,0)),"-")</f>
        <v>0</v>
      </c>
      <c r="AA184" s="261">
        <f>IFERROR(IF(-SUM(AA$20:AA183)+AA$15&lt;0.000001,0,IF($C184&gt;='H-32A-WP06 - Debt Service'!R$24,'H-32A-WP06 - Debt Service'!R$27/12,0)),"-")</f>
        <v>0</v>
      </c>
      <c r="AB184" s="261">
        <f>IFERROR(IF(-SUM(AB$20:AB183)+AB$15&lt;0.000001,0,IF($C184&gt;='H-32A-WP06 - Debt Service'!P$24,'H-32A-WP06 - Debt Service'!P$27/12,0)),"-")</f>
        <v>0</v>
      </c>
      <c r="AC184" s="261">
        <f>IFERROR(IF(-SUM(AC$20:AC183)+AC$15&lt;0.000001,0,IF($C184&gt;='H-32A-WP06 - Debt Service'!#REF!,'H-32A-WP06 - Debt Service'!#REF!/12,0)),"-")</f>
        <v>0</v>
      </c>
      <c r="AD184" s="261">
        <f>IFERROR(IF(-SUM(AD$20:AD183)+AD$15&lt;0.000001,0,IF($C184&gt;='H-32A-WP06 - Debt Service'!#REF!,'H-32A-WP06 - Debt Service'!#REF!/12,0)),"-")</f>
        <v>0</v>
      </c>
      <c r="AE184" s="261">
        <f>IFERROR(IF(-SUM(AE$20:AE183)+AE$15&lt;0.000001,0,IF($C184&gt;='H-32A-WP06 - Debt Service'!#REF!,'H-32A-WP06 - Debt Service'!#REF!/12,0)),"-")</f>
        <v>0</v>
      </c>
      <c r="AF184" s="261">
        <f>IFERROR(IF(-SUM(AF$20:AF183)+AF$15&lt;0.000001,0,IF($C184&gt;='H-32A-WP06 - Debt Service'!#REF!,'H-32A-WP06 - Debt Service'!#REF!/12,0)),"-")</f>
        <v>0</v>
      </c>
      <c r="AH184" s="252">
        <f t="shared" si="12"/>
        <v>2032</v>
      </c>
      <c r="AI184" s="273">
        <f t="shared" si="14"/>
        <v>48458</v>
      </c>
      <c r="AJ184" s="273"/>
      <c r="AK184" s="261" t="str">
        <f>IFERROR(IF(-SUM(AK$20:AK183)+AK$15&lt;0.000001,0,IF($C184&gt;='H-32A-WP06 - Debt Service'!AH$24,'H-32A-WP06 - Debt Service'!AH$27/12,0)),"-")</f>
        <v>-</v>
      </c>
      <c r="AL184" s="261">
        <f>IFERROR(IF(-SUM(AL$20:AL183)+AL$15&lt;0.000001,0,IF($C184&gt;='H-32A-WP06 - Debt Service'!AI$24,'H-32A-WP06 - Debt Service'!AI$27/12,0)),"-")</f>
        <v>0</v>
      </c>
      <c r="AM184" s="261">
        <f>IFERROR(IF(-SUM(AM$20:AM183)+AM$15&lt;0.000001,0,IF($C184&gt;='H-32A-WP06 - Debt Service'!AJ$24,'H-32A-WP06 - Debt Service'!AJ$27/12,0)),"-")</f>
        <v>0</v>
      </c>
      <c r="AN184" s="261">
        <f>IFERROR(IF(-SUM(AN$20:AN183)+AN$15&lt;0.000001,0,IF($C184&gt;='H-32A-WP06 - Debt Service'!AK$24,'H-32A-WP06 - Debt Service'!AK$27/12,0)),"-")</f>
        <v>0</v>
      </c>
      <c r="AO184" s="261">
        <f>IFERROR(IF(-SUM(AO$20:AO183)+AO$15&lt;0.000001,0,IF($C184&gt;='H-32A-WP06 - Debt Service'!AL$24,'H-32A-WP06 - Debt Service'!AL$27/12,0)),"-")</f>
        <v>0</v>
      </c>
      <c r="AP184" s="261">
        <f>IFERROR(IF(-SUM(AP$20:AP183)+AP$15&lt;0.000001,0,IF($C184&gt;='H-32A-WP06 - Debt Service'!AM$24,'H-32A-WP06 - Debt Service'!AM$27/12,0)),"-")</f>
        <v>0</v>
      </c>
      <c r="AQ184" s="261">
        <f>IFERROR(IF(-SUM(AQ$20:AQ183)+AQ$15&lt;0.000001,0,IF($C184&gt;='H-32A-WP06 - Debt Service'!AN$24,'H-32A-WP06 - Debt Service'!AN$27/12,0)),"-")</f>
        <v>0</v>
      </c>
      <c r="AR184" s="261">
        <f>IFERROR(IF(-SUM(AR$20:AR183)+AR$15&lt;0.000001,0,IF($C184&gt;='H-32A-WP06 - Debt Service'!AO$24,'H-32A-WP06 - Debt Service'!AO$27/12,0)),"-")</f>
        <v>0</v>
      </c>
      <c r="AS184" s="261">
        <f>IFERROR(IF(-SUM(AS$20:AS183)+AS$15&lt;0.000001,0,IF($C184&gt;='H-32A-WP06 - Debt Service'!AP$24,'H-32A-WP06 - Debt Service'!AP$27/12,0)),"-")</f>
        <v>0</v>
      </c>
      <c r="AT184" s="261">
        <f>IFERROR(IF(-SUM(AT$20:AT183)+AT$15&lt;0.000001,0,IF($C184&gt;='H-32A-WP06 - Debt Service'!AQ$24,'H-32A-WP06 - Debt Service'!AQ$27/12,0)),"-")</f>
        <v>0</v>
      </c>
    </row>
    <row r="185" spans="2:46" x14ac:dyDescent="0.35">
      <c r="B185" s="252">
        <f t="shared" si="11"/>
        <v>2032</v>
      </c>
      <c r="C185" s="273">
        <f t="shared" si="13"/>
        <v>48488</v>
      </c>
      <c r="D185" s="273"/>
      <c r="E185" s="261">
        <f>IFERROR(IF(-SUM(E$20:E184)+E$15&lt;0.000001,0,IF($C185&gt;='H-32A-WP06 - Debt Service'!C$24,'H-32A-WP06 - Debt Service'!C$27/12,0)),"-")</f>
        <v>0</v>
      </c>
      <c r="F185" s="261">
        <f>IFERROR(IF(-SUM(F$20:F184)+F$15&lt;0.000001,0,IF($C185&gt;='H-32A-WP06 - Debt Service'!D$24,'H-32A-WP06 - Debt Service'!D$27/12,0)),"-")</f>
        <v>0</v>
      </c>
      <c r="G185" s="261">
        <f>IFERROR(IF(-SUM(G$20:G184)+G$15&lt;0.000001,0,IF($C185&gt;='H-32A-WP06 - Debt Service'!E$24,'H-32A-WP06 - Debt Service'!E$27/12,0)),"-")</f>
        <v>0</v>
      </c>
      <c r="H185" s="261">
        <f>IFERROR(IF(-SUM(H$20:H184)+H$15&lt;0.000001,0,IF($C185&gt;='H-32A-WP06 - Debt Service'!F$24,'H-32A-WP06 - Debt Service'!F$27/12,0)),"-")</f>
        <v>0</v>
      </c>
      <c r="I185" s="261">
        <f>IFERROR(IF(-SUM(I$20:I184)+I$15&lt;0.000001,0,IF($C185&gt;='H-32A-WP06 - Debt Service'!G$24,'H-32A-WP06 - Debt Service'!G$27/12,0)),"-")</f>
        <v>0</v>
      </c>
      <c r="J185" s="261">
        <f>IFERROR(IF(-SUM(J$20:J184)+J$15&lt;0.000001,0,IF($C185&gt;='H-32A-WP06 - Debt Service'!H$24,'H-32A-WP06 - Debt Service'!H$27/12,0)),"-")</f>
        <v>0</v>
      </c>
      <c r="K185" s="261">
        <f>IFERROR(IF(-SUM(K$20:K184)+K$15&lt;0.000001,0,IF($C185&gt;='H-32A-WP06 - Debt Service'!I$24,'H-32A-WP06 - Debt Service'!I$27/12,0)),"-")</f>
        <v>0</v>
      </c>
      <c r="L185" s="261">
        <f>IFERROR(IF(-SUM(L$20:L184)+L$15&lt;0.000001,0,IF($C185&gt;='H-32A-WP06 - Debt Service'!J$24,'H-32A-WP06 - Debt Service'!J$27/12,0)),"-")</f>
        <v>0</v>
      </c>
      <c r="M185" s="261">
        <f>IFERROR(IF(-SUM(M$20:M184)+M$15&lt;0.000001,0,IF($C185&gt;='H-32A-WP06 - Debt Service'!K$24,'H-32A-WP06 - Debt Service'!K$27/12,0)),"-")</f>
        <v>0</v>
      </c>
      <c r="N185" s="261"/>
      <c r="O185" s="261"/>
      <c r="P185" s="261">
        <f>IFERROR(IF(-SUM(P$20:P184)+P$15&lt;0.000001,0,IF($C185&gt;='H-32A-WP06 - Debt Service'!M$24,'H-32A-WP06 - Debt Service'!M$27/12,0)),"-")</f>
        <v>0</v>
      </c>
      <c r="Q185" s="261">
        <f>IFERROR(IF(-SUM(Q$20:Q184)+Q$15&lt;0.000001,0,IF($C185&gt;='H-32A-WP06 - Debt Service'!L$24,'H-32A-WP06 - Debt Service'!L$27/12,0)),"-")</f>
        <v>0</v>
      </c>
      <c r="R185" s="261">
        <f>IFERROR(IF(-SUM(R$20:R184)+R$15&lt;0.000001,0,IF($C185&gt;='H-32A-WP06 - Debt Service'!S$24,'H-32A-WP06 - Debt Service'!S$27/12,0)),"-")</f>
        <v>0</v>
      </c>
      <c r="S185" s="261">
        <f>IFERROR(IF(-SUM(S$20:S184)+S$15&lt;0.000001,0,IF($C185&gt;='H-32A-WP06 - Debt Service'!O$24,'H-32A-WP06 - Debt Service'!O$27/12,0)),"-")</f>
        <v>0</v>
      </c>
      <c r="T185" s="261">
        <f>IFERROR(IF(-SUM(T$20:T184)+T$15&lt;0.000001,0,IF($C185&gt;='H-32A-WP06 - Debt Service'!#REF!,'H-32A-WP06 - Debt Service'!#REF!/12,0)),"-")</f>
        <v>0</v>
      </c>
      <c r="U185" s="261">
        <f>IFERROR(IF(-SUM(U$20:U184)+U$15&lt;0.000001,0,IF($C185&gt;='H-32A-WP06 - Debt Service'!T$24,'H-32A-WP06 - Debt Service'!T$27/12,0)),"-")</f>
        <v>0</v>
      </c>
      <c r="V185" s="261">
        <f>IFERROR(IF(-SUM(V$20:V184)+V$15&lt;0.000001,0,IF($C185&gt;='H-32A-WP06 - Debt Service'!N$24,'H-32A-WP06 - Debt Service'!N$27/12,0)),"-")</f>
        <v>0</v>
      </c>
      <c r="W185" s="261">
        <f>IFERROR(IF(-SUM(W$20:W184)+W$15&lt;0.000001,0,IF($C185&gt;='H-32A-WP06 - Debt Service'!Q$24,'H-32A-WP06 - Debt Service'!Q$27/12,0)),"-")</f>
        <v>0</v>
      </c>
      <c r="X185" s="261">
        <f>IFERROR(IF(-SUM(X$20:X184)+X$15&lt;0.000001,0,IF($C185&gt;='H-32A-WP06 - Debt Service'!T$24,'H-32A-WP06 - Debt Service'!T$27/12,0)),"-")</f>
        <v>0</v>
      </c>
      <c r="Y185" s="261">
        <f>IFERROR(IF(-SUM(Y$20:Y184)+Y$15&lt;0.000001,0,IF($C185&gt;='H-32A-WP06 - Debt Service'!#REF!,'H-32A-WP06 - Debt Service'!#REF!/12,0)),"-")</f>
        <v>0</v>
      </c>
      <c r="Z185" s="261">
        <f>IFERROR(IF(-SUM(Z$20:Z184)+Z$15&lt;0.000001,0,IF($C185&gt;='H-32A-WP06 - Debt Service'!S$24,'H-32A-WP06 - Debt Service'!S$27/12,0)),"-")</f>
        <v>0</v>
      </c>
      <c r="AA185" s="261">
        <f>IFERROR(IF(-SUM(AA$20:AA184)+AA$15&lt;0.000001,0,IF($C185&gt;='H-32A-WP06 - Debt Service'!R$24,'H-32A-WP06 - Debt Service'!R$27/12,0)),"-")</f>
        <v>0</v>
      </c>
      <c r="AB185" s="261">
        <f>IFERROR(IF(-SUM(AB$20:AB184)+AB$15&lt;0.000001,0,IF($C185&gt;='H-32A-WP06 - Debt Service'!P$24,'H-32A-WP06 - Debt Service'!P$27/12,0)),"-")</f>
        <v>0</v>
      </c>
      <c r="AC185" s="261">
        <f>IFERROR(IF(-SUM(AC$20:AC184)+AC$15&lt;0.000001,0,IF($C185&gt;='H-32A-WP06 - Debt Service'!#REF!,'H-32A-WP06 - Debt Service'!#REF!/12,0)),"-")</f>
        <v>0</v>
      </c>
      <c r="AD185" s="261">
        <f>IFERROR(IF(-SUM(AD$20:AD184)+AD$15&lt;0.000001,0,IF($C185&gt;='H-32A-WP06 - Debt Service'!#REF!,'H-32A-WP06 - Debt Service'!#REF!/12,0)),"-")</f>
        <v>0</v>
      </c>
      <c r="AE185" s="261">
        <f>IFERROR(IF(-SUM(AE$20:AE184)+AE$15&lt;0.000001,0,IF($C185&gt;='H-32A-WP06 - Debt Service'!#REF!,'H-32A-WP06 - Debt Service'!#REF!/12,0)),"-")</f>
        <v>0</v>
      </c>
      <c r="AF185" s="261">
        <f>IFERROR(IF(-SUM(AF$20:AF184)+AF$15&lt;0.000001,0,IF($C185&gt;='H-32A-WP06 - Debt Service'!#REF!,'H-32A-WP06 - Debt Service'!#REF!/12,0)),"-")</f>
        <v>0</v>
      </c>
      <c r="AH185" s="252">
        <f t="shared" si="12"/>
        <v>2032</v>
      </c>
      <c r="AI185" s="273">
        <f t="shared" si="14"/>
        <v>48488</v>
      </c>
      <c r="AJ185" s="273"/>
      <c r="AK185" s="261" t="str">
        <f>IFERROR(IF(-SUM(AK$20:AK184)+AK$15&lt;0.000001,0,IF($C185&gt;='H-32A-WP06 - Debt Service'!AH$24,'H-32A-WP06 - Debt Service'!AH$27/12,0)),"-")</f>
        <v>-</v>
      </c>
      <c r="AL185" s="261">
        <f>IFERROR(IF(-SUM(AL$20:AL184)+AL$15&lt;0.000001,0,IF($C185&gt;='H-32A-WP06 - Debt Service'!AI$24,'H-32A-WP06 - Debt Service'!AI$27/12,0)),"-")</f>
        <v>0</v>
      </c>
      <c r="AM185" s="261">
        <f>IFERROR(IF(-SUM(AM$20:AM184)+AM$15&lt;0.000001,0,IF($C185&gt;='H-32A-WP06 - Debt Service'!AJ$24,'H-32A-WP06 - Debt Service'!AJ$27/12,0)),"-")</f>
        <v>0</v>
      </c>
      <c r="AN185" s="261">
        <f>IFERROR(IF(-SUM(AN$20:AN184)+AN$15&lt;0.000001,0,IF($C185&gt;='H-32A-WP06 - Debt Service'!AK$24,'H-32A-WP06 - Debt Service'!AK$27/12,0)),"-")</f>
        <v>0</v>
      </c>
      <c r="AO185" s="261">
        <f>IFERROR(IF(-SUM(AO$20:AO184)+AO$15&lt;0.000001,0,IF($C185&gt;='H-32A-WP06 - Debt Service'!AL$24,'H-32A-WP06 - Debt Service'!AL$27/12,0)),"-")</f>
        <v>0</v>
      </c>
      <c r="AP185" s="261">
        <f>IFERROR(IF(-SUM(AP$20:AP184)+AP$15&lt;0.000001,0,IF($C185&gt;='H-32A-WP06 - Debt Service'!AM$24,'H-32A-WP06 - Debt Service'!AM$27/12,0)),"-")</f>
        <v>0</v>
      </c>
      <c r="AQ185" s="261">
        <f>IFERROR(IF(-SUM(AQ$20:AQ184)+AQ$15&lt;0.000001,0,IF($C185&gt;='H-32A-WP06 - Debt Service'!AN$24,'H-32A-WP06 - Debt Service'!AN$27/12,0)),"-")</f>
        <v>0</v>
      </c>
      <c r="AR185" s="261">
        <f>IFERROR(IF(-SUM(AR$20:AR184)+AR$15&lt;0.000001,0,IF($C185&gt;='H-32A-WP06 - Debt Service'!AO$24,'H-32A-WP06 - Debt Service'!AO$27/12,0)),"-")</f>
        <v>0</v>
      </c>
      <c r="AS185" s="261">
        <f>IFERROR(IF(-SUM(AS$20:AS184)+AS$15&lt;0.000001,0,IF($C185&gt;='H-32A-WP06 - Debt Service'!AP$24,'H-32A-WP06 - Debt Service'!AP$27/12,0)),"-")</f>
        <v>0</v>
      </c>
      <c r="AT185" s="261">
        <f>IFERROR(IF(-SUM(AT$20:AT184)+AT$15&lt;0.000001,0,IF($C185&gt;='H-32A-WP06 - Debt Service'!AQ$24,'H-32A-WP06 - Debt Service'!AQ$27/12,0)),"-")</f>
        <v>0</v>
      </c>
    </row>
    <row r="186" spans="2:46" x14ac:dyDescent="0.35">
      <c r="B186" s="252">
        <f t="shared" si="11"/>
        <v>2032</v>
      </c>
      <c r="C186" s="273">
        <f t="shared" si="13"/>
        <v>48519</v>
      </c>
      <c r="D186" s="273"/>
      <c r="E186" s="261">
        <f>IFERROR(IF(-SUM(E$20:E185)+E$15&lt;0.000001,0,IF($C186&gt;='H-32A-WP06 - Debt Service'!C$24,'H-32A-WP06 - Debt Service'!C$27/12,0)),"-")</f>
        <v>0</v>
      </c>
      <c r="F186" s="261">
        <f>IFERROR(IF(-SUM(F$20:F185)+F$15&lt;0.000001,0,IF($C186&gt;='H-32A-WP06 - Debt Service'!D$24,'H-32A-WP06 - Debt Service'!D$27/12,0)),"-")</f>
        <v>0</v>
      </c>
      <c r="G186" s="261">
        <f>IFERROR(IF(-SUM(G$20:G185)+G$15&lt;0.000001,0,IF($C186&gt;='H-32A-WP06 - Debt Service'!E$24,'H-32A-WP06 - Debt Service'!E$27/12,0)),"-")</f>
        <v>0</v>
      </c>
      <c r="H186" s="261">
        <f>IFERROR(IF(-SUM(H$20:H185)+H$15&lt;0.000001,0,IF($C186&gt;='H-32A-WP06 - Debt Service'!F$24,'H-32A-WP06 - Debt Service'!F$27/12,0)),"-")</f>
        <v>0</v>
      </c>
      <c r="I186" s="261">
        <f>IFERROR(IF(-SUM(I$20:I185)+I$15&lt;0.000001,0,IF($C186&gt;='H-32A-WP06 - Debt Service'!G$24,'H-32A-WP06 - Debt Service'!G$27/12,0)),"-")</f>
        <v>0</v>
      </c>
      <c r="J186" s="261">
        <f>IFERROR(IF(-SUM(J$20:J185)+J$15&lt;0.000001,0,IF($C186&gt;='H-32A-WP06 - Debt Service'!H$24,'H-32A-WP06 - Debt Service'!H$27/12,0)),"-")</f>
        <v>0</v>
      </c>
      <c r="K186" s="261">
        <f>IFERROR(IF(-SUM(K$20:K185)+K$15&lt;0.000001,0,IF($C186&gt;='H-32A-WP06 - Debt Service'!I$24,'H-32A-WP06 - Debt Service'!I$27/12,0)),"-")</f>
        <v>0</v>
      </c>
      <c r="L186" s="261">
        <f>IFERROR(IF(-SUM(L$20:L185)+L$15&lt;0.000001,0,IF($C186&gt;='H-32A-WP06 - Debt Service'!J$24,'H-32A-WP06 - Debt Service'!J$27/12,0)),"-")</f>
        <v>0</v>
      </c>
      <c r="M186" s="261">
        <f>IFERROR(IF(-SUM(M$20:M185)+M$15&lt;0.000001,0,IF($C186&gt;='H-32A-WP06 - Debt Service'!K$24,'H-32A-WP06 - Debt Service'!K$27/12,0)),"-")</f>
        <v>0</v>
      </c>
      <c r="N186" s="261"/>
      <c r="O186" s="261"/>
      <c r="P186" s="261">
        <f>IFERROR(IF(-SUM(P$20:P185)+P$15&lt;0.000001,0,IF($C186&gt;='H-32A-WP06 - Debt Service'!M$24,'H-32A-WP06 - Debt Service'!M$27/12,0)),"-")</f>
        <v>0</v>
      </c>
      <c r="Q186" s="261">
        <f>IFERROR(IF(-SUM(Q$20:Q185)+Q$15&lt;0.000001,0,IF($C186&gt;='H-32A-WP06 - Debt Service'!L$24,'H-32A-WP06 - Debt Service'!L$27/12,0)),"-")</f>
        <v>0</v>
      </c>
      <c r="R186" s="261">
        <f>IFERROR(IF(-SUM(R$20:R185)+R$15&lt;0.000001,0,IF($C186&gt;='H-32A-WP06 - Debt Service'!S$24,'H-32A-WP06 - Debt Service'!S$27/12,0)),"-")</f>
        <v>0</v>
      </c>
      <c r="S186" s="261">
        <f>IFERROR(IF(-SUM(S$20:S185)+S$15&lt;0.000001,0,IF($C186&gt;='H-32A-WP06 - Debt Service'!O$24,'H-32A-WP06 - Debt Service'!O$27/12,0)),"-")</f>
        <v>0</v>
      </c>
      <c r="T186" s="261">
        <f>IFERROR(IF(-SUM(T$20:T185)+T$15&lt;0.000001,0,IF($C186&gt;='H-32A-WP06 - Debt Service'!#REF!,'H-32A-WP06 - Debt Service'!#REF!/12,0)),"-")</f>
        <v>0</v>
      </c>
      <c r="U186" s="261">
        <f>IFERROR(IF(-SUM(U$20:U185)+U$15&lt;0.000001,0,IF($C186&gt;='H-32A-WP06 - Debt Service'!T$24,'H-32A-WP06 - Debt Service'!T$27/12,0)),"-")</f>
        <v>0</v>
      </c>
      <c r="V186" s="261">
        <f>IFERROR(IF(-SUM(V$20:V185)+V$15&lt;0.000001,0,IF($C186&gt;='H-32A-WP06 - Debt Service'!N$24,'H-32A-WP06 - Debt Service'!N$27/12,0)),"-")</f>
        <v>0</v>
      </c>
      <c r="W186" s="261">
        <f>IFERROR(IF(-SUM(W$20:W185)+W$15&lt;0.000001,0,IF($C186&gt;='H-32A-WP06 - Debt Service'!Q$24,'H-32A-WP06 - Debt Service'!Q$27/12,0)),"-")</f>
        <v>0</v>
      </c>
      <c r="X186" s="261">
        <f>IFERROR(IF(-SUM(X$20:X185)+X$15&lt;0.000001,0,IF($C186&gt;='H-32A-WP06 - Debt Service'!T$24,'H-32A-WP06 - Debt Service'!T$27/12,0)),"-")</f>
        <v>0</v>
      </c>
      <c r="Y186" s="261">
        <f>IFERROR(IF(-SUM(Y$20:Y185)+Y$15&lt;0.000001,0,IF($C186&gt;='H-32A-WP06 - Debt Service'!#REF!,'H-32A-WP06 - Debt Service'!#REF!/12,0)),"-")</f>
        <v>0</v>
      </c>
      <c r="Z186" s="261">
        <f>IFERROR(IF(-SUM(Z$20:Z185)+Z$15&lt;0.000001,0,IF($C186&gt;='H-32A-WP06 - Debt Service'!S$24,'H-32A-WP06 - Debt Service'!S$27/12,0)),"-")</f>
        <v>0</v>
      </c>
      <c r="AA186" s="261">
        <f>IFERROR(IF(-SUM(AA$20:AA185)+AA$15&lt;0.000001,0,IF($C186&gt;='H-32A-WP06 - Debt Service'!R$24,'H-32A-WP06 - Debt Service'!R$27/12,0)),"-")</f>
        <v>0</v>
      </c>
      <c r="AB186" s="261">
        <f>IFERROR(IF(-SUM(AB$20:AB185)+AB$15&lt;0.000001,0,IF($C186&gt;='H-32A-WP06 - Debt Service'!P$24,'H-32A-WP06 - Debt Service'!P$27/12,0)),"-")</f>
        <v>0</v>
      </c>
      <c r="AC186" s="261">
        <f>IFERROR(IF(-SUM(AC$20:AC185)+AC$15&lt;0.000001,0,IF($C186&gt;='H-32A-WP06 - Debt Service'!#REF!,'H-32A-WP06 - Debt Service'!#REF!/12,0)),"-")</f>
        <v>0</v>
      </c>
      <c r="AD186" s="261">
        <f>IFERROR(IF(-SUM(AD$20:AD185)+AD$15&lt;0.000001,0,IF($C186&gt;='H-32A-WP06 - Debt Service'!#REF!,'H-32A-WP06 - Debt Service'!#REF!/12,0)),"-")</f>
        <v>0</v>
      </c>
      <c r="AE186" s="261">
        <f>IFERROR(IF(-SUM(AE$20:AE185)+AE$15&lt;0.000001,0,IF($C186&gt;='H-32A-WP06 - Debt Service'!#REF!,'H-32A-WP06 - Debt Service'!#REF!/12,0)),"-")</f>
        <v>0</v>
      </c>
      <c r="AF186" s="261">
        <f>IFERROR(IF(-SUM(AF$20:AF185)+AF$15&lt;0.000001,0,IF($C186&gt;='H-32A-WP06 - Debt Service'!#REF!,'H-32A-WP06 - Debt Service'!#REF!/12,0)),"-")</f>
        <v>0</v>
      </c>
      <c r="AH186" s="252">
        <f t="shared" si="12"/>
        <v>2032</v>
      </c>
      <c r="AI186" s="273">
        <f t="shared" si="14"/>
        <v>48519</v>
      </c>
      <c r="AJ186" s="273"/>
      <c r="AK186" s="261" t="str">
        <f>IFERROR(IF(-SUM(AK$20:AK185)+AK$15&lt;0.000001,0,IF($C186&gt;='H-32A-WP06 - Debt Service'!AH$24,'H-32A-WP06 - Debt Service'!AH$27/12,0)),"-")</f>
        <v>-</v>
      </c>
      <c r="AL186" s="261">
        <f>IFERROR(IF(-SUM(AL$20:AL185)+AL$15&lt;0.000001,0,IF($C186&gt;='H-32A-WP06 - Debt Service'!AI$24,'H-32A-WP06 - Debt Service'!AI$27/12,0)),"-")</f>
        <v>0</v>
      </c>
      <c r="AM186" s="261">
        <f>IFERROR(IF(-SUM(AM$20:AM185)+AM$15&lt;0.000001,0,IF($C186&gt;='H-32A-WP06 - Debt Service'!AJ$24,'H-32A-WP06 - Debt Service'!AJ$27/12,0)),"-")</f>
        <v>0</v>
      </c>
      <c r="AN186" s="261">
        <f>IFERROR(IF(-SUM(AN$20:AN185)+AN$15&lt;0.000001,0,IF($C186&gt;='H-32A-WP06 - Debt Service'!AK$24,'H-32A-WP06 - Debt Service'!AK$27/12,0)),"-")</f>
        <v>0</v>
      </c>
      <c r="AO186" s="261">
        <f>IFERROR(IF(-SUM(AO$20:AO185)+AO$15&lt;0.000001,0,IF($C186&gt;='H-32A-WP06 - Debt Service'!AL$24,'H-32A-WP06 - Debt Service'!AL$27/12,0)),"-")</f>
        <v>0</v>
      </c>
      <c r="AP186" s="261">
        <f>IFERROR(IF(-SUM(AP$20:AP185)+AP$15&lt;0.000001,0,IF($C186&gt;='H-32A-WP06 - Debt Service'!AM$24,'H-32A-WP06 - Debt Service'!AM$27/12,0)),"-")</f>
        <v>0</v>
      </c>
      <c r="AQ186" s="261">
        <f>IFERROR(IF(-SUM(AQ$20:AQ185)+AQ$15&lt;0.000001,0,IF($C186&gt;='H-32A-WP06 - Debt Service'!AN$24,'H-32A-WP06 - Debt Service'!AN$27/12,0)),"-")</f>
        <v>0</v>
      </c>
      <c r="AR186" s="261">
        <f>IFERROR(IF(-SUM(AR$20:AR185)+AR$15&lt;0.000001,0,IF($C186&gt;='H-32A-WP06 - Debt Service'!AO$24,'H-32A-WP06 - Debt Service'!AO$27/12,0)),"-")</f>
        <v>0</v>
      </c>
      <c r="AS186" s="261">
        <f>IFERROR(IF(-SUM(AS$20:AS185)+AS$15&lt;0.000001,0,IF($C186&gt;='H-32A-WP06 - Debt Service'!AP$24,'H-32A-WP06 - Debt Service'!AP$27/12,0)),"-")</f>
        <v>0</v>
      </c>
      <c r="AT186" s="261">
        <f>IFERROR(IF(-SUM(AT$20:AT185)+AT$15&lt;0.000001,0,IF($C186&gt;='H-32A-WP06 - Debt Service'!AQ$24,'H-32A-WP06 - Debt Service'!AQ$27/12,0)),"-")</f>
        <v>0</v>
      </c>
    </row>
    <row r="187" spans="2:46" x14ac:dyDescent="0.35">
      <c r="B187" s="252">
        <f t="shared" si="11"/>
        <v>2032</v>
      </c>
      <c r="C187" s="273">
        <f t="shared" si="13"/>
        <v>48549</v>
      </c>
      <c r="D187" s="273"/>
      <c r="E187" s="261">
        <f>IFERROR(IF(-SUM(E$20:E186)+E$15&lt;0.000001,0,IF($C187&gt;='H-32A-WP06 - Debt Service'!C$24,'H-32A-WP06 - Debt Service'!C$27/12,0)),"-")</f>
        <v>0</v>
      </c>
      <c r="F187" s="261">
        <f>IFERROR(IF(-SUM(F$20:F186)+F$15&lt;0.000001,0,IF($C187&gt;='H-32A-WP06 - Debt Service'!D$24,'H-32A-WP06 - Debt Service'!D$27/12,0)),"-")</f>
        <v>0</v>
      </c>
      <c r="G187" s="261">
        <f>IFERROR(IF(-SUM(G$20:G186)+G$15&lt;0.000001,0,IF($C187&gt;='H-32A-WP06 - Debt Service'!E$24,'H-32A-WP06 - Debt Service'!E$27/12,0)),"-")</f>
        <v>0</v>
      </c>
      <c r="H187" s="261">
        <f>IFERROR(IF(-SUM(H$20:H186)+H$15&lt;0.000001,0,IF($C187&gt;='H-32A-WP06 - Debt Service'!F$24,'H-32A-WP06 - Debt Service'!F$27/12,0)),"-")</f>
        <v>0</v>
      </c>
      <c r="I187" s="261">
        <f>IFERROR(IF(-SUM(I$20:I186)+I$15&lt;0.000001,0,IF($C187&gt;='H-32A-WP06 - Debt Service'!G$24,'H-32A-WP06 - Debt Service'!G$27/12,0)),"-")</f>
        <v>0</v>
      </c>
      <c r="J187" s="261">
        <f>IFERROR(IF(-SUM(J$20:J186)+J$15&lt;0.000001,0,IF($C187&gt;='H-32A-WP06 - Debt Service'!H$24,'H-32A-WP06 - Debt Service'!H$27/12,0)),"-")</f>
        <v>0</v>
      </c>
      <c r="K187" s="261">
        <f>IFERROR(IF(-SUM(K$20:K186)+K$15&lt;0.000001,0,IF($C187&gt;='H-32A-WP06 - Debt Service'!I$24,'H-32A-WP06 - Debt Service'!I$27/12,0)),"-")</f>
        <v>0</v>
      </c>
      <c r="L187" s="261">
        <f>IFERROR(IF(-SUM(L$20:L186)+L$15&lt;0.000001,0,IF($C187&gt;='H-32A-WP06 - Debt Service'!J$24,'H-32A-WP06 - Debt Service'!J$27/12,0)),"-")</f>
        <v>0</v>
      </c>
      <c r="M187" s="261">
        <f>IFERROR(IF(-SUM(M$20:M186)+M$15&lt;0.000001,0,IF($C187&gt;='H-32A-WP06 - Debt Service'!K$24,'H-32A-WP06 - Debt Service'!K$27/12,0)),"-")</f>
        <v>0</v>
      </c>
      <c r="N187" s="261"/>
      <c r="O187" s="261"/>
      <c r="P187" s="261">
        <f>IFERROR(IF(-SUM(P$20:P186)+P$15&lt;0.000001,0,IF($C187&gt;='H-32A-WP06 - Debt Service'!M$24,'H-32A-WP06 - Debt Service'!M$27/12,0)),"-")</f>
        <v>0</v>
      </c>
      <c r="Q187" s="261">
        <f>IFERROR(IF(-SUM(Q$20:Q186)+Q$15&lt;0.000001,0,IF($C187&gt;='H-32A-WP06 - Debt Service'!L$24,'H-32A-WP06 - Debt Service'!L$27/12,0)),"-")</f>
        <v>0</v>
      </c>
      <c r="R187" s="261">
        <f>IFERROR(IF(-SUM(R$20:R186)+R$15&lt;0.000001,0,IF($C187&gt;='H-32A-WP06 - Debt Service'!S$24,'H-32A-WP06 - Debt Service'!S$27/12,0)),"-")</f>
        <v>0</v>
      </c>
      <c r="S187" s="261">
        <f>IFERROR(IF(-SUM(S$20:S186)+S$15&lt;0.000001,0,IF($C187&gt;='H-32A-WP06 - Debt Service'!O$24,'H-32A-WP06 - Debt Service'!O$27/12,0)),"-")</f>
        <v>0</v>
      </c>
      <c r="T187" s="261">
        <f>IFERROR(IF(-SUM(T$20:T186)+T$15&lt;0.000001,0,IF($C187&gt;='H-32A-WP06 - Debt Service'!#REF!,'H-32A-WP06 - Debt Service'!#REF!/12,0)),"-")</f>
        <v>0</v>
      </c>
      <c r="U187" s="261">
        <f>IFERROR(IF(-SUM(U$20:U186)+U$15&lt;0.000001,0,IF($C187&gt;='H-32A-WP06 - Debt Service'!T$24,'H-32A-WP06 - Debt Service'!T$27/12,0)),"-")</f>
        <v>0</v>
      </c>
      <c r="V187" s="261">
        <f>IFERROR(IF(-SUM(V$20:V186)+V$15&lt;0.000001,0,IF($C187&gt;='H-32A-WP06 - Debt Service'!N$24,'H-32A-WP06 - Debt Service'!N$27/12,0)),"-")</f>
        <v>0</v>
      </c>
      <c r="W187" s="261">
        <f>IFERROR(IF(-SUM(W$20:W186)+W$15&lt;0.000001,0,IF($C187&gt;='H-32A-WP06 - Debt Service'!Q$24,'H-32A-WP06 - Debt Service'!Q$27/12,0)),"-")</f>
        <v>0</v>
      </c>
      <c r="X187" s="261">
        <f>IFERROR(IF(-SUM(X$20:X186)+X$15&lt;0.000001,0,IF($C187&gt;='H-32A-WP06 - Debt Service'!T$24,'H-32A-WP06 - Debt Service'!T$27/12,0)),"-")</f>
        <v>0</v>
      </c>
      <c r="Y187" s="261">
        <f>IFERROR(IF(-SUM(Y$20:Y186)+Y$15&lt;0.000001,0,IF($C187&gt;='H-32A-WP06 - Debt Service'!#REF!,'H-32A-WP06 - Debt Service'!#REF!/12,0)),"-")</f>
        <v>0</v>
      </c>
      <c r="Z187" s="261">
        <f>IFERROR(IF(-SUM(Z$20:Z186)+Z$15&lt;0.000001,0,IF($C187&gt;='H-32A-WP06 - Debt Service'!S$24,'H-32A-WP06 - Debt Service'!S$27/12,0)),"-")</f>
        <v>0</v>
      </c>
      <c r="AA187" s="261">
        <f>IFERROR(IF(-SUM(AA$20:AA186)+AA$15&lt;0.000001,0,IF($C187&gt;='H-32A-WP06 - Debt Service'!R$24,'H-32A-WP06 - Debt Service'!R$27/12,0)),"-")</f>
        <v>0</v>
      </c>
      <c r="AB187" s="261">
        <f>IFERROR(IF(-SUM(AB$20:AB186)+AB$15&lt;0.000001,0,IF($C187&gt;='H-32A-WP06 - Debt Service'!P$24,'H-32A-WP06 - Debt Service'!P$27/12,0)),"-")</f>
        <v>0</v>
      </c>
      <c r="AC187" s="261">
        <f>IFERROR(IF(-SUM(AC$20:AC186)+AC$15&lt;0.000001,0,IF($C187&gt;='H-32A-WP06 - Debt Service'!#REF!,'H-32A-WP06 - Debt Service'!#REF!/12,0)),"-")</f>
        <v>0</v>
      </c>
      <c r="AD187" s="261">
        <f>IFERROR(IF(-SUM(AD$20:AD186)+AD$15&lt;0.000001,0,IF($C187&gt;='H-32A-WP06 - Debt Service'!#REF!,'H-32A-WP06 - Debt Service'!#REF!/12,0)),"-")</f>
        <v>0</v>
      </c>
      <c r="AE187" s="261">
        <f>IFERROR(IF(-SUM(AE$20:AE186)+AE$15&lt;0.000001,0,IF($C187&gt;='H-32A-WP06 - Debt Service'!#REF!,'H-32A-WP06 - Debt Service'!#REF!/12,0)),"-")</f>
        <v>0</v>
      </c>
      <c r="AF187" s="261">
        <f>IFERROR(IF(-SUM(AF$20:AF186)+AF$15&lt;0.000001,0,IF($C187&gt;='H-32A-WP06 - Debt Service'!#REF!,'H-32A-WP06 - Debt Service'!#REF!/12,0)),"-")</f>
        <v>0</v>
      </c>
      <c r="AH187" s="252">
        <f t="shared" si="12"/>
        <v>2032</v>
      </c>
      <c r="AI187" s="273">
        <f t="shared" si="14"/>
        <v>48549</v>
      </c>
      <c r="AJ187" s="273"/>
      <c r="AK187" s="261" t="str">
        <f>IFERROR(IF(-SUM(AK$20:AK186)+AK$15&lt;0.000001,0,IF($C187&gt;='H-32A-WP06 - Debt Service'!AH$24,'H-32A-WP06 - Debt Service'!AH$27/12,0)),"-")</f>
        <v>-</v>
      </c>
      <c r="AL187" s="261">
        <f>IFERROR(IF(-SUM(AL$20:AL186)+AL$15&lt;0.000001,0,IF($C187&gt;='H-32A-WP06 - Debt Service'!AI$24,'H-32A-WP06 - Debt Service'!AI$27/12,0)),"-")</f>
        <v>0</v>
      </c>
      <c r="AM187" s="261">
        <f>IFERROR(IF(-SUM(AM$20:AM186)+AM$15&lt;0.000001,0,IF($C187&gt;='H-32A-WP06 - Debt Service'!AJ$24,'H-32A-WP06 - Debt Service'!AJ$27/12,0)),"-")</f>
        <v>0</v>
      </c>
      <c r="AN187" s="261">
        <f>IFERROR(IF(-SUM(AN$20:AN186)+AN$15&lt;0.000001,0,IF($C187&gt;='H-32A-WP06 - Debt Service'!AK$24,'H-32A-WP06 - Debt Service'!AK$27/12,0)),"-")</f>
        <v>0</v>
      </c>
      <c r="AO187" s="261">
        <f>IFERROR(IF(-SUM(AO$20:AO186)+AO$15&lt;0.000001,0,IF($C187&gt;='H-32A-WP06 - Debt Service'!AL$24,'H-32A-WP06 - Debt Service'!AL$27/12,0)),"-")</f>
        <v>0</v>
      </c>
      <c r="AP187" s="261">
        <f>IFERROR(IF(-SUM(AP$20:AP186)+AP$15&lt;0.000001,0,IF($C187&gt;='H-32A-WP06 - Debt Service'!AM$24,'H-32A-WP06 - Debt Service'!AM$27/12,0)),"-")</f>
        <v>0</v>
      </c>
      <c r="AQ187" s="261">
        <f>IFERROR(IF(-SUM(AQ$20:AQ186)+AQ$15&lt;0.000001,0,IF($C187&gt;='H-32A-WP06 - Debt Service'!AN$24,'H-32A-WP06 - Debt Service'!AN$27/12,0)),"-")</f>
        <v>0</v>
      </c>
      <c r="AR187" s="261">
        <f>IFERROR(IF(-SUM(AR$20:AR186)+AR$15&lt;0.000001,0,IF($C187&gt;='H-32A-WP06 - Debt Service'!AO$24,'H-32A-WP06 - Debt Service'!AO$27/12,0)),"-")</f>
        <v>0</v>
      </c>
      <c r="AS187" s="261">
        <f>IFERROR(IF(-SUM(AS$20:AS186)+AS$15&lt;0.000001,0,IF($C187&gt;='H-32A-WP06 - Debt Service'!AP$24,'H-32A-WP06 - Debt Service'!AP$27/12,0)),"-")</f>
        <v>0</v>
      </c>
      <c r="AT187" s="261">
        <f>IFERROR(IF(-SUM(AT$20:AT186)+AT$15&lt;0.000001,0,IF($C187&gt;='H-32A-WP06 - Debt Service'!AQ$24,'H-32A-WP06 - Debt Service'!AQ$27/12,0)),"-")</f>
        <v>0</v>
      </c>
    </row>
    <row r="188" spans="2:46" x14ac:dyDescent="0.35">
      <c r="B188" s="252">
        <f t="shared" si="11"/>
        <v>2033</v>
      </c>
      <c r="C188" s="273">
        <f t="shared" si="13"/>
        <v>48580</v>
      </c>
      <c r="D188" s="273"/>
      <c r="E188" s="261">
        <f>IFERROR(IF(-SUM(E$20:E187)+E$15&lt;0.000001,0,IF($C188&gt;='H-32A-WP06 - Debt Service'!C$24,'H-32A-WP06 - Debt Service'!C$27/12,0)),"-")</f>
        <v>0</v>
      </c>
      <c r="F188" s="261">
        <f>IFERROR(IF(-SUM(F$20:F187)+F$15&lt;0.000001,0,IF($C188&gt;='H-32A-WP06 - Debt Service'!D$24,'H-32A-WP06 - Debt Service'!D$27/12,0)),"-")</f>
        <v>0</v>
      </c>
      <c r="G188" s="261">
        <f>IFERROR(IF(-SUM(G$20:G187)+G$15&lt;0.000001,0,IF($C188&gt;='H-32A-WP06 - Debt Service'!E$24,'H-32A-WP06 - Debt Service'!E$27/12,0)),"-")</f>
        <v>0</v>
      </c>
      <c r="H188" s="261">
        <f>IFERROR(IF(-SUM(H$20:H187)+H$15&lt;0.000001,0,IF($C188&gt;='H-32A-WP06 - Debt Service'!F$24,'H-32A-WP06 - Debt Service'!F$27/12,0)),"-")</f>
        <v>0</v>
      </c>
      <c r="I188" s="261">
        <f>IFERROR(IF(-SUM(I$20:I187)+I$15&lt;0.000001,0,IF($C188&gt;='H-32A-WP06 - Debt Service'!G$24,'H-32A-WP06 - Debt Service'!G$27/12,0)),"-")</f>
        <v>0</v>
      </c>
      <c r="J188" s="261">
        <f>IFERROR(IF(-SUM(J$20:J187)+J$15&lt;0.000001,0,IF($C188&gt;='H-32A-WP06 - Debt Service'!H$24,'H-32A-WP06 - Debt Service'!H$27/12,0)),"-")</f>
        <v>0</v>
      </c>
      <c r="K188" s="261">
        <f>IFERROR(IF(-SUM(K$20:K187)+K$15&lt;0.000001,0,IF($C188&gt;='H-32A-WP06 - Debt Service'!I$24,'H-32A-WP06 - Debt Service'!I$27/12,0)),"-")</f>
        <v>0</v>
      </c>
      <c r="L188" s="261">
        <f>IFERROR(IF(-SUM(L$20:L187)+L$15&lt;0.000001,0,IF($C188&gt;='H-32A-WP06 - Debt Service'!J$24,'H-32A-WP06 - Debt Service'!J$27/12,0)),"-")</f>
        <v>0</v>
      </c>
      <c r="M188" s="261">
        <f>IFERROR(IF(-SUM(M$20:M187)+M$15&lt;0.000001,0,IF($C188&gt;='H-32A-WP06 - Debt Service'!K$24,'H-32A-WP06 - Debt Service'!K$27/12,0)),"-")</f>
        <v>0</v>
      </c>
      <c r="N188" s="261"/>
      <c r="O188" s="261"/>
      <c r="P188" s="261">
        <f>IFERROR(IF(-SUM(P$20:P187)+P$15&lt;0.000001,0,IF($C188&gt;='H-32A-WP06 - Debt Service'!M$24,'H-32A-WP06 - Debt Service'!M$27/12,0)),"-")</f>
        <v>0</v>
      </c>
      <c r="Q188" s="261">
        <f>IFERROR(IF(-SUM(Q$20:Q187)+Q$15&lt;0.000001,0,IF($C188&gt;='H-32A-WP06 - Debt Service'!L$24,'H-32A-WP06 - Debt Service'!L$27/12,0)),"-")</f>
        <v>0</v>
      </c>
      <c r="R188" s="261">
        <f>IFERROR(IF(-SUM(R$20:R187)+R$15&lt;0.000001,0,IF($C188&gt;='H-32A-WP06 - Debt Service'!S$24,'H-32A-WP06 - Debt Service'!S$27/12,0)),"-")</f>
        <v>0</v>
      </c>
      <c r="S188" s="261">
        <f>IFERROR(IF(-SUM(S$20:S187)+S$15&lt;0.000001,0,IF($C188&gt;='H-32A-WP06 - Debt Service'!O$24,'H-32A-WP06 - Debt Service'!O$27/12,0)),"-")</f>
        <v>0</v>
      </c>
      <c r="T188" s="261">
        <f>IFERROR(IF(-SUM(T$20:T187)+T$15&lt;0.000001,0,IF($C188&gt;='H-32A-WP06 - Debt Service'!#REF!,'H-32A-WP06 - Debt Service'!#REF!/12,0)),"-")</f>
        <v>0</v>
      </c>
      <c r="U188" s="261">
        <f>IFERROR(IF(-SUM(U$20:U187)+U$15&lt;0.000001,0,IF($C188&gt;='H-32A-WP06 - Debt Service'!T$24,'H-32A-WP06 - Debt Service'!T$27/12,0)),"-")</f>
        <v>0</v>
      </c>
      <c r="V188" s="261">
        <f>IFERROR(IF(-SUM(V$20:V187)+V$15&lt;0.000001,0,IF($C188&gt;='H-32A-WP06 - Debt Service'!N$24,'H-32A-WP06 - Debt Service'!N$27/12,0)),"-")</f>
        <v>0</v>
      </c>
      <c r="W188" s="261">
        <f>IFERROR(IF(-SUM(W$20:W187)+W$15&lt;0.000001,0,IF($C188&gt;='H-32A-WP06 - Debt Service'!Q$24,'H-32A-WP06 - Debt Service'!Q$27/12,0)),"-")</f>
        <v>0</v>
      </c>
      <c r="X188" s="261">
        <f>IFERROR(IF(-SUM(X$20:X187)+X$15&lt;0.000001,0,IF($C188&gt;='H-32A-WP06 - Debt Service'!T$24,'H-32A-WP06 - Debt Service'!T$27/12,0)),"-")</f>
        <v>0</v>
      </c>
      <c r="Y188" s="261">
        <f>IFERROR(IF(-SUM(Y$20:Y187)+Y$15&lt;0.000001,0,IF($C188&gt;='H-32A-WP06 - Debt Service'!#REF!,'H-32A-WP06 - Debt Service'!#REF!/12,0)),"-")</f>
        <v>0</v>
      </c>
      <c r="Z188" s="261">
        <f>IFERROR(IF(-SUM(Z$20:Z187)+Z$15&lt;0.000001,0,IF($C188&gt;='H-32A-WP06 - Debt Service'!S$24,'H-32A-WP06 - Debt Service'!S$27/12,0)),"-")</f>
        <v>0</v>
      </c>
      <c r="AA188" s="261">
        <f>IFERROR(IF(-SUM(AA$20:AA187)+AA$15&lt;0.000001,0,IF($C188&gt;='H-32A-WP06 - Debt Service'!R$24,'H-32A-WP06 - Debt Service'!R$27/12,0)),"-")</f>
        <v>0</v>
      </c>
      <c r="AB188" s="261">
        <f>IFERROR(IF(-SUM(AB$20:AB187)+AB$15&lt;0.000001,0,IF($C188&gt;='H-32A-WP06 - Debt Service'!P$24,'H-32A-WP06 - Debt Service'!P$27/12,0)),"-")</f>
        <v>0</v>
      </c>
      <c r="AC188" s="261">
        <f>IFERROR(IF(-SUM(AC$20:AC187)+AC$15&lt;0.000001,0,IF($C188&gt;='H-32A-WP06 - Debt Service'!#REF!,'H-32A-WP06 - Debt Service'!#REF!/12,0)),"-")</f>
        <v>0</v>
      </c>
      <c r="AD188" s="261">
        <f>IFERROR(IF(-SUM(AD$20:AD187)+AD$15&lt;0.000001,0,IF($C188&gt;='H-32A-WP06 - Debt Service'!#REF!,'H-32A-WP06 - Debt Service'!#REF!/12,0)),"-")</f>
        <v>0</v>
      </c>
      <c r="AE188" s="261">
        <f>IFERROR(IF(-SUM(AE$20:AE187)+AE$15&lt;0.000001,0,IF($C188&gt;='H-32A-WP06 - Debt Service'!#REF!,'H-32A-WP06 - Debt Service'!#REF!/12,0)),"-")</f>
        <v>0</v>
      </c>
      <c r="AF188" s="261">
        <f>IFERROR(IF(-SUM(AF$20:AF187)+AF$15&lt;0.000001,0,IF($C188&gt;='H-32A-WP06 - Debt Service'!#REF!,'H-32A-WP06 - Debt Service'!#REF!/12,0)),"-")</f>
        <v>0</v>
      </c>
      <c r="AH188" s="252">
        <f t="shared" si="12"/>
        <v>2033</v>
      </c>
      <c r="AI188" s="273">
        <f t="shared" si="14"/>
        <v>48580</v>
      </c>
      <c r="AJ188" s="273"/>
      <c r="AK188" s="261" t="str">
        <f>IFERROR(IF(-SUM(AK$20:AK187)+AK$15&lt;0.000001,0,IF($C188&gt;='H-32A-WP06 - Debt Service'!AH$24,'H-32A-WP06 - Debt Service'!AH$27/12,0)),"-")</f>
        <v>-</v>
      </c>
      <c r="AL188" s="261">
        <f>IFERROR(IF(-SUM(AL$20:AL187)+AL$15&lt;0.000001,0,IF($C188&gt;='H-32A-WP06 - Debt Service'!AI$24,'H-32A-WP06 - Debt Service'!AI$27/12,0)),"-")</f>
        <v>0</v>
      </c>
      <c r="AM188" s="261">
        <f>IFERROR(IF(-SUM(AM$20:AM187)+AM$15&lt;0.000001,0,IF($C188&gt;='H-32A-WP06 - Debt Service'!AJ$24,'H-32A-WP06 - Debt Service'!AJ$27/12,0)),"-")</f>
        <v>0</v>
      </c>
      <c r="AN188" s="261">
        <f>IFERROR(IF(-SUM(AN$20:AN187)+AN$15&lt;0.000001,0,IF($C188&gt;='H-32A-WP06 - Debt Service'!AK$24,'H-32A-WP06 - Debt Service'!AK$27/12,0)),"-")</f>
        <v>0</v>
      </c>
      <c r="AO188" s="261">
        <f>IFERROR(IF(-SUM(AO$20:AO187)+AO$15&lt;0.000001,0,IF($C188&gt;='H-32A-WP06 - Debt Service'!AL$24,'H-32A-WP06 - Debt Service'!AL$27/12,0)),"-")</f>
        <v>0</v>
      </c>
      <c r="AP188" s="261">
        <f>IFERROR(IF(-SUM(AP$20:AP187)+AP$15&lt;0.000001,0,IF($C188&gt;='H-32A-WP06 - Debt Service'!AM$24,'H-32A-WP06 - Debt Service'!AM$27/12,0)),"-")</f>
        <v>0</v>
      </c>
      <c r="AQ188" s="261">
        <f>IFERROR(IF(-SUM(AQ$20:AQ187)+AQ$15&lt;0.000001,0,IF($C188&gt;='H-32A-WP06 - Debt Service'!AN$24,'H-32A-WP06 - Debt Service'!AN$27/12,0)),"-")</f>
        <v>0</v>
      </c>
      <c r="AR188" s="261">
        <f>IFERROR(IF(-SUM(AR$20:AR187)+AR$15&lt;0.000001,0,IF($C188&gt;='H-32A-WP06 - Debt Service'!AO$24,'H-32A-WP06 - Debt Service'!AO$27/12,0)),"-")</f>
        <v>0</v>
      </c>
      <c r="AS188" s="261">
        <f>IFERROR(IF(-SUM(AS$20:AS187)+AS$15&lt;0.000001,0,IF($C188&gt;='H-32A-WP06 - Debt Service'!AP$24,'H-32A-WP06 - Debt Service'!AP$27/12,0)),"-")</f>
        <v>0</v>
      </c>
      <c r="AT188" s="261">
        <f>IFERROR(IF(-SUM(AT$20:AT187)+AT$15&lt;0.000001,0,IF($C188&gt;='H-32A-WP06 - Debt Service'!AQ$24,'H-32A-WP06 - Debt Service'!AQ$27/12,0)),"-")</f>
        <v>0</v>
      </c>
    </row>
    <row r="189" spans="2:46" x14ac:dyDescent="0.35">
      <c r="B189" s="252">
        <f t="shared" si="11"/>
        <v>2033</v>
      </c>
      <c r="C189" s="273">
        <f t="shared" si="13"/>
        <v>48611</v>
      </c>
      <c r="D189" s="273"/>
      <c r="E189" s="261">
        <f>IFERROR(IF(-SUM(E$20:E188)+E$15&lt;0.000001,0,IF($C189&gt;='H-32A-WP06 - Debt Service'!C$24,'H-32A-WP06 - Debt Service'!C$27/12,0)),"-")</f>
        <v>0</v>
      </c>
      <c r="F189" s="261">
        <f>IFERROR(IF(-SUM(F$20:F188)+F$15&lt;0.000001,0,IF($C189&gt;='H-32A-WP06 - Debt Service'!D$24,'H-32A-WP06 - Debt Service'!D$27/12,0)),"-")</f>
        <v>0</v>
      </c>
      <c r="G189" s="261">
        <f>IFERROR(IF(-SUM(G$20:G188)+G$15&lt;0.000001,0,IF($C189&gt;='H-32A-WP06 - Debt Service'!E$24,'H-32A-WP06 - Debt Service'!E$27/12,0)),"-")</f>
        <v>0</v>
      </c>
      <c r="H189" s="261">
        <f>IFERROR(IF(-SUM(H$20:H188)+H$15&lt;0.000001,0,IF($C189&gt;='H-32A-WP06 - Debt Service'!F$24,'H-32A-WP06 - Debt Service'!F$27/12,0)),"-")</f>
        <v>0</v>
      </c>
      <c r="I189" s="261">
        <f>IFERROR(IF(-SUM(I$20:I188)+I$15&lt;0.000001,0,IF($C189&gt;='H-32A-WP06 - Debt Service'!G$24,'H-32A-WP06 - Debt Service'!G$27/12,0)),"-")</f>
        <v>0</v>
      </c>
      <c r="J189" s="261">
        <f>IFERROR(IF(-SUM(J$20:J188)+J$15&lt;0.000001,0,IF($C189&gt;='H-32A-WP06 - Debt Service'!H$24,'H-32A-WP06 - Debt Service'!H$27/12,0)),"-")</f>
        <v>0</v>
      </c>
      <c r="K189" s="261">
        <f>IFERROR(IF(-SUM(K$20:K188)+K$15&lt;0.000001,0,IF($C189&gt;='H-32A-WP06 - Debt Service'!I$24,'H-32A-WP06 - Debt Service'!I$27/12,0)),"-")</f>
        <v>0</v>
      </c>
      <c r="L189" s="261">
        <f>IFERROR(IF(-SUM(L$20:L188)+L$15&lt;0.000001,0,IF($C189&gt;='H-32A-WP06 - Debt Service'!J$24,'H-32A-WP06 - Debt Service'!J$27/12,0)),"-")</f>
        <v>0</v>
      </c>
      <c r="M189" s="261">
        <f>IFERROR(IF(-SUM(M$20:M188)+M$15&lt;0.000001,0,IF($C189&gt;='H-32A-WP06 - Debt Service'!K$24,'H-32A-WP06 - Debt Service'!K$27/12,0)),"-")</f>
        <v>0</v>
      </c>
      <c r="N189" s="261"/>
      <c r="O189" s="261"/>
      <c r="P189" s="261">
        <f>IFERROR(IF(-SUM(P$20:P188)+P$15&lt;0.000001,0,IF($C189&gt;='H-32A-WP06 - Debt Service'!M$24,'H-32A-WP06 - Debt Service'!M$27/12,0)),"-")</f>
        <v>0</v>
      </c>
      <c r="Q189" s="261">
        <f>IFERROR(IF(-SUM(Q$20:Q188)+Q$15&lt;0.000001,0,IF($C189&gt;='H-32A-WP06 - Debt Service'!L$24,'H-32A-WP06 - Debt Service'!L$27/12,0)),"-")</f>
        <v>0</v>
      </c>
      <c r="R189" s="261">
        <f>IFERROR(IF(-SUM(R$20:R188)+R$15&lt;0.000001,0,IF($C189&gt;='H-32A-WP06 - Debt Service'!S$24,'H-32A-WP06 - Debt Service'!S$27/12,0)),"-")</f>
        <v>0</v>
      </c>
      <c r="S189" s="261">
        <f>IFERROR(IF(-SUM(S$20:S188)+S$15&lt;0.000001,0,IF($C189&gt;='H-32A-WP06 - Debt Service'!O$24,'H-32A-WP06 - Debt Service'!O$27/12,0)),"-")</f>
        <v>0</v>
      </c>
      <c r="T189" s="261">
        <f>IFERROR(IF(-SUM(T$20:T188)+T$15&lt;0.000001,0,IF($C189&gt;='H-32A-WP06 - Debt Service'!#REF!,'H-32A-WP06 - Debt Service'!#REF!/12,0)),"-")</f>
        <v>0</v>
      </c>
      <c r="U189" s="261">
        <f>IFERROR(IF(-SUM(U$20:U188)+U$15&lt;0.000001,0,IF($C189&gt;='H-32A-WP06 - Debt Service'!T$24,'H-32A-WP06 - Debt Service'!T$27/12,0)),"-")</f>
        <v>0</v>
      </c>
      <c r="V189" s="261">
        <f>IFERROR(IF(-SUM(V$20:V188)+V$15&lt;0.000001,0,IF($C189&gt;='H-32A-WP06 - Debt Service'!N$24,'H-32A-WP06 - Debt Service'!N$27/12,0)),"-")</f>
        <v>0</v>
      </c>
      <c r="W189" s="261">
        <f>IFERROR(IF(-SUM(W$20:W188)+W$15&lt;0.000001,0,IF($C189&gt;='H-32A-WP06 - Debt Service'!Q$24,'H-32A-WP06 - Debt Service'!Q$27/12,0)),"-")</f>
        <v>0</v>
      </c>
      <c r="X189" s="261">
        <f>IFERROR(IF(-SUM(X$20:X188)+X$15&lt;0.000001,0,IF($C189&gt;='H-32A-WP06 - Debt Service'!T$24,'H-32A-WP06 - Debt Service'!T$27/12,0)),"-")</f>
        <v>0</v>
      </c>
      <c r="Y189" s="261">
        <f>IFERROR(IF(-SUM(Y$20:Y188)+Y$15&lt;0.000001,0,IF($C189&gt;='H-32A-WP06 - Debt Service'!#REF!,'H-32A-WP06 - Debt Service'!#REF!/12,0)),"-")</f>
        <v>0</v>
      </c>
      <c r="Z189" s="261">
        <f>IFERROR(IF(-SUM(Z$20:Z188)+Z$15&lt;0.000001,0,IF($C189&gt;='H-32A-WP06 - Debt Service'!S$24,'H-32A-WP06 - Debt Service'!S$27/12,0)),"-")</f>
        <v>0</v>
      </c>
      <c r="AA189" s="261">
        <f>IFERROR(IF(-SUM(AA$20:AA188)+AA$15&lt;0.000001,0,IF($C189&gt;='H-32A-WP06 - Debt Service'!R$24,'H-32A-WP06 - Debt Service'!R$27/12,0)),"-")</f>
        <v>0</v>
      </c>
      <c r="AB189" s="261">
        <f>IFERROR(IF(-SUM(AB$20:AB188)+AB$15&lt;0.000001,0,IF($C189&gt;='H-32A-WP06 - Debt Service'!P$24,'H-32A-WP06 - Debt Service'!P$27/12,0)),"-")</f>
        <v>0</v>
      </c>
      <c r="AC189" s="261">
        <f>IFERROR(IF(-SUM(AC$20:AC188)+AC$15&lt;0.000001,0,IF($C189&gt;='H-32A-WP06 - Debt Service'!#REF!,'H-32A-WP06 - Debt Service'!#REF!/12,0)),"-")</f>
        <v>0</v>
      </c>
      <c r="AD189" s="261">
        <f>IFERROR(IF(-SUM(AD$20:AD188)+AD$15&lt;0.000001,0,IF($C189&gt;='H-32A-WP06 - Debt Service'!#REF!,'H-32A-WP06 - Debt Service'!#REF!/12,0)),"-")</f>
        <v>0</v>
      </c>
      <c r="AE189" s="261">
        <f>IFERROR(IF(-SUM(AE$20:AE188)+AE$15&lt;0.000001,0,IF($C189&gt;='H-32A-WP06 - Debt Service'!#REF!,'H-32A-WP06 - Debt Service'!#REF!/12,0)),"-")</f>
        <v>0</v>
      </c>
      <c r="AF189" s="261">
        <f>IFERROR(IF(-SUM(AF$20:AF188)+AF$15&lt;0.000001,0,IF($C189&gt;='H-32A-WP06 - Debt Service'!#REF!,'H-32A-WP06 - Debt Service'!#REF!/12,0)),"-")</f>
        <v>0</v>
      </c>
      <c r="AH189" s="252">
        <f t="shared" si="12"/>
        <v>2033</v>
      </c>
      <c r="AI189" s="273">
        <f t="shared" si="14"/>
        <v>48611</v>
      </c>
      <c r="AJ189" s="273"/>
      <c r="AK189" s="261" t="str">
        <f>IFERROR(IF(-SUM(AK$20:AK188)+AK$15&lt;0.000001,0,IF($C189&gt;='H-32A-WP06 - Debt Service'!AH$24,'H-32A-WP06 - Debt Service'!AH$27/12,0)),"-")</f>
        <v>-</v>
      </c>
      <c r="AL189" s="261">
        <f>IFERROR(IF(-SUM(AL$20:AL188)+AL$15&lt;0.000001,0,IF($C189&gt;='H-32A-WP06 - Debt Service'!AI$24,'H-32A-WP06 - Debt Service'!AI$27/12,0)),"-")</f>
        <v>0</v>
      </c>
      <c r="AM189" s="261">
        <f>IFERROR(IF(-SUM(AM$20:AM188)+AM$15&lt;0.000001,0,IF($C189&gt;='H-32A-WP06 - Debt Service'!AJ$24,'H-32A-WP06 - Debt Service'!AJ$27/12,0)),"-")</f>
        <v>0</v>
      </c>
      <c r="AN189" s="261">
        <f>IFERROR(IF(-SUM(AN$20:AN188)+AN$15&lt;0.000001,0,IF($C189&gt;='H-32A-WP06 - Debt Service'!AK$24,'H-32A-WP06 - Debt Service'!AK$27/12,0)),"-")</f>
        <v>0</v>
      </c>
      <c r="AO189" s="261">
        <f>IFERROR(IF(-SUM(AO$20:AO188)+AO$15&lt;0.000001,0,IF($C189&gt;='H-32A-WP06 - Debt Service'!AL$24,'H-32A-WP06 - Debt Service'!AL$27/12,0)),"-")</f>
        <v>0</v>
      </c>
      <c r="AP189" s="261">
        <f>IFERROR(IF(-SUM(AP$20:AP188)+AP$15&lt;0.000001,0,IF($C189&gt;='H-32A-WP06 - Debt Service'!AM$24,'H-32A-WP06 - Debt Service'!AM$27/12,0)),"-")</f>
        <v>0</v>
      </c>
      <c r="AQ189" s="261">
        <f>IFERROR(IF(-SUM(AQ$20:AQ188)+AQ$15&lt;0.000001,0,IF($C189&gt;='H-32A-WP06 - Debt Service'!AN$24,'H-32A-WP06 - Debt Service'!AN$27/12,0)),"-")</f>
        <v>0</v>
      </c>
      <c r="AR189" s="261">
        <f>IFERROR(IF(-SUM(AR$20:AR188)+AR$15&lt;0.000001,0,IF($C189&gt;='H-32A-WP06 - Debt Service'!AO$24,'H-32A-WP06 - Debt Service'!AO$27/12,0)),"-")</f>
        <v>0</v>
      </c>
      <c r="AS189" s="261">
        <f>IFERROR(IF(-SUM(AS$20:AS188)+AS$15&lt;0.000001,0,IF($C189&gt;='H-32A-WP06 - Debt Service'!AP$24,'H-32A-WP06 - Debt Service'!AP$27/12,0)),"-")</f>
        <v>0</v>
      </c>
      <c r="AT189" s="261">
        <f>IFERROR(IF(-SUM(AT$20:AT188)+AT$15&lt;0.000001,0,IF($C189&gt;='H-32A-WP06 - Debt Service'!AQ$24,'H-32A-WP06 - Debt Service'!AQ$27/12,0)),"-")</f>
        <v>0</v>
      </c>
    </row>
    <row r="190" spans="2:46" x14ac:dyDescent="0.35">
      <c r="B190" s="252">
        <f t="shared" si="11"/>
        <v>2033</v>
      </c>
      <c r="C190" s="273">
        <f t="shared" si="13"/>
        <v>48639</v>
      </c>
      <c r="D190" s="273"/>
      <c r="E190" s="261">
        <f>IFERROR(IF(-SUM(E$20:E189)+E$15&lt;0.000001,0,IF($C190&gt;='H-32A-WP06 - Debt Service'!C$24,'H-32A-WP06 - Debt Service'!C$27/12,0)),"-")</f>
        <v>0</v>
      </c>
      <c r="F190" s="261">
        <f>IFERROR(IF(-SUM(F$20:F189)+F$15&lt;0.000001,0,IF($C190&gt;='H-32A-WP06 - Debt Service'!D$24,'H-32A-WP06 - Debt Service'!D$27/12,0)),"-")</f>
        <v>0</v>
      </c>
      <c r="G190" s="261">
        <f>IFERROR(IF(-SUM(G$20:G189)+G$15&lt;0.000001,0,IF($C190&gt;='H-32A-WP06 - Debt Service'!E$24,'H-32A-WP06 - Debt Service'!E$27/12,0)),"-")</f>
        <v>0</v>
      </c>
      <c r="H190" s="261">
        <f>IFERROR(IF(-SUM(H$20:H189)+H$15&lt;0.000001,0,IF($C190&gt;='H-32A-WP06 - Debt Service'!F$24,'H-32A-WP06 - Debt Service'!F$27/12,0)),"-")</f>
        <v>0</v>
      </c>
      <c r="I190" s="261">
        <f>IFERROR(IF(-SUM(I$20:I189)+I$15&lt;0.000001,0,IF($C190&gt;='H-32A-WP06 - Debt Service'!G$24,'H-32A-WP06 - Debt Service'!G$27/12,0)),"-")</f>
        <v>0</v>
      </c>
      <c r="J190" s="261">
        <f>IFERROR(IF(-SUM(J$20:J189)+J$15&lt;0.000001,0,IF($C190&gt;='H-32A-WP06 - Debt Service'!H$24,'H-32A-WP06 - Debt Service'!H$27/12,0)),"-")</f>
        <v>0</v>
      </c>
      <c r="K190" s="261">
        <f>IFERROR(IF(-SUM(K$20:K189)+K$15&lt;0.000001,0,IF($C190&gt;='H-32A-WP06 - Debt Service'!I$24,'H-32A-WP06 - Debt Service'!I$27/12,0)),"-")</f>
        <v>0</v>
      </c>
      <c r="L190" s="261">
        <f>IFERROR(IF(-SUM(L$20:L189)+L$15&lt;0.000001,0,IF($C190&gt;='H-32A-WP06 - Debt Service'!J$24,'H-32A-WP06 - Debt Service'!J$27/12,0)),"-")</f>
        <v>0</v>
      </c>
      <c r="M190" s="261">
        <f>IFERROR(IF(-SUM(M$20:M189)+M$15&lt;0.000001,0,IF($C190&gt;='H-32A-WP06 - Debt Service'!K$24,'H-32A-WP06 - Debt Service'!K$27/12,0)),"-")</f>
        <v>0</v>
      </c>
      <c r="N190" s="261"/>
      <c r="O190" s="261"/>
      <c r="P190" s="261">
        <f>IFERROR(IF(-SUM(P$20:P189)+P$15&lt;0.000001,0,IF($C190&gt;='H-32A-WP06 - Debt Service'!M$24,'H-32A-WP06 - Debt Service'!M$27/12,0)),"-")</f>
        <v>0</v>
      </c>
      <c r="Q190" s="261">
        <f>IFERROR(IF(-SUM(Q$20:Q189)+Q$15&lt;0.000001,0,IF($C190&gt;='H-32A-WP06 - Debt Service'!L$24,'H-32A-WP06 - Debt Service'!L$27/12,0)),"-")</f>
        <v>0</v>
      </c>
      <c r="R190" s="261">
        <f>IFERROR(IF(-SUM(R$20:R189)+R$15&lt;0.000001,0,IF($C190&gt;='H-32A-WP06 - Debt Service'!S$24,'H-32A-WP06 - Debt Service'!S$27/12,0)),"-")</f>
        <v>0</v>
      </c>
      <c r="S190" s="261">
        <f>IFERROR(IF(-SUM(S$20:S189)+S$15&lt;0.000001,0,IF($C190&gt;='H-32A-WP06 - Debt Service'!O$24,'H-32A-WP06 - Debt Service'!O$27/12,0)),"-")</f>
        <v>0</v>
      </c>
      <c r="T190" s="261">
        <f>IFERROR(IF(-SUM(T$20:T189)+T$15&lt;0.000001,0,IF($C190&gt;='H-32A-WP06 - Debt Service'!#REF!,'H-32A-WP06 - Debt Service'!#REF!/12,0)),"-")</f>
        <v>0</v>
      </c>
      <c r="U190" s="261">
        <f>IFERROR(IF(-SUM(U$20:U189)+U$15&lt;0.000001,0,IF($C190&gt;='H-32A-WP06 - Debt Service'!T$24,'H-32A-WP06 - Debt Service'!T$27/12,0)),"-")</f>
        <v>0</v>
      </c>
      <c r="V190" s="261">
        <f>IFERROR(IF(-SUM(V$20:V189)+V$15&lt;0.000001,0,IF($C190&gt;='H-32A-WP06 - Debt Service'!N$24,'H-32A-WP06 - Debt Service'!N$27/12,0)),"-")</f>
        <v>0</v>
      </c>
      <c r="W190" s="261">
        <f>IFERROR(IF(-SUM(W$20:W189)+W$15&lt;0.000001,0,IF($C190&gt;='H-32A-WP06 - Debt Service'!Q$24,'H-32A-WP06 - Debt Service'!Q$27/12,0)),"-")</f>
        <v>0</v>
      </c>
      <c r="X190" s="261">
        <f>IFERROR(IF(-SUM(X$20:X189)+X$15&lt;0.000001,0,IF($C190&gt;='H-32A-WP06 - Debt Service'!T$24,'H-32A-WP06 - Debt Service'!T$27/12,0)),"-")</f>
        <v>0</v>
      </c>
      <c r="Y190" s="261">
        <f>IFERROR(IF(-SUM(Y$20:Y189)+Y$15&lt;0.000001,0,IF($C190&gt;='H-32A-WP06 - Debt Service'!#REF!,'H-32A-WP06 - Debt Service'!#REF!/12,0)),"-")</f>
        <v>0</v>
      </c>
      <c r="Z190" s="261">
        <f>IFERROR(IF(-SUM(Z$20:Z189)+Z$15&lt;0.000001,0,IF($C190&gt;='H-32A-WP06 - Debt Service'!S$24,'H-32A-WP06 - Debt Service'!S$27/12,0)),"-")</f>
        <v>0</v>
      </c>
      <c r="AA190" s="261">
        <f>IFERROR(IF(-SUM(AA$20:AA189)+AA$15&lt;0.000001,0,IF($C190&gt;='H-32A-WP06 - Debt Service'!R$24,'H-32A-WP06 - Debt Service'!R$27/12,0)),"-")</f>
        <v>0</v>
      </c>
      <c r="AB190" s="261">
        <f>IFERROR(IF(-SUM(AB$20:AB189)+AB$15&lt;0.000001,0,IF($C190&gt;='H-32A-WP06 - Debt Service'!P$24,'H-32A-WP06 - Debt Service'!P$27/12,0)),"-")</f>
        <v>0</v>
      </c>
      <c r="AC190" s="261">
        <f>IFERROR(IF(-SUM(AC$20:AC189)+AC$15&lt;0.000001,0,IF($C190&gt;='H-32A-WP06 - Debt Service'!#REF!,'H-32A-WP06 - Debt Service'!#REF!/12,0)),"-")</f>
        <v>0</v>
      </c>
      <c r="AD190" s="261">
        <f>IFERROR(IF(-SUM(AD$20:AD189)+AD$15&lt;0.000001,0,IF($C190&gt;='H-32A-WP06 - Debt Service'!#REF!,'H-32A-WP06 - Debt Service'!#REF!/12,0)),"-")</f>
        <v>0</v>
      </c>
      <c r="AE190" s="261">
        <f>IFERROR(IF(-SUM(AE$20:AE189)+AE$15&lt;0.000001,0,IF($C190&gt;='H-32A-WP06 - Debt Service'!#REF!,'H-32A-WP06 - Debt Service'!#REF!/12,0)),"-")</f>
        <v>0</v>
      </c>
      <c r="AF190" s="261">
        <f>IFERROR(IF(-SUM(AF$20:AF189)+AF$15&lt;0.000001,0,IF($C190&gt;='H-32A-WP06 - Debt Service'!#REF!,'H-32A-WP06 - Debt Service'!#REF!/12,0)),"-")</f>
        <v>0</v>
      </c>
      <c r="AH190" s="252">
        <f t="shared" si="12"/>
        <v>2033</v>
      </c>
      <c r="AI190" s="273">
        <f t="shared" si="14"/>
        <v>48639</v>
      </c>
      <c r="AJ190" s="273"/>
      <c r="AK190" s="261" t="str">
        <f>IFERROR(IF(-SUM(AK$20:AK189)+AK$15&lt;0.000001,0,IF($C190&gt;='H-32A-WP06 - Debt Service'!AH$24,'H-32A-WP06 - Debt Service'!AH$27/12,0)),"-")</f>
        <v>-</v>
      </c>
      <c r="AL190" s="261">
        <f>IFERROR(IF(-SUM(AL$20:AL189)+AL$15&lt;0.000001,0,IF($C190&gt;='H-32A-WP06 - Debt Service'!AI$24,'H-32A-WP06 - Debt Service'!AI$27/12,0)),"-")</f>
        <v>0</v>
      </c>
      <c r="AM190" s="261">
        <f>IFERROR(IF(-SUM(AM$20:AM189)+AM$15&lt;0.000001,0,IF($C190&gt;='H-32A-WP06 - Debt Service'!AJ$24,'H-32A-WP06 - Debt Service'!AJ$27/12,0)),"-")</f>
        <v>0</v>
      </c>
      <c r="AN190" s="261">
        <f>IFERROR(IF(-SUM(AN$20:AN189)+AN$15&lt;0.000001,0,IF($C190&gt;='H-32A-WP06 - Debt Service'!AK$24,'H-32A-WP06 - Debt Service'!AK$27/12,0)),"-")</f>
        <v>0</v>
      </c>
      <c r="AO190" s="261">
        <f>IFERROR(IF(-SUM(AO$20:AO189)+AO$15&lt;0.000001,0,IF($C190&gt;='H-32A-WP06 - Debt Service'!AL$24,'H-32A-WP06 - Debt Service'!AL$27/12,0)),"-")</f>
        <v>0</v>
      </c>
      <c r="AP190" s="261">
        <f>IFERROR(IF(-SUM(AP$20:AP189)+AP$15&lt;0.000001,0,IF($C190&gt;='H-32A-WP06 - Debt Service'!AM$24,'H-32A-WP06 - Debt Service'!AM$27/12,0)),"-")</f>
        <v>0</v>
      </c>
      <c r="AQ190" s="261">
        <f>IFERROR(IF(-SUM(AQ$20:AQ189)+AQ$15&lt;0.000001,0,IF($C190&gt;='H-32A-WP06 - Debt Service'!AN$24,'H-32A-WP06 - Debt Service'!AN$27/12,0)),"-")</f>
        <v>0</v>
      </c>
      <c r="AR190" s="261">
        <f>IFERROR(IF(-SUM(AR$20:AR189)+AR$15&lt;0.000001,0,IF($C190&gt;='H-32A-WP06 - Debt Service'!AO$24,'H-32A-WP06 - Debt Service'!AO$27/12,0)),"-")</f>
        <v>0</v>
      </c>
      <c r="AS190" s="261">
        <f>IFERROR(IF(-SUM(AS$20:AS189)+AS$15&lt;0.000001,0,IF($C190&gt;='H-32A-WP06 - Debt Service'!AP$24,'H-32A-WP06 - Debt Service'!AP$27/12,0)),"-")</f>
        <v>0</v>
      </c>
      <c r="AT190" s="261">
        <f>IFERROR(IF(-SUM(AT$20:AT189)+AT$15&lt;0.000001,0,IF($C190&gt;='H-32A-WP06 - Debt Service'!AQ$24,'H-32A-WP06 - Debt Service'!AQ$27/12,0)),"-")</f>
        <v>0</v>
      </c>
    </row>
    <row r="191" spans="2:46" x14ac:dyDescent="0.35">
      <c r="B191" s="252">
        <f t="shared" si="11"/>
        <v>2033</v>
      </c>
      <c r="C191" s="273">
        <f t="shared" si="13"/>
        <v>48670</v>
      </c>
      <c r="D191" s="273"/>
      <c r="E191" s="261">
        <f>IFERROR(IF(-SUM(E$20:E190)+E$15&lt;0.000001,0,IF($C191&gt;='H-32A-WP06 - Debt Service'!C$24,'H-32A-WP06 - Debt Service'!C$27/12,0)),"-")</f>
        <v>0</v>
      </c>
      <c r="F191" s="261">
        <f>IFERROR(IF(-SUM(F$20:F190)+F$15&lt;0.000001,0,IF($C191&gt;='H-32A-WP06 - Debt Service'!D$24,'H-32A-WP06 - Debt Service'!D$27/12,0)),"-")</f>
        <v>0</v>
      </c>
      <c r="G191" s="261">
        <f>IFERROR(IF(-SUM(G$20:G190)+G$15&lt;0.000001,0,IF($C191&gt;='H-32A-WP06 - Debt Service'!E$24,'H-32A-WP06 - Debt Service'!E$27/12,0)),"-")</f>
        <v>0</v>
      </c>
      <c r="H191" s="261">
        <f>IFERROR(IF(-SUM(H$20:H190)+H$15&lt;0.000001,0,IF($C191&gt;='H-32A-WP06 - Debt Service'!F$24,'H-32A-WP06 - Debt Service'!F$27/12,0)),"-")</f>
        <v>0</v>
      </c>
      <c r="I191" s="261">
        <f>IFERROR(IF(-SUM(I$20:I190)+I$15&lt;0.000001,0,IF($C191&gt;='H-32A-WP06 - Debt Service'!G$24,'H-32A-WP06 - Debt Service'!G$27/12,0)),"-")</f>
        <v>0</v>
      </c>
      <c r="J191" s="261">
        <f>IFERROR(IF(-SUM(J$20:J190)+J$15&lt;0.000001,0,IF($C191&gt;='H-32A-WP06 - Debt Service'!H$24,'H-32A-WP06 - Debt Service'!H$27/12,0)),"-")</f>
        <v>0</v>
      </c>
      <c r="K191" s="261">
        <f>IFERROR(IF(-SUM(K$20:K190)+K$15&lt;0.000001,0,IF($C191&gt;='H-32A-WP06 - Debt Service'!I$24,'H-32A-WP06 - Debt Service'!I$27/12,0)),"-")</f>
        <v>0</v>
      </c>
      <c r="L191" s="261">
        <f>IFERROR(IF(-SUM(L$20:L190)+L$15&lt;0.000001,0,IF($C191&gt;='H-32A-WP06 - Debt Service'!J$24,'H-32A-WP06 - Debt Service'!J$27/12,0)),"-")</f>
        <v>0</v>
      </c>
      <c r="M191" s="261">
        <f>IFERROR(IF(-SUM(M$20:M190)+M$15&lt;0.000001,0,IF($C191&gt;='H-32A-WP06 - Debt Service'!K$24,'H-32A-WP06 - Debt Service'!K$27/12,0)),"-")</f>
        <v>0</v>
      </c>
      <c r="N191" s="261"/>
      <c r="O191" s="261"/>
      <c r="P191" s="261">
        <f>IFERROR(IF(-SUM(P$20:P190)+P$15&lt;0.000001,0,IF($C191&gt;='H-32A-WP06 - Debt Service'!M$24,'H-32A-WP06 - Debt Service'!M$27/12,0)),"-")</f>
        <v>0</v>
      </c>
      <c r="Q191" s="261">
        <f>IFERROR(IF(-SUM(Q$20:Q190)+Q$15&lt;0.000001,0,IF($C191&gt;='H-32A-WP06 - Debt Service'!L$24,'H-32A-WP06 - Debt Service'!L$27/12,0)),"-")</f>
        <v>0</v>
      </c>
      <c r="R191" s="261">
        <f>IFERROR(IF(-SUM(R$20:R190)+R$15&lt;0.000001,0,IF($C191&gt;='H-32A-WP06 - Debt Service'!S$24,'H-32A-WP06 - Debt Service'!S$27/12,0)),"-")</f>
        <v>0</v>
      </c>
      <c r="S191" s="261">
        <f>IFERROR(IF(-SUM(S$20:S190)+S$15&lt;0.000001,0,IF($C191&gt;='H-32A-WP06 - Debt Service'!O$24,'H-32A-WP06 - Debt Service'!O$27/12,0)),"-")</f>
        <v>0</v>
      </c>
      <c r="T191" s="261">
        <f>IFERROR(IF(-SUM(T$20:T190)+T$15&lt;0.000001,0,IF($C191&gt;='H-32A-WP06 - Debt Service'!#REF!,'H-32A-WP06 - Debt Service'!#REF!/12,0)),"-")</f>
        <v>0</v>
      </c>
      <c r="U191" s="261">
        <f>IFERROR(IF(-SUM(U$20:U190)+U$15&lt;0.000001,0,IF($C191&gt;='H-32A-WP06 - Debt Service'!T$24,'H-32A-WP06 - Debt Service'!T$27/12,0)),"-")</f>
        <v>0</v>
      </c>
      <c r="V191" s="261">
        <f>IFERROR(IF(-SUM(V$20:V190)+V$15&lt;0.000001,0,IF($C191&gt;='H-32A-WP06 - Debt Service'!N$24,'H-32A-WP06 - Debt Service'!N$27/12,0)),"-")</f>
        <v>0</v>
      </c>
      <c r="W191" s="261">
        <f>IFERROR(IF(-SUM(W$20:W190)+W$15&lt;0.000001,0,IF($C191&gt;='H-32A-WP06 - Debt Service'!Q$24,'H-32A-WP06 - Debt Service'!Q$27/12,0)),"-")</f>
        <v>0</v>
      </c>
      <c r="X191" s="261">
        <f>IFERROR(IF(-SUM(X$20:X190)+X$15&lt;0.000001,0,IF($C191&gt;='H-32A-WP06 - Debt Service'!T$24,'H-32A-WP06 - Debt Service'!T$27/12,0)),"-")</f>
        <v>0</v>
      </c>
      <c r="Y191" s="261">
        <f>IFERROR(IF(-SUM(Y$20:Y190)+Y$15&lt;0.000001,0,IF($C191&gt;='H-32A-WP06 - Debt Service'!#REF!,'H-32A-WP06 - Debt Service'!#REF!/12,0)),"-")</f>
        <v>0</v>
      </c>
      <c r="Z191" s="261">
        <f>IFERROR(IF(-SUM(Z$20:Z190)+Z$15&lt;0.000001,0,IF($C191&gt;='H-32A-WP06 - Debt Service'!S$24,'H-32A-WP06 - Debt Service'!S$27/12,0)),"-")</f>
        <v>0</v>
      </c>
      <c r="AA191" s="261">
        <f>IFERROR(IF(-SUM(AA$20:AA190)+AA$15&lt;0.000001,0,IF($C191&gt;='H-32A-WP06 - Debt Service'!R$24,'H-32A-WP06 - Debt Service'!R$27/12,0)),"-")</f>
        <v>0</v>
      </c>
      <c r="AB191" s="261">
        <f>IFERROR(IF(-SUM(AB$20:AB190)+AB$15&lt;0.000001,0,IF($C191&gt;='H-32A-WP06 - Debt Service'!P$24,'H-32A-WP06 - Debt Service'!P$27/12,0)),"-")</f>
        <v>0</v>
      </c>
      <c r="AC191" s="261">
        <f>IFERROR(IF(-SUM(AC$20:AC190)+AC$15&lt;0.000001,0,IF($C191&gt;='H-32A-WP06 - Debt Service'!#REF!,'H-32A-WP06 - Debt Service'!#REF!/12,0)),"-")</f>
        <v>0</v>
      </c>
      <c r="AD191" s="261">
        <f>IFERROR(IF(-SUM(AD$20:AD190)+AD$15&lt;0.000001,0,IF($C191&gt;='H-32A-WP06 - Debt Service'!#REF!,'H-32A-WP06 - Debt Service'!#REF!/12,0)),"-")</f>
        <v>0</v>
      </c>
      <c r="AE191" s="261">
        <f>IFERROR(IF(-SUM(AE$20:AE190)+AE$15&lt;0.000001,0,IF($C191&gt;='H-32A-WP06 - Debt Service'!#REF!,'H-32A-WP06 - Debt Service'!#REF!/12,0)),"-")</f>
        <v>0</v>
      </c>
      <c r="AF191" s="261">
        <f>IFERROR(IF(-SUM(AF$20:AF190)+AF$15&lt;0.000001,0,IF($C191&gt;='H-32A-WP06 - Debt Service'!#REF!,'H-32A-WP06 - Debt Service'!#REF!/12,0)),"-")</f>
        <v>0</v>
      </c>
      <c r="AH191" s="252">
        <f t="shared" si="12"/>
        <v>2033</v>
      </c>
      <c r="AI191" s="273">
        <f t="shared" si="14"/>
        <v>48670</v>
      </c>
      <c r="AJ191" s="273"/>
      <c r="AK191" s="261" t="str">
        <f>IFERROR(IF(-SUM(AK$20:AK190)+AK$15&lt;0.000001,0,IF($C191&gt;='H-32A-WP06 - Debt Service'!AH$24,'H-32A-WP06 - Debt Service'!AH$27/12,0)),"-")</f>
        <v>-</v>
      </c>
      <c r="AL191" s="261">
        <f>IFERROR(IF(-SUM(AL$20:AL190)+AL$15&lt;0.000001,0,IF($C191&gt;='H-32A-WP06 - Debt Service'!AI$24,'H-32A-WP06 - Debt Service'!AI$27/12,0)),"-")</f>
        <v>0</v>
      </c>
      <c r="AM191" s="261">
        <f>IFERROR(IF(-SUM(AM$20:AM190)+AM$15&lt;0.000001,0,IF($C191&gt;='H-32A-WP06 - Debt Service'!AJ$24,'H-32A-WP06 - Debt Service'!AJ$27/12,0)),"-")</f>
        <v>0</v>
      </c>
      <c r="AN191" s="261">
        <f>IFERROR(IF(-SUM(AN$20:AN190)+AN$15&lt;0.000001,0,IF($C191&gt;='H-32A-WP06 - Debt Service'!AK$24,'H-32A-WP06 - Debt Service'!AK$27/12,0)),"-")</f>
        <v>0</v>
      </c>
      <c r="AO191" s="261">
        <f>IFERROR(IF(-SUM(AO$20:AO190)+AO$15&lt;0.000001,0,IF($C191&gt;='H-32A-WP06 - Debt Service'!AL$24,'H-32A-WP06 - Debt Service'!AL$27/12,0)),"-")</f>
        <v>0</v>
      </c>
      <c r="AP191" s="261">
        <f>IFERROR(IF(-SUM(AP$20:AP190)+AP$15&lt;0.000001,0,IF($C191&gt;='H-32A-WP06 - Debt Service'!AM$24,'H-32A-WP06 - Debt Service'!AM$27/12,0)),"-")</f>
        <v>0</v>
      </c>
      <c r="AQ191" s="261">
        <f>IFERROR(IF(-SUM(AQ$20:AQ190)+AQ$15&lt;0.000001,0,IF($C191&gt;='H-32A-WP06 - Debt Service'!AN$24,'H-32A-WP06 - Debt Service'!AN$27/12,0)),"-")</f>
        <v>0</v>
      </c>
      <c r="AR191" s="261">
        <f>IFERROR(IF(-SUM(AR$20:AR190)+AR$15&lt;0.000001,0,IF($C191&gt;='H-32A-WP06 - Debt Service'!AO$24,'H-32A-WP06 - Debt Service'!AO$27/12,0)),"-")</f>
        <v>0</v>
      </c>
      <c r="AS191" s="261">
        <f>IFERROR(IF(-SUM(AS$20:AS190)+AS$15&lt;0.000001,0,IF($C191&gt;='H-32A-WP06 - Debt Service'!AP$24,'H-32A-WP06 - Debt Service'!AP$27/12,0)),"-")</f>
        <v>0</v>
      </c>
      <c r="AT191" s="261">
        <f>IFERROR(IF(-SUM(AT$20:AT190)+AT$15&lt;0.000001,0,IF($C191&gt;='H-32A-WP06 - Debt Service'!AQ$24,'H-32A-WP06 - Debt Service'!AQ$27/12,0)),"-")</f>
        <v>0</v>
      </c>
    </row>
    <row r="192" spans="2:46" x14ac:dyDescent="0.35">
      <c r="B192" s="252">
        <f t="shared" si="11"/>
        <v>2033</v>
      </c>
      <c r="C192" s="273">
        <f t="shared" si="13"/>
        <v>48700</v>
      </c>
      <c r="D192" s="273"/>
      <c r="E192" s="261">
        <f>IFERROR(IF(-SUM(E$20:E191)+E$15&lt;0.000001,0,IF($C192&gt;='H-32A-WP06 - Debt Service'!C$24,'H-32A-WP06 - Debt Service'!C$27/12,0)),"-")</f>
        <v>0</v>
      </c>
      <c r="F192" s="261">
        <f>IFERROR(IF(-SUM(F$20:F191)+F$15&lt;0.000001,0,IF($C192&gt;='H-32A-WP06 - Debt Service'!D$24,'H-32A-WP06 - Debt Service'!D$27/12,0)),"-")</f>
        <v>0</v>
      </c>
      <c r="G192" s="261">
        <f>IFERROR(IF(-SUM(G$20:G191)+G$15&lt;0.000001,0,IF($C192&gt;='H-32A-WP06 - Debt Service'!E$24,'H-32A-WP06 - Debt Service'!E$27/12,0)),"-")</f>
        <v>0</v>
      </c>
      <c r="H192" s="261">
        <f>IFERROR(IF(-SUM(H$20:H191)+H$15&lt;0.000001,0,IF($C192&gt;='H-32A-WP06 - Debt Service'!F$24,'H-32A-WP06 - Debt Service'!F$27/12,0)),"-")</f>
        <v>0</v>
      </c>
      <c r="I192" s="261">
        <f>IFERROR(IF(-SUM(I$20:I191)+I$15&lt;0.000001,0,IF($C192&gt;='H-32A-WP06 - Debt Service'!G$24,'H-32A-WP06 - Debt Service'!G$27/12,0)),"-")</f>
        <v>0</v>
      </c>
      <c r="J192" s="261">
        <f>IFERROR(IF(-SUM(J$20:J191)+J$15&lt;0.000001,0,IF($C192&gt;='H-32A-WP06 - Debt Service'!H$24,'H-32A-WP06 - Debt Service'!H$27/12,0)),"-")</f>
        <v>0</v>
      </c>
      <c r="K192" s="261">
        <f>IFERROR(IF(-SUM(K$20:K191)+K$15&lt;0.000001,0,IF($C192&gt;='H-32A-WP06 - Debt Service'!I$24,'H-32A-WP06 - Debt Service'!I$27/12,0)),"-")</f>
        <v>0</v>
      </c>
      <c r="L192" s="261">
        <f>IFERROR(IF(-SUM(L$20:L191)+L$15&lt;0.000001,0,IF($C192&gt;='H-32A-WP06 - Debt Service'!J$24,'H-32A-WP06 - Debt Service'!J$27/12,0)),"-")</f>
        <v>0</v>
      </c>
      <c r="M192" s="261">
        <f>IFERROR(IF(-SUM(M$20:M191)+M$15&lt;0.000001,0,IF($C192&gt;='H-32A-WP06 - Debt Service'!K$24,'H-32A-WP06 - Debt Service'!K$27/12,0)),"-")</f>
        <v>0</v>
      </c>
      <c r="N192" s="261"/>
      <c r="O192" s="261"/>
      <c r="P192" s="261">
        <f>IFERROR(IF(-SUM(P$20:P191)+P$15&lt;0.000001,0,IF($C192&gt;='H-32A-WP06 - Debt Service'!M$24,'H-32A-WP06 - Debt Service'!M$27/12,0)),"-")</f>
        <v>0</v>
      </c>
      <c r="Q192" s="261">
        <f>IFERROR(IF(-SUM(Q$20:Q191)+Q$15&lt;0.000001,0,IF($C192&gt;='H-32A-WP06 - Debt Service'!L$24,'H-32A-WP06 - Debt Service'!L$27/12,0)),"-")</f>
        <v>0</v>
      </c>
      <c r="R192" s="261">
        <f>IFERROR(IF(-SUM(R$20:R191)+R$15&lt;0.000001,0,IF($C192&gt;='H-32A-WP06 - Debt Service'!S$24,'H-32A-WP06 - Debt Service'!S$27/12,0)),"-")</f>
        <v>0</v>
      </c>
      <c r="S192" s="261">
        <f>IFERROR(IF(-SUM(S$20:S191)+S$15&lt;0.000001,0,IF($C192&gt;='H-32A-WP06 - Debt Service'!O$24,'H-32A-WP06 - Debt Service'!O$27/12,0)),"-")</f>
        <v>0</v>
      </c>
      <c r="T192" s="261">
        <f>IFERROR(IF(-SUM(T$20:T191)+T$15&lt;0.000001,0,IF($C192&gt;='H-32A-WP06 - Debt Service'!#REF!,'H-32A-WP06 - Debt Service'!#REF!/12,0)),"-")</f>
        <v>0</v>
      </c>
      <c r="U192" s="261">
        <f>IFERROR(IF(-SUM(U$20:U191)+U$15&lt;0.000001,0,IF($C192&gt;='H-32A-WP06 - Debt Service'!T$24,'H-32A-WP06 - Debt Service'!T$27/12,0)),"-")</f>
        <v>0</v>
      </c>
      <c r="V192" s="261">
        <f>IFERROR(IF(-SUM(V$20:V191)+V$15&lt;0.000001,0,IF($C192&gt;='H-32A-WP06 - Debt Service'!N$24,'H-32A-WP06 - Debt Service'!N$27/12,0)),"-")</f>
        <v>0</v>
      </c>
      <c r="W192" s="261">
        <f>IFERROR(IF(-SUM(W$20:W191)+W$15&lt;0.000001,0,IF($C192&gt;='H-32A-WP06 - Debt Service'!Q$24,'H-32A-WP06 - Debt Service'!Q$27/12,0)),"-")</f>
        <v>0</v>
      </c>
      <c r="X192" s="261">
        <f>IFERROR(IF(-SUM(X$20:X191)+X$15&lt;0.000001,0,IF($C192&gt;='H-32A-WP06 - Debt Service'!T$24,'H-32A-WP06 - Debt Service'!T$27/12,0)),"-")</f>
        <v>0</v>
      </c>
      <c r="Y192" s="261">
        <f>IFERROR(IF(-SUM(Y$20:Y191)+Y$15&lt;0.000001,0,IF($C192&gt;='H-32A-WP06 - Debt Service'!#REF!,'H-32A-WP06 - Debt Service'!#REF!/12,0)),"-")</f>
        <v>0</v>
      </c>
      <c r="Z192" s="261">
        <f>IFERROR(IF(-SUM(Z$20:Z191)+Z$15&lt;0.000001,0,IF($C192&gt;='H-32A-WP06 - Debt Service'!S$24,'H-32A-WP06 - Debt Service'!S$27/12,0)),"-")</f>
        <v>0</v>
      </c>
      <c r="AA192" s="261">
        <f>IFERROR(IF(-SUM(AA$20:AA191)+AA$15&lt;0.000001,0,IF($C192&gt;='H-32A-WP06 - Debt Service'!R$24,'H-32A-WP06 - Debt Service'!R$27/12,0)),"-")</f>
        <v>0</v>
      </c>
      <c r="AB192" s="261">
        <f>IFERROR(IF(-SUM(AB$20:AB191)+AB$15&lt;0.000001,0,IF($C192&gt;='H-32A-WP06 - Debt Service'!P$24,'H-32A-WP06 - Debt Service'!P$27/12,0)),"-")</f>
        <v>0</v>
      </c>
      <c r="AC192" s="261">
        <f>IFERROR(IF(-SUM(AC$20:AC191)+AC$15&lt;0.000001,0,IF($C192&gt;='H-32A-WP06 - Debt Service'!#REF!,'H-32A-WP06 - Debt Service'!#REF!/12,0)),"-")</f>
        <v>0</v>
      </c>
      <c r="AD192" s="261">
        <f>IFERROR(IF(-SUM(AD$20:AD191)+AD$15&lt;0.000001,0,IF($C192&gt;='H-32A-WP06 - Debt Service'!#REF!,'H-32A-WP06 - Debt Service'!#REF!/12,0)),"-")</f>
        <v>0</v>
      </c>
      <c r="AE192" s="261">
        <f>IFERROR(IF(-SUM(AE$20:AE191)+AE$15&lt;0.000001,0,IF($C192&gt;='H-32A-WP06 - Debt Service'!#REF!,'H-32A-WP06 - Debt Service'!#REF!/12,0)),"-")</f>
        <v>0</v>
      </c>
      <c r="AF192" s="261">
        <f>IFERROR(IF(-SUM(AF$20:AF191)+AF$15&lt;0.000001,0,IF($C192&gt;='H-32A-WP06 - Debt Service'!#REF!,'H-32A-WP06 - Debt Service'!#REF!/12,0)),"-")</f>
        <v>0</v>
      </c>
      <c r="AH192" s="252">
        <f t="shared" si="12"/>
        <v>2033</v>
      </c>
      <c r="AI192" s="273">
        <f t="shared" si="14"/>
        <v>48700</v>
      </c>
      <c r="AJ192" s="273"/>
      <c r="AK192" s="261" t="str">
        <f>IFERROR(IF(-SUM(AK$20:AK191)+AK$15&lt;0.000001,0,IF($C192&gt;='H-32A-WP06 - Debt Service'!AH$24,'H-32A-WP06 - Debt Service'!AH$27/12,0)),"-")</f>
        <v>-</v>
      </c>
      <c r="AL192" s="261">
        <f>IFERROR(IF(-SUM(AL$20:AL191)+AL$15&lt;0.000001,0,IF($C192&gt;='H-32A-WP06 - Debt Service'!AI$24,'H-32A-WP06 - Debt Service'!AI$27/12,0)),"-")</f>
        <v>0</v>
      </c>
      <c r="AM192" s="261">
        <f>IFERROR(IF(-SUM(AM$20:AM191)+AM$15&lt;0.000001,0,IF($C192&gt;='H-32A-WP06 - Debt Service'!AJ$24,'H-32A-WP06 - Debt Service'!AJ$27/12,0)),"-")</f>
        <v>0</v>
      </c>
      <c r="AN192" s="261">
        <f>IFERROR(IF(-SUM(AN$20:AN191)+AN$15&lt;0.000001,0,IF($C192&gt;='H-32A-WP06 - Debt Service'!AK$24,'H-32A-WP06 - Debt Service'!AK$27/12,0)),"-")</f>
        <v>0</v>
      </c>
      <c r="AO192" s="261">
        <f>IFERROR(IF(-SUM(AO$20:AO191)+AO$15&lt;0.000001,0,IF($C192&gt;='H-32A-WP06 - Debt Service'!AL$24,'H-32A-WP06 - Debt Service'!AL$27/12,0)),"-")</f>
        <v>0</v>
      </c>
      <c r="AP192" s="261">
        <f>IFERROR(IF(-SUM(AP$20:AP191)+AP$15&lt;0.000001,0,IF($C192&gt;='H-32A-WP06 - Debt Service'!AM$24,'H-32A-WP06 - Debt Service'!AM$27/12,0)),"-")</f>
        <v>0</v>
      </c>
      <c r="AQ192" s="261">
        <f>IFERROR(IF(-SUM(AQ$20:AQ191)+AQ$15&lt;0.000001,0,IF($C192&gt;='H-32A-WP06 - Debt Service'!AN$24,'H-32A-WP06 - Debt Service'!AN$27/12,0)),"-")</f>
        <v>0</v>
      </c>
      <c r="AR192" s="261">
        <f>IFERROR(IF(-SUM(AR$20:AR191)+AR$15&lt;0.000001,0,IF($C192&gt;='H-32A-WP06 - Debt Service'!AO$24,'H-32A-WP06 - Debt Service'!AO$27/12,0)),"-")</f>
        <v>0</v>
      </c>
      <c r="AS192" s="261">
        <f>IFERROR(IF(-SUM(AS$20:AS191)+AS$15&lt;0.000001,0,IF($C192&gt;='H-32A-WP06 - Debt Service'!AP$24,'H-32A-WP06 - Debt Service'!AP$27/12,0)),"-")</f>
        <v>0</v>
      </c>
      <c r="AT192" s="261">
        <f>IFERROR(IF(-SUM(AT$20:AT191)+AT$15&lt;0.000001,0,IF($C192&gt;='H-32A-WP06 - Debt Service'!AQ$24,'H-32A-WP06 - Debt Service'!AQ$27/12,0)),"-")</f>
        <v>0</v>
      </c>
    </row>
    <row r="193" spans="2:46" x14ac:dyDescent="0.35">
      <c r="B193" s="252">
        <f t="shared" si="11"/>
        <v>2033</v>
      </c>
      <c r="C193" s="273">
        <f t="shared" si="13"/>
        <v>48731</v>
      </c>
      <c r="D193" s="273"/>
      <c r="E193" s="261">
        <f>IFERROR(IF(-SUM(E$20:E192)+E$15&lt;0.000001,0,IF($C193&gt;='H-32A-WP06 - Debt Service'!C$24,'H-32A-WP06 - Debt Service'!C$27/12,0)),"-")</f>
        <v>0</v>
      </c>
      <c r="F193" s="261">
        <f>IFERROR(IF(-SUM(F$20:F192)+F$15&lt;0.000001,0,IF($C193&gt;='H-32A-WP06 - Debt Service'!D$24,'H-32A-WP06 - Debt Service'!D$27/12,0)),"-")</f>
        <v>0</v>
      </c>
      <c r="G193" s="261">
        <f>IFERROR(IF(-SUM(G$20:G192)+G$15&lt;0.000001,0,IF($C193&gt;='H-32A-WP06 - Debt Service'!E$24,'H-32A-WP06 - Debt Service'!E$27/12,0)),"-")</f>
        <v>0</v>
      </c>
      <c r="H193" s="261">
        <f>IFERROR(IF(-SUM(H$20:H192)+H$15&lt;0.000001,0,IF($C193&gt;='H-32A-WP06 - Debt Service'!F$24,'H-32A-WP06 - Debt Service'!F$27/12,0)),"-")</f>
        <v>0</v>
      </c>
      <c r="I193" s="261">
        <f>IFERROR(IF(-SUM(I$20:I192)+I$15&lt;0.000001,0,IF($C193&gt;='H-32A-WP06 - Debt Service'!G$24,'H-32A-WP06 - Debt Service'!G$27/12,0)),"-")</f>
        <v>0</v>
      </c>
      <c r="J193" s="261">
        <f>IFERROR(IF(-SUM(J$20:J192)+J$15&lt;0.000001,0,IF($C193&gt;='H-32A-WP06 - Debt Service'!H$24,'H-32A-WP06 - Debt Service'!H$27/12,0)),"-")</f>
        <v>0</v>
      </c>
      <c r="K193" s="261">
        <f>IFERROR(IF(-SUM(K$20:K192)+K$15&lt;0.000001,0,IF($C193&gt;='H-32A-WP06 - Debt Service'!I$24,'H-32A-WP06 - Debt Service'!I$27/12,0)),"-")</f>
        <v>0</v>
      </c>
      <c r="L193" s="261">
        <f>IFERROR(IF(-SUM(L$20:L192)+L$15&lt;0.000001,0,IF($C193&gt;='H-32A-WP06 - Debt Service'!J$24,'H-32A-WP06 - Debt Service'!J$27/12,0)),"-")</f>
        <v>0</v>
      </c>
      <c r="M193" s="261">
        <f>IFERROR(IF(-SUM(M$20:M192)+M$15&lt;0.000001,0,IF($C193&gt;='H-32A-WP06 - Debt Service'!K$24,'H-32A-WP06 - Debt Service'!K$27/12,0)),"-")</f>
        <v>0</v>
      </c>
      <c r="N193" s="261"/>
      <c r="O193" s="261"/>
      <c r="P193" s="261">
        <f>IFERROR(IF(-SUM(P$20:P192)+P$15&lt;0.000001,0,IF($C193&gt;='H-32A-WP06 - Debt Service'!M$24,'H-32A-WP06 - Debt Service'!M$27/12,0)),"-")</f>
        <v>0</v>
      </c>
      <c r="Q193" s="261">
        <f>IFERROR(IF(-SUM(Q$20:Q192)+Q$15&lt;0.000001,0,IF($C193&gt;='H-32A-WP06 - Debt Service'!L$24,'H-32A-WP06 - Debt Service'!L$27/12,0)),"-")</f>
        <v>0</v>
      </c>
      <c r="R193" s="261">
        <f>IFERROR(IF(-SUM(R$20:R192)+R$15&lt;0.000001,0,IF($C193&gt;='H-32A-WP06 - Debt Service'!S$24,'H-32A-WP06 - Debt Service'!S$27/12,0)),"-")</f>
        <v>0</v>
      </c>
      <c r="S193" s="261">
        <f>IFERROR(IF(-SUM(S$20:S192)+S$15&lt;0.000001,0,IF($C193&gt;='H-32A-WP06 - Debt Service'!O$24,'H-32A-WP06 - Debt Service'!O$27/12,0)),"-")</f>
        <v>0</v>
      </c>
      <c r="T193" s="261">
        <f>IFERROR(IF(-SUM(T$20:T192)+T$15&lt;0.000001,0,IF($C193&gt;='H-32A-WP06 - Debt Service'!#REF!,'H-32A-WP06 - Debt Service'!#REF!/12,0)),"-")</f>
        <v>0</v>
      </c>
      <c r="U193" s="261">
        <f>IFERROR(IF(-SUM(U$20:U192)+U$15&lt;0.000001,0,IF($C193&gt;='H-32A-WP06 - Debt Service'!T$24,'H-32A-WP06 - Debt Service'!T$27/12,0)),"-")</f>
        <v>0</v>
      </c>
      <c r="V193" s="261">
        <f>IFERROR(IF(-SUM(V$20:V192)+V$15&lt;0.000001,0,IF($C193&gt;='H-32A-WP06 - Debt Service'!N$24,'H-32A-WP06 - Debt Service'!N$27/12,0)),"-")</f>
        <v>0</v>
      </c>
      <c r="W193" s="261">
        <f>IFERROR(IF(-SUM(W$20:W192)+W$15&lt;0.000001,0,IF($C193&gt;='H-32A-WP06 - Debt Service'!Q$24,'H-32A-WP06 - Debt Service'!Q$27/12,0)),"-")</f>
        <v>0</v>
      </c>
      <c r="X193" s="261">
        <f>IFERROR(IF(-SUM(X$20:X192)+X$15&lt;0.000001,0,IF($C193&gt;='H-32A-WP06 - Debt Service'!T$24,'H-32A-WP06 - Debt Service'!T$27/12,0)),"-")</f>
        <v>0</v>
      </c>
      <c r="Y193" s="261">
        <f>IFERROR(IF(-SUM(Y$20:Y192)+Y$15&lt;0.000001,0,IF($C193&gt;='H-32A-WP06 - Debt Service'!#REF!,'H-32A-WP06 - Debt Service'!#REF!/12,0)),"-")</f>
        <v>0</v>
      </c>
      <c r="Z193" s="261">
        <f>IFERROR(IF(-SUM(Z$20:Z192)+Z$15&lt;0.000001,0,IF($C193&gt;='H-32A-WP06 - Debt Service'!S$24,'H-32A-WP06 - Debt Service'!S$27/12,0)),"-")</f>
        <v>0</v>
      </c>
      <c r="AA193" s="261">
        <f>IFERROR(IF(-SUM(AA$20:AA192)+AA$15&lt;0.000001,0,IF($C193&gt;='H-32A-WP06 - Debt Service'!R$24,'H-32A-WP06 - Debt Service'!R$27/12,0)),"-")</f>
        <v>0</v>
      </c>
      <c r="AB193" s="261">
        <f>IFERROR(IF(-SUM(AB$20:AB192)+AB$15&lt;0.000001,0,IF($C193&gt;='H-32A-WP06 - Debt Service'!P$24,'H-32A-WP06 - Debt Service'!P$27/12,0)),"-")</f>
        <v>0</v>
      </c>
      <c r="AC193" s="261">
        <f>IFERROR(IF(-SUM(AC$20:AC192)+AC$15&lt;0.000001,0,IF($C193&gt;='H-32A-WP06 - Debt Service'!#REF!,'H-32A-WP06 - Debt Service'!#REF!/12,0)),"-")</f>
        <v>0</v>
      </c>
      <c r="AD193" s="261">
        <f>IFERROR(IF(-SUM(AD$20:AD192)+AD$15&lt;0.000001,0,IF($C193&gt;='H-32A-WP06 - Debt Service'!#REF!,'H-32A-WP06 - Debt Service'!#REF!/12,0)),"-")</f>
        <v>0</v>
      </c>
      <c r="AE193" s="261">
        <f>IFERROR(IF(-SUM(AE$20:AE192)+AE$15&lt;0.000001,0,IF($C193&gt;='H-32A-WP06 - Debt Service'!#REF!,'H-32A-WP06 - Debt Service'!#REF!/12,0)),"-")</f>
        <v>0</v>
      </c>
      <c r="AF193" s="261">
        <f>IFERROR(IF(-SUM(AF$20:AF192)+AF$15&lt;0.000001,0,IF($C193&gt;='H-32A-WP06 - Debt Service'!#REF!,'H-32A-WP06 - Debt Service'!#REF!/12,0)),"-")</f>
        <v>0</v>
      </c>
      <c r="AH193" s="252">
        <f t="shared" si="12"/>
        <v>2033</v>
      </c>
      <c r="AI193" s="273">
        <f t="shared" si="14"/>
        <v>48731</v>
      </c>
      <c r="AJ193" s="273"/>
      <c r="AK193" s="261" t="str">
        <f>IFERROR(IF(-SUM(AK$20:AK192)+AK$15&lt;0.000001,0,IF($C193&gt;='H-32A-WP06 - Debt Service'!AH$24,'H-32A-WP06 - Debt Service'!AH$27/12,0)),"-")</f>
        <v>-</v>
      </c>
      <c r="AL193" s="261">
        <f>IFERROR(IF(-SUM(AL$20:AL192)+AL$15&lt;0.000001,0,IF($C193&gt;='H-32A-WP06 - Debt Service'!AI$24,'H-32A-WP06 - Debt Service'!AI$27/12,0)),"-")</f>
        <v>0</v>
      </c>
      <c r="AM193" s="261">
        <f>IFERROR(IF(-SUM(AM$20:AM192)+AM$15&lt;0.000001,0,IF($C193&gt;='H-32A-WP06 - Debt Service'!AJ$24,'H-32A-WP06 - Debt Service'!AJ$27/12,0)),"-")</f>
        <v>0</v>
      </c>
      <c r="AN193" s="261">
        <f>IFERROR(IF(-SUM(AN$20:AN192)+AN$15&lt;0.000001,0,IF($C193&gt;='H-32A-WP06 - Debt Service'!AK$24,'H-32A-WP06 - Debt Service'!AK$27/12,0)),"-")</f>
        <v>0</v>
      </c>
      <c r="AO193" s="261">
        <f>IFERROR(IF(-SUM(AO$20:AO192)+AO$15&lt;0.000001,0,IF($C193&gt;='H-32A-WP06 - Debt Service'!AL$24,'H-32A-WP06 - Debt Service'!AL$27/12,0)),"-")</f>
        <v>0</v>
      </c>
      <c r="AP193" s="261">
        <f>IFERROR(IF(-SUM(AP$20:AP192)+AP$15&lt;0.000001,0,IF($C193&gt;='H-32A-WP06 - Debt Service'!AM$24,'H-32A-WP06 - Debt Service'!AM$27/12,0)),"-")</f>
        <v>0</v>
      </c>
      <c r="AQ193" s="261">
        <f>IFERROR(IF(-SUM(AQ$20:AQ192)+AQ$15&lt;0.000001,0,IF($C193&gt;='H-32A-WP06 - Debt Service'!AN$24,'H-32A-WP06 - Debt Service'!AN$27/12,0)),"-")</f>
        <v>0</v>
      </c>
      <c r="AR193" s="261">
        <f>IFERROR(IF(-SUM(AR$20:AR192)+AR$15&lt;0.000001,0,IF($C193&gt;='H-32A-WP06 - Debt Service'!AO$24,'H-32A-WP06 - Debt Service'!AO$27/12,0)),"-")</f>
        <v>0</v>
      </c>
      <c r="AS193" s="261">
        <f>IFERROR(IF(-SUM(AS$20:AS192)+AS$15&lt;0.000001,0,IF($C193&gt;='H-32A-WP06 - Debt Service'!AP$24,'H-32A-WP06 - Debt Service'!AP$27/12,0)),"-")</f>
        <v>0</v>
      </c>
      <c r="AT193" s="261">
        <f>IFERROR(IF(-SUM(AT$20:AT192)+AT$15&lt;0.000001,0,IF($C193&gt;='H-32A-WP06 - Debt Service'!AQ$24,'H-32A-WP06 - Debt Service'!AQ$27/12,0)),"-")</f>
        <v>0</v>
      </c>
    </row>
    <row r="194" spans="2:46" x14ac:dyDescent="0.35">
      <c r="B194" s="252">
        <f t="shared" si="11"/>
        <v>2033</v>
      </c>
      <c r="C194" s="273">
        <f t="shared" si="13"/>
        <v>48761</v>
      </c>
      <c r="D194" s="273"/>
      <c r="E194" s="261">
        <f>IFERROR(IF(-SUM(E$20:E193)+E$15&lt;0.000001,0,IF($C194&gt;='H-32A-WP06 - Debt Service'!C$24,'H-32A-WP06 - Debt Service'!C$27/12,0)),"-")</f>
        <v>0</v>
      </c>
      <c r="F194" s="261">
        <f>IFERROR(IF(-SUM(F$20:F193)+F$15&lt;0.000001,0,IF($C194&gt;='H-32A-WP06 - Debt Service'!D$24,'H-32A-WP06 - Debt Service'!D$27/12,0)),"-")</f>
        <v>0</v>
      </c>
      <c r="G194" s="261">
        <f>IFERROR(IF(-SUM(G$20:G193)+G$15&lt;0.000001,0,IF($C194&gt;='H-32A-WP06 - Debt Service'!E$24,'H-32A-WP06 - Debt Service'!E$27/12,0)),"-")</f>
        <v>0</v>
      </c>
      <c r="H194" s="261">
        <f>IFERROR(IF(-SUM(H$20:H193)+H$15&lt;0.000001,0,IF($C194&gt;='H-32A-WP06 - Debt Service'!F$24,'H-32A-WP06 - Debt Service'!F$27/12,0)),"-")</f>
        <v>0</v>
      </c>
      <c r="I194" s="261">
        <f>IFERROR(IF(-SUM(I$20:I193)+I$15&lt;0.000001,0,IF($C194&gt;='H-32A-WP06 - Debt Service'!G$24,'H-32A-WP06 - Debt Service'!G$27/12,0)),"-")</f>
        <v>0</v>
      </c>
      <c r="J194" s="261">
        <f>IFERROR(IF(-SUM(J$20:J193)+J$15&lt;0.000001,0,IF($C194&gt;='H-32A-WP06 - Debt Service'!H$24,'H-32A-WP06 - Debt Service'!H$27/12,0)),"-")</f>
        <v>0</v>
      </c>
      <c r="K194" s="261">
        <f>IFERROR(IF(-SUM(K$20:K193)+K$15&lt;0.000001,0,IF($C194&gt;='H-32A-WP06 - Debt Service'!I$24,'H-32A-WP06 - Debt Service'!I$27/12,0)),"-")</f>
        <v>0</v>
      </c>
      <c r="L194" s="261">
        <f>IFERROR(IF(-SUM(L$20:L193)+L$15&lt;0.000001,0,IF($C194&gt;='H-32A-WP06 - Debt Service'!J$24,'H-32A-WP06 - Debt Service'!J$27/12,0)),"-")</f>
        <v>0</v>
      </c>
      <c r="M194" s="261">
        <f>IFERROR(IF(-SUM(M$20:M193)+M$15&lt;0.000001,0,IF($C194&gt;='H-32A-WP06 - Debt Service'!K$24,'H-32A-WP06 - Debt Service'!K$27/12,0)),"-")</f>
        <v>0</v>
      </c>
      <c r="N194" s="261"/>
      <c r="O194" s="261"/>
      <c r="P194" s="261">
        <f>IFERROR(IF(-SUM(P$20:P193)+P$15&lt;0.000001,0,IF($C194&gt;='H-32A-WP06 - Debt Service'!M$24,'H-32A-WP06 - Debt Service'!M$27/12,0)),"-")</f>
        <v>0</v>
      </c>
      <c r="Q194" s="261">
        <f>IFERROR(IF(-SUM(Q$20:Q193)+Q$15&lt;0.000001,0,IF($C194&gt;='H-32A-WP06 - Debt Service'!L$24,'H-32A-WP06 - Debt Service'!L$27/12,0)),"-")</f>
        <v>0</v>
      </c>
      <c r="R194" s="261">
        <f>IFERROR(IF(-SUM(R$20:R193)+R$15&lt;0.000001,0,IF($C194&gt;='H-32A-WP06 - Debt Service'!S$24,'H-32A-WP06 - Debt Service'!S$27/12,0)),"-")</f>
        <v>0</v>
      </c>
      <c r="S194" s="261">
        <f>IFERROR(IF(-SUM(S$20:S193)+S$15&lt;0.000001,0,IF($C194&gt;='H-32A-WP06 - Debt Service'!O$24,'H-32A-WP06 - Debt Service'!O$27/12,0)),"-")</f>
        <v>0</v>
      </c>
      <c r="T194" s="261">
        <f>IFERROR(IF(-SUM(T$20:T193)+T$15&lt;0.000001,0,IF($C194&gt;='H-32A-WP06 - Debt Service'!#REF!,'H-32A-WP06 - Debt Service'!#REF!/12,0)),"-")</f>
        <v>0</v>
      </c>
      <c r="U194" s="261">
        <f>IFERROR(IF(-SUM(U$20:U193)+U$15&lt;0.000001,0,IF($C194&gt;='H-32A-WP06 - Debt Service'!T$24,'H-32A-WP06 - Debt Service'!T$27/12,0)),"-")</f>
        <v>0</v>
      </c>
      <c r="V194" s="261">
        <f>IFERROR(IF(-SUM(V$20:V193)+V$15&lt;0.000001,0,IF($C194&gt;='H-32A-WP06 - Debt Service'!N$24,'H-32A-WP06 - Debt Service'!N$27/12,0)),"-")</f>
        <v>0</v>
      </c>
      <c r="W194" s="261">
        <f>IFERROR(IF(-SUM(W$20:W193)+W$15&lt;0.000001,0,IF($C194&gt;='H-32A-WP06 - Debt Service'!Q$24,'H-32A-WP06 - Debt Service'!Q$27/12,0)),"-")</f>
        <v>0</v>
      </c>
      <c r="X194" s="261">
        <f>IFERROR(IF(-SUM(X$20:X193)+X$15&lt;0.000001,0,IF($C194&gt;='H-32A-WP06 - Debt Service'!T$24,'H-32A-WP06 - Debt Service'!T$27/12,0)),"-")</f>
        <v>0</v>
      </c>
      <c r="Y194" s="261">
        <f>IFERROR(IF(-SUM(Y$20:Y193)+Y$15&lt;0.000001,0,IF($C194&gt;='H-32A-WP06 - Debt Service'!#REF!,'H-32A-WP06 - Debt Service'!#REF!/12,0)),"-")</f>
        <v>0</v>
      </c>
      <c r="Z194" s="261">
        <f>IFERROR(IF(-SUM(Z$20:Z193)+Z$15&lt;0.000001,0,IF($C194&gt;='H-32A-WP06 - Debt Service'!S$24,'H-32A-WP06 - Debt Service'!S$27/12,0)),"-")</f>
        <v>0</v>
      </c>
      <c r="AA194" s="261">
        <f>IFERROR(IF(-SUM(AA$20:AA193)+AA$15&lt;0.000001,0,IF($C194&gt;='H-32A-WP06 - Debt Service'!R$24,'H-32A-WP06 - Debt Service'!R$27/12,0)),"-")</f>
        <v>0</v>
      </c>
      <c r="AB194" s="261">
        <f>IFERROR(IF(-SUM(AB$20:AB193)+AB$15&lt;0.000001,0,IF($C194&gt;='H-32A-WP06 - Debt Service'!P$24,'H-32A-WP06 - Debt Service'!P$27/12,0)),"-")</f>
        <v>0</v>
      </c>
      <c r="AC194" s="261">
        <f>IFERROR(IF(-SUM(AC$20:AC193)+AC$15&lt;0.000001,0,IF($C194&gt;='H-32A-WP06 - Debt Service'!#REF!,'H-32A-WP06 - Debt Service'!#REF!/12,0)),"-")</f>
        <v>0</v>
      </c>
      <c r="AD194" s="261">
        <f>IFERROR(IF(-SUM(AD$20:AD193)+AD$15&lt;0.000001,0,IF($C194&gt;='H-32A-WP06 - Debt Service'!#REF!,'H-32A-WP06 - Debt Service'!#REF!/12,0)),"-")</f>
        <v>0</v>
      </c>
      <c r="AE194" s="261">
        <f>IFERROR(IF(-SUM(AE$20:AE193)+AE$15&lt;0.000001,0,IF($C194&gt;='H-32A-WP06 - Debt Service'!#REF!,'H-32A-WP06 - Debt Service'!#REF!/12,0)),"-")</f>
        <v>0</v>
      </c>
      <c r="AF194" s="261">
        <f>IFERROR(IF(-SUM(AF$20:AF193)+AF$15&lt;0.000001,0,IF($C194&gt;='H-32A-WP06 - Debt Service'!#REF!,'H-32A-WP06 - Debt Service'!#REF!/12,0)),"-")</f>
        <v>0</v>
      </c>
      <c r="AH194" s="252">
        <f t="shared" si="12"/>
        <v>2033</v>
      </c>
      <c r="AI194" s="273">
        <f t="shared" si="14"/>
        <v>48761</v>
      </c>
      <c r="AJ194" s="273"/>
      <c r="AK194" s="261" t="str">
        <f>IFERROR(IF(-SUM(AK$20:AK193)+AK$15&lt;0.000001,0,IF($C194&gt;='H-32A-WP06 - Debt Service'!AH$24,'H-32A-WP06 - Debt Service'!AH$27/12,0)),"-")</f>
        <v>-</v>
      </c>
      <c r="AL194" s="261">
        <f>IFERROR(IF(-SUM(AL$20:AL193)+AL$15&lt;0.000001,0,IF($C194&gt;='H-32A-WP06 - Debt Service'!AI$24,'H-32A-WP06 - Debt Service'!AI$27/12,0)),"-")</f>
        <v>0</v>
      </c>
      <c r="AM194" s="261">
        <f>IFERROR(IF(-SUM(AM$20:AM193)+AM$15&lt;0.000001,0,IF($C194&gt;='H-32A-WP06 - Debt Service'!AJ$24,'H-32A-WP06 - Debt Service'!AJ$27/12,0)),"-")</f>
        <v>0</v>
      </c>
      <c r="AN194" s="261">
        <f>IFERROR(IF(-SUM(AN$20:AN193)+AN$15&lt;0.000001,0,IF($C194&gt;='H-32A-WP06 - Debt Service'!AK$24,'H-32A-WP06 - Debt Service'!AK$27/12,0)),"-")</f>
        <v>0</v>
      </c>
      <c r="AO194" s="261">
        <f>IFERROR(IF(-SUM(AO$20:AO193)+AO$15&lt;0.000001,0,IF($C194&gt;='H-32A-WP06 - Debt Service'!AL$24,'H-32A-WP06 - Debt Service'!AL$27/12,0)),"-")</f>
        <v>0</v>
      </c>
      <c r="AP194" s="261">
        <f>IFERROR(IF(-SUM(AP$20:AP193)+AP$15&lt;0.000001,0,IF($C194&gt;='H-32A-WP06 - Debt Service'!AM$24,'H-32A-WP06 - Debt Service'!AM$27/12,0)),"-")</f>
        <v>0</v>
      </c>
      <c r="AQ194" s="261">
        <f>IFERROR(IF(-SUM(AQ$20:AQ193)+AQ$15&lt;0.000001,0,IF($C194&gt;='H-32A-WP06 - Debt Service'!AN$24,'H-32A-WP06 - Debt Service'!AN$27/12,0)),"-")</f>
        <v>0</v>
      </c>
      <c r="AR194" s="261">
        <f>IFERROR(IF(-SUM(AR$20:AR193)+AR$15&lt;0.000001,0,IF($C194&gt;='H-32A-WP06 - Debt Service'!AO$24,'H-32A-WP06 - Debt Service'!AO$27/12,0)),"-")</f>
        <v>0</v>
      </c>
      <c r="AS194" s="261">
        <f>IFERROR(IF(-SUM(AS$20:AS193)+AS$15&lt;0.000001,0,IF($C194&gt;='H-32A-WP06 - Debt Service'!AP$24,'H-32A-WP06 - Debt Service'!AP$27/12,0)),"-")</f>
        <v>0</v>
      </c>
      <c r="AT194" s="261">
        <f>IFERROR(IF(-SUM(AT$20:AT193)+AT$15&lt;0.000001,0,IF($C194&gt;='H-32A-WP06 - Debt Service'!AQ$24,'H-32A-WP06 - Debt Service'!AQ$27/12,0)),"-")</f>
        <v>0</v>
      </c>
    </row>
    <row r="195" spans="2:46" x14ac:dyDescent="0.35">
      <c r="B195" s="252">
        <f t="shared" si="11"/>
        <v>2033</v>
      </c>
      <c r="C195" s="273">
        <f t="shared" si="13"/>
        <v>48792</v>
      </c>
      <c r="D195" s="273"/>
      <c r="E195" s="261">
        <f>IFERROR(IF(-SUM(E$20:E194)+E$15&lt;0.000001,0,IF($C195&gt;='H-32A-WP06 - Debt Service'!C$24,'H-32A-WP06 - Debt Service'!C$27/12,0)),"-")</f>
        <v>0</v>
      </c>
      <c r="F195" s="261">
        <f>IFERROR(IF(-SUM(F$20:F194)+F$15&lt;0.000001,0,IF($C195&gt;='H-32A-WP06 - Debt Service'!D$24,'H-32A-WP06 - Debt Service'!D$27/12,0)),"-")</f>
        <v>0</v>
      </c>
      <c r="G195" s="261">
        <f>IFERROR(IF(-SUM(G$20:G194)+G$15&lt;0.000001,0,IF($C195&gt;='H-32A-WP06 - Debt Service'!E$24,'H-32A-WP06 - Debt Service'!E$27/12,0)),"-")</f>
        <v>0</v>
      </c>
      <c r="H195" s="261">
        <f>IFERROR(IF(-SUM(H$20:H194)+H$15&lt;0.000001,0,IF($C195&gt;='H-32A-WP06 - Debt Service'!F$24,'H-32A-WP06 - Debt Service'!F$27/12,0)),"-")</f>
        <v>0</v>
      </c>
      <c r="I195" s="261">
        <f>IFERROR(IF(-SUM(I$20:I194)+I$15&lt;0.000001,0,IF($C195&gt;='H-32A-WP06 - Debt Service'!G$24,'H-32A-WP06 - Debt Service'!G$27/12,0)),"-")</f>
        <v>0</v>
      </c>
      <c r="J195" s="261">
        <f>IFERROR(IF(-SUM(J$20:J194)+J$15&lt;0.000001,0,IF($C195&gt;='H-32A-WP06 - Debt Service'!H$24,'H-32A-WP06 - Debt Service'!H$27/12,0)),"-")</f>
        <v>0</v>
      </c>
      <c r="K195" s="261">
        <f>IFERROR(IF(-SUM(K$20:K194)+K$15&lt;0.000001,0,IF($C195&gt;='H-32A-WP06 - Debt Service'!I$24,'H-32A-WP06 - Debt Service'!I$27/12,0)),"-")</f>
        <v>0</v>
      </c>
      <c r="L195" s="261">
        <f>IFERROR(IF(-SUM(L$20:L194)+L$15&lt;0.000001,0,IF($C195&gt;='H-32A-WP06 - Debt Service'!J$24,'H-32A-WP06 - Debt Service'!J$27/12,0)),"-")</f>
        <v>0</v>
      </c>
      <c r="M195" s="261">
        <f>IFERROR(IF(-SUM(M$20:M194)+M$15&lt;0.000001,0,IF($C195&gt;='H-32A-WP06 - Debt Service'!K$24,'H-32A-WP06 - Debt Service'!K$27/12,0)),"-")</f>
        <v>0</v>
      </c>
      <c r="N195" s="261"/>
      <c r="O195" s="261"/>
      <c r="P195" s="261">
        <f>IFERROR(IF(-SUM(P$20:P194)+P$15&lt;0.000001,0,IF($C195&gt;='H-32A-WP06 - Debt Service'!M$24,'H-32A-WP06 - Debt Service'!M$27/12,0)),"-")</f>
        <v>0</v>
      </c>
      <c r="Q195" s="261">
        <f>IFERROR(IF(-SUM(Q$20:Q194)+Q$15&lt;0.000001,0,IF($C195&gt;='H-32A-WP06 - Debt Service'!L$24,'H-32A-WP06 - Debt Service'!L$27/12,0)),"-")</f>
        <v>0</v>
      </c>
      <c r="R195" s="261">
        <f>IFERROR(IF(-SUM(R$20:R194)+R$15&lt;0.000001,0,IF($C195&gt;='H-32A-WP06 - Debt Service'!S$24,'H-32A-WP06 - Debt Service'!S$27/12,0)),"-")</f>
        <v>0</v>
      </c>
      <c r="S195" s="261">
        <f>IFERROR(IF(-SUM(S$20:S194)+S$15&lt;0.000001,0,IF($C195&gt;='H-32A-WP06 - Debt Service'!O$24,'H-32A-WP06 - Debt Service'!O$27/12,0)),"-")</f>
        <v>0</v>
      </c>
      <c r="T195" s="261">
        <f>IFERROR(IF(-SUM(T$20:T194)+T$15&lt;0.000001,0,IF($C195&gt;='H-32A-WP06 - Debt Service'!#REF!,'H-32A-WP06 - Debt Service'!#REF!/12,0)),"-")</f>
        <v>0</v>
      </c>
      <c r="U195" s="261">
        <f>IFERROR(IF(-SUM(U$20:U194)+U$15&lt;0.000001,0,IF($C195&gt;='H-32A-WP06 - Debt Service'!T$24,'H-32A-WP06 - Debt Service'!T$27/12,0)),"-")</f>
        <v>0</v>
      </c>
      <c r="V195" s="261">
        <f>IFERROR(IF(-SUM(V$20:V194)+V$15&lt;0.000001,0,IF($C195&gt;='H-32A-WP06 - Debt Service'!N$24,'H-32A-WP06 - Debt Service'!N$27/12,0)),"-")</f>
        <v>0</v>
      </c>
      <c r="W195" s="261">
        <f>IFERROR(IF(-SUM(W$20:W194)+W$15&lt;0.000001,0,IF($C195&gt;='H-32A-WP06 - Debt Service'!Q$24,'H-32A-WP06 - Debt Service'!Q$27/12,0)),"-")</f>
        <v>0</v>
      </c>
      <c r="X195" s="261">
        <f>IFERROR(IF(-SUM(X$20:X194)+X$15&lt;0.000001,0,IF($C195&gt;='H-32A-WP06 - Debt Service'!T$24,'H-32A-WP06 - Debt Service'!T$27/12,0)),"-")</f>
        <v>0</v>
      </c>
      <c r="Y195" s="261">
        <f>IFERROR(IF(-SUM(Y$20:Y194)+Y$15&lt;0.000001,0,IF($C195&gt;='H-32A-WP06 - Debt Service'!#REF!,'H-32A-WP06 - Debt Service'!#REF!/12,0)),"-")</f>
        <v>0</v>
      </c>
      <c r="Z195" s="261">
        <f>IFERROR(IF(-SUM(Z$20:Z194)+Z$15&lt;0.000001,0,IF($C195&gt;='H-32A-WP06 - Debt Service'!S$24,'H-32A-WP06 - Debt Service'!S$27/12,0)),"-")</f>
        <v>0</v>
      </c>
      <c r="AA195" s="261">
        <f>IFERROR(IF(-SUM(AA$20:AA194)+AA$15&lt;0.000001,0,IF($C195&gt;='H-32A-WP06 - Debt Service'!R$24,'H-32A-WP06 - Debt Service'!R$27/12,0)),"-")</f>
        <v>0</v>
      </c>
      <c r="AB195" s="261">
        <f>IFERROR(IF(-SUM(AB$20:AB194)+AB$15&lt;0.000001,0,IF($C195&gt;='H-32A-WP06 - Debt Service'!P$24,'H-32A-WP06 - Debt Service'!P$27/12,0)),"-")</f>
        <v>0</v>
      </c>
      <c r="AC195" s="261">
        <f>IFERROR(IF(-SUM(AC$20:AC194)+AC$15&lt;0.000001,0,IF($C195&gt;='H-32A-WP06 - Debt Service'!#REF!,'H-32A-WP06 - Debt Service'!#REF!/12,0)),"-")</f>
        <v>0</v>
      </c>
      <c r="AD195" s="261">
        <f>IFERROR(IF(-SUM(AD$20:AD194)+AD$15&lt;0.000001,0,IF($C195&gt;='H-32A-WP06 - Debt Service'!#REF!,'H-32A-WP06 - Debt Service'!#REF!/12,0)),"-")</f>
        <v>0</v>
      </c>
      <c r="AE195" s="261">
        <f>IFERROR(IF(-SUM(AE$20:AE194)+AE$15&lt;0.000001,0,IF($C195&gt;='H-32A-WP06 - Debt Service'!#REF!,'H-32A-WP06 - Debt Service'!#REF!/12,0)),"-")</f>
        <v>0</v>
      </c>
      <c r="AF195" s="261">
        <f>IFERROR(IF(-SUM(AF$20:AF194)+AF$15&lt;0.000001,0,IF($C195&gt;='H-32A-WP06 - Debt Service'!#REF!,'H-32A-WP06 - Debt Service'!#REF!/12,0)),"-")</f>
        <v>0</v>
      </c>
      <c r="AH195" s="252">
        <f t="shared" si="12"/>
        <v>2033</v>
      </c>
      <c r="AI195" s="273">
        <f t="shared" si="14"/>
        <v>48792</v>
      </c>
      <c r="AJ195" s="273"/>
      <c r="AK195" s="261" t="str">
        <f>IFERROR(IF(-SUM(AK$20:AK194)+AK$15&lt;0.000001,0,IF($C195&gt;='H-32A-WP06 - Debt Service'!AH$24,'H-32A-WP06 - Debt Service'!AH$27/12,0)),"-")</f>
        <v>-</v>
      </c>
      <c r="AL195" s="261">
        <f>IFERROR(IF(-SUM(AL$20:AL194)+AL$15&lt;0.000001,0,IF($C195&gt;='H-32A-WP06 - Debt Service'!AI$24,'H-32A-WP06 - Debt Service'!AI$27/12,0)),"-")</f>
        <v>0</v>
      </c>
      <c r="AM195" s="261">
        <f>IFERROR(IF(-SUM(AM$20:AM194)+AM$15&lt;0.000001,0,IF($C195&gt;='H-32A-WP06 - Debt Service'!AJ$24,'H-32A-WP06 - Debt Service'!AJ$27/12,0)),"-")</f>
        <v>0</v>
      </c>
      <c r="AN195" s="261">
        <f>IFERROR(IF(-SUM(AN$20:AN194)+AN$15&lt;0.000001,0,IF($C195&gt;='H-32A-WP06 - Debt Service'!AK$24,'H-32A-WP06 - Debt Service'!AK$27/12,0)),"-")</f>
        <v>0</v>
      </c>
      <c r="AO195" s="261">
        <f>IFERROR(IF(-SUM(AO$20:AO194)+AO$15&lt;0.000001,0,IF($C195&gt;='H-32A-WP06 - Debt Service'!AL$24,'H-32A-WP06 - Debt Service'!AL$27/12,0)),"-")</f>
        <v>0</v>
      </c>
      <c r="AP195" s="261">
        <f>IFERROR(IF(-SUM(AP$20:AP194)+AP$15&lt;0.000001,0,IF($C195&gt;='H-32A-WP06 - Debt Service'!AM$24,'H-32A-WP06 - Debt Service'!AM$27/12,0)),"-")</f>
        <v>0</v>
      </c>
      <c r="AQ195" s="261">
        <f>IFERROR(IF(-SUM(AQ$20:AQ194)+AQ$15&lt;0.000001,0,IF($C195&gt;='H-32A-WP06 - Debt Service'!AN$24,'H-32A-WP06 - Debt Service'!AN$27/12,0)),"-")</f>
        <v>0</v>
      </c>
      <c r="AR195" s="261">
        <f>IFERROR(IF(-SUM(AR$20:AR194)+AR$15&lt;0.000001,0,IF($C195&gt;='H-32A-WP06 - Debt Service'!AO$24,'H-32A-WP06 - Debt Service'!AO$27/12,0)),"-")</f>
        <v>0</v>
      </c>
      <c r="AS195" s="261">
        <f>IFERROR(IF(-SUM(AS$20:AS194)+AS$15&lt;0.000001,0,IF($C195&gt;='H-32A-WP06 - Debt Service'!AP$24,'H-32A-WP06 - Debt Service'!AP$27/12,0)),"-")</f>
        <v>0</v>
      </c>
      <c r="AT195" s="261">
        <f>IFERROR(IF(-SUM(AT$20:AT194)+AT$15&lt;0.000001,0,IF($C195&gt;='H-32A-WP06 - Debt Service'!AQ$24,'H-32A-WP06 - Debt Service'!AQ$27/12,0)),"-")</f>
        <v>0</v>
      </c>
    </row>
    <row r="196" spans="2:46" x14ac:dyDescent="0.35">
      <c r="B196" s="252">
        <f t="shared" si="11"/>
        <v>2033</v>
      </c>
      <c r="C196" s="273">
        <f t="shared" si="13"/>
        <v>48823</v>
      </c>
      <c r="D196" s="273"/>
      <c r="E196" s="261">
        <f>IFERROR(IF(-SUM(E$20:E195)+E$15&lt;0.000001,0,IF($C196&gt;='H-32A-WP06 - Debt Service'!C$24,'H-32A-WP06 - Debt Service'!C$27/12,0)),"-")</f>
        <v>0</v>
      </c>
      <c r="F196" s="261">
        <f>IFERROR(IF(-SUM(F$20:F195)+F$15&lt;0.000001,0,IF($C196&gt;='H-32A-WP06 - Debt Service'!D$24,'H-32A-WP06 - Debt Service'!D$27/12,0)),"-")</f>
        <v>0</v>
      </c>
      <c r="G196" s="261">
        <f>IFERROR(IF(-SUM(G$20:G195)+G$15&lt;0.000001,0,IF($C196&gt;='H-32A-WP06 - Debt Service'!E$24,'H-32A-WP06 - Debt Service'!E$27/12,0)),"-")</f>
        <v>0</v>
      </c>
      <c r="H196" s="261">
        <f>IFERROR(IF(-SUM(H$20:H195)+H$15&lt;0.000001,0,IF($C196&gt;='H-32A-WP06 - Debt Service'!F$24,'H-32A-WP06 - Debt Service'!F$27/12,0)),"-")</f>
        <v>0</v>
      </c>
      <c r="I196" s="261">
        <f>IFERROR(IF(-SUM(I$20:I195)+I$15&lt;0.000001,0,IF($C196&gt;='H-32A-WP06 - Debt Service'!G$24,'H-32A-WP06 - Debt Service'!G$27/12,0)),"-")</f>
        <v>0</v>
      </c>
      <c r="J196" s="261">
        <f>IFERROR(IF(-SUM(J$20:J195)+J$15&lt;0.000001,0,IF($C196&gt;='H-32A-WP06 - Debt Service'!H$24,'H-32A-WP06 - Debt Service'!H$27/12,0)),"-")</f>
        <v>0</v>
      </c>
      <c r="K196" s="261">
        <f>IFERROR(IF(-SUM(K$20:K195)+K$15&lt;0.000001,0,IF($C196&gt;='H-32A-WP06 - Debt Service'!I$24,'H-32A-WP06 - Debt Service'!I$27/12,0)),"-")</f>
        <v>0</v>
      </c>
      <c r="L196" s="261">
        <f>IFERROR(IF(-SUM(L$20:L195)+L$15&lt;0.000001,0,IF($C196&gt;='H-32A-WP06 - Debt Service'!J$24,'H-32A-WP06 - Debt Service'!J$27/12,0)),"-")</f>
        <v>0</v>
      </c>
      <c r="M196" s="261">
        <f>IFERROR(IF(-SUM(M$20:M195)+M$15&lt;0.000001,0,IF($C196&gt;='H-32A-WP06 - Debt Service'!K$24,'H-32A-WP06 - Debt Service'!K$27/12,0)),"-")</f>
        <v>0</v>
      </c>
      <c r="N196" s="261"/>
      <c r="O196" s="261"/>
      <c r="P196" s="261">
        <f>IFERROR(IF(-SUM(P$20:P195)+P$15&lt;0.000001,0,IF($C196&gt;='H-32A-WP06 - Debt Service'!M$24,'H-32A-WP06 - Debt Service'!M$27/12,0)),"-")</f>
        <v>0</v>
      </c>
      <c r="Q196" s="261">
        <f>IFERROR(IF(-SUM(Q$20:Q195)+Q$15&lt;0.000001,0,IF($C196&gt;='H-32A-WP06 - Debt Service'!L$24,'H-32A-WP06 - Debt Service'!L$27/12,0)),"-")</f>
        <v>0</v>
      </c>
      <c r="R196" s="261">
        <f>IFERROR(IF(-SUM(R$20:R195)+R$15&lt;0.000001,0,IF($C196&gt;='H-32A-WP06 - Debt Service'!S$24,'H-32A-WP06 - Debt Service'!S$27/12,0)),"-")</f>
        <v>0</v>
      </c>
      <c r="S196" s="261">
        <f>IFERROR(IF(-SUM(S$20:S195)+S$15&lt;0.000001,0,IF($C196&gt;='H-32A-WP06 - Debt Service'!O$24,'H-32A-WP06 - Debt Service'!O$27/12,0)),"-")</f>
        <v>0</v>
      </c>
      <c r="T196" s="261">
        <f>IFERROR(IF(-SUM(T$20:T195)+T$15&lt;0.000001,0,IF($C196&gt;='H-32A-WP06 - Debt Service'!#REF!,'H-32A-WP06 - Debt Service'!#REF!/12,0)),"-")</f>
        <v>0</v>
      </c>
      <c r="U196" s="261">
        <f>IFERROR(IF(-SUM(U$20:U195)+U$15&lt;0.000001,0,IF($C196&gt;='H-32A-WP06 - Debt Service'!T$24,'H-32A-WP06 - Debt Service'!T$27/12,0)),"-")</f>
        <v>0</v>
      </c>
      <c r="V196" s="261">
        <f>IFERROR(IF(-SUM(V$20:V195)+V$15&lt;0.000001,0,IF($C196&gt;='H-32A-WP06 - Debt Service'!N$24,'H-32A-WP06 - Debt Service'!N$27/12,0)),"-")</f>
        <v>0</v>
      </c>
      <c r="W196" s="261">
        <f>IFERROR(IF(-SUM(W$20:W195)+W$15&lt;0.000001,0,IF($C196&gt;='H-32A-WP06 - Debt Service'!Q$24,'H-32A-WP06 - Debt Service'!Q$27/12,0)),"-")</f>
        <v>0</v>
      </c>
      <c r="X196" s="261">
        <f>IFERROR(IF(-SUM(X$20:X195)+X$15&lt;0.000001,0,IF($C196&gt;='H-32A-WP06 - Debt Service'!T$24,'H-32A-WP06 - Debt Service'!T$27/12,0)),"-")</f>
        <v>0</v>
      </c>
      <c r="Y196" s="261">
        <f>IFERROR(IF(-SUM(Y$20:Y195)+Y$15&lt;0.000001,0,IF($C196&gt;='H-32A-WP06 - Debt Service'!#REF!,'H-32A-WP06 - Debt Service'!#REF!/12,0)),"-")</f>
        <v>0</v>
      </c>
      <c r="Z196" s="261">
        <f>IFERROR(IF(-SUM(Z$20:Z195)+Z$15&lt;0.000001,0,IF($C196&gt;='H-32A-WP06 - Debt Service'!S$24,'H-32A-WP06 - Debt Service'!S$27/12,0)),"-")</f>
        <v>0</v>
      </c>
      <c r="AA196" s="261">
        <f>IFERROR(IF(-SUM(AA$20:AA195)+AA$15&lt;0.000001,0,IF($C196&gt;='H-32A-WP06 - Debt Service'!R$24,'H-32A-WP06 - Debt Service'!R$27/12,0)),"-")</f>
        <v>0</v>
      </c>
      <c r="AB196" s="261">
        <f>IFERROR(IF(-SUM(AB$20:AB195)+AB$15&lt;0.000001,0,IF($C196&gt;='H-32A-WP06 - Debt Service'!P$24,'H-32A-WP06 - Debt Service'!P$27/12,0)),"-")</f>
        <v>0</v>
      </c>
      <c r="AC196" s="261">
        <f>IFERROR(IF(-SUM(AC$20:AC195)+AC$15&lt;0.000001,0,IF($C196&gt;='H-32A-WP06 - Debt Service'!#REF!,'H-32A-WP06 - Debt Service'!#REF!/12,0)),"-")</f>
        <v>0</v>
      </c>
      <c r="AD196" s="261">
        <f>IFERROR(IF(-SUM(AD$20:AD195)+AD$15&lt;0.000001,0,IF($C196&gt;='H-32A-WP06 - Debt Service'!#REF!,'H-32A-WP06 - Debt Service'!#REF!/12,0)),"-")</f>
        <v>0</v>
      </c>
      <c r="AE196" s="261">
        <f>IFERROR(IF(-SUM(AE$20:AE195)+AE$15&lt;0.000001,0,IF($C196&gt;='H-32A-WP06 - Debt Service'!#REF!,'H-32A-WP06 - Debt Service'!#REF!/12,0)),"-")</f>
        <v>0</v>
      </c>
      <c r="AF196" s="261">
        <f>IFERROR(IF(-SUM(AF$20:AF195)+AF$15&lt;0.000001,0,IF($C196&gt;='H-32A-WP06 - Debt Service'!#REF!,'H-32A-WP06 - Debt Service'!#REF!/12,0)),"-")</f>
        <v>0</v>
      </c>
      <c r="AH196" s="252">
        <f t="shared" si="12"/>
        <v>2033</v>
      </c>
      <c r="AI196" s="273">
        <f t="shared" si="14"/>
        <v>48823</v>
      </c>
      <c r="AJ196" s="273"/>
      <c r="AK196" s="261" t="str">
        <f>IFERROR(IF(-SUM(AK$20:AK195)+AK$15&lt;0.000001,0,IF($C196&gt;='H-32A-WP06 - Debt Service'!AH$24,'H-32A-WP06 - Debt Service'!AH$27/12,0)),"-")</f>
        <v>-</v>
      </c>
      <c r="AL196" s="261">
        <f>IFERROR(IF(-SUM(AL$20:AL195)+AL$15&lt;0.000001,0,IF($C196&gt;='H-32A-WP06 - Debt Service'!AI$24,'H-32A-WP06 - Debt Service'!AI$27/12,0)),"-")</f>
        <v>0</v>
      </c>
      <c r="AM196" s="261">
        <f>IFERROR(IF(-SUM(AM$20:AM195)+AM$15&lt;0.000001,0,IF($C196&gt;='H-32A-WP06 - Debt Service'!AJ$24,'H-32A-WP06 - Debt Service'!AJ$27/12,0)),"-")</f>
        <v>0</v>
      </c>
      <c r="AN196" s="261">
        <f>IFERROR(IF(-SUM(AN$20:AN195)+AN$15&lt;0.000001,0,IF($C196&gt;='H-32A-WP06 - Debt Service'!AK$24,'H-32A-WP06 - Debt Service'!AK$27/12,0)),"-")</f>
        <v>0</v>
      </c>
      <c r="AO196" s="261">
        <f>IFERROR(IF(-SUM(AO$20:AO195)+AO$15&lt;0.000001,0,IF($C196&gt;='H-32A-WP06 - Debt Service'!AL$24,'H-32A-WP06 - Debt Service'!AL$27/12,0)),"-")</f>
        <v>0</v>
      </c>
      <c r="AP196" s="261">
        <f>IFERROR(IF(-SUM(AP$20:AP195)+AP$15&lt;0.000001,0,IF($C196&gt;='H-32A-WP06 - Debt Service'!AM$24,'H-32A-WP06 - Debt Service'!AM$27/12,0)),"-")</f>
        <v>0</v>
      </c>
      <c r="AQ196" s="261">
        <f>IFERROR(IF(-SUM(AQ$20:AQ195)+AQ$15&lt;0.000001,0,IF($C196&gt;='H-32A-WP06 - Debt Service'!AN$24,'H-32A-WP06 - Debt Service'!AN$27/12,0)),"-")</f>
        <v>0</v>
      </c>
      <c r="AR196" s="261">
        <f>IFERROR(IF(-SUM(AR$20:AR195)+AR$15&lt;0.000001,0,IF($C196&gt;='H-32A-WP06 - Debt Service'!AO$24,'H-32A-WP06 - Debt Service'!AO$27/12,0)),"-")</f>
        <v>0</v>
      </c>
      <c r="AS196" s="261">
        <f>IFERROR(IF(-SUM(AS$20:AS195)+AS$15&lt;0.000001,0,IF($C196&gt;='H-32A-WP06 - Debt Service'!AP$24,'H-32A-WP06 - Debt Service'!AP$27/12,0)),"-")</f>
        <v>0</v>
      </c>
      <c r="AT196" s="261">
        <f>IFERROR(IF(-SUM(AT$20:AT195)+AT$15&lt;0.000001,0,IF($C196&gt;='H-32A-WP06 - Debt Service'!AQ$24,'H-32A-WP06 - Debt Service'!AQ$27/12,0)),"-")</f>
        <v>0</v>
      </c>
    </row>
    <row r="197" spans="2:46" x14ac:dyDescent="0.35">
      <c r="B197" s="252">
        <f t="shared" si="11"/>
        <v>2033</v>
      </c>
      <c r="C197" s="273">
        <f t="shared" si="13"/>
        <v>48853</v>
      </c>
      <c r="D197" s="273"/>
      <c r="E197" s="261">
        <f>IFERROR(IF(-SUM(E$20:E196)+E$15&lt;0.000001,0,IF($C197&gt;='H-32A-WP06 - Debt Service'!C$24,'H-32A-WP06 - Debt Service'!C$27/12,0)),"-")</f>
        <v>0</v>
      </c>
      <c r="F197" s="261">
        <f>IFERROR(IF(-SUM(F$20:F196)+F$15&lt;0.000001,0,IF($C197&gt;='H-32A-WP06 - Debt Service'!D$24,'H-32A-WP06 - Debt Service'!D$27/12,0)),"-")</f>
        <v>0</v>
      </c>
      <c r="G197" s="261">
        <f>IFERROR(IF(-SUM(G$20:G196)+G$15&lt;0.000001,0,IF($C197&gt;='H-32A-WP06 - Debt Service'!E$24,'H-32A-WP06 - Debt Service'!E$27/12,0)),"-")</f>
        <v>0</v>
      </c>
      <c r="H197" s="261">
        <f>IFERROR(IF(-SUM(H$20:H196)+H$15&lt;0.000001,0,IF($C197&gt;='H-32A-WP06 - Debt Service'!F$24,'H-32A-WP06 - Debt Service'!F$27/12,0)),"-")</f>
        <v>0</v>
      </c>
      <c r="I197" s="261">
        <f>IFERROR(IF(-SUM(I$20:I196)+I$15&lt;0.000001,0,IF($C197&gt;='H-32A-WP06 - Debt Service'!G$24,'H-32A-WP06 - Debt Service'!G$27/12,0)),"-")</f>
        <v>0</v>
      </c>
      <c r="J197" s="261">
        <f>IFERROR(IF(-SUM(J$20:J196)+J$15&lt;0.000001,0,IF($C197&gt;='H-32A-WP06 - Debt Service'!H$24,'H-32A-WP06 - Debt Service'!H$27/12,0)),"-")</f>
        <v>0</v>
      </c>
      <c r="K197" s="261">
        <f>IFERROR(IF(-SUM(K$20:K196)+K$15&lt;0.000001,0,IF($C197&gt;='H-32A-WP06 - Debt Service'!I$24,'H-32A-WP06 - Debt Service'!I$27/12,0)),"-")</f>
        <v>0</v>
      </c>
      <c r="L197" s="261">
        <f>IFERROR(IF(-SUM(L$20:L196)+L$15&lt;0.000001,0,IF($C197&gt;='H-32A-WP06 - Debt Service'!J$24,'H-32A-WP06 - Debt Service'!J$27/12,0)),"-")</f>
        <v>0</v>
      </c>
      <c r="M197" s="261">
        <f>IFERROR(IF(-SUM(M$20:M196)+M$15&lt;0.000001,0,IF($C197&gt;='H-32A-WP06 - Debt Service'!K$24,'H-32A-WP06 - Debt Service'!K$27/12,0)),"-")</f>
        <v>0</v>
      </c>
      <c r="N197" s="261"/>
      <c r="O197" s="261"/>
      <c r="P197" s="261">
        <f>IFERROR(IF(-SUM(P$20:P196)+P$15&lt;0.000001,0,IF($C197&gt;='H-32A-WP06 - Debt Service'!M$24,'H-32A-WP06 - Debt Service'!M$27/12,0)),"-")</f>
        <v>0</v>
      </c>
      <c r="Q197" s="261">
        <f>IFERROR(IF(-SUM(Q$20:Q196)+Q$15&lt;0.000001,0,IF($C197&gt;='H-32A-WP06 - Debt Service'!L$24,'H-32A-WP06 - Debt Service'!L$27/12,0)),"-")</f>
        <v>0</v>
      </c>
      <c r="R197" s="261">
        <f>IFERROR(IF(-SUM(R$20:R196)+R$15&lt;0.000001,0,IF($C197&gt;='H-32A-WP06 - Debt Service'!S$24,'H-32A-WP06 - Debt Service'!S$27/12,0)),"-")</f>
        <v>0</v>
      </c>
      <c r="S197" s="261">
        <f>IFERROR(IF(-SUM(S$20:S196)+S$15&lt;0.000001,0,IF($C197&gt;='H-32A-WP06 - Debt Service'!O$24,'H-32A-WP06 - Debt Service'!O$27/12,0)),"-")</f>
        <v>0</v>
      </c>
      <c r="T197" s="261">
        <f>IFERROR(IF(-SUM(T$20:T196)+T$15&lt;0.000001,0,IF($C197&gt;='H-32A-WP06 - Debt Service'!#REF!,'H-32A-WP06 - Debt Service'!#REF!/12,0)),"-")</f>
        <v>0</v>
      </c>
      <c r="U197" s="261">
        <f>IFERROR(IF(-SUM(U$20:U196)+U$15&lt;0.000001,0,IF($C197&gt;='H-32A-WP06 - Debt Service'!T$24,'H-32A-WP06 - Debt Service'!T$27/12,0)),"-")</f>
        <v>0</v>
      </c>
      <c r="V197" s="261">
        <f>IFERROR(IF(-SUM(V$20:V196)+V$15&lt;0.000001,0,IF($C197&gt;='H-32A-WP06 - Debt Service'!N$24,'H-32A-WP06 - Debt Service'!N$27/12,0)),"-")</f>
        <v>0</v>
      </c>
      <c r="W197" s="261">
        <f>IFERROR(IF(-SUM(W$20:W196)+W$15&lt;0.000001,0,IF($C197&gt;='H-32A-WP06 - Debt Service'!Q$24,'H-32A-WP06 - Debt Service'!Q$27/12,0)),"-")</f>
        <v>0</v>
      </c>
      <c r="X197" s="261">
        <f>IFERROR(IF(-SUM(X$20:X196)+X$15&lt;0.000001,0,IF($C197&gt;='H-32A-WP06 - Debt Service'!T$24,'H-32A-WP06 - Debt Service'!T$27/12,0)),"-")</f>
        <v>0</v>
      </c>
      <c r="Y197" s="261">
        <f>IFERROR(IF(-SUM(Y$20:Y196)+Y$15&lt;0.000001,0,IF($C197&gt;='H-32A-WP06 - Debt Service'!#REF!,'H-32A-WP06 - Debt Service'!#REF!/12,0)),"-")</f>
        <v>0</v>
      </c>
      <c r="Z197" s="261">
        <f>IFERROR(IF(-SUM(Z$20:Z196)+Z$15&lt;0.000001,0,IF($C197&gt;='H-32A-WP06 - Debt Service'!S$24,'H-32A-WP06 - Debt Service'!S$27/12,0)),"-")</f>
        <v>0</v>
      </c>
      <c r="AA197" s="261">
        <f>IFERROR(IF(-SUM(AA$20:AA196)+AA$15&lt;0.000001,0,IF($C197&gt;='H-32A-WP06 - Debt Service'!R$24,'H-32A-WP06 - Debt Service'!R$27/12,0)),"-")</f>
        <v>0</v>
      </c>
      <c r="AB197" s="261">
        <f>IFERROR(IF(-SUM(AB$20:AB196)+AB$15&lt;0.000001,0,IF($C197&gt;='H-32A-WP06 - Debt Service'!P$24,'H-32A-WP06 - Debt Service'!P$27/12,0)),"-")</f>
        <v>0</v>
      </c>
      <c r="AC197" s="261">
        <f>IFERROR(IF(-SUM(AC$20:AC196)+AC$15&lt;0.000001,0,IF($C197&gt;='H-32A-WP06 - Debt Service'!#REF!,'H-32A-WP06 - Debt Service'!#REF!/12,0)),"-")</f>
        <v>0</v>
      </c>
      <c r="AD197" s="261">
        <f>IFERROR(IF(-SUM(AD$20:AD196)+AD$15&lt;0.000001,0,IF($C197&gt;='H-32A-WP06 - Debt Service'!#REF!,'H-32A-WP06 - Debt Service'!#REF!/12,0)),"-")</f>
        <v>0</v>
      </c>
      <c r="AE197" s="261">
        <f>IFERROR(IF(-SUM(AE$20:AE196)+AE$15&lt;0.000001,0,IF($C197&gt;='H-32A-WP06 - Debt Service'!#REF!,'H-32A-WP06 - Debt Service'!#REF!/12,0)),"-")</f>
        <v>0</v>
      </c>
      <c r="AF197" s="261">
        <f>IFERROR(IF(-SUM(AF$20:AF196)+AF$15&lt;0.000001,0,IF($C197&gt;='H-32A-WP06 - Debt Service'!#REF!,'H-32A-WP06 - Debt Service'!#REF!/12,0)),"-")</f>
        <v>0</v>
      </c>
      <c r="AH197" s="252">
        <f t="shared" si="12"/>
        <v>2033</v>
      </c>
      <c r="AI197" s="273">
        <f t="shared" si="14"/>
        <v>48853</v>
      </c>
      <c r="AJ197" s="273"/>
      <c r="AK197" s="261" t="str">
        <f>IFERROR(IF(-SUM(AK$20:AK196)+AK$15&lt;0.000001,0,IF($C197&gt;='H-32A-WP06 - Debt Service'!AH$24,'H-32A-WP06 - Debt Service'!AH$27/12,0)),"-")</f>
        <v>-</v>
      </c>
      <c r="AL197" s="261">
        <f>IFERROR(IF(-SUM(AL$20:AL196)+AL$15&lt;0.000001,0,IF($C197&gt;='H-32A-WP06 - Debt Service'!AI$24,'H-32A-WP06 - Debt Service'!AI$27/12,0)),"-")</f>
        <v>0</v>
      </c>
      <c r="AM197" s="261">
        <f>IFERROR(IF(-SUM(AM$20:AM196)+AM$15&lt;0.000001,0,IF($C197&gt;='H-32A-WP06 - Debt Service'!AJ$24,'H-32A-WP06 - Debt Service'!AJ$27/12,0)),"-")</f>
        <v>0</v>
      </c>
      <c r="AN197" s="261">
        <f>IFERROR(IF(-SUM(AN$20:AN196)+AN$15&lt;0.000001,0,IF($C197&gt;='H-32A-WP06 - Debt Service'!AK$24,'H-32A-WP06 - Debt Service'!AK$27/12,0)),"-")</f>
        <v>0</v>
      </c>
      <c r="AO197" s="261">
        <f>IFERROR(IF(-SUM(AO$20:AO196)+AO$15&lt;0.000001,0,IF($C197&gt;='H-32A-WP06 - Debt Service'!AL$24,'H-32A-WP06 - Debt Service'!AL$27/12,0)),"-")</f>
        <v>0</v>
      </c>
      <c r="AP197" s="261">
        <f>IFERROR(IF(-SUM(AP$20:AP196)+AP$15&lt;0.000001,0,IF($C197&gt;='H-32A-WP06 - Debt Service'!AM$24,'H-32A-WP06 - Debt Service'!AM$27/12,0)),"-")</f>
        <v>0</v>
      </c>
      <c r="AQ197" s="261">
        <f>IFERROR(IF(-SUM(AQ$20:AQ196)+AQ$15&lt;0.000001,0,IF($C197&gt;='H-32A-WP06 - Debt Service'!AN$24,'H-32A-WP06 - Debt Service'!AN$27/12,0)),"-")</f>
        <v>0</v>
      </c>
      <c r="AR197" s="261">
        <f>IFERROR(IF(-SUM(AR$20:AR196)+AR$15&lt;0.000001,0,IF($C197&gt;='H-32A-WP06 - Debt Service'!AO$24,'H-32A-WP06 - Debt Service'!AO$27/12,0)),"-")</f>
        <v>0</v>
      </c>
      <c r="AS197" s="261">
        <f>IFERROR(IF(-SUM(AS$20:AS196)+AS$15&lt;0.000001,0,IF($C197&gt;='H-32A-WP06 - Debt Service'!AP$24,'H-32A-WP06 - Debt Service'!AP$27/12,0)),"-")</f>
        <v>0</v>
      </c>
      <c r="AT197" s="261">
        <f>IFERROR(IF(-SUM(AT$20:AT196)+AT$15&lt;0.000001,0,IF($C197&gt;='H-32A-WP06 - Debt Service'!AQ$24,'H-32A-WP06 - Debt Service'!AQ$27/12,0)),"-")</f>
        <v>0</v>
      </c>
    </row>
    <row r="198" spans="2:46" x14ac:dyDescent="0.35">
      <c r="B198" s="252">
        <f t="shared" si="11"/>
        <v>2033</v>
      </c>
      <c r="C198" s="273">
        <f t="shared" si="13"/>
        <v>48884</v>
      </c>
      <c r="D198" s="273"/>
      <c r="E198" s="261">
        <f>IFERROR(IF(-SUM(E$20:E197)+E$15&lt;0.000001,0,IF($C198&gt;='H-32A-WP06 - Debt Service'!C$24,'H-32A-WP06 - Debt Service'!C$27/12,0)),"-")</f>
        <v>0</v>
      </c>
      <c r="F198" s="261">
        <f>IFERROR(IF(-SUM(F$20:F197)+F$15&lt;0.000001,0,IF($C198&gt;='H-32A-WP06 - Debt Service'!D$24,'H-32A-WP06 - Debt Service'!D$27/12,0)),"-")</f>
        <v>0</v>
      </c>
      <c r="G198" s="261">
        <f>IFERROR(IF(-SUM(G$20:G197)+G$15&lt;0.000001,0,IF($C198&gt;='H-32A-WP06 - Debt Service'!E$24,'H-32A-WP06 - Debt Service'!E$27/12,0)),"-")</f>
        <v>0</v>
      </c>
      <c r="H198" s="261">
        <f>IFERROR(IF(-SUM(H$20:H197)+H$15&lt;0.000001,0,IF($C198&gt;='H-32A-WP06 - Debt Service'!F$24,'H-32A-WP06 - Debt Service'!F$27/12,0)),"-")</f>
        <v>0</v>
      </c>
      <c r="I198" s="261">
        <f>IFERROR(IF(-SUM(I$20:I197)+I$15&lt;0.000001,0,IF($C198&gt;='H-32A-WP06 - Debt Service'!G$24,'H-32A-WP06 - Debt Service'!G$27/12,0)),"-")</f>
        <v>0</v>
      </c>
      <c r="J198" s="261">
        <f>IFERROR(IF(-SUM(J$20:J197)+J$15&lt;0.000001,0,IF($C198&gt;='H-32A-WP06 - Debt Service'!H$24,'H-32A-WP06 - Debt Service'!H$27/12,0)),"-")</f>
        <v>0</v>
      </c>
      <c r="K198" s="261">
        <f>IFERROR(IF(-SUM(K$20:K197)+K$15&lt;0.000001,0,IF($C198&gt;='H-32A-WP06 - Debt Service'!I$24,'H-32A-WP06 - Debt Service'!I$27/12,0)),"-")</f>
        <v>0</v>
      </c>
      <c r="L198" s="261">
        <f>IFERROR(IF(-SUM(L$20:L197)+L$15&lt;0.000001,0,IF($C198&gt;='H-32A-WP06 - Debt Service'!J$24,'H-32A-WP06 - Debt Service'!J$27/12,0)),"-")</f>
        <v>0</v>
      </c>
      <c r="M198" s="261">
        <f>IFERROR(IF(-SUM(M$20:M197)+M$15&lt;0.000001,0,IF($C198&gt;='H-32A-WP06 - Debt Service'!K$24,'H-32A-WP06 - Debt Service'!K$27/12,0)),"-")</f>
        <v>0</v>
      </c>
      <c r="N198" s="261"/>
      <c r="O198" s="261"/>
      <c r="P198" s="261">
        <f>IFERROR(IF(-SUM(P$20:P197)+P$15&lt;0.000001,0,IF($C198&gt;='H-32A-WP06 - Debt Service'!M$24,'H-32A-WP06 - Debt Service'!M$27/12,0)),"-")</f>
        <v>0</v>
      </c>
      <c r="Q198" s="261">
        <f>IFERROR(IF(-SUM(Q$20:Q197)+Q$15&lt;0.000001,0,IF($C198&gt;='H-32A-WP06 - Debt Service'!L$24,'H-32A-WP06 - Debt Service'!L$27/12,0)),"-")</f>
        <v>0</v>
      </c>
      <c r="R198" s="261">
        <f>IFERROR(IF(-SUM(R$20:R197)+R$15&lt;0.000001,0,IF($C198&gt;='H-32A-WP06 - Debt Service'!S$24,'H-32A-WP06 - Debt Service'!S$27/12,0)),"-")</f>
        <v>0</v>
      </c>
      <c r="S198" s="261">
        <f>IFERROR(IF(-SUM(S$20:S197)+S$15&lt;0.000001,0,IF($C198&gt;='H-32A-WP06 - Debt Service'!O$24,'H-32A-WP06 - Debt Service'!O$27/12,0)),"-")</f>
        <v>0</v>
      </c>
      <c r="T198" s="261">
        <f>IFERROR(IF(-SUM(T$20:T197)+T$15&lt;0.000001,0,IF($C198&gt;='H-32A-WP06 - Debt Service'!#REF!,'H-32A-WP06 - Debt Service'!#REF!/12,0)),"-")</f>
        <v>0</v>
      </c>
      <c r="U198" s="261">
        <f>IFERROR(IF(-SUM(U$20:U197)+U$15&lt;0.000001,0,IF($C198&gt;='H-32A-WP06 - Debt Service'!T$24,'H-32A-WP06 - Debt Service'!T$27/12,0)),"-")</f>
        <v>0</v>
      </c>
      <c r="V198" s="261">
        <f>IFERROR(IF(-SUM(V$20:V197)+V$15&lt;0.000001,0,IF($C198&gt;='H-32A-WP06 - Debt Service'!N$24,'H-32A-WP06 - Debt Service'!N$27/12,0)),"-")</f>
        <v>0</v>
      </c>
      <c r="W198" s="261">
        <f>IFERROR(IF(-SUM(W$20:W197)+W$15&lt;0.000001,0,IF($C198&gt;='H-32A-WP06 - Debt Service'!Q$24,'H-32A-WP06 - Debt Service'!Q$27/12,0)),"-")</f>
        <v>0</v>
      </c>
      <c r="X198" s="261">
        <f>IFERROR(IF(-SUM(X$20:X197)+X$15&lt;0.000001,0,IF($C198&gt;='H-32A-WP06 - Debt Service'!T$24,'H-32A-WP06 - Debt Service'!T$27/12,0)),"-")</f>
        <v>0</v>
      </c>
      <c r="Y198" s="261">
        <f>IFERROR(IF(-SUM(Y$20:Y197)+Y$15&lt;0.000001,0,IF($C198&gt;='H-32A-WP06 - Debt Service'!#REF!,'H-32A-WP06 - Debt Service'!#REF!/12,0)),"-")</f>
        <v>0</v>
      </c>
      <c r="Z198" s="261">
        <f>IFERROR(IF(-SUM(Z$20:Z197)+Z$15&lt;0.000001,0,IF($C198&gt;='H-32A-WP06 - Debt Service'!S$24,'H-32A-WP06 - Debt Service'!S$27/12,0)),"-")</f>
        <v>0</v>
      </c>
      <c r="AA198" s="261">
        <f>IFERROR(IF(-SUM(AA$20:AA197)+AA$15&lt;0.000001,0,IF($C198&gt;='H-32A-WP06 - Debt Service'!R$24,'H-32A-WP06 - Debt Service'!R$27/12,0)),"-")</f>
        <v>0</v>
      </c>
      <c r="AB198" s="261">
        <f>IFERROR(IF(-SUM(AB$20:AB197)+AB$15&lt;0.000001,0,IF($C198&gt;='H-32A-WP06 - Debt Service'!P$24,'H-32A-WP06 - Debt Service'!P$27/12,0)),"-")</f>
        <v>0</v>
      </c>
      <c r="AC198" s="261">
        <f>IFERROR(IF(-SUM(AC$20:AC197)+AC$15&lt;0.000001,0,IF($C198&gt;='H-32A-WP06 - Debt Service'!#REF!,'H-32A-WP06 - Debt Service'!#REF!/12,0)),"-")</f>
        <v>0</v>
      </c>
      <c r="AD198" s="261">
        <f>IFERROR(IF(-SUM(AD$20:AD197)+AD$15&lt;0.000001,0,IF($C198&gt;='H-32A-WP06 - Debt Service'!#REF!,'H-32A-WP06 - Debt Service'!#REF!/12,0)),"-")</f>
        <v>0</v>
      </c>
      <c r="AE198" s="261">
        <f>IFERROR(IF(-SUM(AE$20:AE197)+AE$15&lt;0.000001,0,IF($C198&gt;='H-32A-WP06 - Debt Service'!#REF!,'H-32A-WP06 - Debt Service'!#REF!/12,0)),"-")</f>
        <v>0</v>
      </c>
      <c r="AF198" s="261">
        <f>IFERROR(IF(-SUM(AF$20:AF197)+AF$15&lt;0.000001,0,IF($C198&gt;='H-32A-WP06 - Debt Service'!#REF!,'H-32A-WP06 - Debt Service'!#REF!/12,0)),"-")</f>
        <v>0</v>
      </c>
      <c r="AH198" s="252">
        <f t="shared" si="12"/>
        <v>2033</v>
      </c>
      <c r="AI198" s="273">
        <f t="shared" si="14"/>
        <v>48884</v>
      </c>
      <c r="AJ198" s="273"/>
      <c r="AK198" s="261" t="str">
        <f>IFERROR(IF(-SUM(AK$20:AK197)+AK$15&lt;0.000001,0,IF($C198&gt;='H-32A-WP06 - Debt Service'!AH$24,'H-32A-WP06 - Debt Service'!AH$27/12,0)),"-")</f>
        <v>-</v>
      </c>
      <c r="AL198" s="261">
        <f>IFERROR(IF(-SUM(AL$20:AL197)+AL$15&lt;0.000001,0,IF($C198&gt;='H-32A-WP06 - Debt Service'!AI$24,'H-32A-WP06 - Debt Service'!AI$27/12,0)),"-")</f>
        <v>0</v>
      </c>
      <c r="AM198" s="261">
        <f>IFERROR(IF(-SUM(AM$20:AM197)+AM$15&lt;0.000001,0,IF($C198&gt;='H-32A-WP06 - Debt Service'!AJ$24,'H-32A-WP06 - Debt Service'!AJ$27/12,0)),"-")</f>
        <v>0</v>
      </c>
      <c r="AN198" s="261">
        <f>IFERROR(IF(-SUM(AN$20:AN197)+AN$15&lt;0.000001,0,IF($C198&gt;='H-32A-WP06 - Debt Service'!AK$24,'H-32A-WP06 - Debt Service'!AK$27/12,0)),"-")</f>
        <v>0</v>
      </c>
      <c r="AO198" s="261">
        <f>IFERROR(IF(-SUM(AO$20:AO197)+AO$15&lt;0.000001,0,IF($C198&gt;='H-32A-WP06 - Debt Service'!AL$24,'H-32A-WP06 - Debt Service'!AL$27/12,0)),"-")</f>
        <v>0</v>
      </c>
      <c r="AP198" s="261">
        <f>IFERROR(IF(-SUM(AP$20:AP197)+AP$15&lt;0.000001,0,IF($C198&gt;='H-32A-WP06 - Debt Service'!AM$24,'H-32A-WP06 - Debt Service'!AM$27/12,0)),"-")</f>
        <v>0</v>
      </c>
      <c r="AQ198" s="261">
        <f>IFERROR(IF(-SUM(AQ$20:AQ197)+AQ$15&lt;0.000001,0,IF($C198&gt;='H-32A-WP06 - Debt Service'!AN$24,'H-32A-WP06 - Debt Service'!AN$27/12,0)),"-")</f>
        <v>0</v>
      </c>
      <c r="AR198" s="261">
        <f>IFERROR(IF(-SUM(AR$20:AR197)+AR$15&lt;0.000001,0,IF($C198&gt;='H-32A-WP06 - Debt Service'!AO$24,'H-32A-WP06 - Debt Service'!AO$27/12,0)),"-")</f>
        <v>0</v>
      </c>
      <c r="AS198" s="261">
        <f>IFERROR(IF(-SUM(AS$20:AS197)+AS$15&lt;0.000001,0,IF($C198&gt;='H-32A-WP06 - Debt Service'!AP$24,'H-32A-WP06 - Debt Service'!AP$27/12,0)),"-")</f>
        <v>0</v>
      </c>
      <c r="AT198" s="261">
        <f>IFERROR(IF(-SUM(AT$20:AT197)+AT$15&lt;0.000001,0,IF($C198&gt;='H-32A-WP06 - Debt Service'!AQ$24,'H-32A-WP06 - Debt Service'!AQ$27/12,0)),"-")</f>
        <v>0</v>
      </c>
    </row>
    <row r="199" spans="2:46" x14ac:dyDescent="0.35">
      <c r="B199" s="252">
        <f t="shared" si="11"/>
        <v>2033</v>
      </c>
      <c r="C199" s="273">
        <f t="shared" si="13"/>
        <v>48914</v>
      </c>
      <c r="D199" s="273"/>
      <c r="E199" s="261">
        <f>IFERROR(IF(-SUM(E$20:E198)+E$15&lt;0.000001,0,IF($C199&gt;='H-32A-WP06 - Debt Service'!C$24,'H-32A-WP06 - Debt Service'!C$27/12,0)),"-")</f>
        <v>0</v>
      </c>
      <c r="F199" s="261">
        <f>IFERROR(IF(-SUM(F$20:F198)+F$15&lt;0.000001,0,IF($C199&gt;='H-32A-WP06 - Debt Service'!D$24,'H-32A-WP06 - Debt Service'!D$27/12,0)),"-")</f>
        <v>0</v>
      </c>
      <c r="G199" s="261">
        <f>IFERROR(IF(-SUM(G$20:G198)+G$15&lt;0.000001,0,IF($C199&gt;='H-32A-WP06 - Debt Service'!E$24,'H-32A-WP06 - Debt Service'!E$27/12,0)),"-")</f>
        <v>0</v>
      </c>
      <c r="H199" s="261">
        <f>IFERROR(IF(-SUM(H$20:H198)+H$15&lt;0.000001,0,IF($C199&gt;='H-32A-WP06 - Debt Service'!F$24,'H-32A-WP06 - Debt Service'!F$27/12,0)),"-")</f>
        <v>0</v>
      </c>
      <c r="I199" s="261">
        <f>IFERROR(IF(-SUM(I$20:I198)+I$15&lt;0.000001,0,IF($C199&gt;='H-32A-WP06 - Debt Service'!G$24,'H-32A-WP06 - Debt Service'!G$27/12,0)),"-")</f>
        <v>0</v>
      </c>
      <c r="J199" s="261">
        <f>IFERROR(IF(-SUM(J$20:J198)+J$15&lt;0.000001,0,IF($C199&gt;='H-32A-WP06 - Debt Service'!H$24,'H-32A-WP06 - Debt Service'!H$27/12,0)),"-")</f>
        <v>0</v>
      </c>
      <c r="K199" s="261">
        <f>IFERROR(IF(-SUM(K$20:K198)+K$15&lt;0.000001,0,IF($C199&gt;='H-32A-WP06 - Debt Service'!I$24,'H-32A-WP06 - Debt Service'!I$27/12,0)),"-")</f>
        <v>0</v>
      </c>
      <c r="L199" s="261">
        <f>IFERROR(IF(-SUM(L$20:L198)+L$15&lt;0.000001,0,IF($C199&gt;='H-32A-WP06 - Debt Service'!J$24,'H-32A-WP06 - Debt Service'!J$27/12,0)),"-")</f>
        <v>0</v>
      </c>
      <c r="M199" s="261">
        <f>IFERROR(IF(-SUM(M$20:M198)+M$15&lt;0.000001,0,IF($C199&gt;='H-32A-WP06 - Debt Service'!K$24,'H-32A-WP06 - Debt Service'!K$27/12,0)),"-")</f>
        <v>0</v>
      </c>
      <c r="N199" s="261"/>
      <c r="O199" s="261"/>
      <c r="P199" s="261">
        <f>IFERROR(IF(-SUM(P$20:P198)+P$15&lt;0.000001,0,IF($C199&gt;='H-32A-WP06 - Debt Service'!M$24,'H-32A-WP06 - Debt Service'!M$27/12,0)),"-")</f>
        <v>0</v>
      </c>
      <c r="Q199" s="261">
        <f>IFERROR(IF(-SUM(Q$20:Q198)+Q$15&lt;0.000001,0,IF($C199&gt;='H-32A-WP06 - Debt Service'!L$24,'H-32A-WP06 - Debt Service'!L$27/12,0)),"-")</f>
        <v>0</v>
      </c>
      <c r="R199" s="261">
        <f>IFERROR(IF(-SUM(R$20:R198)+R$15&lt;0.000001,0,IF($C199&gt;='H-32A-WP06 - Debt Service'!S$24,'H-32A-WP06 - Debt Service'!S$27/12,0)),"-")</f>
        <v>0</v>
      </c>
      <c r="S199" s="261">
        <f>IFERROR(IF(-SUM(S$20:S198)+S$15&lt;0.000001,0,IF($C199&gt;='H-32A-WP06 - Debt Service'!O$24,'H-32A-WP06 - Debt Service'!O$27/12,0)),"-")</f>
        <v>0</v>
      </c>
      <c r="T199" s="261">
        <f>IFERROR(IF(-SUM(T$20:T198)+T$15&lt;0.000001,0,IF($C199&gt;='H-32A-WP06 - Debt Service'!#REF!,'H-32A-WP06 - Debt Service'!#REF!/12,0)),"-")</f>
        <v>0</v>
      </c>
      <c r="U199" s="261">
        <f>IFERROR(IF(-SUM(U$20:U198)+U$15&lt;0.000001,0,IF($C199&gt;='H-32A-WP06 - Debt Service'!T$24,'H-32A-WP06 - Debt Service'!T$27/12,0)),"-")</f>
        <v>0</v>
      </c>
      <c r="V199" s="261">
        <f>IFERROR(IF(-SUM(V$20:V198)+V$15&lt;0.000001,0,IF($C199&gt;='H-32A-WP06 - Debt Service'!N$24,'H-32A-WP06 - Debt Service'!N$27/12,0)),"-")</f>
        <v>0</v>
      </c>
      <c r="W199" s="261">
        <f>IFERROR(IF(-SUM(W$20:W198)+W$15&lt;0.000001,0,IF($C199&gt;='H-32A-WP06 - Debt Service'!Q$24,'H-32A-WP06 - Debt Service'!Q$27/12,0)),"-")</f>
        <v>0</v>
      </c>
      <c r="X199" s="261">
        <f>IFERROR(IF(-SUM(X$20:X198)+X$15&lt;0.000001,0,IF($C199&gt;='H-32A-WP06 - Debt Service'!T$24,'H-32A-WP06 - Debt Service'!T$27/12,0)),"-")</f>
        <v>0</v>
      </c>
      <c r="Y199" s="261">
        <f>IFERROR(IF(-SUM(Y$20:Y198)+Y$15&lt;0.000001,0,IF($C199&gt;='H-32A-WP06 - Debt Service'!#REF!,'H-32A-WP06 - Debt Service'!#REF!/12,0)),"-")</f>
        <v>0</v>
      </c>
      <c r="Z199" s="261">
        <f>IFERROR(IF(-SUM(Z$20:Z198)+Z$15&lt;0.000001,0,IF($C199&gt;='H-32A-WP06 - Debt Service'!S$24,'H-32A-WP06 - Debt Service'!S$27/12,0)),"-")</f>
        <v>0</v>
      </c>
      <c r="AA199" s="261">
        <f>IFERROR(IF(-SUM(AA$20:AA198)+AA$15&lt;0.000001,0,IF($C199&gt;='H-32A-WP06 - Debt Service'!R$24,'H-32A-WP06 - Debt Service'!R$27/12,0)),"-")</f>
        <v>0</v>
      </c>
      <c r="AB199" s="261">
        <f>IFERROR(IF(-SUM(AB$20:AB198)+AB$15&lt;0.000001,0,IF($C199&gt;='H-32A-WP06 - Debt Service'!P$24,'H-32A-WP06 - Debt Service'!P$27/12,0)),"-")</f>
        <v>0</v>
      </c>
      <c r="AC199" s="261">
        <f>IFERROR(IF(-SUM(AC$20:AC198)+AC$15&lt;0.000001,0,IF($C199&gt;='H-32A-WP06 - Debt Service'!#REF!,'H-32A-WP06 - Debt Service'!#REF!/12,0)),"-")</f>
        <v>0</v>
      </c>
      <c r="AD199" s="261">
        <f>IFERROR(IF(-SUM(AD$20:AD198)+AD$15&lt;0.000001,0,IF($C199&gt;='H-32A-WP06 - Debt Service'!#REF!,'H-32A-WP06 - Debt Service'!#REF!/12,0)),"-")</f>
        <v>0</v>
      </c>
      <c r="AE199" s="261">
        <f>IFERROR(IF(-SUM(AE$20:AE198)+AE$15&lt;0.000001,0,IF($C199&gt;='H-32A-WP06 - Debt Service'!#REF!,'H-32A-WP06 - Debt Service'!#REF!/12,0)),"-")</f>
        <v>0</v>
      </c>
      <c r="AF199" s="261">
        <f>IFERROR(IF(-SUM(AF$20:AF198)+AF$15&lt;0.000001,0,IF($C199&gt;='H-32A-WP06 - Debt Service'!#REF!,'H-32A-WP06 - Debt Service'!#REF!/12,0)),"-")</f>
        <v>0</v>
      </c>
      <c r="AH199" s="252">
        <f t="shared" si="12"/>
        <v>2033</v>
      </c>
      <c r="AI199" s="273">
        <f t="shared" si="14"/>
        <v>48914</v>
      </c>
      <c r="AJ199" s="273"/>
      <c r="AK199" s="261" t="str">
        <f>IFERROR(IF(-SUM(AK$20:AK198)+AK$15&lt;0.000001,0,IF($C199&gt;='H-32A-WP06 - Debt Service'!AH$24,'H-32A-WP06 - Debt Service'!AH$27/12,0)),"-")</f>
        <v>-</v>
      </c>
      <c r="AL199" s="261">
        <f>IFERROR(IF(-SUM(AL$20:AL198)+AL$15&lt;0.000001,0,IF($C199&gt;='H-32A-WP06 - Debt Service'!AI$24,'H-32A-WP06 - Debt Service'!AI$27/12,0)),"-")</f>
        <v>0</v>
      </c>
      <c r="AM199" s="261">
        <f>IFERROR(IF(-SUM(AM$20:AM198)+AM$15&lt;0.000001,0,IF($C199&gt;='H-32A-WP06 - Debt Service'!AJ$24,'H-32A-WP06 - Debt Service'!AJ$27/12,0)),"-")</f>
        <v>0</v>
      </c>
      <c r="AN199" s="261">
        <f>IFERROR(IF(-SUM(AN$20:AN198)+AN$15&lt;0.000001,0,IF($C199&gt;='H-32A-WP06 - Debt Service'!AK$24,'H-32A-WP06 - Debt Service'!AK$27/12,0)),"-")</f>
        <v>0</v>
      </c>
      <c r="AO199" s="261">
        <f>IFERROR(IF(-SUM(AO$20:AO198)+AO$15&lt;0.000001,0,IF($C199&gt;='H-32A-WP06 - Debt Service'!AL$24,'H-32A-WP06 - Debt Service'!AL$27/12,0)),"-")</f>
        <v>0</v>
      </c>
      <c r="AP199" s="261">
        <f>IFERROR(IF(-SUM(AP$20:AP198)+AP$15&lt;0.000001,0,IF($C199&gt;='H-32A-WP06 - Debt Service'!AM$24,'H-32A-WP06 - Debt Service'!AM$27/12,0)),"-")</f>
        <v>0</v>
      </c>
      <c r="AQ199" s="261">
        <f>IFERROR(IF(-SUM(AQ$20:AQ198)+AQ$15&lt;0.000001,0,IF($C199&gt;='H-32A-WP06 - Debt Service'!AN$24,'H-32A-WP06 - Debt Service'!AN$27/12,0)),"-")</f>
        <v>0</v>
      </c>
      <c r="AR199" s="261">
        <f>IFERROR(IF(-SUM(AR$20:AR198)+AR$15&lt;0.000001,0,IF($C199&gt;='H-32A-WP06 - Debt Service'!AO$24,'H-32A-WP06 - Debt Service'!AO$27/12,0)),"-")</f>
        <v>0</v>
      </c>
      <c r="AS199" s="261">
        <f>IFERROR(IF(-SUM(AS$20:AS198)+AS$15&lt;0.000001,0,IF($C199&gt;='H-32A-WP06 - Debt Service'!AP$24,'H-32A-WP06 - Debt Service'!AP$27/12,0)),"-")</f>
        <v>0</v>
      </c>
      <c r="AT199" s="261">
        <f>IFERROR(IF(-SUM(AT$20:AT198)+AT$15&lt;0.000001,0,IF($C199&gt;='H-32A-WP06 - Debt Service'!AQ$24,'H-32A-WP06 - Debt Service'!AQ$27/12,0)),"-")</f>
        <v>0</v>
      </c>
    </row>
    <row r="200" spans="2:46" x14ac:dyDescent="0.35">
      <c r="B200" s="252">
        <f t="shared" si="11"/>
        <v>2034</v>
      </c>
      <c r="C200" s="273">
        <f t="shared" si="13"/>
        <v>48945</v>
      </c>
      <c r="D200" s="273"/>
      <c r="E200" s="261">
        <f>IFERROR(IF(-SUM(E$20:E199)+E$15&lt;0.000001,0,IF($C200&gt;='H-32A-WP06 - Debt Service'!C$24,'H-32A-WP06 - Debt Service'!C$27/12,0)),"-")</f>
        <v>0</v>
      </c>
      <c r="F200" s="261">
        <f>IFERROR(IF(-SUM(F$20:F199)+F$15&lt;0.000001,0,IF($C200&gt;='H-32A-WP06 - Debt Service'!D$24,'H-32A-WP06 - Debt Service'!D$27/12,0)),"-")</f>
        <v>0</v>
      </c>
      <c r="G200" s="261">
        <f>IFERROR(IF(-SUM(G$20:G199)+G$15&lt;0.000001,0,IF($C200&gt;='H-32A-WP06 - Debt Service'!E$24,'H-32A-WP06 - Debt Service'!E$27/12,0)),"-")</f>
        <v>0</v>
      </c>
      <c r="H200" s="261">
        <f>IFERROR(IF(-SUM(H$20:H199)+H$15&lt;0.000001,0,IF($C200&gt;='H-32A-WP06 - Debt Service'!F$24,'H-32A-WP06 - Debt Service'!F$27/12,0)),"-")</f>
        <v>0</v>
      </c>
      <c r="I200" s="261">
        <f>IFERROR(IF(-SUM(I$20:I199)+I$15&lt;0.000001,0,IF($C200&gt;='H-32A-WP06 - Debt Service'!G$24,'H-32A-WP06 - Debt Service'!G$27/12,0)),"-")</f>
        <v>0</v>
      </c>
      <c r="J200" s="261">
        <f>IFERROR(IF(-SUM(J$20:J199)+J$15&lt;0.000001,0,IF($C200&gt;='H-32A-WP06 - Debt Service'!H$24,'H-32A-WP06 - Debt Service'!H$27/12,0)),"-")</f>
        <v>0</v>
      </c>
      <c r="K200" s="261">
        <f>IFERROR(IF(-SUM(K$20:K199)+K$15&lt;0.000001,0,IF($C200&gt;='H-32A-WP06 - Debt Service'!I$24,'H-32A-WP06 - Debt Service'!I$27/12,0)),"-")</f>
        <v>0</v>
      </c>
      <c r="L200" s="261">
        <f>IFERROR(IF(-SUM(L$20:L199)+L$15&lt;0.000001,0,IF($C200&gt;='H-32A-WP06 - Debt Service'!J$24,'H-32A-WP06 - Debt Service'!J$27/12,0)),"-")</f>
        <v>0</v>
      </c>
      <c r="M200" s="261">
        <f>IFERROR(IF(-SUM(M$20:M199)+M$15&lt;0.000001,0,IF($C200&gt;='H-32A-WP06 - Debt Service'!K$24,'H-32A-WP06 - Debt Service'!K$27/12,0)),"-")</f>
        <v>0</v>
      </c>
      <c r="N200" s="261"/>
      <c r="O200" s="261"/>
      <c r="P200" s="261">
        <f>IFERROR(IF(-SUM(P$20:P199)+P$15&lt;0.000001,0,IF($C200&gt;='H-32A-WP06 - Debt Service'!M$24,'H-32A-WP06 - Debt Service'!M$27/12,0)),"-")</f>
        <v>0</v>
      </c>
      <c r="Q200" s="261">
        <f>IFERROR(IF(-SUM(Q$20:Q199)+Q$15&lt;0.000001,0,IF($C200&gt;='H-32A-WP06 - Debt Service'!L$24,'H-32A-WP06 - Debt Service'!L$27/12,0)),"-")</f>
        <v>0</v>
      </c>
      <c r="R200" s="261">
        <f>IFERROR(IF(-SUM(R$20:R199)+R$15&lt;0.000001,0,IF($C200&gt;='H-32A-WP06 - Debt Service'!S$24,'H-32A-WP06 - Debt Service'!S$27/12,0)),"-")</f>
        <v>0</v>
      </c>
      <c r="S200" s="261">
        <f>IFERROR(IF(-SUM(S$20:S199)+S$15&lt;0.000001,0,IF($C200&gt;='H-32A-WP06 - Debt Service'!O$24,'H-32A-WP06 - Debt Service'!O$27/12,0)),"-")</f>
        <v>0</v>
      </c>
      <c r="T200" s="261">
        <f>IFERROR(IF(-SUM(T$20:T199)+T$15&lt;0.000001,0,IF($C200&gt;='H-32A-WP06 - Debt Service'!#REF!,'H-32A-WP06 - Debt Service'!#REF!/12,0)),"-")</f>
        <v>0</v>
      </c>
      <c r="U200" s="261">
        <f>IFERROR(IF(-SUM(U$20:U199)+U$15&lt;0.000001,0,IF($C200&gt;='H-32A-WP06 - Debt Service'!T$24,'H-32A-WP06 - Debt Service'!T$27/12,0)),"-")</f>
        <v>0</v>
      </c>
      <c r="V200" s="261">
        <f>IFERROR(IF(-SUM(V$20:V199)+V$15&lt;0.000001,0,IF($C200&gt;='H-32A-WP06 - Debt Service'!N$24,'H-32A-WP06 - Debt Service'!N$27/12,0)),"-")</f>
        <v>0</v>
      </c>
      <c r="W200" s="261">
        <f>IFERROR(IF(-SUM(W$20:W199)+W$15&lt;0.000001,0,IF($C200&gt;='H-32A-WP06 - Debt Service'!Q$24,'H-32A-WP06 - Debt Service'!Q$27/12,0)),"-")</f>
        <v>0</v>
      </c>
      <c r="X200" s="261">
        <f>IFERROR(IF(-SUM(X$20:X199)+X$15&lt;0.000001,0,IF($C200&gt;='H-32A-WP06 - Debt Service'!T$24,'H-32A-WP06 - Debt Service'!T$27/12,0)),"-")</f>
        <v>0</v>
      </c>
      <c r="Y200" s="261">
        <f>IFERROR(IF(-SUM(Y$20:Y199)+Y$15&lt;0.000001,0,IF($C200&gt;='H-32A-WP06 - Debt Service'!#REF!,'H-32A-WP06 - Debt Service'!#REF!/12,0)),"-")</f>
        <v>0</v>
      </c>
      <c r="Z200" s="261">
        <f>IFERROR(IF(-SUM(Z$20:Z199)+Z$15&lt;0.000001,0,IF($C200&gt;='H-32A-WP06 - Debt Service'!S$24,'H-32A-WP06 - Debt Service'!S$27/12,0)),"-")</f>
        <v>0</v>
      </c>
      <c r="AA200" s="261">
        <f>IFERROR(IF(-SUM(AA$20:AA199)+AA$15&lt;0.000001,0,IF($C200&gt;='H-32A-WP06 - Debt Service'!R$24,'H-32A-WP06 - Debt Service'!R$27/12,0)),"-")</f>
        <v>0</v>
      </c>
      <c r="AB200" s="261">
        <f>IFERROR(IF(-SUM(AB$20:AB199)+AB$15&lt;0.000001,0,IF($C200&gt;='H-32A-WP06 - Debt Service'!P$24,'H-32A-WP06 - Debt Service'!P$27/12,0)),"-")</f>
        <v>0</v>
      </c>
      <c r="AC200" s="261">
        <f>IFERROR(IF(-SUM(AC$20:AC199)+AC$15&lt;0.000001,0,IF($C200&gt;='H-32A-WP06 - Debt Service'!#REF!,'H-32A-WP06 - Debt Service'!#REF!/12,0)),"-")</f>
        <v>0</v>
      </c>
      <c r="AD200" s="261">
        <f>IFERROR(IF(-SUM(AD$20:AD199)+AD$15&lt;0.000001,0,IF($C200&gt;='H-32A-WP06 - Debt Service'!#REF!,'H-32A-WP06 - Debt Service'!#REF!/12,0)),"-")</f>
        <v>0</v>
      </c>
      <c r="AE200" s="261">
        <f>IFERROR(IF(-SUM(AE$20:AE199)+AE$15&lt;0.000001,0,IF($C200&gt;='H-32A-WP06 - Debt Service'!#REF!,'H-32A-WP06 - Debt Service'!#REF!/12,0)),"-")</f>
        <v>0</v>
      </c>
      <c r="AF200" s="261">
        <f>IFERROR(IF(-SUM(AF$20:AF199)+AF$15&lt;0.000001,0,IF($C200&gt;='H-32A-WP06 - Debt Service'!#REF!,'H-32A-WP06 - Debt Service'!#REF!/12,0)),"-")</f>
        <v>0</v>
      </c>
      <c r="AH200" s="252">
        <f t="shared" si="12"/>
        <v>2034</v>
      </c>
      <c r="AI200" s="273">
        <f t="shared" si="14"/>
        <v>48945</v>
      </c>
      <c r="AJ200" s="273"/>
      <c r="AK200" s="261" t="str">
        <f>IFERROR(IF(-SUM(AK$20:AK199)+AK$15&lt;0.000001,0,IF($C200&gt;='H-32A-WP06 - Debt Service'!AH$24,'H-32A-WP06 - Debt Service'!AH$27/12,0)),"-")</f>
        <v>-</v>
      </c>
      <c r="AL200" s="261">
        <f>IFERROR(IF(-SUM(AL$20:AL199)+AL$15&lt;0.000001,0,IF($C200&gt;='H-32A-WP06 - Debt Service'!AI$24,'H-32A-WP06 - Debt Service'!AI$27/12,0)),"-")</f>
        <v>0</v>
      </c>
      <c r="AM200" s="261">
        <f>IFERROR(IF(-SUM(AM$20:AM199)+AM$15&lt;0.000001,0,IF($C200&gt;='H-32A-WP06 - Debt Service'!AJ$24,'H-32A-WP06 - Debt Service'!AJ$27/12,0)),"-")</f>
        <v>0</v>
      </c>
      <c r="AN200" s="261">
        <f>IFERROR(IF(-SUM(AN$20:AN199)+AN$15&lt;0.000001,0,IF($C200&gt;='H-32A-WP06 - Debt Service'!AK$24,'H-32A-WP06 - Debt Service'!AK$27/12,0)),"-")</f>
        <v>0</v>
      </c>
      <c r="AO200" s="261">
        <f>IFERROR(IF(-SUM(AO$20:AO199)+AO$15&lt;0.000001,0,IF($C200&gt;='H-32A-WP06 - Debt Service'!AL$24,'H-32A-WP06 - Debt Service'!AL$27/12,0)),"-")</f>
        <v>0</v>
      </c>
      <c r="AP200" s="261">
        <f>IFERROR(IF(-SUM(AP$20:AP199)+AP$15&lt;0.000001,0,IF($C200&gt;='H-32A-WP06 - Debt Service'!AM$24,'H-32A-WP06 - Debt Service'!AM$27/12,0)),"-")</f>
        <v>0</v>
      </c>
      <c r="AQ200" s="261">
        <f>IFERROR(IF(-SUM(AQ$20:AQ199)+AQ$15&lt;0.000001,0,IF($C200&gt;='H-32A-WP06 - Debt Service'!AN$24,'H-32A-WP06 - Debt Service'!AN$27/12,0)),"-")</f>
        <v>0</v>
      </c>
      <c r="AR200" s="261">
        <f>IFERROR(IF(-SUM(AR$20:AR199)+AR$15&lt;0.000001,0,IF($C200&gt;='H-32A-WP06 - Debt Service'!AO$24,'H-32A-WP06 - Debt Service'!AO$27/12,0)),"-")</f>
        <v>0</v>
      </c>
      <c r="AS200" s="261">
        <f>IFERROR(IF(-SUM(AS$20:AS199)+AS$15&lt;0.000001,0,IF($C200&gt;='H-32A-WP06 - Debt Service'!AP$24,'H-32A-WP06 - Debt Service'!AP$27/12,0)),"-")</f>
        <v>0</v>
      </c>
      <c r="AT200" s="261">
        <f>IFERROR(IF(-SUM(AT$20:AT199)+AT$15&lt;0.000001,0,IF($C200&gt;='H-32A-WP06 - Debt Service'!AQ$24,'H-32A-WP06 - Debt Service'!AQ$27/12,0)),"-")</f>
        <v>0</v>
      </c>
    </row>
    <row r="201" spans="2:46" x14ac:dyDescent="0.35">
      <c r="B201" s="252">
        <f t="shared" si="11"/>
        <v>2034</v>
      </c>
      <c r="C201" s="273">
        <f t="shared" si="13"/>
        <v>48976</v>
      </c>
      <c r="D201" s="273"/>
      <c r="E201" s="261">
        <f>IFERROR(IF(-SUM(E$20:E200)+E$15&lt;0.000001,0,IF($C201&gt;='H-32A-WP06 - Debt Service'!C$24,'H-32A-WP06 - Debt Service'!C$27/12,0)),"-")</f>
        <v>0</v>
      </c>
      <c r="F201" s="261">
        <f>IFERROR(IF(-SUM(F$20:F200)+F$15&lt;0.000001,0,IF($C201&gt;='H-32A-WP06 - Debt Service'!D$24,'H-32A-WP06 - Debt Service'!D$27/12,0)),"-")</f>
        <v>0</v>
      </c>
      <c r="G201" s="261">
        <f>IFERROR(IF(-SUM(G$20:G200)+G$15&lt;0.000001,0,IF($C201&gt;='H-32A-WP06 - Debt Service'!E$24,'H-32A-WP06 - Debt Service'!E$27/12,0)),"-")</f>
        <v>0</v>
      </c>
      <c r="H201" s="261">
        <f>IFERROR(IF(-SUM(H$20:H200)+H$15&lt;0.000001,0,IF($C201&gt;='H-32A-WP06 - Debt Service'!F$24,'H-32A-WP06 - Debt Service'!F$27/12,0)),"-")</f>
        <v>0</v>
      </c>
      <c r="I201" s="261">
        <f>IFERROR(IF(-SUM(I$20:I200)+I$15&lt;0.000001,0,IF($C201&gt;='H-32A-WP06 - Debt Service'!G$24,'H-32A-WP06 - Debt Service'!G$27/12,0)),"-")</f>
        <v>0</v>
      </c>
      <c r="J201" s="261">
        <f>IFERROR(IF(-SUM(J$20:J200)+J$15&lt;0.000001,0,IF($C201&gt;='H-32A-WP06 - Debt Service'!H$24,'H-32A-WP06 - Debt Service'!H$27/12,0)),"-")</f>
        <v>0</v>
      </c>
      <c r="K201" s="261">
        <f>IFERROR(IF(-SUM(K$20:K200)+K$15&lt;0.000001,0,IF($C201&gt;='H-32A-WP06 - Debt Service'!I$24,'H-32A-WP06 - Debt Service'!I$27/12,0)),"-")</f>
        <v>0</v>
      </c>
      <c r="L201" s="261">
        <f>IFERROR(IF(-SUM(L$20:L200)+L$15&lt;0.000001,0,IF($C201&gt;='H-32A-WP06 - Debt Service'!J$24,'H-32A-WP06 - Debt Service'!J$27/12,0)),"-")</f>
        <v>0</v>
      </c>
      <c r="M201" s="261">
        <f>IFERROR(IF(-SUM(M$20:M200)+M$15&lt;0.000001,0,IF($C201&gt;='H-32A-WP06 - Debt Service'!K$24,'H-32A-WP06 - Debt Service'!K$27/12,0)),"-")</f>
        <v>0</v>
      </c>
      <c r="N201" s="261"/>
      <c r="O201" s="261"/>
      <c r="P201" s="261">
        <f>IFERROR(IF(-SUM(P$20:P200)+P$15&lt;0.000001,0,IF($C201&gt;='H-32A-WP06 - Debt Service'!M$24,'H-32A-WP06 - Debt Service'!M$27/12,0)),"-")</f>
        <v>0</v>
      </c>
      <c r="Q201" s="261">
        <f>IFERROR(IF(-SUM(Q$20:Q200)+Q$15&lt;0.000001,0,IF($C201&gt;='H-32A-WP06 - Debt Service'!L$24,'H-32A-WP06 - Debt Service'!L$27/12,0)),"-")</f>
        <v>0</v>
      </c>
      <c r="R201" s="261">
        <f>IFERROR(IF(-SUM(R$20:R200)+R$15&lt;0.000001,0,IF($C201&gt;='H-32A-WP06 - Debt Service'!S$24,'H-32A-WP06 - Debt Service'!S$27/12,0)),"-")</f>
        <v>0</v>
      </c>
      <c r="S201" s="261">
        <f>IFERROR(IF(-SUM(S$20:S200)+S$15&lt;0.000001,0,IF($C201&gt;='H-32A-WP06 - Debt Service'!O$24,'H-32A-WP06 - Debt Service'!O$27/12,0)),"-")</f>
        <v>0</v>
      </c>
      <c r="T201" s="261">
        <f>IFERROR(IF(-SUM(T$20:T200)+T$15&lt;0.000001,0,IF($C201&gt;='H-32A-WP06 - Debt Service'!#REF!,'H-32A-WP06 - Debt Service'!#REF!/12,0)),"-")</f>
        <v>0</v>
      </c>
      <c r="U201" s="261">
        <f>IFERROR(IF(-SUM(U$20:U200)+U$15&lt;0.000001,0,IF($C201&gt;='H-32A-WP06 - Debt Service'!T$24,'H-32A-WP06 - Debt Service'!T$27/12,0)),"-")</f>
        <v>0</v>
      </c>
      <c r="V201" s="261">
        <f>IFERROR(IF(-SUM(V$20:V200)+V$15&lt;0.000001,0,IF($C201&gt;='H-32A-WP06 - Debt Service'!N$24,'H-32A-WP06 - Debt Service'!N$27/12,0)),"-")</f>
        <v>0</v>
      </c>
      <c r="W201" s="261">
        <f>IFERROR(IF(-SUM(W$20:W200)+W$15&lt;0.000001,0,IF($C201&gt;='H-32A-WP06 - Debt Service'!Q$24,'H-32A-WP06 - Debt Service'!Q$27/12,0)),"-")</f>
        <v>0</v>
      </c>
      <c r="X201" s="261">
        <f>IFERROR(IF(-SUM(X$20:X200)+X$15&lt;0.000001,0,IF($C201&gt;='H-32A-WP06 - Debt Service'!T$24,'H-32A-WP06 - Debt Service'!T$27/12,0)),"-")</f>
        <v>0</v>
      </c>
      <c r="Y201" s="261">
        <f>IFERROR(IF(-SUM(Y$20:Y200)+Y$15&lt;0.000001,0,IF($C201&gt;='H-32A-WP06 - Debt Service'!#REF!,'H-32A-WP06 - Debt Service'!#REF!/12,0)),"-")</f>
        <v>0</v>
      </c>
      <c r="Z201" s="261">
        <f>IFERROR(IF(-SUM(Z$20:Z200)+Z$15&lt;0.000001,0,IF($C201&gt;='H-32A-WP06 - Debt Service'!S$24,'H-32A-WP06 - Debt Service'!S$27/12,0)),"-")</f>
        <v>0</v>
      </c>
      <c r="AA201" s="261">
        <f>IFERROR(IF(-SUM(AA$20:AA200)+AA$15&lt;0.000001,0,IF($C201&gt;='H-32A-WP06 - Debt Service'!R$24,'H-32A-WP06 - Debt Service'!R$27/12,0)),"-")</f>
        <v>0</v>
      </c>
      <c r="AB201" s="261">
        <f>IFERROR(IF(-SUM(AB$20:AB200)+AB$15&lt;0.000001,0,IF($C201&gt;='H-32A-WP06 - Debt Service'!P$24,'H-32A-WP06 - Debt Service'!P$27/12,0)),"-")</f>
        <v>0</v>
      </c>
      <c r="AC201" s="261">
        <f>IFERROR(IF(-SUM(AC$20:AC200)+AC$15&lt;0.000001,0,IF($C201&gt;='H-32A-WP06 - Debt Service'!#REF!,'H-32A-WP06 - Debt Service'!#REF!/12,0)),"-")</f>
        <v>0</v>
      </c>
      <c r="AD201" s="261">
        <f>IFERROR(IF(-SUM(AD$20:AD200)+AD$15&lt;0.000001,0,IF($C201&gt;='H-32A-WP06 - Debt Service'!#REF!,'H-32A-WP06 - Debt Service'!#REF!/12,0)),"-")</f>
        <v>0</v>
      </c>
      <c r="AE201" s="261">
        <f>IFERROR(IF(-SUM(AE$20:AE200)+AE$15&lt;0.000001,0,IF($C201&gt;='H-32A-WP06 - Debt Service'!#REF!,'H-32A-WP06 - Debt Service'!#REF!/12,0)),"-")</f>
        <v>0</v>
      </c>
      <c r="AF201" s="261">
        <f>IFERROR(IF(-SUM(AF$20:AF200)+AF$15&lt;0.000001,0,IF($C201&gt;='H-32A-WP06 - Debt Service'!#REF!,'H-32A-WP06 - Debt Service'!#REF!/12,0)),"-")</f>
        <v>0</v>
      </c>
      <c r="AH201" s="252">
        <f t="shared" si="12"/>
        <v>2034</v>
      </c>
      <c r="AI201" s="273">
        <f t="shared" si="14"/>
        <v>48976</v>
      </c>
      <c r="AJ201" s="273"/>
      <c r="AK201" s="261" t="str">
        <f>IFERROR(IF(-SUM(AK$20:AK200)+AK$15&lt;0.000001,0,IF($C201&gt;='H-32A-WP06 - Debt Service'!AH$24,'H-32A-WP06 - Debt Service'!AH$27/12,0)),"-")</f>
        <v>-</v>
      </c>
      <c r="AL201" s="261">
        <f>IFERROR(IF(-SUM(AL$20:AL200)+AL$15&lt;0.000001,0,IF($C201&gt;='H-32A-WP06 - Debt Service'!AI$24,'H-32A-WP06 - Debt Service'!AI$27/12,0)),"-")</f>
        <v>0</v>
      </c>
      <c r="AM201" s="261">
        <f>IFERROR(IF(-SUM(AM$20:AM200)+AM$15&lt;0.000001,0,IF($C201&gt;='H-32A-WP06 - Debt Service'!AJ$24,'H-32A-WP06 - Debt Service'!AJ$27/12,0)),"-")</f>
        <v>0</v>
      </c>
      <c r="AN201" s="261">
        <f>IFERROR(IF(-SUM(AN$20:AN200)+AN$15&lt;0.000001,0,IF($C201&gt;='H-32A-WP06 - Debt Service'!AK$24,'H-32A-WP06 - Debt Service'!AK$27/12,0)),"-")</f>
        <v>0</v>
      </c>
      <c r="AO201" s="261">
        <f>IFERROR(IF(-SUM(AO$20:AO200)+AO$15&lt;0.000001,0,IF($C201&gt;='H-32A-WP06 - Debt Service'!AL$24,'H-32A-WP06 - Debt Service'!AL$27/12,0)),"-")</f>
        <v>0</v>
      </c>
      <c r="AP201" s="261">
        <f>IFERROR(IF(-SUM(AP$20:AP200)+AP$15&lt;0.000001,0,IF($C201&gt;='H-32A-WP06 - Debt Service'!AM$24,'H-32A-WP06 - Debt Service'!AM$27/12,0)),"-")</f>
        <v>0</v>
      </c>
      <c r="AQ201" s="261">
        <f>IFERROR(IF(-SUM(AQ$20:AQ200)+AQ$15&lt;0.000001,0,IF($C201&gt;='H-32A-WP06 - Debt Service'!AN$24,'H-32A-WP06 - Debt Service'!AN$27/12,0)),"-")</f>
        <v>0</v>
      </c>
      <c r="AR201" s="261">
        <f>IFERROR(IF(-SUM(AR$20:AR200)+AR$15&lt;0.000001,0,IF($C201&gt;='H-32A-WP06 - Debt Service'!AO$24,'H-32A-WP06 - Debt Service'!AO$27/12,0)),"-")</f>
        <v>0</v>
      </c>
      <c r="AS201" s="261">
        <f>IFERROR(IF(-SUM(AS$20:AS200)+AS$15&lt;0.000001,0,IF($C201&gt;='H-32A-WP06 - Debt Service'!AP$24,'H-32A-WP06 - Debt Service'!AP$27/12,0)),"-")</f>
        <v>0</v>
      </c>
      <c r="AT201" s="261">
        <f>IFERROR(IF(-SUM(AT$20:AT200)+AT$15&lt;0.000001,0,IF($C201&gt;='H-32A-WP06 - Debt Service'!AQ$24,'H-32A-WP06 - Debt Service'!AQ$27/12,0)),"-")</f>
        <v>0</v>
      </c>
    </row>
    <row r="202" spans="2:46" x14ac:dyDescent="0.35">
      <c r="B202" s="252">
        <f t="shared" si="11"/>
        <v>2034</v>
      </c>
      <c r="C202" s="273">
        <f t="shared" si="13"/>
        <v>49004</v>
      </c>
      <c r="D202" s="273"/>
      <c r="E202" s="261">
        <f>IFERROR(IF(-SUM(E$20:E201)+E$15&lt;0.000001,0,IF($C202&gt;='H-32A-WP06 - Debt Service'!C$24,'H-32A-WP06 - Debt Service'!C$27/12,0)),"-")</f>
        <v>0</v>
      </c>
      <c r="F202" s="261">
        <f>IFERROR(IF(-SUM(F$20:F201)+F$15&lt;0.000001,0,IF($C202&gt;='H-32A-WP06 - Debt Service'!D$24,'H-32A-WP06 - Debt Service'!D$27/12,0)),"-")</f>
        <v>0</v>
      </c>
      <c r="G202" s="261">
        <f>IFERROR(IF(-SUM(G$20:G201)+G$15&lt;0.000001,0,IF($C202&gt;='H-32A-WP06 - Debt Service'!E$24,'H-32A-WP06 - Debt Service'!E$27/12,0)),"-")</f>
        <v>0</v>
      </c>
      <c r="H202" s="261">
        <f>IFERROR(IF(-SUM(H$20:H201)+H$15&lt;0.000001,0,IF($C202&gt;='H-32A-WP06 - Debt Service'!F$24,'H-32A-WP06 - Debt Service'!F$27/12,0)),"-")</f>
        <v>0</v>
      </c>
      <c r="I202" s="261">
        <f>IFERROR(IF(-SUM(I$20:I201)+I$15&lt;0.000001,0,IF($C202&gt;='H-32A-WP06 - Debt Service'!G$24,'H-32A-WP06 - Debt Service'!G$27/12,0)),"-")</f>
        <v>0</v>
      </c>
      <c r="J202" s="261">
        <f>IFERROR(IF(-SUM(J$20:J201)+J$15&lt;0.000001,0,IF($C202&gt;='H-32A-WP06 - Debt Service'!H$24,'H-32A-WP06 - Debt Service'!H$27/12,0)),"-")</f>
        <v>0</v>
      </c>
      <c r="K202" s="261">
        <f>IFERROR(IF(-SUM(K$20:K201)+K$15&lt;0.000001,0,IF($C202&gt;='H-32A-WP06 - Debt Service'!I$24,'H-32A-WP06 - Debt Service'!I$27/12,0)),"-")</f>
        <v>0</v>
      </c>
      <c r="L202" s="261">
        <f>IFERROR(IF(-SUM(L$20:L201)+L$15&lt;0.000001,0,IF($C202&gt;='H-32A-WP06 - Debt Service'!J$24,'H-32A-WP06 - Debt Service'!J$27/12,0)),"-")</f>
        <v>0</v>
      </c>
      <c r="M202" s="261">
        <f>IFERROR(IF(-SUM(M$20:M201)+M$15&lt;0.000001,0,IF($C202&gt;='H-32A-WP06 - Debt Service'!K$24,'H-32A-WP06 - Debt Service'!K$27/12,0)),"-")</f>
        <v>0</v>
      </c>
      <c r="N202" s="261"/>
      <c r="O202" s="261"/>
      <c r="P202" s="261">
        <f>IFERROR(IF(-SUM(P$20:P201)+P$15&lt;0.000001,0,IF($C202&gt;='H-32A-WP06 - Debt Service'!M$24,'H-32A-WP06 - Debt Service'!M$27/12,0)),"-")</f>
        <v>0</v>
      </c>
      <c r="Q202" s="261">
        <f>IFERROR(IF(-SUM(Q$20:Q201)+Q$15&lt;0.000001,0,IF($C202&gt;='H-32A-WP06 - Debt Service'!L$24,'H-32A-WP06 - Debt Service'!L$27/12,0)),"-")</f>
        <v>0</v>
      </c>
      <c r="R202" s="261">
        <f>IFERROR(IF(-SUM(R$20:R201)+R$15&lt;0.000001,0,IF($C202&gt;='H-32A-WP06 - Debt Service'!S$24,'H-32A-WP06 - Debt Service'!S$27/12,0)),"-")</f>
        <v>0</v>
      </c>
      <c r="S202" s="261">
        <f>IFERROR(IF(-SUM(S$20:S201)+S$15&lt;0.000001,0,IF($C202&gt;='H-32A-WP06 - Debt Service'!O$24,'H-32A-WP06 - Debt Service'!O$27/12,0)),"-")</f>
        <v>0</v>
      </c>
      <c r="T202" s="261">
        <f>IFERROR(IF(-SUM(T$20:T201)+T$15&lt;0.000001,0,IF($C202&gt;='H-32A-WP06 - Debt Service'!#REF!,'H-32A-WP06 - Debt Service'!#REF!/12,0)),"-")</f>
        <v>0</v>
      </c>
      <c r="U202" s="261">
        <f>IFERROR(IF(-SUM(U$20:U201)+U$15&lt;0.000001,0,IF($C202&gt;='H-32A-WP06 - Debt Service'!T$24,'H-32A-WP06 - Debt Service'!T$27/12,0)),"-")</f>
        <v>0</v>
      </c>
      <c r="V202" s="261">
        <f>IFERROR(IF(-SUM(V$20:V201)+V$15&lt;0.000001,0,IF($C202&gt;='H-32A-WP06 - Debt Service'!N$24,'H-32A-WP06 - Debt Service'!N$27/12,0)),"-")</f>
        <v>0</v>
      </c>
      <c r="W202" s="261">
        <f>IFERROR(IF(-SUM(W$20:W201)+W$15&lt;0.000001,0,IF($C202&gt;='H-32A-WP06 - Debt Service'!Q$24,'H-32A-WP06 - Debt Service'!Q$27/12,0)),"-")</f>
        <v>0</v>
      </c>
      <c r="X202" s="261">
        <f>IFERROR(IF(-SUM(X$20:X201)+X$15&lt;0.000001,0,IF($C202&gt;='H-32A-WP06 - Debt Service'!T$24,'H-32A-WP06 - Debt Service'!T$27/12,0)),"-")</f>
        <v>0</v>
      </c>
      <c r="Y202" s="261">
        <f>IFERROR(IF(-SUM(Y$20:Y201)+Y$15&lt;0.000001,0,IF($C202&gt;='H-32A-WP06 - Debt Service'!#REF!,'H-32A-WP06 - Debt Service'!#REF!/12,0)),"-")</f>
        <v>0</v>
      </c>
      <c r="Z202" s="261">
        <f>IFERROR(IF(-SUM(Z$20:Z201)+Z$15&lt;0.000001,0,IF($C202&gt;='H-32A-WP06 - Debt Service'!S$24,'H-32A-WP06 - Debt Service'!S$27/12,0)),"-")</f>
        <v>0</v>
      </c>
      <c r="AA202" s="261">
        <f>IFERROR(IF(-SUM(AA$20:AA201)+AA$15&lt;0.000001,0,IF($C202&gt;='H-32A-WP06 - Debt Service'!R$24,'H-32A-WP06 - Debt Service'!R$27/12,0)),"-")</f>
        <v>0</v>
      </c>
      <c r="AB202" s="261">
        <f>IFERROR(IF(-SUM(AB$20:AB201)+AB$15&lt;0.000001,0,IF($C202&gt;='H-32A-WP06 - Debt Service'!P$24,'H-32A-WP06 - Debt Service'!P$27/12,0)),"-")</f>
        <v>0</v>
      </c>
      <c r="AC202" s="261">
        <f>IFERROR(IF(-SUM(AC$20:AC201)+AC$15&lt;0.000001,0,IF($C202&gt;='H-32A-WP06 - Debt Service'!#REF!,'H-32A-WP06 - Debt Service'!#REF!/12,0)),"-")</f>
        <v>0</v>
      </c>
      <c r="AD202" s="261">
        <f>IFERROR(IF(-SUM(AD$20:AD201)+AD$15&lt;0.000001,0,IF($C202&gt;='H-32A-WP06 - Debt Service'!#REF!,'H-32A-WP06 - Debt Service'!#REF!/12,0)),"-")</f>
        <v>0</v>
      </c>
      <c r="AE202" s="261">
        <f>IFERROR(IF(-SUM(AE$20:AE201)+AE$15&lt;0.000001,0,IF($C202&gt;='H-32A-WP06 - Debt Service'!#REF!,'H-32A-WP06 - Debt Service'!#REF!/12,0)),"-")</f>
        <v>0</v>
      </c>
      <c r="AF202" s="261">
        <f>IFERROR(IF(-SUM(AF$20:AF201)+AF$15&lt;0.000001,0,IF($C202&gt;='H-32A-WP06 - Debt Service'!#REF!,'H-32A-WP06 - Debt Service'!#REF!/12,0)),"-")</f>
        <v>0</v>
      </c>
      <c r="AH202" s="252">
        <f t="shared" si="12"/>
        <v>2034</v>
      </c>
      <c r="AI202" s="273">
        <f t="shared" si="14"/>
        <v>49004</v>
      </c>
      <c r="AJ202" s="273"/>
      <c r="AK202" s="261" t="str">
        <f>IFERROR(IF(-SUM(AK$20:AK201)+AK$15&lt;0.000001,0,IF($C202&gt;='H-32A-WP06 - Debt Service'!AH$24,'H-32A-WP06 - Debt Service'!AH$27/12,0)),"-")</f>
        <v>-</v>
      </c>
      <c r="AL202" s="261">
        <f>IFERROR(IF(-SUM(AL$20:AL201)+AL$15&lt;0.000001,0,IF($C202&gt;='H-32A-WP06 - Debt Service'!AI$24,'H-32A-WP06 - Debt Service'!AI$27/12,0)),"-")</f>
        <v>0</v>
      </c>
      <c r="AM202" s="261">
        <f>IFERROR(IF(-SUM(AM$20:AM201)+AM$15&lt;0.000001,0,IF($C202&gt;='H-32A-WP06 - Debt Service'!AJ$24,'H-32A-WP06 - Debt Service'!AJ$27/12,0)),"-")</f>
        <v>0</v>
      </c>
      <c r="AN202" s="261">
        <f>IFERROR(IF(-SUM(AN$20:AN201)+AN$15&lt;0.000001,0,IF($C202&gt;='H-32A-WP06 - Debt Service'!AK$24,'H-32A-WP06 - Debt Service'!AK$27/12,0)),"-")</f>
        <v>0</v>
      </c>
      <c r="AO202" s="261">
        <f>IFERROR(IF(-SUM(AO$20:AO201)+AO$15&lt;0.000001,0,IF($C202&gt;='H-32A-WP06 - Debt Service'!AL$24,'H-32A-WP06 - Debt Service'!AL$27/12,0)),"-")</f>
        <v>0</v>
      </c>
      <c r="AP202" s="261">
        <f>IFERROR(IF(-SUM(AP$20:AP201)+AP$15&lt;0.000001,0,IF($C202&gt;='H-32A-WP06 - Debt Service'!AM$24,'H-32A-WP06 - Debt Service'!AM$27/12,0)),"-")</f>
        <v>0</v>
      </c>
      <c r="AQ202" s="261">
        <f>IFERROR(IF(-SUM(AQ$20:AQ201)+AQ$15&lt;0.000001,0,IF($C202&gt;='H-32A-WP06 - Debt Service'!AN$24,'H-32A-WP06 - Debt Service'!AN$27/12,0)),"-")</f>
        <v>0</v>
      </c>
      <c r="AR202" s="261">
        <f>IFERROR(IF(-SUM(AR$20:AR201)+AR$15&lt;0.000001,0,IF($C202&gt;='H-32A-WP06 - Debt Service'!AO$24,'H-32A-WP06 - Debt Service'!AO$27/12,0)),"-")</f>
        <v>0</v>
      </c>
      <c r="AS202" s="261">
        <f>IFERROR(IF(-SUM(AS$20:AS201)+AS$15&lt;0.000001,0,IF($C202&gt;='H-32A-WP06 - Debt Service'!AP$24,'H-32A-WP06 - Debt Service'!AP$27/12,0)),"-")</f>
        <v>0</v>
      </c>
      <c r="AT202" s="261">
        <f>IFERROR(IF(-SUM(AT$20:AT201)+AT$15&lt;0.000001,0,IF($C202&gt;='H-32A-WP06 - Debt Service'!AQ$24,'H-32A-WP06 - Debt Service'!AQ$27/12,0)),"-")</f>
        <v>0</v>
      </c>
    </row>
    <row r="203" spans="2:46" x14ac:dyDescent="0.35">
      <c r="B203" s="252">
        <f t="shared" si="11"/>
        <v>2034</v>
      </c>
      <c r="C203" s="273">
        <f t="shared" si="13"/>
        <v>49035</v>
      </c>
      <c r="D203" s="273"/>
      <c r="E203" s="261">
        <f>IFERROR(IF(-SUM(E$20:E202)+E$15&lt;0.000001,0,IF($C203&gt;='H-32A-WP06 - Debt Service'!C$24,'H-32A-WP06 - Debt Service'!C$27/12,0)),"-")</f>
        <v>0</v>
      </c>
      <c r="F203" s="261">
        <f>IFERROR(IF(-SUM(F$20:F202)+F$15&lt;0.000001,0,IF($C203&gt;='H-32A-WP06 - Debt Service'!D$24,'H-32A-WP06 - Debt Service'!D$27/12,0)),"-")</f>
        <v>0</v>
      </c>
      <c r="G203" s="261">
        <f>IFERROR(IF(-SUM(G$20:G202)+G$15&lt;0.000001,0,IF($C203&gt;='H-32A-WP06 - Debt Service'!E$24,'H-32A-WP06 - Debt Service'!E$27/12,0)),"-")</f>
        <v>0</v>
      </c>
      <c r="H203" s="261">
        <f>IFERROR(IF(-SUM(H$20:H202)+H$15&lt;0.000001,0,IF($C203&gt;='H-32A-WP06 - Debt Service'!F$24,'H-32A-WP06 - Debt Service'!F$27/12,0)),"-")</f>
        <v>0</v>
      </c>
      <c r="I203" s="261">
        <f>IFERROR(IF(-SUM(I$20:I202)+I$15&lt;0.000001,0,IF($C203&gt;='H-32A-WP06 - Debt Service'!G$24,'H-32A-WP06 - Debt Service'!G$27/12,0)),"-")</f>
        <v>0</v>
      </c>
      <c r="J203" s="261">
        <f>IFERROR(IF(-SUM(J$20:J202)+J$15&lt;0.000001,0,IF($C203&gt;='H-32A-WP06 - Debt Service'!H$24,'H-32A-WP06 - Debt Service'!H$27/12,0)),"-")</f>
        <v>0</v>
      </c>
      <c r="K203" s="261">
        <f>IFERROR(IF(-SUM(K$20:K202)+K$15&lt;0.000001,0,IF($C203&gt;='H-32A-WP06 - Debt Service'!I$24,'H-32A-WP06 - Debt Service'!I$27/12,0)),"-")</f>
        <v>0</v>
      </c>
      <c r="L203" s="261">
        <f>IFERROR(IF(-SUM(L$20:L202)+L$15&lt;0.000001,0,IF($C203&gt;='H-32A-WP06 - Debt Service'!J$24,'H-32A-WP06 - Debt Service'!J$27/12,0)),"-")</f>
        <v>0</v>
      </c>
      <c r="M203" s="261">
        <f>IFERROR(IF(-SUM(M$20:M202)+M$15&lt;0.000001,0,IF($C203&gt;='H-32A-WP06 - Debt Service'!K$24,'H-32A-WP06 - Debt Service'!K$27/12,0)),"-")</f>
        <v>0</v>
      </c>
      <c r="N203" s="261"/>
      <c r="O203" s="261"/>
      <c r="P203" s="261">
        <f>IFERROR(IF(-SUM(P$20:P202)+P$15&lt;0.000001,0,IF($C203&gt;='H-32A-WP06 - Debt Service'!M$24,'H-32A-WP06 - Debt Service'!M$27/12,0)),"-")</f>
        <v>0</v>
      </c>
      <c r="Q203" s="261">
        <f>IFERROR(IF(-SUM(Q$20:Q202)+Q$15&lt;0.000001,0,IF($C203&gt;='H-32A-WP06 - Debt Service'!L$24,'H-32A-WP06 - Debt Service'!L$27/12,0)),"-")</f>
        <v>0</v>
      </c>
      <c r="R203" s="261">
        <f>IFERROR(IF(-SUM(R$20:R202)+R$15&lt;0.000001,0,IF($C203&gt;='H-32A-WP06 - Debt Service'!S$24,'H-32A-WP06 - Debt Service'!S$27/12,0)),"-")</f>
        <v>0</v>
      </c>
      <c r="S203" s="261">
        <f>IFERROR(IF(-SUM(S$20:S202)+S$15&lt;0.000001,0,IF($C203&gt;='H-32A-WP06 - Debt Service'!O$24,'H-32A-WP06 - Debt Service'!O$27/12,0)),"-")</f>
        <v>0</v>
      </c>
      <c r="T203" s="261">
        <f>IFERROR(IF(-SUM(T$20:T202)+T$15&lt;0.000001,0,IF($C203&gt;='H-32A-WP06 - Debt Service'!#REF!,'H-32A-WP06 - Debt Service'!#REF!/12,0)),"-")</f>
        <v>0</v>
      </c>
      <c r="U203" s="261">
        <f>IFERROR(IF(-SUM(U$20:U202)+U$15&lt;0.000001,0,IF($C203&gt;='H-32A-WP06 - Debt Service'!T$24,'H-32A-WP06 - Debt Service'!T$27/12,0)),"-")</f>
        <v>0</v>
      </c>
      <c r="V203" s="261">
        <f>IFERROR(IF(-SUM(V$20:V202)+V$15&lt;0.000001,0,IF($C203&gt;='H-32A-WP06 - Debt Service'!N$24,'H-32A-WP06 - Debt Service'!N$27/12,0)),"-")</f>
        <v>0</v>
      </c>
      <c r="W203" s="261">
        <f>IFERROR(IF(-SUM(W$20:W202)+W$15&lt;0.000001,0,IF($C203&gt;='H-32A-WP06 - Debt Service'!Q$24,'H-32A-WP06 - Debt Service'!Q$27/12,0)),"-")</f>
        <v>0</v>
      </c>
      <c r="X203" s="261">
        <f>IFERROR(IF(-SUM(X$20:X202)+X$15&lt;0.000001,0,IF($C203&gt;='H-32A-WP06 - Debt Service'!T$24,'H-32A-WP06 - Debt Service'!T$27/12,0)),"-")</f>
        <v>0</v>
      </c>
      <c r="Y203" s="261">
        <f>IFERROR(IF(-SUM(Y$20:Y202)+Y$15&lt;0.000001,0,IF($C203&gt;='H-32A-WP06 - Debt Service'!#REF!,'H-32A-WP06 - Debt Service'!#REF!/12,0)),"-")</f>
        <v>0</v>
      </c>
      <c r="Z203" s="261">
        <f>IFERROR(IF(-SUM(Z$20:Z202)+Z$15&lt;0.000001,0,IF($C203&gt;='H-32A-WP06 - Debt Service'!S$24,'H-32A-WP06 - Debt Service'!S$27/12,0)),"-")</f>
        <v>0</v>
      </c>
      <c r="AA203" s="261">
        <f>IFERROR(IF(-SUM(AA$20:AA202)+AA$15&lt;0.000001,0,IF($C203&gt;='H-32A-WP06 - Debt Service'!R$24,'H-32A-WP06 - Debt Service'!R$27/12,0)),"-")</f>
        <v>0</v>
      </c>
      <c r="AB203" s="261">
        <f>IFERROR(IF(-SUM(AB$20:AB202)+AB$15&lt;0.000001,0,IF($C203&gt;='H-32A-WP06 - Debt Service'!P$24,'H-32A-WP06 - Debt Service'!P$27/12,0)),"-")</f>
        <v>0</v>
      </c>
      <c r="AC203" s="261">
        <f>IFERROR(IF(-SUM(AC$20:AC202)+AC$15&lt;0.000001,0,IF($C203&gt;='H-32A-WP06 - Debt Service'!#REF!,'H-32A-WP06 - Debt Service'!#REF!/12,0)),"-")</f>
        <v>0</v>
      </c>
      <c r="AD203" s="261">
        <f>IFERROR(IF(-SUM(AD$20:AD202)+AD$15&lt;0.000001,0,IF($C203&gt;='H-32A-WP06 - Debt Service'!#REF!,'H-32A-WP06 - Debt Service'!#REF!/12,0)),"-")</f>
        <v>0</v>
      </c>
      <c r="AE203" s="261">
        <f>IFERROR(IF(-SUM(AE$20:AE202)+AE$15&lt;0.000001,0,IF($C203&gt;='H-32A-WP06 - Debt Service'!#REF!,'H-32A-WP06 - Debt Service'!#REF!/12,0)),"-")</f>
        <v>0</v>
      </c>
      <c r="AF203" s="261">
        <f>IFERROR(IF(-SUM(AF$20:AF202)+AF$15&lt;0.000001,0,IF($C203&gt;='H-32A-WP06 - Debt Service'!#REF!,'H-32A-WP06 - Debt Service'!#REF!/12,0)),"-")</f>
        <v>0</v>
      </c>
      <c r="AH203" s="252">
        <f t="shared" si="12"/>
        <v>2034</v>
      </c>
      <c r="AI203" s="273">
        <f t="shared" si="14"/>
        <v>49035</v>
      </c>
      <c r="AJ203" s="273"/>
      <c r="AK203" s="261" t="str">
        <f>IFERROR(IF(-SUM(AK$20:AK202)+AK$15&lt;0.000001,0,IF($C203&gt;='H-32A-WP06 - Debt Service'!AH$24,'H-32A-WP06 - Debt Service'!AH$27/12,0)),"-")</f>
        <v>-</v>
      </c>
      <c r="AL203" s="261">
        <f>IFERROR(IF(-SUM(AL$20:AL202)+AL$15&lt;0.000001,0,IF($C203&gt;='H-32A-WP06 - Debt Service'!AI$24,'H-32A-WP06 - Debt Service'!AI$27/12,0)),"-")</f>
        <v>0</v>
      </c>
      <c r="AM203" s="261">
        <f>IFERROR(IF(-SUM(AM$20:AM202)+AM$15&lt;0.000001,0,IF($C203&gt;='H-32A-WP06 - Debt Service'!AJ$24,'H-32A-WP06 - Debt Service'!AJ$27/12,0)),"-")</f>
        <v>0</v>
      </c>
      <c r="AN203" s="261">
        <f>IFERROR(IF(-SUM(AN$20:AN202)+AN$15&lt;0.000001,0,IF($C203&gt;='H-32A-WP06 - Debt Service'!AK$24,'H-32A-WP06 - Debt Service'!AK$27/12,0)),"-")</f>
        <v>0</v>
      </c>
      <c r="AO203" s="261">
        <f>IFERROR(IF(-SUM(AO$20:AO202)+AO$15&lt;0.000001,0,IF($C203&gt;='H-32A-WP06 - Debt Service'!AL$24,'H-32A-WP06 - Debt Service'!AL$27/12,0)),"-")</f>
        <v>0</v>
      </c>
      <c r="AP203" s="261">
        <f>IFERROR(IF(-SUM(AP$20:AP202)+AP$15&lt;0.000001,0,IF($C203&gt;='H-32A-WP06 - Debt Service'!AM$24,'H-32A-WP06 - Debt Service'!AM$27/12,0)),"-")</f>
        <v>0</v>
      </c>
      <c r="AQ203" s="261">
        <f>IFERROR(IF(-SUM(AQ$20:AQ202)+AQ$15&lt;0.000001,0,IF($C203&gt;='H-32A-WP06 - Debt Service'!AN$24,'H-32A-WP06 - Debt Service'!AN$27/12,0)),"-")</f>
        <v>0</v>
      </c>
      <c r="AR203" s="261">
        <f>IFERROR(IF(-SUM(AR$20:AR202)+AR$15&lt;0.000001,0,IF($C203&gt;='H-32A-WP06 - Debt Service'!AO$24,'H-32A-WP06 - Debt Service'!AO$27/12,0)),"-")</f>
        <v>0</v>
      </c>
      <c r="AS203" s="261">
        <f>IFERROR(IF(-SUM(AS$20:AS202)+AS$15&lt;0.000001,0,IF($C203&gt;='H-32A-WP06 - Debt Service'!AP$24,'H-32A-WP06 - Debt Service'!AP$27/12,0)),"-")</f>
        <v>0</v>
      </c>
      <c r="AT203" s="261">
        <f>IFERROR(IF(-SUM(AT$20:AT202)+AT$15&lt;0.000001,0,IF($C203&gt;='H-32A-WP06 - Debt Service'!AQ$24,'H-32A-WP06 - Debt Service'!AQ$27/12,0)),"-")</f>
        <v>0</v>
      </c>
    </row>
    <row r="204" spans="2:46" x14ac:dyDescent="0.35">
      <c r="B204" s="252">
        <f t="shared" si="11"/>
        <v>2034</v>
      </c>
      <c r="C204" s="273">
        <f t="shared" si="13"/>
        <v>49065</v>
      </c>
      <c r="D204" s="273"/>
      <c r="E204" s="261">
        <f>IFERROR(IF(-SUM(E$20:E203)+E$15&lt;0.000001,0,IF($C204&gt;='H-32A-WP06 - Debt Service'!C$24,'H-32A-WP06 - Debt Service'!C$27/12,0)),"-")</f>
        <v>0</v>
      </c>
      <c r="F204" s="261">
        <f>IFERROR(IF(-SUM(F$20:F203)+F$15&lt;0.000001,0,IF($C204&gt;='H-32A-WP06 - Debt Service'!D$24,'H-32A-WP06 - Debt Service'!D$27/12,0)),"-")</f>
        <v>0</v>
      </c>
      <c r="G204" s="261">
        <f>IFERROR(IF(-SUM(G$20:G203)+G$15&lt;0.000001,0,IF($C204&gt;='H-32A-WP06 - Debt Service'!E$24,'H-32A-WP06 - Debt Service'!E$27/12,0)),"-")</f>
        <v>0</v>
      </c>
      <c r="H204" s="261">
        <f>IFERROR(IF(-SUM(H$20:H203)+H$15&lt;0.000001,0,IF($C204&gt;='H-32A-WP06 - Debt Service'!F$24,'H-32A-WP06 - Debt Service'!F$27/12,0)),"-")</f>
        <v>0</v>
      </c>
      <c r="I204" s="261">
        <f>IFERROR(IF(-SUM(I$20:I203)+I$15&lt;0.000001,0,IF($C204&gt;='H-32A-WP06 - Debt Service'!G$24,'H-32A-WP06 - Debt Service'!G$27/12,0)),"-")</f>
        <v>0</v>
      </c>
      <c r="J204" s="261">
        <f>IFERROR(IF(-SUM(J$20:J203)+J$15&lt;0.000001,0,IF($C204&gt;='H-32A-WP06 - Debt Service'!H$24,'H-32A-WP06 - Debt Service'!H$27/12,0)),"-")</f>
        <v>0</v>
      </c>
      <c r="K204" s="261">
        <f>IFERROR(IF(-SUM(K$20:K203)+K$15&lt;0.000001,0,IF($C204&gt;='H-32A-WP06 - Debt Service'!I$24,'H-32A-WP06 - Debt Service'!I$27/12,0)),"-")</f>
        <v>0</v>
      </c>
      <c r="L204" s="261">
        <f>IFERROR(IF(-SUM(L$20:L203)+L$15&lt;0.000001,0,IF($C204&gt;='H-32A-WP06 - Debt Service'!J$24,'H-32A-WP06 - Debt Service'!J$27/12,0)),"-")</f>
        <v>0</v>
      </c>
      <c r="M204" s="261">
        <f>IFERROR(IF(-SUM(M$20:M203)+M$15&lt;0.000001,0,IF($C204&gt;='H-32A-WP06 - Debt Service'!K$24,'H-32A-WP06 - Debt Service'!K$27/12,0)),"-")</f>
        <v>0</v>
      </c>
      <c r="N204" s="261"/>
      <c r="O204" s="261"/>
      <c r="P204" s="261">
        <f>IFERROR(IF(-SUM(P$20:P203)+P$15&lt;0.000001,0,IF($C204&gt;='H-32A-WP06 - Debt Service'!M$24,'H-32A-WP06 - Debt Service'!M$27/12,0)),"-")</f>
        <v>0</v>
      </c>
      <c r="Q204" s="261">
        <f>IFERROR(IF(-SUM(Q$20:Q203)+Q$15&lt;0.000001,0,IF($C204&gt;='H-32A-WP06 - Debt Service'!L$24,'H-32A-WP06 - Debt Service'!L$27/12,0)),"-")</f>
        <v>0</v>
      </c>
      <c r="R204" s="261">
        <f>IFERROR(IF(-SUM(R$20:R203)+R$15&lt;0.000001,0,IF($C204&gt;='H-32A-WP06 - Debt Service'!S$24,'H-32A-WP06 - Debt Service'!S$27/12,0)),"-")</f>
        <v>0</v>
      </c>
      <c r="S204" s="261">
        <f>IFERROR(IF(-SUM(S$20:S203)+S$15&lt;0.000001,0,IF($C204&gt;='H-32A-WP06 - Debt Service'!O$24,'H-32A-WP06 - Debt Service'!O$27/12,0)),"-")</f>
        <v>0</v>
      </c>
      <c r="T204" s="261">
        <f>IFERROR(IF(-SUM(T$20:T203)+T$15&lt;0.000001,0,IF($C204&gt;='H-32A-WP06 - Debt Service'!#REF!,'H-32A-WP06 - Debt Service'!#REF!/12,0)),"-")</f>
        <v>0</v>
      </c>
      <c r="U204" s="261">
        <f>IFERROR(IF(-SUM(U$20:U203)+U$15&lt;0.000001,0,IF($C204&gt;='H-32A-WP06 - Debt Service'!T$24,'H-32A-WP06 - Debt Service'!T$27/12,0)),"-")</f>
        <v>0</v>
      </c>
      <c r="V204" s="261">
        <f>IFERROR(IF(-SUM(V$20:V203)+V$15&lt;0.000001,0,IF($C204&gt;='H-32A-WP06 - Debt Service'!N$24,'H-32A-WP06 - Debt Service'!N$27/12,0)),"-")</f>
        <v>0</v>
      </c>
      <c r="W204" s="261">
        <f>IFERROR(IF(-SUM(W$20:W203)+W$15&lt;0.000001,0,IF($C204&gt;='H-32A-WP06 - Debt Service'!Q$24,'H-32A-WP06 - Debt Service'!Q$27/12,0)),"-")</f>
        <v>0</v>
      </c>
      <c r="X204" s="261">
        <f>IFERROR(IF(-SUM(X$20:X203)+X$15&lt;0.000001,0,IF($C204&gt;='H-32A-WP06 - Debt Service'!T$24,'H-32A-WP06 - Debt Service'!T$27/12,0)),"-")</f>
        <v>0</v>
      </c>
      <c r="Y204" s="261">
        <f>IFERROR(IF(-SUM(Y$20:Y203)+Y$15&lt;0.000001,0,IF($C204&gt;='H-32A-WP06 - Debt Service'!#REF!,'H-32A-WP06 - Debt Service'!#REF!/12,0)),"-")</f>
        <v>0</v>
      </c>
      <c r="Z204" s="261">
        <f>IFERROR(IF(-SUM(Z$20:Z203)+Z$15&lt;0.000001,0,IF($C204&gt;='H-32A-WP06 - Debt Service'!S$24,'H-32A-WP06 - Debt Service'!S$27/12,0)),"-")</f>
        <v>0</v>
      </c>
      <c r="AA204" s="261">
        <f>IFERROR(IF(-SUM(AA$20:AA203)+AA$15&lt;0.000001,0,IF($C204&gt;='H-32A-WP06 - Debt Service'!R$24,'H-32A-WP06 - Debt Service'!R$27/12,0)),"-")</f>
        <v>0</v>
      </c>
      <c r="AB204" s="261">
        <f>IFERROR(IF(-SUM(AB$20:AB203)+AB$15&lt;0.000001,0,IF($C204&gt;='H-32A-WP06 - Debt Service'!P$24,'H-32A-WP06 - Debt Service'!P$27/12,0)),"-")</f>
        <v>0</v>
      </c>
      <c r="AC204" s="261">
        <f>IFERROR(IF(-SUM(AC$20:AC203)+AC$15&lt;0.000001,0,IF($C204&gt;='H-32A-WP06 - Debt Service'!#REF!,'H-32A-WP06 - Debt Service'!#REF!/12,0)),"-")</f>
        <v>0</v>
      </c>
      <c r="AD204" s="261">
        <f>IFERROR(IF(-SUM(AD$20:AD203)+AD$15&lt;0.000001,0,IF($C204&gt;='H-32A-WP06 - Debt Service'!#REF!,'H-32A-WP06 - Debt Service'!#REF!/12,0)),"-")</f>
        <v>0</v>
      </c>
      <c r="AE204" s="261">
        <f>IFERROR(IF(-SUM(AE$20:AE203)+AE$15&lt;0.000001,0,IF($C204&gt;='H-32A-WP06 - Debt Service'!#REF!,'H-32A-WP06 - Debt Service'!#REF!/12,0)),"-")</f>
        <v>0</v>
      </c>
      <c r="AF204" s="261">
        <f>IFERROR(IF(-SUM(AF$20:AF203)+AF$15&lt;0.000001,0,IF($C204&gt;='H-32A-WP06 - Debt Service'!#REF!,'H-32A-WP06 - Debt Service'!#REF!/12,0)),"-")</f>
        <v>0</v>
      </c>
      <c r="AH204" s="252">
        <f t="shared" si="12"/>
        <v>2034</v>
      </c>
      <c r="AI204" s="273">
        <f t="shared" si="14"/>
        <v>49065</v>
      </c>
      <c r="AJ204" s="273"/>
      <c r="AK204" s="261" t="str">
        <f>IFERROR(IF(-SUM(AK$20:AK203)+AK$15&lt;0.000001,0,IF($C204&gt;='H-32A-WP06 - Debt Service'!AH$24,'H-32A-WP06 - Debt Service'!AH$27/12,0)),"-")</f>
        <v>-</v>
      </c>
      <c r="AL204" s="261">
        <f>IFERROR(IF(-SUM(AL$20:AL203)+AL$15&lt;0.000001,0,IF($C204&gt;='H-32A-WP06 - Debt Service'!AI$24,'H-32A-WP06 - Debt Service'!AI$27/12,0)),"-")</f>
        <v>0</v>
      </c>
      <c r="AM204" s="261">
        <f>IFERROR(IF(-SUM(AM$20:AM203)+AM$15&lt;0.000001,0,IF($C204&gt;='H-32A-WP06 - Debt Service'!AJ$24,'H-32A-WP06 - Debt Service'!AJ$27/12,0)),"-")</f>
        <v>0</v>
      </c>
      <c r="AN204" s="261">
        <f>IFERROR(IF(-SUM(AN$20:AN203)+AN$15&lt;0.000001,0,IF($C204&gt;='H-32A-WP06 - Debt Service'!AK$24,'H-32A-WP06 - Debt Service'!AK$27/12,0)),"-")</f>
        <v>0</v>
      </c>
      <c r="AO204" s="261">
        <f>IFERROR(IF(-SUM(AO$20:AO203)+AO$15&lt;0.000001,0,IF($C204&gt;='H-32A-WP06 - Debt Service'!AL$24,'H-32A-WP06 - Debt Service'!AL$27/12,0)),"-")</f>
        <v>0</v>
      </c>
      <c r="AP204" s="261">
        <f>IFERROR(IF(-SUM(AP$20:AP203)+AP$15&lt;0.000001,0,IF($C204&gt;='H-32A-WP06 - Debt Service'!AM$24,'H-32A-WP06 - Debt Service'!AM$27/12,0)),"-")</f>
        <v>0</v>
      </c>
      <c r="AQ204" s="261">
        <f>IFERROR(IF(-SUM(AQ$20:AQ203)+AQ$15&lt;0.000001,0,IF($C204&gt;='H-32A-WP06 - Debt Service'!AN$24,'H-32A-WP06 - Debt Service'!AN$27/12,0)),"-")</f>
        <v>0</v>
      </c>
      <c r="AR204" s="261">
        <f>IFERROR(IF(-SUM(AR$20:AR203)+AR$15&lt;0.000001,0,IF($C204&gt;='H-32A-WP06 - Debt Service'!AO$24,'H-32A-WP06 - Debt Service'!AO$27/12,0)),"-")</f>
        <v>0</v>
      </c>
      <c r="AS204" s="261">
        <f>IFERROR(IF(-SUM(AS$20:AS203)+AS$15&lt;0.000001,0,IF($C204&gt;='H-32A-WP06 - Debt Service'!AP$24,'H-32A-WP06 - Debt Service'!AP$27/12,0)),"-")</f>
        <v>0</v>
      </c>
      <c r="AT204" s="261">
        <f>IFERROR(IF(-SUM(AT$20:AT203)+AT$15&lt;0.000001,0,IF($C204&gt;='H-32A-WP06 - Debt Service'!AQ$24,'H-32A-WP06 - Debt Service'!AQ$27/12,0)),"-")</f>
        <v>0</v>
      </c>
    </row>
    <row r="205" spans="2:46" x14ac:dyDescent="0.35">
      <c r="B205" s="252">
        <f t="shared" si="11"/>
        <v>2034</v>
      </c>
      <c r="C205" s="273">
        <f t="shared" si="13"/>
        <v>49096</v>
      </c>
      <c r="D205" s="273"/>
      <c r="E205" s="261">
        <f>IFERROR(IF(-SUM(E$20:E204)+E$15&lt;0.000001,0,IF($C205&gt;='H-32A-WP06 - Debt Service'!C$24,'H-32A-WP06 - Debt Service'!C$27/12,0)),"-")</f>
        <v>0</v>
      </c>
      <c r="F205" s="261">
        <f>IFERROR(IF(-SUM(F$20:F204)+F$15&lt;0.000001,0,IF($C205&gt;='H-32A-WP06 - Debt Service'!D$24,'H-32A-WP06 - Debt Service'!D$27/12,0)),"-")</f>
        <v>0</v>
      </c>
      <c r="G205" s="261">
        <f>IFERROR(IF(-SUM(G$20:G204)+G$15&lt;0.000001,0,IF($C205&gt;='H-32A-WP06 - Debt Service'!E$24,'H-32A-WP06 - Debt Service'!E$27/12,0)),"-")</f>
        <v>0</v>
      </c>
      <c r="H205" s="261">
        <f>IFERROR(IF(-SUM(H$20:H204)+H$15&lt;0.000001,0,IF($C205&gt;='H-32A-WP06 - Debt Service'!F$24,'H-32A-WP06 - Debt Service'!F$27/12,0)),"-")</f>
        <v>0</v>
      </c>
      <c r="I205" s="261">
        <f>IFERROR(IF(-SUM(I$20:I204)+I$15&lt;0.000001,0,IF($C205&gt;='H-32A-WP06 - Debt Service'!G$24,'H-32A-WP06 - Debt Service'!G$27/12,0)),"-")</f>
        <v>0</v>
      </c>
      <c r="J205" s="261">
        <f>IFERROR(IF(-SUM(J$20:J204)+J$15&lt;0.000001,0,IF($C205&gt;='H-32A-WP06 - Debt Service'!H$24,'H-32A-WP06 - Debt Service'!H$27/12,0)),"-")</f>
        <v>0</v>
      </c>
      <c r="K205" s="261">
        <f>IFERROR(IF(-SUM(K$20:K204)+K$15&lt;0.000001,0,IF($C205&gt;='H-32A-WP06 - Debt Service'!I$24,'H-32A-WP06 - Debt Service'!I$27/12,0)),"-")</f>
        <v>0</v>
      </c>
      <c r="L205" s="261">
        <f>IFERROR(IF(-SUM(L$20:L204)+L$15&lt;0.000001,0,IF($C205&gt;='H-32A-WP06 - Debt Service'!J$24,'H-32A-WP06 - Debt Service'!J$27/12,0)),"-")</f>
        <v>0</v>
      </c>
      <c r="M205" s="261">
        <f>IFERROR(IF(-SUM(M$20:M204)+M$15&lt;0.000001,0,IF($C205&gt;='H-32A-WP06 - Debt Service'!K$24,'H-32A-WP06 - Debt Service'!K$27/12,0)),"-")</f>
        <v>0</v>
      </c>
      <c r="N205" s="261"/>
      <c r="O205" s="261"/>
      <c r="P205" s="261">
        <f>IFERROR(IF(-SUM(P$20:P204)+P$15&lt;0.000001,0,IF($C205&gt;='H-32A-WP06 - Debt Service'!M$24,'H-32A-WP06 - Debt Service'!M$27/12,0)),"-")</f>
        <v>0</v>
      </c>
      <c r="Q205" s="261">
        <f>IFERROR(IF(-SUM(Q$20:Q204)+Q$15&lt;0.000001,0,IF($C205&gt;='H-32A-WP06 - Debt Service'!L$24,'H-32A-WP06 - Debt Service'!L$27/12,0)),"-")</f>
        <v>0</v>
      </c>
      <c r="R205" s="261">
        <f>IFERROR(IF(-SUM(R$20:R204)+R$15&lt;0.000001,0,IF($C205&gt;='H-32A-WP06 - Debt Service'!S$24,'H-32A-WP06 - Debt Service'!S$27/12,0)),"-")</f>
        <v>0</v>
      </c>
      <c r="S205" s="261">
        <f>IFERROR(IF(-SUM(S$20:S204)+S$15&lt;0.000001,0,IF($C205&gt;='H-32A-WP06 - Debt Service'!O$24,'H-32A-WP06 - Debt Service'!O$27/12,0)),"-")</f>
        <v>0</v>
      </c>
      <c r="T205" s="261">
        <f>IFERROR(IF(-SUM(T$20:T204)+T$15&lt;0.000001,0,IF($C205&gt;='H-32A-WP06 - Debt Service'!#REF!,'H-32A-WP06 - Debt Service'!#REF!/12,0)),"-")</f>
        <v>0</v>
      </c>
      <c r="U205" s="261">
        <f>IFERROR(IF(-SUM(U$20:U204)+U$15&lt;0.000001,0,IF($C205&gt;='H-32A-WP06 - Debt Service'!T$24,'H-32A-WP06 - Debt Service'!T$27/12,0)),"-")</f>
        <v>0</v>
      </c>
      <c r="V205" s="261">
        <f>IFERROR(IF(-SUM(V$20:V204)+V$15&lt;0.000001,0,IF($C205&gt;='H-32A-WP06 - Debt Service'!N$24,'H-32A-WP06 - Debt Service'!N$27/12,0)),"-")</f>
        <v>0</v>
      </c>
      <c r="W205" s="261">
        <f>IFERROR(IF(-SUM(W$20:W204)+W$15&lt;0.000001,0,IF($C205&gt;='H-32A-WP06 - Debt Service'!Q$24,'H-32A-WP06 - Debt Service'!Q$27/12,0)),"-")</f>
        <v>0</v>
      </c>
      <c r="X205" s="261">
        <f>IFERROR(IF(-SUM(X$20:X204)+X$15&lt;0.000001,0,IF($C205&gt;='H-32A-WP06 - Debt Service'!T$24,'H-32A-WP06 - Debt Service'!T$27/12,0)),"-")</f>
        <v>0</v>
      </c>
      <c r="Y205" s="261">
        <f>IFERROR(IF(-SUM(Y$20:Y204)+Y$15&lt;0.000001,0,IF($C205&gt;='H-32A-WP06 - Debt Service'!#REF!,'H-32A-WP06 - Debt Service'!#REF!/12,0)),"-")</f>
        <v>0</v>
      </c>
      <c r="Z205" s="261">
        <f>IFERROR(IF(-SUM(Z$20:Z204)+Z$15&lt;0.000001,0,IF($C205&gt;='H-32A-WP06 - Debt Service'!S$24,'H-32A-WP06 - Debt Service'!S$27/12,0)),"-")</f>
        <v>0</v>
      </c>
      <c r="AA205" s="261">
        <f>IFERROR(IF(-SUM(AA$20:AA204)+AA$15&lt;0.000001,0,IF($C205&gt;='H-32A-WP06 - Debt Service'!R$24,'H-32A-WP06 - Debt Service'!R$27/12,0)),"-")</f>
        <v>0</v>
      </c>
      <c r="AB205" s="261">
        <f>IFERROR(IF(-SUM(AB$20:AB204)+AB$15&lt;0.000001,0,IF($C205&gt;='H-32A-WP06 - Debt Service'!P$24,'H-32A-WP06 - Debt Service'!P$27/12,0)),"-")</f>
        <v>0</v>
      </c>
      <c r="AC205" s="261">
        <f>IFERROR(IF(-SUM(AC$20:AC204)+AC$15&lt;0.000001,0,IF($C205&gt;='H-32A-WP06 - Debt Service'!#REF!,'H-32A-WP06 - Debt Service'!#REF!/12,0)),"-")</f>
        <v>0</v>
      </c>
      <c r="AD205" s="261">
        <f>IFERROR(IF(-SUM(AD$20:AD204)+AD$15&lt;0.000001,0,IF($C205&gt;='H-32A-WP06 - Debt Service'!#REF!,'H-32A-WP06 - Debt Service'!#REF!/12,0)),"-")</f>
        <v>0</v>
      </c>
      <c r="AE205" s="261">
        <f>IFERROR(IF(-SUM(AE$20:AE204)+AE$15&lt;0.000001,0,IF($C205&gt;='H-32A-WP06 - Debt Service'!#REF!,'H-32A-WP06 - Debt Service'!#REF!/12,0)),"-")</f>
        <v>0</v>
      </c>
      <c r="AF205" s="261">
        <f>IFERROR(IF(-SUM(AF$20:AF204)+AF$15&lt;0.000001,0,IF($C205&gt;='H-32A-WP06 - Debt Service'!#REF!,'H-32A-WP06 - Debt Service'!#REF!/12,0)),"-")</f>
        <v>0</v>
      </c>
      <c r="AH205" s="252">
        <f t="shared" si="12"/>
        <v>2034</v>
      </c>
      <c r="AI205" s="273">
        <f t="shared" si="14"/>
        <v>49096</v>
      </c>
      <c r="AJ205" s="273"/>
      <c r="AK205" s="261" t="str">
        <f>IFERROR(IF(-SUM(AK$20:AK204)+AK$15&lt;0.000001,0,IF($C205&gt;='H-32A-WP06 - Debt Service'!AH$24,'H-32A-WP06 - Debt Service'!AH$27/12,0)),"-")</f>
        <v>-</v>
      </c>
      <c r="AL205" s="261">
        <f>IFERROR(IF(-SUM(AL$20:AL204)+AL$15&lt;0.000001,0,IF($C205&gt;='H-32A-WP06 - Debt Service'!AI$24,'H-32A-WP06 - Debt Service'!AI$27/12,0)),"-")</f>
        <v>0</v>
      </c>
      <c r="AM205" s="261">
        <f>IFERROR(IF(-SUM(AM$20:AM204)+AM$15&lt;0.000001,0,IF($C205&gt;='H-32A-WP06 - Debt Service'!AJ$24,'H-32A-WP06 - Debt Service'!AJ$27/12,0)),"-")</f>
        <v>0</v>
      </c>
      <c r="AN205" s="261">
        <f>IFERROR(IF(-SUM(AN$20:AN204)+AN$15&lt;0.000001,0,IF($C205&gt;='H-32A-WP06 - Debt Service'!AK$24,'H-32A-WP06 - Debt Service'!AK$27/12,0)),"-")</f>
        <v>0</v>
      </c>
      <c r="AO205" s="261">
        <f>IFERROR(IF(-SUM(AO$20:AO204)+AO$15&lt;0.000001,0,IF($C205&gt;='H-32A-WP06 - Debt Service'!AL$24,'H-32A-WP06 - Debt Service'!AL$27/12,0)),"-")</f>
        <v>0</v>
      </c>
      <c r="AP205" s="261">
        <f>IFERROR(IF(-SUM(AP$20:AP204)+AP$15&lt;0.000001,0,IF($C205&gt;='H-32A-WP06 - Debt Service'!AM$24,'H-32A-WP06 - Debt Service'!AM$27/12,0)),"-")</f>
        <v>0</v>
      </c>
      <c r="AQ205" s="261">
        <f>IFERROR(IF(-SUM(AQ$20:AQ204)+AQ$15&lt;0.000001,0,IF($C205&gt;='H-32A-WP06 - Debt Service'!AN$24,'H-32A-WP06 - Debt Service'!AN$27/12,0)),"-")</f>
        <v>0</v>
      </c>
      <c r="AR205" s="261">
        <f>IFERROR(IF(-SUM(AR$20:AR204)+AR$15&lt;0.000001,0,IF($C205&gt;='H-32A-WP06 - Debt Service'!AO$24,'H-32A-WP06 - Debt Service'!AO$27/12,0)),"-")</f>
        <v>0</v>
      </c>
      <c r="AS205" s="261">
        <f>IFERROR(IF(-SUM(AS$20:AS204)+AS$15&lt;0.000001,0,IF($C205&gt;='H-32A-WP06 - Debt Service'!AP$24,'H-32A-WP06 - Debt Service'!AP$27/12,0)),"-")</f>
        <v>0</v>
      </c>
      <c r="AT205" s="261">
        <f>IFERROR(IF(-SUM(AT$20:AT204)+AT$15&lt;0.000001,0,IF($C205&gt;='H-32A-WP06 - Debt Service'!AQ$24,'H-32A-WP06 - Debt Service'!AQ$27/12,0)),"-")</f>
        <v>0</v>
      </c>
    </row>
    <row r="206" spans="2:46" x14ac:dyDescent="0.35">
      <c r="B206" s="252">
        <f t="shared" si="11"/>
        <v>2034</v>
      </c>
      <c r="C206" s="273">
        <f t="shared" si="13"/>
        <v>49126</v>
      </c>
      <c r="D206" s="273"/>
      <c r="E206" s="261">
        <f>IFERROR(IF(-SUM(E$20:E205)+E$15&lt;0.000001,0,IF($C206&gt;='H-32A-WP06 - Debt Service'!C$24,'H-32A-WP06 - Debt Service'!C$27/12,0)),"-")</f>
        <v>0</v>
      </c>
      <c r="F206" s="261">
        <f>IFERROR(IF(-SUM(F$20:F205)+F$15&lt;0.000001,0,IF($C206&gt;='H-32A-WP06 - Debt Service'!D$24,'H-32A-WP06 - Debt Service'!D$27/12,0)),"-")</f>
        <v>0</v>
      </c>
      <c r="G206" s="261">
        <f>IFERROR(IF(-SUM(G$20:G205)+G$15&lt;0.000001,0,IF($C206&gt;='H-32A-WP06 - Debt Service'!E$24,'H-32A-WP06 - Debt Service'!E$27/12,0)),"-")</f>
        <v>0</v>
      </c>
      <c r="H206" s="261">
        <f>IFERROR(IF(-SUM(H$20:H205)+H$15&lt;0.000001,0,IF($C206&gt;='H-32A-WP06 - Debt Service'!F$24,'H-32A-WP06 - Debt Service'!F$27/12,0)),"-")</f>
        <v>0</v>
      </c>
      <c r="I206" s="261">
        <f>IFERROR(IF(-SUM(I$20:I205)+I$15&lt;0.000001,0,IF($C206&gt;='H-32A-WP06 - Debt Service'!G$24,'H-32A-WP06 - Debt Service'!G$27/12,0)),"-")</f>
        <v>0</v>
      </c>
      <c r="J206" s="261">
        <f>IFERROR(IF(-SUM(J$20:J205)+J$15&lt;0.000001,0,IF($C206&gt;='H-32A-WP06 - Debt Service'!H$24,'H-32A-WP06 - Debt Service'!H$27/12,0)),"-")</f>
        <v>0</v>
      </c>
      <c r="K206" s="261">
        <f>IFERROR(IF(-SUM(K$20:K205)+K$15&lt;0.000001,0,IF($C206&gt;='H-32A-WP06 - Debt Service'!I$24,'H-32A-WP06 - Debt Service'!I$27/12,0)),"-")</f>
        <v>0</v>
      </c>
      <c r="L206" s="261">
        <f>IFERROR(IF(-SUM(L$20:L205)+L$15&lt;0.000001,0,IF($C206&gt;='H-32A-WP06 - Debt Service'!J$24,'H-32A-WP06 - Debt Service'!J$27/12,0)),"-")</f>
        <v>0</v>
      </c>
      <c r="M206" s="261">
        <f>IFERROR(IF(-SUM(M$20:M205)+M$15&lt;0.000001,0,IF($C206&gt;='H-32A-WP06 - Debt Service'!K$24,'H-32A-WP06 - Debt Service'!K$27/12,0)),"-")</f>
        <v>0</v>
      </c>
      <c r="N206" s="261"/>
      <c r="O206" s="261"/>
      <c r="P206" s="261">
        <f>IFERROR(IF(-SUM(P$20:P205)+P$15&lt;0.000001,0,IF($C206&gt;='H-32A-WP06 - Debt Service'!M$24,'H-32A-WP06 - Debt Service'!M$27/12,0)),"-")</f>
        <v>0</v>
      </c>
      <c r="Q206" s="261">
        <f>IFERROR(IF(-SUM(Q$20:Q205)+Q$15&lt;0.000001,0,IF($C206&gt;='H-32A-WP06 - Debt Service'!L$24,'H-32A-WP06 - Debt Service'!L$27/12,0)),"-")</f>
        <v>0</v>
      </c>
      <c r="R206" s="261">
        <f>IFERROR(IF(-SUM(R$20:R205)+R$15&lt;0.000001,0,IF($C206&gt;='H-32A-WP06 - Debt Service'!S$24,'H-32A-WP06 - Debt Service'!S$27/12,0)),"-")</f>
        <v>0</v>
      </c>
      <c r="S206" s="261">
        <f>IFERROR(IF(-SUM(S$20:S205)+S$15&lt;0.000001,0,IF($C206&gt;='H-32A-WP06 - Debt Service'!O$24,'H-32A-WP06 - Debt Service'!O$27/12,0)),"-")</f>
        <v>0</v>
      </c>
      <c r="T206" s="261">
        <f>IFERROR(IF(-SUM(T$20:T205)+T$15&lt;0.000001,0,IF($C206&gt;='H-32A-WP06 - Debt Service'!#REF!,'H-32A-WP06 - Debt Service'!#REF!/12,0)),"-")</f>
        <v>0</v>
      </c>
      <c r="U206" s="261">
        <f>IFERROR(IF(-SUM(U$20:U205)+U$15&lt;0.000001,0,IF($C206&gt;='H-32A-WP06 - Debt Service'!T$24,'H-32A-WP06 - Debt Service'!T$27/12,0)),"-")</f>
        <v>0</v>
      </c>
      <c r="V206" s="261">
        <f>IFERROR(IF(-SUM(V$20:V205)+V$15&lt;0.000001,0,IF($C206&gt;='H-32A-WP06 - Debt Service'!N$24,'H-32A-WP06 - Debt Service'!N$27/12,0)),"-")</f>
        <v>0</v>
      </c>
      <c r="W206" s="261">
        <f>IFERROR(IF(-SUM(W$20:W205)+W$15&lt;0.000001,0,IF($C206&gt;='H-32A-WP06 - Debt Service'!Q$24,'H-32A-WP06 - Debt Service'!Q$27/12,0)),"-")</f>
        <v>0</v>
      </c>
      <c r="X206" s="261">
        <f>IFERROR(IF(-SUM(X$20:X205)+X$15&lt;0.000001,0,IF($C206&gt;='H-32A-WP06 - Debt Service'!T$24,'H-32A-WP06 - Debt Service'!T$27/12,0)),"-")</f>
        <v>0</v>
      </c>
      <c r="Y206" s="261">
        <f>IFERROR(IF(-SUM(Y$20:Y205)+Y$15&lt;0.000001,0,IF($C206&gt;='H-32A-WP06 - Debt Service'!#REF!,'H-32A-WP06 - Debt Service'!#REF!/12,0)),"-")</f>
        <v>0</v>
      </c>
      <c r="Z206" s="261">
        <f>IFERROR(IF(-SUM(Z$20:Z205)+Z$15&lt;0.000001,0,IF($C206&gt;='H-32A-WP06 - Debt Service'!S$24,'H-32A-WP06 - Debt Service'!S$27/12,0)),"-")</f>
        <v>0</v>
      </c>
      <c r="AA206" s="261">
        <f>IFERROR(IF(-SUM(AA$20:AA205)+AA$15&lt;0.000001,0,IF($C206&gt;='H-32A-WP06 - Debt Service'!R$24,'H-32A-WP06 - Debt Service'!R$27/12,0)),"-")</f>
        <v>0</v>
      </c>
      <c r="AB206" s="261">
        <f>IFERROR(IF(-SUM(AB$20:AB205)+AB$15&lt;0.000001,0,IF($C206&gt;='H-32A-WP06 - Debt Service'!P$24,'H-32A-WP06 - Debt Service'!P$27/12,0)),"-")</f>
        <v>0</v>
      </c>
      <c r="AC206" s="261">
        <f>IFERROR(IF(-SUM(AC$20:AC205)+AC$15&lt;0.000001,0,IF($C206&gt;='H-32A-WP06 - Debt Service'!#REF!,'H-32A-WP06 - Debt Service'!#REF!/12,0)),"-")</f>
        <v>0</v>
      </c>
      <c r="AD206" s="261">
        <f>IFERROR(IF(-SUM(AD$20:AD205)+AD$15&lt;0.000001,0,IF($C206&gt;='H-32A-WP06 - Debt Service'!#REF!,'H-32A-WP06 - Debt Service'!#REF!/12,0)),"-")</f>
        <v>0</v>
      </c>
      <c r="AE206" s="261">
        <f>IFERROR(IF(-SUM(AE$20:AE205)+AE$15&lt;0.000001,0,IF($C206&gt;='H-32A-WP06 - Debt Service'!#REF!,'H-32A-WP06 - Debt Service'!#REF!/12,0)),"-")</f>
        <v>0</v>
      </c>
      <c r="AF206" s="261">
        <f>IFERROR(IF(-SUM(AF$20:AF205)+AF$15&lt;0.000001,0,IF($C206&gt;='H-32A-WP06 - Debt Service'!#REF!,'H-32A-WP06 - Debt Service'!#REF!/12,0)),"-")</f>
        <v>0</v>
      </c>
      <c r="AH206" s="252">
        <f t="shared" si="12"/>
        <v>2034</v>
      </c>
      <c r="AI206" s="273">
        <f t="shared" si="14"/>
        <v>49126</v>
      </c>
      <c r="AJ206" s="273"/>
      <c r="AK206" s="261" t="str">
        <f>IFERROR(IF(-SUM(AK$20:AK205)+AK$15&lt;0.000001,0,IF($C206&gt;='H-32A-WP06 - Debt Service'!AH$24,'H-32A-WP06 - Debt Service'!AH$27/12,0)),"-")</f>
        <v>-</v>
      </c>
      <c r="AL206" s="261">
        <f>IFERROR(IF(-SUM(AL$20:AL205)+AL$15&lt;0.000001,0,IF($C206&gt;='H-32A-WP06 - Debt Service'!AI$24,'H-32A-WP06 - Debt Service'!AI$27/12,0)),"-")</f>
        <v>0</v>
      </c>
      <c r="AM206" s="261">
        <f>IFERROR(IF(-SUM(AM$20:AM205)+AM$15&lt;0.000001,0,IF($C206&gt;='H-32A-WP06 - Debt Service'!AJ$24,'H-32A-WP06 - Debt Service'!AJ$27/12,0)),"-")</f>
        <v>0</v>
      </c>
      <c r="AN206" s="261">
        <f>IFERROR(IF(-SUM(AN$20:AN205)+AN$15&lt;0.000001,0,IF($C206&gt;='H-32A-WP06 - Debt Service'!AK$24,'H-32A-WP06 - Debt Service'!AK$27/12,0)),"-")</f>
        <v>0</v>
      </c>
      <c r="AO206" s="261">
        <f>IFERROR(IF(-SUM(AO$20:AO205)+AO$15&lt;0.000001,0,IF($C206&gt;='H-32A-WP06 - Debt Service'!AL$24,'H-32A-WP06 - Debt Service'!AL$27/12,0)),"-")</f>
        <v>0</v>
      </c>
      <c r="AP206" s="261">
        <f>IFERROR(IF(-SUM(AP$20:AP205)+AP$15&lt;0.000001,0,IF($C206&gt;='H-32A-WP06 - Debt Service'!AM$24,'H-32A-WP06 - Debt Service'!AM$27/12,0)),"-")</f>
        <v>0</v>
      </c>
      <c r="AQ206" s="261">
        <f>IFERROR(IF(-SUM(AQ$20:AQ205)+AQ$15&lt;0.000001,0,IF($C206&gt;='H-32A-WP06 - Debt Service'!AN$24,'H-32A-WP06 - Debt Service'!AN$27/12,0)),"-")</f>
        <v>0</v>
      </c>
      <c r="AR206" s="261">
        <f>IFERROR(IF(-SUM(AR$20:AR205)+AR$15&lt;0.000001,0,IF($C206&gt;='H-32A-WP06 - Debt Service'!AO$24,'H-32A-WP06 - Debt Service'!AO$27/12,0)),"-")</f>
        <v>0</v>
      </c>
      <c r="AS206" s="261">
        <f>IFERROR(IF(-SUM(AS$20:AS205)+AS$15&lt;0.000001,0,IF($C206&gt;='H-32A-WP06 - Debt Service'!AP$24,'H-32A-WP06 - Debt Service'!AP$27/12,0)),"-")</f>
        <v>0</v>
      </c>
      <c r="AT206" s="261">
        <f>IFERROR(IF(-SUM(AT$20:AT205)+AT$15&lt;0.000001,0,IF($C206&gt;='H-32A-WP06 - Debt Service'!AQ$24,'H-32A-WP06 - Debt Service'!AQ$27/12,0)),"-")</f>
        <v>0</v>
      </c>
    </row>
    <row r="207" spans="2:46" x14ac:dyDescent="0.35">
      <c r="B207" s="252">
        <f t="shared" si="11"/>
        <v>2034</v>
      </c>
      <c r="C207" s="273">
        <f t="shared" si="13"/>
        <v>49157</v>
      </c>
      <c r="D207" s="273"/>
      <c r="E207" s="261">
        <f>IFERROR(IF(-SUM(E$20:E206)+E$15&lt;0.000001,0,IF($C207&gt;='H-32A-WP06 - Debt Service'!C$24,'H-32A-WP06 - Debt Service'!C$27/12,0)),"-")</f>
        <v>0</v>
      </c>
      <c r="F207" s="261">
        <f>IFERROR(IF(-SUM(F$20:F206)+F$15&lt;0.000001,0,IF($C207&gt;='H-32A-WP06 - Debt Service'!D$24,'H-32A-WP06 - Debt Service'!D$27/12,0)),"-")</f>
        <v>0</v>
      </c>
      <c r="G207" s="261">
        <f>IFERROR(IF(-SUM(G$20:G206)+G$15&lt;0.000001,0,IF($C207&gt;='H-32A-WP06 - Debt Service'!E$24,'H-32A-WP06 - Debt Service'!E$27/12,0)),"-")</f>
        <v>0</v>
      </c>
      <c r="H207" s="261">
        <f>IFERROR(IF(-SUM(H$20:H206)+H$15&lt;0.000001,0,IF($C207&gt;='H-32A-WP06 - Debt Service'!F$24,'H-32A-WP06 - Debt Service'!F$27/12,0)),"-")</f>
        <v>0</v>
      </c>
      <c r="I207" s="261">
        <f>IFERROR(IF(-SUM(I$20:I206)+I$15&lt;0.000001,0,IF($C207&gt;='H-32A-WP06 - Debt Service'!G$24,'H-32A-WP06 - Debt Service'!G$27/12,0)),"-")</f>
        <v>0</v>
      </c>
      <c r="J207" s="261">
        <f>IFERROR(IF(-SUM(J$20:J206)+J$15&lt;0.000001,0,IF($C207&gt;='H-32A-WP06 - Debt Service'!H$24,'H-32A-WP06 - Debt Service'!H$27/12,0)),"-")</f>
        <v>0</v>
      </c>
      <c r="K207" s="261">
        <f>IFERROR(IF(-SUM(K$20:K206)+K$15&lt;0.000001,0,IF($C207&gt;='H-32A-WP06 - Debt Service'!I$24,'H-32A-WP06 - Debt Service'!I$27/12,0)),"-")</f>
        <v>0</v>
      </c>
      <c r="L207" s="261">
        <f>IFERROR(IF(-SUM(L$20:L206)+L$15&lt;0.000001,0,IF($C207&gt;='H-32A-WP06 - Debt Service'!J$24,'H-32A-WP06 - Debt Service'!J$27/12,0)),"-")</f>
        <v>0</v>
      </c>
      <c r="M207" s="261">
        <f>IFERROR(IF(-SUM(M$20:M206)+M$15&lt;0.000001,0,IF($C207&gt;='H-32A-WP06 - Debt Service'!K$24,'H-32A-WP06 - Debt Service'!K$27/12,0)),"-")</f>
        <v>0</v>
      </c>
      <c r="N207" s="261"/>
      <c r="O207" s="261"/>
      <c r="P207" s="261">
        <f>IFERROR(IF(-SUM(P$20:P206)+P$15&lt;0.000001,0,IF($C207&gt;='H-32A-WP06 - Debt Service'!M$24,'H-32A-WP06 - Debt Service'!M$27/12,0)),"-")</f>
        <v>0</v>
      </c>
      <c r="Q207" s="261">
        <f>IFERROR(IF(-SUM(Q$20:Q206)+Q$15&lt;0.000001,0,IF($C207&gt;='H-32A-WP06 - Debt Service'!L$24,'H-32A-WP06 - Debt Service'!L$27/12,0)),"-")</f>
        <v>0</v>
      </c>
      <c r="R207" s="261">
        <f>IFERROR(IF(-SUM(R$20:R206)+R$15&lt;0.000001,0,IF($C207&gt;='H-32A-WP06 - Debt Service'!S$24,'H-32A-WP06 - Debt Service'!S$27/12,0)),"-")</f>
        <v>0</v>
      </c>
      <c r="S207" s="261">
        <f>IFERROR(IF(-SUM(S$20:S206)+S$15&lt;0.000001,0,IF($C207&gt;='H-32A-WP06 - Debt Service'!O$24,'H-32A-WP06 - Debt Service'!O$27/12,0)),"-")</f>
        <v>0</v>
      </c>
      <c r="T207" s="261">
        <f>IFERROR(IF(-SUM(T$20:T206)+T$15&lt;0.000001,0,IF($C207&gt;='H-32A-WP06 - Debt Service'!#REF!,'H-32A-WP06 - Debt Service'!#REF!/12,0)),"-")</f>
        <v>0</v>
      </c>
      <c r="U207" s="261">
        <f>IFERROR(IF(-SUM(U$20:U206)+U$15&lt;0.000001,0,IF($C207&gt;='H-32A-WP06 - Debt Service'!T$24,'H-32A-WP06 - Debt Service'!T$27/12,0)),"-")</f>
        <v>0</v>
      </c>
      <c r="V207" s="261">
        <f>IFERROR(IF(-SUM(V$20:V206)+V$15&lt;0.000001,0,IF($C207&gt;='H-32A-WP06 - Debt Service'!N$24,'H-32A-WP06 - Debt Service'!N$27/12,0)),"-")</f>
        <v>0</v>
      </c>
      <c r="W207" s="261">
        <f>IFERROR(IF(-SUM(W$20:W206)+W$15&lt;0.000001,0,IF($C207&gt;='H-32A-WP06 - Debt Service'!Q$24,'H-32A-WP06 - Debt Service'!Q$27/12,0)),"-")</f>
        <v>0</v>
      </c>
      <c r="X207" s="261">
        <f>IFERROR(IF(-SUM(X$20:X206)+X$15&lt;0.000001,0,IF($C207&gt;='H-32A-WP06 - Debt Service'!T$24,'H-32A-WP06 - Debt Service'!T$27/12,0)),"-")</f>
        <v>0</v>
      </c>
      <c r="Y207" s="261">
        <f>IFERROR(IF(-SUM(Y$20:Y206)+Y$15&lt;0.000001,0,IF($C207&gt;='H-32A-WP06 - Debt Service'!#REF!,'H-32A-WP06 - Debt Service'!#REF!/12,0)),"-")</f>
        <v>0</v>
      </c>
      <c r="Z207" s="261">
        <f>IFERROR(IF(-SUM(Z$20:Z206)+Z$15&lt;0.000001,0,IF($C207&gt;='H-32A-WP06 - Debt Service'!S$24,'H-32A-WP06 - Debt Service'!S$27/12,0)),"-")</f>
        <v>0</v>
      </c>
      <c r="AA207" s="261">
        <f>IFERROR(IF(-SUM(AA$20:AA206)+AA$15&lt;0.000001,0,IF($C207&gt;='H-32A-WP06 - Debt Service'!R$24,'H-32A-WP06 - Debt Service'!R$27/12,0)),"-")</f>
        <v>0</v>
      </c>
      <c r="AB207" s="261">
        <f>IFERROR(IF(-SUM(AB$20:AB206)+AB$15&lt;0.000001,0,IF($C207&gt;='H-32A-WP06 - Debt Service'!P$24,'H-32A-WP06 - Debt Service'!P$27/12,0)),"-")</f>
        <v>0</v>
      </c>
      <c r="AC207" s="261">
        <f>IFERROR(IF(-SUM(AC$20:AC206)+AC$15&lt;0.000001,0,IF($C207&gt;='H-32A-WP06 - Debt Service'!#REF!,'H-32A-WP06 - Debt Service'!#REF!/12,0)),"-")</f>
        <v>0</v>
      </c>
      <c r="AD207" s="261">
        <f>IFERROR(IF(-SUM(AD$20:AD206)+AD$15&lt;0.000001,0,IF($C207&gt;='H-32A-WP06 - Debt Service'!#REF!,'H-32A-WP06 - Debt Service'!#REF!/12,0)),"-")</f>
        <v>0</v>
      </c>
      <c r="AE207" s="261">
        <f>IFERROR(IF(-SUM(AE$20:AE206)+AE$15&lt;0.000001,0,IF($C207&gt;='H-32A-WP06 - Debt Service'!#REF!,'H-32A-WP06 - Debt Service'!#REF!/12,0)),"-")</f>
        <v>0</v>
      </c>
      <c r="AF207" s="261">
        <f>IFERROR(IF(-SUM(AF$20:AF206)+AF$15&lt;0.000001,0,IF($C207&gt;='H-32A-WP06 - Debt Service'!#REF!,'H-32A-WP06 - Debt Service'!#REF!/12,0)),"-")</f>
        <v>0</v>
      </c>
      <c r="AH207" s="252">
        <f t="shared" si="12"/>
        <v>2034</v>
      </c>
      <c r="AI207" s="273">
        <f t="shared" si="14"/>
        <v>49157</v>
      </c>
      <c r="AJ207" s="273"/>
      <c r="AK207" s="261" t="str">
        <f>IFERROR(IF(-SUM(AK$20:AK206)+AK$15&lt;0.000001,0,IF($C207&gt;='H-32A-WP06 - Debt Service'!AH$24,'H-32A-WP06 - Debt Service'!AH$27/12,0)),"-")</f>
        <v>-</v>
      </c>
      <c r="AL207" s="261">
        <f>IFERROR(IF(-SUM(AL$20:AL206)+AL$15&lt;0.000001,0,IF($C207&gt;='H-32A-WP06 - Debt Service'!AI$24,'H-32A-WP06 - Debt Service'!AI$27/12,0)),"-")</f>
        <v>0</v>
      </c>
      <c r="AM207" s="261">
        <f>IFERROR(IF(-SUM(AM$20:AM206)+AM$15&lt;0.000001,0,IF($C207&gt;='H-32A-WP06 - Debt Service'!AJ$24,'H-32A-WP06 - Debt Service'!AJ$27/12,0)),"-")</f>
        <v>0</v>
      </c>
      <c r="AN207" s="261">
        <f>IFERROR(IF(-SUM(AN$20:AN206)+AN$15&lt;0.000001,0,IF($C207&gt;='H-32A-WP06 - Debt Service'!AK$24,'H-32A-WP06 - Debt Service'!AK$27/12,0)),"-")</f>
        <v>0</v>
      </c>
      <c r="AO207" s="261">
        <f>IFERROR(IF(-SUM(AO$20:AO206)+AO$15&lt;0.000001,0,IF($C207&gt;='H-32A-WP06 - Debt Service'!AL$24,'H-32A-WP06 - Debt Service'!AL$27/12,0)),"-")</f>
        <v>0</v>
      </c>
      <c r="AP207" s="261">
        <f>IFERROR(IF(-SUM(AP$20:AP206)+AP$15&lt;0.000001,0,IF($C207&gt;='H-32A-WP06 - Debt Service'!AM$24,'H-32A-WP06 - Debt Service'!AM$27/12,0)),"-")</f>
        <v>0</v>
      </c>
      <c r="AQ207" s="261">
        <f>IFERROR(IF(-SUM(AQ$20:AQ206)+AQ$15&lt;0.000001,0,IF($C207&gt;='H-32A-WP06 - Debt Service'!AN$24,'H-32A-WP06 - Debt Service'!AN$27/12,0)),"-")</f>
        <v>0</v>
      </c>
      <c r="AR207" s="261">
        <f>IFERROR(IF(-SUM(AR$20:AR206)+AR$15&lt;0.000001,0,IF($C207&gt;='H-32A-WP06 - Debt Service'!AO$24,'H-32A-WP06 - Debt Service'!AO$27/12,0)),"-")</f>
        <v>0</v>
      </c>
      <c r="AS207" s="261">
        <f>IFERROR(IF(-SUM(AS$20:AS206)+AS$15&lt;0.000001,0,IF($C207&gt;='H-32A-WP06 - Debt Service'!AP$24,'H-32A-WP06 - Debt Service'!AP$27/12,0)),"-")</f>
        <v>0</v>
      </c>
      <c r="AT207" s="261">
        <f>IFERROR(IF(-SUM(AT$20:AT206)+AT$15&lt;0.000001,0,IF($C207&gt;='H-32A-WP06 - Debt Service'!AQ$24,'H-32A-WP06 - Debt Service'!AQ$27/12,0)),"-")</f>
        <v>0</v>
      </c>
    </row>
    <row r="208" spans="2:46" x14ac:dyDescent="0.35">
      <c r="B208" s="252">
        <f t="shared" si="11"/>
        <v>2034</v>
      </c>
      <c r="C208" s="273">
        <f t="shared" si="13"/>
        <v>49188</v>
      </c>
      <c r="D208" s="273"/>
      <c r="E208" s="261">
        <f>IFERROR(IF(-SUM(E$20:E207)+E$15&lt;0.000001,0,IF($C208&gt;='H-32A-WP06 - Debt Service'!C$24,'H-32A-WP06 - Debt Service'!C$27/12,0)),"-")</f>
        <v>0</v>
      </c>
      <c r="F208" s="261">
        <f>IFERROR(IF(-SUM(F$20:F207)+F$15&lt;0.000001,0,IF($C208&gt;='H-32A-WP06 - Debt Service'!D$24,'H-32A-WP06 - Debt Service'!D$27/12,0)),"-")</f>
        <v>0</v>
      </c>
      <c r="G208" s="261">
        <f>IFERROR(IF(-SUM(G$20:G207)+G$15&lt;0.000001,0,IF($C208&gt;='H-32A-WP06 - Debt Service'!E$24,'H-32A-WP06 - Debt Service'!E$27/12,0)),"-")</f>
        <v>0</v>
      </c>
      <c r="H208" s="261">
        <f>IFERROR(IF(-SUM(H$20:H207)+H$15&lt;0.000001,0,IF($C208&gt;='H-32A-WP06 - Debt Service'!F$24,'H-32A-WP06 - Debt Service'!F$27/12,0)),"-")</f>
        <v>0</v>
      </c>
      <c r="I208" s="261">
        <f>IFERROR(IF(-SUM(I$20:I207)+I$15&lt;0.000001,0,IF($C208&gt;='H-32A-WP06 - Debt Service'!G$24,'H-32A-WP06 - Debt Service'!G$27/12,0)),"-")</f>
        <v>0</v>
      </c>
      <c r="J208" s="261">
        <f>IFERROR(IF(-SUM(J$20:J207)+J$15&lt;0.000001,0,IF($C208&gt;='H-32A-WP06 - Debt Service'!H$24,'H-32A-WP06 - Debt Service'!H$27/12,0)),"-")</f>
        <v>0</v>
      </c>
      <c r="K208" s="261">
        <f>IFERROR(IF(-SUM(K$20:K207)+K$15&lt;0.000001,0,IF($C208&gt;='H-32A-WP06 - Debt Service'!I$24,'H-32A-WP06 - Debt Service'!I$27/12,0)),"-")</f>
        <v>0</v>
      </c>
      <c r="L208" s="261">
        <f>IFERROR(IF(-SUM(L$20:L207)+L$15&lt;0.000001,0,IF($C208&gt;='H-32A-WP06 - Debt Service'!J$24,'H-32A-WP06 - Debt Service'!J$27/12,0)),"-")</f>
        <v>0</v>
      </c>
      <c r="M208" s="261">
        <f>IFERROR(IF(-SUM(M$20:M207)+M$15&lt;0.000001,0,IF($C208&gt;='H-32A-WP06 - Debt Service'!K$24,'H-32A-WP06 - Debt Service'!K$27/12,0)),"-")</f>
        <v>0</v>
      </c>
      <c r="N208" s="261"/>
      <c r="O208" s="261"/>
      <c r="P208" s="261">
        <f>IFERROR(IF(-SUM(P$20:P207)+P$15&lt;0.000001,0,IF($C208&gt;='H-32A-WP06 - Debt Service'!M$24,'H-32A-WP06 - Debt Service'!M$27/12,0)),"-")</f>
        <v>0</v>
      </c>
      <c r="Q208" s="261">
        <f>IFERROR(IF(-SUM(Q$20:Q207)+Q$15&lt;0.000001,0,IF($C208&gt;='H-32A-WP06 - Debt Service'!L$24,'H-32A-WP06 - Debt Service'!L$27/12,0)),"-")</f>
        <v>0</v>
      </c>
      <c r="R208" s="261">
        <f>IFERROR(IF(-SUM(R$20:R207)+R$15&lt;0.000001,0,IF($C208&gt;='H-32A-WP06 - Debt Service'!S$24,'H-32A-WP06 - Debt Service'!S$27/12,0)),"-")</f>
        <v>0</v>
      </c>
      <c r="S208" s="261">
        <f>IFERROR(IF(-SUM(S$20:S207)+S$15&lt;0.000001,0,IF($C208&gt;='H-32A-WP06 - Debt Service'!O$24,'H-32A-WP06 - Debt Service'!O$27/12,0)),"-")</f>
        <v>0</v>
      </c>
      <c r="T208" s="261">
        <f>IFERROR(IF(-SUM(T$20:T207)+T$15&lt;0.000001,0,IF($C208&gt;='H-32A-WP06 - Debt Service'!#REF!,'H-32A-WP06 - Debt Service'!#REF!/12,0)),"-")</f>
        <v>0</v>
      </c>
      <c r="U208" s="261">
        <f>IFERROR(IF(-SUM(U$20:U207)+U$15&lt;0.000001,0,IF($C208&gt;='H-32A-WP06 - Debt Service'!T$24,'H-32A-WP06 - Debt Service'!T$27/12,0)),"-")</f>
        <v>0</v>
      </c>
      <c r="V208" s="261">
        <f>IFERROR(IF(-SUM(V$20:V207)+V$15&lt;0.000001,0,IF($C208&gt;='H-32A-WP06 - Debt Service'!N$24,'H-32A-WP06 - Debt Service'!N$27/12,0)),"-")</f>
        <v>0</v>
      </c>
      <c r="W208" s="261">
        <f>IFERROR(IF(-SUM(W$20:W207)+W$15&lt;0.000001,0,IF($C208&gt;='H-32A-WP06 - Debt Service'!Q$24,'H-32A-WP06 - Debt Service'!Q$27/12,0)),"-")</f>
        <v>0</v>
      </c>
      <c r="X208" s="261">
        <f>IFERROR(IF(-SUM(X$20:X207)+X$15&lt;0.000001,0,IF($C208&gt;='H-32A-WP06 - Debt Service'!T$24,'H-32A-WP06 - Debt Service'!T$27/12,0)),"-")</f>
        <v>0</v>
      </c>
      <c r="Y208" s="261">
        <f>IFERROR(IF(-SUM(Y$20:Y207)+Y$15&lt;0.000001,0,IF($C208&gt;='H-32A-WP06 - Debt Service'!#REF!,'H-32A-WP06 - Debt Service'!#REF!/12,0)),"-")</f>
        <v>0</v>
      </c>
      <c r="Z208" s="261">
        <f>IFERROR(IF(-SUM(Z$20:Z207)+Z$15&lt;0.000001,0,IF($C208&gt;='H-32A-WP06 - Debt Service'!S$24,'H-32A-WP06 - Debt Service'!S$27/12,0)),"-")</f>
        <v>0</v>
      </c>
      <c r="AA208" s="261">
        <f>IFERROR(IF(-SUM(AA$20:AA207)+AA$15&lt;0.000001,0,IF($C208&gt;='H-32A-WP06 - Debt Service'!R$24,'H-32A-WP06 - Debt Service'!R$27/12,0)),"-")</f>
        <v>0</v>
      </c>
      <c r="AB208" s="261">
        <f>IFERROR(IF(-SUM(AB$20:AB207)+AB$15&lt;0.000001,0,IF($C208&gt;='H-32A-WP06 - Debt Service'!P$24,'H-32A-WP06 - Debt Service'!P$27/12,0)),"-")</f>
        <v>0</v>
      </c>
      <c r="AC208" s="261">
        <f>IFERROR(IF(-SUM(AC$20:AC207)+AC$15&lt;0.000001,0,IF($C208&gt;='H-32A-WP06 - Debt Service'!#REF!,'H-32A-WP06 - Debt Service'!#REF!/12,0)),"-")</f>
        <v>0</v>
      </c>
      <c r="AD208" s="261">
        <f>IFERROR(IF(-SUM(AD$20:AD207)+AD$15&lt;0.000001,0,IF($C208&gt;='H-32A-WP06 - Debt Service'!#REF!,'H-32A-WP06 - Debt Service'!#REF!/12,0)),"-")</f>
        <v>0</v>
      </c>
      <c r="AE208" s="261">
        <f>IFERROR(IF(-SUM(AE$20:AE207)+AE$15&lt;0.000001,0,IF($C208&gt;='H-32A-WP06 - Debt Service'!#REF!,'H-32A-WP06 - Debt Service'!#REF!/12,0)),"-")</f>
        <v>0</v>
      </c>
      <c r="AF208" s="261">
        <f>IFERROR(IF(-SUM(AF$20:AF207)+AF$15&lt;0.000001,0,IF($C208&gt;='H-32A-WP06 - Debt Service'!#REF!,'H-32A-WP06 - Debt Service'!#REF!/12,0)),"-")</f>
        <v>0</v>
      </c>
      <c r="AH208" s="252">
        <f t="shared" si="12"/>
        <v>2034</v>
      </c>
      <c r="AI208" s="273">
        <f t="shared" si="14"/>
        <v>49188</v>
      </c>
      <c r="AJ208" s="273"/>
      <c r="AK208" s="261" t="str">
        <f>IFERROR(IF(-SUM(AK$20:AK207)+AK$15&lt;0.000001,0,IF($C208&gt;='H-32A-WP06 - Debt Service'!AH$24,'H-32A-WP06 - Debt Service'!AH$27/12,0)),"-")</f>
        <v>-</v>
      </c>
      <c r="AL208" s="261">
        <f>IFERROR(IF(-SUM(AL$20:AL207)+AL$15&lt;0.000001,0,IF($C208&gt;='H-32A-WP06 - Debt Service'!AI$24,'H-32A-WP06 - Debt Service'!AI$27/12,0)),"-")</f>
        <v>0</v>
      </c>
      <c r="AM208" s="261">
        <f>IFERROR(IF(-SUM(AM$20:AM207)+AM$15&lt;0.000001,0,IF($C208&gt;='H-32A-WP06 - Debt Service'!AJ$24,'H-32A-WP06 - Debt Service'!AJ$27/12,0)),"-")</f>
        <v>0</v>
      </c>
      <c r="AN208" s="261">
        <f>IFERROR(IF(-SUM(AN$20:AN207)+AN$15&lt;0.000001,0,IF($C208&gt;='H-32A-WP06 - Debt Service'!AK$24,'H-32A-WP06 - Debt Service'!AK$27/12,0)),"-")</f>
        <v>0</v>
      </c>
      <c r="AO208" s="261">
        <f>IFERROR(IF(-SUM(AO$20:AO207)+AO$15&lt;0.000001,0,IF($C208&gt;='H-32A-WP06 - Debt Service'!AL$24,'H-32A-WP06 - Debt Service'!AL$27/12,0)),"-")</f>
        <v>0</v>
      </c>
      <c r="AP208" s="261">
        <f>IFERROR(IF(-SUM(AP$20:AP207)+AP$15&lt;0.000001,0,IF($C208&gt;='H-32A-WP06 - Debt Service'!AM$24,'H-32A-WP06 - Debt Service'!AM$27/12,0)),"-")</f>
        <v>0</v>
      </c>
      <c r="AQ208" s="261">
        <f>IFERROR(IF(-SUM(AQ$20:AQ207)+AQ$15&lt;0.000001,0,IF($C208&gt;='H-32A-WP06 - Debt Service'!AN$24,'H-32A-WP06 - Debt Service'!AN$27/12,0)),"-")</f>
        <v>0</v>
      </c>
      <c r="AR208" s="261">
        <f>IFERROR(IF(-SUM(AR$20:AR207)+AR$15&lt;0.000001,0,IF($C208&gt;='H-32A-WP06 - Debt Service'!AO$24,'H-32A-WP06 - Debt Service'!AO$27/12,0)),"-")</f>
        <v>0</v>
      </c>
      <c r="AS208" s="261">
        <f>IFERROR(IF(-SUM(AS$20:AS207)+AS$15&lt;0.000001,0,IF($C208&gt;='H-32A-WP06 - Debt Service'!AP$24,'H-32A-WP06 - Debt Service'!AP$27/12,0)),"-")</f>
        <v>0</v>
      </c>
      <c r="AT208" s="261">
        <f>IFERROR(IF(-SUM(AT$20:AT207)+AT$15&lt;0.000001,0,IF($C208&gt;='H-32A-WP06 - Debt Service'!AQ$24,'H-32A-WP06 - Debt Service'!AQ$27/12,0)),"-")</f>
        <v>0</v>
      </c>
    </row>
    <row r="209" spans="2:46" x14ac:dyDescent="0.35">
      <c r="B209" s="252">
        <f t="shared" si="11"/>
        <v>2034</v>
      </c>
      <c r="C209" s="273">
        <f t="shared" si="13"/>
        <v>49218</v>
      </c>
      <c r="D209" s="273"/>
      <c r="E209" s="261">
        <f>IFERROR(IF(-SUM(E$20:E208)+E$15&lt;0.000001,0,IF($C209&gt;='H-32A-WP06 - Debt Service'!C$24,'H-32A-WP06 - Debt Service'!C$27/12,0)),"-")</f>
        <v>0</v>
      </c>
      <c r="F209" s="261">
        <f>IFERROR(IF(-SUM(F$20:F208)+F$15&lt;0.000001,0,IF($C209&gt;='H-32A-WP06 - Debt Service'!D$24,'H-32A-WP06 - Debt Service'!D$27/12,0)),"-")</f>
        <v>0</v>
      </c>
      <c r="G209" s="261">
        <f>IFERROR(IF(-SUM(G$20:G208)+G$15&lt;0.000001,0,IF($C209&gt;='H-32A-WP06 - Debt Service'!E$24,'H-32A-WP06 - Debt Service'!E$27/12,0)),"-")</f>
        <v>0</v>
      </c>
      <c r="H209" s="261">
        <f>IFERROR(IF(-SUM(H$20:H208)+H$15&lt;0.000001,0,IF($C209&gt;='H-32A-WP06 - Debt Service'!F$24,'H-32A-WP06 - Debt Service'!F$27/12,0)),"-")</f>
        <v>0</v>
      </c>
      <c r="I209" s="261">
        <f>IFERROR(IF(-SUM(I$20:I208)+I$15&lt;0.000001,0,IF($C209&gt;='H-32A-WP06 - Debt Service'!G$24,'H-32A-WP06 - Debt Service'!G$27/12,0)),"-")</f>
        <v>0</v>
      </c>
      <c r="J209" s="261">
        <f>IFERROR(IF(-SUM(J$20:J208)+J$15&lt;0.000001,0,IF($C209&gt;='H-32A-WP06 - Debt Service'!H$24,'H-32A-WP06 - Debt Service'!H$27/12,0)),"-")</f>
        <v>0</v>
      </c>
      <c r="K209" s="261">
        <f>IFERROR(IF(-SUM(K$20:K208)+K$15&lt;0.000001,0,IF($C209&gt;='H-32A-WP06 - Debt Service'!I$24,'H-32A-WP06 - Debt Service'!I$27/12,0)),"-")</f>
        <v>0</v>
      </c>
      <c r="L209" s="261">
        <f>IFERROR(IF(-SUM(L$20:L208)+L$15&lt;0.000001,0,IF($C209&gt;='H-32A-WP06 - Debt Service'!J$24,'H-32A-WP06 - Debt Service'!J$27/12,0)),"-")</f>
        <v>0</v>
      </c>
      <c r="M209" s="261">
        <f>IFERROR(IF(-SUM(M$20:M208)+M$15&lt;0.000001,0,IF($C209&gt;='H-32A-WP06 - Debt Service'!K$24,'H-32A-WP06 - Debt Service'!K$27/12,0)),"-")</f>
        <v>0</v>
      </c>
      <c r="N209" s="261"/>
      <c r="O209" s="261"/>
      <c r="P209" s="261">
        <f>IFERROR(IF(-SUM(P$20:P208)+P$15&lt;0.000001,0,IF($C209&gt;='H-32A-WP06 - Debt Service'!M$24,'H-32A-WP06 - Debt Service'!M$27/12,0)),"-")</f>
        <v>0</v>
      </c>
      <c r="Q209" s="261">
        <f>IFERROR(IF(-SUM(Q$20:Q208)+Q$15&lt;0.000001,0,IF($C209&gt;='H-32A-WP06 - Debt Service'!L$24,'H-32A-WP06 - Debt Service'!L$27/12,0)),"-")</f>
        <v>0</v>
      </c>
      <c r="R209" s="261">
        <f>IFERROR(IF(-SUM(R$20:R208)+R$15&lt;0.000001,0,IF($C209&gt;='H-32A-WP06 - Debt Service'!S$24,'H-32A-WP06 - Debt Service'!S$27/12,0)),"-")</f>
        <v>0</v>
      </c>
      <c r="S209" s="261">
        <f>IFERROR(IF(-SUM(S$20:S208)+S$15&lt;0.000001,0,IF($C209&gt;='H-32A-WP06 - Debt Service'!O$24,'H-32A-WP06 - Debt Service'!O$27/12,0)),"-")</f>
        <v>0</v>
      </c>
      <c r="T209" s="261">
        <f>IFERROR(IF(-SUM(T$20:T208)+T$15&lt;0.000001,0,IF($C209&gt;='H-32A-WP06 - Debt Service'!#REF!,'H-32A-WP06 - Debt Service'!#REF!/12,0)),"-")</f>
        <v>0</v>
      </c>
      <c r="U209" s="261">
        <f>IFERROR(IF(-SUM(U$20:U208)+U$15&lt;0.000001,0,IF($C209&gt;='H-32A-WP06 - Debt Service'!T$24,'H-32A-WP06 - Debt Service'!T$27/12,0)),"-")</f>
        <v>0</v>
      </c>
      <c r="V209" s="261">
        <f>IFERROR(IF(-SUM(V$20:V208)+V$15&lt;0.000001,0,IF($C209&gt;='H-32A-WP06 - Debt Service'!N$24,'H-32A-WP06 - Debt Service'!N$27/12,0)),"-")</f>
        <v>0</v>
      </c>
      <c r="W209" s="261">
        <f>IFERROR(IF(-SUM(W$20:W208)+W$15&lt;0.000001,0,IF($C209&gt;='H-32A-WP06 - Debt Service'!Q$24,'H-32A-WP06 - Debt Service'!Q$27/12,0)),"-")</f>
        <v>0</v>
      </c>
      <c r="X209" s="261">
        <f>IFERROR(IF(-SUM(X$20:X208)+X$15&lt;0.000001,0,IF($C209&gt;='H-32A-WP06 - Debt Service'!T$24,'H-32A-WP06 - Debt Service'!T$27/12,0)),"-")</f>
        <v>0</v>
      </c>
      <c r="Y209" s="261">
        <f>IFERROR(IF(-SUM(Y$20:Y208)+Y$15&lt;0.000001,0,IF($C209&gt;='H-32A-WP06 - Debt Service'!#REF!,'H-32A-WP06 - Debt Service'!#REF!/12,0)),"-")</f>
        <v>0</v>
      </c>
      <c r="Z209" s="261">
        <f>IFERROR(IF(-SUM(Z$20:Z208)+Z$15&lt;0.000001,0,IF($C209&gt;='H-32A-WP06 - Debt Service'!S$24,'H-32A-WP06 - Debt Service'!S$27/12,0)),"-")</f>
        <v>0</v>
      </c>
      <c r="AA209" s="261">
        <f>IFERROR(IF(-SUM(AA$20:AA208)+AA$15&lt;0.000001,0,IF($C209&gt;='H-32A-WP06 - Debt Service'!R$24,'H-32A-WP06 - Debt Service'!R$27/12,0)),"-")</f>
        <v>0</v>
      </c>
      <c r="AB209" s="261">
        <f>IFERROR(IF(-SUM(AB$20:AB208)+AB$15&lt;0.000001,0,IF($C209&gt;='H-32A-WP06 - Debt Service'!P$24,'H-32A-WP06 - Debt Service'!P$27/12,0)),"-")</f>
        <v>0</v>
      </c>
      <c r="AC209" s="261">
        <f>IFERROR(IF(-SUM(AC$20:AC208)+AC$15&lt;0.000001,0,IF($C209&gt;='H-32A-WP06 - Debt Service'!#REF!,'H-32A-WP06 - Debt Service'!#REF!/12,0)),"-")</f>
        <v>0</v>
      </c>
      <c r="AD209" s="261">
        <f>IFERROR(IF(-SUM(AD$20:AD208)+AD$15&lt;0.000001,0,IF($C209&gt;='H-32A-WP06 - Debt Service'!#REF!,'H-32A-WP06 - Debt Service'!#REF!/12,0)),"-")</f>
        <v>0</v>
      </c>
      <c r="AE209" s="261">
        <f>IFERROR(IF(-SUM(AE$20:AE208)+AE$15&lt;0.000001,0,IF($C209&gt;='H-32A-WP06 - Debt Service'!#REF!,'H-32A-WP06 - Debt Service'!#REF!/12,0)),"-")</f>
        <v>0</v>
      </c>
      <c r="AF209" s="261">
        <f>IFERROR(IF(-SUM(AF$20:AF208)+AF$15&lt;0.000001,0,IF($C209&gt;='H-32A-WP06 - Debt Service'!#REF!,'H-32A-WP06 - Debt Service'!#REF!/12,0)),"-")</f>
        <v>0</v>
      </c>
      <c r="AH209" s="252">
        <f t="shared" si="12"/>
        <v>2034</v>
      </c>
      <c r="AI209" s="273">
        <f t="shared" si="14"/>
        <v>49218</v>
      </c>
      <c r="AJ209" s="273"/>
      <c r="AK209" s="261" t="str">
        <f>IFERROR(IF(-SUM(AK$20:AK208)+AK$15&lt;0.000001,0,IF($C209&gt;='H-32A-WP06 - Debt Service'!AH$24,'H-32A-WP06 - Debt Service'!AH$27/12,0)),"-")</f>
        <v>-</v>
      </c>
      <c r="AL209" s="261">
        <f>IFERROR(IF(-SUM(AL$20:AL208)+AL$15&lt;0.000001,0,IF($C209&gt;='H-32A-WP06 - Debt Service'!AI$24,'H-32A-WP06 - Debt Service'!AI$27/12,0)),"-")</f>
        <v>0</v>
      </c>
      <c r="AM209" s="261">
        <f>IFERROR(IF(-SUM(AM$20:AM208)+AM$15&lt;0.000001,0,IF($C209&gt;='H-32A-WP06 - Debt Service'!AJ$24,'H-32A-WP06 - Debt Service'!AJ$27/12,0)),"-")</f>
        <v>0</v>
      </c>
      <c r="AN209" s="261">
        <f>IFERROR(IF(-SUM(AN$20:AN208)+AN$15&lt;0.000001,0,IF($C209&gt;='H-32A-WP06 - Debt Service'!AK$24,'H-32A-WP06 - Debt Service'!AK$27/12,0)),"-")</f>
        <v>0</v>
      </c>
      <c r="AO209" s="261">
        <f>IFERROR(IF(-SUM(AO$20:AO208)+AO$15&lt;0.000001,0,IF($C209&gt;='H-32A-WP06 - Debt Service'!AL$24,'H-32A-WP06 - Debt Service'!AL$27/12,0)),"-")</f>
        <v>0</v>
      </c>
      <c r="AP209" s="261">
        <f>IFERROR(IF(-SUM(AP$20:AP208)+AP$15&lt;0.000001,0,IF($C209&gt;='H-32A-WP06 - Debt Service'!AM$24,'H-32A-WP06 - Debt Service'!AM$27/12,0)),"-")</f>
        <v>0</v>
      </c>
      <c r="AQ209" s="261">
        <f>IFERROR(IF(-SUM(AQ$20:AQ208)+AQ$15&lt;0.000001,0,IF($C209&gt;='H-32A-WP06 - Debt Service'!AN$24,'H-32A-WP06 - Debt Service'!AN$27/12,0)),"-")</f>
        <v>0</v>
      </c>
      <c r="AR209" s="261">
        <f>IFERROR(IF(-SUM(AR$20:AR208)+AR$15&lt;0.000001,0,IF($C209&gt;='H-32A-WP06 - Debt Service'!AO$24,'H-32A-WP06 - Debt Service'!AO$27/12,0)),"-")</f>
        <v>0</v>
      </c>
      <c r="AS209" s="261">
        <f>IFERROR(IF(-SUM(AS$20:AS208)+AS$15&lt;0.000001,0,IF($C209&gt;='H-32A-WP06 - Debt Service'!AP$24,'H-32A-WP06 - Debt Service'!AP$27/12,0)),"-")</f>
        <v>0</v>
      </c>
      <c r="AT209" s="261">
        <f>IFERROR(IF(-SUM(AT$20:AT208)+AT$15&lt;0.000001,0,IF($C209&gt;='H-32A-WP06 - Debt Service'!AQ$24,'H-32A-WP06 - Debt Service'!AQ$27/12,0)),"-")</f>
        <v>0</v>
      </c>
    </row>
    <row r="210" spans="2:46" x14ac:dyDescent="0.35">
      <c r="B210" s="252">
        <f t="shared" si="11"/>
        <v>2034</v>
      </c>
      <c r="C210" s="273">
        <f t="shared" si="13"/>
        <v>49249</v>
      </c>
      <c r="D210" s="273"/>
      <c r="E210" s="261">
        <f>IFERROR(IF(-SUM(E$20:E209)+E$15&lt;0.000001,0,IF($C210&gt;='H-32A-WP06 - Debt Service'!C$24,'H-32A-WP06 - Debt Service'!C$27/12,0)),"-")</f>
        <v>0</v>
      </c>
      <c r="F210" s="261">
        <f>IFERROR(IF(-SUM(F$20:F209)+F$15&lt;0.000001,0,IF($C210&gt;='H-32A-WP06 - Debt Service'!D$24,'H-32A-WP06 - Debt Service'!D$27/12,0)),"-")</f>
        <v>0</v>
      </c>
      <c r="G210" s="261">
        <f>IFERROR(IF(-SUM(G$20:G209)+G$15&lt;0.000001,0,IF($C210&gt;='H-32A-WP06 - Debt Service'!E$24,'H-32A-WP06 - Debt Service'!E$27/12,0)),"-")</f>
        <v>0</v>
      </c>
      <c r="H210" s="261">
        <f>IFERROR(IF(-SUM(H$20:H209)+H$15&lt;0.000001,0,IF($C210&gt;='H-32A-WP06 - Debt Service'!F$24,'H-32A-WP06 - Debt Service'!F$27/12,0)),"-")</f>
        <v>0</v>
      </c>
      <c r="I210" s="261">
        <f>IFERROR(IF(-SUM(I$20:I209)+I$15&lt;0.000001,0,IF($C210&gt;='H-32A-WP06 - Debt Service'!G$24,'H-32A-WP06 - Debt Service'!G$27/12,0)),"-")</f>
        <v>0</v>
      </c>
      <c r="J210" s="261">
        <f>IFERROR(IF(-SUM(J$20:J209)+J$15&lt;0.000001,0,IF($C210&gt;='H-32A-WP06 - Debt Service'!H$24,'H-32A-WP06 - Debt Service'!H$27/12,0)),"-")</f>
        <v>0</v>
      </c>
      <c r="K210" s="261">
        <f>IFERROR(IF(-SUM(K$20:K209)+K$15&lt;0.000001,0,IF($C210&gt;='H-32A-WP06 - Debt Service'!I$24,'H-32A-WP06 - Debt Service'!I$27/12,0)),"-")</f>
        <v>0</v>
      </c>
      <c r="L210" s="261">
        <f>IFERROR(IF(-SUM(L$20:L209)+L$15&lt;0.000001,0,IF($C210&gt;='H-32A-WP06 - Debt Service'!J$24,'H-32A-WP06 - Debt Service'!J$27/12,0)),"-")</f>
        <v>0</v>
      </c>
      <c r="M210" s="261">
        <f>IFERROR(IF(-SUM(M$20:M209)+M$15&lt;0.000001,0,IF($C210&gt;='H-32A-WP06 - Debt Service'!K$24,'H-32A-WP06 - Debt Service'!K$27/12,0)),"-")</f>
        <v>0</v>
      </c>
      <c r="N210" s="261"/>
      <c r="O210" s="261"/>
      <c r="P210" s="261">
        <f>IFERROR(IF(-SUM(P$20:P209)+P$15&lt;0.000001,0,IF($C210&gt;='H-32A-WP06 - Debt Service'!M$24,'H-32A-WP06 - Debt Service'!M$27/12,0)),"-")</f>
        <v>0</v>
      </c>
      <c r="Q210" s="261">
        <f>IFERROR(IF(-SUM(Q$20:Q209)+Q$15&lt;0.000001,0,IF($C210&gt;='H-32A-WP06 - Debt Service'!L$24,'H-32A-WP06 - Debt Service'!L$27/12,0)),"-")</f>
        <v>0</v>
      </c>
      <c r="R210" s="261">
        <f>IFERROR(IF(-SUM(R$20:R209)+R$15&lt;0.000001,0,IF($C210&gt;='H-32A-WP06 - Debt Service'!S$24,'H-32A-WP06 - Debt Service'!S$27/12,0)),"-")</f>
        <v>0</v>
      </c>
      <c r="S210" s="261">
        <f>IFERROR(IF(-SUM(S$20:S209)+S$15&lt;0.000001,0,IF($C210&gt;='H-32A-WP06 - Debt Service'!O$24,'H-32A-WP06 - Debt Service'!O$27/12,0)),"-")</f>
        <v>0</v>
      </c>
      <c r="T210" s="261">
        <f>IFERROR(IF(-SUM(T$20:T209)+T$15&lt;0.000001,0,IF($C210&gt;='H-32A-WP06 - Debt Service'!#REF!,'H-32A-WP06 - Debt Service'!#REF!/12,0)),"-")</f>
        <v>0</v>
      </c>
      <c r="U210" s="261">
        <f>IFERROR(IF(-SUM(U$20:U209)+U$15&lt;0.000001,0,IF($C210&gt;='H-32A-WP06 - Debt Service'!T$24,'H-32A-WP06 - Debt Service'!T$27/12,0)),"-")</f>
        <v>0</v>
      </c>
      <c r="V210" s="261">
        <f>IFERROR(IF(-SUM(V$20:V209)+V$15&lt;0.000001,0,IF($C210&gt;='H-32A-WP06 - Debt Service'!N$24,'H-32A-WP06 - Debt Service'!N$27/12,0)),"-")</f>
        <v>0</v>
      </c>
      <c r="W210" s="261">
        <f>IFERROR(IF(-SUM(W$20:W209)+W$15&lt;0.000001,0,IF($C210&gt;='H-32A-WP06 - Debt Service'!Q$24,'H-32A-WP06 - Debt Service'!Q$27/12,0)),"-")</f>
        <v>0</v>
      </c>
      <c r="X210" s="261">
        <f>IFERROR(IF(-SUM(X$20:X209)+X$15&lt;0.000001,0,IF($C210&gt;='H-32A-WP06 - Debt Service'!T$24,'H-32A-WP06 - Debt Service'!T$27/12,0)),"-")</f>
        <v>0</v>
      </c>
      <c r="Y210" s="261">
        <f>IFERROR(IF(-SUM(Y$20:Y209)+Y$15&lt;0.000001,0,IF($C210&gt;='H-32A-WP06 - Debt Service'!#REF!,'H-32A-WP06 - Debt Service'!#REF!/12,0)),"-")</f>
        <v>0</v>
      </c>
      <c r="Z210" s="261">
        <f>IFERROR(IF(-SUM(Z$20:Z209)+Z$15&lt;0.000001,0,IF($C210&gt;='H-32A-WP06 - Debt Service'!S$24,'H-32A-WP06 - Debt Service'!S$27/12,0)),"-")</f>
        <v>0</v>
      </c>
      <c r="AA210" s="261">
        <f>IFERROR(IF(-SUM(AA$20:AA209)+AA$15&lt;0.000001,0,IF($C210&gt;='H-32A-WP06 - Debt Service'!R$24,'H-32A-WP06 - Debt Service'!R$27/12,0)),"-")</f>
        <v>0</v>
      </c>
      <c r="AB210" s="261">
        <f>IFERROR(IF(-SUM(AB$20:AB209)+AB$15&lt;0.000001,0,IF($C210&gt;='H-32A-WP06 - Debt Service'!P$24,'H-32A-WP06 - Debt Service'!P$27/12,0)),"-")</f>
        <v>0</v>
      </c>
      <c r="AC210" s="261">
        <f>IFERROR(IF(-SUM(AC$20:AC209)+AC$15&lt;0.000001,0,IF($C210&gt;='H-32A-WP06 - Debt Service'!#REF!,'H-32A-WP06 - Debt Service'!#REF!/12,0)),"-")</f>
        <v>0</v>
      </c>
      <c r="AD210" s="261">
        <f>IFERROR(IF(-SUM(AD$20:AD209)+AD$15&lt;0.000001,0,IF($C210&gt;='H-32A-WP06 - Debt Service'!#REF!,'H-32A-WP06 - Debt Service'!#REF!/12,0)),"-")</f>
        <v>0</v>
      </c>
      <c r="AE210" s="261">
        <f>IFERROR(IF(-SUM(AE$20:AE209)+AE$15&lt;0.000001,0,IF($C210&gt;='H-32A-WP06 - Debt Service'!#REF!,'H-32A-WP06 - Debt Service'!#REF!/12,0)),"-")</f>
        <v>0</v>
      </c>
      <c r="AF210" s="261">
        <f>IFERROR(IF(-SUM(AF$20:AF209)+AF$15&lt;0.000001,0,IF($C210&gt;='H-32A-WP06 - Debt Service'!#REF!,'H-32A-WP06 - Debt Service'!#REF!/12,0)),"-")</f>
        <v>0</v>
      </c>
      <c r="AH210" s="252">
        <f t="shared" si="12"/>
        <v>2034</v>
      </c>
      <c r="AI210" s="273">
        <f t="shared" si="14"/>
        <v>49249</v>
      </c>
      <c r="AJ210" s="273"/>
      <c r="AK210" s="261" t="str">
        <f>IFERROR(IF(-SUM(AK$20:AK209)+AK$15&lt;0.000001,0,IF($C210&gt;='H-32A-WP06 - Debt Service'!AH$24,'H-32A-WP06 - Debt Service'!AH$27/12,0)),"-")</f>
        <v>-</v>
      </c>
      <c r="AL210" s="261">
        <f>IFERROR(IF(-SUM(AL$20:AL209)+AL$15&lt;0.000001,0,IF($C210&gt;='H-32A-WP06 - Debt Service'!AI$24,'H-32A-WP06 - Debt Service'!AI$27/12,0)),"-")</f>
        <v>0</v>
      </c>
      <c r="AM210" s="261">
        <f>IFERROR(IF(-SUM(AM$20:AM209)+AM$15&lt;0.000001,0,IF($C210&gt;='H-32A-WP06 - Debt Service'!AJ$24,'H-32A-WP06 - Debt Service'!AJ$27/12,0)),"-")</f>
        <v>0</v>
      </c>
      <c r="AN210" s="261">
        <f>IFERROR(IF(-SUM(AN$20:AN209)+AN$15&lt;0.000001,0,IF($C210&gt;='H-32A-WP06 - Debt Service'!AK$24,'H-32A-WP06 - Debt Service'!AK$27/12,0)),"-")</f>
        <v>0</v>
      </c>
      <c r="AO210" s="261">
        <f>IFERROR(IF(-SUM(AO$20:AO209)+AO$15&lt;0.000001,0,IF($C210&gt;='H-32A-WP06 - Debt Service'!AL$24,'H-32A-WP06 - Debt Service'!AL$27/12,0)),"-")</f>
        <v>0</v>
      </c>
      <c r="AP210" s="261">
        <f>IFERROR(IF(-SUM(AP$20:AP209)+AP$15&lt;0.000001,0,IF($C210&gt;='H-32A-WP06 - Debt Service'!AM$24,'H-32A-WP06 - Debt Service'!AM$27/12,0)),"-")</f>
        <v>0</v>
      </c>
      <c r="AQ210" s="261">
        <f>IFERROR(IF(-SUM(AQ$20:AQ209)+AQ$15&lt;0.000001,0,IF($C210&gt;='H-32A-WP06 - Debt Service'!AN$24,'H-32A-WP06 - Debt Service'!AN$27/12,0)),"-")</f>
        <v>0</v>
      </c>
      <c r="AR210" s="261">
        <f>IFERROR(IF(-SUM(AR$20:AR209)+AR$15&lt;0.000001,0,IF($C210&gt;='H-32A-WP06 - Debt Service'!AO$24,'H-32A-WP06 - Debt Service'!AO$27/12,0)),"-")</f>
        <v>0</v>
      </c>
      <c r="AS210" s="261">
        <f>IFERROR(IF(-SUM(AS$20:AS209)+AS$15&lt;0.000001,0,IF($C210&gt;='H-32A-WP06 - Debt Service'!AP$24,'H-32A-WP06 - Debt Service'!AP$27/12,0)),"-")</f>
        <v>0</v>
      </c>
      <c r="AT210" s="261">
        <f>IFERROR(IF(-SUM(AT$20:AT209)+AT$15&lt;0.000001,0,IF($C210&gt;='H-32A-WP06 - Debt Service'!AQ$24,'H-32A-WP06 - Debt Service'!AQ$27/12,0)),"-")</f>
        <v>0</v>
      </c>
    </row>
    <row r="211" spans="2:46" x14ac:dyDescent="0.35">
      <c r="B211" s="252">
        <f t="shared" si="11"/>
        <v>2034</v>
      </c>
      <c r="C211" s="273">
        <f t="shared" si="13"/>
        <v>49279</v>
      </c>
      <c r="D211" s="273"/>
      <c r="E211" s="261">
        <f>IFERROR(IF(-SUM(E$20:E210)+E$15&lt;0.000001,0,IF($C211&gt;='H-32A-WP06 - Debt Service'!C$24,'H-32A-WP06 - Debt Service'!C$27/12,0)),"-")</f>
        <v>0</v>
      </c>
      <c r="F211" s="261">
        <f>IFERROR(IF(-SUM(F$20:F210)+F$15&lt;0.000001,0,IF($C211&gt;='H-32A-WP06 - Debt Service'!D$24,'H-32A-WP06 - Debt Service'!D$27/12,0)),"-")</f>
        <v>0</v>
      </c>
      <c r="G211" s="261">
        <f>IFERROR(IF(-SUM(G$20:G210)+G$15&lt;0.000001,0,IF($C211&gt;='H-32A-WP06 - Debt Service'!E$24,'H-32A-WP06 - Debt Service'!E$27/12,0)),"-")</f>
        <v>0</v>
      </c>
      <c r="H211" s="261">
        <f>IFERROR(IF(-SUM(H$20:H210)+H$15&lt;0.000001,0,IF($C211&gt;='H-32A-WP06 - Debt Service'!F$24,'H-32A-WP06 - Debt Service'!F$27/12,0)),"-")</f>
        <v>0</v>
      </c>
      <c r="I211" s="261">
        <f>IFERROR(IF(-SUM(I$20:I210)+I$15&lt;0.000001,0,IF($C211&gt;='H-32A-WP06 - Debt Service'!G$24,'H-32A-WP06 - Debt Service'!G$27/12,0)),"-")</f>
        <v>0</v>
      </c>
      <c r="J211" s="261">
        <f>IFERROR(IF(-SUM(J$20:J210)+J$15&lt;0.000001,0,IF($C211&gt;='H-32A-WP06 - Debt Service'!H$24,'H-32A-WP06 - Debt Service'!H$27/12,0)),"-")</f>
        <v>0</v>
      </c>
      <c r="K211" s="261">
        <f>IFERROR(IF(-SUM(K$20:K210)+K$15&lt;0.000001,0,IF($C211&gt;='H-32A-WP06 - Debt Service'!I$24,'H-32A-WP06 - Debt Service'!I$27/12,0)),"-")</f>
        <v>0</v>
      </c>
      <c r="L211" s="261">
        <f>IFERROR(IF(-SUM(L$20:L210)+L$15&lt;0.000001,0,IF($C211&gt;='H-32A-WP06 - Debt Service'!J$24,'H-32A-WP06 - Debt Service'!J$27/12,0)),"-")</f>
        <v>0</v>
      </c>
      <c r="M211" s="261">
        <f>IFERROR(IF(-SUM(M$20:M210)+M$15&lt;0.000001,0,IF($C211&gt;='H-32A-WP06 - Debt Service'!K$24,'H-32A-WP06 - Debt Service'!K$27/12,0)),"-")</f>
        <v>0</v>
      </c>
      <c r="N211" s="261"/>
      <c r="O211" s="261"/>
      <c r="P211" s="261">
        <f>IFERROR(IF(-SUM(P$20:P210)+P$15&lt;0.000001,0,IF($C211&gt;='H-32A-WP06 - Debt Service'!M$24,'H-32A-WP06 - Debt Service'!M$27/12,0)),"-")</f>
        <v>0</v>
      </c>
      <c r="Q211" s="261">
        <f>IFERROR(IF(-SUM(Q$20:Q210)+Q$15&lt;0.000001,0,IF($C211&gt;='H-32A-WP06 - Debt Service'!L$24,'H-32A-WP06 - Debt Service'!L$27/12,0)),"-")</f>
        <v>0</v>
      </c>
      <c r="R211" s="261">
        <f>IFERROR(IF(-SUM(R$20:R210)+R$15&lt;0.000001,0,IF($C211&gt;='H-32A-WP06 - Debt Service'!S$24,'H-32A-WP06 - Debt Service'!S$27/12,0)),"-")</f>
        <v>0</v>
      </c>
      <c r="S211" s="261">
        <f>IFERROR(IF(-SUM(S$20:S210)+S$15&lt;0.000001,0,IF($C211&gt;='H-32A-WP06 - Debt Service'!O$24,'H-32A-WP06 - Debt Service'!O$27/12,0)),"-")</f>
        <v>0</v>
      </c>
      <c r="T211" s="261">
        <f>IFERROR(IF(-SUM(T$20:T210)+T$15&lt;0.000001,0,IF($C211&gt;='H-32A-WP06 - Debt Service'!#REF!,'H-32A-WP06 - Debt Service'!#REF!/12,0)),"-")</f>
        <v>0</v>
      </c>
      <c r="U211" s="261">
        <f>IFERROR(IF(-SUM(U$20:U210)+U$15&lt;0.000001,0,IF($C211&gt;='H-32A-WP06 - Debt Service'!T$24,'H-32A-WP06 - Debt Service'!T$27/12,0)),"-")</f>
        <v>0</v>
      </c>
      <c r="V211" s="261">
        <f>IFERROR(IF(-SUM(V$20:V210)+V$15&lt;0.000001,0,IF($C211&gt;='H-32A-WP06 - Debt Service'!N$24,'H-32A-WP06 - Debt Service'!N$27/12,0)),"-")</f>
        <v>0</v>
      </c>
      <c r="W211" s="261">
        <f>IFERROR(IF(-SUM(W$20:W210)+W$15&lt;0.000001,0,IF($C211&gt;='H-32A-WP06 - Debt Service'!Q$24,'H-32A-WP06 - Debt Service'!Q$27/12,0)),"-")</f>
        <v>0</v>
      </c>
      <c r="X211" s="261">
        <f>IFERROR(IF(-SUM(X$20:X210)+X$15&lt;0.000001,0,IF($C211&gt;='H-32A-WP06 - Debt Service'!T$24,'H-32A-WP06 - Debt Service'!T$27/12,0)),"-")</f>
        <v>0</v>
      </c>
      <c r="Y211" s="261">
        <f>IFERROR(IF(-SUM(Y$20:Y210)+Y$15&lt;0.000001,0,IF($C211&gt;='H-32A-WP06 - Debt Service'!#REF!,'H-32A-WP06 - Debt Service'!#REF!/12,0)),"-")</f>
        <v>0</v>
      </c>
      <c r="Z211" s="261">
        <f>IFERROR(IF(-SUM(Z$20:Z210)+Z$15&lt;0.000001,0,IF($C211&gt;='H-32A-WP06 - Debt Service'!S$24,'H-32A-WP06 - Debt Service'!S$27/12,0)),"-")</f>
        <v>0</v>
      </c>
      <c r="AA211" s="261">
        <f>IFERROR(IF(-SUM(AA$20:AA210)+AA$15&lt;0.000001,0,IF($C211&gt;='H-32A-WP06 - Debt Service'!R$24,'H-32A-WP06 - Debt Service'!R$27/12,0)),"-")</f>
        <v>0</v>
      </c>
      <c r="AB211" s="261">
        <f>IFERROR(IF(-SUM(AB$20:AB210)+AB$15&lt;0.000001,0,IF($C211&gt;='H-32A-WP06 - Debt Service'!P$24,'H-32A-WP06 - Debt Service'!P$27/12,0)),"-")</f>
        <v>0</v>
      </c>
      <c r="AC211" s="261">
        <f>IFERROR(IF(-SUM(AC$20:AC210)+AC$15&lt;0.000001,0,IF($C211&gt;='H-32A-WP06 - Debt Service'!#REF!,'H-32A-WP06 - Debt Service'!#REF!/12,0)),"-")</f>
        <v>0</v>
      </c>
      <c r="AD211" s="261">
        <f>IFERROR(IF(-SUM(AD$20:AD210)+AD$15&lt;0.000001,0,IF($C211&gt;='H-32A-WP06 - Debt Service'!#REF!,'H-32A-WP06 - Debt Service'!#REF!/12,0)),"-")</f>
        <v>0</v>
      </c>
      <c r="AE211" s="261">
        <f>IFERROR(IF(-SUM(AE$20:AE210)+AE$15&lt;0.000001,0,IF($C211&gt;='H-32A-WP06 - Debt Service'!#REF!,'H-32A-WP06 - Debt Service'!#REF!/12,0)),"-")</f>
        <v>0</v>
      </c>
      <c r="AF211" s="261">
        <f>IFERROR(IF(-SUM(AF$20:AF210)+AF$15&lt;0.000001,0,IF($C211&gt;='H-32A-WP06 - Debt Service'!#REF!,'H-32A-WP06 - Debt Service'!#REF!/12,0)),"-")</f>
        <v>0</v>
      </c>
      <c r="AH211" s="252">
        <f t="shared" si="12"/>
        <v>2034</v>
      </c>
      <c r="AI211" s="273">
        <f t="shared" si="14"/>
        <v>49279</v>
      </c>
      <c r="AJ211" s="273"/>
      <c r="AK211" s="261" t="str">
        <f>IFERROR(IF(-SUM(AK$20:AK210)+AK$15&lt;0.000001,0,IF($C211&gt;='H-32A-WP06 - Debt Service'!AH$24,'H-32A-WP06 - Debt Service'!AH$27/12,0)),"-")</f>
        <v>-</v>
      </c>
      <c r="AL211" s="261">
        <f>IFERROR(IF(-SUM(AL$20:AL210)+AL$15&lt;0.000001,0,IF($C211&gt;='H-32A-WP06 - Debt Service'!AI$24,'H-32A-WP06 - Debt Service'!AI$27/12,0)),"-")</f>
        <v>0</v>
      </c>
      <c r="AM211" s="261">
        <f>IFERROR(IF(-SUM(AM$20:AM210)+AM$15&lt;0.000001,0,IF($C211&gt;='H-32A-WP06 - Debt Service'!AJ$24,'H-32A-WP06 - Debt Service'!AJ$27/12,0)),"-")</f>
        <v>0</v>
      </c>
      <c r="AN211" s="261">
        <f>IFERROR(IF(-SUM(AN$20:AN210)+AN$15&lt;0.000001,0,IF($C211&gt;='H-32A-WP06 - Debt Service'!AK$24,'H-32A-WP06 - Debt Service'!AK$27/12,0)),"-")</f>
        <v>0</v>
      </c>
      <c r="AO211" s="261">
        <f>IFERROR(IF(-SUM(AO$20:AO210)+AO$15&lt;0.000001,0,IF($C211&gt;='H-32A-WP06 - Debt Service'!AL$24,'H-32A-WP06 - Debt Service'!AL$27/12,0)),"-")</f>
        <v>0</v>
      </c>
      <c r="AP211" s="261">
        <f>IFERROR(IF(-SUM(AP$20:AP210)+AP$15&lt;0.000001,0,IF($C211&gt;='H-32A-WP06 - Debt Service'!AM$24,'H-32A-WP06 - Debt Service'!AM$27/12,0)),"-")</f>
        <v>0</v>
      </c>
      <c r="AQ211" s="261">
        <f>IFERROR(IF(-SUM(AQ$20:AQ210)+AQ$15&lt;0.000001,0,IF($C211&gt;='H-32A-WP06 - Debt Service'!AN$24,'H-32A-WP06 - Debt Service'!AN$27/12,0)),"-")</f>
        <v>0</v>
      </c>
      <c r="AR211" s="261">
        <f>IFERROR(IF(-SUM(AR$20:AR210)+AR$15&lt;0.000001,0,IF($C211&gt;='H-32A-WP06 - Debt Service'!AO$24,'H-32A-WP06 - Debt Service'!AO$27/12,0)),"-")</f>
        <v>0</v>
      </c>
      <c r="AS211" s="261">
        <f>IFERROR(IF(-SUM(AS$20:AS210)+AS$15&lt;0.000001,0,IF($C211&gt;='H-32A-WP06 - Debt Service'!AP$24,'H-32A-WP06 - Debt Service'!AP$27/12,0)),"-")</f>
        <v>0</v>
      </c>
      <c r="AT211" s="261">
        <f>IFERROR(IF(-SUM(AT$20:AT210)+AT$15&lt;0.000001,0,IF($C211&gt;='H-32A-WP06 - Debt Service'!AQ$24,'H-32A-WP06 - Debt Service'!AQ$27/12,0)),"-")</f>
        <v>0</v>
      </c>
    </row>
    <row r="212" spans="2:46" x14ac:dyDescent="0.35">
      <c r="B212" s="252">
        <f t="shared" si="11"/>
        <v>2035</v>
      </c>
      <c r="C212" s="273">
        <f t="shared" si="13"/>
        <v>49310</v>
      </c>
      <c r="D212" s="273"/>
      <c r="E212" s="261">
        <f>IFERROR(IF(-SUM(E$20:E211)+E$15&lt;0.000001,0,IF($C212&gt;='H-32A-WP06 - Debt Service'!C$24,'H-32A-WP06 - Debt Service'!C$27/12,0)),"-")</f>
        <v>0</v>
      </c>
      <c r="F212" s="261">
        <f>IFERROR(IF(-SUM(F$20:F211)+F$15&lt;0.000001,0,IF($C212&gt;='H-32A-WP06 - Debt Service'!D$24,'H-32A-WP06 - Debt Service'!D$27/12,0)),"-")</f>
        <v>0</v>
      </c>
      <c r="G212" s="261">
        <f>IFERROR(IF(-SUM(G$20:G211)+G$15&lt;0.000001,0,IF($C212&gt;='H-32A-WP06 - Debt Service'!E$24,'H-32A-WP06 - Debt Service'!E$27/12,0)),"-")</f>
        <v>0</v>
      </c>
      <c r="H212" s="261">
        <f>IFERROR(IF(-SUM(H$20:H211)+H$15&lt;0.000001,0,IF($C212&gt;='H-32A-WP06 - Debt Service'!F$24,'H-32A-WP06 - Debt Service'!F$27/12,0)),"-")</f>
        <v>0</v>
      </c>
      <c r="I212" s="261">
        <f>IFERROR(IF(-SUM(I$20:I211)+I$15&lt;0.000001,0,IF($C212&gt;='H-32A-WP06 - Debt Service'!G$24,'H-32A-WP06 - Debt Service'!G$27/12,0)),"-")</f>
        <v>0</v>
      </c>
      <c r="J212" s="261">
        <f>IFERROR(IF(-SUM(J$20:J211)+J$15&lt;0.000001,0,IF($C212&gt;='H-32A-WP06 - Debt Service'!H$24,'H-32A-WP06 - Debt Service'!H$27/12,0)),"-")</f>
        <v>0</v>
      </c>
      <c r="K212" s="261">
        <f>IFERROR(IF(-SUM(K$20:K211)+K$15&lt;0.000001,0,IF($C212&gt;='H-32A-WP06 - Debt Service'!I$24,'H-32A-WP06 - Debt Service'!I$27/12,0)),"-")</f>
        <v>0</v>
      </c>
      <c r="L212" s="261">
        <f>IFERROR(IF(-SUM(L$20:L211)+L$15&lt;0.000001,0,IF($C212&gt;='H-32A-WP06 - Debt Service'!J$24,'H-32A-WP06 - Debt Service'!J$27/12,0)),"-")</f>
        <v>0</v>
      </c>
      <c r="M212" s="261">
        <f>IFERROR(IF(-SUM(M$20:M211)+M$15&lt;0.000001,0,IF($C212&gt;='H-32A-WP06 - Debt Service'!K$24,'H-32A-WP06 - Debt Service'!K$27/12,0)),"-")</f>
        <v>0</v>
      </c>
      <c r="N212" s="261"/>
      <c r="O212" s="261"/>
      <c r="P212" s="261">
        <f>IFERROR(IF(-SUM(P$20:P211)+P$15&lt;0.000001,0,IF($C212&gt;='H-32A-WP06 - Debt Service'!M$24,'H-32A-WP06 - Debt Service'!M$27/12,0)),"-")</f>
        <v>0</v>
      </c>
      <c r="Q212" s="261">
        <f>IFERROR(IF(-SUM(Q$20:Q211)+Q$15&lt;0.000001,0,IF($C212&gt;='H-32A-WP06 - Debt Service'!L$24,'H-32A-WP06 - Debt Service'!L$27/12,0)),"-")</f>
        <v>0</v>
      </c>
      <c r="R212" s="261">
        <f>IFERROR(IF(-SUM(R$20:R211)+R$15&lt;0.000001,0,IF($C212&gt;='H-32A-WP06 - Debt Service'!S$24,'H-32A-WP06 - Debt Service'!S$27/12,0)),"-")</f>
        <v>0</v>
      </c>
      <c r="S212" s="261">
        <f>IFERROR(IF(-SUM(S$20:S211)+S$15&lt;0.000001,0,IF($C212&gt;='H-32A-WP06 - Debt Service'!O$24,'H-32A-WP06 - Debt Service'!O$27/12,0)),"-")</f>
        <v>0</v>
      </c>
      <c r="T212" s="261">
        <f>IFERROR(IF(-SUM(T$20:T211)+T$15&lt;0.000001,0,IF($C212&gt;='H-32A-WP06 - Debt Service'!#REF!,'H-32A-WP06 - Debt Service'!#REF!/12,0)),"-")</f>
        <v>0</v>
      </c>
      <c r="U212" s="261">
        <f>IFERROR(IF(-SUM(U$20:U211)+U$15&lt;0.000001,0,IF($C212&gt;='H-32A-WP06 - Debt Service'!T$24,'H-32A-WP06 - Debt Service'!T$27/12,0)),"-")</f>
        <v>0</v>
      </c>
      <c r="V212" s="261">
        <f>IFERROR(IF(-SUM(V$20:V211)+V$15&lt;0.000001,0,IF($C212&gt;='H-32A-WP06 - Debt Service'!N$24,'H-32A-WP06 - Debt Service'!N$27/12,0)),"-")</f>
        <v>0</v>
      </c>
      <c r="W212" s="261">
        <f>IFERROR(IF(-SUM(W$20:W211)+W$15&lt;0.000001,0,IF($C212&gt;='H-32A-WP06 - Debt Service'!Q$24,'H-32A-WP06 - Debt Service'!Q$27/12,0)),"-")</f>
        <v>0</v>
      </c>
      <c r="X212" s="261">
        <f>IFERROR(IF(-SUM(X$20:X211)+X$15&lt;0.000001,0,IF($C212&gt;='H-32A-WP06 - Debt Service'!T$24,'H-32A-WP06 - Debt Service'!T$27/12,0)),"-")</f>
        <v>0</v>
      </c>
      <c r="Y212" s="261">
        <f>IFERROR(IF(-SUM(Y$20:Y211)+Y$15&lt;0.000001,0,IF($C212&gt;='H-32A-WP06 - Debt Service'!#REF!,'H-32A-WP06 - Debt Service'!#REF!/12,0)),"-")</f>
        <v>0</v>
      </c>
      <c r="Z212" s="261">
        <f>IFERROR(IF(-SUM(Z$20:Z211)+Z$15&lt;0.000001,0,IF($C212&gt;='H-32A-WP06 - Debt Service'!S$24,'H-32A-WP06 - Debt Service'!S$27/12,0)),"-")</f>
        <v>0</v>
      </c>
      <c r="AA212" s="261">
        <f>IFERROR(IF(-SUM(AA$20:AA211)+AA$15&lt;0.000001,0,IF($C212&gt;='H-32A-WP06 - Debt Service'!R$24,'H-32A-WP06 - Debt Service'!R$27/12,0)),"-")</f>
        <v>0</v>
      </c>
      <c r="AB212" s="261">
        <f>IFERROR(IF(-SUM(AB$20:AB211)+AB$15&lt;0.000001,0,IF($C212&gt;='H-32A-WP06 - Debt Service'!P$24,'H-32A-WP06 - Debt Service'!P$27/12,0)),"-")</f>
        <v>0</v>
      </c>
      <c r="AC212" s="261">
        <f>IFERROR(IF(-SUM(AC$20:AC211)+AC$15&lt;0.000001,0,IF($C212&gt;='H-32A-WP06 - Debt Service'!#REF!,'H-32A-WP06 - Debt Service'!#REF!/12,0)),"-")</f>
        <v>0</v>
      </c>
      <c r="AD212" s="261">
        <f>IFERROR(IF(-SUM(AD$20:AD211)+AD$15&lt;0.000001,0,IF($C212&gt;='H-32A-WP06 - Debt Service'!#REF!,'H-32A-WP06 - Debt Service'!#REF!/12,0)),"-")</f>
        <v>0</v>
      </c>
      <c r="AE212" s="261">
        <f>IFERROR(IF(-SUM(AE$20:AE211)+AE$15&lt;0.000001,0,IF($C212&gt;='H-32A-WP06 - Debt Service'!#REF!,'H-32A-WP06 - Debt Service'!#REF!/12,0)),"-")</f>
        <v>0</v>
      </c>
      <c r="AF212" s="261">
        <f>IFERROR(IF(-SUM(AF$20:AF211)+AF$15&lt;0.000001,0,IF($C212&gt;='H-32A-WP06 - Debt Service'!#REF!,'H-32A-WP06 - Debt Service'!#REF!/12,0)),"-")</f>
        <v>0</v>
      </c>
      <c r="AH212" s="252">
        <f t="shared" si="12"/>
        <v>2035</v>
      </c>
      <c r="AI212" s="273">
        <f t="shared" si="14"/>
        <v>49310</v>
      </c>
      <c r="AJ212" s="273"/>
      <c r="AK212" s="261" t="str">
        <f>IFERROR(IF(-SUM(AK$20:AK211)+AK$15&lt;0.000001,0,IF($C212&gt;='H-32A-WP06 - Debt Service'!AH$24,'H-32A-WP06 - Debt Service'!AH$27/12,0)),"-")</f>
        <v>-</v>
      </c>
      <c r="AL212" s="261">
        <f>IFERROR(IF(-SUM(AL$20:AL211)+AL$15&lt;0.000001,0,IF($C212&gt;='H-32A-WP06 - Debt Service'!AI$24,'H-32A-WP06 - Debt Service'!AI$27/12,0)),"-")</f>
        <v>0</v>
      </c>
      <c r="AM212" s="261">
        <f>IFERROR(IF(-SUM(AM$20:AM211)+AM$15&lt;0.000001,0,IF($C212&gt;='H-32A-WP06 - Debt Service'!AJ$24,'H-32A-WP06 - Debt Service'!AJ$27/12,0)),"-")</f>
        <v>0</v>
      </c>
      <c r="AN212" s="261">
        <f>IFERROR(IF(-SUM(AN$20:AN211)+AN$15&lt;0.000001,0,IF($C212&gt;='H-32A-WP06 - Debt Service'!AK$24,'H-32A-WP06 - Debt Service'!AK$27/12,0)),"-")</f>
        <v>0</v>
      </c>
      <c r="AO212" s="261">
        <f>IFERROR(IF(-SUM(AO$20:AO211)+AO$15&lt;0.000001,0,IF($C212&gt;='H-32A-WP06 - Debt Service'!AL$24,'H-32A-WP06 - Debt Service'!AL$27/12,0)),"-")</f>
        <v>0</v>
      </c>
      <c r="AP212" s="261">
        <f>IFERROR(IF(-SUM(AP$20:AP211)+AP$15&lt;0.000001,0,IF($C212&gt;='H-32A-WP06 - Debt Service'!AM$24,'H-32A-WP06 - Debt Service'!AM$27/12,0)),"-")</f>
        <v>0</v>
      </c>
      <c r="AQ212" s="261">
        <f>IFERROR(IF(-SUM(AQ$20:AQ211)+AQ$15&lt;0.000001,0,IF($C212&gt;='H-32A-WP06 - Debt Service'!AN$24,'H-32A-WP06 - Debt Service'!AN$27/12,0)),"-")</f>
        <v>0</v>
      </c>
      <c r="AR212" s="261">
        <f>IFERROR(IF(-SUM(AR$20:AR211)+AR$15&lt;0.000001,0,IF($C212&gt;='H-32A-WP06 - Debt Service'!AO$24,'H-32A-WP06 - Debt Service'!AO$27/12,0)),"-")</f>
        <v>0</v>
      </c>
      <c r="AS212" s="261">
        <f>IFERROR(IF(-SUM(AS$20:AS211)+AS$15&lt;0.000001,0,IF($C212&gt;='H-32A-WP06 - Debt Service'!AP$24,'H-32A-WP06 - Debt Service'!AP$27/12,0)),"-")</f>
        <v>0</v>
      </c>
      <c r="AT212" s="261">
        <f>IFERROR(IF(-SUM(AT$20:AT211)+AT$15&lt;0.000001,0,IF($C212&gt;='H-32A-WP06 - Debt Service'!AQ$24,'H-32A-WP06 - Debt Service'!AQ$27/12,0)),"-")</f>
        <v>0</v>
      </c>
    </row>
    <row r="213" spans="2:46" x14ac:dyDescent="0.35">
      <c r="B213" s="252">
        <f t="shared" ref="B213:B276" si="15">YEAR(C213)</f>
        <v>2035</v>
      </c>
      <c r="C213" s="273">
        <f t="shared" si="13"/>
        <v>49341</v>
      </c>
      <c r="D213" s="273"/>
      <c r="E213" s="261">
        <f>IFERROR(IF(-SUM(E$20:E212)+E$15&lt;0.000001,0,IF($C213&gt;='H-32A-WP06 - Debt Service'!C$24,'H-32A-WP06 - Debt Service'!C$27/12,0)),"-")</f>
        <v>0</v>
      </c>
      <c r="F213" s="261">
        <f>IFERROR(IF(-SUM(F$20:F212)+F$15&lt;0.000001,0,IF($C213&gt;='H-32A-WP06 - Debt Service'!D$24,'H-32A-WP06 - Debt Service'!D$27/12,0)),"-")</f>
        <v>0</v>
      </c>
      <c r="G213" s="261">
        <f>IFERROR(IF(-SUM(G$20:G212)+G$15&lt;0.000001,0,IF($C213&gt;='H-32A-WP06 - Debt Service'!E$24,'H-32A-WP06 - Debt Service'!E$27/12,0)),"-")</f>
        <v>0</v>
      </c>
      <c r="H213" s="261">
        <f>IFERROR(IF(-SUM(H$20:H212)+H$15&lt;0.000001,0,IF($C213&gt;='H-32A-WP06 - Debt Service'!F$24,'H-32A-WP06 - Debt Service'!F$27/12,0)),"-")</f>
        <v>0</v>
      </c>
      <c r="I213" s="261">
        <f>IFERROR(IF(-SUM(I$20:I212)+I$15&lt;0.000001,0,IF($C213&gt;='H-32A-WP06 - Debt Service'!G$24,'H-32A-WP06 - Debt Service'!G$27/12,0)),"-")</f>
        <v>0</v>
      </c>
      <c r="J213" s="261">
        <f>IFERROR(IF(-SUM(J$20:J212)+J$15&lt;0.000001,0,IF($C213&gt;='H-32A-WP06 - Debt Service'!H$24,'H-32A-WP06 - Debt Service'!H$27/12,0)),"-")</f>
        <v>0</v>
      </c>
      <c r="K213" s="261">
        <f>IFERROR(IF(-SUM(K$20:K212)+K$15&lt;0.000001,0,IF($C213&gt;='H-32A-WP06 - Debt Service'!I$24,'H-32A-WP06 - Debt Service'!I$27/12,0)),"-")</f>
        <v>0</v>
      </c>
      <c r="L213" s="261">
        <f>IFERROR(IF(-SUM(L$20:L212)+L$15&lt;0.000001,0,IF($C213&gt;='H-32A-WP06 - Debt Service'!J$24,'H-32A-WP06 - Debt Service'!J$27/12,0)),"-")</f>
        <v>0</v>
      </c>
      <c r="M213" s="261">
        <f>IFERROR(IF(-SUM(M$20:M212)+M$15&lt;0.000001,0,IF($C213&gt;='H-32A-WP06 - Debt Service'!K$24,'H-32A-WP06 - Debt Service'!K$27/12,0)),"-")</f>
        <v>0</v>
      </c>
      <c r="N213" s="261"/>
      <c r="O213" s="261"/>
      <c r="P213" s="261">
        <f>IFERROR(IF(-SUM(P$20:P212)+P$15&lt;0.000001,0,IF($C213&gt;='H-32A-WP06 - Debt Service'!M$24,'H-32A-WP06 - Debt Service'!M$27/12,0)),"-")</f>
        <v>0</v>
      </c>
      <c r="Q213" s="261">
        <f>IFERROR(IF(-SUM(Q$20:Q212)+Q$15&lt;0.000001,0,IF($C213&gt;='H-32A-WP06 - Debt Service'!L$24,'H-32A-WP06 - Debt Service'!L$27/12,0)),"-")</f>
        <v>0</v>
      </c>
      <c r="R213" s="261">
        <f>IFERROR(IF(-SUM(R$20:R212)+R$15&lt;0.000001,0,IF($C213&gt;='H-32A-WP06 - Debt Service'!S$24,'H-32A-WP06 - Debt Service'!S$27/12,0)),"-")</f>
        <v>0</v>
      </c>
      <c r="S213" s="261">
        <f>IFERROR(IF(-SUM(S$20:S212)+S$15&lt;0.000001,0,IF($C213&gt;='H-32A-WP06 - Debt Service'!O$24,'H-32A-WP06 - Debt Service'!O$27/12,0)),"-")</f>
        <v>0</v>
      </c>
      <c r="T213" s="261">
        <f>IFERROR(IF(-SUM(T$20:T212)+T$15&lt;0.000001,0,IF($C213&gt;='H-32A-WP06 - Debt Service'!#REF!,'H-32A-WP06 - Debt Service'!#REF!/12,0)),"-")</f>
        <v>0</v>
      </c>
      <c r="U213" s="261">
        <f>IFERROR(IF(-SUM(U$20:U212)+U$15&lt;0.000001,0,IF($C213&gt;='H-32A-WP06 - Debt Service'!T$24,'H-32A-WP06 - Debt Service'!T$27/12,0)),"-")</f>
        <v>0</v>
      </c>
      <c r="V213" s="261">
        <f>IFERROR(IF(-SUM(V$20:V212)+V$15&lt;0.000001,0,IF($C213&gt;='H-32A-WP06 - Debt Service'!N$24,'H-32A-WP06 - Debt Service'!N$27/12,0)),"-")</f>
        <v>0</v>
      </c>
      <c r="W213" s="261">
        <f>IFERROR(IF(-SUM(W$20:W212)+W$15&lt;0.000001,0,IF($C213&gt;='H-32A-WP06 - Debt Service'!Q$24,'H-32A-WP06 - Debt Service'!Q$27/12,0)),"-")</f>
        <v>0</v>
      </c>
      <c r="X213" s="261">
        <f>IFERROR(IF(-SUM(X$20:X212)+X$15&lt;0.000001,0,IF($C213&gt;='H-32A-WP06 - Debt Service'!T$24,'H-32A-WP06 - Debt Service'!T$27/12,0)),"-")</f>
        <v>0</v>
      </c>
      <c r="Y213" s="261">
        <f>IFERROR(IF(-SUM(Y$20:Y212)+Y$15&lt;0.000001,0,IF($C213&gt;='H-32A-WP06 - Debt Service'!#REF!,'H-32A-WP06 - Debt Service'!#REF!/12,0)),"-")</f>
        <v>0</v>
      </c>
      <c r="Z213" s="261">
        <f>IFERROR(IF(-SUM(Z$20:Z212)+Z$15&lt;0.000001,0,IF($C213&gt;='H-32A-WP06 - Debt Service'!S$24,'H-32A-WP06 - Debt Service'!S$27/12,0)),"-")</f>
        <v>0</v>
      </c>
      <c r="AA213" s="261">
        <f>IFERROR(IF(-SUM(AA$20:AA212)+AA$15&lt;0.000001,0,IF($C213&gt;='H-32A-WP06 - Debt Service'!R$24,'H-32A-WP06 - Debt Service'!R$27/12,0)),"-")</f>
        <v>0</v>
      </c>
      <c r="AB213" s="261">
        <f>IFERROR(IF(-SUM(AB$20:AB212)+AB$15&lt;0.000001,0,IF($C213&gt;='H-32A-WP06 - Debt Service'!P$24,'H-32A-WP06 - Debt Service'!P$27/12,0)),"-")</f>
        <v>0</v>
      </c>
      <c r="AC213" s="261">
        <f>IFERROR(IF(-SUM(AC$20:AC212)+AC$15&lt;0.000001,0,IF($C213&gt;='H-32A-WP06 - Debt Service'!#REF!,'H-32A-WP06 - Debt Service'!#REF!/12,0)),"-")</f>
        <v>0</v>
      </c>
      <c r="AD213" s="261">
        <f>IFERROR(IF(-SUM(AD$20:AD212)+AD$15&lt;0.000001,0,IF($C213&gt;='H-32A-WP06 - Debt Service'!#REF!,'H-32A-WP06 - Debt Service'!#REF!/12,0)),"-")</f>
        <v>0</v>
      </c>
      <c r="AE213" s="261">
        <f>IFERROR(IF(-SUM(AE$20:AE212)+AE$15&lt;0.000001,0,IF($C213&gt;='H-32A-WP06 - Debt Service'!#REF!,'H-32A-WP06 - Debt Service'!#REF!/12,0)),"-")</f>
        <v>0</v>
      </c>
      <c r="AF213" s="261">
        <f>IFERROR(IF(-SUM(AF$20:AF212)+AF$15&lt;0.000001,0,IF($C213&gt;='H-32A-WP06 - Debt Service'!#REF!,'H-32A-WP06 - Debt Service'!#REF!/12,0)),"-")</f>
        <v>0</v>
      </c>
      <c r="AH213" s="252">
        <f t="shared" ref="AH213:AH276" si="16">YEAR(AI213)</f>
        <v>2035</v>
      </c>
      <c r="AI213" s="273">
        <f t="shared" si="14"/>
        <v>49341</v>
      </c>
      <c r="AJ213" s="273"/>
      <c r="AK213" s="261" t="str">
        <f>IFERROR(IF(-SUM(AK$20:AK212)+AK$15&lt;0.000001,0,IF($C213&gt;='H-32A-WP06 - Debt Service'!AH$24,'H-32A-WP06 - Debt Service'!AH$27/12,0)),"-")</f>
        <v>-</v>
      </c>
      <c r="AL213" s="261">
        <f>IFERROR(IF(-SUM(AL$20:AL212)+AL$15&lt;0.000001,0,IF($C213&gt;='H-32A-WP06 - Debt Service'!AI$24,'H-32A-WP06 - Debt Service'!AI$27/12,0)),"-")</f>
        <v>0</v>
      </c>
      <c r="AM213" s="261">
        <f>IFERROR(IF(-SUM(AM$20:AM212)+AM$15&lt;0.000001,0,IF($C213&gt;='H-32A-WP06 - Debt Service'!AJ$24,'H-32A-WP06 - Debt Service'!AJ$27/12,0)),"-")</f>
        <v>0</v>
      </c>
      <c r="AN213" s="261">
        <f>IFERROR(IF(-SUM(AN$20:AN212)+AN$15&lt;0.000001,0,IF($C213&gt;='H-32A-WP06 - Debt Service'!AK$24,'H-32A-WP06 - Debt Service'!AK$27/12,0)),"-")</f>
        <v>0</v>
      </c>
      <c r="AO213" s="261">
        <f>IFERROR(IF(-SUM(AO$20:AO212)+AO$15&lt;0.000001,0,IF($C213&gt;='H-32A-WP06 - Debt Service'!AL$24,'H-32A-WP06 - Debt Service'!AL$27/12,0)),"-")</f>
        <v>0</v>
      </c>
      <c r="AP213" s="261">
        <f>IFERROR(IF(-SUM(AP$20:AP212)+AP$15&lt;0.000001,0,IF($C213&gt;='H-32A-WP06 - Debt Service'!AM$24,'H-32A-WP06 - Debt Service'!AM$27/12,0)),"-")</f>
        <v>0</v>
      </c>
      <c r="AQ213" s="261">
        <f>IFERROR(IF(-SUM(AQ$20:AQ212)+AQ$15&lt;0.000001,0,IF($C213&gt;='H-32A-WP06 - Debt Service'!AN$24,'H-32A-WP06 - Debt Service'!AN$27/12,0)),"-")</f>
        <v>0</v>
      </c>
      <c r="AR213" s="261">
        <f>IFERROR(IF(-SUM(AR$20:AR212)+AR$15&lt;0.000001,0,IF($C213&gt;='H-32A-WP06 - Debt Service'!AO$24,'H-32A-WP06 - Debt Service'!AO$27/12,0)),"-")</f>
        <v>0</v>
      </c>
      <c r="AS213" s="261">
        <f>IFERROR(IF(-SUM(AS$20:AS212)+AS$15&lt;0.000001,0,IF($C213&gt;='H-32A-WP06 - Debt Service'!AP$24,'H-32A-WP06 - Debt Service'!AP$27/12,0)),"-")</f>
        <v>0</v>
      </c>
      <c r="AT213" s="261">
        <f>IFERROR(IF(-SUM(AT$20:AT212)+AT$15&lt;0.000001,0,IF($C213&gt;='H-32A-WP06 - Debt Service'!AQ$24,'H-32A-WP06 - Debt Service'!AQ$27/12,0)),"-")</f>
        <v>0</v>
      </c>
    </row>
    <row r="214" spans="2:46" x14ac:dyDescent="0.35">
      <c r="B214" s="252">
        <f t="shared" si="15"/>
        <v>2035</v>
      </c>
      <c r="C214" s="273">
        <f t="shared" ref="C214:C277" si="17">EOMONTH(C213,0)+1</f>
        <v>49369</v>
      </c>
      <c r="D214" s="273"/>
      <c r="E214" s="261">
        <f>IFERROR(IF(-SUM(E$20:E213)+E$15&lt;0.000001,0,IF($C214&gt;='H-32A-WP06 - Debt Service'!C$24,'H-32A-WP06 - Debt Service'!C$27/12,0)),"-")</f>
        <v>0</v>
      </c>
      <c r="F214" s="261">
        <f>IFERROR(IF(-SUM(F$20:F213)+F$15&lt;0.000001,0,IF($C214&gt;='H-32A-WP06 - Debt Service'!D$24,'H-32A-WP06 - Debt Service'!D$27/12,0)),"-")</f>
        <v>0</v>
      </c>
      <c r="G214" s="261">
        <f>IFERROR(IF(-SUM(G$20:G213)+G$15&lt;0.000001,0,IF($C214&gt;='H-32A-WP06 - Debt Service'!E$24,'H-32A-WP06 - Debt Service'!E$27/12,0)),"-")</f>
        <v>0</v>
      </c>
      <c r="H214" s="261">
        <f>IFERROR(IF(-SUM(H$20:H213)+H$15&lt;0.000001,0,IF($C214&gt;='H-32A-WP06 - Debt Service'!F$24,'H-32A-WP06 - Debt Service'!F$27/12,0)),"-")</f>
        <v>0</v>
      </c>
      <c r="I214" s="261">
        <f>IFERROR(IF(-SUM(I$20:I213)+I$15&lt;0.000001,0,IF($C214&gt;='H-32A-WP06 - Debt Service'!G$24,'H-32A-WP06 - Debt Service'!G$27/12,0)),"-")</f>
        <v>0</v>
      </c>
      <c r="J214" s="261">
        <f>IFERROR(IF(-SUM(J$20:J213)+J$15&lt;0.000001,0,IF($C214&gt;='H-32A-WP06 - Debt Service'!H$24,'H-32A-WP06 - Debt Service'!H$27/12,0)),"-")</f>
        <v>0</v>
      </c>
      <c r="K214" s="261">
        <f>IFERROR(IF(-SUM(K$20:K213)+K$15&lt;0.000001,0,IF($C214&gt;='H-32A-WP06 - Debt Service'!I$24,'H-32A-WP06 - Debt Service'!I$27/12,0)),"-")</f>
        <v>0</v>
      </c>
      <c r="L214" s="261">
        <f>IFERROR(IF(-SUM(L$20:L213)+L$15&lt;0.000001,0,IF($C214&gt;='H-32A-WP06 - Debt Service'!J$24,'H-32A-WP06 - Debt Service'!J$27/12,0)),"-")</f>
        <v>0</v>
      </c>
      <c r="M214" s="261">
        <f>IFERROR(IF(-SUM(M$20:M213)+M$15&lt;0.000001,0,IF($C214&gt;='H-32A-WP06 - Debt Service'!K$24,'H-32A-WP06 - Debt Service'!K$27/12,0)),"-")</f>
        <v>0</v>
      </c>
      <c r="N214" s="261"/>
      <c r="O214" s="261"/>
      <c r="P214" s="261">
        <f>IFERROR(IF(-SUM(P$20:P213)+P$15&lt;0.000001,0,IF($C214&gt;='H-32A-WP06 - Debt Service'!M$24,'H-32A-WP06 - Debt Service'!M$27/12,0)),"-")</f>
        <v>0</v>
      </c>
      <c r="Q214" s="261">
        <f>IFERROR(IF(-SUM(Q$20:Q213)+Q$15&lt;0.000001,0,IF($C214&gt;='H-32A-WP06 - Debt Service'!L$24,'H-32A-WP06 - Debt Service'!L$27/12,0)),"-")</f>
        <v>0</v>
      </c>
      <c r="R214" s="261">
        <f>IFERROR(IF(-SUM(R$20:R213)+R$15&lt;0.000001,0,IF($C214&gt;='H-32A-WP06 - Debt Service'!S$24,'H-32A-WP06 - Debt Service'!S$27/12,0)),"-")</f>
        <v>0</v>
      </c>
      <c r="S214" s="261">
        <f>IFERROR(IF(-SUM(S$20:S213)+S$15&lt;0.000001,0,IF($C214&gt;='H-32A-WP06 - Debt Service'!O$24,'H-32A-WP06 - Debt Service'!O$27/12,0)),"-")</f>
        <v>0</v>
      </c>
      <c r="T214" s="261">
        <f>IFERROR(IF(-SUM(T$20:T213)+T$15&lt;0.000001,0,IF($C214&gt;='H-32A-WP06 - Debt Service'!#REF!,'H-32A-WP06 - Debt Service'!#REF!/12,0)),"-")</f>
        <v>0</v>
      </c>
      <c r="U214" s="261">
        <f>IFERROR(IF(-SUM(U$20:U213)+U$15&lt;0.000001,0,IF($C214&gt;='H-32A-WP06 - Debt Service'!T$24,'H-32A-WP06 - Debt Service'!T$27/12,0)),"-")</f>
        <v>0</v>
      </c>
      <c r="V214" s="261">
        <f>IFERROR(IF(-SUM(V$20:V213)+V$15&lt;0.000001,0,IF($C214&gt;='H-32A-WP06 - Debt Service'!N$24,'H-32A-WP06 - Debt Service'!N$27/12,0)),"-")</f>
        <v>0</v>
      </c>
      <c r="W214" s="261">
        <f>IFERROR(IF(-SUM(W$20:W213)+W$15&lt;0.000001,0,IF($C214&gt;='H-32A-WP06 - Debt Service'!Q$24,'H-32A-WP06 - Debt Service'!Q$27/12,0)),"-")</f>
        <v>0</v>
      </c>
      <c r="X214" s="261">
        <f>IFERROR(IF(-SUM(X$20:X213)+X$15&lt;0.000001,0,IF($C214&gt;='H-32A-WP06 - Debt Service'!T$24,'H-32A-WP06 - Debt Service'!T$27/12,0)),"-")</f>
        <v>0</v>
      </c>
      <c r="Y214" s="261">
        <f>IFERROR(IF(-SUM(Y$20:Y213)+Y$15&lt;0.000001,0,IF($C214&gt;='H-32A-WP06 - Debt Service'!#REF!,'H-32A-WP06 - Debt Service'!#REF!/12,0)),"-")</f>
        <v>0</v>
      </c>
      <c r="Z214" s="261">
        <f>IFERROR(IF(-SUM(Z$20:Z213)+Z$15&lt;0.000001,0,IF($C214&gt;='H-32A-WP06 - Debt Service'!S$24,'H-32A-WP06 - Debt Service'!S$27/12,0)),"-")</f>
        <v>0</v>
      </c>
      <c r="AA214" s="261">
        <f>IFERROR(IF(-SUM(AA$20:AA213)+AA$15&lt;0.000001,0,IF($C214&gt;='H-32A-WP06 - Debt Service'!R$24,'H-32A-WP06 - Debt Service'!R$27/12,0)),"-")</f>
        <v>0</v>
      </c>
      <c r="AB214" s="261">
        <f>IFERROR(IF(-SUM(AB$20:AB213)+AB$15&lt;0.000001,0,IF($C214&gt;='H-32A-WP06 - Debt Service'!P$24,'H-32A-WP06 - Debt Service'!P$27/12,0)),"-")</f>
        <v>0</v>
      </c>
      <c r="AC214" s="261">
        <f>IFERROR(IF(-SUM(AC$20:AC213)+AC$15&lt;0.000001,0,IF($C214&gt;='H-32A-WP06 - Debt Service'!#REF!,'H-32A-WP06 - Debt Service'!#REF!/12,0)),"-")</f>
        <v>0</v>
      </c>
      <c r="AD214" s="261">
        <f>IFERROR(IF(-SUM(AD$20:AD213)+AD$15&lt;0.000001,0,IF($C214&gt;='H-32A-WP06 - Debt Service'!#REF!,'H-32A-WP06 - Debt Service'!#REF!/12,0)),"-")</f>
        <v>0</v>
      </c>
      <c r="AE214" s="261">
        <f>IFERROR(IF(-SUM(AE$20:AE213)+AE$15&lt;0.000001,0,IF($C214&gt;='H-32A-WP06 - Debt Service'!#REF!,'H-32A-WP06 - Debt Service'!#REF!/12,0)),"-")</f>
        <v>0</v>
      </c>
      <c r="AF214" s="261">
        <f>IFERROR(IF(-SUM(AF$20:AF213)+AF$15&lt;0.000001,0,IF($C214&gt;='H-32A-WP06 - Debt Service'!#REF!,'H-32A-WP06 - Debt Service'!#REF!/12,0)),"-")</f>
        <v>0</v>
      </c>
      <c r="AH214" s="252">
        <f t="shared" si="16"/>
        <v>2035</v>
      </c>
      <c r="AI214" s="273">
        <f t="shared" ref="AI214:AI277" si="18">EOMONTH(AI213,0)+1</f>
        <v>49369</v>
      </c>
      <c r="AJ214" s="273"/>
      <c r="AK214" s="261" t="str">
        <f>IFERROR(IF(-SUM(AK$20:AK213)+AK$15&lt;0.000001,0,IF($C214&gt;='H-32A-WP06 - Debt Service'!AH$24,'H-32A-WP06 - Debt Service'!AH$27/12,0)),"-")</f>
        <v>-</v>
      </c>
      <c r="AL214" s="261">
        <f>IFERROR(IF(-SUM(AL$20:AL213)+AL$15&lt;0.000001,0,IF($C214&gt;='H-32A-WP06 - Debt Service'!AI$24,'H-32A-WP06 - Debt Service'!AI$27/12,0)),"-")</f>
        <v>0</v>
      </c>
      <c r="AM214" s="261">
        <f>IFERROR(IF(-SUM(AM$20:AM213)+AM$15&lt;0.000001,0,IF($C214&gt;='H-32A-WP06 - Debt Service'!AJ$24,'H-32A-WP06 - Debt Service'!AJ$27/12,0)),"-")</f>
        <v>0</v>
      </c>
      <c r="AN214" s="261">
        <f>IFERROR(IF(-SUM(AN$20:AN213)+AN$15&lt;0.000001,0,IF($C214&gt;='H-32A-WP06 - Debt Service'!AK$24,'H-32A-WP06 - Debt Service'!AK$27/12,0)),"-")</f>
        <v>0</v>
      </c>
      <c r="AO214" s="261">
        <f>IFERROR(IF(-SUM(AO$20:AO213)+AO$15&lt;0.000001,0,IF($C214&gt;='H-32A-WP06 - Debt Service'!AL$24,'H-32A-WP06 - Debt Service'!AL$27/12,0)),"-")</f>
        <v>0</v>
      </c>
      <c r="AP214" s="261">
        <f>IFERROR(IF(-SUM(AP$20:AP213)+AP$15&lt;0.000001,0,IF($C214&gt;='H-32A-WP06 - Debt Service'!AM$24,'H-32A-WP06 - Debt Service'!AM$27/12,0)),"-")</f>
        <v>0</v>
      </c>
      <c r="AQ214" s="261">
        <f>IFERROR(IF(-SUM(AQ$20:AQ213)+AQ$15&lt;0.000001,0,IF($C214&gt;='H-32A-WP06 - Debt Service'!AN$24,'H-32A-WP06 - Debt Service'!AN$27/12,0)),"-")</f>
        <v>0</v>
      </c>
      <c r="AR214" s="261">
        <f>IFERROR(IF(-SUM(AR$20:AR213)+AR$15&lt;0.000001,0,IF($C214&gt;='H-32A-WP06 - Debt Service'!AO$24,'H-32A-WP06 - Debt Service'!AO$27/12,0)),"-")</f>
        <v>0</v>
      </c>
      <c r="AS214" s="261">
        <f>IFERROR(IF(-SUM(AS$20:AS213)+AS$15&lt;0.000001,0,IF($C214&gt;='H-32A-WP06 - Debt Service'!AP$24,'H-32A-WP06 - Debt Service'!AP$27/12,0)),"-")</f>
        <v>0</v>
      </c>
      <c r="AT214" s="261">
        <f>IFERROR(IF(-SUM(AT$20:AT213)+AT$15&lt;0.000001,0,IF($C214&gt;='H-32A-WP06 - Debt Service'!AQ$24,'H-32A-WP06 - Debt Service'!AQ$27/12,0)),"-")</f>
        <v>0</v>
      </c>
    </row>
    <row r="215" spans="2:46" x14ac:dyDescent="0.35">
      <c r="B215" s="252">
        <f t="shared" si="15"/>
        <v>2035</v>
      </c>
      <c r="C215" s="273">
        <f t="shared" si="17"/>
        <v>49400</v>
      </c>
      <c r="D215" s="273"/>
      <c r="E215" s="261">
        <f>IFERROR(IF(-SUM(E$20:E214)+E$15&lt;0.000001,0,IF($C215&gt;='H-32A-WP06 - Debt Service'!C$24,'H-32A-WP06 - Debt Service'!C$27/12,0)),"-")</f>
        <v>0</v>
      </c>
      <c r="F215" s="261">
        <f>IFERROR(IF(-SUM(F$20:F214)+F$15&lt;0.000001,0,IF($C215&gt;='H-32A-WP06 - Debt Service'!D$24,'H-32A-WP06 - Debt Service'!D$27/12,0)),"-")</f>
        <v>0</v>
      </c>
      <c r="G215" s="261">
        <f>IFERROR(IF(-SUM(G$20:G214)+G$15&lt;0.000001,0,IF($C215&gt;='H-32A-WP06 - Debt Service'!E$24,'H-32A-WP06 - Debt Service'!E$27/12,0)),"-")</f>
        <v>0</v>
      </c>
      <c r="H215" s="261">
        <f>IFERROR(IF(-SUM(H$20:H214)+H$15&lt;0.000001,0,IF($C215&gt;='H-32A-WP06 - Debt Service'!F$24,'H-32A-WP06 - Debt Service'!F$27/12,0)),"-")</f>
        <v>0</v>
      </c>
      <c r="I215" s="261">
        <f>IFERROR(IF(-SUM(I$20:I214)+I$15&lt;0.000001,0,IF($C215&gt;='H-32A-WP06 - Debt Service'!G$24,'H-32A-WP06 - Debt Service'!G$27/12,0)),"-")</f>
        <v>0</v>
      </c>
      <c r="J215" s="261">
        <f>IFERROR(IF(-SUM(J$20:J214)+J$15&lt;0.000001,0,IF($C215&gt;='H-32A-WP06 - Debt Service'!H$24,'H-32A-WP06 - Debt Service'!H$27/12,0)),"-")</f>
        <v>0</v>
      </c>
      <c r="K215" s="261">
        <f>IFERROR(IF(-SUM(K$20:K214)+K$15&lt;0.000001,0,IF($C215&gt;='H-32A-WP06 - Debt Service'!I$24,'H-32A-WP06 - Debt Service'!I$27/12,0)),"-")</f>
        <v>0</v>
      </c>
      <c r="L215" s="261">
        <f>IFERROR(IF(-SUM(L$20:L214)+L$15&lt;0.000001,0,IF($C215&gt;='H-32A-WP06 - Debt Service'!J$24,'H-32A-WP06 - Debt Service'!J$27/12,0)),"-")</f>
        <v>0</v>
      </c>
      <c r="M215" s="261">
        <f>IFERROR(IF(-SUM(M$20:M214)+M$15&lt;0.000001,0,IF($C215&gt;='H-32A-WP06 - Debt Service'!K$24,'H-32A-WP06 - Debt Service'!K$27/12,0)),"-")</f>
        <v>0</v>
      </c>
      <c r="N215" s="261"/>
      <c r="O215" s="261"/>
      <c r="P215" s="261">
        <f>IFERROR(IF(-SUM(P$20:P214)+P$15&lt;0.000001,0,IF($C215&gt;='H-32A-WP06 - Debt Service'!M$24,'H-32A-WP06 - Debt Service'!M$27/12,0)),"-")</f>
        <v>0</v>
      </c>
      <c r="Q215" s="261">
        <f>IFERROR(IF(-SUM(Q$20:Q214)+Q$15&lt;0.000001,0,IF($C215&gt;='H-32A-WP06 - Debt Service'!L$24,'H-32A-WP06 - Debt Service'!L$27/12,0)),"-")</f>
        <v>0</v>
      </c>
      <c r="R215" s="261">
        <f>IFERROR(IF(-SUM(R$20:R214)+R$15&lt;0.000001,0,IF($C215&gt;='H-32A-WP06 - Debt Service'!S$24,'H-32A-WP06 - Debt Service'!S$27/12,0)),"-")</f>
        <v>0</v>
      </c>
      <c r="S215" s="261">
        <f>IFERROR(IF(-SUM(S$20:S214)+S$15&lt;0.000001,0,IF($C215&gt;='H-32A-WP06 - Debt Service'!O$24,'H-32A-WP06 - Debt Service'!O$27/12,0)),"-")</f>
        <v>0</v>
      </c>
      <c r="T215" s="261">
        <f>IFERROR(IF(-SUM(T$20:T214)+T$15&lt;0.000001,0,IF($C215&gt;='H-32A-WP06 - Debt Service'!#REF!,'H-32A-WP06 - Debt Service'!#REF!/12,0)),"-")</f>
        <v>0</v>
      </c>
      <c r="U215" s="261">
        <f>IFERROR(IF(-SUM(U$20:U214)+U$15&lt;0.000001,0,IF($C215&gt;='H-32A-WP06 - Debt Service'!T$24,'H-32A-WP06 - Debt Service'!T$27/12,0)),"-")</f>
        <v>0</v>
      </c>
      <c r="V215" s="261">
        <f>IFERROR(IF(-SUM(V$20:V214)+V$15&lt;0.000001,0,IF($C215&gt;='H-32A-WP06 - Debt Service'!N$24,'H-32A-WP06 - Debt Service'!N$27/12,0)),"-")</f>
        <v>0</v>
      </c>
      <c r="W215" s="261">
        <f>IFERROR(IF(-SUM(W$20:W214)+W$15&lt;0.000001,0,IF($C215&gt;='H-32A-WP06 - Debt Service'!Q$24,'H-32A-WP06 - Debt Service'!Q$27/12,0)),"-")</f>
        <v>0</v>
      </c>
      <c r="X215" s="261">
        <f>IFERROR(IF(-SUM(X$20:X214)+X$15&lt;0.000001,0,IF($C215&gt;='H-32A-WP06 - Debt Service'!T$24,'H-32A-WP06 - Debt Service'!T$27/12,0)),"-")</f>
        <v>0</v>
      </c>
      <c r="Y215" s="261">
        <f>IFERROR(IF(-SUM(Y$20:Y214)+Y$15&lt;0.000001,0,IF($C215&gt;='H-32A-WP06 - Debt Service'!#REF!,'H-32A-WP06 - Debt Service'!#REF!/12,0)),"-")</f>
        <v>0</v>
      </c>
      <c r="Z215" s="261">
        <f>IFERROR(IF(-SUM(Z$20:Z214)+Z$15&lt;0.000001,0,IF($C215&gt;='H-32A-WP06 - Debt Service'!S$24,'H-32A-WP06 - Debt Service'!S$27/12,0)),"-")</f>
        <v>0</v>
      </c>
      <c r="AA215" s="261">
        <f>IFERROR(IF(-SUM(AA$20:AA214)+AA$15&lt;0.000001,0,IF($C215&gt;='H-32A-WP06 - Debt Service'!R$24,'H-32A-WP06 - Debt Service'!R$27/12,0)),"-")</f>
        <v>0</v>
      </c>
      <c r="AB215" s="261">
        <f>IFERROR(IF(-SUM(AB$20:AB214)+AB$15&lt;0.000001,0,IF($C215&gt;='H-32A-WP06 - Debt Service'!P$24,'H-32A-WP06 - Debt Service'!P$27/12,0)),"-")</f>
        <v>0</v>
      </c>
      <c r="AC215" s="261">
        <f>IFERROR(IF(-SUM(AC$20:AC214)+AC$15&lt;0.000001,0,IF($C215&gt;='H-32A-WP06 - Debt Service'!#REF!,'H-32A-WP06 - Debt Service'!#REF!/12,0)),"-")</f>
        <v>0</v>
      </c>
      <c r="AD215" s="261">
        <f>IFERROR(IF(-SUM(AD$20:AD214)+AD$15&lt;0.000001,0,IF($C215&gt;='H-32A-WP06 - Debt Service'!#REF!,'H-32A-WP06 - Debt Service'!#REF!/12,0)),"-")</f>
        <v>0</v>
      </c>
      <c r="AE215" s="261">
        <f>IFERROR(IF(-SUM(AE$20:AE214)+AE$15&lt;0.000001,0,IF($C215&gt;='H-32A-WP06 - Debt Service'!#REF!,'H-32A-WP06 - Debt Service'!#REF!/12,0)),"-")</f>
        <v>0</v>
      </c>
      <c r="AF215" s="261">
        <f>IFERROR(IF(-SUM(AF$20:AF214)+AF$15&lt;0.000001,0,IF($C215&gt;='H-32A-WP06 - Debt Service'!#REF!,'H-32A-WP06 - Debt Service'!#REF!/12,0)),"-")</f>
        <v>0</v>
      </c>
      <c r="AH215" s="252">
        <f t="shared" si="16"/>
        <v>2035</v>
      </c>
      <c r="AI215" s="273">
        <f t="shared" si="18"/>
        <v>49400</v>
      </c>
      <c r="AJ215" s="273"/>
      <c r="AK215" s="261" t="str">
        <f>IFERROR(IF(-SUM(AK$20:AK214)+AK$15&lt;0.000001,0,IF($C215&gt;='H-32A-WP06 - Debt Service'!AH$24,'H-32A-WP06 - Debt Service'!AH$27/12,0)),"-")</f>
        <v>-</v>
      </c>
      <c r="AL215" s="261">
        <f>IFERROR(IF(-SUM(AL$20:AL214)+AL$15&lt;0.000001,0,IF($C215&gt;='H-32A-WP06 - Debt Service'!AI$24,'H-32A-WP06 - Debt Service'!AI$27/12,0)),"-")</f>
        <v>0</v>
      </c>
      <c r="AM215" s="261">
        <f>IFERROR(IF(-SUM(AM$20:AM214)+AM$15&lt;0.000001,0,IF($C215&gt;='H-32A-WP06 - Debt Service'!AJ$24,'H-32A-WP06 - Debt Service'!AJ$27/12,0)),"-")</f>
        <v>0</v>
      </c>
      <c r="AN215" s="261">
        <f>IFERROR(IF(-SUM(AN$20:AN214)+AN$15&lt;0.000001,0,IF($C215&gt;='H-32A-WP06 - Debt Service'!AK$24,'H-32A-WP06 - Debt Service'!AK$27/12,0)),"-")</f>
        <v>0</v>
      </c>
      <c r="AO215" s="261">
        <f>IFERROR(IF(-SUM(AO$20:AO214)+AO$15&lt;0.000001,0,IF($C215&gt;='H-32A-WP06 - Debt Service'!AL$24,'H-32A-WP06 - Debt Service'!AL$27/12,0)),"-")</f>
        <v>0</v>
      </c>
      <c r="AP215" s="261">
        <f>IFERROR(IF(-SUM(AP$20:AP214)+AP$15&lt;0.000001,0,IF($C215&gt;='H-32A-WP06 - Debt Service'!AM$24,'H-32A-WP06 - Debt Service'!AM$27/12,0)),"-")</f>
        <v>0</v>
      </c>
      <c r="AQ215" s="261">
        <f>IFERROR(IF(-SUM(AQ$20:AQ214)+AQ$15&lt;0.000001,0,IF($C215&gt;='H-32A-WP06 - Debt Service'!AN$24,'H-32A-WP06 - Debt Service'!AN$27/12,0)),"-")</f>
        <v>0</v>
      </c>
      <c r="AR215" s="261">
        <f>IFERROR(IF(-SUM(AR$20:AR214)+AR$15&lt;0.000001,0,IF($C215&gt;='H-32A-WP06 - Debt Service'!AO$24,'H-32A-WP06 - Debt Service'!AO$27/12,0)),"-")</f>
        <v>0</v>
      </c>
      <c r="AS215" s="261">
        <f>IFERROR(IF(-SUM(AS$20:AS214)+AS$15&lt;0.000001,0,IF($C215&gt;='H-32A-WP06 - Debt Service'!AP$24,'H-32A-WP06 - Debt Service'!AP$27/12,0)),"-")</f>
        <v>0</v>
      </c>
      <c r="AT215" s="261">
        <f>IFERROR(IF(-SUM(AT$20:AT214)+AT$15&lt;0.000001,0,IF($C215&gt;='H-32A-WP06 - Debt Service'!AQ$24,'H-32A-WP06 - Debt Service'!AQ$27/12,0)),"-")</f>
        <v>0</v>
      </c>
    </row>
    <row r="216" spans="2:46" x14ac:dyDescent="0.35">
      <c r="B216" s="252">
        <f t="shared" si="15"/>
        <v>2035</v>
      </c>
      <c r="C216" s="273">
        <f t="shared" si="17"/>
        <v>49430</v>
      </c>
      <c r="D216" s="273"/>
      <c r="E216" s="261">
        <f>IFERROR(IF(-SUM(E$20:E215)+E$15&lt;0.000001,0,IF($C216&gt;='H-32A-WP06 - Debt Service'!C$24,'H-32A-WP06 - Debt Service'!C$27/12,0)),"-")</f>
        <v>0</v>
      </c>
      <c r="F216" s="261">
        <f>IFERROR(IF(-SUM(F$20:F215)+F$15&lt;0.000001,0,IF($C216&gt;='H-32A-WP06 - Debt Service'!D$24,'H-32A-WP06 - Debt Service'!D$27/12,0)),"-")</f>
        <v>0</v>
      </c>
      <c r="G216" s="261">
        <f>IFERROR(IF(-SUM(G$20:G215)+G$15&lt;0.000001,0,IF($C216&gt;='H-32A-WP06 - Debt Service'!E$24,'H-32A-WP06 - Debt Service'!E$27/12,0)),"-")</f>
        <v>0</v>
      </c>
      <c r="H216" s="261">
        <f>IFERROR(IF(-SUM(H$20:H215)+H$15&lt;0.000001,0,IF($C216&gt;='H-32A-WP06 - Debt Service'!F$24,'H-32A-WP06 - Debt Service'!F$27/12,0)),"-")</f>
        <v>0</v>
      </c>
      <c r="I216" s="261">
        <f>IFERROR(IF(-SUM(I$20:I215)+I$15&lt;0.000001,0,IF($C216&gt;='H-32A-WP06 - Debt Service'!G$24,'H-32A-WP06 - Debt Service'!G$27/12,0)),"-")</f>
        <v>0</v>
      </c>
      <c r="J216" s="261">
        <f>IFERROR(IF(-SUM(J$20:J215)+J$15&lt;0.000001,0,IF($C216&gt;='H-32A-WP06 - Debt Service'!H$24,'H-32A-WP06 - Debt Service'!H$27/12,0)),"-")</f>
        <v>0</v>
      </c>
      <c r="K216" s="261">
        <f>IFERROR(IF(-SUM(K$20:K215)+K$15&lt;0.000001,0,IF($C216&gt;='H-32A-WP06 - Debt Service'!I$24,'H-32A-WP06 - Debt Service'!I$27/12,0)),"-")</f>
        <v>0</v>
      </c>
      <c r="L216" s="261">
        <f>IFERROR(IF(-SUM(L$20:L215)+L$15&lt;0.000001,0,IF($C216&gt;='H-32A-WP06 - Debt Service'!J$24,'H-32A-WP06 - Debt Service'!J$27/12,0)),"-")</f>
        <v>0</v>
      </c>
      <c r="M216" s="261">
        <f>IFERROR(IF(-SUM(M$20:M215)+M$15&lt;0.000001,0,IF($C216&gt;='H-32A-WP06 - Debt Service'!K$24,'H-32A-WP06 - Debt Service'!K$27/12,0)),"-")</f>
        <v>0</v>
      </c>
      <c r="N216" s="261"/>
      <c r="O216" s="261"/>
      <c r="P216" s="261">
        <f>IFERROR(IF(-SUM(P$20:P215)+P$15&lt;0.000001,0,IF($C216&gt;='H-32A-WP06 - Debt Service'!M$24,'H-32A-WP06 - Debt Service'!M$27/12,0)),"-")</f>
        <v>0</v>
      </c>
      <c r="Q216" s="261">
        <f>IFERROR(IF(-SUM(Q$20:Q215)+Q$15&lt;0.000001,0,IF($C216&gt;='H-32A-WP06 - Debt Service'!L$24,'H-32A-WP06 - Debt Service'!L$27/12,0)),"-")</f>
        <v>0</v>
      </c>
      <c r="R216" s="261">
        <f>IFERROR(IF(-SUM(R$20:R215)+R$15&lt;0.000001,0,IF($C216&gt;='H-32A-WP06 - Debt Service'!S$24,'H-32A-WP06 - Debt Service'!S$27/12,0)),"-")</f>
        <v>0</v>
      </c>
      <c r="S216" s="261">
        <f>IFERROR(IF(-SUM(S$20:S215)+S$15&lt;0.000001,0,IF($C216&gt;='H-32A-WP06 - Debt Service'!O$24,'H-32A-WP06 - Debt Service'!O$27/12,0)),"-")</f>
        <v>0</v>
      </c>
      <c r="T216" s="261">
        <f>IFERROR(IF(-SUM(T$20:T215)+T$15&lt;0.000001,0,IF($C216&gt;='H-32A-WP06 - Debt Service'!#REF!,'H-32A-WP06 - Debt Service'!#REF!/12,0)),"-")</f>
        <v>0</v>
      </c>
      <c r="U216" s="261">
        <f>IFERROR(IF(-SUM(U$20:U215)+U$15&lt;0.000001,0,IF($C216&gt;='H-32A-WP06 - Debt Service'!T$24,'H-32A-WP06 - Debt Service'!T$27/12,0)),"-")</f>
        <v>0</v>
      </c>
      <c r="V216" s="261">
        <f>IFERROR(IF(-SUM(V$20:V215)+V$15&lt;0.000001,0,IF($C216&gt;='H-32A-WP06 - Debt Service'!N$24,'H-32A-WP06 - Debt Service'!N$27/12,0)),"-")</f>
        <v>0</v>
      </c>
      <c r="W216" s="261">
        <f>IFERROR(IF(-SUM(W$20:W215)+W$15&lt;0.000001,0,IF($C216&gt;='H-32A-WP06 - Debt Service'!Q$24,'H-32A-WP06 - Debt Service'!Q$27/12,0)),"-")</f>
        <v>0</v>
      </c>
      <c r="X216" s="261">
        <f>IFERROR(IF(-SUM(X$20:X215)+X$15&lt;0.000001,0,IF($C216&gt;='H-32A-WP06 - Debt Service'!T$24,'H-32A-WP06 - Debt Service'!T$27/12,0)),"-")</f>
        <v>0</v>
      </c>
      <c r="Y216" s="261">
        <f>IFERROR(IF(-SUM(Y$20:Y215)+Y$15&lt;0.000001,0,IF($C216&gt;='H-32A-WP06 - Debt Service'!#REF!,'H-32A-WP06 - Debt Service'!#REF!/12,0)),"-")</f>
        <v>0</v>
      </c>
      <c r="Z216" s="261">
        <f>IFERROR(IF(-SUM(Z$20:Z215)+Z$15&lt;0.000001,0,IF($C216&gt;='H-32A-WP06 - Debt Service'!S$24,'H-32A-WP06 - Debt Service'!S$27/12,0)),"-")</f>
        <v>0</v>
      </c>
      <c r="AA216" s="261">
        <f>IFERROR(IF(-SUM(AA$20:AA215)+AA$15&lt;0.000001,0,IF($C216&gt;='H-32A-WP06 - Debt Service'!R$24,'H-32A-WP06 - Debt Service'!R$27/12,0)),"-")</f>
        <v>0</v>
      </c>
      <c r="AB216" s="261">
        <f>IFERROR(IF(-SUM(AB$20:AB215)+AB$15&lt;0.000001,0,IF($C216&gt;='H-32A-WP06 - Debt Service'!P$24,'H-32A-WP06 - Debt Service'!P$27/12,0)),"-")</f>
        <v>0</v>
      </c>
      <c r="AC216" s="261">
        <f>IFERROR(IF(-SUM(AC$20:AC215)+AC$15&lt;0.000001,0,IF($C216&gt;='H-32A-WP06 - Debt Service'!#REF!,'H-32A-WP06 - Debt Service'!#REF!/12,0)),"-")</f>
        <v>0</v>
      </c>
      <c r="AD216" s="261">
        <f>IFERROR(IF(-SUM(AD$20:AD215)+AD$15&lt;0.000001,0,IF($C216&gt;='H-32A-WP06 - Debt Service'!#REF!,'H-32A-WP06 - Debt Service'!#REF!/12,0)),"-")</f>
        <v>0</v>
      </c>
      <c r="AE216" s="261">
        <f>IFERROR(IF(-SUM(AE$20:AE215)+AE$15&lt;0.000001,0,IF($C216&gt;='H-32A-WP06 - Debt Service'!#REF!,'H-32A-WP06 - Debt Service'!#REF!/12,0)),"-")</f>
        <v>0</v>
      </c>
      <c r="AF216" s="261">
        <f>IFERROR(IF(-SUM(AF$20:AF215)+AF$15&lt;0.000001,0,IF($C216&gt;='H-32A-WP06 - Debt Service'!#REF!,'H-32A-WP06 - Debt Service'!#REF!/12,0)),"-")</f>
        <v>0</v>
      </c>
      <c r="AH216" s="252">
        <f t="shared" si="16"/>
        <v>2035</v>
      </c>
      <c r="AI216" s="273">
        <f t="shared" si="18"/>
        <v>49430</v>
      </c>
      <c r="AJ216" s="273"/>
      <c r="AK216" s="261" t="str">
        <f>IFERROR(IF(-SUM(AK$20:AK215)+AK$15&lt;0.000001,0,IF($C216&gt;='H-32A-WP06 - Debt Service'!AH$24,'H-32A-WP06 - Debt Service'!AH$27/12,0)),"-")</f>
        <v>-</v>
      </c>
      <c r="AL216" s="261">
        <f>IFERROR(IF(-SUM(AL$20:AL215)+AL$15&lt;0.000001,0,IF($C216&gt;='H-32A-WP06 - Debt Service'!AI$24,'H-32A-WP06 - Debt Service'!AI$27/12,0)),"-")</f>
        <v>0</v>
      </c>
      <c r="AM216" s="261">
        <f>IFERROR(IF(-SUM(AM$20:AM215)+AM$15&lt;0.000001,0,IF($C216&gt;='H-32A-WP06 - Debt Service'!AJ$24,'H-32A-WP06 - Debt Service'!AJ$27/12,0)),"-")</f>
        <v>0</v>
      </c>
      <c r="AN216" s="261">
        <f>IFERROR(IF(-SUM(AN$20:AN215)+AN$15&lt;0.000001,0,IF($C216&gt;='H-32A-WP06 - Debt Service'!AK$24,'H-32A-WP06 - Debt Service'!AK$27/12,0)),"-")</f>
        <v>0</v>
      </c>
      <c r="AO216" s="261">
        <f>IFERROR(IF(-SUM(AO$20:AO215)+AO$15&lt;0.000001,0,IF($C216&gt;='H-32A-WP06 - Debt Service'!AL$24,'H-32A-WP06 - Debt Service'!AL$27/12,0)),"-")</f>
        <v>0</v>
      </c>
      <c r="AP216" s="261">
        <f>IFERROR(IF(-SUM(AP$20:AP215)+AP$15&lt;0.000001,0,IF($C216&gt;='H-32A-WP06 - Debt Service'!AM$24,'H-32A-WP06 - Debt Service'!AM$27/12,0)),"-")</f>
        <v>0</v>
      </c>
      <c r="AQ216" s="261">
        <f>IFERROR(IF(-SUM(AQ$20:AQ215)+AQ$15&lt;0.000001,0,IF($C216&gt;='H-32A-WP06 - Debt Service'!AN$24,'H-32A-WP06 - Debt Service'!AN$27/12,0)),"-")</f>
        <v>0</v>
      </c>
      <c r="AR216" s="261">
        <f>IFERROR(IF(-SUM(AR$20:AR215)+AR$15&lt;0.000001,0,IF($C216&gt;='H-32A-WP06 - Debt Service'!AO$24,'H-32A-WP06 - Debt Service'!AO$27/12,0)),"-")</f>
        <v>0</v>
      </c>
      <c r="AS216" s="261">
        <f>IFERROR(IF(-SUM(AS$20:AS215)+AS$15&lt;0.000001,0,IF($C216&gt;='H-32A-WP06 - Debt Service'!AP$24,'H-32A-WP06 - Debt Service'!AP$27/12,0)),"-")</f>
        <v>0</v>
      </c>
      <c r="AT216" s="261">
        <f>IFERROR(IF(-SUM(AT$20:AT215)+AT$15&lt;0.000001,0,IF($C216&gt;='H-32A-WP06 - Debt Service'!AQ$24,'H-32A-WP06 - Debt Service'!AQ$27/12,0)),"-")</f>
        <v>0</v>
      </c>
    </row>
    <row r="217" spans="2:46" x14ac:dyDescent="0.35">
      <c r="B217" s="252">
        <f t="shared" si="15"/>
        <v>2035</v>
      </c>
      <c r="C217" s="273">
        <f t="shared" si="17"/>
        <v>49461</v>
      </c>
      <c r="D217" s="273"/>
      <c r="E217" s="261">
        <f>IFERROR(IF(-SUM(E$20:E216)+E$15&lt;0.000001,0,IF($C217&gt;='H-32A-WP06 - Debt Service'!C$24,'H-32A-WP06 - Debt Service'!C$27/12,0)),"-")</f>
        <v>0</v>
      </c>
      <c r="F217" s="261">
        <f>IFERROR(IF(-SUM(F$20:F216)+F$15&lt;0.000001,0,IF($C217&gt;='H-32A-WP06 - Debt Service'!D$24,'H-32A-WP06 - Debt Service'!D$27/12,0)),"-")</f>
        <v>0</v>
      </c>
      <c r="G217" s="261">
        <f>IFERROR(IF(-SUM(G$20:G216)+G$15&lt;0.000001,0,IF($C217&gt;='H-32A-WP06 - Debt Service'!E$24,'H-32A-WP06 - Debt Service'!E$27/12,0)),"-")</f>
        <v>0</v>
      </c>
      <c r="H217" s="261">
        <f>IFERROR(IF(-SUM(H$20:H216)+H$15&lt;0.000001,0,IF($C217&gt;='H-32A-WP06 - Debt Service'!F$24,'H-32A-WP06 - Debt Service'!F$27/12,0)),"-")</f>
        <v>0</v>
      </c>
      <c r="I217" s="261">
        <f>IFERROR(IF(-SUM(I$20:I216)+I$15&lt;0.000001,0,IF($C217&gt;='H-32A-WP06 - Debt Service'!G$24,'H-32A-WP06 - Debt Service'!G$27/12,0)),"-")</f>
        <v>0</v>
      </c>
      <c r="J217" s="261">
        <f>IFERROR(IF(-SUM(J$20:J216)+J$15&lt;0.000001,0,IF($C217&gt;='H-32A-WP06 - Debt Service'!H$24,'H-32A-WP06 - Debt Service'!H$27/12,0)),"-")</f>
        <v>0</v>
      </c>
      <c r="K217" s="261">
        <f>IFERROR(IF(-SUM(K$20:K216)+K$15&lt;0.000001,0,IF($C217&gt;='H-32A-WP06 - Debt Service'!I$24,'H-32A-WP06 - Debt Service'!I$27/12,0)),"-")</f>
        <v>0</v>
      </c>
      <c r="L217" s="261">
        <f>IFERROR(IF(-SUM(L$20:L216)+L$15&lt;0.000001,0,IF($C217&gt;='H-32A-WP06 - Debt Service'!J$24,'H-32A-WP06 - Debt Service'!J$27/12,0)),"-")</f>
        <v>0</v>
      </c>
      <c r="M217" s="261">
        <f>IFERROR(IF(-SUM(M$20:M216)+M$15&lt;0.000001,0,IF($C217&gt;='H-32A-WP06 - Debt Service'!K$24,'H-32A-WP06 - Debt Service'!K$27/12,0)),"-")</f>
        <v>0</v>
      </c>
      <c r="N217" s="261"/>
      <c r="O217" s="261"/>
      <c r="P217" s="261">
        <f>IFERROR(IF(-SUM(P$20:P216)+P$15&lt;0.000001,0,IF($C217&gt;='H-32A-WP06 - Debt Service'!M$24,'H-32A-WP06 - Debt Service'!M$27/12,0)),"-")</f>
        <v>0</v>
      </c>
      <c r="Q217" s="261">
        <f>IFERROR(IF(-SUM(Q$20:Q216)+Q$15&lt;0.000001,0,IF($C217&gt;='H-32A-WP06 - Debt Service'!L$24,'H-32A-WP06 - Debt Service'!L$27/12,0)),"-")</f>
        <v>0</v>
      </c>
      <c r="R217" s="261">
        <f>IFERROR(IF(-SUM(R$20:R216)+R$15&lt;0.000001,0,IF($C217&gt;='H-32A-WP06 - Debt Service'!S$24,'H-32A-WP06 - Debt Service'!S$27/12,0)),"-")</f>
        <v>0</v>
      </c>
      <c r="S217" s="261">
        <f>IFERROR(IF(-SUM(S$20:S216)+S$15&lt;0.000001,0,IF($C217&gt;='H-32A-WP06 - Debt Service'!O$24,'H-32A-WP06 - Debt Service'!O$27/12,0)),"-")</f>
        <v>0</v>
      </c>
      <c r="T217" s="261">
        <f>IFERROR(IF(-SUM(T$20:T216)+T$15&lt;0.000001,0,IF($C217&gt;='H-32A-WP06 - Debt Service'!#REF!,'H-32A-WP06 - Debt Service'!#REF!/12,0)),"-")</f>
        <v>0</v>
      </c>
      <c r="U217" s="261">
        <f>IFERROR(IF(-SUM(U$20:U216)+U$15&lt;0.000001,0,IF($C217&gt;='H-32A-WP06 - Debt Service'!T$24,'H-32A-WP06 - Debt Service'!T$27/12,0)),"-")</f>
        <v>0</v>
      </c>
      <c r="V217" s="261">
        <f>IFERROR(IF(-SUM(V$20:V216)+V$15&lt;0.000001,0,IF($C217&gt;='H-32A-WP06 - Debt Service'!N$24,'H-32A-WP06 - Debt Service'!N$27/12,0)),"-")</f>
        <v>0</v>
      </c>
      <c r="W217" s="261">
        <f>IFERROR(IF(-SUM(W$20:W216)+W$15&lt;0.000001,0,IF($C217&gt;='H-32A-WP06 - Debt Service'!Q$24,'H-32A-WP06 - Debt Service'!Q$27/12,0)),"-")</f>
        <v>0</v>
      </c>
      <c r="X217" s="261">
        <f>IFERROR(IF(-SUM(X$20:X216)+X$15&lt;0.000001,0,IF($C217&gt;='H-32A-WP06 - Debt Service'!T$24,'H-32A-WP06 - Debt Service'!T$27/12,0)),"-")</f>
        <v>0</v>
      </c>
      <c r="Y217" s="261">
        <f>IFERROR(IF(-SUM(Y$20:Y216)+Y$15&lt;0.000001,0,IF($C217&gt;='H-32A-WP06 - Debt Service'!#REF!,'H-32A-WP06 - Debt Service'!#REF!/12,0)),"-")</f>
        <v>0</v>
      </c>
      <c r="Z217" s="261">
        <f>IFERROR(IF(-SUM(Z$20:Z216)+Z$15&lt;0.000001,0,IF($C217&gt;='H-32A-WP06 - Debt Service'!S$24,'H-32A-WP06 - Debt Service'!S$27/12,0)),"-")</f>
        <v>0</v>
      </c>
      <c r="AA217" s="261">
        <f>IFERROR(IF(-SUM(AA$20:AA216)+AA$15&lt;0.000001,0,IF($C217&gt;='H-32A-WP06 - Debt Service'!R$24,'H-32A-WP06 - Debt Service'!R$27/12,0)),"-")</f>
        <v>0</v>
      </c>
      <c r="AB217" s="261">
        <f>IFERROR(IF(-SUM(AB$20:AB216)+AB$15&lt;0.000001,0,IF($C217&gt;='H-32A-WP06 - Debt Service'!P$24,'H-32A-WP06 - Debt Service'!P$27/12,0)),"-")</f>
        <v>0</v>
      </c>
      <c r="AC217" s="261">
        <f>IFERROR(IF(-SUM(AC$20:AC216)+AC$15&lt;0.000001,0,IF($C217&gt;='H-32A-WP06 - Debt Service'!#REF!,'H-32A-WP06 - Debt Service'!#REF!/12,0)),"-")</f>
        <v>0</v>
      </c>
      <c r="AD217" s="261">
        <f>IFERROR(IF(-SUM(AD$20:AD216)+AD$15&lt;0.000001,0,IF($C217&gt;='H-32A-WP06 - Debt Service'!#REF!,'H-32A-WP06 - Debt Service'!#REF!/12,0)),"-")</f>
        <v>0</v>
      </c>
      <c r="AE217" s="261">
        <f>IFERROR(IF(-SUM(AE$20:AE216)+AE$15&lt;0.000001,0,IF($C217&gt;='H-32A-WP06 - Debt Service'!#REF!,'H-32A-WP06 - Debt Service'!#REF!/12,0)),"-")</f>
        <v>0</v>
      </c>
      <c r="AF217" s="261">
        <f>IFERROR(IF(-SUM(AF$20:AF216)+AF$15&lt;0.000001,0,IF($C217&gt;='H-32A-WP06 - Debt Service'!#REF!,'H-32A-WP06 - Debt Service'!#REF!/12,0)),"-")</f>
        <v>0</v>
      </c>
      <c r="AH217" s="252">
        <f t="shared" si="16"/>
        <v>2035</v>
      </c>
      <c r="AI217" s="273">
        <f t="shared" si="18"/>
        <v>49461</v>
      </c>
      <c r="AJ217" s="273"/>
      <c r="AK217" s="261" t="str">
        <f>IFERROR(IF(-SUM(AK$20:AK216)+AK$15&lt;0.000001,0,IF($C217&gt;='H-32A-WP06 - Debt Service'!AH$24,'H-32A-WP06 - Debt Service'!AH$27/12,0)),"-")</f>
        <v>-</v>
      </c>
      <c r="AL217" s="261">
        <f>IFERROR(IF(-SUM(AL$20:AL216)+AL$15&lt;0.000001,0,IF($C217&gt;='H-32A-WP06 - Debt Service'!AI$24,'H-32A-WP06 - Debt Service'!AI$27/12,0)),"-")</f>
        <v>0</v>
      </c>
      <c r="AM217" s="261">
        <f>IFERROR(IF(-SUM(AM$20:AM216)+AM$15&lt;0.000001,0,IF($C217&gt;='H-32A-WP06 - Debt Service'!AJ$24,'H-32A-WP06 - Debt Service'!AJ$27/12,0)),"-")</f>
        <v>0</v>
      </c>
      <c r="AN217" s="261">
        <f>IFERROR(IF(-SUM(AN$20:AN216)+AN$15&lt;0.000001,0,IF($C217&gt;='H-32A-WP06 - Debt Service'!AK$24,'H-32A-WP06 - Debt Service'!AK$27/12,0)),"-")</f>
        <v>0</v>
      </c>
      <c r="AO217" s="261">
        <f>IFERROR(IF(-SUM(AO$20:AO216)+AO$15&lt;0.000001,0,IF($C217&gt;='H-32A-WP06 - Debt Service'!AL$24,'H-32A-WP06 - Debt Service'!AL$27/12,0)),"-")</f>
        <v>0</v>
      </c>
      <c r="AP217" s="261">
        <f>IFERROR(IF(-SUM(AP$20:AP216)+AP$15&lt;0.000001,0,IF($C217&gt;='H-32A-WP06 - Debt Service'!AM$24,'H-32A-WP06 - Debt Service'!AM$27/12,0)),"-")</f>
        <v>0</v>
      </c>
      <c r="AQ217" s="261">
        <f>IFERROR(IF(-SUM(AQ$20:AQ216)+AQ$15&lt;0.000001,0,IF($C217&gt;='H-32A-WP06 - Debt Service'!AN$24,'H-32A-WP06 - Debt Service'!AN$27/12,0)),"-")</f>
        <v>0</v>
      </c>
      <c r="AR217" s="261">
        <f>IFERROR(IF(-SUM(AR$20:AR216)+AR$15&lt;0.000001,0,IF($C217&gt;='H-32A-WP06 - Debt Service'!AO$24,'H-32A-WP06 - Debt Service'!AO$27/12,0)),"-")</f>
        <v>0</v>
      </c>
      <c r="AS217" s="261">
        <f>IFERROR(IF(-SUM(AS$20:AS216)+AS$15&lt;0.000001,0,IF($C217&gt;='H-32A-WP06 - Debt Service'!AP$24,'H-32A-WP06 - Debt Service'!AP$27/12,0)),"-")</f>
        <v>0</v>
      </c>
      <c r="AT217" s="261">
        <f>IFERROR(IF(-SUM(AT$20:AT216)+AT$15&lt;0.000001,0,IF($C217&gt;='H-32A-WP06 - Debt Service'!AQ$24,'H-32A-WP06 - Debt Service'!AQ$27/12,0)),"-")</f>
        <v>0</v>
      </c>
    </row>
    <row r="218" spans="2:46" x14ac:dyDescent="0.35">
      <c r="B218" s="252">
        <f t="shared" si="15"/>
        <v>2035</v>
      </c>
      <c r="C218" s="273">
        <f t="shared" si="17"/>
        <v>49491</v>
      </c>
      <c r="D218" s="273"/>
      <c r="E218" s="261">
        <f>IFERROR(IF(-SUM(E$20:E217)+E$15&lt;0.000001,0,IF($C218&gt;='H-32A-WP06 - Debt Service'!C$24,'H-32A-WP06 - Debt Service'!C$27/12,0)),"-")</f>
        <v>0</v>
      </c>
      <c r="F218" s="261">
        <f>IFERROR(IF(-SUM(F$20:F217)+F$15&lt;0.000001,0,IF($C218&gt;='H-32A-WP06 - Debt Service'!D$24,'H-32A-WP06 - Debt Service'!D$27/12,0)),"-")</f>
        <v>0</v>
      </c>
      <c r="G218" s="261">
        <f>IFERROR(IF(-SUM(G$20:G217)+G$15&lt;0.000001,0,IF($C218&gt;='H-32A-WP06 - Debt Service'!E$24,'H-32A-WP06 - Debt Service'!E$27/12,0)),"-")</f>
        <v>0</v>
      </c>
      <c r="H218" s="261">
        <f>IFERROR(IF(-SUM(H$20:H217)+H$15&lt;0.000001,0,IF($C218&gt;='H-32A-WP06 - Debt Service'!F$24,'H-32A-WP06 - Debt Service'!F$27/12,0)),"-")</f>
        <v>0</v>
      </c>
      <c r="I218" s="261">
        <f>IFERROR(IF(-SUM(I$20:I217)+I$15&lt;0.000001,0,IF($C218&gt;='H-32A-WP06 - Debt Service'!G$24,'H-32A-WP06 - Debt Service'!G$27/12,0)),"-")</f>
        <v>0</v>
      </c>
      <c r="J218" s="261">
        <f>IFERROR(IF(-SUM(J$20:J217)+J$15&lt;0.000001,0,IF($C218&gt;='H-32A-WP06 - Debt Service'!H$24,'H-32A-WP06 - Debt Service'!H$27/12,0)),"-")</f>
        <v>0</v>
      </c>
      <c r="K218" s="261">
        <f>IFERROR(IF(-SUM(K$20:K217)+K$15&lt;0.000001,0,IF($C218&gt;='H-32A-WP06 - Debt Service'!I$24,'H-32A-WP06 - Debt Service'!I$27/12,0)),"-")</f>
        <v>0</v>
      </c>
      <c r="L218" s="261">
        <f>IFERROR(IF(-SUM(L$20:L217)+L$15&lt;0.000001,0,IF($C218&gt;='H-32A-WP06 - Debt Service'!J$24,'H-32A-WP06 - Debt Service'!J$27/12,0)),"-")</f>
        <v>0</v>
      </c>
      <c r="M218" s="261">
        <f>IFERROR(IF(-SUM(M$20:M217)+M$15&lt;0.000001,0,IF($C218&gt;='H-32A-WP06 - Debt Service'!K$24,'H-32A-WP06 - Debt Service'!K$27/12,0)),"-")</f>
        <v>0</v>
      </c>
      <c r="N218" s="261"/>
      <c r="O218" s="261"/>
      <c r="P218" s="261">
        <f>IFERROR(IF(-SUM(P$20:P217)+P$15&lt;0.000001,0,IF($C218&gt;='H-32A-WP06 - Debt Service'!M$24,'H-32A-WP06 - Debt Service'!M$27/12,0)),"-")</f>
        <v>0</v>
      </c>
      <c r="Q218" s="261">
        <f>IFERROR(IF(-SUM(Q$20:Q217)+Q$15&lt;0.000001,0,IF($C218&gt;='H-32A-WP06 - Debt Service'!L$24,'H-32A-WP06 - Debt Service'!L$27/12,0)),"-")</f>
        <v>0</v>
      </c>
      <c r="R218" s="261">
        <f>IFERROR(IF(-SUM(R$20:R217)+R$15&lt;0.000001,0,IF($C218&gt;='H-32A-WP06 - Debt Service'!S$24,'H-32A-WP06 - Debt Service'!S$27/12,0)),"-")</f>
        <v>0</v>
      </c>
      <c r="S218" s="261">
        <f>IFERROR(IF(-SUM(S$20:S217)+S$15&lt;0.000001,0,IF($C218&gt;='H-32A-WP06 - Debt Service'!O$24,'H-32A-WP06 - Debt Service'!O$27/12,0)),"-")</f>
        <v>0</v>
      </c>
      <c r="T218" s="261">
        <f>IFERROR(IF(-SUM(T$20:T217)+T$15&lt;0.000001,0,IF($C218&gt;='H-32A-WP06 - Debt Service'!#REF!,'H-32A-WP06 - Debt Service'!#REF!/12,0)),"-")</f>
        <v>0</v>
      </c>
      <c r="U218" s="261">
        <f>IFERROR(IF(-SUM(U$20:U217)+U$15&lt;0.000001,0,IF($C218&gt;='H-32A-WP06 - Debt Service'!T$24,'H-32A-WP06 - Debt Service'!T$27/12,0)),"-")</f>
        <v>0</v>
      </c>
      <c r="V218" s="261">
        <f>IFERROR(IF(-SUM(V$20:V217)+V$15&lt;0.000001,0,IF($C218&gt;='H-32A-WP06 - Debt Service'!N$24,'H-32A-WP06 - Debt Service'!N$27/12,0)),"-")</f>
        <v>0</v>
      </c>
      <c r="W218" s="261">
        <f>IFERROR(IF(-SUM(W$20:W217)+W$15&lt;0.000001,0,IF($C218&gt;='H-32A-WP06 - Debt Service'!Q$24,'H-32A-WP06 - Debt Service'!Q$27/12,0)),"-")</f>
        <v>0</v>
      </c>
      <c r="X218" s="261">
        <f>IFERROR(IF(-SUM(X$20:X217)+X$15&lt;0.000001,0,IF($C218&gt;='H-32A-WP06 - Debt Service'!T$24,'H-32A-WP06 - Debt Service'!T$27/12,0)),"-")</f>
        <v>0</v>
      </c>
      <c r="Y218" s="261">
        <f>IFERROR(IF(-SUM(Y$20:Y217)+Y$15&lt;0.000001,0,IF($C218&gt;='H-32A-WP06 - Debt Service'!#REF!,'H-32A-WP06 - Debt Service'!#REF!/12,0)),"-")</f>
        <v>0</v>
      </c>
      <c r="Z218" s="261">
        <f>IFERROR(IF(-SUM(Z$20:Z217)+Z$15&lt;0.000001,0,IF($C218&gt;='H-32A-WP06 - Debt Service'!S$24,'H-32A-WP06 - Debt Service'!S$27/12,0)),"-")</f>
        <v>0</v>
      </c>
      <c r="AA218" s="261">
        <f>IFERROR(IF(-SUM(AA$20:AA217)+AA$15&lt;0.000001,0,IF($C218&gt;='H-32A-WP06 - Debt Service'!R$24,'H-32A-WP06 - Debt Service'!R$27/12,0)),"-")</f>
        <v>0</v>
      </c>
      <c r="AB218" s="261">
        <f>IFERROR(IF(-SUM(AB$20:AB217)+AB$15&lt;0.000001,0,IF($C218&gt;='H-32A-WP06 - Debt Service'!P$24,'H-32A-WP06 - Debt Service'!P$27/12,0)),"-")</f>
        <v>0</v>
      </c>
      <c r="AC218" s="261">
        <f>IFERROR(IF(-SUM(AC$20:AC217)+AC$15&lt;0.000001,0,IF($C218&gt;='H-32A-WP06 - Debt Service'!#REF!,'H-32A-WP06 - Debt Service'!#REF!/12,0)),"-")</f>
        <v>0</v>
      </c>
      <c r="AD218" s="261">
        <f>IFERROR(IF(-SUM(AD$20:AD217)+AD$15&lt;0.000001,0,IF($C218&gt;='H-32A-WP06 - Debt Service'!#REF!,'H-32A-WP06 - Debt Service'!#REF!/12,0)),"-")</f>
        <v>0</v>
      </c>
      <c r="AE218" s="261">
        <f>IFERROR(IF(-SUM(AE$20:AE217)+AE$15&lt;0.000001,0,IF($C218&gt;='H-32A-WP06 - Debt Service'!#REF!,'H-32A-WP06 - Debt Service'!#REF!/12,0)),"-")</f>
        <v>0</v>
      </c>
      <c r="AF218" s="261">
        <f>IFERROR(IF(-SUM(AF$20:AF217)+AF$15&lt;0.000001,0,IF($C218&gt;='H-32A-WP06 - Debt Service'!#REF!,'H-32A-WP06 - Debt Service'!#REF!/12,0)),"-")</f>
        <v>0</v>
      </c>
      <c r="AH218" s="252">
        <f t="shared" si="16"/>
        <v>2035</v>
      </c>
      <c r="AI218" s="273">
        <f t="shared" si="18"/>
        <v>49491</v>
      </c>
      <c r="AJ218" s="273"/>
      <c r="AK218" s="261" t="str">
        <f>IFERROR(IF(-SUM(AK$20:AK217)+AK$15&lt;0.000001,0,IF($C218&gt;='H-32A-WP06 - Debt Service'!AH$24,'H-32A-WP06 - Debt Service'!AH$27/12,0)),"-")</f>
        <v>-</v>
      </c>
      <c r="AL218" s="261">
        <f>IFERROR(IF(-SUM(AL$20:AL217)+AL$15&lt;0.000001,0,IF($C218&gt;='H-32A-WP06 - Debt Service'!AI$24,'H-32A-WP06 - Debt Service'!AI$27/12,0)),"-")</f>
        <v>0</v>
      </c>
      <c r="AM218" s="261">
        <f>IFERROR(IF(-SUM(AM$20:AM217)+AM$15&lt;0.000001,0,IF($C218&gt;='H-32A-WP06 - Debt Service'!AJ$24,'H-32A-WP06 - Debt Service'!AJ$27/12,0)),"-")</f>
        <v>0</v>
      </c>
      <c r="AN218" s="261">
        <f>IFERROR(IF(-SUM(AN$20:AN217)+AN$15&lt;0.000001,0,IF($C218&gt;='H-32A-WP06 - Debt Service'!AK$24,'H-32A-WP06 - Debt Service'!AK$27/12,0)),"-")</f>
        <v>0</v>
      </c>
      <c r="AO218" s="261">
        <f>IFERROR(IF(-SUM(AO$20:AO217)+AO$15&lt;0.000001,0,IF($C218&gt;='H-32A-WP06 - Debt Service'!AL$24,'H-32A-WP06 - Debt Service'!AL$27/12,0)),"-")</f>
        <v>0</v>
      </c>
      <c r="AP218" s="261">
        <f>IFERROR(IF(-SUM(AP$20:AP217)+AP$15&lt;0.000001,0,IF($C218&gt;='H-32A-WP06 - Debt Service'!AM$24,'H-32A-WP06 - Debt Service'!AM$27/12,0)),"-")</f>
        <v>0</v>
      </c>
      <c r="AQ218" s="261">
        <f>IFERROR(IF(-SUM(AQ$20:AQ217)+AQ$15&lt;0.000001,0,IF($C218&gt;='H-32A-WP06 - Debt Service'!AN$24,'H-32A-WP06 - Debt Service'!AN$27/12,0)),"-")</f>
        <v>0</v>
      </c>
      <c r="AR218" s="261">
        <f>IFERROR(IF(-SUM(AR$20:AR217)+AR$15&lt;0.000001,0,IF($C218&gt;='H-32A-WP06 - Debt Service'!AO$24,'H-32A-WP06 - Debt Service'!AO$27/12,0)),"-")</f>
        <v>0</v>
      </c>
      <c r="AS218" s="261">
        <f>IFERROR(IF(-SUM(AS$20:AS217)+AS$15&lt;0.000001,0,IF($C218&gt;='H-32A-WP06 - Debt Service'!AP$24,'H-32A-WP06 - Debt Service'!AP$27/12,0)),"-")</f>
        <v>0</v>
      </c>
      <c r="AT218" s="261">
        <f>IFERROR(IF(-SUM(AT$20:AT217)+AT$15&lt;0.000001,0,IF($C218&gt;='H-32A-WP06 - Debt Service'!AQ$24,'H-32A-WP06 - Debt Service'!AQ$27/12,0)),"-")</f>
        <v>0</v>
      </c>
    </row>
    <row r="219" spans="2:46" x14ac:dyDescent="0.35">
      <c r="B219" s="252">
        <f t="shared" si="15"/>
        <v>2035</v>
      </c>
      <c r="C219" s="273">
        <f t="shared" si="17"/>
        <v>49522</v>
      </c>
      <c r="D219" s="273"/>
      <c r="E219" s="261">
        <f>IFERROR(IF(-SUM(E$20:E218)+E$15&lt;0.000001,0,IF($C219&gt;='H-32A-WP06 - Debt Service'!C$24,'H-32A-WP06 - Debt Service'!C$27/12,0)),"-")</f>
        <v>0</v>
      </c>
      <c r="F219" s="261">
        <f>IFERROR(IF(-SUM(F$20:F218)+F$15&lt;0.000001,0,IF($C219&gt;='H-32A-WP06 - Debt Service'!D$24,'H-32A-WP06 - Debt Service'!D$27/12,0)),"-")</f>
        <v>0</v>
      </c>
      <c r="G219" s="261">
        <f>IFERROR(IF(-SUM(G$20:G218)+G$15&lt;0.000001,0,IF($C219&gt;='H-32A-WP06 - Debt Service'!E$24,'H-32A-WP06 - Debt Service'!E$27/12,0)),"-")</f>
        <v>0</v>
      </c>
      <c r="H219" s="261">
        <f>IFERROR(IF(-SUM(H$20:H218)+H$15&lt;0.000001,0,IF($C219&gt;='H-32A-WP06 - Debt Service'!F$24,'H-32A-WP06 - Debt Service'!F$27/12,0)),"-")</f>
        <v>0</v>
      </c>
      <c r="I219" s="261">
        <f>IFERROR(IF(-SUM(I$20:I218)+I$15&lt;0.000001,0,IF($C219&gt;='H-32A-WP06 - Debt Service'!G$24,'H-32A-WP06 - Debt Service'!G$27/12,0)),"-")</f>
        <v>0</v>
      </c>
      <c r="J219" s="261">
        <f>IFERROR(IF(-SUM(J$20:J218)+J$15&lt;0.000001,0,IF($C219&gt;='H-32A-WP06 - Debt Service'!H$24,'H-32A-WP06 - Debt Service'!H$27/12,0)),"-")</f>
        <v>0</v>
      </c>
      <c r="K219" s="261">
        <f>IFERROR(IF(-SUM(K$20:K218)+K$15&lt;0.000001,0,IF($C219&gt;='H-32A-WP06 - Debt Service'!I$24,'H-32A-WP06 - Debt Service'!I$27/12,0)),"-")</f>
        <v>0</v>
      </c>
      <c r="L219" s="261">
        <f>IFERROR(IF(-SUM(L$20:L218)+L$15&lt;0.000001,0,IF($C219&gt;='H-32A-WP06 - Debt Service'!J$24,'H-32A-WP06 - Debt Service'!J$27/12,0)),"-")</f>
        <v>0</v>
      </c>
      <c r="M219" s="261">
        <f>IFERROR(IF(-SUM(M$20:M218)+M$15&lt;0.000001,0,IF($C219&gt;='H-32A-WP06 - Debt Service'!K$24,'H-32A-WP06 - Debt Service'!K$27/12,0)),"-")</f>
        <v>0</v>
      </c>
      <c r="N219" s="261"/>
      <c r="O219" s="261"/>
      <c r="P219" s="261">
        <f>IFERROR(IF(-SUM(P$20:P218)+P$15&lt;0.000001,0,IF($C219&gt;='H-32A-WP06 - Debt Service'!M$24,'H-32A-WP06 - Debt Service'!M$27/12,0)),"-")</f>
        <v>0</v>
      </c>
      <c r="Q219" s="261">
        <f>IFERROR(IF(-SUM(Q$20:Q218)+Q$15&lt;0.000001,0,IF($C219&gt;='H-32A-WP06 - Debt Service'!L$24,'H-32A-WP06 - Debt Service'!L$27/12,0)),"-")</f>
        <v>0</v>
      </c>
      <c r="R219" s="261">
        <f>IFERROR(IF(-SUM(R$20:R218)+R$15&lt;0.000001,0,IF($C219&gt;='H-32A-WP06 - Debt Service'!S$24,'H-32A-WP06 - Debt Service'!S$27/12,0)),"-")</f>
        <v>0</v>
      </c>
      <c r="S219" s="261">
        <f>IFERROR(IF(-SUM(S$20:S218)+S$15&lt;0.000001,0,IF($C219&gt;='H-32A-WP06 - Debt Service'!O$24,'H-32A-WP06 - Debt Service'!O$27/12,0)),"-")</f>
        <v>0</v>
      </c>
      <c r="T219" s="261">
        <f>IFERROR(IF(-SUM(T$20:T218)+T$15&lt;0.000001,0,IF($C219&gt;='H-32A-WP06 - Debt Service'!#REF!,'H-32A-WP06 - Debt Service'!#REF!/12,0)),"-")</f>
        <v>0</v>
      </c>
      <c r="U219" s="261">
        <f>IFERROR(IF(-SUM(U$20:U218)+U$15&lt;0.000001,0,IF($C219&gt;='H-32A-WP06 - Debt Service'!T$24,'H-32A-WP06 - Debt Service'!T$27/12,0)),"-")</f>
        <v>0</v>
      </c>
      <c r="V219" s="261">
        <f>IFERROR(IF(-SUM(V$20:V218)+V$15&lt;0.000001,0,IF($C219&gt;='H-32A-WP06 - Debt Service'!N$24,'H-32A-WP06 - Debt Service'!N$27/12,0)),"-")</f>
        <v>0</v>
      </c>
      <c r="W219" s="261">
        <f>IFERROR(IF(-SUM(W$20:W218)+W$15&lt;0.000001,0,IF($C219&gt;='H-32A-WP06 - Debt Service'!Q$24,'H-32A-WP06 - Debt Service'!Q$27/12,0)),"-")</f>
        <v>0</v>
      </c>
      <c r="X219" s="261">
        <f>IFERROR(IF(-SUM(X$20:X218)+X$15&lt;0.000001,0,IF($C219&gt;='H-32A-WP06 - Debt Service'!T$24,'H-32A-WP06 - Debt Service'!T$27/12,0)),"-")</f>
        <v>0</v>
      </c>
      <c r="Y219" s="261">
        <f>IFERROR(IF(-SUM(Y$20:Y218)+Y$15&lt;0.000001,0,IF($C219&gt;='H-32A-WP06 - Debt Service'!#REF!,'H-32A-WP06 - Debt Service'!#REF!/12,0)),"-")</f>
        <v>0</v>
      </c>
      <c r="Z219" s="261">
        <f>IFERROR(IF(-SUM(Z$20:Z218)+Z$15&lt;0.000001,0,IF($C219&gt;='H-32A-WP06 - Debt Service'!S$24,'H-32A-WP06 - Debt Service'!S$27/12,0)),"-")</f>
        <v>0</v>
      </c>
      <c r="AA219" s="261">
        <f>IFERROR(IF(-SUM(AA$20:AA218)+AA$15&lt;0.000001,0,IF($C219&gt;='H-32A-WP06 - Debt Service'!R$24,'H-32A-WP06 - Debt Service'!R$27/12,0)),"-")</f>
        <v>0</v>
      </c>
      <c r="AB219" s="261">
        <f>IFERROR(IF(-SUM(AB$20:AB218)+AB$15&lt;0.000001,0,IF($C219&gt;='H-32A-WP06 - Debt Service'!P$24,'H-32A-WP06 - Debt Service'!P$27/12,0)),"-")</f>
        <v>0</v>
      </c>
      <c r="AC219" s="261">
        <f>IFERROR(IF(-SUM(AC$20:AC218)+AC$15&lt;0.000001,0,IF($C219&gt;='H-32A-WP06 - Debt Service'!#REF!,'H-32A-WP06 - Debt Service'!#REF!/12,0)),"-")</f>
        <v>0</v>
      </c>
      <c r="AD219" s="261">
        <f>IFERROR(IF(-SUM(AD$20:AD218)+AD$15&lt;0.000001,0,IF($C219&gt;='H-32A-WP06 - Debt Service'!#REF!,'H-32A-WP06 - Debt Service'!#REF!/12,0)),"-")</f>
        <v>0</v>
      </c>
      <c r="AE219" s="261">
        <f>IFERROR(IF(-SUM(AE$20:AE218)+AE$15&lt;0.000001,0,IF($C219&gt;='H-32A-WP06 - Debt Service'!#REF!,'H-32A-WP06 - Debt Service'!#REF!/12,0)),"-")</f>
        <v>0</v>
      </c>
      <c r="AF219" s="261">
        <f>IFERROR(IF(-SUM(AF$20:AF218)+AF$15&lt;0.000001,0,IF($C219&gt;='H-32A-WP06 - Debt Service'!#REF!,'H-32A-WP06 - Debt Service'!#REF!/12,0)),"-")</f>
        <v>0</v>
      </c>
      <c r="AH219" s="252">
        <f t="shared" si="16"/>
        <v>2035</v>
      </c>
      <c r="AI219" s="273">
        <f t="shared" si="18"/>
        <v>49522</v>
      </c>
      <c r="AJ219" s="273"/>
      <c r="AK219" s="261" t="str">
        <f>IFERROR(IF(-SUM(AK$20:AK218)+AK$15&lt;0.000001,0,IF($C219&gt;='H-32A-WP06 - Debt Service'!AH$24,'H-32A-WP06 - Debt Service'!AH$27/12,0)),"-")</f>
        <v>-</v>
      </c>
      <c r="AL219" s="261">
        <f>IFERROR(IF(-SUM(AL$20:AL218)+AL$15&lt;0.000001,0,IF($C219&gt;='H-32A-WP06 - Debt Service'!AI$24,'H-32A-WP06 - Debt Service'!AI$27/12,0)),"-")</f>
        <v>0</v>
      </c>
      <c r="AM219" s="261">
        <f>IFERROR(IF(-SUM(AM$20:AM218)+AM$15&lt;0.000001,0,IF($C219&gt;='H-32A-WP06 - Debt Service'!AJ$24,'H-32A-WP06 - Debt Service'!AJ$27/12,0)),"-")</f>
        <v>0</v>
      </c>
      <c r="AN219" s="261">
        <f>IFERROR(IF(-SUM(AN$20:AN218)+AN$15&lt;0.000001,0,IF($C219&gt;='H-32A-WP06 - Debt Service'!AK$24,'H-32A-WP06 - Debt Service'!AK$27/12,0)),"-")</f>
        <v>0</v>
      </c>
      <c r="AO219" s="261">
        <f>IFERROR(IF(-SUM(AO$20:AO218)+AO$15&lt;0.000001,0,IF($C219&gt;='H-32A-WP06 - Debt Service'!AL$24,'H-32A-WP06 - Debt Service'!AL$27/12,0)),"-")</f>
        <v>0</v>
      </c>
      <c r="AP219" s="261">
        <f>IFERROR(IF(-SUM(AP$20:AP218)+AP$15&lt;0.000001,0,IF($C219&gt;='H-32A-WP06 - Debt Service'!AM$24,'H-32A-WP06 - Debt Service'!AM$27/12,0)),"-")</f>
        <v>0</v>
      </c>
      <c r="AQ219" s="261">
        <f>IFERROR(IF(-SUM(AQ$20:AQ218)+AQ$15&lt;0.000001,0,IF($C219&gt;='H-32A-WP06 - Debt Service'!AN$24,'H-32A-WP06 - Debt Service'!AN$27/12,0)),"-")</f>
        <v>0</v>
      </c>
      <c r="AR219" s="261">
        <f>IFERROR(IF(-SUM(AR$20:AR218)+AR$15&lt;0.000001,0,IF($C219&gt;='H-32A-WP06 - Debt Service'!AO$24,'H-32A-WP06 - Debt Service'!AO$27/12,0)),"-")</f>
        <v>0</v>
      </c>
      <c r="AS219" s="261">
        <f>IFERROR(IF(-SUM(AS$20:AS218)+AS$15&lt;0.000001,0,IF($C219&gt;='H-32A-WP06 - Debt Service'!AP$24,'H-32A-WP06 - Debt Service'!AP$27/12,0)),"-")</f>
        <v>0</v>
      </c>
      <c r="AT219" s="261">
        <f>IFERROR(IF(-SUM(AT$20:AT218)+AT$15&lt;0.000001,0,IF($C219&gt;='H-32A-WP06 - Debt Service'!AQ$24,'H-32A-WP06 - Debt Service'!AQ$27/12,0)),"-")</f>
        <v>0</v>
      </c>
    </row>
    <row r="220" spans="2:46" x14ac:dyDescent="0.35">
      <c r="B220" s="252">
        <f t="shared" si="15"/>
        <v>2035</v>
      </c>
      <c r="C220" s="273">
        <f t="shared" si="17"/>
        <v>49553</v>
      </c>
      <c r="D220" s="273"/>
      <c r="E220" s="261">
        <f>IFERROR(IF(-SUM(E$20:E219)+E$15&lt;0.000001,0,IF($C220&gt;='H-32A-WP06 - Debt Service'!C$24,'H-32A-WP06 - Debt Service'!C$27/12,0)),"-")</f>
        <v>0</v>
      </c>
      <c r="F220" s="261">
        <f>IFERROR(IF(-SUM(F$20:F219)+F$15&lt;0.000001,0,IF($C220&gt;='H-32A-WP06 - Debt Service'!D$24,'H-32A-WP06 - Debt Service'!D$27/12,0)),"-")</f>
        <v>0</v>
      </c>
      <c r="G220" s="261">
        <f>IFERROR(IF(-SUM(G$20:G219)+G$15&lt;0.000001,0,IF($C220&gt;='H-32A-WP06 - Debt Service'!E$24,'H-32A-WP06 - Debt Service'!E$27/12,0)),"-")</f>
        <v>0</v>
      </c>
      <c r="H220" s="261">
        <f>IFERROR(IF(-SUM(H$20:H219)+H$15&lt;0.000001,0,IF($C220&gt;='H-32A-WP06 - Debt Service'!F$24,'H-32A-WP06 - Debt Service'!F$27/12,0)),"-")</f>
        <v>0</v>
      </c>
      <c r="I220" s="261">
        <f>IFERROR(IF(-SUM(I$20:I219)+I$15&lt;0.000001,0,IF($C220&gt;='H-32A-WP06 - Debt Service'!G$24,'H-32A-WP06 - Debt Service'!G$27/12,0)),"-")</f>
        <v>0</v>
      </c>
      <c r="J220" s="261">
        <f>IFERROR(IF(-SUM(J$20:J219)+J$15&lt;0.000001,0,IF($C220&gt;='H-32A-WP06 - Debt Service'!H$24,'H-32A-WP06 - Debt Service'!H$27/12,0)),"-")</f>
        <v>0</v>
      </c>
      <c r="K220" s="261">
        <f>IFERROR(IF(-SUM(K$20:K219)+K$15&lt;0.000001,0,IF($C220&gt;='H-32A-WP06 - Debt Service'!I$24,'H-32A-WP06 - Debt Service'!I$27/12,0)),"-")</f>
        <v>0</v>
      </c>
      <c r="L220" s="261">
        <f>IFERROR(IF(-SUM(L$20:L219)+L$15&lt;0.000001,0,IF($C220&gt;='H-32A-WP06 - Debt Service'!J$24,'H-32A-WP06 - Debt Service'!J$27/12,0)),"-")</f>
        <v>0</v>
      </c>
      <c r="M220" s="261">
        <f>IFERROR(IF(-SUM(M$20:M219)+M$15&lt;0.000001,0,IF($C220&gt;='H-32A-WP06 - Debt Service'!K$24,'H-32A-WP06 - Debt Service'!K$27/12,0)),"-")</f>
        <v>0</v>
      </c>
      <c r="N220" s="261"/>
      <c r="O220" s="261"/>
      <c r="P220" s="261">
        <f>IFERROR(IF(-SUM(P$20:P219)+P$15&lt;0.000001,0,IF($C220&gt;='H-32A-WP06 - Debt Service'!M$24,'H-32A-WP06 - Debt Service'!M$27/12,0)),"-")</f>
        <v>0</v>
      </c>
      <c r="Q220" s="261">
        <f>IFERROR(IF(-SUM(Q$20:Q219)+Q$15&lt;0.000001,0,IF($C220&gt;='H-32A-WP06 - Debt Service'!L$24,'H-32A-WP06 - Debt Service'!L$27/12,0)),"-")</f>
        <v>0</v>
      </c>
      <c r="R220" s="261">
        <f>IFERROR(IF(-SUM(R$20:R219)+R$15&lt;0.000001,0,IF($C220&gt;='H-32A-WP06 - Debt Service'!S$24,'H-32A-WP06 - Debt Service'!S$27/12,0)),"-")</f>
        <v>0</v>
      </c>
      <c r="S220" s="261">
        <f>IFERROR(IF(-SUM(S$20:S219)+S$15&lt;0.000001,0,IF($C220&gt;='H-32A-WP06 - Debt Service'!O$24,'H-32A-WP06 - Debt Service'!O$27/12,0)),"-")</f>
        <v>0</v>
      </c>
      <c r="T220" s="261">
        <f>IFERROR(IF(-SUM(T$20:T219)+T$15&lt;0.000001,0,IF($C220&gt;='H-32A-WP06 - Debt Service'!#REF!,'H-32A-WP06 - Debt Service'!#REF!/12,0)),"-")</f>
        <v>0</v>
      </c>
      <c r="U220" s="261">
        <f>IFERROR(IF(-SUM(U$20:U219)+U$15&lt;0.000001,0,IF($C220&gt;='H-32A-WP06 - Debt Service'!T$24,'H-32A-WP06 - Debt Service'!T$27/12,0)),"-")</f>
        <v>0</v>
      </c>
      <c r="V220" s="261">
        <f>IFERROR(IF(-SUM(V$20:V219)+V$15&lt;0.000001,0,IF($C220&gt;='H-32A-WP06 - Debt Service'!N$24,'H-32A-WP06 - Debt Service'!N$27/12,0)),"-")</f>
        <v>0</v>
      </c>
      <c r="W220" s="261">
        <f>IFERROR(IF(-SUM(W$20:W219)+W$15&lt;0.000001,0,IF($C220&gt;='H-32A-WP06 - Debt Service'!Q$24,'H-32A-WP06 - Debt Service'!Q$27/12,0)),"-")</f>
        <v>0</v>
      </c>
      <c r="X220" s="261">
        <f>IFERROR(IF(-SUM(X$20:X219)+X$15&lt;0.000001,0,IF($C220&gt;='H-32A-WP06 - Debt Service'!T$24,'H-32A-WP06 - Debt Service'!T$27/12,0)),"-")</f>
        <v>0</v>
      </c>
      <c r="Y220" s="261">
        <f>IFERROR(IF(-SUM(Y$20:Y219)+Y$15&lt;0.000001,0,IF($C220&gt;='H-32A-WP06 - Debt Service'!#REF!,'H-32A-WP06 - Debt Service'!#REF!/12,0)),"-")</f>
        <v>0</v>
      </c>
      <c r="Z220" s="261">
        <f>IFERROR(IF(-SUM(Z$20:Z219)+Z$15&lt;0.000001,0,IF($C220&gt;='H-32A-WP06 - Debt Service'!S$24,'H-32A-WP06 - Debt Service'!S$27/12,0)),"-")</f>
        <v>0</v>
      </c>
      <c r="AA220" s="261">
        <f>IFERROR(IF(-SUM(AA$20:AA219)+AA$15&lt;0.000001,0,IF($C220&gt;='H-32A-WP06 - Debt Service'!R$24,'H-32A-WP06 - Debt Service'!R$27/12,0)),"-")</f>
        <v>0</v>
      </c>
      <c r="AB220" s="261">
        <f>IFERROR(IF(-SUM(AB$20:AB219)+AB$15&lt;0.000001,0,IF($C220&gt;='H-32A-WP06 - Debt Service'!P$24,'H-32A-WP06 - Debt Service'!P$27/12,0)),"-")</f>
        <v>0</v>
      </c>
      <c r="AC220" s="261">
        <f>IFERROR(IF(-SUM(AC$20:AC219)+AC$15&lt;0.000001,0,IF($C220&gt;='H-32A-WP06 - Debt Service'!#REF!,'H-32A-WP06 - Debt Service'!#REF!/12,0)),"-")</f>
        <v>0</v>
      </c>
      <c r="AD220" s="261">
        <f>IFERROR(IF(-SUM(AD$20:AD219)+AD$15&lt;0.000001,0,IF($C220&gt;='H-32A-WP06 - Debt Service'!#REF!,'H-32A-WP06 - Debt Service'!#REF!/12,0)),"-")</f>
        <v>0</v>
      </c>
      <c r="AE220" s="261">
        <f>IFERROR(IF(-SUM(AE$20:AE219)+AE$15&lt;0.000001,0,IF($C220&gt;='H-32A-WP06 - Debt Service'!#REF!,'H-32A-WP06 - Debt Service'!#REF!/12,0)),"-")</f>
        <v>0</v>
      </c>
      <c r="AF220" s="261">
        <f>IFERROR(IF(-SUM(AF$20:AF219)+AF$15&lt;0.000001,0,IF($C220&gt;='H-32A-WP06 - Debt Service'!#REF!,'H-32A-WP06 - Debt Service'!#REF!/12,0)),"-")</f>
        <v>0</v>
      </c>
      <c r="AH220" s="252">
        <f t="shared" si="16"/>
        <v>2035</v>
      </c>
      <c r="AI220" s="273">
        <f t="shared" si="18"/>
        <v>49553</v>
      </c>
      <c r="AJ220" s="273"/>
      <c r="AK220" s="261" t="str">
        <f>IFERROR(IF(-SUM(AK$20:AK219)+AK$15&lt;0.000001,0,IF($C220&gt;='H-32A-WP06 - Debt Service'!AH$24,'H-32A-WP06 - Debt Service'!AH$27/12,0)),"-")</f>
        <v>-</v>
      </c>
      <c r="AL220" s="261">
        <f>IFERROR(IF(-SUM(AL$20:AL219)+AL$15&lt;0.000001,0,IF($C220&gt;='H-32A-WP06 - Debt Service'!AI$24,'H-32A-WP06 - Debt Service'!AI$27/12,0)),"-")</f>
        <v>0</v>
      </c>
      <c r="AM220" s="261">
        <f>IFERROR(IF(-SUM(AM$20:AM219)+AM$15&lt;0.000001,0,IF($C220&gt;='H-32A-WP06 - Debt Service'!AJ$24,'H-32A-WP06 - Debt Service'!AJ$27/12,0)),"-")</f>
        <v>0</v>
      </c>
      <c r="AN220" s="261">
        <f>IFERROR(IF(-SUM(AN$20:AN219)+AN$15&lt;0.000001,0,IF($C220&gt;='H-32A-WP06 - Debt Service'!AK$24,'H-32A-WP06 - Debt Service'!AK$27/12,0)),"-")</f>
        <v>0</v>
      </c>
      <c r="AO220" s="261">
        <f>IFERROR(IF(-SUM(AO$20:AO219)+AO$15&lt;0.000001,0,IF($C220&gt;='H-32A-WP06 - Debt Service'!AL$24,'H-32A-WP06 - Debt Service'!AL$27/12,0)),"-")</f>
        <v>0</v>
      </c>
      <c r="AP220" s="261">
        <f>IFERROR(IF(-SUM(AP$20:AP219)+AP$15&lt;0.000001,0,IF($C220&gt;='H-32A-WP06 - Debt Service'!AM$24,'H-32A-WP06 - Debt Service'!AM$27/12,0)),"-")</f>
        <v>0</v>
      </c>
      <c r="AQ220" s="261">
        <f>IFERROR(IF(-SUM(AQ$20:AQ219)+AQ$15&lt;0.000001,0,IF($C220&gt;='H-32A-WP06 - Debt Service'!AN$24,'H-32A-WP06 - Debt Service'!AN$27/12,0)),"-")</f>
        <v>0</v>
      </c>
      <c r="AR220" s="261">
        <f>IFERROR(IF(-SUM(AR$20:AR219)+AR$15&lt;0.000001,0,IF($C220&gt;='H-32A-WP06 - Debt Service'!AO$24,'H-32A-WP06 - Debt Service'!AO$27/12,0)),"-")</f>
        <v>0</v>
      </c>
      <c r="AS220" s="261">
        <f>IFERROR(IF(-SUM(AS$20:AS219)+AS$15&lt;0.000001,0,IF($C220&gt;='H-32A-WP06 - Debt Service'!AP$24,'H-32A-WP06 - Debt Service'!AP$27/12,0)),"-")</f>
        <v>0</v>
      </c>
      <c r="AT220" s="261">
        <f>IFERROR(IF(-SUM(AT$20:AT219)+AT$15&lt;0.000001,0,IF($C220&gt;='H-32A-WP06 - Debt Service'!AQ$24,'H-32A-WP06 - Debt Service'!AQ$27/12,0)),"-")</f>
        <v>0</v>
      </c>
    </row>
    <row r="221" spans="2:46" x14ac:dyDescent="0.35">
      <c r="B221" s="252">
        <f t="shared" si="15"/>
        <v>2035</v>
      </c>
      <c r="C221" s="273">
        <f t="shared" si="17"/>
        <v>49583</v>
      </c>
      <c r="D221" s="273"/>
      <c r="E221" s="261">
        <f>IFERROR(IF(-SUM(E$20:E220)+E$15&lt;0.000001,0,IF($C221&gt;='H-32A-WP06 - Debt Service'!C$24,'H-32A-WP06 - Debt Service'!C$27/12,0)),"-")</f>
        <v>0</v>
      </c>
      <c r="F221" s="261">
        <f>IFERROR(IF(-SUM(F$20:F220)+F$15&lt;0.000001,0,IF($C221&gt;='H-32A-WP06 - Debt Service'!D$24,'H-32A-WP06 - Debt Service'!D$27/12,0)),"-")</f>
        <v>0</v>
      </c>
      <c r="G221" s="261">
        <f>IFERROR(IF(-SUM(G$20:G220)+G$15&lt;0.000001,0,IF($C221&gt;='H-32A-WP06 - Debt Service'!E$24,'H-32A-WP06 - Debt Service'!E$27/12,0)),"-")</f>
        <v>0</v>
      </c>
      <c r="H221" s="261">
        <f>IFERROR(IF(-SUM(H$20:H220)+H$15&lt;0.000001,0,IF($C221&gt;='H-32A-WP06 - Debt Service'!F$24,'H-32A-WP06 - Debt Service'!F$27/12,0)),"-")</f>
        <v>0</v>
      </c>
      <c r="I221" s="261">
        <f>IFERROR(IF(-SUM(I$20:I220)+I$15&lt;0.000001,0,IF($C221&gt;='H-32A-WP06 - Debt Service'!G$24,'H-32A-WP06 - Debt Service'!G$27/12,0)),"-")</f>
        <v>0</v>
      </c>
      <c r="J221" s="261">
        <f>IFERROR(IF(-SUM(J$20:J220)+J$15&lt;0.000001,0,IF($C221&gt;='H-32A-WP06 - Debt Service'!H$24,'H-32A-WP06 - Debt Service'!H$27/12,0)),"-")</f>
        <v>0</v>
      </c>
      <c r="K221" s="261">
        <f>IFERROR(IF(-SUM(K$20:K220)+K$15&lt;0.000001,0,IF($C221&gt;='H-32A-WP06 - Debt Service'!I$24,'H-32A-WP06 - Debt Service'!I$27/12,0)),"-")</f>
        <v>0</v>
      </c>
      <c r="L221" s="261">
        <f>IFERROR(IF(-SUM(L$20:L220)+L$15&lt;0.000001,0,IF($C221&gt;='H-32A-WP06 - Debt Service'!J$24,'H-32A-WP06 - Debt Service'!J$27/12,0)),"-")</f>
        <v>0</v>
      </c>
      <c r="M221" s="261">
        <f>IFERROR(IF(-SUM(M$20:M220)+M$15&lt;0.000001,0,IF($C221&gt;='H-32A-WP06 - Debt Service'!K$24,'H-32A-WP06 - Debt Service'!K$27/12,0)),"-")</f>
        <v>0</v>
      </c>
      <c r="N221" s="261"/>
      <c r="O221" s="261"/>
      <c r="P221" s="261">
        <f>IFERROR(IF(-SUM(P$20:P220)+P$15&lt;0.000001,0,IF($C221&gt;='H-32A-WP06 - Debt Service'!M$24,'H-32A-WP06 - Debt Service'!M$27/12,0)),"-")</f>
        <v>0</v>
      </c>
      <c r="Q221" s="261">
        <f>IFERROR(IF(-SUM(Q$20:Q220)+Q$15&lt;0.000001,0,IF($C221&gt;='H-32A-WP06 - Debt Service'!L$24,'H-32A-WP06 - Debt Service'!L$27/12,0)),"-")</f>
        <v>0</v>
      </c>
      <c r="R221" s="261">
        <f>IFERROR(IF(-SUM(R$20:R220)+R$15&lt;0.000001,0,IF($C221&gt;='H-32A-WP06 - Debt Service'!S$24,'H-32A-WP06 - Debt Service'!S$27/12,0)),"-")</f>
        <v>0</v>
      </c>
      <c r="S221" s="261">
        <f>IFERROR(IF(-SUM(S$20:S220)+S$15&lt;0.000001,0,IF($C221&gt;='H-32A-WP06 - Debt Service'!O$24,'H-32A-WP06 - Debt Service'!O$27/12,0)),"-")</f>
        <v>0</v>
      </c>
      <c r="T221" s="261">
        <f>IFERROR(IF(-SUM(T$20:T220)+T$15&lt;0.000001,0,IF($C221&gt;='H-32A-WP06 - Debt Service'!#REF!,'H-32A-WP06 - Debt Service'!#REF!/12,0)),"-")</f>
        <v>0</v>
      </c>
      <c r="U221" s="261">
        <f>IFERROR(IF(-SUM(U$20:U220)+U$15&lt;0.000001,0,IF($C221&gt;='H-32A-WP06 - Debt Service'!T$24,'H-32A-WP06 - Debt Service'!T$27/12,0)),"-")</f>
        <v>0</v>
      </c>
      <c r="V221" s="261">
        <f>IFERROR(IF(-SUM(V$20:V220)+V$15&lt;0.000001,0,IF($C221&gt;='H-32A-WP06 - Debt Service'!N$24,'H-32A-WP06 - Debt Service'!N$27/12,0)),"-")</f>
        <v>0</v>
      </c>
      <c r="W221" s="261">
        <f>IFERROR(IF(-SUM(W$20:W220)+W$15&lt;0.000001,0,IF($C221&gt;='H-32A-WP06 - Debt Service'!Q$24,'H-32A-WP06 - Debt Service'!Q$27/12,0)),"-")</f>
        <v>0</v>
      </c>
      <c r="X221" s="261">
        <f>IFERROR(IF(-SUM(X$20:X220)+X$15&lt;0.000001,0,IF($C221&gt;='H-32A-WP06 - Debt Service'!T$24,'H-32A-WP06 - Debt Service'!T$27/12,0)),"-")</f>
        <v>0</v>
      </c>
      <c r="Y221" s="261">
        <f>IFERROR(IF(-SUM(Y$20:Y220)+Y$15&lt;0.000001,0,IF($C221&gt;='H-32A-WP06 - Debt Service'!#REF!,'H-32A-WP06 - Debt Service'!#REF!/12,0)),"-")</f>
        <v>0</v>
      </c>
      <c r="Z221" s="261">
        <f>IFERROR(IF(-SUM(Z$20:Z220)+Z$15&lt;0.000001,0,IF($C221&gt;='H-32A-WP06 - Debt Service'!S$24,'H-32A-WP06 - Debt Service'!S$27/12,0)),"-")</f>
        <v>0</v>
      </c>
      <c r="AA221" s="261">
        <f>IFERROR(IF(-SUM(AA$20:AA220)+AA$15&lt;0.000001,0,IF($C221&gt;='H-32A-WP06 - Debt Service'!R$24,'H-32A-WP06 - Debt Service'!R$27/12,0)),"-")</f>
        <v>0</v>
      </c>
      <c r="AB221" s="261">
        <f>IFERROR(IF(-SUM(AB$20:AB220)+AB$15&lt;0.000001,0,IF($C221&gt;='H-32A-WP06 - Debt Service'!P$24,'H-32A-WP06 - Debt Service'!P$27/12,0)),"-")</f>
        <v>0</v>
      </c>
      <c r="AC221" s="261">
        <f>IFERROR(IF(-SUM(AC$20:AC220)+AC$15&lt;0.000001,0,IF($C221&gt;='H-32A-WP06 - Debt Service'!#REF!,'H-32A-WP06 - Debt Service'!#REF!/12,0)),"-")</f>
        <v>0</v>
      </c>
      <c r="AD221" s="261">
        <f>IFERROR(IF(-SUM(AD$20:AD220)+AD$15&lt;0.000001,0,IF($C221&gt;='H-32A-WP06 - Debt Service'!#REF!,'H-32A-WP06 - Debt Service'!#REF!/12,0)),"-")</f>
        <v>0</v>
      </c>
      <c r="AE221" s="261">
        <f>IFERROR(IF(-SUM(AE$20:AE220)+AE$15&lt;0.000001,0,IF($C221&gt;='H-32A-WP06 - Debt Service'!#REF!,'H-32A-WP06 - Debt Service'!#REF!/12,0)),"-")</f>
        <v>0</v>
      </c>
      <c r="AF221" s="261">
        <f>IFERROR(IF(-SUM(AF$20:AF220)+AF$15&lt;0.000001,0,IF($C221&gt;='H-32A-WP06 - Debt Service'!#REF!,'H-32A-WP06 - Debt Service'!#REF!/12,0)),"-")</f>
        <v>0</v>
      </c>
      <c r="AH221" s="252">
        <f t="shared" si="16"/>
        <v>2035</v>
      </c>
      <c r="AI221" s="273">
        <f t="shared" si="18"/>
        <v>49583</v>
      </c>
      <c r="AJ221" s="273"/>
      <c r="AK221" s="261" t="str">
        <f>IFERROR(IF(-SUM(AK$20:AK220)+AK$15&lt;0.000001,0,IF($C221&gt;='H-32A-WP06 - Debt Service'!AH$24,'H-32A-WP06 - Debt Service'!AH$27/12,0)),"-")</f>
        <v>-</v>
      </c>
      <c r="AL221" s="261">
        <f>IFERROR(IF(-SUM(AL$20:AL220)+AL$15&lt;0.000001,0,IF($C221&gt;='H-32A-WP06 - Debt Service'!AI$24,'H-32A-WP06 - Debt Service'!AI$27/12,0)),"-")</f>
        <v>0</v>
      </c>
      <c r="AM221" s="261">
        <f>IFERROR(IF(-SUM(AM$20:AM220)+AM$15&lt;0.000001,0,IF($C221&gt;='H-32A-WP06 - Debt Service'!AJ$24,'H-32A-WP06 - Debt Service'!AJ$27/12,0)),"-")</f>
        <v>0</v>
      </c>
      <c r="AN221" s="261">
        <f>IFERROR(IF(-SUM(AN$20:AN220)+AN$15&lt;0.000001,0,IF($C221&gt;='H-32A-WP06 - Debt Service'!AK$24,'H-32A-WP06 - Debt Service'!AK$27/12,0)),"-")</f>
        <v>0</v>
      </c>
      <c r="AO221" s="261">
        <f>IFERROR(IF(-SUM(AO$20:AO220)+AO$15&lt;0.000001,0,IF($C221&gt;='H-32A-WP06 - Debt Service'!AL$24,'H-32A-WP06 - Debt Service'!AL$27/12,0)),"-")</f>
        <v>0</v>
      </c>
      <c r="AP221" s="261">
        <f>IFERROR(IF(-SUM(AP$20:AP220)+AP$15&lt;0.000001,0,IF($C221&gt;='H-32A-WP06 - Debt Service'!AM$24,'H-32A-WP06 - Debt Service'!AM$27/12,0)),"-")</f>
        <v>0</v>
      </c>
      <c r="AQ221" s="261">
        <f>IFERROR(IF(-SUM(AQ$20:AQ220)+AQ$15&lt;0.000001,0,IF($C221&gt;='H-32A-WP06 - Debt Service'!AN$24,'H-32A-WP06 - Debt Service'!AN$27/12,0)),"-")</f>
        <v>0</v>
      </c>
      <c r="AR221" s="261">
        <f>IFERROR(IF(-SUM(AR$20:AR220)+AR$15&lt;0.000001,0,IF($C221&gt;='H-32A-WP06 - Debt Service'!AO$24,'H-32A-WP06 - Debt Service'!AO$27/12,0)),"-")</f>
        <v>0</v>
      </c>
      <c r="AS221" s="261">
        <f>IFERROR(IF(-SUM(AS$20:AS220)+AS$15&lt;0.000001,0,IF($C221&gt;='H-32A-WP06 - Debt Service'!AP$24,'H-32A-WP06 - Debt Service'!AP$27/12,0)),"-")</f>
        <v>0</v>
      </c>
      <c r="AT221" s="261">
        <f>IFERROR(IF(-SUM(AT$20:AT220)+AT$15&lt;0.000001,0,IF($C221&gt;='H-32A-WP06 - Debt Service'!AQ$24,'H-32A-WP06 - Debt Service'!AQ$27/12,0)),"-")</f>
        <v>0</v>
      </c>
    </row>
    <row r="222" spans="2:46" x14ac:dyDescent="0.35">
      <c r="B222" s="252">
        <f t="shared" si="15"/>
        <v>2035</v>
      </c>
      <c r="C222" s="273">
        <f t="shared" si="17"/>
        <v>49614</v>
      </c>
      <c r="D222" s="273"/>
      <c r="E222" s="261">
        <f>IFERROR(IF(-SUM(E$20:E221)+E$15&lt;0.000001,0,IF($C222&gt;='H-32A-WP06 - Debt Service'!C$24,'H-32A-WP06 - Debt Service'!C$27/12,0)),"-")</f>
        <v>0</v>
      </c>
      <c r="F222" s="261">
        <f>IFERROR(IF(-SUM(F$20:F221)+F$15&lt;0.000001,0,IF($C222&gt;='H-32A-WP06 - Debt Service'!D$24,'H-32A-WP06 - Debt Service'!D$27/12,0)),"-")</f>
        <v>0</v>
      </c>
      <c r="G222" s="261">
        <f>IFERROR(IF(-SUM(G$20:G221)+G$15&lt;0.000001,0,IF($C222&gt;='H-32A-WP06 - Debt Service'!E$24,'H-32A-WP06 - Debt Service'!E$27/12,0)),"-")</f>
        <v>0</v>
      </c>
      <c r="H222" s="261">
        <f>IFERROR(IF(-SUM(H$20:H221)+H$15&lt;0.000001,0,IF($C222&gt;='H-32A-WP06 - Debt Service'!F$24,'H-32A-WP06 - Debt Service'!F$27/12,0)),"-")</f>
        <v>0</v>
      </c>
      <c r="I222" s="261">
        <f>IFERROR(IF(-SUM(I$20:I221)+I$15&lt;0.000001,0,IF($C222&gt;='H-32A-WP06 - Debt Service'!G$24,'H-32A-WP06 - Debt Service'!G$27/12,0)),"-")</f>
        <v>0</v>
      </c>
      <c r="J222" s="261">
        <f>IFERROR(IF(-SUM(J$20:J221)+J$15&lt;0.000001,0,IF($C222&gt;='H-32A-WP06 - Debt Service'!H$24,'H-32A-WP06 - Debt Service'!H$27/12,0)),"-")</f>
        <v>0</v>
      </c>
      <c r="K222" s="261">
        <f>IFERROR(IF(-SUM(K$20:K221)+K$15&lt;0.000001,0,IF($C222&gt;='H-32A-WP06 - Debt Service'!I$24,'H-32A-WP06 - Debt Service'!I$27/12,0)),"-")</f>
        <v>0</v>
      </c>
      <c r="L222" s="261">
        <f>IFERROR(IF(-SUM(L$20:L221)+L$15&lt;0.000001,0,IF($C222&gt;='H-32A-WP06 - Debt Service'!J$24,'H-32A-WP06 - Debt Service'!J$27/12,0)),"-")</f>
        <v>0</v>
      </c>
      <c r="M222" s="261">
        <f>IFERROR(IF(-SUM(M$20:M221)+M$15&lt;0.000001,0,IF($C222&gt;='H-32A-WP06 - Debt Service'!K$24,'H-32A-WP06 - Debt Service'!K$27/12,0)),"-")</f>
        <v>0</v>
      </c>
      <c r="N222" s="261"/>
      <c r="O222" s="261"/>
      <c r="P222" s="261">
        <f>IFERROR(IF(-SUM(P$20:P221)+P$15&lt;0.000001,0,IF($C222&gt;='H-32A-WP06 - Debt Service'!M$24,'H-32A-WP06 - Debt Service'!M$27/12,0)),"-")</f>
        <v>0</v>
      </c>
      <c r="Q222" s="261">
        <f>IFERROR(IF(-SUM(Q$20:Q221)+Q$15&lt;0.000001,0,IF($C222&gt;='H-32A-WP06 - Debt Service'!L$24,'H-32A-WP06 - Debt Service'!L$27/12,0)),"-")</f>
        <v>0</v>
      </c>
      <c r="R222" s="261">
        <f>IFERROR(IF(-SUM(R$20:R221)+R$15&lt;0.000001,0,IF($C222&gt;='H-32A-WP06 - Debt Service'!S$24,'H-32A-WP06 - Debt Service'!S$27/12,0)),"-")</f>
        <v>0</v>
      </c>
      <c r="S222" s="261">
        <f>IFERROR(IF(-SUM(S$20:S221)+S$15&lt;0.000001,0,IF($C222&gt;='H-32A-WP06 - Debt Service'!O$24,'H-32A-WP06 - Debt Service'!O$27/12,0)),"-")</f>
        <v>0</v>
      </c>
      <c r="T222" s="261">
        <f>IFERROR(IF(-SUM(T$20:T221)+T$15&lt;0.000001,0,IF($C222&gt;='H-32A-WP06 - Debt Service'!#REF!,'H-32A-WP06 - Debt Service'!#REF!/12,0)),"-")</f>
        <v>0</v>
      </c>
      <c r="U222" s="261">
        <f>IFERROR(IF(-SUM(U$20:U221)+U$15&lt;0.000001,0,IF($C222&gt;='H-32A-WP06 - Debt Service'!T$24,'H-32A-WP06 - Debt Service'!T$27/12,0)),"-")</f>
        <v>0</v>
      </c>
      <c r="V222" s="261">
        <f>IFERROR(IF(-SUM(V$20:V221)+V$15&lt;0.000001,0,IF($C222&gt;='H-32A-WP06 - Debt Service'!N$24,'H-32A-WP06 - Debt Service'!N$27/12,0)),"-")</f>
        <v>0</v>
      </c>
      <c r="W222" s="261">
        <f>IFERROR(IF(-SUM(W$20:W221)+W$15&lt;0.000001,0,IF($C222&gt;='H-32A-WP06 - Debt Service'!Q$24,'H-32A-WP06 - Debt Service'!Q$27/12,0)),"-")</f>
        <v>0</v>
      </c>
      <c r="X222" s="261">
        <f>IFERROR(IF(-SUM(X$20:X221)+X$15&lt;0.000001,0,IF($C222&gt;='H-32A-WP06 - Debt Service'!T$24,'H-32A-WP06 - Debt Service'!T$27/12,0)),"-")</f>
        <v>0</v>
      </c>
      <c r="Y222" s="261">
        <f>IFERROR(IF(-SUM(Y$20:Y221)+Y$15&lt;0.000001,0,IF($C222&gt;='H-32A-WP06 - Debt Service'!#REF!,'H-32A-WP06 - Debt Service'!#REF!/12,0)),"-")</f>
        <v>0</v>
      </c>
      <c r="Z222" s="261">
        <f>IFERROR(IF(-SUM(Z$20:Z221)+Z$15&lt;0.000001,0,IF($C222&gt;='H-32A-WP06 - Debt Service'!S$24,'H-32A-WP06 - Debt Service'!S$27/12,0)),"-")</f>
        <v>0</v>
      </c>
      <c r="AA222" s="261">
        <f>IFERROR(IF(-SUM(AA$20:AA221)+AA$15&lt;0.000001,0,IF($C222&gt;='H-32A-WP06 - Debt Service'!R$24,'H-32A-WP06 - Debt Service'!R$27/12,0)),"-")</f>
        <v>0</v>
      </c>
      <c r="AB222" s="261">
        <f>IFERROR(IF(-SUM(AB$20:AB221)+AB$15&lt;0.000001,0,IF($C222&gt;='H-32A-WP06 - Debt Service'!P$24,'H-32A-WP06 - Debt Service'!P$27/12,0)),"-")</f>
        <v>0</v>
      </c>
      <c r="AC222" s="261">
        <f>IFERROR(IF(-SUM(AC$20:AC221)+AC$15&lt;0.000001,0,IF($C222&gt;='H-32A-WP06 - Debt Service'!#REF!,'H-32A-WP06 - Debt Service'!#REF!/12,0)),"-")</f>
        <v>0</v>
      </c>
      <c r="AD222" s="261">
        <f>IFERROR(IF(-SUM(AD$20:AD221)+AD$15&lt;0.000001,0,IF($C222&gt;='H-32A-WP06 - Debt Service'!#REF!,'H-32A-WP06 - Debt Service'!#REF!/12,0)),"-")</f>
        <v>0</v>
      </c>
      <c r="AE222" s="261">
        <f>IFERROR(IF(-SUM(AE$20:AE221)+AE$15&lt;0.000001,0,IF($C222&gt;='H-32A-WP06 - Debt Service'!#REF!,'H-32A-WP06 - Debt Service'!#REF!/12,0)),"-")</f>
        <v>0</v>
      </c>
      <c r="AF222" s="261">
        <f>IFERROR(IF(-SUM(AF$20:AF221)+AF$15&lt;0.000001,0,IF($C222&gt;='H-32A-WP06 - Debt Service'!#REF!,'H-32A-WP06 - Debt Service'!#REF!/12,0)),"-")</f>
        <v>0</v>
      </c>
      <c r="AH222" s="252">
        <f t="shared" si="16"/>
        <v>2035</v>
      </c>
      <c r="AI222" s="273">
        <f t="shared" si="18"/>
        <v>49614</v>
      </c>
      <c r="AJ222" s="273"/>
      <c r="AK222" s="261" t="str">
        <f>IFERROR(IF(-SUM(AK$20:AK221)+AK$15&lt;0.000001,0,IF($C222&gt;='H-32A-WP06 - Debt Service'!AH$24,'H-32A-WP06 - Debt Service'!AH$27/12,0)),"-")</f>
        <v>-</v>
      </c>
      <c r="AL222" s="261">
        <f>IFERROR(IF(-SUM(AL$20:AL221)+AL$15&lt;0.000001,0,IF($C222&gt;='H-32A-WP06 - Debt Service'!AI$24,'H-32A-WP06 - Debt Service'!AI$27/12,0)),"-")</f>
        <v>0</v>
      </c>
      <c r="AM222" s="261">
        <f>IFERROR(IF(-SUM(AM$20:AM221)+AM$15&lt;0.000001,0,IF($C222&gt;='H-32A-WP06 - Debt Service'!AJ$24,'H-32A-WP06 - Debt Service'!AJ$27/12,0)),"-")</f>
        <v>0</v>
      </c>
      <c r="AN222" s="261">
        <f>IFERROR(IF(-SUM(AN$20:AN221)+AN$15&lt;0.000001,0,IF($C222&gt;='H-32A-WP06 - Debt Service'!AK$24,'H-32A-WP06 - Debt Service'!AK$27/12,0)),"-")</f>
        <v>0</v>
      </c>
      <c r="AO222" s="261">
        <f>IFERROR(IF(-SUM(AO$20:AO221)+AO$15&lt;0.000001,0,IF($C222&gt;='H-32A-WP06 - Debt Service'!AL$24,'H-32A-WP06 - Debt Service'!AL$27/12,0)),"-")</f>
        <v>0</v>
      </c>
      <c r="AP222" s="261">
        <f>IFERROR(IF(-SUM(AP$20:AP221)+AP$15&lt;0.000001,0,IF($C222&gt;='H-32A-WP06 - Debt Service'!AM$24,'H-32A-WP06 - Debt Service'!AM$27/12,0)),"-")</f>
        <v>0</v>
      </c>
      <c r="AQ222" s="261">
        <f>IFERROR(IF(-SUM(AQ$20:AQ221)+AQ$15&lt;0.000001,0,IF($C222&gt;='H-32A-WP06 - Debt Service'!AN$24,'H-32A-WP06 - Debt Service'!AN$27/12,0)),"-")</f>
        <v>0</v>
      </c>
      <c r="AR222" s="261">
        <f>IFERROR(IF(-SUM(AR$20:AR221)+AR$15&lt;0.000001,0,IF($C222&gt;='H-32A-WP06 - Debt Service'!AO$24,'H-32A-WP06 - Debt Service'!AO$27/12,0)),"-")</f>
        <v>0</v>
      </c>
      <c r="AS222" s="261">
        <f>IFERROR(IF(-SUM(AS$20:AS221)+AS$15&lt;0.000001,0,IF($C222&gt;='H-32A-WP06 - Debt Service'!AP$24,'H-32A-WP06 - Debt Service'!AP$27/12,0)),"-")</f>
        <v>0</v>
      </c>
      <c r="AT222" s="261">
        <f>IFERROR(IF(-SUM(AT$20:AT221)+AT$15&lt;0.000001,0,IF($C222&gt;='H-32A-WP06 - Debt Service'!AQ$24,'H-32A-WP06 - Debt Service'!AQ$27/12,0)),"-")</f>
        <v>0</v>
      </c>
    </row>
    <row r="223" spans="2:46" x14ac:dyDescent="0.35">
      <c r="B223" s="252">
        <f t="shared" si="15"/>
        <v>2035</v>
      </c>
      <c r="C223" s="273">
        <f t="shared" si="17"/>
        <v>49644</v>
      </c>
      <c r="D223" s="273"/>
      <c r="E223" s="261">
        <f>IFERROR(IF(-SUM(E$20:E222)+E$15&lt;0.000001,0,IF($C223&gt;='H-32A-WP06 - Debt Service'!C$24,'H-32A-WP06 - Debt Service'!C$27/12,0)),"-")</f>
        <v>0</v>
      </c>
      <c r="F223" s="261">
        <f>IFERROR(IF(-SUM(F$20:F222)+F$15&lt;0.000001,0,IF($C223&gt;='H-32A-WP06 - Debt Service'!D$24,'H-32A-WP06 - Debt Service'!D$27/12,0)),"-")</f>
        <v>0</v>
      </c>
      <c r="G223" s="261">
        <f>IFERROR(IF(-SUM(G$20:G222)+G$15&lt;0.000001,0,IF($C223&gt;='H-32A-WP06 - Debt Service'!E$24,'H-32A-WP06 - Debt Service'!E$27/12,0)),"-")</f>
        <v>0</v>
      </c>
      <c r="H223" s="261">
        <f>IFERROR(IF(-SUM(H$20:H222)+H$15&lt;0.000001,0,IF($C223&gt;='H-32A-WP06 - Debt Service'!F$24,'H-32A-WP06 - Debt Service'!F$27/12,0)),"-")</f>
        <v>0</v>
      </c>
      <c r="I223" s="261">
        <f>IFERROR(IF(-SUM(I$20:I222)+I$15&lt;0.000001,0,IF($C223&gt;='H-32A-WP06 - Debt Service'!G$24,'H-32A-WP06 - Debt Service'!G$27/12,0)),"-")</f>
        <v>0</v>
      </c>
      <c r="J223" s="261">
        <f>IFERROR(IF(-SUM(J$20:J222)+J$15&lt;0.000001,0,IF($C223&gt;='H-32A-WP06 - Debt Service'!H$24,'H-32A-WP06 - Debt Service'!H$27/12,0)),"-")</f>
        <v>0</v>
      </c>
      <c r="K223" s="261">
        <f>IFERROR(IF(-SUM(K$20:K222)+K$15&lt;0.000001,0,IF($C223&gt;='H-32A-WP06 - Debt Service'!I$24,'H-32A-WP06 - Debt Service'!I$27/12,0)),"-")</f>
        <v>0</v>
      </c>
      <c r="L223" s="261">
        <f>IFERROR(IF(-SUM(L$20:L222)+L$15&lt;0.000001,0,IF($C223&gt;='H-32A-WP06 - Debt Service'!J$24,'H-32A-WP06 - Debt Service'!J$27/12,0)),"-")</f>
        <v>0</v>
      </c>
      <c r="M223" s="261">
        <f>IFERROR(IF(-SUM(M$20:M222)+M$15&lt;0.000001,0,IF($C223&gt;='H-32A-WP06 - Debt Service'!K$24,'H-32A-WP06 - Debt Service'!K$27/12,0)),"-")</f>
        <v>0</v>
      </c>
      <c r="N223" s="261"/>
      <c r="O223" s="261"/>
      <c r="P223" s="261">
        <f>IFERROR(IF(-SUM(P$20:P222)+P$15&lt;0.000001,0,IF($C223&gt;='H-32A-WP06 - Debt Service'!M$24,'H-32A-WP06 - Debt Service'!M$27/12,0)),"-")</f>
        <v>0</v>
      </c>
      <c r="Q223" s="261">
        <f>IFERROR(IF(-SUM(Q$20:Q222)+Q$15&lt;0.000001,0,IF($C223&gt;='H-32A-WP06 - Debt Service'!L$24,'H-32A-WP06 - Debt Service'!L$27/12,0)),"-")</f>
        <v>0</v>
      </c>
      <c r="R223" s="261">
        <f>IFERROR(IF(-SUM(R$20:R222)+R$15&lt;0.000001,0,IF($C223&gt;='H-32A-WP06 - Debt Service'!S$24,'H-32A-WP06 - Debt Service'!S$27/12,0)),"-")</f>
        <v>0</v>
      </c>
      <c r="S223" s="261">
        <f>IFERROR(IF(-SUM(S$20:S222)+S$15&lt;0.000001,0,IF($C223&gt;='H-32A-WP06 - Debt Service'!O$24,'H-32A-WP06 - Debt Service'!O$27/12,0)),"-")</f>
        <v>0</v>
      </c>
      <c r="T223" s="261">
        <f>IFERROR(IF(-SUM(T$20:T222)+T$15&lt;0.000001,0,IF($C223&gt;='H-32A-WP06 - Debt Service'!#REF!,'H-32A-WP06 - Debt Service'!#REF!/12,0)),"-")</f>
        <v>0</v>
      </c>
      <c r="U223" s="261">
        <f>IFERROR(IF(-SUM(U$20:U222)+U$15&lt;0.000001,0,IF($C223&gt;='H-32A-WP06 - Debt Service'!T$24,'H-32A-WP06 - Debt Service'!T$27/12,0)),"-")</f>
        <v>0</v>
      </c>
      <c r="V223" s="261">
        <f>IFERROR(IF(-SUM(V$20:V222)+V$15&lt;0.000001,0,IF($C223&gt;='H-32A-WP06 - Debt Service'!N$24,'H-32A-WP06 - Debt Service'!N$27/12,0)),"-")</f>
        <v>0</v>
      </c>
      <c r="W223" s="261">
        <f>IFERROR(IF(-SUM(W$20:W222)+W$15&lt;0.000001,0,IF($C223&gt;='H-32A-WP06 - Debt Service'!Q$24,'H-32A-WP06 - Debt Service'!Q$27/12,0)),"-")</f>
        <v>0</v>
      </c>
      <c r="X223" s="261">
        <f>IFERROR(IF(-SUM(X$20:X222)+X$15&lt;0.000001,0,IF($C223&gt;='H-32A-WP06 - Debt Service'!T$24,'H-32A-WP06 - Debt Service'!T$27/12,0)),"-")</f>
        <v>0</v>
      </c>
      <c r="Y223" s="261">
        <f>IFERROR(IF(-SUM(Y$20:Y222)+Y$15&lt;0.000001,0,IF($C223&gt;='H-32A-WP06 - Debt Service'!#REF!,'H-32A-WP06 - Debt Service'!#REF!/12,0)),"-")</f>
        <v>0</v>
      </c>
      <c r="Z223" s="261">
        <f>IFERROR(IF(-SUM(Z$20:Z222)+Z$15&lt;0.000001,0,IF($C223&gt;='H-32A-WP06 - Debt Service'!S$24,'H-32A-WP06 - Debt Service'!S$27/12,0)),"-")</f>
        <v>0</v>
      </c>
      <c r="AA223" s="261">
        <f>IFERROR(IF(-SUM(AA$20:AA222)+AA$15&lt;0.000001,0,IF($C223&gt;='H-32A-WP06 - Debt Service'!R$24,'H-32A-WP06 - Debt Service'!R$27/12,0)),"-")</f>
        <v>0</v>
      </c>
      <c r="AB223" s="261">
        <f>IFERROR(IF(-SUM(AB$20:AB222)+AB$15&lt;0.000001,0,IF($C223&gt;='H-32A-WP06 - Debt Service'!P$24,'H-32A-WP06 - Debt Service'!P$27/12,0)),"-")</f>
        <v>0</v>
      </c>
      <c r="AC223" s="261">
        <f>IFERROR(IF(-SUM(AC$20:AC222)+AC$15&lt;0.000001,0,IF($C223&gt;='H-32A-WP06 - Debt Service'!#REF!,'H-32A-WP06 - Debt Service'!#REF!/12,0)),"-")</f>
        <v>0</v>
      </c>
      <c r="AD223" s="261">
        <f>IFERROR(IF(-SUM(AD$20:AD222)+AD$15&lt;0.000001,0,IF($C223&gt;='H-32A-WP06 - Debt Service'!#REF!,'H-32A-WP06 - Debt Service'!#REF!/12,0)),"-")</f>
        <v>0</v>
      </c>
      <c r="AE223" s="261">
        <f>IFERROR(IF(-SUM(AE$20:AE222)+AE$15&lt;0.000001,0,IF($C223&gt;='H-32A-WP06 - Debt Service'!#REF!,'H-32A-WP06 - Debt Service'!#REF!/12,0)),"-")</f>
        <v>0</v>
      </c>
      <c r="AF223" s="261">
        <f>IFERROR(IF(-SUM(AF$20:AF222)+AF$15&lt;0.000001,0,IF($C223&gt;='H-32A-WP06 - Debt Service'!#REF!,'H-32A-WP06 - Debt Service'!#REF!/12,0)),"-")</f>
        <v>0</v>
      </c>
      <c r="AH223" s="252">
        <f t="shared" si="16"/>
        <v>2035</v>
      </c>
      <c r="AI223" s="273">
        <f t="shared" si="18"/>
        <v>49644</v>
      </c>
      <c r="AJ223" s="273"/>
      <c r="AK223" s="261" t="str">
        <f>IFERROR(IF(-SUM(AK$20:AK222)+AK$15&lt;0.000001,0,IF($C223&gt;='H-32A-WP06 - Debt Service'!AH$24,'H-32A-WP06 - Debt Service'!AH$27/12,0)),"-")</f>
        <v>-</v>
      </c>
      <c r="AL223" s="261">
        <f>IFERROR(IF(-SUM(AL$20:AL222)+AL$15&lt;0.000001,0,IF($C223&gt;='H-32A-WP06 - Debt Service'!AI$24,'H-32A-WP06 - Debt Service'!AI$27/12,0)),"-")</f>
        <v>0</v>
      </c>
      <c r="AM223" s="261">
        <f>IFERROR(IF(-SUM(AM$20:AM222)+AM$15&lt;0.000001,0,IF($C223&gt;='H-32A-WP06 - Debt Service'!AJ$24,'H-32A-WP06 - Debt Service'!AJ$27/12,0)),"-")</f>
        <v>0</v>
      </c>
      <c r="AN223" s="261">
        <f>IFERROR(IF(-SUM(AN$20:AN222)+AN$15&lt;0.000001,0,IF($C223&gt;='H-32A-WP06 - Debt Service'!AK$24,'H-32A-WP06 - Debt Service'!AK$27/12,0)),"-")</f>
        <v>0</v>
      </c>
      <c r="AO223" s="261">
        <f>IFERROR(IF(-SUM(AO$20:AO222)+AO$15&lt;0.000001,0,IF($C223&gt;='H-32A-WP06 - Debt Service'!AL$24,'H-32A-WP06 - Debt Service'!AL$27/12,0)),"-")</f>
        <v>0</v>
      </c>
      <c r="AP223" s="261">
        <f>IFERROR(IF(-SUM(AP$20:AP222)+AP$15&lt;0.000001,0,IF($C223&gt;='H-32A-WP06 - Debt Service'!AM$24,'H-32A-WP06 - Debt Service'!AM$27/12,0)),"-")</f>
        <v>0</v>
      </c>
      <c r="AQ223" s="261">
        <f>IFERROR(IF(-SUM(AQ$20:AQ222)+AQ$15&lt;0.000001,0,IF($C223&gt;='H-32A-WP06 - Debt Service'!AN$24,'H-32A-WP06 - Debt Service'!AN$27/12,0)),"-")</f>
        <v>0</v>
      </c>
      <c r="AR223" s="261">
        <f>IFERROR(IF(-SUM(AR$20:AR222)+AR$15&lt;0.000001,0,IF($C223&gt;='H-32A-WP06 - Debt Service'!AO$24,'H-32A-WP06 - Debt Service'!AO$27/12,0)),"-")</f>
        <v>0</v>
      </c>
      <c r="AS223" s="261">
        <f>IFERROR(IF(-SUM(AS$20:AS222)+AS$15&lt;0.000001,0,IF($C223&gt;='H-32A-WP06 - Debt Service'!AP$24,'H-32A-WP06 - Debt Service'!AP$27/12,0)),"-")</f>
        <v>0</v>
      </c>
      <c r="AT223" s="261">
        <f>IFERROR(IF(-SUM(AT$20:AT222)+AT$15&lt;0.000001,0,IF($C223&gt;='H-32A-WP06 - Debt Service'!AQ$24,'H-32A-WP06 - Debt Service'!AQ$27/12,0)),"-")</f>
        <v>0</v>
      </c>
    </row>
    <row r="224" spans="2:46" x14ac:dyDescent="0.35">
      <c r="B224" s="252">
        <f t="shared" si="15"/>
        <v>2036</v>
      </c>
      <c r="C224" s="273">
        <f t="shared" si="17"/>
        <v>49675</v>
      </c>
      <c r="D224" s="273"/>
      <c r="E224" s="261">
        <f>IFERROR(IF(-SUM(E$20:E223)+E$15&lt;0.000001,0,IF($C224&gt;='H-32A-WP06 - Debt Service'!C$24,'H-32A-WP06 - Debt Service'!C$27/12,0)),"-")</f>
        <v>0</v>
      </c>
      <c r="F224" s="261">
        <f>IFERROR(IF(-SUM(F$20:F223)+F$15&lt;0.000001,0,IF($C224&gt;='H-32A-WP06 - Debt Service'!D$24,'H-32A-WP06 - Debt Service'!D$27/12,0)),"-")</f>
        <v>0</v>
      </c>
      <c r="G224" s="261">
        <f>IFERROR(IF(-SUM(G$20:G223)+G$15&lt;0.000001,0,IF($C224&gt;='H-32A-WP06 - Debt Service'!E$24,'H-32A-WP06 - Debt Service'!E$27/12,0)),"-")</f>
        <v>0</v>
      </c>
      <c r="H224" s="261">
        <f>IFERROR(IF(-SUM(H$20:H223)+H$15&lt;0.000001,0,IF($C224&gt;='H-32A-WP06 - Debt Service'!F$24,'H-32A-WP06 - Debt Service'!F$27/12,0)),"-")</f>
        <v>0</v>
      </c>
      <c r="I224" s="261">
        <f>IFERROR(IF(-SUM(I$20:I223)+I$15&lt;0.000001,0,IF($C224&gt;='H-32A-WP06 - Debt Service'!G$24,'H-32A-WP06 - Debt Service'!G$27/12,0)),"-")</f>
        <v>0</v>
      </c>
      <c r="J224" s="261">
        <f>IFERROR(IF(-SUM(J$20:J223)+J$15&lt;0.000001,0,IF($C224&gt;='H-32A-WP06 - Debt Service'!H$24,'H-32A-WP06 - Debt Service'!H$27/12,0)),"-")</f>
        <v>0</v>
      </c>
      <c r="K224" s="261">
        <f>IFERROR(IF(-SUM(K$20:K223)+K$15&lt;0.000001,0,IF($C224&gt;='H-32A-WP06 - Debt Service'!I$24,'H-32A-WP06 - Debt Service'!I$27/12,0)),"-")</f>
        <v>0</v>
      </c>
      <c r="L224" s="261">
        <f>IFERROR(IF(-SUM(L$20:L223)+L$15&lt;0.000001,0,IF($C224&gt;='H-32A-WP06 - Debt Service'!J$24,'H-32A-WP06 - Debt Service'!J$27/12,0)),"-")</f>
        <v>0</v>
      </c>
      <c r="M224" s="261">
        <f>IFERROR(IF(-SUM(M$20:M223)+M$15&lt;0.000001,0,IF($C224&gt;='H-32A-WP06 - Debt Service'!K$24,'H-32A-WP06 - Debt Service'!K$27/12,0)),"-")</f>
        <v>0</v>
      </c>
      <c r="N224" s="261"/>
      <c r="O224" s="261"/>
      <c r="P224" s="261">
        <f>IFERROR(IF(-SUM(P$20:P223)+P$15&lt;0.000001,0,IF($C224&gt;='H-32A-WP06 - Debt Service'!M$24,'H-32A-WP06 - Debt Service'!M$27/12,0)),"-")</f>
        <v>0</v>
      </c>
      <c r="Q224" s="261">
        <f>IFERROR(IF(-SUM(Q$20:Q223)+Q$15&lt;0.000001,0,IF($C224&gt;='H-32A-WP06 - Debt Service'!L$24,'H-32A-WP06 - Debt Service'!L$27/12,0)),"-")</f>
        <v>0</v>
      </c>
      <c r="R224" s="261">
        <f>IFERROR(IF(-SUM(R$20:R223)+R$15&lt;0.000001,0,IF($C224&gt;='H-32A-WP06 - Debt Service'!S$24,'H-32A-WP06 - Debt Service'!S$27/12,0)),"-")</f>
        <v>0</v>
      </c>
      <c r="S224" s="261">
        <f>IFERROR(IF(-SUM(S$20:S223)+S$15&lt;0.000001,0,IF($C224&gt;='H-32A-WP06 - Debt Service'!O$24,'H-32A-WP06 - Debt Service'!O$27/12,0)),"-")</f>
        <v>0</v>
      </c>
      <c r="T224" s="261">
        <f>IFERROR(IF(-SUM(T$20:T223)+T$15&lt;0.000001,0,IF($C224&gt;='H-32A-WP06 - Debt Service'!#REF!,'H-32A-WP06 - Debt Service'!#REF!/12,0)),"-")</f>
        <v>0</v>
      </c>
      <c r="U224" s="261">
        <f>IFERROR(IF(-SUM(U$20:U223)+U$15&lt;0.000001,0,IF($C224&gt;='H-32A-WP06 - Debt Service'!T$24,'H-32A-WP06 - Debt Service'!T$27/12,0)),"-")</f>
        <v>0</v>
      </c>
      <c r="V224" s="261">
        <f>IFERROR(IF(-SUM(V$20:V223)+V$15&lt;0.000001,0,IF($C224&gt;='H-32A-WP06 - Debt Service'!N$24,'H-32A-WP06 - Debt Service'!N$27/12,0)),"-")</f>
        <v>0</v>
      </c>
      <c r="W224" s="261">
        <f>IFERROR(IF(-SUM(W$20:W223)+W$15&lt;0.000001,0,IF($C224&gt;='H-32A-WP06 - Debt Service'!Q$24,'H-32A-WP06 - Debt Service'!Q$27/12,0)),"-")</f>
        <v>0</v>
      </c>
      <c r="X224" s="261">
        <f>IFERROR(IF(-SUM(X$20:X223)+X$15&lt;0.000001,0,IF($C224&gt;='H-32A-WP06 - Debt Service'!T$24,'H-32A-WP06 - Debt Service'!T$27/12,0)),"-")</f>
        <v>0</v>
      </c>
      <c r="Y224" s="261">
        <f>IFERROR(IF(-SUM(Y$20:Y223)+Y$15&lt;0.000001,0,IF($C224&gt;='H-32A-WP06 - Debt Service'!#REF!,'H-32A-WP06 - Debt Service'!#REF!/12,0)),"-")</f>
        <v>0</v>
      </c>
      <c r="Z224" s="261">
        <f>IFERROR(IF(-SUM(Z$20:Z223)+Z$15&lt;0.000001,0,IF($C224&gt;='H-32A-WP06 - Debt Service'!S$24,'H-32A-WP06 - Debt Service'!S$27/12,0)),"-")</f>
        <v>0</v>
      </c>
      <c r="AA224" s="261">
        <f>IFERROR(IF(-SUM(AA$20:AA223)+AA$15&lt;0.000001,0,IF($C224&gt;='H-32A-WP06 - Debt Service'!R$24,'H-32A-WP06 - Debt Service'!R$27/12,0)),"-")</f>
        <v>0</v>
      </c>
      <c r="AB224" s="261">
        <f>IFERROR(IF(-SUM(AB$20:AB223)+AB$15&lt;0.000001,0,IF($C224&gt;='H-32A-WP06 - Debt Service'!P$24,'H-32A-WP06 - Debt Service'!P$27/12,0)),"-")</f>
        <v>0</v>
      </c>
      <c r="AC224" s="261">
        <f>IFERROR(IF(-SUM(AC$20:AC223)+AC$15&lt;0.000001,0,IF($C224&gt;='H-32A-WP06 - Debt Service'!#REF!,'H-32A-WP06 - Debt Service'!#REF!/12,0)),"-")</f>
        <v>0</v>
      </c>
      <c r="AD224" s="261">
        <f>IFERROR(IF(-SUM(AD$20:AD223)+AD$15&lt;0.000001,0,IF($C224&gt;='H-32A-WP06 - Debt Service'!#REF!,'H-32A-WP06 - Debt Service'!#REF!/12,0)),"-")</f>
        <v>0</v>
      </c>
      <c r="AE224" s="261">
        <f>IFERROR(IF(-SUM(AE$20:AE223)+AE$15&lt;0.000001,0,IF($C224&gt;='H-32A-WP06 - Debt Service'!#REF!,'H-32A-WP06 - Debt Service'!#REF!/12,0)),"-")</f>
        <v>0</v>
      </c>
      <c r="AF224" s="261">
        <f>IFERROR(IF(-SUM(AF$20:AF223)+AF$15&lt;0.000001,0,IF($C224&gt;='H-32A-WP06 - Debt Service'!#REF!,'H-32A-WP06 - Debt Service'!#REF!/12,0)),"-")</f>
        <v>0</v>
      </c>
      <c r="AH224" s="252">
        <f t="shared" si="16"/>
        <v>2036</v>
      </c>
      <c r="AI224" s="273">
        <f t="shared" si="18"/>
        <v>49675</v>
      </c>
      <c r="AJ224" s="273"/>
      <c r="AK224" s="261" t="str">
        <f>IFERROR(IF(-SUM(AK$20:AK223)+AK$15&lt;0.000001,0,IF($C224&gt;='H-32A-WP06 - Debt Service'!AH$24,'H-32A-WP06 - Debt Service'!AH$27/12,0)),"-")</f>
        <v>-</v>
      </c>
      <c r="AL224" s="261">
        <f>IFERROR(IF(-SUM(AL$20:AL223)+AL$15&lt;0.000001,0,IF($C224&gt;='H-32A-WP06 - Debt Service'!AI$24,'H-32A-WP06 - Debt Service'!AI$27/12,0)),"-")</f>
        <v>0</v>
      </c>
      <c r="AM224" s="261">
        <f>IFERROR(IF(-SUM(AM$20:AM223)+AM$15&lt;0.000001,0,IF($C224&gt;='H-32A-WP06 - Debt Service'!AJ$24,'H-32A-WP06 - Debt Service'!AJ$27/12,0)),"-")</f>
        <v>0</v>
      </c>
      <c r="AN224" s="261">
        <f>IFERROR(IF(-SUM(AN$20:AN223)+AN$15&lt;0.000001,0,IF($C224&gt;='H-32A-WP06 - Debt Service'!AK$24,'H-32A-WP06 - Debt Service'!AK$27/12,0)),"-")</f>
        <v>0</v>
      </c>
      <c r="AO224" s="261">
        <f>IFERROR(IF(-SUM(AO$20:AO223)+AO$15&lt;0.000001,0,IF($C224&gt;='H-32A-WP06 - Debt Service'!AL$24,'H-32A-WP06 - Debt Service'!AL$27/12,0)),"-")</f>
        <v>0</v>
      </c>
      <c r="AP224" s="261">
        <f>IFERROR(IF(-SUM(AP$20:AP223)+AP$15&lt;0.000001,0,IF($C224&gt;='H-32A-WP06 - Debt Service'!AM$24,'H-32A-WP06 - Debt Service'!AM$27/12,0)),"-")</f>
        <v>0</v>
      </c>
      <c r="AQ224" s="261">
        <f>IFERROR(IF(-SUM(AQ$20:AQ223)+AQ$15&lt;0.000001,0,IF($C224&gt;='H-32A-WP06 - Debt Service'!AN$24,'H-32A-WP06 - Debt Service'!AN$27/12,0)),"-")</f>
        <v>0</v>
      </c>
      <c r="AR224" s="261">
        <f>IFERROR(IF(-SUM(AR$20:AR223)+AR$15&lt;0.000001,0,IF($C224&gt;='H-32A-WP06 - Debt Service'!AO$24,'H-32A-WP06 - Debt Service'!AO$27/12,0)),"-")</f>
        <v>0</v>
      </c>
      <c r="AS224" s="261">
        <f>IFERROR(IF(-SUM(AS$20:AS223)+AS$15&lt;0.000001,0,IF($C224&gt;='H-32A-WP06 - Debt Service'!AP$24,'H-32A-WP06 - Debt Service'!AP$27/12,0)),"-")</f>
        <v>0</v>
      </c>
      <c r="AT224" s="261">
        <f>IFERROR(IF(-SUM(AT$20:AT223)+AT$15&lt;0.000001,0,IF($C224&gt;='H-32A-WP06 - Debt Service'!AQ$24,'H-32A-WP06 - Debt Service'!AQ$27/12,0)),"-")</f>
        <v>0</v>
      </c>
    </row>
    <row r="225" spans="2:46" x14ac:dyDescent="0.35">
      <c r="B225" s="252">
        <f t="shared" si="15"/>
        <v>2036</v>
      </c>
      <c r="C225" s="273">
        <f t="shared" si="17"/>
        <v>49706</v>
      </c>
      <c r="D225" s="273"/>
      <c r="E225" s="261">
        <f>IFERROR(IF(-SUM(E$20:E224)+E$15&lt;0.000001,0,IF($C225&gt;='H-32A-WP06 - Debt Service'!C$24,'H-32A-WP06 - Debt Service'!C$27/12,0)),"-")</f>
        <v>0</v>
      </c>
      <c r="F225" s="261">
        <f>IFERROR(IF(-SUM(F$20:F224)+F$15&lt;0.000001,0,IF($C225&gt;='H-32A-WP06 - Debt Service'!D$24,'H-32A-WP06 - Debt Service'!D$27/12,0)),"-")</f>
        <v>0</v>
      </c>
      <c r="G225" s="261">
        <f>IFERROR(IF(-SUM(G$20:G224)+G$15&lt;0.000001,0,IF($C225&gt;='H-32A-WP06 - Debt Service'!E$24,'H-32A-WP06 - Debt Service'!E$27/12,0)),"-")</f>
        <v>0</v>
      </c>
      <c r="H225" s="261">
        <f>IFERROR(IF(-SUM(H$20:H224)+H$15&lt;0.000001,0,IF($C225&gt;='H-32A-WP06 - Debt Service'!F$24,'H-32A-WP06 - Debt Service'!F$27/12,0)),"-")</f>
        <v>0</v>
      </c>
      <c r="I225" s="261">
        <f>IFERROR(IF(-SUM(I$20:I224)+I$15&lt;0.000001,0,IF($C225&gt;='H-32A-WP06 - Debt Service'!G$24,'H-32A-WP06 - Debt Service'!G$27/12,0)),"-")</f>
        <v>0</v>
      </c>
      <c r="J225" s="261">
        <f>IFERROR(IF(-SUM(J$20:J224)+J$15&lt;0.000001,0,IF($C225&gt;='H-32A-WP06 - Debt Service'!H$24,'H-32A-WP06 - Debt Service'!H$27/12,0)),"-")</f>
        <v>0</v>
      </c>
      <c r="K225" s="261">
        <f>IFERROR(IF(-SUM(K$20:K224)+K$15&lt;0.000001,0,IF($C225&gt;='H-32A-WP06 - Debt Service'!I$24,'H-32A-WP06 - Debt Service'!I$27/12,0)),"-")</f>
        <v>0</v>
      </c>
      <c r="L225" s="261">
        <f>IFERROR(IF(-SUM(L$20:L224)+L$15&lt;0.000001,0,IF($C225&gt;='H-32A-WP06 - Debt Service'!J$24,'H-32A-WP06 - Debt Service'!J$27/12,0)),"-")</f>
        <v>0</v>
      </c>
      <c r="M225" s="261">
        <f>IFERROR(IF(-SUM(M$20:M224)+M$15&lt;0.000001,0,IF($C225&gt;='H-32A-WP06 - Debt Service'!K$24,'H-32A-WP06 - Debt Service'!K$27/12,0)),"-")</f>
        <v>0</v>
      </c>
      <c r="N225" s="261"/>
      <c r="O225" s="261"/>
      <c r="P225" s="261">
        <f>IFERROR(IF(-SUM(P$20:P224)+P$15&lt;0.000001,0,IF($C225&gt;='H-32A-WP06 - Debt Service'!M$24,'H-32A-WP06 - Debt Service'!M$27/12,0)),"-")</f>
        <v>0</v>
      </c>
      <c r="Q225" s="261">
        <f>IFERROR(IF(-SUM(Q$20:Q224)+Q$15&lt;0.000001,0,IF($C225&gt;='H-32A-WP06 - Debt Service'!L$24,'H-32A-WP06 - Debt Service'!L$27/12,0)),"-")</f>
        <v>0</v>
      </c>
      <c r="R225" s="261">
        <f>IFERROR(IF(-SUM(R$20:R224)+R$15&lt;0.000001,0,IF($C225&gt;='H-32A-WP06 - Debt Service'!S$24,'H-32A-WP06 - Debt Service'!S$27/12,0)),"-")</f>
        <v>0</v>
      </c>
      <c r="S225" s="261">
        <f>IFERROR(IF(-SUM(S$20:S224)+S$15&lt;0.000001,0,IF($C225&gt;='H-32A-WP06 - Debt Service'!O$24,'H-32A-WP06 - Debt Service'!O$27/12,0)),"-")</f>
        <v>0</v>
      </c>
      <c r="T225" s="261">
        <f>IFERROR(IF(-SUM(T$20:T224)+T$15&lt;0.000001,0,IF($C225&gt;='H-32A-WP06 - Debt Service'!#REF!,'H-32A-WP06 - Debt Service'!#REF!/12,0)),"-")</f>
        <v>0</v>
      </c>
      <c r="U225" s="261">
        <f>IFERROR(IF(-SUM(U$20:U224)+U$15&lt;0.000001,0,IF($C225&gt;='H-32A-WP06 - Debt Service'!T$24,'H-32A-WP06 - Debt Service'!T$27/12,0)),"-")</f>
        <v>0</v>
      </c>
      <c r="V225" s="261">
        <f>IFERROR(IF(-SUM(V$20:V224)+V$15&lt;0.000001,0,IF($C225&gt;='H-32A-WP06 - Debt Service'!N$24,'H-32A-WP06 - Debt Service'!N$27/12,0)),"-")</f>
        <v>0</v>
      </c>
      <c r="W225" s="261">
        <f>IFERROR(IF(-SUM(W$20:W224)+W$15&lt;0.000001,0,IF($C225&gt;='H-32A-WP06 - Debt Service'!Q$24,'H-32A-WP06 - Debt Service'!Q$27/12,0)),"-")</f>
        <v>0</v>
      </c>
      <c r="X225" s="261">
        <f>IFERROR(IF(-SUM(X$20:X224)+X$15&lt;0.000001,0,IF($C225&gt;='H-32A-WP06 - Debt Service'!T$24,'H-32A-WP06 - Debt Service'!T$27/12,0)),"-")</f>
        <v>0</v>
      </c>
      <c r="Y225" s="261">
        <f>IFERROR(IF(-SUM(Y$20:Y224)+Y$15&lt;0.000001,0,IF($C225&gt;='H-32A-WP06 - Debt Service'!#REF!,'H-32A-WP06 - Debt Service'!#REF!/12,0)),"-")</f>
        <v>0</v>
      </c>
      <c r="Z225" s="261">
        <f>IFERROR(IF(-SUM(Z$20:Z224)+Z$15&lt;0.000001,0,IF($C225&gt;='H-32A-WP06 - Debt Service'!S$24,'H-32A-WP06 - Debt Service'!S$27/12,0)),"-")</f>
        <v>0</v>
      </c>
      <c r="AA225" s="261">
        <f>IFERROR(IF(-SUM(AA$20:AA224)+AA$15&lt;0.000001,0,IF($C225&gt;='H-32A-WP06 - Debt Service'!R$24,'H-32A-WP06 - Debt Service'!R$27/12,0)),"-")</f>
        <v>0</v>
      </c>
      <c r="AB225" s="261">
        <f>IFERROR(IF(-SUM(AB$20:AB224)+AB$15&lt;0.000001,0,IF($C225&gt;='H-32A-WP06 - Debt Service'!P$24,'H-32A-WP06 - Debt Service'!P$27/12,0)),"-")</f>
        <v>0</v>
      </c>
      <c r="AC225" s="261">
        <f>IFERROR(IF(-SUM(AC$20:AC224)+AC$15&lt;0.000001,0,IF($C225&gt;='H-32A-WP06 - Debt Service'!#REF!,'H-32A-WP06 - Debt Service'!#REF!/12,0)),"-")</f>
        <v>0</v>
      </c>
      <c r="AD225" s="261">
        <f>IFERROR(IF(-SUM(AD$20:AD224)+AD$15&lt;0.000001,0,IF($C225&gt;='H-32A-WP06 - Debt Service'!#REF!,'H-32A-WP06 - Debt Service'!#REF!/12,0)),"-")</f>
        <v>0</v>
      </c>
      <c r="AE225" s="261">
        <f>IFERROR(IF(-SUM(AE$20:AE224)+AE$15&lt;0.000001,0,IF($C225&gt;='H-32A-WP06 - Debt Service'!#REF!,'H-32A-WP06 - Debt Service'!#REF!/12,0)),"-")</f>
        <v>0</v>
      </c>
      <c r="AF225" s="261">
        <f>IFERROR(IF(-SUM(AF$20:AF224)+AF$15&lt;0.000001,0,IF($C225&gt;='H-32A-WP06 - Debt Service'!#REF!,'H-32A-WP06 - Debt Service'!#REF!/12,0)),"-")</f>
        <v>0</v>
      </c>
      <c r="AH225" s="252">
        <f t="shared" si="16"/>
        <v>2036</v>
      </c>
      <c r="AI225" s="273">
        <f t="shared" si="18"/>
        <v>49706</v>
      </c>
      <c r="AJ225" s="273"/>
      <c r="AK225" s="261" t="str">
        <f>IFERROR(IF(-SUM(AK$20:AK224)+AK$15&lt;0.000001,0,IF($C225&gt;='H-32A-WP06 - Debt Service'!AH$24,'H-32A-WP06 - Debt Service'!AH$27/12,0)),"-")</f>
        <v>-</v>
      </c>
      <c r="AL225" s="261">
        <f>IFERROR(IF(-SUM(AL$20:AL224)+AL$15&lt;0.000001,0,IF($C225&gt;='H-32A-WP06 - Debt Service'!AI$24,'H-32A-WP06 - Debt Service'!AI$27/12,0)),"-")</f>
        <v>0</v>
      </c>
      <c r="AM225" s="261">
        <f>IFERROR(IF(-SUM(AM$20:AM224)+AM$15&lt;0.000001,0,IF($C225&gt;='H-32A-WP06 - Debt Service'!AJ$24,'H-32A-WP06 - Debt Service'!AJ$27/12,0)),"-")</f>
        <v>0</v>
      </c>
      <c r="AN225" s="261">
        <f>IFERROR(IF(-SUM(AN$20:AN224)+AN$15&lt;0.000001,0,IF($C225&gt;='H-32A-WP06 - Debt Service'!AK$24,'H-32A-WP06 - Debt Service'!AK$27/12,0)),"-")</f>
        <v>0</v>
      </c>
      <c r="AO225" s="261">
        <f>IFERROR(IF(-SUM(AO$20:AO224)+AO$15&lt;0.000001,0,IF($C225&gt;='H-32A-WP06 - Debt Service'!AL$24,'H-32A-WP06 - Debt Service'!AL$27/12,0)),"-")</f>
        <v>0</v>
      </c>
      <c r="AP225" s="261">
        <f>IFERROR(IF(-SUM(AP$20:AP224)+AP$15&lt;0.000001,0,IF($C225&gt;='H-32A-WP06 - Debt Service'!AM$24,'H-32A-WP06 - Debt Service'!AM$27/12,0)),"-")</f>
        <v>0</v>
      </c>
      <c r="AQ225" s="261">
        <f>IFERROR(IF(-SUM(AQ$20:AQ224)+AQ$15&lt;0.000001,0,IF($C225&gt;='H-32A-WP06 - Debt Service'!AN$24,'H-32A-WP06 - Debt Service'!AN$27/12,0)),"-")</f>
        <v>0</v>
      </c>
      <c r="AR225" s="261">
        <f>IFERROR(IF(-SUM(AR$20:AR224)+AR$15&lt;0.000001,0,IF($C225&gt;='H-32A-WP06 - Debt Service'!AO$24,'H-32A-WP06 - Debt Service'!AO$27/12,0)),"-")</f>
        <v>0</v>
      </c>
      <c r="AS225" s="261">
        <f>IFERROR(IF(-SUM(AS$20:AS224)+AS$15&lt;0.000001,0,IF($C225&gt;='H-32A-WP06 - Debt Service'!AP$24,'H-32A-WP06 - Debt Service'!AP$27/12,0)),"-")</f>
        <v>0</v>
      </c>
      <c r="AT225" s="261">
        <f>IFERROR(IF(-SUM(AT$20:AT224)+AT$15&lt;0.000001,0,IF($C225&gt;='H-32A-WP06 - Debt Service'!AQ$24,'H-32A-WP06 - Debt Service'!AQ$27/12,0)),"-")</f>
        <v>0</v>
      </c>
    </row>
    <row r="226" spans="2:46" x14ac:dyDescent="0.35">
      <c r="B226" s="252">
        <f t="shared" si="15"/>
        <v>2036</v>
      </c>
      <c r="C226" s="273">
        <f t="shared" si="17"/>
        <v>49735</v>
      </c>
      <c r="D226" s="273"/>
      <c r="E226" s="261">
        <f>IFERROR(IF(-SUM(E$20:E225)+E$15&lt;0.000001,0,IF($C226&gt;='H-32A-WP06 - Debt Service'!C$24,'H-32A-WP06 - Debt Service'!C$27/12,0)),"-")</f>
        <v>0</v>
      </c>
      <c r="F226" s="261">
        <f>IFERROR(IF(-SUM(F$20:F225)+F$15&lt;0.000001,0,IF($C226&gt;='H-32A-WP06 - Debt Service'!D$24,'H-32A-WP06 - Debt Service'!D$27/12,0)),"-")</f>
        <v>0</v>
      </c>
      <c r="G226" s="261">
        <f>IFERROR(IF(-SUM(G$20:G225)+G$15&lt;0.000001,0,IF($C226&gt;='H-32A-WP06 - Debt Service'!E$24,'H-32A-WP06 - Debt Service'!E$27/12,0)),"-")</f>
        <v>0</v>
      </c>
      <c r="H226" s="261">
        <f>IFERROR(IF(-SUM(H$20:H225)+H$15&lt;0.000001,0,IF($C226&gt;='H-32A-WP06 - Debt Service'!F$24,'H-32A-WP06 - Debt Service'!F$27/12,0)),"-")</f>
        <v>0</v>
      </c>
      <c r="I226" s="261">
        <f>IFERROR(IF(-SUM(I$20:I225)+I$15&lt;0.000001,0,IF($C226&gt;='H-32A-WP06 - Debt Service'!G$24,'H-32A-WP06 - Debt Service'!G$27/12,0)),"-")</f>
        <v>0</v>
      </c>
      <c r="J226" s="261">
        <f>IFERROR(IF(-SUM(J$20:J225)+J$15&lt;0.000001,0,IF($C226&gt;='H-32A-WP06 - Debt Service'!H$24,'H-32A-WP06 - Debt Service'!H$27/12,0)),"-")</f>
        <v>0</v>
      </c>
      <c r="K226" s="261">
        <f>IFERROR(IF(-SUM(K$20:K225)+K$15&lt;0.000001,0,IF($C226&gt;='H-32A-WP06 - Debt Service'!I$24,'H-32A-WP06 - Debt Service'!I$27/12,0)),"-")</f>
        <v>0</v>
      </c>
      <c r="L226" s="261">
        <f>IFERROR(IF(-SUM(L$20:L225)+L$15&lt;0.000001,0,IF($C226&gt;='H-32A-WP06 - Debt Service'!J$24,'H-32A-WP06 - Debt Service'!J$27/12,0)),"-")</f>
        <v>0</v>
      </c>
      <c r="M226" s="261">
        <f>IFERROR(IF(-SUM(M$20:M225)+M$15&lt;0.000001,0,IF($C226&gt;='H-32A-WP06 - Debt Service'!K$24,'H-32A-WP06 - Debt Service'!K$27/12,0)),"-")</f>
        <v>0</v>
      </c>
      <c r="N226" s="261"/>
      <c r="O226" s="261"/>
      <c r="P226" s="261">
        <f>IFERROR(IF(-SUM(P$20:P225)+P$15&lt;0.000001,0,IF($C226&gt;='H-32A-WP06 - Debt Service'!M$24,'H-32A-WP06 - Debt Service'!M$27/12,0)),"-")</f>
        <v>0</v>
      </c>
      <c r="Q226" s="261">
        <f>IFERROR(IF(-SUM(Q$20:Q225)+Q$15&lt;0.000001,0,IF($C226&gt;='H-32A-WP06 - Debt Service'!L$24,'H-32A-WP06 - Debt Service'!L$27/12,0)),"-")</f>
        <v>0</v>
      </c>
      <c r="R226" s="261">
        <f>IFERROR(IF(-SUM(R$20:R225)+R$15&lt;0.000001,0,IF($C226&gt;='H-32A-WP06 - Debt Service'!S$24,'H-32A-WP06 - Debt Service'!S$27/12,0)),"-")</f>
        <v>0</v>
      </c>
      <c r="S226" s="261">
        <f>IFERROR(IF(-SUM(S$20:S225)+S$15&lt;0.000001,0,IF($C226&gt;='H-32A-WP06 - Debt Service'!O$24,'H-32A-WP06 - Debt Service'!O$27/12,0)),"-")</f>
        <v>0</v>
      </c>
      <c r="T226" s="261">
        <f>IFERROR(IF(-SUM(T$20:T225)+T$15&lt;0.000001,0,IF($C226&gt;='H-32A-WP06 - Debt Service'!#REF!,'H-32A-WP06 - Debt Service'!#REF!/12,0)),"-")</f>
        <v>0</v>
      </c>
      <c r="U226" s="261">
        <f>IFERROR(IF(-SUM(U$20:U225)+U$15&lt;0.000001,0,IF($C226&gt;='H-32A-WP06 - Debt Service'!T$24,'H-32A-WP06 - Debt Service'!T$27/12,0)),"-")</f>
        <v>0</v>
      </c>
      <c r="V226" s="261">
        <f>IFERROR(IF(-SUM(V$20:V225)+V$15&lt;0.000001,0,IF($C226&gt;='H-32A-WP06 - Debt Service'!N$24,'H-32A-WP06 - Debt Service'!N$27/12,0)),"-")</f>
        <v>0</v>
      </c>
      <c r="W226" s="261">
        <f>IFERROR(IF(-SUM(W$20:W225)+W$15&lt;0.000001,0,IF($C226&gt;='H-32A-WP06 - Debt Service'!Q$24,'H-32A-WP06 - Debt Service'!Q$27/12,0)),"-")</f>
        <v>0</v>
      </c>
      <c r="X226" s="261">
        <f>IFERROR(IF(-SUM(X$20:X225)+X$15&lt;0.000001,0,IF($C226&gt;='H-32A-WP06 - Debt Service'!T$24,'H-32A-WP06 - Debt Service'!T$27/12,0)),"-")</f>
        <v>0</v>
      </c>
      <c r="Y226" s="261">
        <f>IFERROR(IF(-SUM(Y$20:Y225)+Y$15&lt;0.000001,0,IF($C226&gt;='H-32A-WP06 - Debt Service'!#REF!,'H-32A-WP06 - Debt Service'!#REF!/12,0)),"-")</f>
        <v>0</v>
      </c>
      <c r="Z226" s="261">
        <f>IFERROR(IF(-SUM(Z$20:Z225)+Z$15&lt;0.000001,0,IF($C226&gt;='H-32A-WP06 - Debt Service'!S$24,'H-32A-WP06 - Debt Service'!S$27/12,0)),"-")</f>
        <v>0</v>
      </c>
      <c r="AA226" s="261">
        <f>IFERROR(IF(-SUM(AA$20:AA225)+AA$15&lt;0.000001,0,IF($C226&gt;='H-32A-WP06 - Debt Service'!R$24,'H-32A-WP06 - Debt Service'!R$27/12,0)),"-")</f>
        <v>0</v>
      </c>
      <c r="AB226" s="261">
        <f>IFERROR(IF(-SUM(AB$20:AB225)+AB$15&lt;0.000001,0,IF($C226&gt;='H-32A-WP06 - Debt Service'!P$24,'H-32A-WP06 - Debt Service'!P$27/12,0)),"-")</f>
        <v>0</v>
      </c>
      <c r="AC226" s="261">
        <f>IFERROR(IF(-SUM(AC$20:AC225)+AC$15&lt;0.000001,0,IF($C226&gt;='H-32A-WP06 - Debt Service'!#REF!,'H-32A-WP06 - Debt Service'!#REF!/12,0)),"-")</f>
        <v>0</v>
      </c>
      <c r="AD226" s="261">
        <f>IFERROR(IF(-SUM(AD$20:AD225)+AD$15&lt;0.000001,0,IF($C226&gt;='H-32A-WP06 - Debt Service'!#REF!,'H-32A-WP06 - Debt Service'!#REF!/12,0)),"-")</f>
        <v>0</v>
      </c>
      <c r="AE226" s="261">
        <f>IFERROR(IF(-SUM(AE$20:AE225)+AE$15&lt;0.000001,0,IF($C226&gt;='H-32A-WP06 - Debt Service'!#REF!,'H-32A-WP06 - Debt Service'!#REF!/12,0)),"-")</f>
        <v>0</v>
      </c>
      <c r="AF226" s="261">
        <f>IFERROR(IF(-SUM(AF$20:AF225)+AF$15&lt;0.000001,0,IF($C226&gt;='H-32A-WP06 - Debt Service'!#REF!,'H-32A-WP06 - Debt Service'!#REF!/12,0)),"-")</f>
        <v>0</v>
      </c>
      <c r="AH226" s="252">
        <f t="shared" si="16"/>
        <v>2036</v>
      </c>
      <c r="AI226" s="273">
        <f t="shared" si="18"/>
        <v>49735</v>
      </c>
      <c r="AJ226" s="273"/>
      <c r="AK226" s="261" t="str">
        <f>IFERROR(IF(-SUM(AK$20:AK225)+AK$15&lt;0.000001,0,IF($C226&gt;='H-32A-WP06 - Debt Service'!AH$24,'H-32A-WP06 - Debt Service'!AH$27/12,0)),"-")</f>
        <v>-</v>
      </c>
      <c r="AL226" s="261">
        <f>IFERROR(IF(-SUM(AL$20:AL225)+AL$15&lt;0.000001,0,IF($C226&gt;='H-32A-WP06 - Debt Service'!AI$24,'H-32A-WP06 - Debt Service'!AI$27/12,0)),"-")</f>
        <v>0</v>
      </c>
      <c r="AM226" s="261">
        <f>IFERROR(IF(-SUM(AM$20:AM225)+AM$15&lt;0.000001,0,IF($C226&gt;='H-32A-WP06 - Debt Service'!AJ$24,'H-32A-WP06 - Debt Service'!AJ$27/12,0)),"-")</f>
        <v>0</v>
      </c>
      <c r="AN226" s="261">
        <f>IFERROR(IF(-SUM(AN$20:AN225)+AN$15&lt;0.000001,0,IF($C226&gt;='H-32A-WP06 - Debt Service'!AK$24,'H-32A-WP06 - Debt Service'!AK$27/12,0)),"-")</f>
        <v>0</v>
      </c>
      <c r="AO226" s="261">
        <f>IFERROR(IF(-SUM(AO$20:AO225)+AO$15&lt;0.000001,0,IF($C226&gt;='H-32A-WP06 - Debt Service'!AL$24,'H-32A-WP06 - Debt Service'!AL$27/12,0)),"-")</f>
        <v>0</v>
      </c>
      <c r="AP226" s="261">
        <f>IFERROR(IF(-SUM(AP$20:AP225)+AP$15&lt;0.000001,0,IF($C226&gt;='H-32A-WP06 - Debt Service'!AM$24,'H-32A-WP06 - Debt Service'!AM$27/12,0)),"-")</f>
        <v>0</v>
      </c>
      <c r="AQ226" s="261">
        <f>IFERROR(IF(-SUM(AQ$20:AQ225)+AQ$15&lt;0.000001,0,IF($C226&gt;='H-32A-WP06 - Debt Service'!AN$24,'H-32A-WP06 - Debt Service'!AN$27/12,0)),"-")</f>
        <v>0</v>
      </c>
      <c r="AR226" s="261">
        <f>IFERROR(IF(-SUM(AR$20:AR225)+AR$15&lt;0.000001,0,IF($C226&gt;='H-32A-WP06 - Debt Service'!AO$24,'H-32A-WP06 - Debt Service'!AO$27/12,0)),"-")</f>
        <v>0</v>
      </c>
      <c r="AS226" s="261">
        <f>IFERROR(IF(-SUM(AS$20:AS225)+AS$15&lt;0.000001,0,IF($C226&gt;='H-32A-WP06 - Debt Service'!AP$24,'H-32A-WP06 - Debt Service'!AP$27/12,0)),"-")</f>
        <v>0</v>
      </c>
      <c r="AT226" s="261">
        <f>IFERROR(IF(-SUM(AT$20:AT225)+AT$15&lt;0.000001,0,IF($C226&gt;='H-32A-WP06 - Debt Service'!AQ$24,'H-32A-WP06 - Debt Service'!AQ$27/12,0)),"-")</f>
        <v>0</v>
      </c>
    </row>
    <row r="227" spans="2:46" x14ac:dyDescent="0.35">
      <c r="B227" s="252">
        <f t="shared" si="15"/>
        <v>2036</v>
      </c>
      <c r="C227" s="273">
        <f t="shared" si="17"/>
        <v>49766</v>
      </c>
      <c r="D227" s="273"/>
      <c r="E227" s="261">
        <f>IFERROR(IF(-SUM(E$20:E226)+E$15&lt;0.000001,0,IF($C227&gt;='H-32A-WP06 - Debt Service'!C$24,'H-32A-WP06 - Debt Service'!C$27/12,0)),"-")</f>
        <v>0</v>
      </c>
      <c r="F227" s="261">
        <f>IFERROR(IF(-SUM(F$20:F226)+F$15&lt;0.000001,0,IF($C227&gt;='H-32A-WP06 - Debt Service'!D$24,'H-32A-WP06 - Debt Service'!D$27/12,0)),"-")</f>
        <v>0</v>
      </c>
      <c r="G227" s="261">
        <f>IFERROR(IF(-SUM(G$20:G226)+G$15&lt;0.000001,0,IF($C227&gt;='H-32A-WP06 - Debt Service'!E$24,'H-32A-WP06 - Debt Service'!E$27/12,0)),"-")</f>
        <v>0</v>
      </c>
      <c r="H227" s="261">
        <f>IFERROR(IF(-SUM(H$20:H226)+H$15&lt;0.000001,0,IF($C227&gt;='H-32A-WP06 - Debt Service'!F$24,'H-32A-WP06 - Debt Service'!F$27/12,0)),"-")</f>
        <v>0</v>
      </c>
      <c r="I227" s="261">
        <f>IFERROR(IF(-SUM(I$20:I226)+I$15&lt;0.000001,0,IF($C227&gt;='H-32A-WP06 - Debt Service'!G$24,'H-32A-WP06 - Debt Service'!G$27/12,0)),"-")</f>
        <v>0</v>
      </c>
      <c r="J227" s="261">
        <f>IFERROR(IF(-SUM(J$20:J226)+J$15&lt;0.000001,0,IF($C227&gt;='H-32A-WP06 - Debt Service'!H$24,'H-32A-WP06 - Debt Service'!H$27/12,0)),"-")</f>
        <v>0</v>
      </c>
      <c r="K227" s="261">
        <f>IFERROR(IF(-SUM(K$20:K226)+K$15&lt;0.000001,0,IF($C227&gt;='H-32A-WP06 - Debt Service'!I$24,'H-32A-WP06 - Debt Service'!I$27/12,0)),"-")</f>
        <v>0</v>
      </c>
      <c r="L227" s="261">
        <f>IFERROR(IF(-SUM(L$20:L226)+L$15&lt;0.000001,0,IF($C227&gt;='H-32A-WP06 - Debt Service'!J$24,'H-32A-WP06 - Debt Service'!J$27/12,0)),"-")</f>
        <v>0</v>
      </c>
      <c r="M227" s="261">
        <f>IFERROR(IF(-SUM(M$20:M226)+M$15&lt;0.000001,0,IF($C227&gt;='H-32A-WP06 - Debt Service'!K$24,'H-32A-WP06 - Debt Service'!K$27/12,0)),"-")</f>
        <v>0</v>
      </c>
      <c r="N227" s="261"/>
      <c r="O227" s="261"/>
      <c r="P227" s="261">
        <f>IFERROR(IF(-SUM(P$20:P226)+P$15&lt;0.000001,0,IF($C227&gt;='H-32A-WP06 - Debt Service'!M$24,'H-32A-WP06 - Debt Service'!M$27/12,0)),"-")</f>
        <v>0</v>
      </c>
      <c r="Q227" s="261">
        <f>IFERROR(IF(-SUM(Q$20:Q226)+Q$15&lt;0.000001,0,IF($C227&gt;='H-32A-WP06 - Debt Service'!L$24,'H-32A-WP06 - Debt Service'!L$27/12,0)),"-")</f>
        <v>0</v>
      </c>
      <c r="R227" s="261">
        <f>IFERROR(IF(-SUM(R$20:R226)+R$15&lt;0.000001,0,IF($C227&gt;='H-32A-WP06 - Debt Service'!S$24,'H-32A-WP06 - Debt Service'!S$27/12,0)),"-")</f>
        <v>0</v>
      </c>
      <c r="S227" s="261">
        <f>IFERROR(IF(-SUM(S$20:S226)+S$15&lt;0.000001,0,IF($C227&gt;='H-32A-WP06 - Debt Service'!O$24,'H-32A-WP06 - Debt Service'!O$27/12,0)),"-")</f>
        <v>0</v>
      </c>
      <c r="T227" s="261">
        <f>IFERROR(IF(-SUM(T$20:T226)+T$15&lt;0.000001,0,IF($C227&gt;='H-32A-WP06 - Debt Service'!#REF!,'H-32A-WP06 - Debt Service'!#REF!/12,0)),"-")</f>
        <v>0</v>
      </c>
      <c r="U227" s="261">
        <f>IFERROR(IF(-SUM(U$20:U226)+U$15&lt;0.000001,0,IF($C227&gt;='H-32A-WP06 - Debt Service'!T$24,'H-32A-WP06 - Debt Service'!T$27/12,0)),"-")</f>
        <v>0</v>
      </c>
      <c r="V227" s="261">
        <f>IFERROR(IF(-SUM(V$20:V226)+V$15&lt;0.000001,0,IF($C227&gt;='H-32A-WP06 - Debt Service'!N$24,'H-32A-WP06 - Debt Service'!N$27/12,0)),"-")</f>
        <v>0</v>
      </c>
      <c r="W227" s="261">
        <f>IFERROR(IF(-SUM(W$20:W226)+W$15&lt;0.000001,0,IF($C227&gt;='H-32A-WP06 - Debt Service'!Q$24,'H-32A-WP06 - Debt Service'!Q$27/12,0)),"-")</f>
        <v>0</v>
      </c>
      <c r="X227" s="261">
        <f>IFERROR(IF(-SUM(X$20:X226)+X$15&lt;0.000001,0,IF($C227&gt;='H-32A-WP06 - Debt Service'!T$24,'H-32A-WP06 - Debt Service'!T$27/12,0)),"-")</f>
        <v>0</v>
      </c>
      <c r="Y227" s="261">
        <f>IFERROR(IF(-SUM(Y$20:Y226)+Y$15&lt;0.000001,0,IF($C227&gt;='H-32A-WP06 - Debt Service'!#REF!,'H-32A-WP06 - Debt Service'!#REF!/12,0)),"-")</f>
        <v>0</v>
      </c>
      <c r="Z227" s="261">
        <f>IFERROR(IF(-SUM(Z$20:Z226)+Z$15&lt;0.000001,0,IF($C227&gt;='H-32A-WP06 - Debt Service'!S$24,'H-32A-WP06 - Debt Service'!S$27/12,0)),"-")</f>
        <v>0</v>
      </c>
      <c r="AA227" s="261">
        <f>IFERROR(IF(-SUM(AA$20:AA226)+AA$15&lt;0.000001,0,IF($C227&gt;='H-32A-WP06 - Debt Service'!R$24,'H-32A-WP06 - Debt Service'!R$27/12,0)),"-")</f>
        <v>0</v>
      </c>
      <c r="AB227" s="261">
        <f>IFERROR(IF(-SUM(AB$20:AB226)+AB$15&lt;0.000001,0,IF($C227&gt;='H-32A-WP06 - Debt Service'!P$24,'H-32A-WP06 - Debt Service'!P$27/12,0)),"-")</f>
        <v>0</v>
      </c>
      <c r="AC227" s="261">
        <f>IFERROR(IF(-SUM(AC$20:AC226)+AC$15&lt;0.000001,0,IF($C227&gt;='H-32A-WP06 - Debt Service'!#REF!,'H-32A-WP06 - Debt Service'!#REF!/12,0)),"-")</f>
        <v>0</v>
      </c>
      <c r="AD227" s="261">
        <f>IFERROR(IF(-SUM(AD$20:AD226)+AD$15&lt;0.000001,0,IF($C227&gt;='H-32A-WP06 - Debt Service'!#REF!,'H-32A-WP06 - Debt Service'!#REF!/12,0)),"-")</f>
        <v>0</v>
      </c>
      <c r="AE227" s="261">
        <f>IFERROR(IF(-SUM(AE$20:AE226)+AE$15&lt;0.000001,0,IF($C227&gt;='H-32A-WP06 - Debt Service'!#REF!,'H-32A-WP06 - Debt Service'!#REF!/12,0)),"-")</f>
        <v>0</v>
      </c>
      <c r="AF227" s="261">
        <f>IFERROR(IF(-SUM(AF$20:AF226)+AF$15&lt;0.000001,0,IF($C227&gt;='H-32A-WP06 - Debt Service'!#REF!,'H-32A-WP06 - Debt Service'!#REF!/12,0)),"-")</f>
        <v>0</v>
      </c>
      <c r="AH227" s="252">
        <f t="shared" si="16"/>
        <v>2036</v>
      </c>
      <c r="AI227" s="273">
        <f t="shared" si="18"/>
        <v>49766</v>
      </c>
      <c r="AJ227" s="273"/>
      <c r="AK227" s="261" t="str">
        <f>IFERROR(IF(-SUM(AK$20:AK226)+AK$15&lt;0.000001,0,IF($C227&gt;='H-32A-WP06 - Debt Service'!AH$24,'H-32A-WP06 - Debt Service'!AH$27/12,0)),"-")</f>
        <v>-</v>
      </c>
      <c r="AL227" s="261">
        <f>IFERROR(IF(-SUM(AL$20:AL226)+AL$15&lt;0.000001,0,IF($C227&gt;='H-32A-WP06 - Debt Service'!AI$24,'H-32A-WP06 - Debt Service'!AI$27/12,0)),"-")</f>
        <v>0</v>
      </c>
      <c r="AM227" s="261">
        <f>IFERROR(IF(-SUM(AM$20:AM226)+AM$15&lt;0.000001,0,IF($C227&gt;='H-32A-WP06 - Debt Service'!AJ$24,'H-32A-WP06 - Debt Service'!AJ$27/12,0)),"-")</f>
        <v>0</v>
      </c>
      <c r="AN227" s="261">
        <f>IFERROR(IF(-SUM(AN$20:AN226)+AN$15&lt;0.000001,0,IF($C227&gt;='H-32A-WP06 - Debt Service'!AK$24,'H-32A-WP06 - Debt Service'!AK$27/12,0)),"-")</f>
        <v>0</v>
      </c>
      <c r="AO227" s="261">
        <f>IFERROR(IF(-SUM(AO$20:AO226)+AO$15&lt;0.000001,0,IF($C227&gt;='H-32A-WP06 - Debt Service'!AL$24,'H-32A-WP06 - Debt Service'!AL$27/12,0)),"-")</f>
        <v>0</v>
      </c>
      <c r="AP227" s="261">
        <f>IFERROR(IF(-SUM(AP$20:AP226)+AP$15&lt;0.000001,0,IF($C227&gt;='H-32A-WP06 - Debt Service'!AM$24,'H-32A-WP06 - Debt Service'!AM$27/12,0)),"-")</f>
        <v>0</v>
      </c>
      <c r="AQ227" s="261">
        <f>IFERROR(IF(-SUM(AQ$20:AQ226)+AQ$15&lt;0.000001,0,IF($C227&gt;='H-32A-WP06 - Debt Service'!AN$24,'H-32A-WP06 - Debt Service'!AN$27/12,0)),"-")</f>
        <v>0</v>
      </c>
      <c r="AR227" s="261">
        <f>IFERROR(IF(-SUM(AR$20:AR226)+AR$15&lt;0.000001,0,IF($C227&gt;='H-32A-WP06 - Debt Service'!AO$24,'H-32A-WP06 - Debt Service'!AO$27/12,0)),"-")</f>
        <v>0</v>
      </c>
      <c r="AS227" s="261">
        <f>IFERROR(IF(-SUM(AS$20:AS226)+AS$15&lt;0.000001,0,IF($C227&gt;='H-32A-WP06 - Debt Service'!AP$24,'H-32A-WP06 - Debt Service'!AP$27/12,0)),"-")</f>
        <v>0</v>
      </c>
      <c r="AT227" s="261">
        <f>IFERROR(IF(-SUM(AT$20:AT226)+AT$15&lt;0.000001,0,IF($C227&gt;='H-32A-WP06 - Debt Service'!AQ$24,'H-32A-WP06 - Debt Service'!AQ$27/12,0)),"-")</f>
        <v>0</v>
      </c>
    </row>
    <row r="228" spans="2:46" x14ac:dyDescent="0.35">
      <c r="B228" s="252">
        <f t="shared" si="15"/>
        <v>2036</v>
      </c>
      <c r="C228" s="273">
        <f t="shared" si="17"/>
        <v>49796</v>
      </c>
      <c r="D228" s="273"/>
      <c r="E228" s="261">
        <f>IFERROR(IF(-SUM(E$20:E227)+E$15&lt;0.000001,0,IF($C228&gt;='H-32A-WP06 - Debt Service'!C$24,'H-32A-WP06 - Debt Service'!C$27/12,0)),"-")</f>
        <v>0</v>
      </c>
      <c r="F228" s="261">
        <f>IFERROR(IF(-SUM(F$20:F227)+F$15&lt;0.000001,0,IF($C228&gt;='H-32A-WP06 - Debt Service'!D$24,'H-32A-WP06 - Debt Service'!D$27/12,0)),"-")</f>
        <v>0</v>
      </c>
      <c r="G228" s="261">
        <f>IFERROR(IF(-SUM(G$20:G227)+G$15&lt;0.000001,0,IF($C228&gt;='H-32A-WP06 - Debt Service'!E$24,'H-32A-WP06 - Debt Service'!E$27/12,0)),"-")</f>
        <v>0</v>
      </c>
      <c r="H228" s="261">
        <f>IFERROR(IF(-SUM(H$20:H227)+H$15&lt;0.000001,0,IF($C228&gt;='H-32A-WP06 - Debt Service'!F$24,'H-32A-WP06 - Debt Service'!F$27/12,0)),"-")</f>
        <v>0</v>
      </c>
      <c r="I228" s="261">
        <f>IFERROR(IF(-SUM(I$20:I227)+I$15&lt;0.000001,0,IF($C228&gt;='H-32A-WP06 - Debt Service'!G$24,'H-32A-WP06 - Debt Service'!G$27/12,0)),"-")</f>
        <v>0</v>
      </c>
      <c r="J228" s="261">
        <f>IFERROR(IF(-SUM(J$20:J227)+J$15&lt;0.000001,0,IF($C228&gt;='H-32A-WP06 - Debt Service'!H$24,'H-32A-WP06 - Debt Service'!H$27/12,0)),"-")</f>
        <v>0</v>
      </c>
      <c r="K228" s="261">
        <f>IFERROR(IF(-SUM(K$20:K227)+K$15&lt;0.000001,0,IF($C228&gt;='H-32A-WP06 - Debt Service'!I$24,'H-32A-WP06 - Debt Service'!I$27/12,0)),"-")</f>
        <v>0</v>
      </c>
      <c r="L228" s="261">
        <f>IFERROR(IF(-SUM(L$20:L227)+L$15&lt;0.000001,0,IF($C228&gt;='H-32A-WP06 - Debt Service'!J$24,'H-32A-WP06 - Debt Service'!J$27/12,0)),"-")</f>
        <v>0</v>
      </c>
      <c r="M228" s="261">
        <f>IFERROR(IF(-SUM(M$20:M227)+M$15&lt;0.000001,0,IF($C228&gt;='H-32A-WP06 - Debt Service'!K$24,'H-32A-WP06 - Debt Service'!K$27/12,0)),"-")</f>
        <v>0</v>
      </c>
      <c r="N228" s="261"/>
      <c r="O228" s="261"/>
      <c r="P228" s="261">
        <f>IFERROR(IF(-SUM(P$20:P227)+P$15&lt;0.000001,0,IF($C228&gt;='H-32A-WP06 - Debt Service'!M$24,'H-32A-WP06 - Debt Service'!M$27/12,0)),"-")</f>
        <v>0</v>
      </c>
      <c r="Q228" s="261">
        <f>IFERROR(IF(-SUM(Q$20:Q227)+Q$15&lt;0.000001,0,IF($C228&gt;='H-32A-WP06 - Debt Service'!L$24,'H-32A-WP06 - Debt Service'!L$27/12,0)),"-")</f>
        <v>0</v>
      </c>
      <c r="R228" s="261">
        <f>IFERROR(IF(-SUM(R$20:R227)+R$15&lt;0.000001,0,IF($C228&gt;='H-32A-WP06 - Debt Service'!S$24,'H-32A-WP06 - Debt Service'!S$27/12,0)),"-")</f>
        <v>0</v>
      </c>
      <c r="S228" s="261">
        <f>IFERROR(IF(-SUM(S$20:S227)+S$15&lt;0.000001,0,IF($C228&gt;='H-32A-WP06 - Debt Service'!O$24,'H-32A-WP06 - Debt Service'!O$27/12,0)),"-")</f>
        <v>0</v>
      </c>
      <c r="T228" s="261">
        <f>IFERROR(IF(-SUM(T$20:T227)+T$15&lt;0.000001,0,IF($C228&gt;='H-32A-WP06 - Debt Service'!#REF!,'H-32A-WP06 - Debt Service'!#REF!/12,0)),"-")</f>
        <v>0</v>
      </c>
      <c r="U228" s="261">
        <f>IFERROR(IF(-SUM(U$20:U227)+U$15&lt;0.000001,0,IF($C228&gt;='H-32A-WP06 - Debt Service'!T$24,'H-32A-WP06 - Debt Service'!T$27/12,0)),"-")</f>
        <v>0</v>
      </c>
      <c r="V228" s="261">
        <f>IFERROR(IF(-SUM(V$20:V227)+V$15&lt;0.000001,0,IF($C228&gt;='H-32A-WP06 - Debt Service'!N$24,'H-32A-WP06 - Debt Service'!N$27/12,0)),"-")</f>
        <v>0</v>
      </c>
      <c r="W228" s="261">
        <f>IFERROR(IF(-SUM(W$20:W227)+W$15&lt;0.000001,0,IF($C228&gt;='H-32A-WP06 - Debt Service'!Q$24,'H-32A-WP06 - Debt Service'!Q$27/12,0)),"-")</f>
        <v>0</v>
      </c>
      <c r="X228" s="261">
        <f>IFERROR(IF(-SUM(X$20:X227)+X$15&lt;0.000001,0,IF($C228&gt;='H-32A-WP06 - Debt Service'!T$24,'H-32A-WP06 - Debt Service'!T$27/12,0)),"-")</f>
        <v>0</v>
      </c>
      <c r="Y228" s="261">
        <f>IFERROR(IF(-SUM(Y$20:Y227)+Y$15&lt;0.000001,0,IF($C228&gt;='H-32A-WP06 - Debt Service'!#REF!,'H-32A-WP06 - Debt Service'!#REF!/12,0)),"-")</f>
        <v>0</v>
      </c>
      <c r="Z228" s="261">
        <f>IFERROR(IF(-SUM(Z$20:Z227)+Z$15&lt;0.000001,0,IF($C228&gt;='H-32A-WP06 - Debt Service'!S$24,'H-32A-WP06 - Debt Service'!S$27/12,0)),"-")</f>
        <v>0</v>
      </c>
      <c r="AA228" s="261">
        <f>IFERROR(IF(-SUM(AA$20:AA227)+AA$15&lt;0.000001,0,IF($C228&gt;='H-32A-WP06 - Debt Service'!R$24,'H-32A-WP06 - Debt Service'!R$27/12,0)),"-")</f>
        <v>0</v>
      </c>
      <c r="AB228" s="261">
        <f>IFERROR(IF(-SUM(AB$20:AB227)+AB$15&lt;0.000001,0,IF($C228&gt;='H-32A-WP06 - Debt Service'!P$24,'H-32A-WP06 - Debt Service'!P$27/12,0)),"-")</f>
        <v>0</v>
      </c>
      <c r="AC228" s="261">
        <f>IFERROR(IF(-SUM(AC$20:AC227)+AC$15&lt;0.000001,0,IF($C228&gt;='H-32A-WP06 - Debt Service'!#REF!,'H-32A-WP06 - Debt Service'!#REF!/12,0)),"-")</f>
        <v>0</v>
      </c>
      <c r="AD228" s="261">
        <f>IFERROR(IF(-SUM(AD$20:AD227)+AD$15&lt;0.000001,0,IF($C228&gt;='H-32A-WP06 - Debt Service'!#REF!,'H-32A-WP06 - Debt Service'!#REF!/12,0)),"-")</f>
        <v>0</v>
      </c>
      <c r="AE228" s="261">
        <f>IFERROR(IF(-SUM(AE$20:AE227)+AE$15&lt;0.000001,0,IF($C228&gt;='H-32A-WP06 - Debt Service'!#REF!,'H-32A-WP06 - Debt Service'!#REF!/12,0)),"-")</f>
        <v>0</v>
      </c>
      <c r="AF228" s="261">
        <f>IFERROR(IF(-SUM(AF$20:AF227)+AF$15&lt;0.000001,0,IF($C228&gt;='H-32A-WP06 - Debt Service'!#REF!,'H-32A-WP06 - Debt Service'!#REF!/12,0)),"-")</f>
        <v>0</v>
      </c>
      <c r="AH228" s="252">
        <f t="shared" si="16"/>
        <v>2036</v>
      </c>
      <c r="AI228" s="273">
        <f t="shared" si="18"/>
        <v>49796</v>
      </c>
      <c r="AJ228" s="273"/>
      <c r="AK228" s="261" t="str">
        <f>IFERROR(IF(-SUM(AK$20:AK227)+AK$15&lt;0.000001,0,IF($C228&gt;='H-32A-WP06 - Debt Service'!AH$24,'H-32A-WP06 - Debt Service'!AH$27/12,0)),"-")</f>
        <v>-</v>
      </c>
      <c r="AL228" s="261">
        <f>IFERROR(IF(-SUM(AL$20:AL227)+AL$15&lt;0.000001,0,IF($C228&gt;='H-32A-WP06 - Debt Service'!AI$24,'H-32A-WP06 - Debt Service'!AI$27/12,0)),"-")</f>
        <v>0</v>
      </c>
      <c r="AM228" s="261">
        <f>IFERROR(IF(-SUM(AM$20:AM227)+AM$15&lt;0.000001,0,IF($C228&gt;='H-32A-WP06 - Debt Service'!AJ$24,'H-32A-WP06 - Debt Service'!AJ$27/12,0)),"-")</f>
        <v>0</v>
      </c>
      <c r="AN228" s="261">
        <f>IFERROR(IF(-SUM(AN$20:AN227)+AN$15&lt;0.000001,0,IF($C228&gt;='H-32A-WP06 - Debt Service'!AK$24,'H-32A-WP06 - Debt Service'!AK$27/12,0)),"-")</f>
        <v>0</v>
      </c>
      <c r="AO228" s="261">
        <f>IFERROR(IF(-SUM(AO$20:AO227)+AO$15&lt;0.000001,0,IF($C228&gt;='H-32A-WP06 - Debt Service'!AL$24,'H-32A-WP06 - Debt Service'!AL$27/12,0)),"-")</f>
        <v>0</v>
      </c>
      <c r="AP228" s="261">
        <f>IFERROR(IF(-SUM(AP$20:AP227)+AP$15&lt;0.000001,0,IF($C228&gt;='H-32A-WP06 - Debt Service'!AM$24,'H-32A-WP06 - Debt Service'!AM$27/12,0)),"-")</f>
        <v>0</v>
      </c>
      <c r="AQ228" s="261">
        <f>IFERROR(IF(-SUM(AQ$20:AQ227)+AQ$15&lt;0.000001,0,IF($C228&gt;='H-32A-WP06 - Debt Service'!AN$24,'H-32A-WP06 - Debt Service'!AN$27/12,0)),"-")</f>
        <v>0</v>
      </c>
      <c r="AR228" s="261">
        <f>IFERROR(IF(-SUM(AR$20:AR227)+AR$15&lt;0.000001,0,IF($C228&gt;='H-32A-WP06 - Debt Service'!AO$24,'H-32A-WP06 - Debt Service'!AO$27/12,0)),"-")</f>
        <v>0</v>
      </c>
      <c r="AS228" s="261">
        <f>IFERROR(IF(-SUM(AS$20:AS227)+AS$15&lt;0.000001,0,IF($C228&gt;='H-32A-WP06 - Debt Service'!AP$24,'H-32A-WP06 - Debt Service'!AP$27/12,0)),"-")</f>
        <v>0</v>
      </c>
      <c r="AT228" s="261">
        <f>IFERROR(IF(-SUM(AT$20:AT227)+AT$15&lt;0.000001,0,IF($C228&gt;='H-32A-WP06 - Debt Service'!AQ$24,'H-32A-WP06 - Debt Service'!AQ$27/12,0)),"-")</f>
        <v>0</v>
      </c>
    </row>
    <row r="229" spans="2:46" x14ac:dyDescent="0.35">
      <c r="B229" s="252">
        <f t="shared" si="15"/>
        <v>2036</v>
      </c>
      <c r="C229" s="273">
        <f t="shared" si="17"/>
        <v>49827</v>
      </c>
      <c r="D229" s="273"/>
      <c r="E229" s="261">
        <f>IFERROR(IF(-SUM(E$20:E228)+E$15&lt;0.000001,0,IF($C229&gt;='H-32A-WP06 - Debt Service'!C$24,'H-32A-WP06 - Debt Service'!C$27/12,0)),"-")</f>
        <v>0</v>
      </c>
      <c r="F229" s="261">
        <f>IFERROR(IF(-SUM(F$20:F228)+F$15&lt;0.000001,0,IF($C229&gt;='H-32A-WP06 - Debt Service'!D$24,'H-32A-WP06 - Debt Service'!D$27/12,0)),"-")</f>
        <v>0</v>
      </c>
      <c r="G229" s="261">
        <f>IFERROR(IF(-SUM(G$20:G228)+G$15&lt;0.000001,0,IF($C229&gt;='H-32A-WP06 - Debt Service'!E$24,'H-32A-WP06 - Debt Service'!E$27/12,0)),"-")</f>
        <v>0</v>
      </c>
      <c r="H229" s="261">
        <f>IFERROR(IF(-SUM(H$20:H228)+H$15&lt;0.000001,0,IF($C229&gt;='H-32A-WP06 - Debt Service'!F$24,'H-32A-WP06 - Debt Service'!F$27/12,0)),"-")</f>
        <v>0</v>
      </c>
      <c r="I229" s="261">
        <f>IFERROR(IF(-SUM(I$20:I228)+I$15&lt;0.000001,0,IF($C229&gt;='H-32A-WP06 - Debt Service'!G$24,'H-32A-WP06 - Debt Service'!G$27/12,0)),"-")</f>
        <v>0</v>
      </c>
      <c r="J229" s="261">
        <f>IFERROR(IF(-SUM(J$20:J228)+J$15&lt;0.000001,0,IF($C229&gt;='H-32A-WP06 - Debt Service'!H$24,'H-32A-WP06 - Debt Service'!H$27/12,0)),"-")</f>
        <v>0</v>
      </c>
      <c r="K229" s="261">
        <f>IFERROR(IF(-SUM(K$20:K228)+K$15&lt;0.000001,0,IF($C229&gt;='H-32A-WP06 - Debt Service'!I$24,'H-32A-WP06 - Debt Service'!I$27/12,0)),"-")</f>
        <v>0</v>
      </c>
      <c r="L229" s="261">
        <f>IFERROR(IF(-SUM(L$20:L228)+L$15&lt;0.000001,0,IF($C229&gt;='H-32A-WP06 - Debt Service'!J$24,'H-32A-WP06 - Debt Service'!J$27/12,0)),"-")</f>
        <v>0</v>
      </c>
      <c r="M229" s="261">
        <f>IFERROR(IF(-SUM(M$20:M228)+M$15&lt;0.000001,0,IF($C229&gt;='H-32A-WP06 - Debt Service'!K$24,'H-32A-WP06 - Debt Service'!K$27/12,0)),"-")</f>
        <v>0</v>
      </c>
      <c r="N229" s="261"/>
      <c r="O229" s="261"/>
      <c r="P229" s="261">
        <f>IFERROR(IF(-SUM(P$20:P228)+P$15&lt;0.000001,0,IF($C229&gt;='H-32A-WP06 - Debt Service'!M$24,'H-32A-WP06 - Debt Service'!M$27/12,0)),"-")</f>
        <v>0</v>
      </c>
      <c r="Q229" s="261">
        <f>IFERROR(IF(-SUM(Q$20:Q228)+Q$15&lt;0.000001,0,IF($C229&gt;='H-32A-WP06 - Debt Service'!L$24,'H-32A-WP06 - Debt Service'!L$27/12,0)),"-")</f>
        <v>0</v>
      </c>
      <c r="R229" s="261">
        <f>IFERROR(IF(-SUM(R$20:R228)+R$15&lt;0.000001,0,IF($C229&gt;='H-32A-WP06 - Debt Service'!S$24,'H-32A-WP06 - Debt Service'!S$27/12,0)),"-")</f>
        <v>0</v>
      </c>
      <c r="S229" s="261">
        <f>IFERROR(IF(-SUM(S$20:S228)+S$15&lt;0.000001,0,IF($C229&gt;='H-32A-WP06 - Debt Service'!O$24,'H-32A-WP06 - Debt Service'!O$27/12,0)),"-")</f>
        <v>0</v>
      </c>
      <c r="T229" s="261">
        <f>IFERROR(IF(-SUM(T$20:T228)+T$15&lt;0.000001,0,IF($C229&gt;='H-32A-WP06 - Debt Service'!#REF!,'H-32A-WP06 - Debt Service'!#REF!/12,0)),"-")</f>
        <v>0</v>
      </c>
      <c r="U229" s="261">
        <f>IFERROR(IF(-SUM(U$20:U228)+U$15&lt;0.000001,0,IF($C229&gt;='H-32A-WP06 - Debt Service'!T$24,'H-32A-WP06 - Debt Service'!T$27/12,0)),"-")</f>
        <v>0</v>
      </c>
      <c r="V229" s="261">
        <f>IFERROR(IF(-SUM(V$20:V228)+V$15&lt;0.000001,0,IF($C229&gt;='H-32A-WP06 - Debt Service'!N$24,'H-32A-WP06 - Debt Service'!N$27/12,0)),"-")</f>
        <v>0</v>
      </c>
      <c r="W229" s="261">
        <f>IFERROR(IF(-SUM(W$20:W228)+W$15&lt;0.000001,0,IF($C229&gt;='H-32A-WP06 - Debt Service'!Q$24,'H-32A-WP06 - Debt Service'!Q$27/12,0)),"-")</f>
        <v>0</v>
      </c>
      <c r="X229" s="261">
        <f>IFERROR(IF(-SUM(X$20:X228)+X$15&lt;0.000001,0,IF($C229&gt;='H-32A-WP06 - Debt Service'!T$24,'H-32A-WP06 - Debt Service'!T$27/12,0)),"-")</f>
        <v>0</v>
      </c>
      <c r="Y229" s="261">
        <f>IFERROR(IF(-SUM(Y$20:Y228)+Y$15&lt;0.000001,0,IF($C229&gt;='H-32A-WP06 - Debt Service'!#REF!,'H-32A-WP06 - Debt Service'!#REF!/12,0)),"-")</f>
        <v>0</v>
      </c>
      <c r="Z229" s="261">
        <f>IFERROR(IF(-SUM(Z$20:Z228)+Z$15&lt;0.000001,0,IF($C229&gt;='H-32A-WP06 - Debt Service'!S$24,'H-32A-WP06 - Debt Service'!S$27/12,0)),"-")</f>
        <v>0</v>
      </c>
      <c r="AA229" s="261">
        <f>IFERROR(IF(-SUM(AA$20:AA228)+AA$15&lt;0.000001,0,IF($C229&gt;='H-32A-WP06 - Debt Service'!R$24,'H-32A-WP06 - Debt Service'!R$27/12,0)),"-")</f>
        <v>0</v>
      </c>
      <c r="AB229" s="261">
        <f>IFERROR(IF(-SUM(AB$20:AB228)+AB$15&lt;0.000001,0,IF($C229&gt;='H-32A-WP06 - Debt Service'!P$24,'H-32A-WP06 - Debt Service'!P$27/12,0)),"-")</f>
        <v>0</v>
      </c>
      <c r="AC229" s="261">
        <f>IFERROR(IF(-SUM(AC$20:AC228)+AC$15&lt;0.000001,0,IF($C229&gt;='H-32A-WP06 - Debt Service'!#REF!,'H-32A-WP06 - Debt Service'!#REF!/12,0)),"-")</f>
        <v>0</v>
      </c>
      <c r="AD229" s="261">
        <f>IFERROR(IF(-SUM(AD$20:AD228)+AD$15&lt;0.000001,0,IF($C229&gt;='H-32A-WP06 - Debt Service'!#REF!,'H-32A-WP06 - Debt Service'!#REF!/12,0)),"-")</f>
        <v>0</v>
      </c>
      <c r="AE229" s="261">
        <f>IFERROR(IF(-SUM(AE$20:AE228)+AE$15&lt;0.000001,0,IF($C229&gt;='H-32A-WP06 - Debt Service'!#REF!,'H-32A-WP06 - Debt Service'!#REF!/12,0)),"-")</f>
        <v>0</v>
      </c>
      <c r="AF229" s="261">
        <f>IFERROR(IF(-SUM(AF$20:AF228)+AF$15&lt;0.000001,0,IF($C229&gt;='H-32A-WP06 - Debt Service'!#REF!,'H-32A-WP06 - Debt Service'!#REF!/12,0)),"-")</f>
        <v>0</v>
      </c>
      <c r="AH229" s="252">
        <f t="shared" si="16"/>
        <v>2036</v>
      </c>
      <c r="AI229" s="273">
        <f t="shared" si="18"/>
        <v>49827</v>
      </c>
      <c r="AJ229" s="273"/>
      <c r="AK229" s="261" t="str">
        <f>IFERROR(IF(-SUM(AK$20:AK228)+AK$15&lt;0.000001,0,IF($C229&gt;='H-32A-WP06 - Debt Service'!AH$24,'H-32A-WP06 - Debt Service'!AH$27/12,0)),"-")</f>
        <v>-</v>
      </c>
      <c r="AL229" s="261">
        <f>IFERROR(IF(-SUM(AL$20:AL228)+AL$15&lt;0.000001,0,IF($C229&gt;='H-32A-WP06 - Debt Service'!AI$24,'H-32A-WP06 - Debt Service'!AI$27/12,0)),"-")</f>
        <v>0</v>
      </c>
      <c r="AM229" s="261">
        <f>IFERROR(IF(-SUM(AM$20:AM228)+AM$15&lt;0.000001,0,IF($C229&gt;='H-32A-WP06 - Debt Service'!AJ$24,'H-32A-WP06 - Debt Service'!AJ$27/12,0)),"-")</f>
        <v>0</v>
      </c>
      <c r="AN229" s="261">
        <f>IFERROR(IF(-SUM(AN$20:AN228)+AN$15&lt;0.000001,0,IF($C229&gt;='H-32A-WP06 - Debt Service'!AK$24,'H-32A-WP06 - Debt Service'!AK$27/12,0)),"-")</f>
        <v>0</v>
      </c>
      <c r="AO229" s="261">
        <f>IFERROR(IF(-SUM(AO$20:AO228)+AO$15&lt;0.000001,0,IF($C229&gt;='H-32A-WP06 - Debt Service'!AL$24,'H-32A-WP06 - Debt Service'!AL$27/12,0)),"-")</f>
        <v>0</v>
      </c>
      <c r="AP229" s="261">
        <f>IFERROR(IF(-SUM(AP$20:AP228)+AP$15&lt;0.000001,0,IF($C229&gt;='H-32A-WP06 - Debt Service'!AM$24,'H-32A-WP06 - Debt Service'!AM$27/12,0)),"-")</f>
        <v>0</v>
      </c>
      <c r="AQ229" s="261">
        <f>IFERROR(IF(-SUM(AQ$20:AQ228)+AQ$15&lt;0.000001,0,IF($C229&gt;='H-32A-WP06 - Debt Service'!AN$24,'H-32A-WP06 - Debt Service'!AN$27/12,0)),"-")</f>
        <v>0</v>
      </c>
      <c r="AR229" s="261">
        <f>IFERROR(IF(-SUM(AR$20:AR228)+AR$15&lt;0.000001,0,IF($C229&gt;='H-32A-WP06 - Debt Service'!AO$24,'H-32A-WP06 - Debt Service'!AO$27/12,0)),"-")</f>
        <v>0</v>
      </c>
      <c r="AS229" s="261">
        <f>IFERROR(IF(-SUM(AS$20:AS228)+AS$15&lt;0.000001,0,IF($C229&gt;='H-32A-WP06 - Debt Service'!AP$24,'H-32A-WP06 - Debt Service'!AP$27/12,0)),"-")</f>
        <v>0</v>
      </c>
      <c r="AT229" s="261">
        <f>IFERROR(IF(-SUM(AT$20:AT228)+AT$15&lt;0.000001,0,IF($C229&gt;='H-32A-WP06 - Debt Service'!AQ$24,'H-32A-WP06 - Debt Service'!AQ$27/12,0)),"-")</f>
        <v>0</v>
      </c>
    </row>
    <row r="230" spans="2:46" x14ac:dyDescent="0.35">
      <c r="B230" s="252">
        <f t="shared" si="15"/>
        <v>2036</v>
      </c>
      <c r="C230" s="273">
        <f t="shared" si="17"/>
        <v>49857</v>
      </c>
      <c r="D230" s="273"/>
      <c r="E230" s="261">
        <f>IFERROR(IF(-SUM(E$20:E229)+E$15&lt;0.000001,0,IF($C230&gt;='H-32A-WP06 - Debt Service'!C$24,'H-32A-WP06 - Debt Service'!C$27/12,0)),"-")</f>
        <v>0</v>
      </c>
      <c r="F230" s="261">
        <f>IFERROR(IF(-SUM(F$20:F229)+F$15&lt;0.000001,0,IF($C230&gt;='H-32A-WP06 - Debt Service'!D$24,'H-32A-WP06 - Debt Service'!D$27/12,0)),"-")</f>
        <v>0</v>
      </c>
      <c r="G230" s="261">
        <f>IFERROR(IF(-SUM(G$20:G229)+G$15&lt;0.000001,0,IF($C230&gt;='H-32A-WP06 - Debt Service'!E$24,'H-32A-WP06 - Debt Service'!E$27/12,0)),"-")</f>
        <v>0</v>
      </c>
      <c r="H230" s="261">
        <f>IFERROR(IF(-SUM(H$20:H229)+H$15&lt;0.000001,0,IF($C230&gt;='H-32A-WP06 - Debt Service'!F$24,'H-32A-WP06 - Debt Service'!F$27/12,0)),"-")</f>
        <v>0</v>
      </c>
      <c r="I230" s="261">
        <f>IFERROR(IF(-SUM(I$20:I229)+I$15&lt;0.000001,0,IF($C230&gt;='H-32A-WP06 - Debt Service'!G$24,'H-32A-WP06 - Debt Service'!G$27/12,0)),"-")</f>
        <v>0</v>
      </c>
      <c r="J230" s="261">
        <f>IFERROR(IF(-SUM(J$20:J229)+J$15&lt;0.000001,0,IF($C230&gt;='H-32A-WP06 - Debt Service'!H$24,'H-32A-WP06 - Debt Service'!H$27/12,0)),"-")</f>
        <v>0</v>
      </c>
      <c r="K230" s="261">
        <f>IFERROR(IF(-SUM(K$20:K229)+K$15&lt;0.000001,0,IF($C230&gt;='H-32A-WP06 - Debt Service'!I$24,'H-32A-WP06 - Debt Service'!I$27/12,0)),"-")</f>
        <v>0</v>
      </c>
      <c r="L230" s="261">
        <f>IFERROR(IF(-SUM(L$20:L229)+L$15&lt;0.000001,0,IF($C230&gt;='H-32A-WP06 - Debt Service'!J$24,'H-32A-WP06 - Debt Service'!J$27/12,0)),"-")</f>
        <v>0</v>
      </c>
      <c r="M230" s="261">
        <f>IFERROR(IF(-SUM(M$20:M229)+M$15&lt;0.000001,0,IF($C230&gt;='H-32A-WP06 - Debt Service'!K$24,'H-32A-WP06 - Debt Service'!K$27/12,0)),"-")</f>
        <v>0</v>
      </c>
      <c r="N230" s="261"/>
      <c r="O230" s="261"/>
      <c r="P230" s="261">
        <f>IFERROR(IF(-SUM(P$20:P229)+P$15&lt;0.000001,0,IF($C230&gt;='H-32A-WP06 - Debt Service'!M$24,'H-32A-WP06 - Debt Service'!M$27/12,0)),"-")</f>
        <v>0</v>
      </c>
      <c r="Q230" s="261">
        <f>IFERROR(IF(-SUM(Q$20:Q229)+Q$15&lt;0.000001,0,IF($C230&gt;='H-32A-WP06 - Debt Service'!L$24,'H-32A-WP06 - Debt Service'!L$27/12,0)),"-")</f>
        <v>0</v>
      </c>
      <c r="R230" s="261">
        <f>IFERROR(IF(-SUM(R$20:R229)+R$15&lt;0.000001,0,IF($C230&gt;='H-32A-WP06 - Debt Service'!S$24,'H-32A-WP06 - Debt Service'!S$27/12,0)),"-")</f>
        <v>0</v>
      </c>
      <c r="S230" s="261">
        <f>IFERROR(IF(-SUM(S$20:S229)+S$15&lt;0.000001,0,IF($C230&gt;='H-32A-WP06 - Debt Service'!O$24,'H-32A-WP06 - Debt Service'!O$27/12,0)),"-")</f>
        <v>0</v>
      </c>
      <c r="T230" s="261">
        <f>IFERROR(IF(-SUM(T$20:T229)+T$15&lt;0.000001,0,IF($C230&gt;='H-32A-WP06 - Debt Service'!#REF!,'H-32A-WP06 - Debt Service'!#REF!/12,0)),"-")</f>
        <v>0</v>
      </c>
      <c r="U230" s="261">
        <f>IFERROR(IF(-SUM(U$20:U229)+U$15&lt;0.000001,0,IF($C230&gt;='H-32A-WP06 - Debt Service'!T$24,'H-32A-WP06 - Debt Service'!T$27/12,0)),"-")</f>
        <v>0</v>
      </c>
      <c r="V230" s="261">
        <f>IFERROR(IF(-SUM(V$20:V229)+V$15&lt;0.000001,0,IF($C230&gt;='H-32A-WP06 - Debt Service'!N$24,'H-32A-WP06 - Debt Service'!N$27/12,0)),"-")</f>
        <v>0</v>
      </c>
      <c r="W230" s="261">
        <f>IFERROR(IF(-SUM(W$20:W229)+W$15&lt;0.000001,0,IF($C230&gt;='H-32A-WP06 - Debt Service'!Q$24,'H-32A-WP06 - Debt Service'!Q$27/12,0)),"-")</f>
        <v>0</v>
      </c>
      <c r="X230" s="261">
        <f>IFERROR(IF(-SUM(X$20:X229)+X$15&lt;0.000001,0,IF($C230&gt;='H-32A-WP06 - Debt Service'!T$24,'H-32A-WP06 - Debt Service'!T$27/12,0)),"-")</f>
        <v>0</v>
      </c>
      <c r="Y230" s="261">
        <f>IFERROR(IF(-SUM(Y$20:Y229)+Y$15&lt;0.000001,0,IF($C230&gt;='H-32A-WP06 - Debt Service'!#REF!,'H-32A-WP06 - Debt Service'!#REF!/12,0)),"-")</f>
        <v>0</v>
      </c>
      <c r="Z230" s="261">
        <f>IFERROR(IF(-SUM(Z$20:Z229)+Z$15&lt;0.000001,0,IF($C230&gt;='H-32A-WP06 - Debt Service'!S$24,'H-32A-WP06 - Debt Service'!S$27/12,0)),"-")</f>
        <v>0</v>
      </c>
      <c r="AA230" s="261">
        <f>IFERROR(IF(-SUM(AA$20:AA229)+AA$15&lt;0.000001,0,IF($C230&gt;='H-32A-WP06 - Debt Service'!R$24,'H-32A-WP06 - Debt Service'!R$27/12,0)),"-")</f>
        <v>0</v>
      </c>
      <c r="AB230" s="261">
        <f>IFERROR(IF(-SUM(AB$20:AB229)+AB$15&lt;0.000001,0,IF($C230&gt;='H-32A-WP06 - Debt Service'!P$24,'H-32A-WP06 - Debt Service'!P$27/12,0)),"-")</f>
        <v>0</v>
      </c>
      <c r="AC230" s="261">
        <f>IFERROR(IF(-SUM(AC$20:AC229)+AC$15&lt;0.000001,0,IF($C230&gt;='H-32A-WP06 - Debt Service'!#REF!,'H-32A-WP06 - Debt Service'!#REF!/12,0)),"-")</f>
        <v>0</v>
      </c>
      <c r="AD230" s="261">
        <f>IFERROR(IF(-SUM(AD$20:AD229)+AD$15&lt;0.000001,0,IF($C230&gt;='H-32A-WP06 - Debt Service'!#REF!,'H-32A-WP06 - Debt Service'!#REF!/12,0)),"-")</f>
        <v>0</v>
      </c>
      <c r="AE230" s="261">
        <f>IFERROR(IF(-SUM(AE$20:AE229)+AE$15&lt;0.000001,0,IF($C230&gt;='H-32A-WP06 - Debt Service'!#REF!,'H-32A-WP06 - Debt Service'!#REF!/12,0)),"-")</f>
        <v>0</v>
      </c>
      <c r="AF230" s="261">
        <f>IFERROR(IF(-SUM(AF$20:AF229)+AF$15&lt;0.000001,0,IF($C230&gt;='H-32A-WP06 - Debt Service'!#REF!,'H-32A-WP06 - Debt Service'!#REF!/12,0)),"-")</f>
        <v>0</v>
      </c>
      <c r="AH230" s="252">
        <f t="shared" si="16"/>
        <v>2036</v>
      </c>
      <c r="AI230" s="273">
        <f t="shared" si="18"/>
        <v>49857</v>
      </c>
      <c r="AJ230" s="273"/>
      <c r="AK230" s="261" t="str">
        <f>IFERROR(IF(-SUM(AK$20:AK229)+AK$15&lt;0.000001,0,IF($C230&gt;='H-32A-WP06 - Debt Service'!AH$24,'H-32A-WP06 - Debt Service'!AH$27/12,0)),"-")</f>
        <v>-</v>
      </c>
      <c r="AL230" s="261">
        <f>IFERROR(IF(-SUM(AL$20:AL229)+AL$15&lt;0.000001,0,IF($C230&gt;='H-32A-WP06 - Debt Service'!AI$24,'H-32A-WP06 - Debt Service'!AI$27/12,0)),"-")</f>
        <v>0</v>
      </c>
      <c r="AM230" s="261">
        <f>IFERROR(IF(-SUM(AM$20:AM229)+AM$15&lt;0.000001,0,IF($C230&gt;='H-32A-WP06 - Debt Service'!AJ$24,'H-32A-WP06 - Debt Service'!AJ$27/12,0)),"-")</f>
        <v>0</v>
      </c>
      <c r="AN230" s="261">
        <f>IFERROR(IF(-SUM(AN$20:AN229)+AN$15&lt;0.000001,0,IF($C230&gt;='H-32A-WP06 - Debt Service'!AK$24,'H-32A-WP06 - Debt Service'!AK$27/12,0)),"-")</f>
        <v>0</v>
      </c>
      <c r="AO230" s="261">
        <f>IFERROR(IF(-SUM(AO$20:AO229)+AO$15&lt;0.000001,0,IF($C230&gt;='H-32A-WP06 - Debt Service'!AL$24,'H-32A-WP06 - Debt Service'!AL$27/12,0)),"-")</f>
        <v>0</v>
      </c>
      <c r="AP230" s="261">
        <f>IFERROR(IF(-SUM(AP$20:AP229)+AP$15&lt;0.000001,0,IF($C230&gt;='H-32A-WP06 - Debt Service'!AM$24,'H-32A-WP06 - Debt Service'!AM$27/12,0)),"-")</f>
        <v>0</v>
      </c>
      <c r="AQ230" s="261">
        <f>IFERROR(IF(-SUM(AQ$20:AQ229)+AQ$15&lt;0.000001,0,IF($C230&gt;='H-32A-WP06 - Debt Service'!AN$24,'H-32A-WP06 - Debt Service'!AN$27/12,0)),"-")</f>
        <v>0</v>
      </c>
      <c r="AR230" s="261">
        <f>IFERROR(IF(-SUM(AR$20:AR229)+AR$15&lt;0.000001,0,IF($C230&gt;='H-32A-WP06 - Debt Service'!AO$24,'H-32A-WP06 - Debt Service'!AO$27/12,0)),"-")</f>
        <v>0</v>
      </c>
      <c r="AS230" s="261">
        <f>IFERROR(IF(-SUM(AS$20:AS229)+AS$15&lt;0.000001,0,IF($C230&gt;='H-32A-WP06 - Debt Service'!AP$24,'H-32A-WP06 - Debt Service'!AP$27/12,0)),"-")</f>
        <v>0</v>
      </c>
      <c r="AT230" s="261">
        <f>IFERROR(IF(-SUM(AT$20:AT229)+AT$15&lt;0.000001,0,IF($C230&gt;='H-32A-WP06 - Debt Service'!AQ$24,'H-32A-WP06 - Debt Service'!AQ$27/12,0)),"-")</f>
        <v>0</v>
      </c>
    </row>
    <row r="231" spans="2:46" x14ac:dyDescent="0.35">
      <c r="B231" s="252">
        <f t="shared" si="15"/>
        <v>2036</v>
      </c>
      <c r="C231" s="273">
        <f t="shared" si="17"/>
        <v>49888</v>
      </c>
      <c r="D231" s="273"/>
      <c r="E231" s="261">
        <f>IFERROR(IF(-SUM(E$20:E230)+E$15&lt;0.000001,0,IF($C231&gt;='H-32A-WP06 - Debt Service'!C$24,'H-32A-WP06 - Debt Service'!C$27/12,0)),"-")</f>
        <v>0</v>
      </c>
      <c r="F231" s="261">
        <f>IFERROR(IF(-SUM(F$20:F230)+F$15&lt;0.000001,0,IF($C231&gt;='H-32A-WP06 - Debt Service'!D$24,'H-32A-WP06 - Debt Service'!D$27/12,0)),"-")</f>
        <v>0</v>
      </c>
      <c r="G231" s="261">
        <f>IFERROR(IF(-SUM(G$20:G230)+G$15&lt;0.000001,0,IF($C231&gt;='H-32A-WP06 - Debt Service'!E$24,'H-32A-WP06 - Debt Service'!E$27/12,0)),"-")</f>
        <v>0</v>
      </c>
      <c r="H231" s="261">
        <f>IFERROR(IF(-SUM(H$20:H230)+H$15&lt;0.000001,0,IF($C231&gt;='H-32A-WP06 - Debt Service'!F$24,'H-32A-WP06 - Debt Service'!F$27/12,0)),"-")</f>
        <v>0</v>
      </c>
      <c r="I231" s="261">
        <f>IFERROR(IF(-SUM(I$20:I230)+I$15&lt;0.000001,0,IF($C231&gt;='H-32A-WP06 - Debt Service'!G$24,'H-32A-WP06 - Debt Service'!G$27/12,0)),"-")</f>
        <v>0</v>
      </c>
      <c r="J231" s="261">
        <f>IFERROR(IF(-SUM(J$20:J230)+J$15&lt;0.000001,0,IF($C231&gt;='H-32A-WP06 - Debt Service'!H$24,'H-32A-WP06 - Debt Service'!H$27/12,0)),"-")</f>
        <v>0</v>
      </c>
      <c r="K231" s="261">
        <f>IFERROR(IF(-SUM(K$20:K230)+K$15&lt;0.000001,0,IF($C231&gt;='H-32A-WP06 - Debt Service'!I$24,'H-32A-WP06 - Debt Service'!I$27/12,0)),"-")</f>
        <v>0</v>
      </c>
      <c r="L231" s="261">
        <f>IFERROR(IF(-SUM(L$20:L230)+L$15&lt;0.000001,0,IF($C231&gt;='H-32A-WP06 - Debt Service'!J$24,'H-32A-WP06 - Debt Service'!J$27/12,0)),"-")</f>
        <v>0</v>
      </c>
      <c r="M231" s="261">
        <f>IFERROR(IF(-SUM(M$20:M230)+M$15&lt;0.000001,0,IF($C231&gt;='H-32A-WP06 - Debt Service'!K$24,'H-32A-WP06 - Debt Service'!K$27/12,0)),"-")</f>
        <v>0</v>
      </c>
      <c r="N231" s="261"/>
      <c r="O231" s="261"/>
      <c r="P231" s="261">
        <f>IFERROR(IF(-SUM(P$20:P230)+P$15&lt;0.000001,0,IF($C231&gt;='H-32A-WP06 - Debt Service'!M$24,'H-32A-WP06 - Debt Service'!M$27/12,0)),"-")</f>
        <v>0</v>
      </c>
      <c r="Q231" s="261">
        <f>IFERROR(IF(-SUM(Q$20:Q230)+Q$15&lt;0.000001,0,IF($C231&gt;='H-32A-WP06 - Debt Service'!L$24,'H-32A-WP06 - Debt Service'!L$27/12,0)),"-")</f>
        <v>0</v>
      </c>
      <c r="R231" s="261">
        <f>IFERROR(IF(-SUM(R$20:R230)+R$15&lt;0.000001,0,IF($C231&gt;='H-32A-WP06 - Debt Service'!S$24,'H-32A-WP06 - Debt Service'!S$27/12,0)),"-")</f>
        <v>0</v>
      </c>
      <c r="S231" s="261">
        <f>IFERROR(IF(-SUM(S$20:S230)+S$15&lt;0.000001,0,IF($C231&gt;='H-32A-WP06 - Debt Service'!O$24,'H-32A-WP06 - Debt Service'!O$27/12,0)),"-")</f>
        <v>0</v>
      </c>
      <c r="T231" s="261">
        <f>IFERROR(IF(-SUM(T$20:T230)+T$15&lt;0.000001,0,IF($C231&gt;='H-32A-WP06 - Debt Service'!#REF!,'H-32A-WP06 - Debt Service'!#REF!/12,0)),"-")</f>
        <v>0</v>
      </c>
      <c r="U231" s="261">
        <f>IFERROR(IF(-SUM(U$20:U230)+U$15&lt;0.000001,0,IF($C231&gt;='H-32A-WP06 - Debt Service'!T$24,'H-32A-WP06 - Debt Service'!T$27/12,0)),"-")</f>
        <v>0</v>
      </c>
      <c r="V231" s="261">
        <f>IFERROR(IF(-SUM(V$20:V230)+V$15&lt;0.000001,0,IF($C231&gt;='H-32A-WP06 - Debt Service'!N$24,'H-32A-WP06 - Debt Service'!N$27/12,0)),"-")</f>
        <v>0</v>
      </c>
      <c r="W231" s="261">
        <f>IFERROR(IF(-SUM(W$20:W230)+W$15&lt;0.000001,0,IF($C231&gt;='H-32A-WP06 - Debt Service'!Q$24,'H-32A-WP06 - Debt Service'!Q$27/12,0)),"-")</f>
        <v>0</v>
      </c>
      <c r="X231" s="261">
        <f>IFERROR(IF(-SUM(X$20:X230)+X$15&lt;0.000001,0,IF($C231&gt;='H-32A-WP06 - Debt Service'!T$24,'H-32A-WP06 - Debt Service'!T$27/12,0)),"-")</f>
        <v>0</v>
      </c>
      <c r="Y231" s="261">
        <f>IFERROR(IF(-SUM(Y$20:Y230)+Y$15&lt;0.000001,0,IF($C231&gt;='H-32A-WP06 - Debt Service'!#REF!,'H-32A-WP06 - Debt Service'!#REF!/12,0)),"-")</f>
        <v>0</v>
      </c>
      <c r="Z231" s="261">
        <f>IFERROR(IF(-SUM(Z$20:Z230)+Z$15&lt;0.000001,0,IF($C231&gt;='H-32A-WP06 - Debt Service'!S$24,'H-32A-WP06 - Debt Service'!S$27/12,0)),"-")</f>
        <v>0</v>
      </c>
      <c r="AA231" s="261">
        <f>IFERROR(IF(-SUM(AA$20:AA230)+AA$15&lt;0.000001,0,IF($C231&gt;='H-32A-WP06 - Debt Service'!R$24,'H-32A-WP06 - Debt Service'!R$27/12,0)),"-")</f>
        <v>0</v>
      </c>
      <c r="AB231" s="261">
        <f>IFERROR(IF(-SUM(AB$20:AB230)+AB$15&lt;0.000001,0,IF($C231&gt;='H-32A-WP06 - Debt Service'!P$24,'H-32A-WP06 - Debt Service'!P$27/12,0)),"-")</f>
        <v>0</v>
      </c>
      <c r="AC231" s="261">
        <f>IFERROR(IF(-SUM(AC$20:AC230)+AC$15&lt;0.000001,0,IF($C231&gt;='H-32A-WP06 - Debt Service'!#REF!,'H-32A-WP06 - Debt Service'!#REF!/12,0)),"-")</f>
        <v>0</v>
      </c>
      <c r="AD231" s="261">
        <f>IFERROR(IF(-SUM(AD$20:AD230)+AD$15&lt;0.000001,0,IF($C231&gt;='H-32A-WP06 - Debt Service'!#REF!,'H-32A-WP06 - Debt Service'!#REF!/12,0)),"-")</f>
        <v>0</v>
      </c>
      <c r="AE231" s="261">
        <f>IFERROR(IF(-SUM(AE$20:AE230)+AE$15&lt;0.000001,0,IF($C231&gt;='H-32A-WP06 - Debt Service'!#REF!,'H-32A-WP06 - Debt Service'!#REF!/12,0)),"-")</f>
        <v>0</v>
      </c>
      <c r="AF231" s="261">
        <f>IFERROR(IF(-SUM(AF$20:AF230)+AF$15&lt;0.000001,0,IF($C231&gt;='H-32A-WP06 - Debt Service'!#REF!,'H-32A-WP06 - Debt Service'!#REF!/12,0)),"-")</f>
        <v>0</v>
      </c>
      <c r="AH231" s="252">
        <f t="shared" si="16"/>
        <v>2036</v>
      </c>
      <c r="AI231" s="273">
        <f t="shared" si="18"/>
        <v>49888</v>
      </c>
      <c r="AJ231" s="273"/>
      <c r="AK231" s="261" t="str">
        <f>IFERROR(IF(-SUM(AK$20:AK230)+AK$15&lt;0.000001,0,IF($C231&gt;='H-32A-WP06 - Debt Service'!AH$24,'H-32A-WP06 - Debt Service'!AH$27/12,0)),"-")</f>
        <v>-</v>
      </c>
      <c r="AL231" s="261">
        <f>IFERROR(IF(-SUM(AL$20:AL230)+AL$15&lt;0.000001,0,IF($C231&gt;='H-32A-WP06 - Debt Service'!AI$24,'H-32A-WP06 - Debt Service'!AI$27/12,0)),"-")</f>
        <v>0</v>
      </c>
      <c r="AM231" s="261">
        <f>IFERROR(IF(-SUM(AM$20:AM230)+AM$15&lt;0.000001,0,IF($C231&gt;='H-32A-WP06 - Debt Service'!AJ$24,'H-32A-WP06 - Debt Service'!AJ$27/12,0)),"-")</f>
        <v>0</v>
      </c>
      <c r="AN231" s="261">
        <f>IFERROR(IF(-SUM(AN$20:AN230)+AN$15&lt;0.000001,0,IF($C231&gt;='H-32A-WP06 - Debt Service'!AK$24,'H-32A-WP06 - Debt Service'!AK$27/12,0)),"-")</f>
        <v>0</v>
      </c>
      <c r="AO231" s="261">
        <f>IFERROR(IF(-SUM(AO$20:AO230)+AO$15&lt;0.000001,0,IF($C231&gt;='H-32A-WP06 - Debt Service'!AL$24,'H-32A-WP06 - Debt Service'!AL$27/12,0)),"-")</f>
        <v>0</v>
      </c>
      <c r="AP231" s="261">
        <f>IFERROR(IF(-SUM(AP$20:AP230)+AP$15&lt;0.000001,0,IF($C231&gt;='H-32A-WP06 - Debt Service'!AM$24,'H-32A-WP06 - Debt Service'!AM$27/12,0)),"-")</f>
        <v>0</v>
      </c>
      <c r="AQ231" s="261">
        <f>IFERROR(IF(-SUM(AQ$20:AQ230)+AQ$15&lt;0.000001,0,IF($C231&gt;='H-32A-WP06 - Debt Service'!AN$24,'H-32A-WP06 - Debt Service'!AN$27/12,0)),"-")</f>
        <v>0</v>
      </c>
      <c r="AR231" s="261">
        <f>IFERROR(IF(-SUM(AR$20:AR230)+AR$15&lt;0.000001,0,IF($C231&gt;='H-32A-WP06 - Debt Service'!AO$24,'H-32A-WP06 - Debt Service'!AO$27/12,0)),"-")</f>
        <v>0</v>
      </c>
      <c r="AS231" s="261">
        <f>IFERROR(IF(-SUM(AS$20:AS230)+AS$15&lt;0.000001,0,IF($C231&gt;='H-32A-WP06 - Debt Service'!AP$24,'H-32A-WP06 - Debt Service'!AP$27/12,0)),"-")</f>
        <v>0</v>
      </c>
      <c r="AT231" s="261">
        <f>IFERROR(IF(-SUM(AT$20:AT230)+AT$15&lt;0.000001,0,IF($C231&gt;='H-32A-WP06 - Debt Service'!AQ$24,'H-32A-WP06 - Debt Service'!AQ$27/12,0)),"-")</f>
        <v>0</v>
      </c>
    </row>
    <row r="232" spans="2:46" x14ac:dyDescent="0.35">
      <c r="B232" s="252">
        <f t="shared" si="15"/>
        <v>2036</v>
      </c>
      <c r="C232" s="273">
        <f t="shared" si="17"/>
        <v>49919</v>
      </c>
      <c r="D232" s="273"/>
      <c r="E232" s="261">
        <f>IFERROR(IF(-SUM(E$20:E231)+E$15&lt;0.000001,0,IF($C232&gt;='H-32A-WP06 - Debt Service'!C$24,'H-32A-WP06 - Debt Service'!C$27/12,0)),"-")</f>
        <v>0</v>
      </c>
      <c r="F232" s="261">
        <f>IFERROR(IF(-SUM(F$20:F231)+F$15&lt;0.000001,0,IF($C232&gt;='H-32A-WP06 - Debt Service'!D$24,'H-32A-WP06 - Debt Service'!D$27/12,0)),"-")</f>
        <v>0</v>
      </c>
      <c r="G232" s="261">
        <f>IFERROR(IF(-SUM(G$20:G231)+G$15&lt;0.000001,0,IF($C232&gt;='H-32A-WP06 - Debt Service'!E$24,'H-32A-WP06 - Debt Service'!E$27/12,0)),"-")</f>
        <v>0</v>
      </c>
      <c r="H232" s="261">
        <f>IFERROR(IF(-SUM(H$20:H231)+H$15&lt;0.000001,0,IF($C232&gt;='H-32A-WP06 - Debt Service'!F$24,'H-32A-WP06 - Debt Service'!F$27/12,0)),"-")</f>
        <v>0</v>
      </c>
      <c r="I232" s="261">
        <f>IFERROR(IF(-SUM(I$20:I231)+I$15&lt;0.000001,0,IF($C232&gt;='H-32A-WP06 - Debt Service'!G$24,'H-32A-WP06 - Debt Service'!G$27/12,0)),"-")</f>
        <v>0</v>
      </c>
      <c r="J232" s="261">
        <f>IFERROR(IF(-SUM(J$20:J231)+J$15&lt;0.000001,0,IF($C232&gt;='H-32A-WP06 - Debt Service'!H$24,'H-32A-WP06 - Debt Service'!H$27/12,0)),"-")</f>
        <v>0</v>
      </c>
      <c r="K232" s="261">
        <f>IFERROR(IF(-SUM(K$20:K231)+K$15&lt;0.000001,0,IF($C232&gt;='H-32A-WP06 - Debt Service'!I$24,'H-32A-WP06 - Debt Service'!I$27/12,0)),"-")</f>
        <v>0</v>
      </c>
      <c r="L232" s="261">
        <f>IFERROR(IF(-SUM(L$20:L231)+L$15&lt;0.000001,0,IF($C232&gt;='H-32A-WP06 - Debt Service'!J$24,'H-32A-WP06 - Debt Service'!J$27/12,0)),"-")</f>
        <v>0</v>
      </c>
      <c r="M232" s="261">
        <f>IFERROR(IF(-SUM(M$20:M231)+M$15&lt;0.000001,0,IF($C232&gt;='H-32A-WP06 - Debt Service'!K$24,'H-32A-WP06 - Debt Service'!K$27/12,0)),"-")</f>
        <v>0</v>
      </c>
      <c r="N232" s="261"/>
      <c r="O232" s="261"/>
      <c r="P232" s="261">
        <f>IFERROR(IF(-SUM(P$20:P231)+P$15&lt;0.000001,0,IF($C232&gt;='H-32A-WP06 - Debt Service'!M$24,'H-32A-WP06 - Debt Service'!M$27/12,0)),"-")</f>
        <v>0</v>
      </c>
      <c r="Q232" s="261">
        <f>IFERROR(IF(-SUM(Q$20:Q231)+Q$15&lt;0.000001,0,IF($C232&gt;='H-32A-WP06 - Debt Service'!L$24,'H-32A-WP06 - Debt Service'!L$27/12,0)),"-")</f>
        <v>0</v>
      </c>
      <c r="R232" s="261">
        <f>IFERROR(IF(-SUM(R$20:R231)+R$15&lt;0.000001,0,IF($C232&gt;='H-32A-WP06 - Debt Service'!S$24,'H-32A-WP06 - Debt Service'!S$27/12,0)),"-")</f>
        <v>0</v>
      </c>
      <c r="S232" s="261">
        <f>IFERROR(IF(-SUM(S$20:S231)+S$15&lt;0.000001,0,IF($C232&gt;='H-32A-WP06 - Debt Service'!O$24,'H-32A-WP06 - Debt Service'!O$27/12,0)),"-")</f>
        <v>0</v>
      </c>
      <c r="T232" s="261">
        <f>IFERROR(IF(-SUM(T$20:T231)+T$15&lt;0.000001,0,IF($C232&gt;='H-32A-WP06 - Debt Service'!#REF!,'H-32A-WP06 - Debt Service'!#REF!/12,0)),"-")</f>
        <v>0</v>
      </c>
      <c r="U232" s="261">
        <f>IFERROR(IF(-SUM(U$20:U231)+U$15&lt;0.000001,0,IF($C232&gt;='H-32A-WP06 - Debt Service'!T$24,'H-32A-WP06 - Debt Service'!T$27/12,0)),"-")</f>
        <v>0</v>
      </c>
      <c r="V232" s="261">
        <f>IFERROR(IF(-SUM(V$20:V231)+V$15&lt;0.000001,0,IF($C232&gt;='H-32A-WP06 - Debt Service'!N$24,'H-32A-WP06 - Debt Service'!N$27/12,0)),"-")</f>
        <v>0</v>
      </c>
      <c r="W232" s="261">
        <f>IFERROR(IF(-SUM(W$20:W231)+W$15&lt;0.000001,0,IF($C232&gt;='H-32A-WP06 - Debt Service'!Q$24,'H-32A-WP06 - Debt Service'!Q$27/12,0)),"-")</f>
        <v>0</v>
      </c>
      <c r="X232" s="261">
        <f>IFERROR(IF(-SUM(X$20:X231)+X$15&lt;0.000001,0,IF($C232&gt;='H-32A-WP06 - Debt Service'!T$24,'H-32A-WP06 - Debt Service'!T$27/12,0)),"-")</f>
        <v>0</v>
      </c>
      <c r="Y232" s="261">
        <f>IFERROR(IF(-SUM(Y$20:Y231)+Y$15&lt;0.000001,0,IF($C232&gt;='H-32A-WP06 - Debt Service'!#REF!,'H-32A-WP06 - Debt Service'!#REF!/12,0)),"-")</f>
        <v>0</v>
      </c>
      <c r="Z232" s="261">
        <f>IFERROR(IF(-SUM(Z$20:Z231)+Z$15&lt;0.000001,0,IF($C232&gt;='H-32A-WP06 - Debt Service'!S$24,'H-32A-WP06 - Debt Service'!S$27/12,0)),"-")</f>
        <v>0</v>
      </c>
      <c r="AA232" s="261">
        <f>IFERROR(IF(-SUM(AA$20:AA231)+AA$15&lt;0.000001,0,IF($C232&gt;='H-32A-WP06 - Debt Service'!R$24,'H-32A-WP06 - Debt Service'!R$27/12,0)),"-")</f>
        <v>0</v>
      </c>
      <c r="AB232" s="261">
        <f>IFERROR(IF(-SUM(AB$20:AB231)+AB$15&lt;0.000001,0,IF($C232&gt;='H-32A-WP06 - Debt Service'!P$24,'H-32A-WP06 - Debt Service'!P$27/12,0)),"-")</f>
        <v>0</v>
      </c>
      <c r="AC232" s="261">
        <f>IFERROR(IF(-SUM(AC$20:AC231)+AC$15&lt;0.000001,0,IF($C232&gt;='H-32A-WP06 - Debt Service'!#REF!,'H-32A-WP06 - Debt Service'!#REF!/12,0)),"-")</f>
        <v>0</v>
      </c>
      <c r="AD232" s="261">
        <f>IFERROR(IF(-SUM(AD$20:AD231)+AD$15&lt;0.000001,0,IF($C232&gt;='H-32A-WP06 - Debt Service'!#REF!,'H-32A-WP06 - Debt Service'!#REF!/12,0)),"-")</f>
        <v>0</v>
      </c>
      <c r="AE232" s="261">
        <f>IFERROR(IF(-SUM(AE$20:AE231)+AE$15&lt;0.000001,0,IF($C232&gt;='H-32A-WP06 - Debt Service'!#REF!,'H-32A-WP06 - Debt Service'!#REF!/12,0)),"-")</f>
        <v>0</v>
      </c>
      <c r="AF232" s="261">
        <f>IFERROR(IF(-SUM(AF$20:AF231)+AF$15&lt;0.000001,0,IF($C232&gt;='H-32A-WP06 - Debt Service'!#REF!,'H-32A-WP06 - Debt Service'!#REF!/12,0)),"-")</f>
        <v>0</v>
      </c>
      <c r="AH232" s="252">
        <f t="shared" si="16"/>
        <v>2036</v>
      </c>
      <c r="AI232" s="273">
        <f t="shared" si="18"/>
        <v>49919</v>
      </c>
      <c r="AJ232" s="273"/>
      <c r="AK232" s="261" t="str">
        <f>IFERROR(IF(-SUM(AK$20:AK231)+AK$15&lt;0.000001,0,IF($C232&gt;='H-32A-WP06 - Debt Service'!AH$24,'H-32A-WP06 - Debt Service'!AH$27/12,0)),"-")</f>
        <v>-</v>
      </c>
      <c r="AL232" s="261">
        <f>IFERROR(IF(-SUM(AL$20:AL231)+AL$15&lt;0.000001,0,IF($C232&gt;='H-32A-WP06 - Debt Service'!AI$24,'H-32A-WP06 - Debt Service'!AI$27/12,0)),"-")</f>
        <v>0</v>
      </c>
      <c r="AM232" s="261">
        <f>IFERROR(IF(-SUM(AM$20:AM231)+AM$15&lt;0.000001,0,IF($C232&gt;='H-32A-WP06 - Debt Service'!AJ$24,'H-32A-WP06 - Debt Service'!AJ$27/12,0)),"-")</f>
        <v>0</v>
      </c>
      <c r="AN232" s="261">
        <f>IFERROR(IF(-SUM(AN$20:AN231)+AN$15&lt;0.000001,0,IF($C232&gt;='H-32A-WP06 - Debt Service'!AK$24,'H-32A-WP06 - Debt Service'!AK$27/12,0)),"-")</f>
        <v>0</v>
      </c>
      <c r="AO232" s="261">
        <f>IFERROR(IF(-SUM(AO$20:AO231)+AO$15&lt;0.000001,0,IF($C232&gt;='H-32A-WP06 - Debt Service'!AL$24,'H-32A-WP06 - Debt Service'!AL$27/12,0)),"-")</f>
        <v>0</v>
      </c>
      <c r="AP232" s="261">
        <f>IFERROR(IF(-SUM(AP$20:AP231)+AP$15&lt;0.000001,0,IF($C232&gt;='H-32A-WP06 - Debt Service'!AM$24,'H-32A-WP06 - Debt Service'!AM$27/12,0)),"-")</f>
        <v>0</v>
      </c>
      <c r="AQ232" s="261">
        <f>IFERROR(IF(-SUM(AQ$20:AQ231)+AQ$15&lt;0.000001,0,IF($C232&gt;='H-32A-WP06 - Debt Service'!AN$24,'H-32A-WP06 - Debt Service'!AN$27/12,0)),"-")</f>
        <v>0</v>
      </c>
      <c r="AR232" s="261">
        <f>IFERROR(IF(-SUM(AR$20:AR231)+AR$15&lt;0.000001,0,IF($C232&gt;='H-32A-WP06 - Debt Service'!AO$24,'H-32A-WP06 - Debt Service'!AO$27/12,0)),"-")</f>
        <v>0</v>
      </c>
      <c r="AS232" s="261">
        <f>IFERROR(IF(-SUM(AS$20:AS231)+AS$15&lt;0.000001,0,IF($C232&gt;='H-32A-WP06 - Debt Service'!AP$24,'H-32A-WP06 - Debt Service'!AP$27/12,0)),"-")</f>
        <v>0</v>
      </c>
      <c r="AT232" s="261">
        <f>IFERROR(IF(-SUM(AT$20:AT231)+AT$15&lt;0.000001,0,IF($C232&gt;='H-32A-WP06 - Debt Service'!AQ$24,'H-32A-WP06 - Debt Service'!AQ$27/12,0)),"-")</f>
        <v>0</v>
      </c>
    </row>
    <row r="233" spans="2:46" x14ac:dyDescent="0.35">
      <c r="B233" s="252">
        <f t="shared" si="15"/>
        <v>2036</v>
      </c>
      <c r="C233" s="273">
        <f t="shared" si="17"/>
        <v>49949</v>
      </c>
      <c r="D233" s="273"/>
      <c r="E233" s="261">
        <f>IFERROR(IF(-SUM(E$20:E232)+E$15&lt;0.000001,0,IF($C233&gt;='H-32A-WP06 - Debt Service'!C$24,'H-32A-WP06 - Debt Service'!C$27/12,0)),"-")</f>
        <v>0</v>
      </c>
      <c r="F233" s="261">
        <f>IFERROR(IF(-SUM(F$20:F232)+F$15&lt;0.000001,0,IF($C233&gt;='H-32A-WP06 - Debt Service'!D$24,'H-32A-WP06 - Debt Service'!D$27/12,0)),"-")</f>
        <v>0</v>
      </c>
      <c r="G233" s="261">
        <f>IFERROR(IF(-SUM(G$20:G232)+G$15&lt;0.000001,0,IF($C233&gt;='H-32A-WP06 - Debt Service'!E$24,'H-32A-WP06 - Debt Service'!E$27/12,0)),"-")</f>
        <v>0</v>
      </c>
      <c r="H233" s="261">
        <f>IFERROR(IF(-SUM(H$20:H232)+H$15&lt;0.000001,0,IF($C233&gt;='H-32A-WP06 - Debt Service'!F$24,'H-32A-WP06 - Debt Service'!F$27/12,0)),"-")</f>
        <v>0</v>
      </c>
      <c r="I233" s="261">
        <f>IFERROR(IF(-SUM(I$20:I232)+I$15&lt;0.000001,0,IF($C233&gt;='H-32A-WP06 - Debt Service'!G$24,'H-32A-WP06 - Debt Service'!G$27/12,0)),"-")</f>
        <v>0</v>
      </c>
      <c r="J233" s="261">
        <f>IFERROR(IF(-SUM(J$20:J232)+J$15&lt;0.000001,0,IF($C233&gt;='H-32A-WP06 - Debt Service'!H$24,'H-32A-WP06 - Debt Service'!H$27/12,0)),"-")</f>
        <v>0</v>
      </c>
      <c r="K233" s="261">
        <f>IFERROR(IF(-SUM(K$20:K232)+K$15&lt;0.000001,0,IF($C233&gt;='H-32A-WP06 - Debt Service'!I$24,'H-32A-WP06 - Debt Service'!I$27/12,0)),"-")</f>
        <v>0</v>
      </c>
      <c r="L233" s="261">
        <f>IFERROR(IF(-SUM(L$20:L232)+L$15&lt;0.000001,0,IF($C233&gt;='H-32A-WP06 - Debt Service'!J$24,'H-32A-WP06 - Debt Service'!J$27/12,0)),"-")</f>
        <v>0</v>
      </c>
      <c r="M233" s="261">
        <f>IFERROR(IF(-SUM(M$20:M232)+M$15&lt;0.000001,0,IF($C233&gt;='H-32A-WP06 - Debt Service'!K$24,'H-32A-WP06 - Debt Service'!K$27/12,0)),"-")</f>
        <v>0</v>
      </c>
      <c r="N233" s="261"/>
      <c r="O233" s="261"/>
      <c r="P233" s="261">
        <f>IFERROR(IF(-SUM(P$20:P232)+P$15&lt;0.000001,0,IF($C233&gt;='H-32A-WP06 - Debt Service'!M$24,'H-32A-WP06 - Debt Service'!M$27/12,0)),"-")</f>
        <v>0</v>
      </c>
      <c r="Q233" s="261">
        <f>IFERROR(IF(-SUM(Q$20:Q232)+Q$15&lt;0.000001,0,IF($C233&gt;='H-32A-WP06 - Debt Service'!L$24,'H-32A-WP06 - Debt Service'!L$27/12,0)),"-")</f>
        <v>0</v>
      </c>
      <c r="R233" s="261">
        <f>IFERROR(IF(-SUM(R$20:R232)+R$15&lt;0.000001,0,IF($C233&gt;='H-32A-WP06 - Debt Service'!S$24,'H-32A-WP06 - Debt Service'!S$27/12,0)),"-")</f>
        <v>0</v>
      </c>
      <c r="S233" s="261">
        <f>IFERROR(IF(-SUM(S$20:S232)+S$15&lt;0.000001,0,IF($C233&gt;='H-32A-WP06 - Debt Service'!O$24,'H-32A-WP06 - Debt Service'!O$27/12,0)),"-")</f>
        <v>0</v>
      </c>
      <c r="T233" s="261">
        <f>IFERROR(IF(-SUM(T$20:T232)+T$15&lt;0.000001,0,IF($C233&gt;='H-32A-WP06 - Debt Service'!#REF!,'H-32A-WP06 - Debt Service'!#REF!/12,0)),"-")</f>
        <v>0</v>
      </c>
      <c r="U233" s="261">
        <f>IFERROR(IF(-SUM(U$20:U232)+U$15&lt;0.000001,0,IF($C233&gt;='H-32A-WP06 - Debt Service'!T$24,'H-32A-WP06 - Debt Service'!T$27/12,0)),"-")</f>
        <v>0</v>
      </c>
      <c r="V233" s="261">
        <f>IFERROR(IF(-SUM(V$20:V232)+V$15&lt;0.000001,0,IF($C233&gt;='H-32A-WP06 - Debt Service'!N$24,'H-32A-WP06 - Debt Service'!N$27/12,0)),"-")</f>
        <v>0</v>
      </c>
      <c r="W233" s="261">
        <f>IFERROR(IF(-SUM(W$20:W232)+W$15&lt;0.000001,0,IF($C233&gt;='H-32A-WP06 - Debt Service'!Q$24,'H-32A-WP06 - Debt Service'!Q$27/12,0)),"-")</f>
        <v>0</v>
      </c>
      <c r="X233" s="261">
        <f>IFERROR(IF(-SUM(X$20:X232)+X$15&lt;0.000001,0,IF($C233&gt;='H-32A-WP06 - Debt Service'!T$24,'H-32A-WP06 - Debt Service'!T$27/12,0)),"-")</f>
        <v>0</v>
      </c>
      <c r="Y233" s="261">
        <f>IFERROR(IF(-SUM(Y$20:Y232)+Y$15&lt;0.000001,0,IF($C233&gt;='H-32A-WP06 - Debt Service'!#REF!,'H-32A-WP06 - Debt Service'!#REF!/12,0)),"-")</f>
        <v>0</v>
      </c>
      <c r="Z233" s="261">
        <f>IFERROR(IF(-SUM(Z$20:Z232)+Z$15&lt;0.000001,0,IF($C233&gt;='H-32A-WP06 - Debt Service'!S$24,'H-32A-WP06 - Debt Service'!S$27/12,0)),"-")</f>
        <v>0</v>
      </c>
      <c r="AA233" s="261">
        <f>IFERROR(IF(-SUM(AA$20:AA232)+AA$15&lt;0.000001,0,IF($C233&gt;='H-32A-WP06 - Debt Service'!R$24,'H-32A-WP06 - Debt Service'!R$27/12,0)),"-")</f>
        <v>0</v>
      </c>
      <c r="AB233" s="261">
        <f>IFERROR(IF(-SUM(AB$20:AB232)+AB$15&lt;0.000001,0,IF($C233&gt;='H-32A-WP06 - Debt Service'!P$24,'H-32A-WP06 - Debt Service'!P$27/12,0)),"-")</f>
        <v>0</v>
      </c>
      <c r="AC233" s="261">
        <f>IFERROR(IF(-SUM(AC$20:AC232)+AC$15&lt;0.000001,0,IF($C233&gt;='H-32A-WP06 - Debt Service'!#REF!,'H-32A-WP06 - Debt Service'!#REF!/12,0)),"-")</f>
        <v>0</v>
      </c>
      <c r="AD233" s="261">
        <f>IFERROR(IF(-SUM(AD$20:AD232)+AD$15&lt;0.000001,0,IF($C233&gt;='H-32A-WP06 - Debt Service'!#REF!,'H-32A-WP06 - Debt Service'!#REF!/12,0)),"-")</f>
        <v>0</v>
      </c>
      <c r="AE233" s="261">
        <f>IFERROR(IF(-SUM(AE$20:AE232)+AE$15&lt;0.000001,0,IF($C233&gt;='H-32A-WP06 - Debt Service'!#REF!,'H-32A-WP06 - Debt Service'!#REF!/12,0)),"-")</f>
        <v>0</v>
      </c>
      <c r="AF233" s="261">
        <f>IFERROR(IF(-SUM(AF$20:AF232)+AF$15&lt;0.000001,0,IF($C233&gt;='H-32A-WP06 - Debt Service'!#REF!,'H-32A-WP06 - Debt Service'!#REF!/12,0)),"-")</f>
        <v>0</v>
      </c>
      <c r="AH233" s="252">
        <f t="shared" si="16"/>
        <v>2036</v>
      </c>
      <c r="AI233" s="273">
        <f t="shared" si="18"/>
        <v>49949</v>
      </c>
      <c r="AJ233" s="273"/>
      <c r="AK233" s="261" t="str">
        <f>IFERROR(IF(-SUM(AK$20:AK232)+AK$15&lt;0.000001,0,IF($C233&gt;='H-32A-WP06 - Debt Service'!AH$24,'H-32A-WP06 - Debt Service'!AH$27/12,0)),"-")</f>
        <v>-</v>
      </c>
      <c r="AL233" s="261">
        <f>IFERROR(IF(-SUM(AL$20:AL232)+AL$15&lt;0.000001,0,IF($C233&gt;='H-32A-WP06 - Debt Service'!AI$24,'H-32A-WP06 - Debt Service'!AI$27/12,0)),"-")</f>
        <v>0</v>
      </c>
      <c r="AM233" s="261">
        <f>IFERROR(IF(-SUM(AM$20:AM232)+AM$15&lt;0.000001,0,IF($C233&gt;='H-32A-WP06 - Debt Service'!AJ$24,'H-32A-WP06 - Debt Service'!AJ$27/12,0)),"-")</f>
        <v>0</v>
      </c>
      <c r="AN233" s="261">
        <f>IFERROR(IF(-SUM(AN$20:AN232)+AN$15&lt;0.000001,0,IF($C233&gt;='H-32A-WP06 - Debt Service'!AK$24,'H-32A-WP06 - Debt Service'!AK$27/12,0)),"-")</f>
        <v>0</v>
      </c>
      <c r="AO233" s="261">
        <f>IFERROR(IF(-SUM(AO$20:AO232)+AO$15&lt;0.000001,0,IF($C233&gt;='H-32A-WP06 - Debt Service'!AL$24,'H-32A-WP06 - Debt Service'!AL$27/12,0)),"-")</f>
        <v>0</v>
      </c>
      <c r="AP233" s="261">
        <f>IFERROR(IF(-SUM(AP$20:AP232)+AP$15&lt;0.000001,0,IF($C233&gt;='H-32A-WP06 - Debt Service'!AM$24,'H-32A-WP06 - Debt Service'!AM$27/12,0)),"-")</f>
        <v>0</v>
      </c>
      <c r="AQ233" s="261">
        <f>IFERROR(IF(-SUM(AQ$20:AQ232)+AQ$15&lt;0.000001,0,IF($C233&gt;='H-32A-WP06 - Debt Service'!AN$24,'H-32A-WP06 - Debt Service'!AN$27/12,0)),"-")</f>
        <v>0</v>
      </c>
      <c r="AR233" s="261">
        <f>IFERROR(IF(-SUM(AR$20:AR232)+AR$15&lt;0.000001,0,IF($C233&gt;='H-32A-WP06 - Debt Service'!AO$24,'H-32A-WP06 - Debt Service'!AO$27/12,0)),"-")</f>
        <v>0</v>
      </c>
      <c r="AS233" s="261">
        <f>IFERROR(IF(-SUM(AS$20:AS232)+AS$15&lt;0.000001,0,IF($C233&gt;='H-32A-WP06 - Debt Service'!AP$24,'H-32A-WP06 - Debt Service'!AP$27/12,0)),"-")</f>
        <v>0</v>
      </c>
      <c r="AT233" s="261">
        <f>IFERROR(IF(-SUM(AT$20:AT232)+AT$15&lt;0.000001,0,IF($C233&gt;='H-32A-WP06 - Debt Service'!AQ$24,'H-32A-WP06 - Debt Service'!AQ$27/12,0)),"-")</f>
        <v>0</v>
      </c>
    </row>
    <row r="234" spans="2:46" x14ac:dyDescent="0.35">
      <c r="B234" s="252">
        <f t="shared" si="15"/>
        <v>2036</v>
      </c>
      <c r="C234" s="273">
        <f t="shared" si="17"/>
        <v>49980</v>
      </c>
      <c r="D234" s="273"/>
      <c r="E234" s="261">
        <f>IFERROR(IF(-SUM(E$20:E233)+E$15&lt;0.000001,0,IF($C234&gt;='H-32A-WP06 - Debt Service'!C$24,'H-32A-WP06 - Debt Service'!C$27/12,0)),"-")</f>
        <v>0</v>
      </c>
      <c r="F234" s="261">
        <f>IFERROR(IF(-SUM(F$20:F233)+F$15&lt;0.000001,0,IF($C234&gt;='H-32A-WP06 - Debt Service'!D$24,'H-32A-WP06 - Debt Service'!D$27/12,0)),"-")</f>
        <v>0</v>
      </c>
      <c r="G234" s="261">
        <f>IFERROR(IF(-SUM(G$20:G233)+G$15&lt;0.000001,0,IF($C234&gt;='H-32A-WP06 - Debt Service'!E$24,'H-32A-WP06 - Debt Service'!E$27/12,0)),"-")</f>
        <v>0</v>
      </c>
      <c r="H234" s="261">
        <f>IFERROR(IF(-SUM(H$20:H233)+H$15&lt;0.000001,0,IF($C234&gt;='H-32A-WP06 - Debt Service'!F$24,'H-32A-WP06 - Debt Service'!F$27/12,0)),"-")</f>
        <v>0</v>
      </c>
      <c r="I234" s="261">
        <f>IFERROR(IF(-SUM(I$20:I233)+I$15&lt;0.000001,0,IF($C234&gt;='H-32A-WP06 - Debt Service'!G$24,'H-32A-WP06 - Debt Service'!G$27/12,0)),"-")</f>
        <v>0</v>
      </c>
      <c r="J234" s="261">
        <f>IFERROR(IF(-SUM(J$20:J233)+J$15&lt;0.000001,0,IF($C234&gt;='H-32A-WP06 - Debt Service'!H$24,'H-32A-WP06 - Debt Service'!H$27/12,0)),"-")</f>
        <v>0</v>
      </c>
      <c r="K234" s="261">
        <f>IFERROR(IF(-SUM(K$20:K233)+K$15&lt;0.000001,0,IF($C234&gt;='H-32A-WP06 - Debt Service'!I$24,'H-32A-WP06 - Debt Service'!I$27/12,0)),"-")</f>
        <v>0</v>
      </c>
      <c r="L234" s="261">
        <f>IFERROR(IF(-SUM(L$20:L233)+L$15&lt;0.000001,0,IF($C234&gt;='H-32A-WP06 - Debt Service'!J$24,'H-32A-WP06 - Debt Service'!J$27/12,0)),"-")</f>
        <v>0</v>
      </c>
      <c r="M234" s="261">
        <f>IFERROR(IF(-SUM(M$20:M233)+M$15&lt;0.000001,0,IF($C234&gt;='H-32A-WP06 - Debt Service'!K$24,'H-32A-WP06 - Debt Service'!K$27/12,0)),"-")</f>
        <v>0</v>
      </c>
      <c r="N234" s="261"/>
      <c r="O234" s="261"/>
      <c r="P234" s="261">
        <f>IFERROR(IF(-SUM(P$20:P233)+P$15&lt;0.000001,0,IF($C234&gt;='H-32A-WP06 - Debt Service'!M$24,'H-32A-WP06 - Debt Service'!M$27/12,0)),"-")</f>
        <v>0</v>
      </c>
      <c r="Q234" s="261">
        <f>IFERROR(IF(-SUM(Q$20:Q233)+Q$15&lt;0.000001,0,IF($C234&gt;='H-32A-WP06 - Debt Service'!L$24,'H-32A-WP06 - Debt Service'!L$27/12,0)),"-")</f>
        <v>0</v>
      </c>
      <c r="R234" s="261">
        <f>IFERROR(IF(-SUM(R$20:R233)+R$15&lt;0.000001,0,IF($C234&gt;='H-32A-WP06 - Debt Service'!S$24,'H-32A-WP06 - Debt Service'!S$27/12,0)),"-")</f>
        <v>0</v>
      </c>
      <c r="S234" s="261">
        <f>IFERROR(IF(-SUM(S$20:S233)+S$15&lt;0.000001,0,IF($C234&gt;='H-32A-WP06 - Debt Service'!O$24,'H-32A-WP06 - Debt Service'!O$27/12,0)),"-")</f>
        <v>0</v>
      </c>
      <c r="T234" s="261">
        <f>IFERROR(IF(-SUM(T$20:T233)+T$15&lt;0.000001,0,IF($C234&gt;='H-32A-WP06 - Debt Service'!#REF!,'H-32A-WP06 - Debt Service'!#REF!/12,0)),"-")</f>
        <v>0</v>
      </c>
      <c r="U234" s="261">
        <f>IFERROR(IF(-SUM(U$20:U233)+U$15&lt;0.000001,0,IF($C234&gt;='H-32A-WP06 - Debt Service'!T$24,'H-32A-WP06 - Debt Service'!T$27/12,0)),"-")</f>
        <v>0</v>
      </c>
      <c r="V234" s="261">
        <f>IFERROR(IF(-SUM(V$20:V233)+V$15&lt;0.000001,0,IF($C234&gt;='H-32A-WP06 - Debt Service'!N$24,'H-32A-WP06 - Debt Service'!N$27/12,0)),"-")</f>
        <v>0</v>
      </c>
      <c r="W234" s="261">
        <f>IFERROR(IF(-SUM(W$20:W233)+W$15&lt;0.000001,0,IF($C234&gt;='H-32A-WP06 - Debt Service'!Q$24,'H-32A-WP06 - Debt Service'!Q$27/12,0)),"-")</f>
        <v>0</v>
      </c>
      <c r="X234" s="261">
        <f>IFERROR(IF(-SUM(X$20:X233)+X$15&lt;0.000001,0,IF($C234&gt;='H-32A-WP06 - Debt Service'!T$24,'H-32A-WP06 - Debt Service'!T$27/12,0)),"-")</f>
        <v>0</v>
      </c>
      <c r="Y234" s="261">
        <f>IFERROR(IF(-SUM(Y$20:Y233)+Y$15&lt;0.000001,0,IF($C234&gt;='H-32A-WP06 - Debt Service'!#REF!,'H-32A-WP06 - Debt Service'!#REF!/12,0)),"-")</f>
        <v>0</v>
      </c>
      <c r="Z234" s="261">
        <f>IFERROR(IF(-SUM(Z$20:Z233)+Z$15&lt;0.000001,0,IF($C234&gt;='H-32A-WP06 - Debt Service'!S$24,'H-32A-WP06 - Debt Service'!S$27/12,0)),"-")</f>
        <v>0</v>
      </c>
      <c r="AA234" s="261">
        <f>IFERROR(IF(-SUM(AA$20:AA233)+AA$15&lt;0.000001,0,IF($C234&gt;='H-32A-WP06 - Debt Service'!R$24,'H-32A-WP06 - Debt Service'!R$27/12,0)),"-")</f>
        <v>0</v>
      </c>
      <c r="AB234" s="261">
        <f>IFERROR(IF(-SUM(AB$20:AB233)+AB$15&lt;0.000001,0,IF($C234&gt;='H-32A-WP06 - Debt Service'!P$24,'H-32A-WP06 - Debt Service'!P$27/12,0)),"-")</f>
        <v>0</v>
      </c>
      <c r="AC234" s="261">
        <f>IFERROR(IF(-SUM(AC$20:AC233)+AC$15&lt;0.000001,0,IF($C234&gt;='H-32A-WP06 - Debt Service'!#REF!,'H-32A-WP06 - Debt Service'!#REF!/12,0)),"-")</f>
        <v>0</v>
      </c>
      <c r="AD234" s="261">
        <f>IFERROR(IF(-SUM(AD$20:AD233)+AD$15&lt;0.000001,0,IF($C234&gt;='H-32A-WP06 - Debt Service'!#REF!,'H-32A-WP06 - Debt Service'!#REF!/12,0)),"-")</f>
        <v>0</v>
      </c>
      <c r="AE234" s="261">
        <f>IFERROR(IF(-SUM(AE$20:AE233)+AE$15&lt;0.000001,0,IF($C234&gt;='H-32A-WP06 - Debt Service'!#REF!,'H-32A-WP06 - Debt Service'!#REF!/12,0)),"-")</f>
        <v>0</v>
      </c>
      <c r="AF234" s="261">
        <f>IFERROR(IF(-SUM(AF$20:AF233)+AF$15&lt;0.000001,0,IF($C234&gt;='H-32A-WP06 - Debt Service'!#REF!,'H-32A-WP06 - Debt Service'!#REF!/12,0)),"-")</f>
        <v>0</v>
      </c>
      <c r="AH234" s="252">
        <f t="shared" si="16"/>
        <v>2036</v>
      </c>
      <c r="AI234" s="273">
        <f t="shared" si="18"/>
        <v>49980</v>
      </c>
      <c r="AJ234" s="273"/>
      <c r="AK234" s="261" t="str">
        <f>IFERROR(IF(-SUM(AK$20:AK233)+AK$15&lt;0.000001,0,IF($C234&gt;='H-32A-WP06 - Debt Service'!AH$24,'H-32A-WP06 - Debt Service'!AH$27/12,0)),"-")</f>
        <v>-</v>
      </c>
      <c r="AL234" s="261">
        <f>IFERROR(IF(-SUM(AL$20:AL233)+AL$15&lt;0.000001,0,IF($C234&gt;='H-32A-WP06 - Debt Service'!AI$24,'H-32A-WP06 - Debt Service'!AI$27/12,0)),"-")</f>
        <v>0</v>
      </c>
      <c r="AM234" s="261">
        <f>IFERROR(IF(-SUM(AM$20:AM233)+AM$15&lt;0.000001,0,IF($C234&gt;='H-32A-WP06 - Debt Service'!AJ$24,'H-32A-WP06 - Debt Service'!AJ$27/12,0)),"-")</f>
        <v>0</v>
      </c>
      <c r="AN234" s="261">
        <f>IFERROR(IF(-SUM(AN$20:AN233)+AN$15&lt;0.000001,0,IF($C234&gt;='H-32A-WP06 - Debt Service'!AK$24,'H-32A-WP06 - Debt Service'!AK$27/12,0)),"-")</f>
        <v>0</v>
      </c>
      <c r="AO234" s="261">
        <f>IFERROR(IF(-SUM(AO$20:AO233)+AO$15&lt;0.000001,0,IF($C234&gt;='H-32A-WP06 - Debt Service'!AL$24,'H-32A-WP06 - Debt Service'!AL$27/12,0)),"-")</f>
        <v>0</v>
      </c>
      <c r="AP234" s="261">
        <f>IFERROR(IF(-SUM(AP$20:AP233)+AP$15&lt;0.000001,0,IF($C234&gt;='H-32A-WP06 - Debt Service'!AM$24,'H-32A-WP06 - Debt Service'!AM$27/12,0)),"-")</f>
        <v>0</v>
      </c>
      <c r="AQ234" s="261">
        <f>IFERROR(IF(-SUM(AQ$20:AQ233)+AQ$15&lt;0.000001,0,IF($C234&gt;='H-32A-WP06 - Debt Service'!AN$24,'H-32A-WP06 - Debt Service'!AN$27/12,0)),"-")</f>
        <v>0</v>
      </c>
      <c r="AR234" s="261">
        <f>IFERROR(IF(-SUM(AR$20:AR233)+AR$15&lt;0.000001,0,IF($C234&gt;='H-32A-WP06 - Debt Service'!AO$24,'H-32A-WP06 - Debt Service'!AO$27/12,0)),"-")</f>
        <v>0</v>
      </c>
      <c r="AS234" s="261">
        <f>IFERROR(IF(-SUM(AS$20:AS233)+AS$15&lt;0.000001,0,IF($C234&gt;='H-32A-WP06 - Debt Service'!AP$24,'H-32A-WP06 - Debt Service'!AP$27/12,0)),"-")</f>
        <v>0</v>
      </c>
      <c r="AT234" s="261">
        <f>IFERROR(IF(-SUM(AT$20:AT233)+AT$15&lt;0.000001,0,IF($C234&gt;='H-32A-WP06 - Debt Service'!AQ$24,'H-32A-WP06 - Debt Service'!AQ$27/12,0)),"-")</f>
        <v>0</v>
      </c>
    </row>
    <row r="235" spans="2:46" x14ac:dyDescent="0.35">
      <c r="B235" s="252">
        <f t="shared" si="15"/>
        <v>2036</v>
      </c>
      <c r="C235" s="273">
        <f t="shared" si="17"/>
        <v>50010</v>
      </c>
      <c r="D235" s="273"/>
      <c r="E235" s="261">
        <f>IFERROR(IF(-SUM(E$20:E234)+E$15&lt;0.000001,0,IF($C235&gt;='H-32A-WP06 - Debt Service'!C$24,'H-32A-WP06 - Debt Service'!C$27/12,0)),"-")</f>
        <v>0</v>
      </c>
      <c r="F235" s="261">
        <f>IFERROR(IF(-SUM(F$20:F234)+F$15&lt;0.000001,0,IF($C235&gt;='H-32A-WP06 - Debt Service'!D$24,'H-32A-WP06 - Debt Service'!D$27/12,0)),"-")</f>
        <v>0</v>
      </c>
      <c r="G235" s="261">
        <f>IFERROR(IF(-SUM(G$20:G234)+G$15&lt;0.000001,0,IF($C235&gt;='H-32A-WP06 - Debt Service'!E$24,'H-32A-WP06 - Debt Service'!E$27/12,0)),"-")</f>
        <v>0</v>
      </c>
      <c r="H235" s="261">
        <f>IFERROR(IF(-SUM(H$20:H234)+H$15&lt;0.000001,0,IF($C235&gt;='H-32A-WP06 - Debt Service'!F$24,'H-32A-WP06 - Debt Service'!F$27/12,0)),"-")</f>
        <v>0</v>
      </c>
      <c r="I235" s="261">
        <f>IFERROR(IF(-SUM(I$20:I234)+I$15&lt;0.000001,0,IF($C235&gt;='H-32A-WP06 - Debt Service'!G$24,'H-32A-WP06 - Debt Service'!G$27/12,0)),"-")</f>
        <v>0</v>
      </c>
      <c r="J235" s="261">
        <f>IFERROR(IF(-SUM(J$20:J234)+J$15&lt;0.000001,0,IF($C235&gt;='H-32A-WP06 - Debt Service'!H$24,'H-32A-WP06 - Debt Service'!H$27/12,0)),"-")</f>
        <v>0</v>
      </c>
      <c r="K235" s="261">
        <f>IFERROR(IF(-SUM(K$20:K234)+K$15&lt;0.000001,0,IF($C235&gt;='H-32A-WP06 - Debt Service'!I$24,'H-32A-WP06 - Debt Service'!I$27/12,0)),"-")</f>
        <v>0</v>
      </c>
      <c r="L235" s="261">
        <f>IFERROR(IF(-SUM(L$20:L234)+L$15&lt;0.000001,0,IF($C235&gt;='H-32A-WP06 - Debt Service'!J$24,'H-32A-WP06 - Debt Service'!J$27/12,0)),"-")</f>
        <v>0</v>
      </c>
      <c r="M235" s="261">
        <f>IFERROR(IF(-SUM(M$20:M234)+M$15&lt;0.000001,0,IF($C235&gt;='H-32A-WP06 - Debt Service'!K$24,'H-32A-WP06 - Debt Service'!K$27/12,0)),"-")</f>
        <v>0</v>
      </c>
      <c r="N235" s="261"/>
      <c r="O235" s="261"/>
      <c r="P235" s="261">
        <f>IFERROR(IF(-SUM(P$20:P234)+P$15&lt;0.000001,0,IF($C235&gt;='H-32A-WP06 - Debt Service'!M$24,'H-32A-WP06 - Debt Service'!M$27/12,0)),"-")</f>
        <v>0</v>
      </c>
      <c r="Q235" s="261">
        <f>IFERROR(IF(-SUM(Q$20:Q234)+Q$15&lt;0.000001,0,IF($C235&gt;='H-32A-WP06 - Debt Service'!L$24,'H-32A-WP06 - Debt Service'!L$27/12,0)),"-")</f>
        <v>0</v>
      </c>
      <c r="R235" s="261">
        <f>IFERROR(IF(-SUM(R$20:R234)+R$15&lt;0.000001,0,IF($C235&gt;='H-32A-WP06 - Debt Service'!S$24,'H-32A-WP06 - Debt Service'!S$27/12,0)),"-")</f>
        <v>0</v>
      </c>
      <c r="S235" s="261">
        <f>IFERROR(IF(-SUM(S$20:S234)+S$15&lt;0.000001,0,IF($C235&gt;='H-32A-WP06 - Debt Service'!O$24,'H-32A-WP06 - Debt Service'!O$27/12,0)),"-")</f>
        <v>0</v>
      </c>
      <c r="T235" s="261">
        <f>IFERROR(IF(-SUM(T$20:T234)+T$15&lt;0.000001,0,IF($C235&gt;='H-32A-WP06 - Debt Service'!#REF!,'H-32A-WP06 - Debt Service'!#REF!/12,0)),"-")</f>
        <v>0</v>
      </c>
      <c r="U235" s="261">
        <f>IFERROR(IF(-SUM(U$20:U234)+U$15&lt;0.000001,0,IF($C235&gt;='H-32A-WP06 - Debt Service'!T$24,'H-32A-WP06 - Debt Service'!T$27/12,0)),"-")</f>
        <v>0</v>
      </c>
      <c r="V235" s="261">
        <f>IFERROR(IF(-SUM(V$20:V234)+V$15&lt;0.000001,0,IF($C235&gt;='H-32A-WP06 - Debt Service'!N$24,'H-32A-WP06 - Debt Service'!N$27/12,0)),"-")</f>
        <v>0</v>
      </c>
      <c r="W235" s="261">
        <f>IFERROR(IF(-SUM(W$20:W234)+W$15&lt;0.000001,0,IF($C235&gt;='H-32A-WP06 - Debt Service'!Q$24,'H-32A-WP06 - Debt Service'!Q$27/12,0)),"-")</f>
        <v>0</v>
      </c>
      <c r="X235" s="261">
        <f>IFERROR(IF(-SUM(X$20:X234)+X$15&lt;0.000001,0,IF($C235&gt;='H-32A-WP06 - Debt Service'!T$24,'H-32A-WP06 - Debt Service'!T$27/12,0)),"-")</f>
        <v>0</v>
      </c>
      <c r="Y235" s="261">
        <f>IFERROR(IF(-SUM(Y$20:Y234)+Y$15&lt;0.000001,0,IF($C235&gt;='H-32A-WP06 - Debt Service'!#REF!,'H-32A-WP06 - Debt Service'!#REF!/12,0)),"-")</f>
        <v>0</v>
      </c>
      <c r="Z235" s="261">
        <f>IFERROR(IF(-SUM(Z$20:Z234)+Z$15&lt;0.000001,0,IF($C235&gt;='H-32A-WP06 - Debt Service'!S$24,'H-32A-WP06 - Debt Service'!S$27/12,0)),"-")</f>
        <v>0</v>
      </c>
      <c r="AA235" s="261">
        <f>IFERROR(IF(-SUM(AA$20:AA234)+AA$15&lt;0.000001,0,IF($C235&gt;='H-32A-WP06 - Debt Service'!R$24,'H-32A-WP06 - Debt Service'!R$27/12,0)),"-")</f>
        <v>0</v>
      </c>
      <c r="AB235" s="261">
        <f>IFERROR(IF(-SUM(AB$20:AB234)+AB$15&lt;0.000001,0,IF($C235&gt;='H-32A-WP06 - Debt Service'!P$24,'H-32A-WP06 - Debt Service'!P$27/12,0)),"-")</f>
        <v>0</v>
      </c>
      <c r="AC235" s="261">
        <f>IFERROR(IF(-SUM(AC$20:AC234)+AC$15&lt;0.000001,0,IF($C235&gt;='H-32A-WP06 - Debt Service'!#REF!,'H-32A-WP06 - Debt Service'!#REF!/12,0)),"-")</f>
        <v>0</v>
      </c>
      <c r="AD235" s="261">
        <f>IFERROR(IF(-SUM(AD$20:AD234)+AD$15&lt;0.000001,0,IF($C235&gt;='H-32A-WP06 - Debt Service'!#REF!,'H-32A-WP06 - Debt Service'!#REF!/12,0)),"-")</f>
        <v>0</v>
      </c>
      <c r="AE235" s="261">
        <f>IFERROR(IF(-SUM(AE$20:AE234)+AE$15&lt;0.000001,0,IF($C235&gt;='H-32A-WP06 - Debt Service'!#REF!,'H-32A-WP06 - Debt Service'!#REF!/12,0)),"-")</f>
        <v>0</v>
      </c>
      <c r="AF235" s="261">
        <f>IFERROR(IF(-SUM(AF$20:AF234)+AF$15&lt;0.000001,0,IF($C235&gt;='H-32A-WP06 - Debt Service'!#REF!,'H-32A-WP06 - Debt Service'!#REF!/12,0)),"-")</f>
        <v>0</v>
      </c>
      <c r="AH235" s="252">
        <f t="shared" si="16"/>
        <v>2036</v>
      </c>
      <c r="AI235" s="273">
        <f t="shared" si="18"/>
        <v>50010</v>
      </c>
      <c r="AJ235" s="273"/>
      <c r="AK235" s="261" t="str">
        <f>IFERROR(IF(-SUM(AK$20:AK234)+AK$15&lt;0.000001,0,IF($C235&gt;='H-32A-WP06 - Debt Service'!AH$24,'H-32A-WP06 - Debt Service'!AH$27/12,0)),"-")</f>
        <v>-</v>
      </c>
      <c r="AL235" s="261">
        <f>IFERROR(IF(-SUM(AL$20:AL234)+AL$15&lt;0.000001,0,IF($C235&gt;='H-32A-WP06 - Debt Service'!AI$24,'H-32A-WP06 - Debt Service'!AI$27/12,0)),"-")</f>
        <v>0</v>
      </c>
      <c r="AM235" s="261">
        <f>IFERROR(IF(-SUM(AM$20:AM234)+AM$15&lt;0.000001,0,IF($C235&gt;='H-32A-WP06 - Debt Service'!AJ$24,'H-32A-WP06 - Debt Service'!AJ$27/12,0)),"-")</f>
        <v>0</v>
      </c>
      <c r="AN235" s="261">
        <f>IFERROR(IF(-SUM(AN$20:AN234)+AN$15&lt;0.000001,0,IF($C235&gt;='H-32A-WP06 - Debt Service'!AK$24,'H-32A-WP06 - Debt Service'!AK$27/12,0)),"-")</f>
        <v>0</v>
      </c>
      <c r="AO235" s="261">
        <f>IFERROR(IF(-SUM(AO$20:AO234)+AO$15&lt;0.000001,0,IF($C235&gt;='H-32A-WP06 - Debt Service'!AL$24,'H-32A-WP06 - Debt Service'!AL$27/12,0)),"-")</f>
        <v>0</v>
      </c>
      <c r="AP235" s="261">
        <f>IFERROR(IF(-SUM(AP$20:AP234)+AP$15&lt;0.000001,0,IF($C235&gt;='H-32A-WP06 - Debt Service'!AM$24,'H-32A-WP06 - Debt Service'!AM$27/12,0)),"-")</f>
        <v>0</v>
      </c>
      <c r="AQ235" s="261">
        <f>IFERROR(IF(-SUM(AQ$20:AQ234)+AQ$15&lt;0.000001,0,IF($C235&gt;='H-32A-WP06 - Debt Service'!AN$24,'H-32A-WP06 - Debt Service'!AN$27/12,0)),"-")</f>
        <v>0</v>
      </c>
      <c r="AR235" s="261">
        <f>IFERROR(IF(-SUM(AR$20:AR234)+AR$15&lt;0.000001,0,IF($C235&gt;='H-32A-WP06 - Debt Service'!AO$24,'H-32A-WP06 - Debt Service'!AO$27/12,0)),"-")</f>
        <v>0</v>
      </c>
      <c r="AS235" s="261">
        <f>IFERROR(IF(-SUM(AS$20:AS234)+AS$15&lt;0.000001,0,IF($C235&gt;='H-32A-WP06 - Debt Service'!AP$24,'H-32A-WP06 - Debt Service'!AP$27/12,0)),"-")</f>
        <v>0</v>
      </c>
      <c r="AT235" s="261">
        <f>IFERROR(IF(-SUM(AT$20:AT234)+AT$15&lt;0.000001,0,IF($C235&gt;='H-32A-WP06 - Debt Service'!AQ$24,'H-32A-WP06 - Debt Service'!AQ$27/12,0)),"-")</f>
        <v>0</v>
      </c>
    </row>
    <row r="236" spans="2:46" x14ac:dyDescent="0.35">
      <c r="B236" s="252">
        <f t="shared" si="15"/>
        <v>2037</v>
      </c>
      <c r="C236" s="273">
        <f t="shared" si="17"/>
        <v>50041</v>
      </c>
      <c r="D236" s="273"/>
      <c r="E236" s="261">
        <f>IFERROR(IF(-SUM(E$20:E235)+E$15&lt;0.000001,0,IF($C236&gt;='H-32A-WP06 - Debt Service'!C$24,'H-32A-WP06 - Debt Service'!C$27/12,0)),"-")</f>
        <v>0</v>
      </c>
      <c r="F236" s="261">
        <f>IFERROR(IF(-SUM(F$20:F235)+F$15&lt;0.000001,0,IF($C236&gt;='H-32A-WP06 - Debt Service'!D$24,'H-32A-WP06 - Debt Service'!D$27/12,0)),"-")</f>
        <v>0</v>
      </c>
      <c r="G236" s="261">
        <f>IFERROR(IF(-SUM(G$20:G235)+G$15&lt;0.000001,0,IF($C236&gt;='H-32A-WP06 - Debt Service'!E$24,'H-32A-WP06 - Debt Service'!E$27/12,0)),"-")</f>
        <v>0</v>
      </c>
      <c r="H236" s="261">
        <f>IFERROR(IF(-SUM(H$20:H235)+H$15&lt;0.000001,0,IF($C236&gt;='H-32A-WP06 - Debt Service'!F$24,'H-32A-WP06 - Debt Service'!F$27/12,0)),"-")</f>
        <v>0</v>
      </c>
      <c r="I236" s="261">
        <f>IFERROR(IF(-SUM(I$20:I235)+I$15&lt;0.000001,0,IF($C236&gt;='H-32A-WP06 - Debt Service'!G$24,'H-32A-WP06 - Debt Service'!G$27/12,0)),"-")</f>
        <v>0</v>
      </c>
      <c r="J236" s="261">
        <f>IFERROR(IF(-SUM(J$20:J235)+J$15&lt;0.000001,0,IF($C236&gt;='H-32A-WP06 - Debt Service'!H$24,'H-32A-WP06 - Debt Service'!H$27/12,0)),"-")</f>
        <v>0</v>
      </c>
      <c r="K236" s="261">
        <f>IFERROR(IF(-SUM(K$20:K235)+K$15&lt;0.000001,0,IF($C236&gt;='H-32A-WP06 - Debt Service'!I$24,'H-32A-WP06 - Debt Service'!I$27/12,0)),"-")</f>
        <v>0</v>
      </c>
      <c r="L236" s="261">
        <f>IFERROR(IF(-SUM(L$20:L235)+L$15&lt;0.000001,0,IF($C236&gt;='H-32A-WP06 - Debt Service'!J$24,'H-32A-WP06 - Debt Service'!J$27/12,0)),"-")</f>
        <v>0</v>
      </c>
      <c r="M236" s="261">
        <f>IFERROR(IF(-SUM(M$20:M235)+M$15&lt;0.000001,0,IF($C236&gt;='H-32A-WP06 - Debt Service'!K$24,'H-32A-WP06 - Debt Service'!K$27/12,0)),"-")</f>
        <v>0</v>
      </c>
      <c r="N236" s="261"/>
      <c r="O236" s="261"/>
      <c r="P236" s="261">
        <f>IFERROR(IF(-SUM(P$20:P235)+P$15&lt;0.000001,0,IF($C236&gt;='H-32A-WP06 - Debt Service'!M$24,'H-32A-WP06 - Debt Service'!M$27/12,0)),"-")</f>
        <v>0</v>
      </c>
      <c r="Q236" s="261">
        <f>IFERROR(IF(-SUM(Q$20:Q235)+Q$15&lt;0.000001,0,IF($C236&gt;='H-32A-WP06 - Debt Service'!L$24,'H-32A-WP06 - Debt Service'!L$27/12,0)),"-")</f>
        <v>0</v>
      </c>
      <c r="R236" s="261">
        <f>IFERROR(IF(-SUM(R$20:R235)+R$15&lt;0.000001,0,IF($C236&gt;='H-32A-WP06 - Debt Service'!S$24,'H-32A-WP06 - Debt Service'!S$27/12,0)),"-")</f>
        <v>0</v>
      </c>
      <c r="S236" s="261">
        <f>IFERROR(IF(-SUM(S$20:S235)+S$15&lt;0.000001,0,IF($C236&gt;='H-32A-WP06 - Debt Service'!O$24,'H-32A-WP06 - Debt Service'!O$27/12,0)),"-")</f>
        <v>0</v>
      </c>
      <c r="T236" s="261">
        <f>IFERROR(IF(-SUM(T$20:T235)+T$15&lt;0.000001,0,IF($C236&gt;='H-32A-WP06 - Debt Service'!#REF!,'H-32A-WP06 - Debt Service'!#REF!/12,0)),"-")</f>
        <v>0</v>
      </c>
      <c r="U236" s="261">
        <f>IFERROR(IF(-SUM(U$20:U235)+U$15&lt;0.000001,0,IF($C236&gt;='H-32A-WP06 - Debt Service'!T$24,'H-32A-WP06 - Debt Service'!T$27/12,0)),"-")</f>
        <v>0</v>
      </c>
      <c r="V236" s="261">
        <f>IFERROR(IF(-SUM(V$20:V235)+V$15&lt;0.000001,0,IF($C236&gt;='H-32A-WP06 - Debt Service'!N$24,'H-32A-WP06 - Debt Service'!N$27/12,0)),"-")</f>
        <v>0</v>
      </c>
      <c r="W236" s="261">
        <f>IFERROR(IF(-SUM(W$20:W235)+W$15&lt;0.000001,0,IF($C236&gt;='H-32A-WP06 - Debt Service'!Q$24,'H-32A-WP06 - Debt Service'!Q$27/12,0)),"-")</f>
        <v>0</v>
      </c>
      <c r="X236" s="261">
        <f>IFERROR(IF(-SUM(X$20:X235)+X$15&lt;0.000001,0,IF($C236&gt;='H-32A-WP06 - Debt Service'!T$24,'H-32A-WP06 - Debt Service'!T$27/12,0)),"-")</f>
        <v>0</v>
      </c>
      <c r="Y236" s="261">
        <f>IFERROR(IF(-SUM(Y$20:Y235)+Y$15&lt;0.000001,0,IF($C236&gt;='H-32A-WP06 - Debt Service'!#REF!,'H-32A-WP06 - Debt Service'!#REF!/12,0)),"-")</f>
        <v>0</v>
      </c>
      <c r="Z236" s="261">
        <f>IFERROR(IF(-SUM(Z$20:Z235)+Z$15&lt;0.000001,0,IF($C236&gt;='H-32A-WP06 - Debt Service'!S$24,'H-32A-WP06 - Debt Service'!S$27/12,0)),"-")</f>
        <v>0</v>
      </c>
      <c r="AA236" s="261">
        <f>IFERROR(IF(-SUM(AA$20:AA235)+AA$15&lt;0.000001,0,IF($C236&gt;='H-32A-WP06 - Debt Service'!R$24,'H-32A-WP06 - Debt Service'!R$27/12,0)),"-")</f>
        <v>0</v>
      </c>
      <c r="AB236" s="261">
        <f>IFERROR(IF(-SUM(AB$20:AB235)+AB$15&lt;0.000001,0,IF($C236&gt;='H-32A-WP06 - Debt Service'!P$24,'H-32A-WP06 - Debt Service'!P$27/12,0)),"-")</f>
        <v>0</v>
      </c>
      <c r="AC236" s="261">
        <f>IFERROR(IF(-SUM(AC$20:AC235)+AC$15&lt;0.000001,0,IF($C236&gt;='H-32A-WP06 - Debt Service'!#REF!,'H-32A-WP06 - Debt Service'!#REF!/12,0)),"-")</f>
        <v>0</v>
      </c>
      <c r="AD236" s="261">
        <f>IFERROR(IF(-SUM(AD$20:AD235)+AD$15&lt;0.000001,0,IF($C236&gt;='H-32A-WP06 - Debt Service'!#REF!,'H-32A-WP06 - Debt Service'!#REF!/12,0)),"-")</f>
        <v>0</v>
      </c>
      <c r="AE236" s="261">
        <f>IFERROR(IF(-SUM(AE$20:AE235)+AE$15&lt;0.000001,0,IF($C236&gt;='H-32A-WP06 - Debt Service'!#REF!,'H-32A-WP06 - Debt Service'!#REF!/12,0)),"-")</f>
        <v>0</v>
      </c>
      <c r="AF236" s="261">
        <f>IFERROR(IF(-SUM(AF$20:AF235)+AF$15&lt;0.000001,0,IF($C236&gt;='H-32A-WP06 - Debt Service'!#REF!,'H-32A-WP06 - Debt Service'!#REF!/12,0)),"-")</f>
        <v>0</v>
      </c>
      <c r="AH236" s="252">
        <f t="shared" si="16"/>
        <v>2037</v>
      </c>
      <c r="AI236" s="273">
        <f t="shared" si="18"/>
        <v>50041</v>
      </c>
      <c r="AJ236" s="273"/>
      <c r="AK236" s="261" t="str">
        <f>IFERROR(IF(-SUM(AK$20:AK235)+AK$15&lt;0.000001,0,IF($C236&gt;='H-32A-WP06 - Debt Service'!AH$24,'H-32A-WP06 - Debt Service'!AH$27/12,0)),"-")</f>
        <v>-</v>
      </c>
      <c r="AL236" s="261">
        <f>IFERROR(IF(-SUM(AL$20:AL235)+AL$15&lt;0.000001,0,IF($C236&gt;='H-32A-WP06 - Debt Service'!AI$24,'H-32A-WP06 - Debt Service'!AI$27/12,0)),"-")</f>
        <v>0</v>
      </c>
      <c r="AM236" s="261">
        <f>IFERROR(IF(-SUM(AM$20:AM235)+AM$15&lt;0.000001,0,IF($C236&gt;='H-32A-WP06 - Debt Service'!AJ$24,'H-32A-WP06 - Debt Service'!AJ$27/12,0)),"-")</f>
        <v>0</v>
      </c>
      <c r="AN236" s="261">
        <f>IFERROR(IF(-SUM(AN$20:AN235)+AN$15&lt;0.000001,0,IF($C236&gt;='H-32A-WP06 - Debt Service'!AK$24,'H-32A-WP06 - Debt Service'!AK$27/12,0)),"-")</f>
        <v>0</v>
      </c>
      <c r="AO236" s="261">
        <f>IFERROR(IF(-SUM(AO$20:AO235)+AO$15&lt;0.000001,0,IF($C236&gt;='H-32A-WP06 - Debt Service'!AL$24,'H-32A-WP06 - Debt Service'!AL$27/12,0)),"-")</f>
        <v>0</v>
      </c>
      <c r="AP236" s="261">
        <f>IFERROR(IF(-SUM(AP$20:AP235)+AP$15&lt;0.000001,0,IF($C236&gt;='H-32A-WP06 - Debt Service'!AM$24,'H-32A-WP06 - Debt Service'!AM$27/12,0)),"-")</f>
        <v>0</v>
      </c>
      <c r="AQ236" s="261">
        <f>IFERROR(IF(-SUM(AQ$20:AQ235)+AQ$15&lt;0.000001,0,IF($C236&gt;='H-32A-WP06 - Debt Service'!AN$24,'H-32A-WP06 - Debt Service'!AN$27/12,0)),"-")</f>
        <v>0</v>
      </c>
      <c r="AR236" s="261">
        <f>IFERROR(IF(-SUM(AR$20:AR235)+AR$15&lt;0.000001,0,IF($C236&gt;='H-32A-WP06 - Debt Service'!AO$24,'H-32A-WP06 - Debt Service'!AO$27/12,0)),"-")</f>
        <v>0</v>
      </c>
      <c r="AS236" s="261">
        <f>IFERROR(IF(-SUM(AS$20:AS235)+AS$15&lt;0.000001,0,IF($C236&gt;='H-32A-WP06 - Debt Service'!AP$24,'H-32A-WP06 - Debt Service'!AP$27/12,0)),"-")</f>
        <v>0</v>
      </c>
      <c r="AT236" s="261">
        <f>IFERROR(IF(-SUM(AT$20:AT235)+AT$15&lt;0.000001,0,IF($C236&gt;='H-32A-WP06 - Debt Service'!AQ$24,'H-32A-WP06 - Debt Service'!AQ$27/12,0)),"-")</f>
        <v>0</v>
      </c>
    </row>
    <row r="237" spans="2:46" x14ac:dyDescent="0.35">
      <c r="B237" s="252">
        <f t="shared" si="15"/>
        <v>2037</v>
      </c>
      <c r="C237" s="273">
        <f t="shared" si="17"/>
        <v>50072</v>
      </c>
      <c r="D237" s="273"/>
      <c r="E237" s="261">
        <f>IFERROR(IF(-SUM(E$20:E236)+E$15&lt;0.000001,0,IF($C237&gt;='H-32A-WP06 - Debt Service'!C$24,'H-32A-WP06 - Debt Service'!C$27/12,0)),"-")</f>
        <v>0</v>
      </c>
      <c r="F237" s="261">
        <f>IFERROR(IF(-SUM(F$20:F236)+F$15&lt;0.000001,0,IF($C237&gt;='H-32A-WP06 - Debt Service'!D$24,'H-32A-WP06 - Debt Service'!D$27/12,0)),"-")</f>
        <v>0</v>
      </c>
      <c r="G237" s="261">
        <f>IFERROR(IF(-SUM(G$20:G236)+G$15&lt;0.000001,0,IF($C237&gt;='H-32A-WP06 - Debt Service'!E$24,'H-32A-WP06 - Debt Service'!E$27/12,0)),"-")</f>
        <v>0</v>
      </c>
      <c r="H237" s="261">
        <f>IFERROR(IF(-SUM(H$20:H236)+H$15&lt;0.000001,0,IF($C237&gt;='H-32A-WP06 - Debt Service'!F$24,'H-32A-WP06 - Debt Service'!F$27/12,0)),"-")</f>
        <v>0</v>
      </c>
      <c r="I237" s="261">
        <f>IFERROR(IF(-SUM(I$20:I236)+I$15&lt;0.000001,0,IF($C237&gt;='H-32A-WP06 - Debt Service'!G$24,'H-32A-WP06 - Debt Service'!G$27/12,0)),"-")</f>
        <v>0</v>
      </c>
      <c r="J237" s="261">
        <f>IFERROR(IF(-SUM(J$20:J236)+J$15&lt;0.000001,0,IF($C237&gt;='H-32A-WP06 - Debt Service'!H$24,'H-32A-WP06 - Debt Service'!H$27/12,0)),"-")</f>
        <v>0</v>
      </c>
      <c r="K237" s="261">
        <f>IFERROR(IF(-SUM(K$20:K236)+K$15&lt;0.000001,0,IF($C237&gt;='H-32A-WP06 - Debt Service'!I$24,'H-32A-WP06 - Debt Service'!I$27/12,0)),"-")</f>
        <v>0</v>
      </c>
      <c r="L237" s="261">
        <f>IFERROR(IF(-SUM(L$20:L236)+L$15&lt;0.000001,0,IF($C237&gt;='H-32A-WP06 - Debt Service'!J$24,'H-32A-WP06 - Debt Service'!J$27/12,0)),"-")</f>
        <v>0</v>
      </c>
      <c r="M237" s="261">
        <f>IFERROR(IF(-SUM(M$20:M236)+M$15&lt;0.000001,0,IF($C237&gt;='H-32A-WP06 - Debt Service'!K$24,'H-32A-WP06 - Debt Service'!K$27/12,0)),"-")</f>
        <v>0</v>
      </c>
      <c r="N237" s="261"/>
      <c r="O237" s="261"/>
      <c r="P237" s="261">
        <f>IFERROR(IF(-SUM(P$20:P236)+P$15&lt;0.000001,0,IF($C237&gt;='H-32A-WP06 - Debt Service'!M$24,'H-32A-WP06 - Debt Service'!M$27/12,0)),"-")</f>
        <v>0</v>
      </c>
      <c r="Q237" s="261">
        <f>IFERROR(IF(-SUM(Q$20:Q236)+Q$15&lt;0.000001,0,IF($C237&gt;='H-32A-WP06 - Debt Service'!L$24,'H-32A-WP06 - Debt Service'!L$27/12,0)),"-")</f>
        <v>0</v>
      </c>
      <c r="R237" s="261">
        <f>IFERROR(IF(-SUM(R$20:R236)+R$15&lt;0.000001,0,IF($C237&gt;='H-32A-WP06 - Debt Service'!S$24,'H-32A-WP06 - Debt Service'!S$27/12,0)),"-")</f>
        <v>0</v>
      </c>
      <c r="S237" s="261">
        <f>IFERROR(IF(-SUM(S$20:S236)+S$15&lt;0.000001,0,IF($C237&gt;='H-32A-WP06 - Debt Service'!O$24,'H-32A-WP06 - Debt Service'!O$27/12,0)),"-")</f>
        <v>0</v>
      </c>
      <c r="T237" s="261">
        <f>IFERROR(IF(-SUM(T$20:T236)+T$15&lt;0.000001,0,IF($C237&gt;='H-32A-WP06 - Debt Service'!#REF!,'H-32A-WP06 - Debt Service'!#REF!/12,0)),"-")</f>
        <v>0</v>
      </c>
      <c r="U237" s="261">
        <f>IFERROR(IF(-SUM(U$20:U236)+U$15&lt;0.000001,0,IF($C237&gt;='H-32A-WP06 - Debt Service'!T$24,'H-32A-WP06 - Debt Service'!T$27/12,0)),"-")</f>
        <v>0</v>
      </c>
      <c r="V237" s="261">
        <f>IFERROR(IF(-SUM(V$20:V236)+V$15&lt;0.000001,0,IF($C237&gt;='H-32A-WP06 - Debt Service'!N$24,'H-32A-WP06 - Debt Service'!N$27/12,0)),"-")</f>
        <v>0</v>
      </c>
      <c r="W237" s="261">
        <f>IFERROR(IF(-SUM(W$20:W236)+W$15&lt;0.000001,0,IF($C237&gt;='H-32A-WP06 - Debt Service'!Q$24,'H-32A-WP06 - Debt Service'!Q$27/12,0)),"-")</f>
        <v>0</v>
      </c>
      <c r="X237" s="261">
        <f>IFERROR(IF(-SUM(X$20:X236)+X$15&lt;0.000001,0,IF($C237&gt;='H-32A-WP06 - Debt Service'!T$24,'H-32A-WP06 - Debt Service'!T$27/12,0)),"-")</f>
        <v>0</v>
      </c>
      <c r="Y237" s="261">
        <f>IFERROR(IF(-SUM(Y$20:Y236)+Y$15&lt;0.000001,0,IF($C237&gt;='H-32A-WP06 - Debt Service'!#REF!,'H-32A-WP06 - Debt Service'!#REF!/12,0)),"-")</f>
        <v>0</v>
      </c>
      <c r="Z237" s="261">
        <f>IFERROR(IF(-SUM(Z$20:Z236)+Z$15&lt;0.000001,0,IF($C237&gt;='H-32A-WP06 - Debt Service'!S$24,'H-32A-WP06 - Debt Service'!S$27/12,0)),"-")</f>
        <v>0</v>
      </c>
      <c r="AA237" s="261">
        <f>IFERROR(IF(-SUM(AA$20:AA236)+AA$15&lt;0.000001,0,IF($C237&gt;='H-32A-WP06 - Debt Service'!R$24,'H-32A-WP06 - Debt Service'!R$27/12,0)),"-")</f>
        <v>0</v>
      </c>
      <c r="AB237" s="261">
        <f>IFERROR(IF(-SUM(AB$20:AB236)+AB$15&lt;0.000001,0,IF($C237&gt;='H-32A-WP06 - Debt Service'!P$24,'H-32A-WP06 - Debt Service'!P$27/12,0)),"-")</f>
        <v>0</v>
      </c>
      <c r="AC237" s="261">
        <f>IFERROR(IF(-SUM(AC$20:AC236)+AC$15&lt;0.000001,0,IF($C237&gt;='H-32A-WP06 - Debt Service'!#REF!,'H-32A-WP06 - Debt Service'!#REF!/12,0)),"-")</f>
        <v>0</v>
      </c>
      <c r="AD237" s="261">
        <f>IFERROR(IF(-SUM(AD$20:AD236)+AD$15&lt;0.000001,0,IF($C237&gt;='H-32A-WP06 - Debt Service'!#REF!,'H-32A-WP06 - Debt Service'!#REF!/12,0)),"-")</f>
        <v>0</v>
      </c>
      <c r="AE237" s="261">
        <f>IFERROR(IF(-SUM(AE$20:AE236)+AE$15&lt;0.000001,0,IF($C237&gt;='H-32A-WP06 - Debt Service'!#REF!,'H-32A-WP06 - Debt Service'!#REF!/12,0)),"-")</f>
        <v>0</v>
      </c>
      <c r="AF237" s="261">
        <f>IFERROR(IF(-SUM(AF$20:AF236)+AF$15&lt;0.000001,0,IF($C237&gt;='H-32A-WP06 - Debt Service'!#REF!,'H-32A-WP06 - Debt Service'!#REF!/12,0)),"-")</f>
        <v>0</v>
      </c>
      <c r="AH237" s="252">
        <f t="shared" si="16"/>
        <v>2037</v>
      </c>
      <c r="AI237" s="273">
        <f t="shared" si="18"/>
        <v>50072</v>
      </c>
      <c r="AJ237" s="273"/>
      <c r="AK237" s="261" t="str">
        <f>IFERROR(IF(-SUM(AK$20:AK236)+AK$15&lt;0.000001,0,IF($C237&gt;='H-32A-WP06 - Debt Service'!AH$24,'H-32A-WP06 - Debt Service'!AH$27/12,0)),"-")</f>
        <v>-</v>
      </c>
      <c r="AL237" s="261">
        <f>IFERROR(IF(-SUM(AL$20:AL236)+AL$15&lt;0.000001,0,IF($C237&gt;='H-32A-WP06 - Debt Service'!AI$24,'H-32A-WP06 - Debt Service'!AI$27/12,0)),"-")</f>
        <v>0</v>
      </c>
      <c r="AM237" s="261">
        <f>IFERROR(IF(-SUM(AM$20:AM236)+AM$15&lt;0.000001,0,IF($C237&gt;='H-32A-WP06 - Debt Service'!AJ$24,'H-32A-WP06 - Debt Service'!AJ$27/12,0)),"-")</f>
        <v>0</v>
      </c>
      <c r="AN237" s="261">
        <f>IFERROR(IF(-SUM(AN$20:AN236)+AN$15&lt;0.000001,0,IF($C237&gt;='H-32A-WP06 - Debt Service'!AK$24,'H-32A-WP06 - Debt Service'!AK$27/12,0)),"-")</f>
        <v>0</v>
      </c>
      <c r="AO237" s="261">
        <f>IFERROR(IF(-SUM(AO$20:AO236)+AO$15&lt;0.000001,0,IF($C237&gt;='H-32A-WP06 - Debt Service'!AL$24,'H-32A-WP06 - Debt Service'!AL$27/12,0)),"-")</f>
        <v>0</v>
      </c>
      <c r="AP237" s="261">
        <f>IFERROR(IF(-SUM(AP$20:AP236)+AP$15&lt;0.000001,0,IF($C237&gt;='H-32A-WP06 - Debt Service'!AM$24,'H-32A-WP06 - Debt Service'!AM$27/12,0)),"-")</f>
        <v>0</v>
      </c>
      <c r="AQ237" s="261">
        <f>IFERROR(IF(-SUM(AQ$20:AQ236)+AQ$15&lt;0.000001,0,IF($C237&gt;='H-32A-WP06 - Debt Service'!AN$24,'H-32A-WP06 - Debt Service'!AN$27/12,0)),"-")</f>
        <v>0</v>
      </c>
      <c r="AR237" s="261">
        <f>IFERROR(IF(-SUM(AR$20:AR236)+AR$15&lt;0.000001,0,IF($C237&gt;='H-32A-WP06 - Debt Service'!AO$24,'H-32A-WP06 - Debt Service'!AO$27/12,0)),"-")</f>
        <v>0</v>
      </c>
      <c r="AS237" s="261">
        <f>IFERROR(IF(-SUM(AS$20:AS236)+AS$15&lt;0.000001,0,IF($C237&gt;='H-32A-WP06 - Debt Service'!AP$24,'H-32A-WP06 - Debt Service'!AP$27/12,0)),"-")</f>
        <v>0</v>
      </c>
      <c r="AT237" s="261">
        <f>IFERROR(IF(-SUM(AT$20:AT236)+AT$15&lt;0.000001,0,IF($C237&gt;='H-32A-WP06 - Debt Service'!AQ$24,'H-32A-WP06 - Debt Service'!AQ$27/12,0)),"-")</f>
        <v>0</v>
      </c>
    </row>
    <row r="238" spans="2:46" x14ac:dyDescent="0.35">
      <c r="B238" s="252">
        <f t="shared" si="15"/>
        <v>2037</v>
      </c>
      <c r="C238" s="273">
        <f t="shared" si="17"/>
        <v>50100</v>
      </c>
      <c r="D238" s="273"/>
      <c r="E238" s="261">
        <f>IFERROR(IF(-SUM(E$20:E237)+E$15&lt;0.000001,0,IF($C238&gt;='H-32A-WP06 - Debt Service'!C$24,'H-32A-WP06 - Debt Service'!C$27/12,0)),"-")</f>
        <v>0</v>
      </c>
      <c r="F238" s="261">
        <f>IFERROR(IF(-SUM(F$20:F237)+F$15&lt;0.000001,0,IF($C238&gt;='H-32A-WP06 - Debt Service'!D$24,'H-32A-WP06 - Debt Service'!D$27/12,0)),"-")</f>
        <v>0</v>
      </c>
      <c r="G238" s="261">
        <f>IFERROR(IF(-SUM(G$20:G237)+G$15&lt;0.000001,0,IF($C238&gt;='H-32A-WP06 - Debt Service'!E$24,'H-32A-WP06 - Debt Service'!E$27/12,0)),"-")</f>
        <v>0</v>
      </c>
      <c r="H238" s="261">
        <f>IFERROR(IF(-SUM(H$20:H237)+H$15&lt;0.000001,0,IF($C238&gt;='H-32A-WP06 - Debt Service'!F$24,'H-32A-WP06 - Debt Service'!F$27/12,0)),"-")</f>
        <v>0</v>
      </c>
      <c r="I238" s="261">
        <f>IFERROR(IF(-SUM(I$20:I237)+I$15&lt;0.000001,0,IF($C238&gt;='H-32A-WP06 - Debt Service'!G$24,'H-32A-WP06 - Debt Service'!G$27/12,0)),"-")</f>
        <v>0</v>
      </c>
      <c r="J238" s="261">
        <f>IFERROR(IF(-SUM(J$20:J237)+J$15&lt;0.000001,0,IF($C238&gt;='H-32A-WP06 - Debt Service'!H$24,'H-32A-WP06 - Debt Service'!H$27/12,0)),"-")</f>
        <v>0</v>
      </c>
      <c r="K238" s="261">
        <f>IFERROR(IF(-SUM(K$20:K237)+K$15&lt;0.000001,0,IF($C238&gt;='H-32A-WP06 - Debt Service'!I$24,'H-32A-WP06 - Debt Service'!I$27/12,0)),"-")</f>
        <v>0</v>
      </c>
      <c r="L238" s="261">
        <f>IFERROR(IF(-SUM(L$20:L237)+L$15&lt;0.000001,0,IF($C238&gt;='H-32A-WP06 - Debt Service'!J$24,'H-32A-WP06 - Debt Service'!J$27/12,0)),"-")</f>
        <v>0</v>
      </c>
      <c r="M238" s="261">
        <f>IFERROR(IF(-SUM(M$20:M237)+M$15&lt;0.000001,0,IF($C238&gt;='H-32A-WP06 - Debt Service'!K$24,'H-32A-WP06 - Debt Service'!K$27/12,0)),"-")</f>
        <v>0</v>
      </c>
      <c r="N238" s="261"/>
      <c r="O238" s="261"/>
      <c r="P238" s="261">
        <f>IFERROR(IF(-SUM(P$20:P237)+P$15&lt;0.000001,0,IF($C238&gt;='H-32A-WP06 - Debt Service'!M$24,'H-32A-WP06 - Debt Service'!M$27/12,0)),"-")</f>
        <v>0</v>
      </c>
      <c r="Q238" s="261">
        <f>IFERROR(IF(-SUM(Q$20:Q237)+Q$15&lt;0.000001,0,IF($C238&gt;='H-32A-WP06 - Debt Service'!L$24,'H-32A-WP06 - Debt Service'!L$27/12,0)),"-")</f>
        <v>0</v>
      </c>
      <c r="R238" s="261">
        <f>IFERROR(IF(-SUM(R$20:R237)+R$15&lt;0.000001,0,IF($C238&gt;='H-32A-WP06 - Debt Service'!S$24,'H-32A-WP06 - Debt Service'!S$27/12,0)),"-")</f>
        <v>0</v>
      </c>
      <c r="S238" s="261">
        <f>IFERROR(IF(-SUM(S$20:S237)+S$15&lt;0.000001,0,IF($C238&gt;='H-32A-WP06 - Debt Service'!O$24,'H-32A-WP06 - Debt Service'!O$27/12,0)),"-")</f>
        <v>0</v>
      </c>
      <c r="T238" s="261">
        <f>IFERROR(IF(-SUM(T$20:T237)+T$15&lt;0.000001,0,IF($C238&gt;='H-32A-WP06 - Debt Service'!#REF!,'H-32A-WP06 - Debt Service'!#REF!/12,0)),"-")</f>
        <v>0</v>
      </c>
      <c r="U238" s="261">
        <f>IFERROR(IF(-SUM(U$20:U237)+U$15&lt;0.000001,0,IF($C238&gt;='H-32A-WP06 - Debt Service'!T$24,'H-32A-WP06 - Debt Service'!T$27/12,0)),"-")</f>
        <v>0</v>
      </c>
      <c r="V238" s="261">
        <f>IFERROR(IF(-SUM(V$20:V237)+V$15&lt;0.000001,0,IF($C238&gt;='H-32A-WP06 - Debt Service'!N$24,'H-32A-WP06 - Debt Service'!N$27/12,0)),"-")</f>
        <v>0</v>
      </c>
      <c r="W238" s="261">
        <f>IFERROR(IF(-SUM(W$20:W237)+W$15&lt;0.000001,0,IF($C238&gt;='H-32A-WP06 - Debt Service'!Q$24,'H-32A-WP06 - Debt Service'!Q$27/12,0)),"-")</f>
        <v>0</v>
      </c>
      <c r="X238" s="261">
        <f>IFERROR(IF(-SUM(X$20:X237)+X$15&lt;0.000001,0,IF($C238&gt;='H-32A-WP06 - Debt Service'!T$24,'H-32A-WP06 - Debt Service'!T$27/12,0)),"-")</f>
        <v>0</v>
      </c>
      <c r="Y238" s="261">
        <f>IFERROR(IF(-SUM(Y$20:Y237)+Y$15&lt;0.000001,0,IF($C238&gt;='H-32A-WP06 - Debt Service'!#REF!,'H-32A-WP06 - Debt Service'!#REF!/12,0)),"-")</f>
        <v>0</v>
      </c>
      <c r="Z238" s="261">
        <f>IFERROR(IF(-SUM(Z$20:Z237)+Z$15&lt;0.000001,0,IF($C238&gt;='H-32A-WP06 - Debt Service'!S$24,'H-32A-WP06 - Debt Service'!S$27/12,0)),"-")</f>
        <v>0</v>
      </c>
      <c r="AA238" s="261">
        <f>IFERROR(IF(-SUM(AA$20:AA237)+AA$15&lt;0.000001,0,IF($C238&gt;='H-32A-WP06 - Debt Service'!R$24,'H-32A-WP06 - Debt Service'!R$27/12,0)),"-")</f>
        <v>0</v>
      </c>
      <c r="AB238" s="261">
        <f>IFERROR(IF(-SUM(AB$20:AB237)+AB$15&lt;0.000001,0,IF($C238&gt;='H-32A-WP06 - Debt Service'!P$24,'H-32A-WP06 - Debt Service'!P$27/12,0)),"-")</f>
        <v>0</v>
      </c>
      <c r="AC238" s="261">
        <f>IFERROR(IF(-SUM(AC$20:AC237)+AC$15&lt;0.000001,0,IF($C238&gt;='H-32A-WP06 - Debt Service'!#REF!,'H-32A-WP06 - Debt Service'!#REF!/12,0)),"-")</f>
        <v>0</v>
      </c>
      <c r="AD238" s="261">
        <f>IFERROR(IF(-SUM(AD$20:AD237)+AD$15&lt;0.000001,0,IF($C238&gt;='H-32A-WP06 - Debt Service'!#REF!,'H-32A-WP06 - Debt Service'!#REF!/12,0)),"-")</f>
        <v>0</v>
      </c>
      <c r="AE238" s="261">
        <f>IFERROR(IF(-SUM(AE$20:AE237)+AE$15&lt;0.000001,0,IF($C238&gt;='H-32A-WP06 - Debt Service'!#REF!,'H-32A-WP06 - Debt Service'!#REF!/12,0)),"-")</f>
        <v>0</v>
      </c>
      <c r="AF238" s="261">
        <f>IFERROR(IF(-SUM(AF$20:AF237)+AF$15&lt;0.000001,0,IF($C238&gt;='H-32A-WP06 - Debt Service'!#REF!,'H-32A-WP06 - Debt Service'!#REF!/12,0)),"-")</f>
        <v>0</v>
      </c>
      <c r="AH238" s="252">
        <f t="shared" si="16"/>
        <v>2037</v>
      </c>
      <c r="AI238" s="273">
        <f t="shared" si="18"/>
        <v>50100</v>
      </c>
      <c r="AJ238" s="273"/>
      <c r="AK238" s="261" t="str">
        <f>IFERROR(IF(-SUM(AK$20:AK237)+AK$15&lt;0.000001,0,IF($C238&gt;='H-32A-WP06 - Debt Service'!AH$24,'H-32A-WP06 - Debt Service'!AH$27/12,0)),"-")</f>
        <v>-</v>
      </c>
      <c r="AL238" s="261">
        <f>IFERROR(IF(-SUM(AL$20:AL237)+AL$15&lt;0.000001,0,IF($C238&gt;='H-32A-WP06 - Debt Service'!AI$24,'H-32A-WP06 - Debt Service'!AI$27/12,0)),"-")</f>
        <v>0</v>
      </c>
      <c r="AM238" s="261">
        <f>IFERROR(IF(-SUM(AM$20:AM237)+AM$15&lt;0.000001,0,IF($C238&gt;='H-32A-WP06 - Debt Service'!AJ$24,'H-32A-WP06 - Debt Service'!AJ$27/12,0)),"-")</f>
        <v>0</v>
      </c>
      <c r="AN238" s="261">
        <f>IFERROR(IF(-SUM(AN$20:AN237)+AN$15&lt;0.000001,0,IF($C238&gt;='H-32A-WP06 - Debt Service'!AK$24,'H-32A-WP06 - Debt Service'!AK$27/12,0)),"-")</f>
        <v>0</v>
      </c>
      <c r="AO238" s="261">
        <f>IFERROR(IF(-SUM(AO$20:AO237)+AO$15&lt;0.000001,0,IF($C238&gt;='H-32A-WP06 - Debt Service'!AL$24,'H-32A-WP06 - Debt Service'!AL$27/12,0)),"-")</f>
        <v>0</v>
      </c>
      <c r="AP238" s="261">
        <f>IFERROR(IF(-SUM(AP$20:AP237)+AP$15&lt;0.000001,0,IF($C238&gt;='H-32A-WP06 - Debt Service'!AM$24,'H-32A-WP06 - Debt Service'!AM$27/12,0)),"-")</f>
        <v>0</v>
      </c>
      <c r="AQ238" s="261">
        <f>IFERROR(IF(-SUM(AQ$20:AQ237)+AQ$15&lt;0.000001,0,IF($C238&gt;='H-32A-WP06 - Debt Service'!AN$24,'H-32A-WP06 - Debt Service'!AN$27/12,0)),"-")</f>
        <v>0</v>
      </c>
      <c r="AR238" s="261">
        <f>IFERROR(IF(-SUM(AR$20:AR237)+AR$15&lt;0.000001,0,IF($C238&gt;='H-32A-WP06 - Debt Service'!AO$24,'H-32A-WP06 - Debt Service'!AO$27/12,0)),"-")</f>
        <v>0</v>
      </c>
      <c r="AS238" s="261">
        <f>IFERROR(IF(-SUM(AS$20:AS237)+AS$15&lt;0.000001,0,IF($C238&gt;='H-32A-WP06 - Debt Service'!AP$24,'H-32A-WP06 - Debt Service'!AP$27/12,0)),"-")</f>
        <v>0</v>
      </c>
      <c r="AT238" s="261">
        <f>IFERROR(IF(-SUM(AT$20:AT237)+AT$15&lt;0.000001,0,IF($C238&gt;='H-32A-WP06 - Debt Service'!AQ$24,'H-32A-WP06 - Debt Service'!AQ$27/12,0)),"-")</f>
        <v>0</v>
      </c>
    </row>
    <row r="239" spans="2:46" x14ac:dyDescent="0.35">
      <c r="B239" s="252">
        <f t="shared" si="15"/>
        <v>2037</v>
      </c>
      <c r="C239" s="273">
        <f t="shared" si="17"/>
        <v>50131</v>
      </c>
      <c r="D239" s="273"/>
      <c r="E239" s="261">
        <f>IFERROR(IF(-SUM(E$20:E238)+E$15&lt;0.000001,0,IF($C239&gt;='H-32A-WP06 - Debt Service'!C$24,'H-32A-WP06 - Debt Service'!C$27/12,0)),"-")</f>
        <v>0</v>
      </c>
      <c r="F239" s="261">
        <f>IFERROR(IF(-SUM(F$20:F238)+F$15&lt;0.000001,0,IF($C239&gt;='H-32A-WP06 - Debt Service'!D$24,'H-32A-WP06 - Debt Service'!D$27/12,0)),"-")</f>
        <v>0</v>
      </c>
      <c r="G239" s="261">
        <f>IFERROR(IF(-SUM(G$20:G238)+G$15&lt;0.000001,0,IF($C239&gt;='H-32A-WP06 - Debt Service'!E$24,'H-32A-WP06 - Debt Service'!E$27/12,0)),"-")</f>
        <v>0</v>
      </c>
      <c r="H239" s="261">
        <f>IFERROR(IF(-SUM(H$20:H238)+H$15&lt;0.000001,0,IF($C239&gt;='H-32A-WP06 - Debt Service'!F$24,'H-32A-WP06 - Debt Service'!F$27/12,0)),"-")</f>
        <v>0</v>
      </c>
      <c r="I239" s="261">
        <f>IFERROR(IF(-SUM(I$20:I238)+I$15&lt;0.000001,0,IF($C239&gt;='H-32A-WP06 - Debt Service'!G$24,'H-32A-WP06 - Debt Service'!G$27/12,0)),"-")</f>
        <v>0</v>
      </c>
      <c r="J239" s="261">
        <f>IFERROR(IF(-SUM(J$20:J238)+J$15&lt;0.000001,0,IF($C239&gt;='H-32A-WP06 - Debt Service'!H$24,'H-32A-WP06 - Debt Service'!H$27/12,0)),"-")</f>
        <v>0</v>
      </c>
      <c r="K239" s="261">
        <f>IFERROR(IF(-SUM(K$20:K238)+K$15&lt;0.000001,0,IF($C239&gt;='H-32A-WP06 - Debt Service'!I$24,'H-32A-WP06 - Debt Service'!I$27/12,0)),"-")</f>
        <v>0</v>
      </c>
      <c r="L239" s="261">
        <f>IFERROR(IF(-SUM(L$20:L238)+L$15&lt;0.000001,0,IF($C239&gt;='H-32A-WP06 - Debt Service'!J$24,'H-32A-WP06 - Debt Service'!J$27/12,0)),"-")</f>
        <v>0</v>
      </c>
      <c r="M239" s="261">
        <f>IFERROR(IF(-SUM(M$20:M238)+M$15&lt;0.000001,0,IF($C239&gt;='H-32A-WP06 - Debt Service'!K$24,'H-32A-WP06 - Debt Service'!K$27/12,0)),"-")</f>
        <v>0</v>
      </c>
      <c r="N239" s="261"/>
      <c r="O239" s="261"/>
      <c r="P239" s="261">
        <f>IFERROR(IF(-SUM(P$20:P238)+P$15&lt;0.000001,0,IF($C239&gt;='H-32A-WP06 - Debt Service'!M$24,'H-32A-WP06 - Debt Service'!M$27/12,0)),"-")</f>
        <v>0</v>
      </c>
      <c r="Q239" s="261">
        <f>IFERROR(IF(-SUM(Q$20:Q238)+Q$15&lt;0.000001,0,IF($C239&gt;='H-32A-WP06 - Debt Service'!L$24,'H-32A-WP06 - Debt Service'!L$27/12,0)),"-")</f>
        <v>0</v>
      </c>
      <c r="R239" s="261">
        <f>IFERROR(IF(-SUM(R$20:R238)+R$15&lt;0.000001,0,IF($C239&gt;='H-32A-WP06 - Debt Service'!S$24,'H-32A-WP06 - Debt Service'!S$27/12,0)),"-")</f>
        <v>0</v>
      </c>
      <c r="S239" s="261">
        <f>IFERROR(IF(-SUM(S$20:S238)+S$15&lt;0.000001,0,IF($C239&gt;='H-32A-WP06 - Debt Service'!O$24,'H-32A-WP06 - Debt Service'!O$27/12,0)),"-")</f>
        <v>0</v>
      </c>
      <c r="T239" s="261">
        <f>IFERROR(IF(-SUM(T$20:T238)+T$15&lt;0.000001,0,IF($C239&gt;='H-32A-WP06 - Debt Service'!#REF!,'H-32A-WP06 - Debt Service'!#REF!/12,0)),"-")</f>
        <v>0</v>
      </c>
      <c r="U239" s="261">
        <f>IFERROR(IF(-SUM(U$20:U238)+U$15&lt;0.000001,0,IF($C239&gt;='H-32A-WP06 - Debt Service'!T$24,'H-32A-WP06 - Debt Service'!T$27/12,0)),"-")</f>
        <v>0</v>
      </c>
      <c r="V239" s="261">
        <f>IFERROR(IF(-SUM(V$20:V238)+V$15&lt;0.000001,0,IF($C239&gt;='H-32A-WP06 - Debt Service'!N$24,'H-32A-WP06 - Debt Service'!N$27/12,0)),"-")</f>
        <v>0</v>
      </c>
      <c r="W239" s="261">
        <f>IFERROR(IF(-SUM(W$20:W238)+W$15&lt;0.000001,0,IF($C239&gt;='H-32A-WP06 - Debt Service'!Q$24,'H-32A-WP06 - Debt Service'!Q$27/12,0)),"-")</f>
        <v>0</v>
      </c>
      <c r="X239" s="261">
        <f>IFERROR(IF(-SUM(X$20:X238)+X$15&lt;0.000001,0,IF($C239&gt;='H-32A-WP06 - Debt Service'!T$24,'H-32A-WP06 - Debt Service'!T$27/12,0)),"-")</f>
        <v>0</v>
      </c>
      <c r="Y239" s="261">
        <f>IFERROR(IF(-SUM(Y$20:Y238)+Y$15&lt;0.000001,0,IF($C239&gt;='H-32A-WP06 - Debt Service'!#REF!,'H-32A-WP06 - Debt Service'!#REF!/12,0)),"-")</f>
        <v>0</v>
      </c>
      <c r="Z239" s="261">
        <f>IFERROR(IF(-SUM(Z$20:Z238)+Z$15&lt;0.000001,0,IF($C239&gt;='H-32A-WP06 - Debt Service'!S$24,'H-32A-WP06 - Debt Service'!S$27/12,0)),"-")</f>
        <v>0</v>
      </c>
      <c r="AA239" s="261">
        <f>IFERROR(IF(-SUM(AA$20:AA238)+AA$15&lt;0.000001,0,IF($C239&gt;='H-32A-WP06 - Debt Service'!R$24,'H-32A-WP06 - Debt Service'!R$27/12,0)),"-")</f>
        <v>0</v>
      </c>
      <c r="AB239" s="261">
        <f>IFERROR(IF(-SUM(AB$20:AB238)+AB$15&lt;0.000001,0,IF($C239&gt;='H-32A-WP06 - Debt Service'!P$24,'H-32A-WP06 - Debt Service'!P$27/12,0)),"-")</f>
        <v>0</v>
      </c>
      <c r="AC239" s="261">
        <f>IFERROR(IF(-SUM(AC$20:AC238)+AC$15&lt;0.000001,0,IF($C239&gt;='H-32A-WP06 - Debt Service'!#REF!,'H-32A-WP06 - Debt Service'!#REF!/12,0)),"-")</f>
        <v>0</v>
      </c>
      <c r="AD239" s="261">
        <f>IFERROR(IF(-SUM(AD$20:AD238)+AD$15&lt;0.000001,0,IF($C239&gt;='H-32A-WP06 - Debt Service'!#REF!,'H-32A-WP06 - Debt Service'!#REF!/12,0)),"-")</f>
        <v>0</v>
      </c>
      <c r="AE239" s="261">
        <f>IFERROR(IF(-SUM(AE$20:AE238)+AE$15&lt;0.000001,0,IF($C239&gt;='H-32A-WP06 - Debt Service'!#REF!,'H-32A-WP06 - Debt Service'!#REF!/12,0)),"-")</f>
        <v>0</v>
      </c>
      <c r="AF239" s="261">
        <f>IFERROR(IF(-SUM(AF$20:AF238)+AF$15&lt;0.000001,0,IF($C239&gt;='H-32A-WP06 - Debt Service'!#REF!,'H-32A-WP06 - Debt Service'!#REF!/12,0)),"-")</f>
        <v>0</v>
      </c>
      <c r="AH239" s="252">
        <f t="shared" si="16"/>
        <v>2037</v>
      </c>
      <c r="AI239" s="273">
        <f t="shared" si="18"/>
        <v>50131</v>
      </c>
      <c r="AJ239" s="273"/>
      <c r="AK239" s="261" t="str">
        <f>IFERROR(IF(-SUM(AK$20:AK238)+AK$15&lt;0.000001,0,IF($C239&gt;='H-32A-WP06 - Debt Service'!AH$24,'H-32A-WP06 - Debt Service'!AH$27/12,0)),"-")</f>
        <v>-</v>
      </c>
      <c r="AL239" s="261">
        <f>IFERROR(IF(-SUM(AL$20:AL238)+AL$15&lt;0.000001,0,IF($C239&gt;='H-32A-WP06 - Debt Service'!AI$24,'H-32A-WP06 - Debt Service'!AI$27/12,0)),"-")</f>
        <v>0</v>
      </c>
      <c r="AM239" s="261">
        <f>IFERROR(IF(-SUM(AM$20:AM238)+AM$15&lt;0.000001,0,IF($C239&gt;='H-32A-WP06 - Debt Service'!AJ$24,'H-32A-WP06 - Debt Service'!AJ$27/12,0)),"-")</f>
        <v>0</v>
      </c>
      <c r="AN239" s="261">
        <f>IFERROR(IF(-SUM(AN$20:AN238)+AN$15&lt;0.000001,0,IF($C239&gt;='H-32A-WP06 - Debt Service'!AK$24,'H-32A-WP06 - Debt Service'!AK$27/12,0)),"-")</f>
        <v>0</v>
      </c>
      <c r="AO239" s="261">
        <f>IFERROR(IF(-SUM(AO$20:AO238)+AO$15&lt;0.000001,0,IF($C239&gt;='H-32A-WP06 - Debt Service'!AL$24,'H-32A-WP06 - Debt Service'!AL$27/12,0)),"-")</f>
        <v>0</v>
      </c>
      <c r="AP239" s="261">
        <f>IFERROR(IF(-SUM(AP$20:AP238)+AP$15&lt;0.000001,0,IF($C239&gt;='H-32A-WP06 - Debt Service'!AM$24,'H-32A-WP06 - Debt Service'!AM$27/12,0)),"-")</f>
        <v>0</v>
      </c>
      <c r="AQ239" s="261">
        <f>IFERROR(IF(-SUM(AQ$20:AQ238)+AQ$15&lt;0.000001,0,IF($C239&gt;='H-32A-WP06 - Debt Service'!AN$24,'H-32A-WP06 - Debt Service'!AN$27/12,0)),"-")</f>
        <v>0</v>
      </c>
      <c r="AR239" s="261">
        <f>IFERROR(IF(-SUM(AR$20:AR238)+AR$15&lt;0.000001,0,IF($C239&gt;='H-32A-WP06 - Debt Service'!AO$24,'H-32A-WP06 - Debt Service'!AO$27/12,0)),"-")</f>
        <v>0</v>
      </c>
      <c r="AS239" s="261">
        <f>IFERROR(IF(-SUM(AS$20:AS238)+AS$15&lt;0.000001,0,IF($C239&gt;='H-32A-WP06 - Debt Service'!AP$24,'H-32A-WP06 - Debt Service'!AP$27/12,0)),"-")</f>
        <v>0</v>
      </c>
      <c r="AT239" s="261">
        <f>IFERROR(IF(-SUM(AT$20:AT238)+AT$15&lt;0.000001,0,IF($C239&gt;='H-32A-WP06 - Debt Service'!AQ$24,'H-32A-WP06 - Debt Service'!AQ$27/12,0)),"-")</f>
        <v>0</v>
      </c>
    </row>
    <row r="240" spans="2:46" x14ac:dyDescent="0.35">
      <c r="B240" s="252">
        <f t="shared" si="15"/>
        <v>2037</v>
      </c>
      <c r="C240" s="273">
        <f t="shared" si="17"/>
        <v>50161</v>
      </c>
      <c r="D240" s="273"/>
      <c r="E240" s="261">
        <f>IFERROR(IF(-SUM(E$20:E239)+E$15&lt;0.000001,0,IF($C240&gt;='H-32A-WP06 - Debt Service'!C$24,'H-32A-WP06 - Debt Service'!C$27/12,0)),"-")</f>
        <v>0</v>
      </c>
      <c r="F240" s="261">
        <f>IFERROR(IF(-SUM(F$20:F239)+F$15&lt;0.000001,0,IF($C240&gt;='H-32A-WP06 - Debt Service'!D$24,'H-32A-WP06 - Debt Service'!D$27/12,0)),"-")</f>
        <v>0</v>
      </c>
      <c r="G240" s="261">
        <f>IFERROR(IF(-SUM(G$20:G239)+G$15&lt;0.000001,0,IF($C240&gt;='H-32A-WP06 - Debt Service'!E$24,'H-32A-WP06 - Debt Service'!E$27/12,0)),"-")</f>
        <v>0</v>
      </c>
      <c r="H240" s="261">
        <f>IFERROR(IF(-SUM(H$20:H239)+H$15&lt;0.000001,0,IF($C240&gt;='H-32A-WP06 - Debt Service'!F$24,'H-32A-WP06 - Debt Service'!F$27/12,0)),"-")</f>
        <v>0</v>
      </c>
      <c r="I240" s="261">
        <f>IFERROR(IF(-SUM(I$20:I239)+I$15&lt;0.000001,0,IF($C240&gt;='H-32A-WP06 - Debt Service'!G$24,'H-32A-WP06 - Debt Service'!G$27/12,0)),"-")</f>
        <v>0</v>
      </c>
      <c r="J240" s="261">
        <f>IFERROR(IF(-SUM(J$20:J239)+J$15&lt;0.000001,0,IF($C240&gt;='H-32A-WP06 - Debt Service'!H$24,'H-32A-WP06 - Debt Service'!H$27/12,0)),"-")</f>
        <v>0</v>
      </c>
      <c r="K240" s="261">
        <f>IFERROR(IF(-SUM(K$20:K239)+K$15&lt;0.000001,0,IF($C240&gt;='H-32A-WP06 - Debt Service'!I$24,'H-32A-WP06 - Debt Service'!I$27/12,0)),"-")</f>
        <v>0</v>
      </c>
      <c r="L240" s="261">
        <f>IFERROR(IF(-SUM(L$20:L239)+L$15&lt;0.000001,0,IF($C240&gt;='H-32A-WP06 - Debt Service'!J$24,'H-32A-WP06 - Debt Service'!J$27/12,0)),"-")</f>
        <v>0</v>
      </c>
      <c r="M240" s="261">
        <f>IFERROR(IF(-SUM(M$20:M239)+M$15&lt;0.000001,0,IF($C240&gt;='H-32A-WP06 - Debt Service'!K$24,'H-32A-WP06 - Debt Service'!K$27/12,0)),"-")</f>
        <v>0</v>
      </c>
      <c r="N240" s="261"/>
      <c r="O240" s="261"/>
      <c r="P240" s="261">
        <f>IFERROR(IF(-SUM(P$20:P239)+P$15&lt;0.000001,0,IF($C240&gt;='H-32A-WP06 - Debt Service'!M$24,'H-32A-WP06 - Debt Service'!M$27/12,0)),"-")</f>
        <v>0</v>
      </c>
      <c r="Q240" s="261">
        <f>IFERROR(IF(-SUM(Q$20:Q239)+Q$15&lt;0.000001,0,IF($C240&gt;='H-32A-WP06 - Debt Service'!L$24,'H-32A-WP06 - Debt Service'!L$27/12,0)),"-")</f>
        <v>0</v>
      </c>
      <c r="R240" s="261">
        <f>IFERROR(IF(-SUM(R$20:R239)+R$15&lt;0.000001,0,IF($C240&gt;='H-32A-WP06 - Debt Service'!S$24,'H-32A-WP06 - Debt Service'!S$27/12,0)),"-")</f>
        <v>0</v>
      </c>
      <c r="S240" s="261">
        <f>IFERROR(IF(-SUM(S$20:S239)+S$15&lt;0.000001,0,IF($C240&gt;='H-32A-WP06 - Debt Service'!O$24,'H-32A-WP06 - Debt Service'!O$27/12,0)),"-")</f>
        <v>0</v>
      </c>
      <c r="T240" s="261">
        <f>IFERROR(IF(-SUM(T$20:T239)+T$15&lt;0.000001,0,IF($C240&gt;='H-32A-WP06 - Debt Service'!#REF!,'H-32A-WP06 - Debt Service'!#REF!/12,0)),"-")</f>
        <v>0</v>
      </c>
      <c r="U240" s="261">
        <f>IFERROR(IF(-SUM(U$20:U239)+U$15&lt;0.000001,0,IF($C240&gt;='H-32A-WP06 - Debt Service'!T$24,'H-32A-WP06 - Debt Service'!T$27/12,0)),"-")</f>
        <v>0</v>
      </c>
      <c r="V240" s="261">
        <f>IFERROR(IF(-SUM(V$20:V239)+V$15&lt;0.000001,0,IF($C240&gt;='H-32A-WP06 - Debt Service'!N$24,'H-32A-WP06 - Debt Service'!N$27/12,0)),"-")</f>
        <v>0</v>
      </c>
      <c r="W240" s="261">
        <f>IFERROR(IF(-SUM(W$20:W239)+W$15&lt;0.000001,0,IF($C240&gt;='H-32A-WP06 - Debt Service'!Q$24,'H-32A-WP06 - Debt Service'!Q$27/12,0)),"-")</f>
        <v>0</v>
      </c>
      <c r="X240" s="261">
        <f>IFERROR(IF(-SUM(X$20:X239)+X$15&lt;0.000001,0,IF($C240&gt;='H-32A-WP06 - Debt Service'!T$24,'H-32A-WP06 - Debt Service'!T$27/12,0)),"-")</f>
        <v>0</v>
      </c>
      <c r="Y240" s="261">
        <f>IFERROR(IF(-SUM(Y$20:Y239)+Y$15&lt;0.000001,0,IF($C240&gt;='H-32A-WP06 - Debt Service'!#REF!,'H-32A-WP06 - Debt Service'!#REF!/12,0)),"-")</f>
        <v>0</v>
      </c>
      <c r="Z240" s="261">
        <f>IFERROR(IF(-SUM(Z$20:Z239)+Z$15&lt;0.000001,0,IF($C240&gt;='H-32A-WP06 - Debt Service'!S$24,'H-32A-WP06 - Debt Service'!S$27/12,0)),"-")</f>
        <v>0</v>
      </c>
      <c r="AA240" s="261">
        <f>IFERROR(IF(-SUM(AA$20:AA239)+AA$15&lt;0.000001,0,IF($C240&gt;='H-32A-WP06 - Debt Service'!R$24,'H-32A-WP06 - Debt Service'!R$27/12,0)),"-")</f>
        <v>0</v>
      </c>
      <c r="AB240" s="261">
        <f>IFERROR(IF(-SUM(AB$20:AB239)+AB$15&lt;0.000001,0,IF($C240&gt;='H-32A-WP06 - Debt Service'!P$24,'H-32A-WP06 - Debt Service'!P$27/12,0)),"-")</f>
        <v>0</v>
      </c>
      <c r="AC240" s="261">
        <f>IFERROR(IF(-SUM(AC$20:AC239)+AC$15&lt;0.000001,0,IF($C240&gt;='H-32A-WP06 - Debt Service'!#REF!,'H-32A-WP06 - Debt Service'!#REF!/12,0)),"-")</f>
        <v>0</v>
      </c>
      <c r="AD240" s="261">
        <f>IFERROR(IF(-SUM(AD$20:AD239)+AD$15&lt;0.000001,0,IF($C240&gt;='H-32A-WP06 - Debt Service'!#REF!,'H-32A-WP06 - Debt Service'!#REF!/12,0)),"-")</f>
        <v>0</v>
      </c>
      <c r="AE240" s="261">
        <f>IFERROR(IF(-SUM(AE$20:AE239)+AE$15&lt;0.000001,0,IF($C240&gt;='H-32A-WP06 - Debt Service'!#REF!,'H-32A-WP06 - Debt Service'!#REF!/12,0)),"-")</f>
        <v>0</v>
      </c>
      <c r="AF240" s="261">
        <f>IFERROR(IF(-SUM(AF$20:AF239)+AF$15&lt;0.000001,0,IF($C240&gt;='H-32A-WP06 - Debt Service'!#REF!,'H-32A-WP06 - Debt Service'!#REF!/12,0)),"-")</f>
        <v>0</v>
      </c>
      <c r="AH240" s="252">
        <f t="shared" si="16"/>
        <v>2037</v>
      </c>
      <c r="AI240" s="273">
        <f t="shared" si="18"/>
        <v>50161</v>
      </c>
      <c r="AJ240" s="273"/>
      <c r="AK240" s="261" t="str">
        <f>IFERROR(IF(-SUM(AK$20:AK239)+AK$15&lt;0.000001,0,IF($C240&gt;='H-32A-WP06 - Debt Service'!AH$24,'H-32A-WP06 - Debt Service'!AH$27/12,0)),"-")</f>
        <v>-</v>
      </c>
      <c r="AL240" s="261">
        <f>IFERROR(IF(-SUM(AL$20:AL239)+AL$15&lt;0.000001,0,IF($C240&gt;='H-32A-WP06 - Debt Service'!AI$24,'H-32A-WP06 - Debt Service'!AI$27/12,0)),"-")</f>
        <v>0</v>
      </c>
      <c r="AM240" s="261">
        <f>IFERROR(IF(-SUM(AM$20:AM239)+AM$15&lt;0.000001,0,IF($C240&gt;='H-32A-WP06 - Debt Service'!AJ$24,'H-32A-WP06 - Debt Service'!AJ$27/12,0)),"-")</f>
        <v>0</v>
      </c>
      <c r="AN240" s="261">
        <f>IFERROR(IF(-SUM(AN$20:AN239)+AN$15&lt;0.000001,0,IF($C240&gt;='H-32A-WP06 - Debt Service'!AK$24,'H-32A-WP06 - Debt Service'!AK$27/12,0)),"-")</f>
        <v>0</v>
      </c>
      <c r="AO240" s="261">
        <f>IFERROR(IF(-SUM(AO$20:AO239)+AO$15&lt;0.000001,0,IF($C240&gt;='H-32A-WP06 - Debt Service'!AL$24,'H-32A-WP06 - Debt Service'!AL$27/12,0)),"-")</f>
        <v>0</v>
      </c>
      <c r="AP240" s="261">
        <f>IFERROR(IF(-SUM(AP$20:AP239)+AP$15&lt;0.000001,0,IF($C240&gt;='H-32A-WP06 - Debt Service'!AM$24,'H-32A-WP06 - Debt Service'!AM$27/12,0)),"-")</f>
        <v>0</v>
      </c>
      <c r="AQ240" s="261">
        <f>IFERROR(IF(-SUM(AQ$20:AQ239)+AQ$15&lt;0.000001,0,IF($C240&gt;='H-32A-WP06 - Debt Service'!AN$24,'H-32A-WP06 - Debt Service'!AN$27/12,0)),"-")</f>
        <v>0</v>
      </c>
      <c r="AR240" s="261">
        <f>IFERROR(IF(-SUM(AR$20:AR239)+AR$15&lt;0.000001,0,IF($C240&gt;='H-32A-WP06 - Debt Service'!AO$24,'H-32A-WP06 - Debt Service'!AO$27/12,0)),"-")</f>
        <v>0</v>
      </c>
      <c r="AS240" s="261">
        <f>IFERROR(IF(-SUM(AS$20:AS239)+AS$15&lt;0.000001,0,IF($C240&gt;='H-32A-WP06 - Debt Service'!AP$24,'H-32A-WP06 - Debt Service'!AP$27/12,0)),"-")</f>
        <v>0</v>
      </c>
      <c r="AT240" s="261">
        <f>IFERROR(IF(-SUM(AT$20:AT239)+AT$15&lt;0.000001,0,IF($C240&gt;='H-32A-WP06 - Debt Service'!AQ$24,'H-32A-WP06 - Debt Service'!AQ$27/12,0)),"-")</f>
        <v>0</v>
      </c>
    </row>
    <row r="241" spans="2:46" x14ac:dyDescent="0.35">
      <c r="B241" s="252">
        <f t="shared" si="15"/>
        <v>2037</v>
      </c>
      <c r="C241" s="273">
        <f t="shared" si="17"/>
        <v>50192</v>
      </c>
      <c r="D241" s="273"/>
      <c r="E241" s="261">
        <f>IFERROR(IF(-SUM(E$20:E240)+E$15&lt;0.000001,0,IF($C241&gt;='H-32A-WP06 - Debt Service'!C$24,'H-32A-WP06 - Debt Service'!C$27/12,0)),"-")</f>
        <v>0</v>
      </c>
      <c r="F241" s="261">
        <f>IFERROR(IF(-SUM(F$20:F240)+F$15&lt;0.000001,0,IF($C241&gt;='H-32A-WP06 - Debt Service'!D$24,'H-32A-WP06 - Debt Service'!D$27/12,0)),"-")</f>
        <v>0</v>
      </c>
      <c r="G241" s="261">
        <f>IFERROR(IF(-SUM(G$20:G240)+G$15&lt;0.000001,0,IF($C241&gt;='H-32A-WP06 - Debt Service'!E$24,'H-32A-WP06 - Debt Service'!E$27/12,0)),"-")</f>
        <v>0</v>
      </c>
      <c r="H241" s="261">
        <f>IFERROR(IF(-SUM(H$20:H240)+H$15&lt;0.000001,0,IF($C241&gt;='H-32A-WP06 - Debt Service'!F$24,'H-32A-WP06 - Debt Service'!F$27/12,0)),"-")</f>
        <v>0</v>
      </c>
      <c r="I241" s="261">
        <f>IFERROR(IF(-SUM(I$20:I240)+I$15&lt;0.000001,0,IF($C241&gt;='H-32A-WP06 - Debt Service'!G$24,'H-32A-WP06 - Debt Service'!G$27/12,0)),"-")</f>
        <v>0</v>
      </c>
      <c r="J241" s="261">
        <f>IFERROR(IF(-SUM(J$20:J240)+J$15&lt;0.000001,0,IF($C241&gt;='H-32A-WP06 - Debt Service'!H$24,'H-32A-WP06 - Debt Service'!H$27/12,0)),"-")</f>
        <v>0</v>
      </c>
      <c r="K241" s="261">
        <f>IFERROR(IF(-SUM(K$20:K240)+K$15&lt;0.000001,0,IF($C241&gt;='H-32A-WP06 - Debt Service'!I$24,'H-32A-WP06 - Debt Service'!I$27/12,0)),"-")</f>
        <v>0</v>
      </c>
      <c r="L241" s="261">
        <f>IFERROR(IF(-SUM(L$20:L240)+L$15&lt;0.000001,0,IF($C241&gt;='H-32A-WP06 - Debt Service'!J$24,'H-32A-WP06 - Debt Service'!J$27/12,0)),"-")</f>
        <v>0</v>
      </c>
      <c r="M241" s="261">
        <f>IFERROR(IF(-SUM(M$20:M240)+M$15&lt;0.000001,0,IF($C241&gt;='H-32A-WP06 - Debt Service'!K$24,'H-32A-WP06 - Debt Service'!K$27/12,0)),"-")</f>
        <v>0</v>
      </c>
      <c r="N241" s="261"/>
      <c r="O241" s="261"/>
      <c r="P241" s="261">
        <f>IFERROR(IF(-SUM(P$20:P240)+P$15&lt;0.000001,0,IF($C241&gt;='H-32A-WP06 - Debt Service'!M$24,'H-32A-WP06 - Debt Service'!M$27/12,0)),"-")</f>
        <v>0</v>
      </c>
      <c r="Q241" s="261">
        <f>IFERROR(IF(-SUM(Q$20:Q240)+Q$15&lt;0.000001,0,IF($C241&gt;='H-32A-WP06 - Debt Service'!L$24,'H-32A-WP06 - Debt Service'!L$27/12,0)),"-")</f>
        <v>0</v>
      </c>
      <c r="R241" s="261">
        <f>IFERROR(IF(-SUM(R$20:R240)+R$15&lt;0.000001,0,IF($C241&gt;='H-32A-WP06 - Debt Service'!S$24,'H-32A-WP06 - Debt Service'!S$27/12,0)),"-")</f>
        <v>0</v>
      </c>
      <c r="S241" s="261">
        <f>IFERROR(IF(-SUM(S$20:S240)+S$15&lt;0.000001,0,IF($C241&gt;='H-32A-WP06 - Debt Service'!O$24,'H-32A-WP06 - Debt Service'!O$27/12,0)),"-")</f>
        <v>0</v>
      </c>
      <c r="T241" s="261">
        <f>IFERROR(IF(-SUM(T$20:T240)+T$15&lt;0.000001,0,IF($C241&gt;='H-32A-WP06 - Debt Service'!#REF!,'H-32A-WP06 - Debt Service'!#REF!/12,0)),"-")</f>
        <v>0</v>
      </c>
      <c r="U241" s="261">
        <f>IFERROR(IF(-SUM(U$20:U240)+U$15&lt;0.000001,0,IF($C241&gt;='H-32A-WP06 - Debt Service'!T$24,'H-32A-WP06 - Debt Service'!T$27/12,0)),"-")</f>
        <v>0</v>
      </c>
      <c r="V241" s="261">
        <f>IFERROR(IF(-SUM(V$20:V240)+V$15&lt;0.000001,0,IF($C241&gt;='H-32A-WP06 - Debt Service'!N$24,'H-32A-WP06 - Debt Service'!N$27/12,0)),"-")</f>
        <v>0</v>
      </c>
      <c r="W241" s="261">
        <f>IFERROR(IF(-SUM(W$20:W240)+W$15&lt;0.000001,0,IF($C241&gt;='H-32A-WP06 - Debt Service'!Q$24,'H-32A-WP06 - Debt Service'!Q$27/12,0)),"-")</f>
        <v>0</v>
      </c>
      <c r="X241" s="261">
        <f>IFERROR(IF(-SUM(X$20:X240)+X$15&lt;0.000001,0,IF($C241&gt;='H-32A-WP06 - Debt Service'!T$24,'H-32A-WP06 - Debt Service'!T$27/12,0)),"-")</f>
        <v>0</v>
      </c>
      <c r="Y241" s="261">
        <f>IFERROR(IF(-SUM(Y$20:Y240)+Y$15&lt;0.000001,0,IF($C241&gt;='H-32A-WP06 - Debt Service'!#REF!,'H-32A-WP06 - Debt Service'!#REF!/12,0)),"-")</f>
        <v>0</v>
      </c>
      <c r="Z241" s="261">
        <f>IFERROR(IF(-SUM(Z$20:Z240)+Z$15&lt;0.000001,0,IF($C241&gt;='H-32A-WP06 - Debt Service'!S$24,'H-32A-WP06 - Debt Service'!S$27/12,0)),"-")</f>
        <v>0</v>
      </c>
      <c r="AA241" s="261">
        <f>IFERROR(IF(-SUM(AA$20:AA240)+AA$15&lt;0.000001,0,IF($C241&gt;='H-32A-WP06 - Debt Service'!R$24,'H-32A-WP06 - Debt Service'!R$27/12,0)),"-")</f>
        <v>0</v>
      </c>
      <c r="AB241" s="261">
        <f>IFERROR(IF(-SUM(AB$20:AB240)+AB$15&lt;0.000001,0,IF($C241&gt;='H-32A-WP06 - Debt Service'!P$24,'H-32A-WP06 - Debt Service'!P$27/12,0)),"-")</f>
        <v>0</v>
      </c>
      <c r="AC241" s="261">
        <f>IFERROR(IF(-SUM(AC$20:AC240)+AC$15&lt;0.000001,0,IF($C241&gt;='H-32A-WP06 - Debt Service'!#REF!,'H-32A-WP06 - Debt Service'!#REF!/12,0)),"-")</f>
        <v>0</v>
      </c>
      <c r="AD241" s="261">
        <f>IFERROR(IF(-SUM(AD$20:AD240)+AD$15&lt;0.000001,0,IF($C241&gt;='H-32A-WP06 - Debt Service'!#REF!,'H-32A-WP06 - Debt Service'!#REF!/12,0)),"-")</f>
        <v>0</v>
      </c>
      <c r="AE241" s="261">
        <f>IFERROR(IF(-SUM(AE$20:AE240)+AE$15&lt;0.000001,0,IF($C241&gt;='H-32A-WP06 - Debt Service'!#REF!,'H-32A-WP06 - Debt Service'!#REF!/12,0)),"-")</f>
        <v>0</v>
      </c>
      <c r="AF241" s="261">
        <f>IFERROR(IF(-SUM(AF$20:AF240)+AF$15&lt;0.000001,0,IF($C241&gt;='H-32A-WP06 - Debt Service'!#REF!,'H-32A-WP06 - Debt Service'!#REF!/12,0)),"-")</f>
        <v>0</v>
      </c>
      <c r="AH241" s="252">
        <f t="shared" si="16"/>
        <v>2037</v>
      </c>
      <c r="AI241" s="273">
        <f t="shared" si="18"/>
        <v>50192</v>
      </c>
      <c r="AJ241" s="273"/>
      <c r="AK241" s="261" t="str">
        <f>IFERROR(IF(-SUM(AK$20:AK240)+AK$15&lt;0.000001,0,IF($C241&gt;='H-32A-WP06 - Debt Service'!AH$24,'H-32A-WP06 - Debt Service'!AH$27/12,0)),"-")</f>
        <v>-</v>
      </c>
      <c r="AL241" s="261">
        <f>IFERROR(IF(-SUM(AL$20:AL240)+AL$15&lt;0.000001,0,IF($C241&gt;='H-32A-WP06 - Debt Service'!AI$24,'H-32A-WP06 - Debt Service'!AI$27/12,0)),"-")</f>
        <v>0</v>
      </c>
      <c r="AM241" s="261">
        <f>IFERROR(IF(-SUM(AM$20:AM240)+AM$15&lt;0.000001,0,IF($C241&gt;='H-32A-WP06 - Debt Service'!AJ$24,'H-32A-WP06 - Debt Service'!AJ$27/12,0)),"-")</f>
        <v>0</v>
      </c>
      <c r="AN241" s="261">
        <f>IFERROR(IF(-SUM(AN$20:AN240)+AN$15&lt;0.000001,0,IF($C241&gt;='H-32A-WP06 - Debt Service'!AK$24,'H-32A-WP06 - Debt Service'!AK$27/12,0)),"-")</f>
        <v>0</v>
      </c>
      <c r="AO241" s="261">
        <f>IFERROR(IF(-SUM(AO$20:AO240)+AO$15&lt;0.000001,0,IF($C241&gt;='H-32A-WP06 - Debt Service'!AL$24,'H-32A-WP06 - Debt Service'!AL$27/12,0)),"-")</f>
        <v>0</v>
      </c>
      <c r="AP241" s="261">
        <f>IFERROR(IF(-SUM(AP$20:AP240)+AP$15&lt;0.000001,0,IF($C241&gt;='H-32A-WP06 - Debt Service'!AM$24,'H-32A-WP06 - Debt Service'!AM$27/12,0)),"-")</f>
        <v>0</v>
      </c>
      <c r="AQ241" s="261">
        <f>IFERROR(IF(-SUM(AQ$20:AQ240)+AQ$15&lt;0.000001,0,IF($C241&gt;='H-32A-WP06 - Debt Service'!AN$24,'H-32A-WP06 - Debt Service'!AN$27/12,0)),"-")</f>
        <v>0</v>
      </c>
      <c r="AR241" s="261">
        <f>IFERROR(IF(-SUM(AR$20:AR240)+AR$15&lt;0.000001,0,IF($C241&gt;='H-32A-WP06 - Debt Service'!AO$24,'H-32A-WP06 - Debt Service'!AO$27/12,0)),"-")</f>
        <v>0</v>
      </c>
      <c r="AS241" s="261">
        <f>IFERROR(IF(-SUM(AS$20:AS240)+AS$15&lt;0.000001,0,IF($C241&gt;='H-32A-WP06 - Debt Service'!AP$24,'H-32A-WP06 - Debt Service'!AP$27/12,0)),"-")</f>
        <v>0</v>
      </c>
      <c r="AT241" s="261">
        <f>IFERROR(IF(-SUM(AT$20:AT240)+AT$15&lt;0.000001,0,IF($C241&gt;='H-32A-WP06 - Debt Service'!AQ$24,'H-32A-WP06 - Debt Service'!AQ$27/12,0)),"-")</f>
        <v>0</v>
      </c>
    </row>
    <row r="242" spans="2:46" x14ac:dyDescent="0.35">
      <c r="B242" s="252">
        <f t="shared" si="15"/>
        <v>2037</v>
      </c>
      <c r="C242" s="273">
        <f t="shared" si="17"/>
        <v>50222</v>
      </c>
      <c r="D242" s="273"/>
      <c r="E242" s="261">
        <f>IFERROR(IF(-SUM(E$20:E241)+E$15&lt;0.000001,0,IF($C242&gt;='H-32A-WP06 - Debt Service'!C$24,'H-32A-WP06 - Debt Service'!C$27/12,0)),"-")</f>
        <v>0</v>
      </c>
      <c r="F242" s="261">
        <f>IFERROR(IF(-SUM(F$20:F241)+F$15&lt;0.000001,0,IF($C242&gt;='H-32A-WP06 - Debt Service'!D$24,'H-32A-WP06 - Debt Service'!D$27/12,0)),"-")</f>
        <v>0</v>
      </c>
      <c r="G242" s="261">
        <f>IFERROR(IF(-SUM(G$20:G241)+G$15&lt;0.000001,0,IF($C242&gt;='H-32A-WP06 - Debt Service'!E$24,'H-32A-WP06 - Debt Service'!E$27/12,0)),"-")</f>
        <v>0</v>
      </c>
      <c r="H242" s="261">
        <f>IFERROR(IF(-SUM(H$20:H241)+H$15&lt;0.000001,0,IF($C242&gt;='H-32A-WP06 - Debt Service'!F$24,'H-32A-WP06 - Debt Service'!F$27/12,0)),"-")</f>
        <v>0</v>
      </c>
      <c r="I242" s="261">
        <f>IFERROR(IF(-SUM(I$20:I241)+I$15&lt;0.000001,0,IF($C242&gt;='H-32A-WP06 - Debt Service'!G$24,'H-32A-WP06 - Debt Service'!G$27/12,0)),"-")</f>
        <v>0</v>
      </c>
      <c r="J242" s="261">
        <f>IFERROR(IF(-SUM(J$20:J241)+J$15&lt;0.000001,0,IF($C242&gt;='H-32A-WP06 - Debt Service'!H$24,'H-32A-WP06 - Debt Service'!H$27/12,0)),"-")</f>
        <v>0</v>
      </c>
      <c r="K242" s="261">
        <f>IFERROR(IF(-SUM(K$20:K241)+K$15&lt;0.000001,0,IF($C242&gt;='H-32A-WP06 - Debt Service'!I$24,'H-32A-WP06 - Debt Service'!I$27/12,0)),"-")</f>
        <v>0</v>
      </c>
      <c r="L242" s="261">
        <f>IFERROR(IF(-SUM(L$20:L241)+L$15&lt;0.000001,0,IF($C242&gt;='H-32A-WP06 - Debt Service'!J$24,'H-32A-WP06 - Debt Service'!J$27/12,0)),"-")</f>
        <v>0</v>
      </c>
      <c r="M242" s="261">
        <f>IFERROR(IF(-SUM(M$20:M241)+M$15&lt;0.000001,0,IF($C242&gt;='H-32A-WP06 - Debt Service'!K$24,'H-32A-WP06 - Debt Service'!K$27/12,0)),"-")</f>
        <v>0</v>
      </c>
      <c r="N242" s="261"/>
      <c r="O242" s="261"/>
      <c r="P242" s="261">
        <f>IFERROR(IF(-SUM(P$20:P241)+P$15&lt;0.000001,0,IF($C242&gt;='H-32A-WP06 - Debt Service'!M$24,'H-32A-WP06 - Debt Service'!M$27/12,0)),"-")</f>
        <v>0</v>
      </c>
      <c r="Q242" s="261">
        <f>IFERROR(IF(-SUM(Q$20:Q241)+Q$15&lt;0.000001,0,IF($C242&gt;='H-32A-WP06 - Debt Service'!L$24,'H-32A-WP06 - Debt Service'!L$27/12,0)),"-")</f>
        <v>0</v>
      </c>
      <c r="R242" s="261">
        <f>IFERROR(IF(-SUM(R$20:R241)+R$15&lt;0.000001,0,IF($C242&gt;='H-32A-WP06 - Debt Service'!S$24,'H-32A-WP06 - Debt Service'!S$27/12,0)),"-")</f>
        <v>0</v>
      </c>
      <c r="S242" s="261">
        <f>IFERROR(IF(-SUM(S$20:S241)+S$15&lt;0.000001,0,IF($C242&gt;='H-32A-WP06 - Debt Service'!O$24,'H-32A-WP06 - Debt Service'!O$27/12,0)),"-")</f>
        <v>0</v>
      </c>
      <c r="T242" s="261">
        <f>IFERROR(IF(-SUM(T$20:T241)+T$15&lt;0.000001,0,IF($C242&gt;='H-32A-WP06 - Debt Service'!#REF!,'H-32A-WP06 - Debt Service'!#REF!/12,0)),"-")</f>
        <v>0</v>
      </c>
      <c r="U242" s="261">
        <f>IFERROR(IF(-SUM(U$20:U241)+U$15&lt;0.000001,0,IF($C242&gt;='H-32A-WP06 - Debt Service'!T$24,'H-32A-WP06 - Debt Service'!T$27/12,0)),"-")</f>
        <v>0</v>
      </c>
      <c r="V242" s="261">
        <f>IFERROR(IF(-SUM(V$20:V241)+V$15&lt;0.000001,0,IF($C242&gt;='H-32A-WP06 - Debt Service'!N$24,'H-32A-WP06 - Debt Service'!N$27/12,0)),"-")</f>
        <v>0</v>
      </c>
      <c r="W242" s="261">
        <f>IFERROR(IF(-SUM(W$20:W241)+W$15&lt;0.000001,0,IF($C242&gt;='H-32A-WP06 - Debt Service'!Q$24,'H-32A-WP06 - Debt Service'!Q$27/12,0)),"-")</f>
        <v>0</v>
      </c>
      <c r="X242" s="261">
        <f>IFERROR(IF(-SUM(X$20:X241)+X$15&lt;0.000001,0,IF($C242&gt;='H-32A-WP06 - Debt Service'!T$24,'H-32A-WP06 - Debt Service'!T$27/12,0)),"-")</f>
        <v>0</v>
      </c>
      <c r="Y242" s="261">
        <f>IFERROR(IF(-SUM(Y$20:Y241)+Y$15&lt;0.000001,0,IF($C242&gt;='H-32A-WP06 - Debt Service'!#REF!,'H-32A-WP06 - Debt Service'!#REF!/12,0)),"-")</f>
        <v>0</v>
      </c>
      <c r="Z242" s="261">
        <f>IFERROR(IF(-SUM(Z$20:Z241)+Z$15&lt;0.000001,0,IF($C242&gt;='H-32A-WP06 - Debt Service'!S$24,'H-32A-WP06 - Debt Service'!S$27/12,0)),"-")</f>
        <v>0</v>
      </c>
      <c r="AA242" s="261">
        <f>IFERROR(IF(-SUM(AA$20:AA241)+AA$15&lt;0.000001,0,IF($C242&gt;='H-32A-WP06 - Debt Service'!R$24,'H-32A-WP06 - Debt Service'!R$27/12,0)),"-")</f>
        <v>0</v>
      </c>
      <c r="AB242" s="261">
        <f>IFERROR(IF(-SUM(AB$20:AB241)+AB$15&lt;0.000001,0,IF($C242&gt;='H-32A-WP06 - Debt Service'!P$24,'H-32A-WP06 - Debt Service'!P$27/12,0)),"-")</f>
        <v>0</v>
      </c>
      <c r="AC242" s="261">
        <f>IFERROR(IF(-SUM(AC$20:AC241)+AC$15&lt;0.000001,0,IF($C242&gt;='H-32A-WP06 - Debt Service'!#REF!,'H-32A-WP06 - Debt Service'!#REF!/12,0)),"-")</f>
        <v>0</v>
      </c>
      <c r="AD242" s="261">
        <f>IFERROR(IF(-SUM(AD$20:AD241)+AD$15&lt;0.000001,0,IF($C242&gt;='H-32A-WP06 - Debt Service'!#REF!,'H-32A-WP06 - Debt Service'!#REF!/12,0)),"-")</f>
        <v>0</v>
      </c>
      <c r="AE242" s="261">
        <f>IFERROR(IF(-SUM(AE$20:AE241)+AE$15&lt;0.000001,0,IF($C242&gt;='H-32A-WP06 - Debt Service'!#REF!,'H-32A-WP06 - Debt Service'!#REF!/12,0)),"-")</f>
        <v>0</v>
      </c>
      <c r="AF242" s="261">
        <f>IFERROR(IF(-SUM(AF$20:AF241)+AF$15&lt;0.000001,0,IF($C242&gt;='H-32A-WP06 - Debt Service'!#REF!,'H-32A-WP06 - Debt Service'!#REF!/12,0)),"-")</f>
        <v>0</v>
      </c>
      <c r="AH242" s="252">
        <f t="shared" si="16"/>
        <v>2037</v>
      </c>
      <c r="AI242" s="273">
        <f t="shared" si="18"/>
        <v>50222</v>
      </c>
      <c r="AJ242" s="273"/>
      <c r="AK242" s="261" t="str">
        <f>IFERROR(IF(-SUM(AK$20:AK241)+AK$15&lt;0.000001,0,IF($C242&gt;='H-32A-WP06 - Debt Service'!AH$24,'H-32A-WP06 - Debt Service'!AH$27/12,0)),"-")</f>
        <v>-</v>
      </c>
      <c r="AL242" s="261">
        <f>IFERROR(IF(-SUM(AL$20:AL241)+AL$15&lt;0.000001,0,IF($C242&gt;='H-32A-WP06 - Debt Service'!AI$24,'H-32A-WP06 - Debt Service'!AI$27/12,0)),"-")</f>
        <v>0</v>
      </c>
      <c r="AM242" s="261">
        <f>IFERROR(IF(-SUM(AM$20:AM241)+AM$15&lt;0.000001,0,IF($C242&gt;='H-32A-WP06 - Debt Service'!AJ$24,'H-32A-WP06 - Debt Service'!AJ$27/12,0)),"-")</f>
        <v>0</v>
      </c>
      <c r="AN242" s="261">
        <f>IFERROR(IF(-SUM(AN$20:AN241)+AN$15&lt;0.000001,0,IF($C242&gt;='H-32A-WP06 - Debt Service'!AK$24,'H-32A-WP06 - Debt Service'!AK$27/12,0)),"-")</f>
        <v>0</v>
      </c>
      <c r="AO242" s="261">
        <f>IFERROR(IF(-SUM(AO$20:AO241)+AO$15&lt;0.000001,0,IF($C242&gt;='H-32A-WP06 - Debt Service'!AL$24,'H-32A-WP06 - Debt Service'!AL$27/12,0)),"-")</f>
        <v>0</v>
      </c>
      <c r="AP242" s="261">
        <f>IFERROR(IF(-SUM(AP$20:AP241)+AP$15&lt;0.000001,0,IF($C242&gt;='H-32A-WP06 - Debt Service'!AM$24,'H-32A-WP06 - Debt Service'!AM$27/12,0)),"-")</f>
        <v>0</v>
      </c>
      <c r="AQ242" s="261">
        <f>IFERROR(IF(-SUM(AQ$20:AQ241)+AQ$15&lt;0.000001,0,IF($C242&gt;='H-32A-WP06 - Debt Service'!AN$24,'H-32A-WP06 - Debt Service'!AN$27/12,0)),"-")</f>
        <v>0</v>
      </c>
      <c r="AR242" s="261">
        <f>IFERROR(IF(-SUM(AR$20:AR241)+AR$15&lt;0.000001,0,IF($C242&gt;='H-32A-WP06 - Debt Service'!AO$24,'H-32A-WP06 - Debt Service'!AO$27/12,0)),"-")</f>
        <v>0</v>
      </c>
      <c r="AS242" s="261">
        <f>IFERROR(IF(-SUM(AS$20:AS241)+AS$15&lt;0.000001,0,IF($C242&gt;='H-32A-WP06 - Debt Service'!AP$24,'H-32A-WP06 - Debt Service'!AP$27/12,0)),"-")</f>
        <v>0</v>
      </c>
      <c r="AT242" s="261">
        <f>IFERROR(IF(-SUM(AT$20:AT241)+AT$15&lt;0.000001,0,IF($C242&gt;='H-32A-WP06 - Debt Service'!AQ$24,'H-32A-WP06 - Debt Service'!AQ$27/12,0)),"-")</f>
        <v>0</v>
      </c>
    </row>
    <row r="243" spans="2:46" x14ac:dyDescent="0.35">
      <c r="B243" s="252">
        <f t="shared" si="15"/>
        <v>2037</v>
      </c>
      <c r="C243" s="273">
        <f t="shared" si="17"/>
        <v>50253</v>
      </c>
      <c r="D243" s="273"/>
      <c r="E243" s="261">
        <f>IFERROR(IF(-SUM(E$20:E242)+E$15&lt;0.000001,0,IF($C243&gt;='H-32A-WP06 - Debt Service'!C$24,'H-32A-WP06 - Debt Service'!C$27/12,0)),"-")</f>
        <v>0</v>
      </c>
      <c r="F243" s="261">
        <f>IFERROR(IF(-SUM(F$20:F242)+F$15&lt;0.000001,0,IF($C243&gt;='H-32A-WP06 - Debt Service'!D$24,'H-32A-WP06 - Debt Service'!D$27/12,0)),"-")</f>
        <v>0</v>
      </c>
      <c r="G243" s="261">
        <f>IFERROR(IF(-SUM(G$20:G242)+G$15&lt;0.000001,0,IF($C243&gt;='H-32A-WP06 - Debt Service'!E$24,'H-32A-WP06 - Debt Service'!E$27/12,0)),"-")</f>
        <v>0</v>
      </c>
      <c r="H243" s="261">
        <f>IFERROR(IF(-SUM(H$20:H242)+H$15&lt;0.000001,0,IF($C243&gt;='H-32A-WP06 - Debt Service'!F$24,'H-32A-WP06 - Debt Service'!F$27/12,0)),"-")</f>
        <v>0</v>
      </c>
      <c r="I243" s="261">
        <f>IFERROR(IF(-SUM(I$20:I242)+I$15&lt;0.000001,0,IF($C243&gt;='H-32A-WP06 - Debt Service'!G$24,'H-32A-WP06 - Debt Service'!G$27/12,0)),"-")</f>
        <v>0</v>
      </c>
      <c r="J243" s="261">
        <f>IFERROR(IF(-SUM(J$20:J242)+J$15&lt;0.000001,0,IF($C243&gt;='H-32A-WP06 - Debt Service'!H$24,'H-32A-WP06 - Debt Service'!H$27/12,0)),"-")</f>
        <v>0</v>
      </c>
      <c r="K243" s="261">
        <f>IFERROR(IF(-SUM(K$20:K242)+K$15&lt;0.000001,0,IF($C243&gt;='H-32A-WP06 - Debt Service'!I$24,'H-32A-WP06 - Debt Service'!I$27/12,0)),"-")</f>
        <v>0</v>
      </c>
      <c r="L243" s="261">
        <f>IFERROR(IF(-SUM(L$20:L242)+L$15&lt;0.000001,0,IF($C243&gt;='H-32A-WP06 - Debt Service'!J$24,'H-32A-WP06 - Debt Service'!J$27/12,0)),"-")</f>
        <v>0</v>
      </c>
      <c r="M243" s="261">
        <f>IFERROR(IF(-SUM(M$20:M242)+M$15&lt;0.000001,0,IF($C243&gt;='H-32A-WP06 - Debt Service'!K$24,'H-32A-WP06 - Debt Service'!K$27/12,0)),"-")</f>
        <v>0</v>
      </c>
      <c r="N243" s="261"/>
      <c r="O243" s="261"/>
      <c r="P243" s="261">
        <f>IFERROR(IF(-SUM(P$20:P242)+P$15&lt;0.000001,0,IF($C243&gt;='H-32A-WP06 - Debt Service'!M$24,'H-32A-WP06 - Debt Service'!M$27/12,0)),"-")</f>
        <v>0</v>
      </c>
      <c r="Q243" s="261">
        <f>IFERROR(IF(-SUM(Q$20:Q242)+Q$15&lt;0.000001,0,IF($C243&gt;='H-32A-WP06 - Debt Service'!L$24,'H-32A-WP06 - Debt Service'!L$27/12,0)),"-")</f>
        <v>0</v>
      </c>
      <c r="R243" s="261">
        <f>IFERROR(IF(-SUM(R$20:R242)+R$15&lt;0.000001,0,IF($C243&gt;='H-32A-WP06 - Debt Service'!S$24,'H-32A-WP06 - Debt Service'!S$27/12,0)),"-")</f>
        <v>0</v>
      </c>
      <c r="S243" s="261">
        <f>IFERROR(IF(-SUM(S$20:S242)+S$15&lt;0.000001,0,IF($C243&gt;='H-32A-WP06 - Debt Service'!O$24,'H-32A-WP06 - Debt Service'!O$27/12,0)),"-")</f>
        <v>0</v>
      </c>
      <c r="T243" s="261">
        <f>IFERROR(IF(-SUM(T$20:T242)+T$15&lt;0.000001,0,IF($C243&gt;='H-32A-WP06 - Debt Service'!#REF!,'H-32A-WP06 - Debt Service'!#REF!/12,0)),"-")</f>
        <v>0</v>
      </c>
      <c r="U243" s="261">
        <f>IFERROR(IF(-SUM(U$20:U242)+U$15&lt;0.000001,0,IF($C243&gt;='H-32A-WP06 - Debt Service'!T$24,'H-32A-WP06 - Debt Service'!T$27/12,0)),"-")</f>
        <v>0</v>
      </c>
      <c r="V243" s="261">
        <f>IFERROR(IF(-SUM(V$20:V242)+V$15&lt;0.000001,0,IF($C243&gt;='H-32A-WP06 - Debt Service'!N$24,'H-32A-WP06 - Debt Service'!N$27/12,0)),"-")</f>
        <v>0</v>
      </c>
      <c r="W243" s="261">
        <f>IFERROR(IF(-SUM(W$20:W242)+W$15&lt;0.000001,0,IF($C243&gt;='H-32A-WP06 - Debt Service'!Q$24,'H-32A-WP06 - Debt Service'!Q$27/12,0)),"-")</f>
        <v>0</v>
      </c>
      <c r="X243" s="261">
        <f>IFERROR(IF(-SUM(X$20:X242)+X$15&lt;0.000001,0,IF($C243&gt;='H-32A-WP06 - Debt Service'!T$24,'H-32A-WP06 - Debt Service'!T$27/12,0)),"-")</f>
        <v>0</v>
      </c>
      <c r="Y243" s="261">
        <f>IFERROR(IF(-SUM(Y$20:Y242)+Y$15&lt;0.000001,0,IF($C243&gt;='H-32A-WP06 - Debt Service'!#REF!,'H-32A-WP06 - Debt Service'!#REF!/12,0)),"-")</f>
        <v>0</v>
      </c>
      <c r="Z243" s="261">
        <f>IFERROR(IF(-SUM(Z$20:Z242)+Z$15&lt;0.000001,0,IF($C243&gt;='H-32A-WP06 - Debt Service'!S$24,'H-32A-WP06 - Debt Service'!S$27/12,0)),"-")</f>
        <v>0</v>
      </c>
      <c r="AA243" s="261">
        <f>IFERROR(IF(-SUM(AA$20:AA242)+AA$15&lt;0.000001,0,IF($C243&gt;='H-32A-WP06 - Debt Service'!R$24,'H-32A-WP06 - Debt Service'!R$27/12,0)),"-")</f>
        <v>0</v>
      </c>
      <c r="AB243" s="261">
        <f>IFERROR(IF(-SUM(AB$20:AB242)+AB$15&lt;0.000001,0,IF($C243&gt;='H-32A-WP06 - Debt Service'!P$24,'H-32A-WP06 - Debt Service'!P$27/12,0)),"-")</f>
        <v>0</v>
      </c>
      <c r="AC243" s="261">
        <f>IFERROR(IF(-SUM(AC$20:AC242)+AC$15&lt;0.000001,0,IF($C243&gt;='H-32A-WP06 - Debt Service'!#REF!,'H-32A-WP06 - Debt Service'!#REF!/12,0)),"-")</f>
        <v>0</v>
      </c>
      <c r="AD243" s="261">
        <f>IFERROR(IF(-SUM(AD$20:AD242)+AD$15&lt;0.000001,0,IF($C243&gt;='H-32A-WP06 - Debt Service'!#REF!,'H-32A-WP06 - Debt Service'!#REF!/12,0)),"-")</f>
        <v>0</v>
      </c>
      <c r="AE243" s="261">
        <f>IFERROR(IF(-SUM(AE$20:AE242)+AE$15&lt;0.000001,0,IF($C243&gt;='H-32A-WP06 - Debt Service'!#REF!,'H-32A-WP06 - Debt Service'!#REF!/12,0)),"-")</f>
        <v>0</v>
      </c>
      <c r="AF243" s="261">
        <f>IFERROR(IF(-SUM(AF$20:AF242)+AF$15&lt;0.000001,0,IF($C243&gt;='H-32A-WP06 - Debt Service'!#REF!,'H-32A-WP06 - Debt Service'!#REF!/12,0)),"-")</f>
        <v>0</v>
      </c>
      <c r="AH243" s="252">
        <f t="shared" si="16"/>
        <v>2037</v>
      </c>
      <c r="AI243" s="273">
        <f t="shared" si="18"/>
        <v>50253</v>
      </c>
      <c r="AJ243" s="273"/>
      <c r="AK243" s="261" t="str">
        <f>IFERROR(IF(-SUM(AK$20:AK242)+AK$15&lt;0.000001,0,IF($C243&gt;='H-32A-WP06 - Debt Service'!AH$24,'H-32A-WP06 - Debt Service'!AH$27/12,0)),"-")</f>
        <v>-</v>
      </c>
      <c r="AL243" s="261">
        <f>IFERROR(IF(-SUM(AL$20:AL242)+AL$15&lt;0.000001,0,IF($C243&gt;='H-32A-WP06 - Debt Service'!AI$24,'H-32A-WP06 - Debt Service'!AI$27/12,0)),"-")</f>
        <v>0</v>
      </c>
      <c r="AM243" s="261">
        <f>IFERROR(IF(-SUM(AM$20:AM242)+AM$15&lt;0.000001,0,IF($C243&gt;='H-32A-WP06 - Debt Service'!AJ$24,'H-32A-WP06 - Debt Service'!AJ$27/12,0)),"-")</f>
        <v>0</v>
      </c>
      <c r="AN243" s="261">
        <f>IFERROR(IF(-SUM(AN$20:AN242)+AN$15&lt;0.000001,0,IF($C243&gt;='H-32A-WP06 - Debt Service'!AK$24,'H-32A-WP06 - Debt Service'!AK$27/12,0)),"-")</f>
        <v>0</v>
      </c>
      <c r="AO243" s="261">
        <f>IFERROR(IF(-SUM(AO$20:AO242)+AO$15&lt;0.000001,0,IF($C243&gt;='H-32A-WP06 - Debt Service'!AL$24,'H-32A-WP06 - Debt Service'!AL$27/12,0)),"-")</f>
        <v>0</v>
      </c>
      <c r="AP243" s="261">
        <f>IFERROR(IF(-SUM(AP$20:AP242)+AP$15&lt;0.000001,0,IF($C243&gt;='H-32A-WP06 - Debt Service'!AM$24,'H-32A-WP06 - Debt Service'!AM$27/12,0)),"-")</f>
        <v>0</v>
      </c>
      <c r="AQ243" s="261">
        <f>IFERROR(IF(-SUM(AQ$20:AQ242)+AQ$15&lt;0.000001,0,IF($C243&gt;='H-32A-WP06 - Debt Service'!AN$24,'H-32A-WP06 - Debt Service'!AN$27/12,0)),"-")</f>
        <v>0</v>
      </c>
      <c r="AR243" s="261">
        <f>IFERROR(IF(-SUM(AR$20:AR242)+AR$15&lt;0.000001,0,IF($C243&gt;='H-32A-WP06 - Debt Service'!AO$24,'H-32A-WP06 - Debt Service'!AO$27/12,0)),"-")</f>
        <v>0</v>
      </c>
      <c r="AS243" s="261">
        <f>IFERROR(IF(-SUM(AS$20:AS242)+AS$15&lt;0.000001,0,IF($C243&gt;='H-32A-WP06 - Debt Service'!AP$24,'H-32A-WP06 - Debt Service'!AP$27/12,0)),"-")</f>
        <v>0</v>
      </c>
      <c r="AT243" s="261">
        <f>IFERROR(IF(-SUM(AT$20:AT242)+AT$15&lt;0.000001,0,IF($C243&gt;='H-32A-WP06 - Debt Service'!AQ$24,'H-32A-WP06 - Debt Service'!AQ$27/12,0)),"-")</f>
        <v>0</v>
      </c>
    </row>
    <row r="244" spans="2:46" x14ac:dyDescent="0.35">
      <c r="B244" s="252">
        <f t="shared" si="15"/>
        <v>2037</v>
      </c>
      <c r="C244" s="273">
        <f t="shared" si="17"/>
        <v>50284</v>
      </c>
      <c r="D244" s="273"/>
      <c r="E244" s="261">
        <f>IFERROR(IF(-SUM(E$20:E243)+E$15&lt;0.000001,0,IF($C244&gt;='H-32A-WP06 - Debt Service'!C$24,'H-32A-WP06 - Debt Service'!C$27/12,0)),"-")</f>
        <v>0</v>
      </c>
      <c r="F244" s="261">
        <f>IFERROR(IF(-SUM(F$20:F243)+F$15&lt;0.000001,0,IF($C244&gt;='H-32A-WP06 - Debt Service'!D$24,'H-32A-WP06 - Debt Service'!D$27/12,0)),"-")</f>
        <v>0</v>
      </c>
      <c r="G244" s="261">
        <f>IFERROR(IF(-SUM(G$20:G243)+G$15&lt;0.000001,0,IF($C244&gt;='H-32A-WP06 - Debt Service'!E$24,'H-32A-WP06 - Debt Service'!E$27/12,0)),"-")</f>
        <v>0</v>
      </c>
      <c r="H244" s="261">
        <f>IFERROR(IF(-SUM(H$20:H243)+H$15&lt;0.000001,0,IF($C244&gt;='H-32A-WP06 - Debt Service'!F$24,'H-32A-WP06 - Debt Service'!F$27/12,0)),"-")</f>
        <v>0</v>
      </c>
      <c r="I244" s="261">
        <f>IFERROR(IF(-SUM(I$20:I243)+I$15&lt;0.000001,0,IF($C244&gt;='H-32A-WP06 - Debt Service'!G$24,'H-32A-WP06 - Debt Service'!G$27/12,0)),"-")</f>
        <v>0</v>
      </c>
      <c r="J244" s="261">
        <f>IFERROR(IF(-SUM(J$20:J243)+J$15&lt;0.000001,0,IF($C244&gt;='H-32A-WP06 - Debt Service'!H$24,'H-32A-WP06 - Debt Service'!H$27/12,0)),"-")</f>
        <v>0</v>
      </c>
      <c r="K244" s="261">
        <f>IFERROR(IF(-SUM(K$20:K243)+K$15&lt;0.000001,0,IF($C244&gt;='H-32A-WP06 - Debt Service'!I$24,'H-32A-WP06 - Debt Service'!I$27/12,0)),"-")</f>
        <v>0</v>
      </c>
      <c r="L244" s="261">
        <f>IFERROR(IF(-SUM(L$20:L243)+L$15&lt;0.000001,0,IF($C244&gt;='H-32A-WP06 - Debt Service'!J$24,'H-32A-WP06 - Debt Service'!J$27/12,0)),"-")</f>
        <v>0</v>
      </c>
      <c r="M244" s="261">
        <f>IFERROR(IF(-SUM(M$20:M243)+M$15&lt;0.000001,0,IF($C244&gt;='H-32A-WP06 - Debt Service'!K$24,'H-32A-WP06 - Debt Service'!K$27/12,0)),"-")</f>
        <v>0</v>
      </c>
      <c r="N244" s="261"/>
      <c r="O244" s="261"/>
      <c r="P244" s="261">
        <f>IFERROR(IF(-SUM(P$20:P243)+P$15&lt;0.000001,0,IF($C244&gt;='H-32A-WP06 - Debt Service'!M$24,'H-32A-WP06 - Debt Service'!M$27/12,0)),"-")</f>
        <v>0</v>
      </c>
      <c r="Q244" s="261">
        <f>IFERROR(IF(-SUM(Q$20:Q243)+Q$15&lt;0.000001,0,IF($C244&gt;='H-32A-WP06 - Debt Service'!L$24,'H-32A-WP06 - Debt Service'!L$27/12,0)),"-")</f>
        <v>0</v>
      </c>
      <c r="R244" s="261">
        <f>IFERROR(IF(-SUM(R$20:R243)+R$15&lt;0.000001,0,IF($C244&gt;='H-32A-WP06 - Debt Service'!S$24,'H-32A-WP06 - Debt Service'!S$27/12,0)),"-")</f>
        <v>0</v>
      </c>
      <c r="S244" s="261">
        <f>IFERROR(IF(-SUM(S$20:S243)+S$15&lt;0.000001,0,IF($C244&gt;='H-32A-WP06 - Debt Service'!O$24,'H-32A-WP06 - Debt Service'!O$27/12,0)),"-")</f>
        <v>0</v>
      </c>
      <c r="T244" s="261">
        <f>IFERROR(IF(-SUM(T$20:T243)+T$15&lt;0.000001,0,IF($C244&gt;='H-32A-WP06 - Debt Service'!#REF!,'H-32A-WP06 - Debt Service'!#REF!/12,0)),"-")</f>
        <v>0</v>
      </c>
      <c r="U244" s="261">
        <f>IFERROR(IF(-SUM(U$20:U243)+U$15&lt;0.000001,0,IF($C244&gt;='H-32A-WP06 - Debt Service'!T$24,'H-32A-WP06 - Debt Service'!T$27/12,0)),"-")</f>
        <v>0</v>
      </c>
      <c r="V244" s="261">
        <f>IFERROR(IF(-SUM(V$20:V243)+V$15&lt;0.000001,0,IF($C244&gt;='H-32A-WP06 - Debt Service'!N$24,'H-32A-WP06 - Debt Service'!N$27/12,0)),"-")</f>
        <v>0</v>
      </c>
      <c r="W244" s="261">
        <f>IFERROR(IF(-SUM(W$20:W243)+W$15&lt;0.000001,0,IF($C244&gt;='H-32A-WP06 - Debt Service'!Q$24,'H-32A-WP06 - Debt Service'!Q$27/12,0)),"-")</f>
        <v>0</v>
      </c>
      <c r="X244" s="261">
        <f>IFERROR(IF(-SUM(X$20:X243)+X$15&lt;0.000001,0,IF($C244&gt;='H-32A-WP06 - Debt Service'!T$24,'H-32A-WP06 - Debt Service'!T$27/12,0)),"-")</f>
        <v>0</v>
      </c>
      <c r="Y244" s="261">
        <f>IFERROR(IF(-SUM(Y$20:Y243)+Y$15&lt;0.000001,0,IF($C244&gt;='H-32A-WP06 - Debt Service'!#REF!,'H-32A-WP06 - Debt Service'!#REF!/12,0)),"-")</f>
        <v>0</v>
      </c>
      <c r="Z244" s="261">
        <f>IFERROR(IF(-SUM(Z$20:Z243)+Z$15&lt;0.000001,0,IF($C244&gt;='H-32A-WP06 - Debt Service'!S$24,'H-32A-WP06 - Debt Service'!S$27/12,0)),"-")</f>
        <v>0</v>
      </c>
      <c r="AA244" s="261">
        <f>IFERROR(IF(-SUM(AA$20:AA243)+AA$15&lt;0.000001,0,IF($C244&gt;='H-32A-WP06 - Debt Service'!R$24,'H-32A-WP06 - Debt Service'!R$27/12,0)),"-")</f>
        <v>0</v>
      </c>
      <c r="AB244" s="261">
        <f>IFERROR(IF(-SUM(AB$20:AB243)+AB$15&lt;0.000001,0,IF($C244&gt;='H-32A-WP06 - Debt Service'!P$24,'H-32A-WP06 - Debt Service'!P$27/12,0)),"-")</f>
        <v>0</v>
      </c>
      <c r="AC244" s="261">
        <f>IFERROR(IF(-SUM(AC$20:AC243)+AC$15&lt;0.000001,0,IF($C244&gt;='H-32A-WP06 - Debt Service'!#REF!,'H-32A-WP06 - Debt Service'!#REF!/12,0)),"-")</f>
        <v>0</v>
      </c>
      <c r="AD244" s="261">
        <f>IFERROR(IF(-SUM(AD$20:AD243)+AD$15&lt;0.000001,0,IF($C244&gt;='H-32A-WP06 - Debt Service'!#REF!,'H-32A-WP06 - Debt Service'!#REF!/12,0)),"-")</f>
        <v>0</v>
      </c>
      <c r="AE244" s="261">
        <f>IFERROR(IF(-SUM(AE$20:AE243)+AE$15&lt;0.000001,0,IF($C244&gt;='H-32A-WP06 - Debt Service'!#REF!,'H-32A-WP06 - Debt Service'!#REF!/12,0)),"-")</f>
        <v>0</v>
      </c>
      <c r="AF244" s="261">
        <f>IFERROR(IF(-SUM(AF$20:AF243)+AF$15&lt;0.000001,0,IF($C244&gt;='H-32A-WP06 - Debt Service'!#REF!,'H-32A-WP06 - Debt Service'!#REF!/12,0)),"-")</f>
        <v>0</v>
      </c>
      <c r="AH244" s="252">
        <f t="shared" si="16"/>
        <v>2037</v>
      </c>
      <c r="AI244" s="273">
        <f t="shared" si="18"/>
        <v>50284</v>
      </c>
      <c r="AJ244" s="273"/>
      <c r="AK244" s="261" t="str">
        <f>IFERROR(IF(-SUM(AK$20:AK243)+AK$15&lt;0.000001,0,IF($C244&gt;='H-32A-WP06 - Debt Service'!AH$24,'H-32A-WP06 - Debt Service'!AH$27/12,0)),"-")</f>
        <v>-</v>
      </c>
      <c r="AL244" s="261">
        <f>IFERROR(IF(-SUM(AL$20:AL243)+AL$15&lt;0.000001,0,IF($C244&gt;='H-32A-WP06 - Debt Service'!AI$24,'H-32A-WP06 - Debt Service'!AI$27/12,0)),"-")</f>
        <v>0</v>
      </c>
      <c r="AM244" s="261">
        <f>IFERROR(IF(-SUM(AM$20:AM243)+AM$15&lt;0.000001,0,IF($C244&gt;='H-32A-WP06 - Debt Service'!AJ$24,'H-32A-WP06 - Debt Service'!AJ$27/12,0)),"-")</f>
        <v>0</v>
      </c>
      <c r="AN244" s="261">
        <f>IFERROR(IF(-SUM(AN$20:AN243)+AN$15&lt;0.000001,0,IF($C244&gt;='H-32A-WP06 - Debt Service'!AK$24,'H-32A-WP06 - Debt Service'!AK$27/12,0)),"-")</f>
        <v>0</v>
      </c>
      <c r="AO244" s="261">
        <f>IFERROR(IF(-SUM(AO$20:AO243)+AO$15&lt;0.000001,0,IF($C244&gt;='H-32A-WP06 - Debt Service'!AL$24,'H-32A-WP06 - Debt Service'!AL$27/12,0)),"-")</f>
        <v>0</v>
      </c>
      <c r="AP244" s="261">
        <f>IFERROR(IF(-SUM(AP$20:AP243)+AP$15&lt;0.000001,0,IF($C244&gt;='H-32A-WP06 - Debt Service'!AM$24,'H-32A-WP06 - Debt Service'!AM$27/12,0)),"-")</f>
        <v>0</v>
      </c>
      <c r="AQ244" s="261">
        <f>IFERROR(IF(-SUM(AQ$20:AQ243)+AQ$15&lt;0.000001,0,IF($C244&gt;='H-32A-WP06 - Debt Service'!AN$24,'H-32A-WP06 - Debt Service'!AN$27/12,0)),"-")</f>
        <v>0</v>
      </c>
      <c r="AR244" s="261">
        <f>IFERROR(IF(-SUM(AR$20:AR243)+AR$15&lt;0.000001,0,IF($C244&gt;='H-32A-WP06 - Debt Service'!AO$24,'H-32A-WP06 - Debt Service'!AO$27/12,0)),"-")</f>
        <v>0</v>
      </c>
      <c r="AS244" s="261">
        <f>IFERROR(IF(-SUM(AS$20:AS243)+AS$15&lt;0.000001,0,IF($C244&gt;='H-32A-WP06 - Debt Service'!AP$24,'H-32A-WP06 - Debt Service'!AP$27/12,0)),"-")</f>
        <v>0</v>
      </c>
      <c r="AT244" s="261">
        <f>IFERROR(IF(-SUM(AT$20:AT243)+AT$15&lt;0.000001,0,IF($C244&gt;='H-32A-WP06 - Debt Service'!AQ$24,'H-32A-WP06 - Debt Service'!AQ$27/12,0)),"-")</f>
        <v>0</v>
      </c>
    </row>
    <row r="245" spans="2:46" x14ac:dyDescent="0.35">
      <c r="B245" s="252">
        <f t="shared" si="15"/>
        <v>2037</v>
      </c>
      <c r="C245" s="273">
        <f t="shared" si="17"/>
        <v>50314</v>
      </c>
      <c r="D245" s="273"/>
      <c r="E245" s="261">
        <f>IFERROR(IF(-SUM(E$20:E244)+E$15&lt;0.000001,0,IF($C245&gt;='H-32A-WP06 - Debt Service'!C$24,'H-32A-WP06 - Debt Service'!C$27/12,0)),"-")</f>
        <v>0</v>
      </c>
      <c r="F245" s="261">
        <f>IFERROR(IF(-SUM(F$20:F244)+F$15&lt;0.000001,0,IF($C245&gt;='H-32A-WP06 - Debt Service'!D$24,'H-32A-WP06 - Debt Service'!D$27/12,0)),"-")</f>
        <v>0</v>
      </c>
      <c r="G245" s="261">
        <f>IFERROR(IF(-SUM(G$20:G244)+G$15&lt;0.000001,0,IF($C245&gt;='H-32A-WP06 - Debt Service'!E$24,'H-32A-WP06 - Debt Service'!E$27/12,0)),"-")</f>
        <v>0</v>
      </c>
      <c r="H245" s="261">
        <f>IFERROR(IF(-SUM(H$20:H244)+H$15&lt;0.000001,0,IF($C245&gt;='H-32A-WP06 - Debt Service'!F$24,'H-32A-WP06 - Debt Service'!F$27/12,0)),"-")</f>
        <v>0</v>
      </c>
      <c r="I245" s="261">
        <f>IFERROR(IF(-SUM(I$20:I244)+I$15&lt;0.000001,0,IF($C245&gt;='H-32A-WP06 - Debt Service'!G$24,'H-32A-WP06 - Debt Service'!G$27/12,0)),"-")</f>
        <v>0</v>
      </c>
      <c r="J245" s="261">
        <f>IFERROR(IF(-SUM(J$20:J244)+J$15&lt;0.000001,0,IF($C245&gt;='H-32A-WP06 - Debt Service'!H$24,'H-32A-WP06 - Debt Service'!H$27/12,0)),"-")</f>
        <v>0</v>
      </c>
      <c r="K245" s="261">
        <f>IFERROR(IF(-SUM(K$20:K244)+K$15&lt;0.000001,0,IF($C245&gt;='H-32A-WP06 - Debt Service'!I$24,'H-32A-WP06 - Debt Service'!I$27/12,0)),"-")</f>
        <v>0</v>
      </c>
      <c r="L245" s="261">
        <f>IFERROR(IF(-SUM(L$20:L244)+L$15&lt;0.000001,0,IF($C245&gt;='H-32A-WP06 - Debt Service'!J$24,'H-32A-WP06 - Debt Service'!J$27/12,0)),"-")</f>
        <v>0</v>
      </c>
      <c r="M245" s="261">
        <f>IFERROR(IF(-SUM(M$20:M244)+M$15&lt;0.000001,0,IF($C245&gt;='H-32A-WP06 - Debt Service'!K$24,'H-32A-WP06 - Debt Service'!K$27/12,0)),"-")</f>
        <v>0</v>
      </c>
      <c r="N245" s="261"/>
      <c r="O245" s="261"/>
      <c r="P245" s="261">
        <f>IFERROR(IF(-SUM(P$20:P244)+P$15&lt;0.000001,0,IF($C245&gt;='H-32A-WP06 - Debt Service'!M$24,'H-32A-WP06 - Debt Service'!M$27/12,0)),"-")</f>
        <v>0</v>
      </c>
      <c r="Q245" s="261">
        <f>IFERROR(IF(-SUM(Q$20:Q244)+Q$15&lt;0.000001,0,IF($C245&gt;='H-32A-WP06 - Debt Service'!L$24,'H-32A-WP06 - Debt Service'!L$27/12,0)),"-")</f>
        <v>0</v>
      </c>
      <c r="R245" s="261">
        <f>IFERROR(IF(-SUM(R$20:R244)+R$15&lt;0.000001,0,IF($C245&gt;='H-32A-WP06 - Debt Service'!S$24,'H-32A-WP06 - Debt Service'!S$27/12,0)),"-")</f>
        <v>0</v>
      </c>
      <c r="S245" s="261">
        <f>IFERROR(IF(-SUM(S$20:S244)+S$15&lt;0.000001,0,IF($C245&gt;='H-32A-WP06 - Debt Service'!O$24,'H-32A-WP06 - Debt Service'!O$27/12,0)),"-")</f>
        <v>0</v>
      </c>
      <c r="T245" s="261">
        <f>IFERROR(IF(-SUM(T$20:T244)+T$15&lt;0.000001,0,IF($C245&gt;='H-32A-WP06 - Debt Service'!#REF!,'H-32A-WP06 - Debt Service'!#REF!/12,0)),"-")</f>
        <v>0</v>
      </c>
      <c r="U245" s="261">
        <f>IFERROR(IF(-SUM(U$20:U244)+U$15&lt;0.000001,0,IF($C245&gt;='H-32A-WP06 - Debt Service'!T$24,'H-32A-WP06 - Debt Service'!T$27/12,0)),"-")</f>
        <v>0</v>
      </c>
      <c r="V245" s="261">
        <f>IFERROR(IF(-SUM(V$20:V244)+V$15&lt;0.000001,0,IF($C245&gt;='H-32A-WP06 - Debt Service'!N$24,'H-32A-WP06 - Debt Service'!N$27/12,0)),"-")</f>
        <v>0</v>
      </c>
      <c r="W245" s="261">
        <f>IFERROR(IF(-SUM(W$20:W244)+W$15&lt;0.000001,0,IF($C245&gt;='H-32A-WP06 - Debt Service'!Q$24,'H-32A-WP06 - Debt Service'!Q$27/12,0)),"-")</f>
        <v>0</v>
      </c>
      <c r="X245" s="261">
        <f>IFERROR(IF(-SUM(X$20:X244)+X$15&lt;0.000001,0,IF($C245&gt;='H-32A-WP06 - Debt Service'!T$24,'H-32A-WP06 - Debt Service'!T$27/12,0)),"-")</f>
        <v>0</v>
      </c>
      <c r="Y245" s="261">
        <f>IFERROR(IF(-SUM(Y$20:Y244)+Y$15&lt;0.000001,0,IF($C245&gt;='H-32A-WP06 - Debt Service'!#REF!,'H-32A-WP06 - Debt Service'!#REF!/12,0)),"-")</f>
        <v>0</v>
      </c>
      <c r="Z245" s="261">
        <f>IFERROR(IF(-SUM(Z$20:Z244)+Z$15&lt;0.000001,0,IF($C245&gt;='H-32A-WP06 - Debt Service'!S$24,'H-32A-WP06 - Debt Service'!S$27/12,0)),"-")</f>
        <v>0</v>
      </c>
      <c r="AA245" s="261">
        <f>IFERROR(IF(-SUM(AA$20:AA244)+AA$15&lt;0.000001,0,IF($C245&gt;='H-32A-WP06 - Debt Service'!R$24,'H-32A-WP06 - Debt Service'!R$27/12,0)),"-")</f>
        <v>0</v>
      </c>
      <c r="AB245" s="261">
        <f>IFERROR(IF(-SUM(AB$20:AB244)+AB$15&lt;0.000001,0,IF($C245&gt;='H-32A-WP06 - Debt Service'!P$24,'H-32A-WP06 - Debt Service'!P$27/12,0)),"-")</f>
        <v>0</v>
      </c>
      <c r="AC245" s="261">
        <f>IFERROR(IF(-SUM(AC$20:AC244)+AC$15&lt;0.000001,0,IF($C245&gt;='H-32A-WP06 - Debt Service'!#REF!,'H-32A-WP06 - Debt Service'!#REF!/12,0)),"-")</f>
        <v>0</v>
      </c>
      <c r="AD245" s="261">
        <f>IFERROR(IF(-SUM(AD$20:AD244)+AD$15&lt;0.000001,0,IF($C245&gt;='H-32A-WP06 - Debt Service'!#REF!,'H-32A-WP06 - Debt Service'!#REF!/12,0)),"-")</f>
        <v>0</v>
      </c>
      <c r="AE245" s="261">
        <f>IFERROR(IF(-SUM(AE$20:AE244)+AE$15&lt;0.000001,0,IF($C245&gt;='H-32A-WP06 - Debt Service'!#REF!,'H-32A-WP06 - Debt Service'!#REF!/12,0)),"-")</f>
        <v>0</v>
      </c>
      <c r="AF245" s="261">
        <f>IFERROR(IF(-SUM(AF$20:AF244)+AF$15&lt;0.000001,0,IF($C245&gt;='H-32A-WP06 - Debt Service'!#REF!,'H-32A-WP06 - Debt Service'!#REF!/12,0)),"-")</f>
        <v>0</v>
      </c>
      <c r="AH245" s="252">
        <f t="shared" si="16"/>
        <v>2037</v>
      </c>
      <c r="AI245" s="273">
        <f t="shared" si="18"/>
        <v>50314</v>
      </c>
      <c r="AJ245" s="273"/>
      <c r="AK245" s="261" t="str">
        <f>IFERROR(IF(-SUM(AK$20:AK244)+AK$15&lt;0.000001,0,IF($C245&gt;='H-32A-WP06 - Debt Service'!AH$24,'H-32A-WP06 - Debt Service'!AH$27/12,0)),"-")</f>
        <v>-</v>
      </c>
      <c r="AL245" s="261">
        <f>IFERROR(IF(-SUM(AL$20:AL244)+AL$15&lt;0.000001,0,IF($C245&gt;='H-32A-WP06 - Debt Service'!AI$24,'H-32A-WP06 - Debt Service'!AI$27/12,0)),"-")</f>
        <v>0</v>
      </c>
      <c r="AM245" s="261">
        <f>IFERROR(IF(-SUM(AM$20:AM244)+AM$15&lt;0.000001,0,IF($C245&gt;='H-32A-WP06 - Debt Service'!AJ$24,'H-32A-WP06 - Debt Service'!AJ$27/12,0)),"-")</f>
        <v>0</v>
      </c>
      <c r="AN245" s="261">
        <f>IFERROR(IF(-SUM(AN$20:AN244)+AN$15&lt;0.000001,0,IF($C245&gt;='H-32A-WP06 - Debt Service'!AK$24,'H-32A-WP06 - Debt Service'!AK$27/12,0)),"-")</f>
        <v>0</v>
      </c>
      <c r="AO245" s="261">
        <f>IFERROR(IF(-SUM(AO$20:AO244)+AO$15&lt;0.000001,0,IF($C245&gt;='H-32A-WP06 - Debt Service'!AL$24,'H-32A-WP06 - Debt Service'!AL$27/12,0)),"-")</f>
        <v>0</v>
      </c>
      <c r="AP245" s="261">
        <f>IFERROR(IF(-SUM(AP$20:AP244)+AP$15&lt;0.000001,0,IF($C245&gt;='H-32A-WP06 - Debt Service'!AM$24,'H-32A-WP06 - Debt Service'!AM$27/12,0)),"-")</f>
        <v>0</v>
      </c>
      <c r="AQ245" s="261">
        <f>IFERROR(IF(-SUM(AQ$20:AQ244)+AQ$15&lt;0.000001,0,IF($C245&gt;='H-32A-WP06 - Debt Service'!AN$24,'H-32A-WP06 - Debt Service'!AN$27/12,0)),"-")</f>
        <v>0</v>
      </c>
      <c r="AR245" s="261">
        <f>IFERROR(IF(-SUM(AR$20:AR244)+AR$15&lt;0.000001,0,IF($C245&gt;='H-32A-WP06 - Debt Service'!AO$24,'H-32A-WP06 - Debt Service'!AO$27/12,0)),"-")</f>
        <v>0</v>
      </c>
      <c r="AS245" s="261">
        <f>IFERROR(IF(-SUM(AS$20:AS244)+AS$15&lt;0.000001,0,IF($C245&gt;='H-32A-WP06 - Debt Service'!AP$24,'H-32A-WP06 - Debt Service'!AP$27/12,0)),"-")</f>
        <v>0</v>
      </c>
      <c r="AT245" s="261">
        <f>IFERROR(IF(-SUM(AT$20:AT244)+AT$15&lt;0.000001,0,IF($C245&gt;='H-32A-WP06 - Debt Service'!AQ$24,'H-32A-WP06 - Debt Service'!AQ$27/12,0)),"-")</f>
        <v>0</v>
      </c>
    </row>
    <row r="246" spans="2:46" x14ac:dyDescent="0.35">
      <c r="B246" s="252">
        <f t="shared" si="15"/>
        <v>2037</v>
      </c>
      <c r="C246" s="273">
        <f t="shared" si="17"/>
        <v>50345</v>
      </c>
      <c r="D246" s="273"/>
      <c r="E246" s="261">
        <f>IFERROR(IF(-SUM(E$20:E245)+E$15&lt;0.000001,0,IF($C246&gt;='H-32A-WP06 - Debt Service'!C$24,'H-32A-WP06 - Debt Service'!C$27/12,0)),"-")</f>
        <v>0</v>
      </c>
      <c r="F246" s="261">
        <f>IFERROR(IF(-SUM(F$20:F245)+F$15&lt;0.000001,0,IF($C246&gt;='H-32A-WP06 - Debt Service'!D$24,'H-32A-WP06 - Debt Service'!D$27/12,0)),"-")</f>
        <v>0</v>
      </c>
      <c r="G246" s="261">
        <f>IFERROR(IF(-SUM(G$20:G245)+G$15&lt;0.000001,0,IF($C246&gt;='H-32A-WP06 - Debt Service'!E$24,'H-32A-WP06 - Debt Service'!E$27/12,0)),"-")</f>
        <v>0</v>
      </c>
      <c r="H246" s="261">
        <f>IFERROR(IF(-SUM(H$20:H245)+H$15&lt;0.000001,0,IF($C246&gt;='H-32A-WP06 - Debt Service'!F$24,'H-32A-WP06 - Debt Service'!F$27/12,0)),"-")</f>
        <v>0</v>
      </c>
      <c r="I246" s="261">
        <f>IFERROR(IF(-SUM(I$20:I245)+I$15&lt;0.000001,0,IF($C246&gt;='H-32A-WP06 - Debt Service'!G$24,'H-32A-WP06 - Debt Service'!G$27/12,0)),"-")</f>
        <v>0</v>
      </c>
      <c r="J246" s="261">
        <f>IFERROR(IF(-SUM(J$20:J245)+J$15&lt;0.000001,0,IF($C246&gt;='H-32A-WP06 - Debt Service'!H$24,'H-32A-WP06 - Debt Service'!H$27/12,0)),"-")</f>
        <v>0</v>
      </c>
      <c r="K246" s="261">
        <f>IFERROR(IF(-SUM(K$20:K245)+K$15&lt;0.000001,0,IF($C246&gt;='H-32A-WP06 - Debt Service'!I$24,'H-32A-WP06 - Debt Service'!I$27/12,0)),"-")</f>
        <v>0</v>
      </c>
      <c r="L246" s="261">
        <f>IFERROR(IF(-SUM(L$20:L245)+L$15&lt;0.000001,0,IF($C246&gt;='H-32A-WP06 - Debt Service'!J$24,'H-32A-WP06 - Debt Service'!J$27/12,0)),"-")</f>
        <v>0</v>
      </c>
      <c r="M246" s="261">
        <f>IFERROR(IF(-SUM(M$20:M245)+M$15&lt;0.000001,0,IF($C246&gt;='H-32A-WP06 - Debt Service'!K$24,'H-32A-WP06 - Debt Service'!K$27/12,0)),"-")</f>
        <v>0</v>
      </c>
      <c r="N246" s="261"/>
      <c r="O246" s="261"/>
      <c r="P246" s="261">
        <f>IFERROR(IF(-SUM(P$20:P245)+P$15&lt;0.000001,0,IF($C246&gt;='H-32A-WP06 - Debt Service'!M$24,'H-32A-WP06 - Debt Service'!M$27/12,0)),"-")</f>
        <v>0</v>
      </c>
      <c r="Q246" s="261">
        <f>IFERROR(IF(-SUM(Q$20:Q245)+Q$15&lt;0.000001,0,IF($C246&gt;='H-32A-WP06 - Debt Service'!L$24,'H-32A-WP06 - Debt Service'!L$27/12,0)),"-")</f>
        <v>0</v>
      </c>
      <c r="R246" s="261">
        <f>IFERROR(IF(-SUM(R$20:R245)+R$15&lt;0.000001,0,IF($C246&gt;='H-32A-WP06 - Debt Service'!S$24,'H-32A-WP06 - Debt Service'!S$27/12,0)),"-")</f>
        <v>0</v>
      </c>
      <c r="S246" s="261">
        <f>IFERROR(IF(-SUM(S$20:S245)+S$15&lt;0.000001,0,IF($C246&gt;='H-32A-WP06 - Debt Service'!O$24,'H-32A-WP06 - Debt Service'!O$27/12,0)),"-")</f>
        <v>0</v>
      </c>
      <c r="T246" s="261">
        <f>IFERROR(IF(-SUM(T$20:T245)+T$15&lt;0.000001,0,IF($C246&gt;='H-32A-WP06 - Debt Service'!#REF!,'H-32A-WP06 - Debt Service'!#REF!/12,0)),"-")</f>
        <v>0</v>
      </c>
      <c r="U246" s="261">
        <f>IFERROR(IF(-SUM(U$20:U245)+U$15&lt;0.000001,0,IF($C246&gt;='H-32A-WP06 - Debt Service'!T$24,'H-32A-WP06 - Debt Service'!T$27/12,0)),"-")</f>
        <v>0</v>
      </c>
      <c r="V246" s="261">
        <f>IFERROR(IF(-SUM(V$20:V245)+V$15&lt;0.000001,0,IF($C246&gt;='H-32A-WP06 - Debt Service'!N$24,'H-32A-WP06 - Debt Service'!N$27/12,0)),"-")</f>
        <v>0</v>
      </c>
      <c r="W246" s="261">
        <f>IFERROR(IF(-SUM(W$20:W245)+W$15&lt;0.000001,0,IF($C246&gt;='H-32A-WP06 - Debt Service'!Q$24,'H-32A-WP06 - Debt Service'!Q$27/12,0)),"-")</f>
        <v>0</v>
      </c>
      <c r="X246" s="261">
        <f>IFERROR(IF(-SUM(X$20:X245)+X$15&lt;0.000001,0,IF($C246&gt;='H-32A-WP06 - Debt Service'!T$24,'H-32A-WP06 - Debt Service'!T$27/12,0)),"-")</f>
        <v>0</v>
      </c>
      <c r="Y246" s="261">
        <f>IFERROR(IF(-SUM(Y$20:Y245)+Y$15&lt;0.000001,0,IF($C246&gt;='H-32A-WP06 - Debt Service'!#REF!,'H-32A-WP06 - Debt Service'!#REF!/12,0)),"-")</f>
        <v>0</v>
      </c>
      <c r="Z246" s="261">
        <f>IFERROR(IF(-SUM(Z$20:Z245)+Z$15&lt;0.000001,0,IF($C246&gt;='H-32A-WP06 - Debt Service'!S$24,'H-32A-WP06 - Debt Service'!S$27/12,0)),"-")</f>
        <v>0</v>
      </c>
      <c r="AA246" s="261">
        <f>IFERROR(IF(-SUM(AA$20:AA245)+AA$15&lt;0.000001,0,IF($C246&gt;='H-32A-WP06 - Debt Service'!R$24,'H-32A-WP06 - Debt Service'!R$27/12,0)),"-")</f>
        <v>0</v>
      </c>
      <c r="AB246" s="261">
        <f>IFERROR(IF(-SUM(AB$20:AB245)+AB$15&lt;0.000001,0,IF($C246&gt;='H-32A-WP06 - Debt Service'!P$24,'H-32A-WP06 - Debt Service'!P$27/12,0)),"-")</f>
        <v>0</v>
      </c>
      <c r="AC246" s="261">
        <f>IFERROR(IF(-SUM(AC$20:AC245)+AC$15&lt;0.000001,0,IF($C246&gt;='H-32A-WP06 - Debt Service'!#REF!,'H-32A-WP06 - Debt Service'!#REF!/12,0)),"-")</f>
        <v>0</v>
      </c>
      <c r="AD246" s="261">
        <f>IFERROR(IF(-SUM(AD$20:AD245)+AD$15&lt;0.000001,0,IF($C246&gt;='H-32A-WP06 - Debt Service'!#REF!,'H-32A-WP06 - Debt Service'!#REF!/12,0)),"-")</f>
        <v>0</v>
      </c>
      <c r="AE246" s="261">
        <f>IFERROR(IF(-SUM(AE$20:AE245)+AE$15&lt;0.000001,0,IF($C246&gt;='H-32A-WP06 - Debt Service'!#REF!,'H-32A-WP06 - Debt Service'!#REF!/12,0)),"-")</f>
        <v>0</v>
      </c>
      <c r="AF246" s="261">
        <f>IFERROR(IF(-SUM(AF$20:AF245)+AF$15&lt;0.000001,0,IF($C246&gt;='H-32A-WP06 - Debt Service'!#REF!,'H-32A-WP06 - Debt Service'!#REF!/12,0)),"-")</f>
        <v>0</v>
      </c>
      <c r="AH246" s="252">
        <f t="shared" si="16"/>
        <v>2037</v>
      </c>
      <c r="AI246" s="273">
        <f t="shared" si="18"/>
        <v>50345</v>
      </c>
      <c r="AJ246" s="273"/>
      <c r="AK246" s="261" t="str">
        <f>IFERROR(IF(-SUM(AK$20:AK245)+AK$15&lt;0.000001,0,IF($C246&gt;='H-32A-WP06 - Debt Service'!AH$24,'H-32A-WP06 - Debt Service'!AH$27/12,0)),"-")</f>
        <v>-</v>
      </c>
      <c r="AL246" s="261">
        <f>IFERROR(IF(-SUM(AL$20:AL245)+AL$15&lt;0.000001,0,IF($C246&gt;='H-32A-WP06 - Debt Service'!AI$24,'H-32A-WP06 - Debt Service'!AI$27/12,0)),"-")</f>
        <v>0</v>
      </c>
      <c r="AM246" s="261">
        <f>IFERROR(IF(-SUM(AM$20:AM245)+AM$15&lt;0.000001,0,IF($C246&gt;='H-32A-WP06 - Debt Service'!AJ$24,'H-32A-WP06 - Debt Service'!AJ$27/12,0)),"-")</f>
        <v>0</v>
      </c>
      <c r="AN246" s="261">
        <f>IFERROR(IF(-SUM(AN$20:AN245)+AN$15&lt;0.000001,0,IF($C246&gt;='H-32A-WP06 - Debt Service'!AK$24,'H-32A-WP06 - Debt Service'!AK$27/12,0)),"-")</f>
        <v>0</v>
      </c>
      <c r="AO246" s="261">
        <f>IFERROR(IF(-SUM(AO$20:AO245)+AO$15&lt;0.000001,0,IF($C246&gt;='H-32A-WP06 - Debt Service'!AL$24,'H-32A-WP06 - Debt Service'!AL$27/12,0)),"-")</f>
        <v>0</v>
      </c>
      <c r="AP246" s="261">
        <f>IFERROR(IF(-SUM(AP$20:AP245)+AP$15&lt;0.000001,0,IF($C246&gt;='H-32A-WP06 - Debt Service'!AM$24,'H-32A-WP06 - Debt Service'!AM$27/12,0)),"-")</f>
        <v>0</v>
      </c>
      <c r="AQ246" s="261">
        <f>IFERROR(IF(-SUM(AQ$20:AQ245)+AQ$15&lt;0.000001,0,IF($C246&gt;='H-32A-WP06 - Debt Service'!AN$24,'H-32A-WP06 - Debt Service'!AN$27/12,0)),"-")</f>
        <v>0</v>
      </c>
      <c r="AR246" s="261">
        <f>IFERROR(IF(-SUM(AR$20:AR245)+AR$15&lt;0.000001,0,IF($C246&gt;='H-32A-WP06 - Debt Service'!AO$24,'H-32A-WP06 - Debt Service'!AO$27/12,0)),"-")</f>
        <v>0</v>
      </c>
      <c r="AS246" s="261">
        <f>IFERROR(IF(-SUM(AS$20:AS245)+AS$15&lt;0.000001,0,IF($C246&gt;='H-32A-WP06 - Debt Service'!AP$24,'H-32A-WP06 - Debt Service'!AP$27/12,0)),"-")</f>
        <v>0</v>
      </c>
      <c r="AT246" s="261">
        <f>IFERROR(IF(-SUM(AT$20:AT245)+AT$15&lt;0.000001,0,IF($C246&gt;='H-32A-WP06 - Debt Service'!AQ$24,'H-32A-WP06 - Debt Service'!AQ$27/12,0)),"-")</f>
        <v>0</v>
      </c>
    </row>
    <row r="247" spans="2:46" x14ac:dyDescent="0.35">
      <c r="B247" s="252">
        <f t="shared" si="15"/>
        <v>2037</v>
      </c>
      <c r="C247" s="273">
        <f t="shared" si="17"/>
        <v>50375</v>
      </c>
      <c r="D247" s="273"/>
      <c r="E247" s="261">
        <f>IFERROR(IF(-SUM(E$20:E246)+E$15&lt;0.000001,0,IF($C247&gt;='H-32A-WP06 - Debt Service'!C$24,'H-32A-WP06 - Debt Service'!C$27/12,0)),"-")</f>
        <v>0</v>
      </c>
      <c r="F247" s="261">
        <f>IFERROR(IF(-SUM(F$20:F246)+F$15&lt;0.000001,0,IF($C247&gt;='H-32A-WP06 - Debt Service'!D$24,'H-32A-WP06 - Debt Service'!D$27/12,0)),"-")</f>
        <v>0</v>
      </c>
      <c r="G247" s="261">
        <f>IFERROR(IF(-SUM(G$20:G246)+G$15&lt;0.000001,0,IF($C247&gt;='H-32A-WP06 - Debt Service'!E$24,'H-32A-WP06 - Debt Service'!E$27/12,0)),"-")</f>
        <v>0</v>
      </c>
      <c r="H247" s="261">
        <f>IFERROR(IF(-SUM(H$20:H246)+H$15&lt;0.000001,0,IF($C247&gt;='H-32A-WP06 - Debt Service'!F$24,'H-32A-WP06 - Debt Service'!F$27/12,0)),"-")</f>
        <v>0</v>
      </c>
      <c r="I247" s="261">
        <f>IFERROR(IF(-SUM(I$20:I246)+I$15&lt;0.000001,0,IF($C247&gt;='H-32A-WP06 - Debt Service'!G$24,'H-32A-WP06 - Debt Service'!G$27/12,0)),"-")</f>
        <v>0</v>
      </c>
      <c r="J247" s="261">
        <f>IFERROR(IF(-SUM(J$20:J246)+J$15&lt;0.000001,0,IF($C247&gt;='H-32A-WP06 - Debt Service'!H$24,'H-32A-WP06 - Debt Service'!H$27/12,0)),"-")</f>
        <v>0</v>
      </c>
      <c r="K247" s="261">
        <f>IFERROR(IF(-SUM(K$20:K246)+K$15&lt;0.000001,0,IF($C247&gt;='H-32A-WP06 - Debt Service'!I$24,'H-32A-WP06 - Debt Service'!I$27/12,0)),"-")</f>
        <v>0</v>
      </c>
      <c r="L247" s="261">
        <f>IFERROR(IF(-SUM(L$20:L246)+L$15&lt;0.000001,0,IF($C247&gt;='H-32A-WP06 - Debt Service'!J$24,'H-32A-WP06 - Debt Service'!J$27/12,0)),"-")</f>
        <v>0</v>
      </c>
      <c r="M247" s="261">
        <f>IFERROR(IF(-SUM(M$20:M246)+M$15&lt;0.000001,0,IF($C247&gt;='H-32A-WP06 - Debt Service'!K$24,'H-32A-WP06 - Debt Service'!K$27/12,0)),"-")</f>
        <v>0</v>
      </c>
      <c r="N247" s="261"/>
      <c r="O247" s="261"/>
      <c r="P247" s="261">
        <f>IFERROR(IF(-SUM(P$20:P246)+P$15&lt;0.000001,0,IF($C247&gt;='H-32A-WP06 - Debt Service'!M$24,'H-32A-WP06 - Debt Service'!M$27/12,0)),"-")</f>
        <v>0</v>
      </c>
      <c r="Q247" s="261">
        <f>IFERROR(IF(-SUM(Q$20:Q246)+Q$15&lt;0.000001,0,IF($C247&gt;='H-32A-WP06 - Debt Service'!L$24,'H-32A-WP06 - Debt Service'!L$27/12,0)),"-")</f>
        <v>0</v>
      </c>
      <c r="R247" s="261">
        <f>IFERROR(IF(-SUM(R$20:R246)+R$15&lt;0.000001,0,IF($C247&gt;='H-32A-WP06 - Debt Service'!S$24,'H-32A-WP06 - Debt Service'!S$27/12,0)),"-")</f>
        <v>0</v>
      </c>
      <c r="S247" s="261">
        <f>IFERROR(IF(-SUM(S$20:S246)+S$15&lt;0.000001,0,IF($C247&gt;='H-32A-WP06 - Debt Service'!O$24,'H-32A-WP06 - Debt Service'!O$27/12,0)),"-")</f>
        <v>0</v>
      </c>
      <c r="T247" s="261">
        <f>IFERROR(IF(-SUM(T$20:T246)+T$15&lt;0.000001,0,IF($C247&gt;='H-32A-WP06 - Debt Service'!#REF!,'H-32A-WP06 - Debt Service'!#REF!/12,0)),"-")</f>
        <v>0</v>
      </c>
      <c r="U247" s="261">
        <f>IFERROR(IF(-SUM(U$20:U246)+U$15&lt;0.000001,0,IF($C247&gt;='H-32A-WP06 - Debt Service'!T$24,'H-32A-WP06 - Debt Service'!T$27/12,0)),"-")</f>
        <v>0</v>
      </c>
      <c r="V247" s="261">
        <f>IFERROR(IF(-SUM(V$20:V246)+V$15&lt;0.000001,0,IF($C247&gt;='H-32A-WP06 - Debt Service'!N$24,'H-32A-WP06 - Debt Service'!N$27/12,0)),"-")</f>
        <v>0</v>
      </c>
      <c r="W247" s="261">
        <f>IFERROR(IF(-SUM(W$20:W246)+W$15&lt;0.000001,0,IF($C247&gt;='H-32A-WP06 - Debt Service'!Q$24,'H-32A-WP06 - Debt Service'!Q$27/12,0)),"-")</f>
        <v>0</v>
      </c>
      <c r="X247" s="261">
        <f>IFERROR(IF(-SUM(X$20:X246)+X$15&lt;0.000001,0,IF($C247&gt;='H-32A-WP06 - Debt Service'!T$24,'H-32A-WP06 - Debt Service'!T$27/12,0)),"-")</f>
        <v>0</v>
      </c>
      <c r="Y247" s="261">
        <f>IFERROR(IF(-SUM(Y$20:Y246)+Y$15&lt;0.000001,0,IF($C247&gt;='H-32A-WP06 - Debt Service'!#REF!,'H-32A-WP06 - Debt Service'!#REF!/12,0)),"-")</f>
        <v>0</v>
      </c>
      <c r="Z247" s="261">
        <f>IFERROR(IF(-SUM(Z$20:Z246)+Z$15&lt;0.000001,0,IF($C247&gt;='H-32A-WP06 - Debt Service'!S$24,'H-32A-WP06 - Debt Service'!S$27/12,0)),"-")</f>
        <v>0</v>
      </c>
      <c r="AA247" s="261">
        <f>IFERROR(IF(-SUM(AA$20:AA246)+AA$15&lt;0.000001,0,IF($C247&gt;='H-32A-WP06 - Debt Service'!R$24,'H-32A-WP06 - Debt Service'!R$27/12,0)),"-")</f>
        <v>0</v>
      </c>
      <c r="AB247" s="261">
        <f>IFERROR(IF(-SUM(AB$20:AB246)+AB$15&lt;0.000001,0,IF($C247&gt;='H-32A-WP06 - Debt Service'!P$24,'H-32A-WP06 - Debt Service'!P$27/12,0)),"-")</f>
        <v>0</v>
      </c>
      <c r="AC247" s="261">
        <f>IFERROR(IF(-SUM(AC$20:AC246)+AC$15&lt;0.000001,0,IF($C247&gt;='H-32A-WP06 - Debt Service'!#REF!,'H-32A-WP06 - Debt Service'!#REF!/12,0)),"-")</f>
        <v>0</v>
      </c>
      <c r="AD247" s="261">
        <f>IFERROR(IF(-SUM(AD$20:AD246)+AD$15&lt;0.000001,0,IF($C247&gt;='H-32A-WP06 - Debt Service'!#REF!,'H-32A-WP06 - Debt Service'!#REF!/12,0)),"-")</f>
        <v>0</v>
      </c>
      <c r="AE247" s="261">
        <f>IFERROR(IF(-SUM(AE$20:AE246)+AE$15&lt;0.000001,0,IF($C247&gt;='H-32A-WP06 - Debt Service'!#REF!,'H-32A-WP06 - Debt Service'!#REF!/12,0)),"-")</f>
        <v>0</v>
      </c>
      <c r="AF247" s="261">
        <f>IFERROR(IF(-SUM(AF$20:AF246)+AF$15&lt;0.000001,0,IF($C247&gt;='H-32A-WP06 - Debt Service'!#REF!,'H-32A-WP06 - Debt Service'!#REF!/12,0)),"-")</f>
        <v>0</v>
      </c>
      <c r="AH247" s="252">
        <f t="shared" si="16"/>
        <v>2037</v>
      </c>
      <c r="AI247" s="273">
        <f t="shared" si="18"/>
        <v>50375</v>
      </c>
      <c r="AJ247" s="273"/>
      <c r="AK247" s="261" t="str">
        <f>IFERROR(IF(-SUM(AK$20:AK246)+AK$15&lt;0.000001,0,IF($C247&gt;='H-32A-WP06 - Debt Service'!AH$24,'H-32A-WP06 - Debt Service'!AH$27/12,0)),"-")</f>
        <v>-</v>
      </c>
      <c r="AL247" s="261">
        <f>IFERROR(IF(-SUM(AL$20:AL246)+AL$15&lt;0.000001,0,IF($C247&gt;='H-32A-WP06 - Debt Service'!AI$24,'H-32A-WP06 - Debt Service'!AI$27/12,0)),"-")</f>
        <v>0</v>
      </c>
      <c r="AM247" s="261">
        <f>IFERROR(IF(-SUM(AM$20:AM246)+AM$15&lt;0.000001,0,IF($C247&gt;='H-32A-WP06 - Debt Service'!AJ$24,'H-32A-WP06 - Debt Service'!AJ$27/12,0)),"-")</f>
        <v>0</v>
      </c>
      <c r="AN247" s="261">
        <f>IFERROR(IF(-SUM(AN$20:AN246)+AN$15&lt;0.000001,0,IF($C247&gt;='H-32A-WP06 - Debt Service'!AK$24,'H-32A-WP06 - Debt Service'!AK$27/12,0)),"-")</f>
        <v>0</v>
      </c>
      <c r="AO247" s="261">
        <f>IFERROR(IF(-SUM(AO$20:AO246)+AO$15&lt;0.000001,0,IF($C247&gt;='H-32A-WP06 - Debt Service'!AL$24,'H-32A-WP06 - Debt Service'!AL$27/12,0)),"-")</f>
        <v>0</v>
      </c>
      <c r="AP247" s="261">
        <f>IFERROR(IF(-SUM(AP$20:AP246)+AP$15&lt;0.000001,0,IF($C247&gt;='H-32A-WP06 - Debt Service'!AM$24,'H-32A-WP06 - Debt Service'!AM$27/12,0)),"-")</f>
        <v>0</v>
      </c>
      <c r="AQ247" s="261">
        <f>IFERROR(IF(-SUM(AQ$20:AQ246)+AQ$15&lt;0.000001,0,IF($C247&gt;='H-32A-WP06 - Debt Service'!AN$24,'H-32A-WP06 - Debt Service'!AN$27/12,0)),"-")</f>
        <v>0</v>
      </c>
      <c r="AR247" s="261">
        <f>IFERROR(IF(-SUM(AR$20:AR246)+AR$15&lt;0.000001,0,IF($C247&gt;='H-32A-WP06 - Debt Service'!AO$24,'H-32A-WP06 - Debt Service'!AO$27/12,0)),"-")</f>
        <v>0</v>
      </c>
      <c r="AS247" s="261">
        <f>IFERROR(IF(-SUM(AS$20:AS246)+AS$15&lt;0.000001,0,IF($C247&gt;='H-32A-WP06 - Debt Service'!AP$24,'H-32A-WP06 - Debt Service'!AP$27/12,0)),"-")</f>
        <v>0</v>
      </c>
      <c r="AT247" s="261">
        <f>IFERROR(IF(-SUM(AT$20:AT246)+AT$15&lt;0.000001,0,IF($C247&gt;='H-32A-WP06 - Debt Service'!AQ$24,'H-32A-WP06 - Debt Service'!AQ$27/12,0)),"-")</f>
        <v>0</v>
      </c>
    </row>
    <row r="248" spans="2:46" x14ac:dyDescent="0.35">
      <c r="B248" s="252">
        <f t="shared" si="15"/>
        <v>2038</v>
      </c>
      <c r="C248" s="273">
        <f t="shared" si="17"/>
        <v>50406</v>
      </c>
      <c r="D248" s="273"/>
      <c r="E248" s="261">
        <f>IFERROR(IF(-SUM(E$20:E247)+E$15&lt;0.000001,0,IF($C248&gt;='H-32A-WP06 - Debt Service'!C$24,'H-32A-WP06 - Debt Service'!C$27/12,0)),"-")</f>
        <v>0</v>
      </c>
      <c r="F248" s="261">
        <f>IFERROR(IF(-SUM(F$20:F247)+F$15&lt;0.000001,0,IF($C248&gt;='H-32A-WP06 - Debt Service'!D$24,'H-32A-WP06 - Debt Service'!D$27/12,0)),"-")</f>
        <v>0</v>
      </c>
      <c r="G248" s="261">
        <f>IFERROR(IF(-SUM(G$20:G247)+G$15&lt;0.000001,0,IF($C248&gt;='H-32A-WP06 - Debt Service'!E$24,'H-32A-WP06 - Debt Service'!E$27/12,0)),"-")</f>
        <v>0</v>
      </c>
      <c r="H248" s="261">
        <f>IFERROR(IF(-SUM(H$20:H247)+H$15&lt;0.000001,0,IF($C248&gt;='H-32A-WP06 - Debt Service'!F$24,'H-32A-WP06 - Debt Service'!F$27/12,0)),"-")</f>
        <v>0</v>
      </c>
      <c r="I248" s="261">
        <f>IFERROR(IF(-SUM(I$20:I247)+I$15&lt;0.000001,0,IF($C248&gt;='H-32A-WP06 - Debt Service'!G$24,'H-32A-WP06 - Debt Service'!G$27/12,0)),"-")</f>
        <v>0</v>
      </c>
      <c r="J248" s="261">
        <f>IFERROR(IF(-SUM(J$20:J247)+J$15&lt;0.000001,0,IF($C248&gt;='H-32A-WP06 - Debt Service'!H$24,'H-32A-WP06 - Debt Service'!H$27/12,0)),"-")</f>
        <v>0</v>
      </c>
      <c r="K248" s="261">
        <f>IFERROR(IF(-SUM(K$20:K247)+K$15&lt;0.000001,0,IF($C248&gt;='H-32A-WP06 - Debt Service'!I$24,'H-32A-WP06 - Debt Service'!I$27/12,0)),"-")</f>
        <v>0</v>
      </c>
      <c r="L248" s="261">
        <f>IFERROR(IF(-SUM(L$20:L247)+L$15&lt;0.000001,0,IF($C248&gt;='H-32A-WP06 - Debt Service'!J$24,'H-32A-WP06 - Debt Service'!J$27/12,0)),"-")</f>
        <v>0</v>
      </c>
      <c r="M248" s="261">
        <f>IFERROR(IF(-SUM(M$20:M247)+M$15&lt;0.000001,0,IF($C248&gt;='H-32A-WP06 - Debt Service'!K$24,'H-32A-WP06 - Debt Service'!K$27/12,0)),"-")</f>
        <v>0</v>
      </c>
      <c r="N248" s="261"/>
      <c r="O248" s="261"/>
      <c r="P248" s="261">
        <f>IFERROR(IF(-SUM(P$20:P247)+P$15&lt;0.000001,0,IF($C248&gt;='H-32A-WP06 - Debt Service'!M$24,'H-32A-WP06 - Debt Service'!M$27/12,0)),"-")</f>
        <v>0</v>
      </c>
      <c r="Q248" s="261">
        <f>IFERROR(IF(-SUM(Q$20:Q247)+Q$15&lt;0.000001,0,IF($C248&gt;='H-32A-WP06 - Debt Service'!L$24,'H-32A-WP06 - Debt Service'!L$27/12,0)),"-")</f>
        <v>0</v>
      </c>
      <c r="R248" s="261">
        <f>IFERROR(IF(-SUM(R$20:R247)+R$15&lt;0.000001,0,IF($C248&gt;='H-32A-WP06 - Debt Service'!S$24,'H-32A-WP06 - Debt Service'!S$27/12,0)),"-")</f>
        <v>0</v>
      </c>
      <c r="S248" s="261">
        <f>IFERROR(IF(-SUM(S$20:S247)+S$15&lt;0.000001,0,IF($C248&gt;='H-32A-WP06 - Debt Service'!O$24,'H-32A-WP06 - Debt Service'!O$27/12,0)),"-")</f>
        <v>0</v>
      </c>
      <c r="T248" s="261">
        <f>IFERROR(IF(-SUM(T$20:T247)+T$15&lt;0.000001,0,IF($C248&gt;='H-32A-WP06 - Debt Service'!#REF!,'H-32A-WP06 - Debt Service'!#REF!/12,0)),"-")</f>
        <v>0</v>
      </c>
      <c r="U248" s="261">
        <f>IFERROR(IF(-SUM(U$20:U247)+U$15&lt;0.000001,0,IF($C248&gt;='H-32A-WP06 - Debt Service'!T$24,'H-32A-WP06 - Debt Service'!T$27/12,0)),"-")</f>
        <v>0</v>
      </c>
      <c r="V248" s="261">
        <f>IFERROR(IF(-SUM(V$20:V247)+V$15&lt;0.000001,0,IF($C248&gt;='H-32A-WP06 - Debt Service'!N$24,'H-32A-WP06 - Debt Service'!N$27/12,0)),"-")</f>
        <v>0</v>
      </c>
      <c r="W248" s="261">
        <f>IFERROR(IF(-SUM(W$20:W247)+W$15&lt;0.000001,0,IF($C248&gt;='H-32A-WP06 - Debt Service'!Q$24,'H-32A-WP06 - Debt Service'!Q$27/12,0)),"-")</f>
        <v>0</v>
      </c>
      <c r="X248" s="261">
        <f>IFERROR(IF(-SUM(X$20:X247)+X$15&lt;0.000001,0,IF($C248&gt;='H-32A-WP06 - Debt Service'!T$24,'H-32A-WP06 - Debt Service'!T$27/12,0)),"-")</f>
        <v>0</v>
      </c>
      <c r="Y248" s="261">
        <f>IFERROR(IF(-SUM(Y$20:Y247)+Y$15&lt;0.000001,0,IF($C248&gt;='H-32A-WP06 - Debt Service'!#REF!,'H-32A-WP06 - Debt Service'!#REF!/12,0)),"-")</f>
        <v>0</v>
      </c>
      <c r="Z248" s="261">
        <f>IFERROR(IF(-SUM(Z$20:Z247)+Z$15&lt;0.000001,0,IF($C248&gt;='H-32A-WP06 - Debt Service'!S$24,'H-32A-WP06 - Debt Service'!S$27/12,0)),"-")</f>
        <v>0</v>
      </c>
      <c r="AA248" s="261">
        <f>IFERROR(IF(-SUM(AA$20:AA247)+AA$15&lt;0.000001,0,IF($C248&gt;='H-32A-WP06 - Debt Service'!R$24,'H-32A-WP06 - Debt Service'!R$27/12,0)),"-")</f>
        <v>0</v>
      </c>
      <c r="AB248" s="261">
        <f>IFERROR(IF(-SUM(AB$20:AB247)+AB$15&lt;0.000001,0,IF($C248&gt;='H-32A-WP06 - Debt Service'!P$24,'H-32A-WP06 - Debt Service'!P$27/12,0)),"-")</f>
        <v>0</v>
      </c>
      <c r="AC248" s="261">
        <f>IFERROR(IF(-SUM(AC$20:AC247)+AC$15&lt;0.000001,0,IF($C248&gt;='H-32A-WP06 - Debt Service'!#REF!,'H-32A-WP06 - Debt Service'!#REF!/12,0)),"-")</f>
        <v>0</v>
      </c>
      <c r="AD248" s="261">
        <f>IFERROR(IF(-SUM(AD$20:AD247)+AD$15&lt;0.000001,0,IF($C248&gt;='H-32A-WP06 - Debt Service'!#REF!,'H-32A-WP06 - Debt Service'!#REF!/12,0)),"-")</f>
        <v>0</v>
      </c>
      <c r="AE248" s="261">
        <f>IFERROR(IF(-SUM(AE$20:AE247)+AE$15&lt;0.000001,0,IF($C248&gt;='H-32A-WP06 - Debt Service'!#REF!,'H-32A-WP06 - Debt Service'!#REF!/12,0)),"-")</f>
        <v>0</v>
      </c>
      <c r="AF248" s="261">
        <f>IFERROR(IF(-SUM(AF$20:AF247)+AF$15&lt;0.000001,0,IF($C248&gt;='H-32A-WP06 - Debt Service'!#REF!,'H-32A-WP06 - Debt Service'!#REF!/12,0)),"-")</f>
        <v>0</v>
      </c>
      <c r="AH248" s="252">
        <f t="shared" si="16"/>
        <v>2038</v>
      </c>
      <c r="AI248" s="273">
        <f t="shared" si="18"/>
        <v>50406</v>
      </c>
      <c r="AJ248" s="273"/>
      <c r="AK248" s="261" t="str">
        <f>IFERROR(IF(-SUM(AK$20:AK247)+AK$15&lt;0.000001,0,IF($C248&gt;='H-32A-WP06 - Debt Service'!AH$24,'H-32A-WP06 - Debt Service'!AH$27/12,0)),"-")</f>
        <v>-</v>
      </c>
      <c r="AL248" s="261">
        <f>IFERROR(IF(-SUM(AL$20:AL247)+AL$15&lt;0.000001,0,IF($C248&gt;='H-32A-WP06 - Debt Service'!AI$24,'H-32A-WP06 - Debt Service'!AI$27/12,0)),"-")</f>
        <v>0</v>
      </c>
      <c r="AM248" s="261">
        <f>IFERROR(IF(-SUM(AM$20:AM247)+AM$15&lt;0.000001,0,IF($C248&gt;='H-32A-WP06 - Debt Service'!AJ$24,'H-32A-WP06 - Debt Service'!AJ$27/12,0)),"-")</f>
        <v>0</v>
      </c>
      <c r="AN248" s="261">
        <f>IFERROR(IF(-SUM(AN$20:AN247)+AN$15&lt;0.000001,0,IF($C248&gt;='H-32A-WP06 - Debt Service'!AK$24,'H-32A-WP06 - Debt Service'!AK$27/12,0)),"-")</f>
        <v>0</v>
      </c>
      <c r="AO248" s="261">
        <f>IFERROR(IF(-SUM(AO$20:AO247)+AO$15&lt;0.000001,0,IF($C248&gt;='H-32A-WP06 - Debt Service'!AL$24,'H-32A-WP06 - Debt Service'!AL$27/12,0)),"-")</f>
        <v>0</v>
      </c>
      <c r="AP248" s="261">
        <f>IFERROR(IF(-SUM(AP$20:AP247)+AP$15&lt;0.000001,0,IF($C248&gt;='H-32A-WP06 - Debt Service'!AM$24,'H-32A-WP06 - Debt Service'!AM$27/12,0)),"-")</f>
        <v>0</v>
      </c>
      <c r="AQ248" s="261">
        <f>IFERROR(IF(-SUM(AQ$20:AQ247)+AQ$15&lt;0.000001,0,IF($C248&gt;='H-32A-WP06 - Debt Service'!AN$24,'H-32A-WP06 - Debt Service'!AN$27/12,0)),"-")</f>
        <v>0</v>
      </c>
      <c r="AR248" s="261">
        <f>IFERROR(IF(-SUM(AR$20:AR247)+AR$15&lt;0.000001,0,IF($C248&gt;='H-32A-WP06 - Debt Service'!AO$24,'H-32A-WP06 - Debt Service'!AO$27/12,0)),"-")</f>
        <v>0</v>
      </c>
      <c r="AS248" s="261">
        <f>IFERROR(IF(-SUM(AS$20:AS247)+AS$15&lt;0.000001,0,IF($C248&gt;='H-32A-WP06 - Debt Service'!AP$24,'H-32A-WP06 - Debt Service'!AP$27/12,0)),"-")</f>
        <v>0</v>
      </c>
      <c r="AT248" s="261">
        <f>IFERROR(IF(-SUM(AT$20:AT247)+AT$15&lt;0.000001,0,IF($C248&gt;='H-32A-WP06 - Debt Service'!AQ$24,'H-32A-WP06 - Debt Service'!AQ$27/12,0)),"-")</f>
        <v>0</v>
      </c>
    </row>
    <row r="249" spans="2:46" x14ac:dyDescent="0.35">
      <c r="B249" s="252">
        <f t="shared" si="15"/>
        <v>2038</v>
      </c>
      <c r="C249" s="273">
        <f t="shared" si="17"/>
        <v>50437</v>
      </c>
      <c r="D249" s="273"/>
      <c r="E249" s="261">
        <f>IFERROR(IF(-SUM(E$20:E248)+E$15&lt;0.000001,0,IF($C249&gt;='H-32A-WP06 - Debt Service'!C$24,'H-32A-WP06 - Debt Service'!C$27/12,0)),"-")</f>
        <v>0</v>
      </c>
      <c r="F249" s="261">
        <f>IFERROR(IF(-SUM(F$20:F248)+F$15&lt;0.000001,0,IF($C249&gt;='H-32A-WP06 - Debt Service'!D$24,'H-32A-WP06 - Debt Service'!D$27/12,0)),"-")</f>
        <v>0</v>
      </c>
      <c r="G249" s="261">
        <f>IFERROR(IF(-SUM(G$20:G248)+G$15&lt;0.000001,0,IF($C249&gt;='H-32A-WP06 - Debt Service'!E$24,'H-32A-WP06 - Debt Service'!E$27/12,0)),"-")</f>
        <v>0</v>
      </c>
      <c r="H249" s="261">
        <f>IFERROR(IF(-SUM(H$20:H248)+H$15&lt;0.000001,0,IF($C249&gt;='H-32A-WP06 - Debt Service'!F$24,'H-32A-WP06 - Debt Service'!F$27/12,0)),"-")</f>
        <v>0</v>
      </c>
      <c r="I249" s="261">
        <f>IFERROR(IF(-SUM(I$20:I248)+I$15&lt;0.000001,0,IF($C249&gt;='H-32A-WP06 - Debt Service'!G$24,'H-32A-WP06 - Debt Service'!G$27/12,0)),"-")</f>
        <v>0</v>
      </c>
      <c r="J249" s="261">
        <f>IFERROR(IF(-SUM(J$20:J248)+J$15&lt;0.000001,0,IF($C249&gt;='H-32A-WP06 - Debt Service'!H$24,'H-32A-WP06 - Debt Service'!H$27/12,0)),"-")</f>
        <v>0</v>
      </c>
      <c r="K249" s="261">
        <f>IFERROR(IF(-SUM(K$20:K248)+K$15&lt;0.000001,0,IF($C249&gt;='H-32A-WP06 - Debt Service'!I$24,'H-32A-WP06 - Debt Service'!I$27/12,0)),"-")</f>
        <v>0</v>
      </c>
      <c r="L249" s="261">
        <f>IFERROR(IF(-SUM(L$20:L248)+L$15&lt;0.000001,0,IF($C249&gt;='H-32A-WP06 - Debt Service'!J$24,'H-32A-WP06 - Debt Service'!J$27/12,0)),"-")</f>
        <v>0</v>
      </c>
      <c r="M249" s="261">
        <f>IFERROR(IF(-SUM(M$20:M248)+M$15&lt;0.000001,0,IF($C249&gt;='H-32A-WP06 - Debt Service'!K$24,'H-32A-WP06 - Debt Service'!K$27/12,0)),"-")</f>
        <v>0</v>
      </c>
      <c r="N249" s="261"/>
      <c r="O249" s="261"/>
      <c r="P249" s="261">
        <f>IFERROR(IF(-SUM(P$20:P248)+P$15&lt;0.000001,0,IF($C249&gt;='H-32A-WP06 - Debt Service'!M$24,'H-32A-WP06 - Debt Service'!M$27/12,0)),"-")</f>
        <v>0</v>
      </c>
      <c r="Q249" s="261">
        <f>IFERROR(IF(-SUM(Q$20:Q248)+Q$15&lt;0.000001,0,IF($C249&gt;='H-32A-WP06 - Debt Service'!L$24,'H-32A-WP06 - Debt Service'!L$27/12,0)),"-")</f>
        <v>0</v>
      </c>
      <c r="R249" s="261">
        <f>IFERROR(IF(-SUM(R$20:R248)+R$15&lt;0.000001,0,IF($C249&gt;='H-32A-WP06 - Debt Service'!S$24,'H-32A-WP06 - Debt Service'!S$27/12,0)),"-")</f>
        <v>0</v>
      </c>
      <c r="S249" s="261">
        <f>IFERROR(IF(-SUM(S$20:S248)+S$15&lt;0.000001,0,IF($C249&gt;='H-32A-WP06 - Debt Service'!O$24,'H-32A-WP06 - Debt Service'!O$27/12,0)),"-")</f>
        <v>0</v>
      </c>
      <c r="T249" s="261">
        <f>IFERROR(IF(-SUM(T$20:T248)+T$15&lt;0.000001,0,IF($C249&gt;='H-32A-WP06 - Debt Service'!#REF!,'H-32A-WP06 - Debt Service'!#REF!/12,0)),"-")</f>
        <v>0</v>
      </c>
      <c r="U249" s="261">
        <f>IFERROR(IF(-SUM(U$20:U248)+U$15&lt;0.000001,0,IF($C249&gt;='H-32A-WP06 - Debt Service'!T$24,'H-32A-WP06 - Debt Service'!T$27/12,0)),"-")</f>
        <v>0</v>
      </c>
      <c r="V249" s="261">
        <f>IFERROR(IF(-SUM(V$20:V248)+V$15&lt;0.000001,0,IF($C249&gt;='H-32A-WP06 - Debt Service'!N$24,'H-32A-WP06 - Debt Service'!N$27/12,0)),"-")</f>
        <v>0</v>
      </c>
      <c r="W249" s="261">
        <f>IFERROR(IF(-SUM(W$20:W248)+W$15&lt;0.000001,0,IF($C249&gt;='H-32A-WP06 - Debt Service'!Q$24,'H-32A-WP06 - Debt Service'!Q$27/12,0)),"-")</f>
        <v>0</v>
      </c>
      <c r="X249" s="261">
        <f>IFERROR(IF(-SUM(X$20:X248)+X$15&lt;0.000001,0,IF($C249&gt;='H-32A-WP06 - Debt Service'!T$24,'H-32A-WP06 - Debt Service'!T$27/12,0)),"-")</f>
        <v>0</v>
      </c>
      <c r="Y249" s="261">
        <f>IFERROR(IF(-SUM(Y$20:Y248)+Y$15&lt;0.000001,0,IF($C249&gt;='H-32A-WP06 - Debt Service'!#REF!,'H-32A-WP06 - Debt Service'!#REF!/12,0)),"-")</f>
        <v>0</v>
      </c>
      <c r="Z249" s="261">
        <f>IFERROR(IF(-SUM(Z$20:Z248)+Z$15&lt;0.000001,0,IF($C249&gt;='H-32A-WP06 - Debt Service'!S$24,'H-32A-WP06 - Debt Service'!S$27/12,0)),"-")</f>
        <v>0</v>
      </c>
      <c r="AA249" s="261">
        <f>IFERROR(IF(-SUM(AA$20:AA248)+AA$15&lt;0.000001,0,IF($C249&gt;='H-32A-WP06 - Debt Service'!R$24,'H-32A-WP06 - Debt Service'!R$27/12,0)),"-")</f>
        <v>0</v>
      </c>
      <c r="AB249" s="261">
        <f>IFERROR(IF(-SUM(AB$20:AB248)+AB$15&lt;0.000001,0,IF($C249&gt;='H-32A-WP06 - Debt Service'!P$24,'H-32A-WP06 - Debt Service'!P$27/12,0)),"-")</f>
        <v>0</v>
      </c>
      <c r="AC249" s="261">
        <f>IFERROR(IF(-SUM(AC$20:AC248)+AC$15&lt;0.000001,0,IF($C249&gt;='H-32A-WP06 - Debt Service'!#REF!,'H-32A-WP06 - Debt Service'!#REF!/12,0)),"-")</f>
        <v>0</v>
      </c>
      <c r="AD249" s="261">
        <f>IFERROR(IF(-SUM(AD$20:AD248)+AD$15&lt;0.000001,0,IF($C249&gt;='H-32A-WP06 - Debt Service'!#REF!,'H-32A-WP06 - Debt Service'!#REF!/12,0)),"-")</f>
        <v>0</v>
      </c>
      <c r="AE249" s="261">
        <f>IFERROR(IF(-SUM(AE$20:AE248)+AE$15&lt;0.000001,0,IF($C249&gt;='H-32A-WP06 - Debt Service'!#REF!,'H-32A-WP06 - Debt Service'!#REF!/12,0)),"-")</f>
        <v>0</v>
      </c>
      <c r="AF249" s="261">
        <f>IFERROR(IF(-SUM(AF$20:AF248)+AF$15&lt;0.000001,0,IF($C249&gt;='H-32A-WP06 - Debt Service'!#REF!,'H-32A-WP06 - Debt Service'!#REF!/12,0)),"-")</f>
        <v>0</v>
      </c>
      <c r="AH249" s="252">
        <f t="shared" si="16"/>
        <v>2038</v>
      </c>
      <c r="AI249" s="273">
        <f t="shared" si="18"/>
        <v>50437</v>
      </c>
      <c r="AJ249" s="273"/>
      <c r="AK249" s="261" t="str">
        <f>IFERROR(IF(-SUM(AK$20:AK248)+AK$15&lt;0.000001,0,IF($C249&gt;='H-32A-WP06 - Debt Service'!AH$24,'H-32A-WP06 - Debt Service'!AH$27/12,0)),"-")</f>
        <v>-</v>
      </c>
      <c r="AL249" s="261">
        <f>IFERROR(IF(-SUM(AL$20:AL248)+AL$15&lt;0.000001,0,IF($C249&gt;='H-32A-WP06 - Debt Service'!AI$24,'H-32A-WP06 - Debt Service'!AI$27/12,0)),"-")</f>
        <v>0</v>
      </c>
      <c r="AM249" s="261">
        <f>IFERROR(IF(-SUM(AM$20:AM248)+AM$15&lt;0.000001,0,IF($C249&gt;='H-32A-WP06 - Debt Service'!AJ$24,'H-32A-WP06 - Debt Service'!AJ$27/12,0)),"-")</f>
        <v>0</v>
      </c>
      <c r="AN249" s="261">
        <f>IFERROR(IF(-SUM(AN$20:AN248)+AN$15&lt;0.000001,0,IF($C249&gt;='H-32A-WP06 - Debt Service'!AK$24,'H-32A-WP06 - Debt Service'!AK$27/12,0)),"-")</f>
        <v>0</v>
      </c>
      <c r="AO249" s="261">
        <f>IFERROR(IF(-SUM(AO$20:AO248)+AO$15&lt;0.000001,0,IF($C249&gt;='H-32A-WP06 - Debt Service'!AL$24,'H-32A-WP06 - Debt Service'!AL$27/12,0)),"-")</f>
        <v>0</v>
      </c>
      <c r="AP249" s="261">
        <f>IFERROR(IF(-SUM(AP$20:AP248)+AP$15&lt;0.000001,0,IF($C249&gt;='H-32A-WP06 - Debt Service'!AM$24,'H-32A-WP06 - Debt Service'!AM$27/12,0)),"-")</f>
        <v>0</v>
      </c>
      <c r="AQ249" s="261">
        <f>IFERROR(IF(-SUM(AQ$20:AQ248)+AQ$15&lt;0.000001,0,IF($C249&gt;='H-32A-WP06 - Debt Service'!AN$24,'H-32A-WP06 - Debt Service'!AN$27/12,0)),"-")</f>
        <v>0</v>
      </c>
      <c r="AR249" s="261">
        <f>IFERROR(IF(-SUM(AR$20:AR248)+AR$15&lt;0.000001,0,IF($C249&gt;='H-32A-WP06 - Debt Service'!AO$24,'H-32A-WP06 - Debt Service'!AO$27/12,0)),"-")</f>
        <v>0</v>
      </c>
      <c r="AS249" s="261">
        <f>IFERROR(IF(-SUM(AS$20:AS248)+AS$15&lt;0.000001,0,IF($C249&gt;='H-32A-WP06 - Debt Service'!AP$24,'H-32A-WP06 - Debt Service'!AP$27/12,0)),"-")</f>
        <v>0</v>
      </c>
      <c r="AT249" s="261">
        <f>IFERROR(IF(-SUM(AT$20:AT248)+AT$15&lt;0.000001,0,IF($C249&gt;='H-32A-WP06 - Debt Service'!AQ$24,'H-32A-WP06 - Debt Service'!AQ$27/12,0)),"-")</f>
        <v>0</v>
      </c>
    </row>
    <row r="250" spans="2:46" x14ac:dyDescent="0.35">
      <c r="B250" s="252">
        <f t="shared" si="15"/>
        <v>2038</v>
      </c>
      <c r="C250" s="273">
        <f t="shared" si="17"/>
        <v>50465</v>
      </c>
      <c r="D250" s="273"/>
      <c r="E250" s="261">
        <f>IFERROR(IF(-SUM(E$20:E249)+E$15&lt;0.000001,0,IF($C250&gt;='H-32A-WP06 - Debt Service'!C$24,'H-32A-WP06 - Debt Service'!C$27/12,0)),"-")</f>
        <v>0</v>
      </c>
      <c r="F250" s="261">
        <f>IFERROR(IF(-SUM(F$20:F249)+F$15&lt;0.000001,0,IF($C250&gt;='H-32A-WP06 - Debt Service'!D$24,'H-32A-WP06 - Debt Service'!D$27/12,0)),"-")</f>
        <v>0</v>
      </c>
      <c r="G250" s="261">
        <f>IFERROR(IF(-SUM(G$20:G249)+G$15&lt;0.000001,0,IF($C250&gt;='H-32A-WP06 - Debt Service'!E$24,'H-32A-WP06 - Debt Service'!E$27/12,0)),"-")</f>
        <v>0</v>
      </c>
      <c r="H250" s="261">
        <f>IFERROR(IF(-SUM(H$20:H249)+H$15&lt;0.000001,0,IF($C250&gt;='H-32A-WP06 - Debt Service'!F$24,'H-32A-WP06 - Debt Service'!F$27/12,0)),"-")</f>
        <v>0</v>
      </c>
      <c r="I250" s="261">
        <f>IFERROR(IF(-SUM(I$20:I249)+I$15&lt;0.000001,0,IF($C250&gt;='H-32A-WP06 - Debt Service'!G$24,'H-32A-WP06 - Debt Service'!G$27/12,0)),"-")</f>
        <v>0</v>
      </c>
      <c r="J250" s="261">
        <f>IFERROR(IF(-SUM(J$20:J249)+J$15&lt;0.000001,0,IF($C250&gt;='H-32A-WP06 - Debt Service'!H$24,'H-32A-WP06 - Debt Service'!H$27/12,0)),"-")</f>
        <v>0</v>
      </c>
      <c r="K250" s="261">
        <f>IFERROR(IF(-SUM(K$20:K249)+K$15&lt;0.000001,0,IF($C250&gt;='H-32A-WP06 - Debt Service'!I$24,'H-32A-WP06 - Debt Service'!I$27/12,0)),"-")</f>
        <v>0</v>
      </c>
      <c r="L250" s="261">
        <f>IFERROR(IF(-SUM(L$20:L249)+L$15&lt;0.000001,0,IF($C250&gt;='H-32A-WP06 - Debt Service'!J$24,'H-32A-WP06 - Debt Service'!J$27/12,0)),"-")</f>
        <v>0</v>
      </c>
      <c r="M250" s="261">
        <f>IFERROR(IF(-SUM(M$20:M249)+M$15&lt;0.000001,0,IF($C250&gt;='H-32A-WP06 - Debt Service'!K$24,'H-32A-WP06 - Debt Service'!K$27/12,0)),"-")</f>
        <v>0</v>
      </c>
      <c r="N250" s="261"/>
      <c r="O250" s="261"/>
      <c r="P250" s="261">
        <f>IFERROR(IF(-SUM(P$20:P249)+P$15&lt;0.000001,0,IF($C250&gt;='H-32A-WP06 - Debt Service'!M$24,'H-32A-WP06 - Debt Service'!M$27/12,0)),"-")</f>
        <v>0</v>
      </c>
      <c r="Q250" s="261">
        <f>IFERROR(IF(-SUM(Q$20:Q249)+Q$15&lt;0.000001,0,IF($C250&gt;='H-32A-WP06 - Debt Service'!L$24,'H-32A-WP06 - Debt Service'!L$27/12,0)),"-")</f>
        <v>0</v>
      </c>
      <c r="R250" s="261">
        <f>IFERROR(IF(-SUM(R$20:R249)+R$15&lt;0.000001,0,IF($C250&gt;='H-32A-WP06 - Debt Service'!S$24,'H-32A-WP06 - Debt Service'!S$27/12,0)),"-")</f>
        <v>0</v>
      </c>
      <c r="S250" s="261">
        <f>IFERROR(IF(-SUM(S$20:S249)+S$15&lt;0.000001,0,IF($C250&gt;='H-32A-WP06 - Debt Service'!O$24,'H-32A-WP06 - Debt Service'!O$27/12,0)),"-")</f>
        <v>0</v>
      </c>
      <c r="T250" s="261">
        <f>IFERROR(IF(-SUM(T$20:T249)+T$15&lt;0.000001,0,IF($C250&gt;='H-32A-WP06 - Debt Service'!#REF!,'H-32A-WP06 - Debt Service'!#REF!/12,0)),"-")</f>
        <v>0</v>
      </c>
      <c r="U250" s="261">
        <f>IFERROR(IF(-SUM(U$20:U249)+U$15&lt;0.000001,0,IF($C250&gt;='H-32A-WP06 - Debt Service'!T$24,'H-32A-WP06 - Debt Service'!T$27/12,0)),"-")</f>
        <v>0</v>
      </c>
      <c r="V250" s="261">
        <f>IFERROR(IF(-SUM(V$20:V249)+V$15&lt;0.000001,0,IF($C250&gt;='H-32A-WP06 - Debt Service'!N$24,'H-32A-WP06 - Debt Service'!N$27/12,0)),"-")</f>
        <v>0</v>
      </c>
      <c r="W250" s="261">
        <f>IFERROR(IF(-SUM(W$20:W249)+W$15&lt;0.000001,0,IF($C250&gt;='H-32A-WP06 - Debt Service'!Q$24,'H-32A-WP06 - Debt Service'!Q$27/12,0)),"-")</f>
        <v>0</v>
      </c>
      <c r="X250" s="261">
        <f>IFERROR(IF(-SUM(X$20:X249)+X$15&lt;0.000001,0,IF($C250&gt;='H-32A-WP06 - Debt Service'!T$24,'H-32A-WP06 - Debt Service'!T$27/12,0)),"-")</f>
        <v>0</v>
      </c>
      <c r="Y250" s="261">
        <f>IFERROR(IF(-SUM(Y$20:Y249)+Y$15&lt;0.000001,0,IF($C250&gt;='H-32A-WP06 - Debt Service'!#REF!,'H-32A-WP06 - Debt Service'!#REF!/12,0)),"-")</f>
        <v>0</v>
      </c>
      <c r="Z250" s="261">
        <f>IFERROR(IF(-SUM(Z$20:Z249)+Z$15&lt;0.000001,0,IF($C250&gt;='H-32A-WP06 - Debt Service'!S$24,'H-32A-WP06 - Debt Service'!S$27/12,0)),"-")</f>
        <v>0</v>
      </c>
      <c r="AA250" s="261">
        <f>IFERROR(IF(-SUM(AA$20:AA249)+AA$15&lt;0.000001,0,IF($C250&gt;='H-32A-WP06 - Debt Service'!R$24,'H-32A-WP06 - Debt Service'!R$27/12,0)),"-")</f>
        <v>0</v>
      </c>
      <c r="AB250" s="261">
        <f>IFERROR(IF(-SUM(AB$20:AB249)+AB$15&lt;0.000001,0,IF($C250&gt;='H-32A-WP06 - Debt Service'!P$24,'H-32A-WP06 - Debt Service'!P$27/12,0)),"-")</f>
        <v>0</v>
      </c>
      <c r="AC250" s="261">
        <f>IFERROR(IF(-SUM(AC$20:AC249)+AC$15&lt;0.000001,0,IF($C250&gt;='H-32A-WP06 - Debt Service'!#REF!,'H-32A-WP06 - Debt Service'!#REF!/12,0)),"-")</f>
        <v>0</v>
      </c>
      <c r="AD250" s="261">
        <f>IFERROR(IF(-SUM(AD$20:AD249)+AD$15&lt;0.000001,0,IF($C250&gt;='H-32A-WP06 - Debt Service'!#REF!,'H-32A-WP06 - Debt Service'!#REF!/12,0)),"-")</f>
        <v>0</v>
      </c>
      <c r="AE250" s="261">
        <f>IFERROR(IF(-SUM(AE$20:AE249)+AE$15&lt;0.000001,0,IF($C250&gt;='H-32A-WP06 - Debt Service'!#REF!,'H-32A-WP06 - Debt Service'!#REF!/12,0)),"-")</f>
        <v>0</v>
      </c>
      <c r="AF250" s="261">
        <f>IFERROR(IF(-SUM(AF$20:AF249)+AF$15&lt;0.000001,0,IF($C250&gt;='H-32A-WP06 - Debt Service'!#REF!,'H-32A-WP06 - Debt Service'!#REF!/12,0)),"-")</f>
        <v>0</v>
      </c>
      <c r="AH250" s="252">
        <f t="shared" si="16"/>
        <v>2038</v>
      </c>
      <c r="AI250" s="273">
        <f t="shared" si="18"/>
        <v>50465</v>
      </c>
      <c r="AJ250" s="273"/>
      <c r="AK250" s="261" t="str">
        <f>IFERROR(IF(-SUM(AK$20:AK249)+AK$15&lt;0.000001,0,IF($C250&gt;='H-32A-WP06 - Debt Service'!AH$24,'H-32A-WP06 - Debt Service'!AH$27/12,0)),"-")</f>
        <v>-</v>
      </c>
      <c r="AL250" s="261">
        <f>IFERROR(IF(-SUM(AL$20:AL249)+AL$15&lt;0.000001,0,IF($C250&gt;='H-32A-WP06 - Debt Service'!AI$24,'H-32A-WP06 - Debt Service'!AI$27/12,0)),"-")</f>
        <v>0</v>
      </c>
      <c r="AM250" s="261">
        <f>IFERROR(IF(-SUM(AM$20:AM249)+AM$15&lt;0.000001,0,IF($C250&gt;='H-32A-WP06 - Debt Service'!AJ$24,'H-32A-WP06 - Debt Service'!AJ$27/12,0)),"-")</f>
        <v>0</v>
      </c>
      <c r="AN250" s="261">
        <f>IFERROR(IF(-SUM(AN$20:AN249)+AN$15&lt;0.000001,0,IF($C250&gt;='H-32A-WP06 - Debt Service'!AK$24,'H-32A-WP06 - Debt Service'!AK$27/12,0)),"-")</f>
        <v>0</v>
      </c>
      <c r="AO250" s="261">
        <f>IFERROR(IF(-SUM(AO$20:AO249)+AO$15&lt;0.000001,0,IF($C250&gt;='H-32A-WP06 - Debt Service'!AL$24,'H-32A-WP06 - Debt Service'!AL$27/12,0)),"-")</f>
        <v>0</v>
      </c>
      <c r="AP250" s="261">
        <f>IFERROR(IF(-SUM(AP$20:AP249)+AP$15&lt;0.000001,0,IF($C250&gt;='H-32A-WP06 - Debt Service'!AM$24,'H-32A-WP06 - Debt Service'!AM$27/12,0)),"-")</f>
        <v>0</v>
      </c>
      <c r="AQ250" s="261">
        <f>IFERROR(IF(-SUM(AQ$20:AQ249)+AQ$15&lt;0.000001,0,IF($C250&gt;='H-32A-WP06 - Debt Service'!AN$24,'H-32A-WP06 - Debt Service'!AN$27/12,0)),"-")</f>
        <v>0</v>
      </c>
      <c r="AR250" s="261">
        <f>IFERROR(IF(-SUM(AR$20:AR249)+AR$15&lt;0.000001,0,IF($C250&gt;='H-32A-WP06 - Debt Service'!AO$24,'H-32A-WP06 - Debt Service'!AO$27/12,0)),"-")</f>
        <v>0</v>
      </c>
      <c r="AS250" s="261">
        <f>IFERROR(IF(-SUM(AS$20:AS249)+AS$15&lt;0.000001,0,IF($C250&gt;='H-32A-WP06 - Debt Service'!AP$24,'H-32A-WP06 - Debt Service'!AP$27/12,0)),"-")</f>
        <v>0</v>
      </c>
      <c r="AT250" s="261">
        <f>IFERROR(IF(-SUM(AT$20:AT249)+AT$15&lt;0.000001,0,IF($C250&gt;='H-32A-WP06 - Debt Service'!AQ$24,'H-32A-WP06 - Debt Service'!AQ$27/12,0)),"-")</f>
        <v>0</v>
      </c>
    </row>
    <row r="251" spans="2:46" x14ac:dyDescent="0.35">
      <c r="B251" s="252">
        <f t="shared" si="15"/>
        <v>2038</v>
      </c>
      <c r="C251" s="273">
        <f t="shared" si="17"/>
        <v>50496</v>
      </c>
      <c r="D251" s="273"/>
      <c r="E251" s="261">
        <f>IFERROR(IF(-SUM(E$20:E250)+E$15&lt;0.000001,0,IF($C251&gt;='H-32A-WP06 - Debt Service'!C$24,'H-32A-WP06 - Debt Service'!C$27/12,0)),"-")</f>
        <v>0</v>
      </c>
      <c r="F251" s="261">
        <f>IFERROR(IF(-SUM(F$20:F250)+F$15&lt;0.000001,0,IF($C251&gt;='H-32A-WP06 - Debt Service'!D$24,'H-32A-WP06 - Debt Service'!D$27/12,0)),"-")</f>
        <v>0</v>
      </c>
      <c r="G251" s="261">
        <f>IFERROR(IF(-SUM(G$20:G250)+G$15&lt;0.000001,0,IF($C251&gt;='H-32A-WP06 - Debt Service'!E$24,'H-32A-WP06 - Debt Service'!E$27/12,0)),"-")</f>
        <v>0</v>
      </c>
      <c r="H251" s="261">
        <f>IFERROR(IF(-SUM(H$20:H250)+H$15&lt;0.000001,0,IF($C251&gt;='H-32A-WP06 - Debt Service'!F$24,'H-32A-WP06 - Debt Service'!F$27/12,0)),"-")</f>
        <v>0</v>
      </c>
      <c r="I251" s="261">
        <f>IFERROR(IF(-SUM(I$20:I250)+I$15&lt;0.000001,0,IF($C251&gt;='H-32A-WP06 - Debt Service'!G$24,'H-32A-WP06 - Debt Service'!G$27/12,0)),"-")</f>
        <v>0</v>
      </c>
      <c r="J251" s="261">
        <f>IFERROR(IF(-SUM(J$20:J250)+J$15&lt;0.000001,0,IF($C251&gt;='H-32A-WP06 - Debt Service'!H$24,'H-32A-WP06 - Debt Service'!H$27/12,0)),"-")</f>
        <v>0</v>
      </c>
      <c r="K251" s="261">
        <f>IFERROR(IF(-SUM(K$20:K250)+K$15&lt;0.000001,0,IF($C251&gt;='H-32A-WP06 - Debt Service'!I$24,'H-32A-WP06 - Debt Service'!I$27/12,0)),"-")</f>
        <v>0</v>
      </c>
      <c r="L251" s="261">
        <f>IFERROR(IF(-SUM(L$20:L250)+L$15&lt;0.000001,0,IF($C251&gt;='H-32A-WP06 - Debt Service'!J$24,'H-32A-WP06 - Debt Service'!J$27/12,0)),"-")</f>
        <v>0</v>
      </c>
      <c r="M251" s="261">
        <f>IFERROR(IF(-SUM(M$20:M250)+M$15&lt;0.000001,0,IF($C251&gt;='H-32A-WP06 - Debt Service'!K$24,'H-32A-WP06 - Debt Service'!K$27/12,0)),"-")</f>
        <v>0</v>
      </c>
      <c r="N251" s="261"/>
      <c r="O251" s="261"/>
      <c r="P251" s="261">
        <f>IFERROR(IF(-SUM(P$20:P250)+P$15&lt;0.000001,0,IF($C251&gt;='H-32A-WP06 - Debt Service'!M$24,'H-32A-WP06 - Debt Service'!M$27/12,0)),"-")</f>
        <v>0</v>
      </c>
      <c r="Q251" s="261">
        <f>IFERROR(IF(-SUM(Q$20:Q250)+Q$15&lt;0.000001,0,IF($C251&gt;='H-32A-WP06 - Debt Service'!L$24,'H-32A-WP06 - Debt Service'!L$27/12,0)),"-")</f>
        <v>0</v>
      </c>
      <c r="R251" s="261">
        <f>IFERROR(IF(-SUM(R$20:R250)+R$15&lt;0.000001,0,IF($C251&gt;='H-32A-WP06 - Debt Service'!S$24,'H-32A-WP06 - Debt Service'!S$27/12,0)),"-")</f>
        <v>0</v>
      </c>
      <c r="S251" s="261">
        <f>IFERROR(IF(-SUM(S$20:S250)+S$15&lt;0.000001,0,IF($C251&gt;='H-32A-WP06 - Debt Service'!O$24,'H-32A-WP06 - Debt Service'!O$27/12,0)),"-")</f>
        <v>0</v>
      </c>
      <c r="T251" s="261">
        <f>IFERROR(IF(-SUM(T$20:T250)+T$15&lt;0.000001,0,IF($C251&gt;='H-32A-WP06 - Debt Service'!#REF!,'H-32A-WP06 - Debt Service'!#REF!/12,0)),"-")</f>
        <v>0</v>
      </c>
      <c r="U251" s="261">
        <f>IFERROR(IF(-SUM(U$20:U250)+U$15&lt;0.000001,0,IF($C251&gt;='H-32A-WP06 - Debt Service'!T$24,'H-32A-WP06 - Debt Service'!T$27/12,0)),"-")</f>
        <v>0</v>
      </c>
      <c r="V251" s="261">
        <f>IFERROR(IF(-SUM(V$20:V250)+V$15&lt;0.000001,0,IF($C251&gt;='H-32A-WP06 - Debt Service'!N$24,'H-32A-WP06 - Debt Service'!N$27/12,0)),"-")</f>
        <v>0</v>
      </c>
      <c r="W251" s="261">
        <f>IFERROR(IF(-SUM(W$20:W250)+W$15&lt;0.000001,0,IF($C251&gt;='H-32A-WP06 - Debt Service'!Q$24,'H-32A-WP06 - Debt Service'!Q$27/12,0)),"-")</f>
        <v>0</v>
      </c>
      <c r="X251" s="261">
        <f>IFERROR(IF(-SUM(X$20:X250)+X$15&lt;0.000001,0,IF($C251&gt;='H-32A-WP06 - Debt Service'!T$24,'H-32A-WP06 - Debt Service'!T$27/12,0)),"-")</f>
        <v>0</v>
      </c>
      <c r="Y251" s="261">
        <f>IFERROR(IF(-SUM(Y$20:Y250)+Y$15&lt;0.000001,0,IF($C251&gt;='H-32A-WP06 - Debt Service'!#REF!,'H-32A-WP06 - Debt Service'!#REF!/12,0)),"-")</f>
        <v>0</v>
      </c>
      <c r="Z251" s="261">
        <f>IFERROR(IF(-SUM(Z$20:Z250)+Z$15&lt;0.000001,0,IF($C251&gt;='H-32A-WP06 - Debt Service'!S$24,'H-32A-WP06 - Debt Service'!S$27/12,0)),"-")</f>
        <v>0</v>
      </c>
      <c r="AA251" s="261">
        <f>IFERROR(IF(-SUM(AA$20:AA250)+AA$15&lt;0.000001,0,IF($C251&gt;='H-32A-WP06 - Debt Service'!R$24,'H-32A-WP06 - Debt Service'!R$27/12,0)),"-")</f>
        <v>0</v>
      </c>
      <c r="AB251" s="261">
        <f>IFERROR(IF(-SUM(AB$20:AB250)+AB$15&lt;0.000001,0,IF($C251&gt;='H-32A-WP06 - Debt Service'!P$24,'H-32A-WP06 - Debt Service'!P$27/12,0)),"-")</f>
        <v>0</v>
      </c>
      <c r="AC251" s="261">
        <f>IFERROR(IF(-SUM(AC$20:AC250)+AC$15&lt;0.000001,0,IF($C251&gt;='H-32A-WP06 - Debt Service'!#REF!,'H-32A-WP06 - Debt Service'!#REF!/12,0)),"-")</f>
        <v>0</v>
      </c>
      <c r="AD251" s="261">
        <f>IFERROR(IF(-SUM(AD$20:AD250)+AD$15&lt;0.000001,0,IF($C251&gt;='H-32A-WP06 - Debt Service'!#REF!,'H-32A-WP06 - Debt Service'!#REF!/12,0)),"-")</f>
        <v>0</v>
      </c>
      <c r="AE251" s="261">
        <f>IFERROR(IF(-SUM(AE$20:AE250)+AE$15&lt;0.000001,0,IF($C251&gt;='H-32A-WP06 - Debt Service'!#REF!,'H-32A-WP06 - Debt Service'!#REF!/12,0)),"-")</f>
        <v>0</v>
      </c>
      <c r="AF251" s="261">
        <f>IFERROR(IF(-SUM(AF$20:AF250)+AF$15&lt;0.000001,0,IF($C251&gt;='H-32A-WP06 - Debt Service'!#REF!,'H-32A-WP06 - Debt Service'!#REF!/12,0)),"-")</f>
        <v>0</v>
      </c>
      <c r="AH251" s="252">
        <f t="shared" si="16"/>
        <v>2038</v>
      </c>
      <c r="AI251" s="273">
        <f t="shared" si="18"/>
        <v>50496</v>
      </c>
      <c r="AJ251" s="273"/>
      <c r="AK251" s="261" t="str">
        <f>IFERROR(IF(-SUM(AK$20:AK250)+AK$15&lt;0.000001,0,IF($C251&gt;='H-32A-WP06 - Debt Service'!AH$24,'H-32A-WP06 - Debt Service'!AH$27/12,0)),"-")</f>
        <v>-</v>
      </c>
      <c r="AL251" s="261">
        <f>IFERROR(IF(-SUM(AL$20:AL250)+AL$15&lt;0.000001,0,IF($C251&gt;='H-32A-WP06 - Debt Service'!AI$24,'H-32A-WP06 - Debt Service'!AI$27/12,0)),"-")</f>
        <v>0</v>
      </c>
      <c r="AM251" s="261">
        <f>IFERROR(IF(-SUM(AM$20:AM250)+AM$15&lt;0.000001,0,IF($C251&gt;='H-32A-WP06 - Debt Service'!AJ$24,'H-32A-WP06 - Debt Service'!AJ$27/12,0)),"-")</f>
        <v>0</v>
      </c>
      <c r="AN251" s="261">
        <f>IFERROR(IF(-SUM(AN$20:AN250)+AN$15&lt;0.000001,0,IF($C251&gt;='H-32A-WP06 - Debt Service'!AK$24,'H-32A-WP06 - Debt Service'!AK$27/12,0)),"-")</f>
        <v>0</v>
      </c>
      <c r="AO251" s="261">
        <f>IFERROR(IF(-SUM(AO$20:AO250)+AO$15&lt;0.000001,0,IF($C251&gt;='H-32A-WP06 - Debt Service'!AL$24,'H-32A-WP06 - Debt Service'!AL$27/12,0)),"-")</f>
        <v>0</v>
      </c>
      <c r="AP251" s="261">
        <f>IFERROR(IF(-SUM(AP$20:AP250)+AP$15&lt;0.000001,0,IF($C251&gt;='H-32A-WP06 - Debt Service'!AM$24,'H-32A-WP06 - Debt Service'!AM$27/12,0)),"-")</f>
        <v>0</v>
      </c>
      <c r="AQ251" s="261">
        <f>IFERROR(IF(-SUM(AQ$20:AQ250)+AQ$15&lt;0.000001,0,IF($C251&gt;='H-32A-WP06 - Debt Service'!AN$24,'H-32A-WP06 - Debt Service'!AN$27/12,0)),"-")</f>
        <v>0</v>
      </c>
      <c r="AR251" s="261">
        <f>IFERROR(IF(-SUM(AR$20:AR250)+AR$15&lt;0.000001,0,IF($C251&gt;='H-32A-WP06 - Debt Service'!AO$24,'H-32A-WP06 - Debt Service'!AO$27/12,0)),"-")</f>
        <v>0</v>
      </c>
      <c r="AS251" s="261">
        <f>IFERROR(IF(-SUM(AS$20:AS250)+AS$15&lt;0.000001,0,IF($C251&gt;='H-32A-WP06 - Debt Service'!AP$24,'H-32A-WP06 - Debt Service'!AP$27/12,0)),"-")</f>
        <v>0</v>
      </c>
      <c r="AT251" s="261">
        <f>IFERROR(IF(-SUM(AT$20:AT250)+AT$15&lt;0.000001,0,IF($C251&gt;='H-32A-WP06 - Debt Service'!AQ$24,'H-32A-WP06 - Debt Service'!AQ$27/12,0)),"-")</f>
        <v>0</v>
      </c>
    </row>
    <row r="252" spans="2:46" x14ac:dyDescent="0.35">
      <c r="B252" s="252">
        <f t="shared" si="15"/>
        <v>2038</v>
      </c>
      <c r="C252" s="273">
        <f t="shared" si="17"/>
        <v>50526</v>
      </c>
      <c r="D252" s="273"/>
      <c r="E252" s="261">
        <f>IFERROR(IF(-SUM(E$20:E251)+E$15&lt;0.000001,0,IF($C252&gt;='H-32A-WP06 - Debt Service'!C$24,'H-32A-WP06 - Debt Service'!C$27/12,0)),"-")</f>
        <v>0</v>
      </c>
      <c r="F252" s="261">
        <f>IFERROR(IF(-SUM(F$20:F251)+F$15&lt;0.000001,0,IF($C252&gt;='H-32A-WP06 - Debt Service'!D$24,'H-32A-WP06 - Debt Service'!D$27/12,0)),"-")</f>
        <v>0</v>
      </c>
      <c r="G252" s="261">
        <f>IFERROR(IF(-SUM(G$20:G251)+G$15&lt;0.000001,0,IF($C252&gt;='H-32A-WP06 - Debt Service'!E$24,'H-32A-WP06 - Debt Service'!E$27/12,0)),"-")</f>
        <v>0</v>
      </c>
      <c r="H252" s="261">
        <f>IFERROR(IF(-SUM(H$20:H251)+H$15&lt;0.000001,0,IF($C252&gt;='H-32A-WP06 - Debt Service'!F$24,'H-32A-WP06 - Debt Service'!F$27/12,0)),"-")</f>
        <v>0</v>
      </c>
      <c r="I252" s="261">
        <f>IFERROR(IF(-SUM(I$20:I251)+I$15&lt;0.000001,0,IF($C252&gt;='H-32A-WP06 - Debt Service'!G$24,'H-32A-WP06 - Debt Service'!G$27/12,0)),"-")</f>
        <v>0</v>
      </c>
      <c r="J252" s="261">
        <f>IFERROR(IF(-SUM(J$20:J251)+J$15&lt;0.000001,0,IF($C252&gt;='H-32A-WP06 - Debt Service'!H$24,'H-32A-WP06 - Debt Service'!H$27/12,0)),"-")</f>
        <v>0</v>
      </c>
      <c r="K252" s="261">
        <f>IFERROR(IF(-SUM(K$20:K251)+K$15&lt;0.000001,0,IF($C252&gt;='H-32A-WP06 - Debt Service'!I$24,'H-32A-WP06 - Debt Service'!I$27/12,0)),"-")</f>
        <v>0</v>
      </c>
      <c r="L252" s="261">
        <f>IFERROR(IF(-SUM(L$20:L251)+L$15&lt;0.000001,0,IF($C252&gt;='H-32A-WP06 - Debt Service'!J$24,'H-32A-WP06 - Debt Service'!J$27/12,0)),"-")</f>
        <v>0</v>
      </c>
      <c r="M252" s="261">
        <f>IFERROR(IF(-SUM(M$20:M251)+M$15&lt;0.000001,0,IF($C252&gt;='H-32A-WP06 - Debt Service'!K$24,'H-32A-WP06 - Debt Service'!K$27/12,0)),"-")</f>
        <v>0</v>
      </c>
      <c r="N252" s="261"/>
      <c r="O252" s="261"/>
      <c r="P252" s="261">
        <f>IFERROR(IF(-SUM(P$20:P251)+P$15&lt;0.000001,0,IF($C252&gt;='H-32A-WP06 - Debt Service'!M$24,'H-32A-WP06 - Debt Service'!M$27/12,0)),"-")</f>
        <v>0</v>
      </c>
      <c r="Q252" s="261">
        <f>IFERROR(IF(-SUM(Q$20:Q251)+Q$15&lt;0.000001,0,IF($C252&gt;='H-32A-WP06 - Debt Service'!L$24,'H-32A-WP06 - Debt Service'!L$27/12,0)),"-")</f>
        <v>0</v>
      </c>
      <c r="R252" s="261">
        <f>IFERROR(IF(-SUM(R$20:R251)+R$15&lt;0.000001,0,IF($C252&gt;='H-32A-WP06 - Debt Service'!S$24,'H-32A-WP06 - Debt Service'!S$27/12,0)),"-")</f>
        <v>0</v>
      </c>
      <c r="S252" s="261">
        <f>IFERROR(IF(-SUM(S$20:S251)+S$15&lt;0.000001,0,IF($C252&gt;='H-32A-WP06 - Debt Service'!O$24,'H-32A-WP06 - Debt Service'!O$27/12,0)),"-")</f>
        <v>0</v>
      </c>
      <c r="T252" s="261">
        <f>IFERROR(IF(-SUM(T$20:T251)+T$15&lt;0.000001,0,IF($C252&gt;='H-32A-WP06 - Debt Service'!#REF!,'H-32A-WP06 - Debt Service'!#REF!/12,0)),"-")</f>
        <v>0</v>
      </c>
      <c r="U252" s="261">
        <f>IFERROR(IF(-SUM(U$20:U251)+U$15&lt;0.000001,0,IF($C252&gt;='H-32A-WP06 - Debt Service'!T$24,'H-32A-WP06 - Debt Service'!T$27/12,0)),"-")</f>
        <v>0</v>
      </c>
      <c r="V252" s="261">
        <f>IFERROR(IF(-SUM(V$20:V251)+V$15&lt;0.000001,0,IF($C252&gt;='H-32A-WP06 - Debt Service'!N$24,'H-32A-WP06 - Debt Service'!N$27/12,0)),"-")</f>
        <v>0</v>
      </c>
      <c r="W252" s="261">
        <f>IFERROR(IF(-SUM(W$20:W251)+W$15&lt;0.000001,0,IF($C252&gt;='H-32A-WP06 - Debt Service'!Q$24,'H-32A-WP06 - Debt Service'!Q$27/12,0)),"-")</f>
        <v>0</v>
      </c>
      <c r="X252" s="261">
        <f>IFERROR(IF(-SUM(X$20:X251)+X$15&lt;0.000001,0,IF($C252&gt;='H-32A-WP06 - Debt Service'!T$24,'H-32A-WP06 - Debt Service'!T$27/12,0)),"-")</f>
        <v>0</v>
      </c>
      <c r="Y252" s="261">
        <f>IFERROR(IF(-SUM(Y$20:Y251)+Y$15&lt;0.000001,0,IF($C252&gt;='H-32A-WP06 - Debt Service'!#REF!,'H-32A-WP06 - Debt Service'!#REF!/12,0)),"-")</f>
        <v>0</v>
      </c>
      <c r="Z252" s="261">
        <f>IFERROR(IF(-SUM(Z$20:Z251)+Z$15&lt;0.000001,0,IF($C252&gt;='H-32A-WP06 - Debt Service'!S$24,'H-32A-WP06 - Debt Service'!S$27/12,0)),"-")</f>
        <v>0</v>
      </c>
      <c r="AA252" s="261">
        <f>IFERROR(IF(-SUM(AA$20:AA251)+AA$15&lt;0.000001,0,IF($C252&gt;='H-32A-WP06 - Debt Service'!R$24,'H-32A-WP06 - Debt Service'!R$27/12,0)),"-")</f>
        <v>0</v>
      </c>
      <c r="AB252" s="261">
        <f>IFERROR(IF(-SUM(AB$20:AB251)+AB$15&lt;0.000001,0,IF($C252&gt;='H-32A-WP06 - Debt Service'!P$24,'H-32A-WP06 - Debt Service'!P$27/12,0)),"-")</f>
        <v>0</v>
      </c>
      <c r="AC252" s="261">
        <f>IFERROR(IF(-SUM(AC$20:AC251)+AC$15&lt;0.000001,0,IF($C252&gt;='H-32A-WP06 - Debt Service'!#REF!,'H-32A-WP06 - Debt Service'!#REF!/12,0)),"-")</f>
        <v>0</v>
      </c>
      <c r="AD252" s="261">
        <f>IFERROR(IF(-SUM(AD$20:AD251)+AD$15&lt;0.000001,0,IF($C252&gt;='H-32A-WP06 - Debt Service'!#REF!,'H-32A-WP06 - Debt Service'!#REF!/12,0)),"-")</f>
        <v>0</v>
      </c>
      <c r="AE252" s="261">
        <f>IFERROR(IF(-SUM(AE$20:AE251)+AE$15&lt;0.000001,0,IF($C252&gt;='H-32A-WP06 - Debt Service'!#REF!,'H-32A-WP06 - Debt Service'!#REF!/12,0)),"-")</f>
        <v>0</v>
      </c>
      <c r="AF252" s="261">
        <f>IFERROR(IF(-SUM(AF$20:AF251)+AF$15&lt;0.000001,0,IF($C252&gt;='H-32A-WP06 - Debt Service'!#REF!,'H-32A-WP06 - Debt Service'!#REF!/12,0)),"-")</f>
        <v>0</v>
      </c>
      <c r="AH252" s="252">
        <f t="shared" si="16"/>
        <v>2038</v>
      </c>
      <c r="AI252" s="273">
        <f t="shared" si="18"/>
        <v>50526</v>
      </c>
      <c r="AJ252" s="273"/>
      <c r="AK252" s="261" t="str">
        <f>IFERROR(IF(-SUM(AK$20:AK251)+AK$15&lt;0.000001,0,IF($C252&gt;='H-32A-WP06 - Debt Service'!AH$24,'H-32A-WP06 - Debt Service'!AH$27/12,0)),"-")</f>
        <v>-</v>
      </c>
      <c r="AL252" s="261">
        <f>IFERROR(IF(-SUM(AL$20:AL251)+AL$15&lt;0.000001,0,IF($C252&gt;='H-32A-WP06 - Debt Service'!AI$24,'H-32A-WP06 - Debt Service'!AI$27/12,0)),"-")</f>
        <v>0</v>
      </c>
      <c r="AM252" s="261">
        <f>IFERROR(IF(-SUM(AM$20:AM251)+AM$15&lt;0.000001,0,IF($C252&gt;='H-32A-WP06 - Debt Service'!AJ$24,'H-32A-WP06 - Debt Service'!AJ$27/12,0)),"-")</f>
        <v>0</v>
      </c>
      <c r="AN252" s="261">
        <f>IFERROR(IF(-SUM(AN$20:AN251)+AN$15&lt;0.000001,0,IF($C252&gt;='H-32A-WP06 - Debt Service'!AK$24,'H-32A-WP06 - Debt Service'!AK$27/12,0)),"-")</f>
        <v>0</v>
      </c>
      <c r="AO252" s="261">
        <f>IFERROR(IF(-SUM(AO$20:AO251)+AO$15&lt;0.000001,0,IF($C252&gt;='H-32A-WP06 - Debt Service'!AL$24,'H-32A-WP06 - Debt Service'!AL$27/12,0)),"-")</f>
        <v>0</v>
      </c>
      <c r="AP252" s="261">
        <f>IFERROR(IF(-SUM(AP$20:AP251)+AP$15&lt;0.000001,0,IF($C252&gt;='H-32A-WP06 - Debt Service'!AM$24,'H-32A-WP06 - Debt Service'!AM$27/12,0)),"-")</f>
        <v>0</v>
      </c>
      <c r="AQ252" s="261">
        <f>IFERROR(IF(-SUM(AQ$20:AQ251)+AQ$15&lt;0.000001,0,IF($C252&gt;='H-32A-WP06 - Debt Service'!AN$24,'H-32A-WP06 - Debt Service'!AN$27/12,0)),"-")</f>
        <v>0</v>
      </c>
      <c r="AR252" s="261">
        <f>IFERROR(IF(-SUM(AR$20:AR251)+AR$15&lt;0.000001,0,IF($C252&gt;='H-32A-WP06 - Debt Service'!AO$24,'H-32A-WP06 - Debt Service'!AO$27/12,0)),"-")</f>
        <v>0</v>
      </c>
      <c r="AS252" s="261">
        <f>IFERROR(IF(-SUM(AS$20:AS251)+AS$15&lt;0.000001,0,IF($C252&gt;='H-32A-WP06 - Debt Service'!AP$24,'H-32A-WP06 - Debt Service'!AP$27/12,0)),"-")</f>
        <v>0</v>
      </c>
      <c r="AT252" s="261">
        <f>IFERROR(IF(-SUM(AT$20:AT251)+AT$15&lt;0.000001,0,IF($C252&gt;='H-32A-WP06 - Debt Service'!AQ$24,'H-32A-WP06 - Debt Service'!AQ$27/12,0)),"-")</f>
        <v>0</v>
      </c>
    </row>
    <row r="253" spans="2:46" x14ac:dyDescent="0.35">
      <c r="B253" s="252">
        <f t="shared" si="15"/>
        <v>2038</v>
      </c>
      <c r="C253" s="273">
        <f t="shared" si="17"/>
        <v>50557</v>
      </c>
      <c r="D253" s="273"/>
      <c r="E253" s="261">
        <f>IFERROR(IF(-SUM(E$20:E252)+E$15&lt;0.000001,0,IF($C253&gt;='H-32A-WP06 - Debt Service'!C$24,'H-32A-WP06 - Debt Service'!C$27/12,0)),"-")</f>
        <v>0</v>
      </c>
      <c r="F253" s="261">
        <f>IFERROR(IF(-SUM(F$20:F252)+F$15&lt;0.000001,0,IF($C253&gt;='H-32A-WP06 - Debt Service'!D$24,'H-32A-WP06 - Debt Service'!D$27/12,0)),"-")</f>
        <v>0</v>
      </c>
      <c r="G253" s="261">
        <f>IFERROR(IF(-SUM(G$20:G252)+G$15&lt;0.000001,0,IF($C253&gt;='H-32A-WP06 - Debt Service'!E$24,'H-32A-WP06 - Debt Service'!E$27/12,0)),"-")</f>
        <v>0</v>
      </c>
      <c r="H253" s="261">
        <f>IFERROR(IF(-SUM(H$20:H252)+H$15&lt;0.000001,0,IF($C253&gt;='H-32A-WP06 - Debt Service'!F$24,'H-32A-WP06 - Debt Service'!F$27/12,0)),"-")</f>
        <v>0</v>
      </c>
      <c r="I253" s="261">
        <f>IFERROR(IF(-SUM(I$20:I252)+I$15&lt;0.000001,0,IF($C253&gt;='H-32A-WP06 - Debt Service'!G$24,'H-32A-WP06 - Debt Service'!G$27/12,0)),"-")</f>
        <v>0</v>
      </c>
      <c r="J253" s="261">
        <f>IFERROR(IF(-SUM(J$20:J252)+J$15&lt;0.000001,0,IF($C253&gt;='H-32A-WP06 - Debt Service'!H$24,'H-32A-WP06 - Debt Service'!H$27/12,0)),"-")</f>
        <v>0</v>
      </c>
      <c r="K253" s="261">
        <f>IFERROR(IF(-SUM(K$20:K252)+K$15&lt;0.000001,0,IF($C253&gt;='H-32A-WP06 - Debt Service'!I$24,'H-32A-WP06 - Debt Service'!I$27/12,0)),"-")</f>
        <v>0</v>
      </c>
      <c r="L253" s="261">
        <f>IFERROR(IF(-SUM(L$20:L252)+L$15&lt;0.000001,0,IF($C253&gt;='H-32A-WP06 - Debt Service'!J$24,'H-32A-WP06 - Debt Service'!J$27/12,0)),"-")</f>
        <v>0</v>
      </c>
      <c r="M253" s="261">
        <f>IFERROR(IF(-SUM(M$20:M252)+M$15&lt;0.000001,0,IF($C253&gt;='H-32A-WP06 - Debt Service'!K$24,'H-32A-WP06 - Debt Service'!K$27/12,0)),"-")</f>
        <v>0</v>
      </c>
      <c r="N253" s="261"/>
      <c r="O253" s="261"/>
      <c r="P253" s="261">
        <f>IFERROR(IF(-SUM(P$20:P252)+P$15&lt;0.000001,0,IF($C253&gt;='H-32A-WP06 - Debt Service'!M$24,'H-32A-WP06 - Debt Service'!M$27/12,0)),"-")</f>
        <v>0</v>
      </c>
      <c r="Q253" s="261">
        <f>IFERROR(IF(-SUM(Q$20:Q252)+Q$15&lt;0.000001,0,IF($C253&gt;='H-32A-WP06 - Debt Service'!L$24,'H-32A-WP06 - Debt Service'!L$27/12,0)),"-")</f>
        <v>0</v>
      </c>
      <c r="R253" s="261">
        <f>IFERROR(IF(-SUM(R$20:R252)+R$15&lt;0.000001,0,IF($C253&gt;='H-32A-WP06 - Debt Service'!S$24,'H-32A-WP06 - Debt Service'!S$27/12,0)),"-")</f>
        <v>0</v>
      </c>
      <c r="S253" s="261">
        <f>IFERROR(IF(-SUM(S$20:S252)+S$15&lt;0.000001,0,IF($C253&gt;='H-32A-WP06 - Debt Service'!O$24,'H-32A-WP06 - Debt Service'!O$27/12,0)),"-")</f>
        <v>0</v>
      </c>
      <c r="T253" s="261">
        <f>IFERROR(IF(-SUM(T$20:T252)+T$15&lt;0.000001,0,IF($C253&gt;='H-32A-WP06 - Debt Service'!#REF!,'H-32A-WP06 - Debt Service'!#REF!/12,0)),"-")</f>
        <v>0</v>
      </c>
      <c r="U253" s="261">
        <f>IFERROR(IF(-SUM(U$20:U252)+U$15&lt;0.000001,0,IF($C253&gt;='H-32A-WP06 - Debt Service'!T$24,'H-32A-WP06 - Debt Service'!T$27/12,0)),"-")</f>
        <v>0</v>
      </c>
      <c r="V253" s="261">
        <f>IFERROR(IF(-SUM(V$20:V252)+V$15&lt;0.000001,0,IF($C253&gt;='H-32A-WP06 - Debt Service'!N$24,'H-32A-WP06 - Debt Service'!N$27/12,0)),"-")</f>
        <v>0</v>
      </c>
      <c r="W253" s="261">
        <f>IFERROR(IF(-SUM(W$20:W252)+W$15&lt;0.000001,0,IF($C253&gt;='H-32A-WP06 - Debt Service'!Q$24,'H-32A-WP06 - Debt Service'!Q$27/12,0)),"-")</f>
        <v>0</v>
      </c>
      <c r="X253" s="261">
        <f>IFERROR(IF(-SUM(X$20:X252)+X$15&lt;0.000001,0,IF($C253&gt;='H-32A-WP06 - Debt Service'!T$24,'H-32A-WP06 - Debt Service'!T$27/12,0)),"-")</f>
        <v>0</v>
      </c>
      <c r="Y253" s="261">
        <f>IFERROR(IF(-SUM(Y$20:Y252)+Y$15&lt;0.000001,0,IF($C253&gt;='H-32A-WP06 - Debt Service'!#REF!,'H-32A-WP06 - Debt Service'!#REF!/12,0)),"-")</f>
        <v>0</v>
      </c>
      <c r="Z253" s="261">
        <f>IFERROR(IF(-SUM(Z$20:Z252)+Z$15&lt;0.000001,0,IF($C253&gt;='H-32A-WP06 - Debt Service'!S$24,'H-32A-WP06 - Debt Service'!S$27/12,0)),"-")</f>
        <v>0</v>
      </c>
      <c r="AA253" s="261">
        <f>IFERROR(IF(-SUM(AA$20:AA252)+AA$15&lt;0.000001,0,IF($C253&gt;='H-32A-WP06 - Debt Service'!R$24,'H-32A-WP06 - Debt Service'!R$27/12,0)),"-")</f>
        <v>0</v>
      </c>
      <c r="AB253" s="261">
        <f>IFERROR(IF(-SUM(AB$20:AB252)+AB$15&lt;0.000001,0,IF($C253&gt;='H-32A-WP06 - Debt Service'!P$24,'H-32A-WP06 - Debt Service'!P$27/12,0)),"-")</f>
        <v>0</v>
      </c>
      <c r="AC253" s="261">
        <f>IFERROR(IF(-SUM(AC$20:AC252)+AC$15&lt;0.000001,0,IF($C253&gt;='H-32A-WP06 - Debt Service'!#REF!,'H-32A-WP06 - Debt Service'!#REF!/12,0)),"-")</f>
        <v>0</v>
      </c>
      <c r="AD253" s="261">
        <f>IFERROR(IF(-SUM(AD$20:AD252)+AD$15&lt;0.000001,0,IF($C253&gt;='H-32A-WP06 - Debt Service'!#REF!,'H-32A-WP06 - Debt Service'!#REF!/12,0)),"-")</f>
        <v>0</v>
      </c>
      <c r="AE253" s="261">
        <f>IFERROR(IF(-SUM(AE$20:AE252)+AE$15&lt;0.000001,0,IF($C253&gt;='H-32A-WP06 - Debt Service'!#REF!,'H-32A-WP06 - Debt Service'!#REF!/12,0)),"-")</f>
        <v>0</v>
      </c>
      <c r="AF253" s="261">
        <f>IFERROR(IF(-SUM(AF$20:AF252)+AF$15&lt;0.000001,0,IF($C253&gt;='H-32A-WP06 - Debt Service'!#REF!,'H-32A-WP06 - Debt Service'!#REF!/12,0)),"-")</f>
        <v>0</v>
      </c>
      <c r="AH253" s="252">
        <f t="shared" si="16"/>
        <v>2038</v>
      </c>
      <c r="AI253" s="273">
        <f t="shared" si="18"/>
        <v>50557</v>
      </c>
      <c r="AJ253" s="273"/>
      <c r="AK253" s="261" t="str">
        <f>IFERROR(IF(-SUM(AK$20:AK252)+AK$15&lt;0.000001,0,IF($C253&gt;='H-32A-WP06 - Debt Service'!AH$24,'H-32A-WP06 - Debt Service'!AH$27/12,0)),"-")</f>
        <v>-</v>
      </c>
      <c r="AL253" s="261">
        <f>IFERROR(IF(-SUM(AL$20:AL252)+AL$15&lt;0.000001,0,IF($C253&gt;='H-32A-WP06 - Debt Service'!AI$24,'H-32A-WP06 - Debt Service'!AI$27/12,0)),"-")</f>
        <v>0</v>
      </c>
      <c r="AM253" s="261">
        <f>IFERROR(IF(-SUM(AM$20:AM252)+AM$15&lt;0.000001,0,IF($C253&gt;='H-32A-WP06 - Debt Service'!AJ$24,'H-32A-WP06 - Debt Service'!AJ$27/12,0)),"-")</f>
        <v>0</v>
      </c>
      <c r="AN253" s="261">
        <f>IFERROR(IF(-SUM(AN$20:AN252)+AN$15&lt;0.000001,0,IF($C253&gt;='H-32A-WP06 - Debt Service'!AK$24,'H-32A-WP06 - Debt Service'!AK$27/12,0)),"-")</f>
        <v>0</v>
      </c>
      <c r="AO253" s="261">
        <f>IFERROR(IF(-SUM(AO$20:AO252)+AO$15&lt;0.000001,0,IF($C253&gt;='H-32A-WP06 - Debt Service'!AL$24,'H-32A-WP06 - Debt Service'!AL$27/12,0)),"-")</f>
        <v>0</v>
      </c>
      <c r="AP253" s="261">
        <f>IFERROR(IF(-SUM(AP$20:AP252)+AP$15&lt;0.000001,0,IF($C253&gt;='H-32A-WP06 - Debt Service'!AM$24,'H-32A-WP06 - Debt Service'!AM$27/12,0)),"-")</f>
        <v>0</v>
      </c>
      <c r="AQ253" s="261">
        <f>IFERROR(IF(-SUM(AQ$20:AQ252)+AQ$15&lt;0.000001,0,IF($C253&gt;='H-32A-WP06 - Debt Service'!AN$24,'H-32A-WP06 - Debt Service'!AN$27/12,0)),"-")</f>
        <v>0</v>
      </c>
      <c r="AR253" s="261">
        <f>IFERROR(IF(-SUM(AR$20:AR252)+AR$15&lt;0.000001,0,IF($C253&gt;='H-32A-WP06 - Debt Service'!AO$24,'H-32A-WP06 - Debt Service'!AO$27/12,0)),"-")</f>
        <v>0</v>
      </c>
      <c r="AS253" s="261">
        <f>IFERROR(IF(-SUM(AS$20:AS252)+AS$15&lt;0.000001,0,IF($C253&gt;='H-32A-WP06 - Debt Service'!AP$24,'H-32A-WP06 - Debt Service'!AP$27/12,0)),"-")</f>
        <v>0</v>
      </c>
      <c r="AT253" s="261">
        <f>IFERROR(IF(-SUM(AT$20:AT252)+AT$15&lt;0.000001,0,IF($C253&gt;='H-32A-WP06 - Debt Service'!AQ$24,'H-32A-WP06 - Debt Service'!AQ$27/12,0)),"-")</f>
        <v>0</v>
      </c>
    </row>
    <row r="254" spans="2:46" x14ac:dyDescent="0.35">
      <c r="B254" s="252">
        <f t="shared" si="15"/>
        <v>2038</v>
      </c>
      <c r="C254" s="273">
        <f t="shared" si="17"/>
        <v>50587</v>
      </c>
      <c r="D254" s="273"/>
      <c r="E254" s="261">
        <f>IFERROR(IF(-SUM(E$20:E253)+E$15&lt;0.000001,0,IF($C254&gt;='H-32A-WP06 - Debt Service'!C$24,'H-32A-WP06 - Debt Service'!C$27/12,0)),"-")</f>
        <v>0</v>
      </c>
      <c r="F254" s="261">
        <f>IFERROR(IF(-SUM(F$20:F253)+F$15&lt;0.000001,0,IF($C254&gt;='H-32A-WP06 - Debt Service'!D$24,'H-32A-WP06 - Debt Service'!D$27/12,0)),"-")</f>
        <v>0</v>
      </c>
      <c r="G254" s="261">
        <f>IFERROR(IF(-SUM(G$20:G253)+G$15&lt;0.000001,0,IF($C254&gt;='H-32A-WP06 - Debt Service'!E$24,'H-32A-WP06 - Debt Service'!E$27/12,0)),"-")</f>
        <v>0</v>
      </c>
      <c r="H254" s="261">
        <f>IFERROR(IF(-SUM(H$20:H253)+H$15&lt;0.000001,0,IF($C254&gt;='H-32A-WP06 - Debt Service'!F$24,'H-32A-WP06 - Debt Service'!F$27/12,0)),"-")</f>
        <v>0</v>
      </c>
      <c r="I254" s="261">
        <f>IFERROR(IF(-SUM(I$20:I253)+I$15&lt;0.000001,0,IF($C254&gt;='H-32A-WP06 - Debt Service'!G$24,'H-32A-WP06 - Debt Service'!G$27/12,0)),"-")</f>
        <v>0</v>
      </c>
      <c r="J254" s="261">
        <f>IFERROR(IF(-SUM(J$20:J253)+J$15&lt;0.000001,0,IF($C254&gt;='H-32A-WP06 - Debt Service'!H$24,'H-32A-WP06 - Debt Service'!H$27/12,0)),"-")</f>
        <v>0</v>
      </c>
      <c r="K254" s="261">
        <f>IFERROR(IF(-SUM(K$20:K253)+K$15&lt;0.000001,0,IF($C254&gt;='H-32A-WP06 - Debt Service'!I$24,'H-32A-WP06 - Debt Service'!I$27/12,0)),"-")</f>
        <v>0</v>
      </c>
      <c r="L254" s="261">
        <f>IFERROR(IF(-SUM(L$20:L253)+L$15&lt;0.000001,0,IF($C254&gt;='H-32A-WP06 - Debt Service'!J$24,'H-32A-WP06 - Debt Service'!J$27/12,0)),"-")</f>
        <v>0</v>
      </c>
      <c r="M254" s="261">
        <f>IFERROR(IF(-SUM(M$20:M253)+M$15&lt;0.000001,0,IF($C254&gt;='H-32A-WP06 - Debt Service'!K$24,'H-32A-WP06 - Debt Service'!K$27/12,0)),"-")</f>
        <v>0</v>
      </c>
      <c r="N254" s="261"/>
      <c r="O254" s="261"/>
      <c r="P254" s="261">
        <f>IFERROR(IF(-SUM(P$20:P253)+P$15&lt;0.000001,0,IF($C254&gt;='H-32A-WP06 - Debt Service'!M$24,'H-32A-WP06 - Debt Service'!M$27/12,0)),"-")</f>
        <v>0</v>
      </c>
      <c r="Q254" s="261">
        <f>IFERROR(IF(-SUM(Q$20:Q253)+Q$15&lt;0.000001,0,IF($C254&gt;='H-32A-WP06 - Debt Service'!L$24,'H-32A-WP06 - Debt Service'!L$27/12,0)),"-")</f>
        <v>0</v>
      </c>
      <c r="R254" s="261">
        <f>IFERROR(IF(-SUM(R$20:R253)+R$15&lt;0.000001,0,IF($C254&gt;='H-32A-WP06 - Debt Service'!S$24,'H-32A-WP06 - Debt Service'!S$27/12,0)),"-")</f>
        <v>0</v>
      </c>
      <c r="S254" s="261">
        <f>IFERROR(IF(-SUM(S$20:S253)+S$15&lt;0.000001,0,IF($C254&gt;='H-32A-WP06 - Debt Service'!O$24,'H-32A-WP06 - Debt Service'!O$27/12,0)),"-")</f>
        <v>0</v>
      </c>
      <c r="T254" s="261">
        <f>IFERROR(IF(-SUM(T$20:T253)+T$15&lt;0.000001,0,IF($C254&gt;='H-32A-WP06 - Debt Service'!#REF!,'H-32A-WP06 - Debt Service'!#REF!/12,0)),"-")</f>
        <v>0</v>
      </c>
      <c r="U254" s="261">
        <f>IFERROR(IF(-SUM(U$20:U253)+U$15&lt;0.000001,0,IF($C254&gt;='H-32A-WP06 - Debt Service'!T$24,'H-32A-WP06 - Debt Service'!T$27/12,0)),"-")</f>
        <v>0</v>
      </c>
      <c r="V254" s="261">
        <f>IFERROR(IF(-SUM(V$20:V253)+V$15&lt;0.000001,0,IF($C254&gt;='H-32A-WP06 - Debt Service'!N$24,'H-32A-WP06 - Debt Service'!N$27/12,0)),"-")</f>
        <v>0</v>
      </c>
      <c r="W254" s="261">
        <f>IFERROR(IF(-SUM(W$20:W253)+W$15&lt;0.000001,0,IF($C254&gt;='H-32A-WP06 - Debt Service'!Q$24,'H-32A-WP06 - Debt Service'!Q$27/12,0)),"-")</f>
        <v>0</v>
      </c>
      <c r="X254" s="261">
        <f>IFERROR(IF(-SUM(X$20:X253)+X$15&lt;0.000001,0,IF($C254&gt;='H-32A-WP06 - Debt Service'!T$24,'H-32A-WP06 - Debt Service'!T$27/12,0)),"-")</f>
        <v>0</v>
      </c>
      <c r="Y254" s="261">
        <f>IFERROR(IF(-SUM(Y$20:Y253)+Y$15&lt;0.000001,0,IF($C254&gt;='H-32A-WP06 - Debt Service'!#REF!,'H-32A-WP06 - Debt Service'!#REF!/12,0)),"-")</f>
        <v>0</v>
      </c>
      <c r="Z254" s="261">
        <f>IFERROR(IF(-SUM(Z$20:Z253)+Z$15&lt;0.000001,0,IF($C254&gt;='H-32A-WP06 - Debt Service'!S$24,'H-32A-WP06 - Debt Service'!S$27/12,0)),"-")</f>
        <v>0</v>
      </c>
      <c r="AA254" s="261">
        <f>IFERROR(IF(-SUM(AA$20:AA253)+AA$15&lt;0.000001,0,IF($C254&gt;='H-32A-WP06 - Debt Service'!R$24,'H-32A-WP06 - Debt Service'!R$27/12,0)),"-")</f>
        <v>0</v>
      </c>
      <c r="AB254" s="261">
        <f>IFERROR(IF(-SUM(AB$20:AB253)+AB$15&lt;0.000001,0,IF($C254&gt;='H-32A-WP06 - Debt Service'!P$24,'H-32A-WP06 - Debt Service'!P$27/12,0)),"-")</f>
        <v>0</v>
      </c>
      <c r="AC254" s="261">
        <f>IFERROR(IF(-SUM(AC$20:AC253)+AC$15&lt;0.000001,0,IF($C254&gt;='H-32A-WP06 - Debt Service'!#REF!,'H-32A-WP06 - Debt Service'!#REF!/12,0)),"-")</f>
        <v>0</v>
      </c>
      <c r="AD254" s="261">
        <f>IFERROR(IF(-SUM(AD$20:AD253)+AD$15&lt;0.000001,0,IF($C254&gt;='H-32A-WP06 - Debt Service'!#REF!,'H-32A-WP06 - Debt Service'!#REF!/12,0)),"-")</f>
        <v>0</v>
      </c>
      <c r="AE254" s="261">
        <f>IFERROR(IF(-SUM(AE$20:AE253)+AE$15&lt;0.000001,0,IF($C254&gt;='H-32A-WP06 - Debt Service'!#REF!,'H-32A-WP06 - Debt Service'!#REF!/12,0)),"-")</f>
        <v>0</v>
      </c>
      <c r="AF254" s="261">
        <f>IFERROR(IF(-SUM(AF$20:AF253)+AF$15&lt;0.000001,0,IF($C254&gt;='H-32A-WP06 - Debt Service'!#REF!,'H-32A-WP06 - Debt Service'!#REF!/12,0)),"-")</f>
        <v>0</v>
      </c>
      <c r="AH254" s="252">
        <f t="shared" si="16"/>
        <v>2038</v>
      </c>
      <c r="AI254" s="273">
        <f t="shared" si="18"/>
        <v>50587</v>
      </c>
      <c r="AJ254" s="273"/>
      <c r="AK254" s="261" t="str">
        <f>IFERROR(IF(-SUM(AK$20:AK253)+AK$15&lt;0.000001,0,IF($C254&gt;='H-32A-WP06 - Debt Service'!AH$24,'H-32A-WP06 - Debt Service'!AH$27/12,0)),"-")</f>
        <v>-</v>
      </c>
      <c r="AL254" s="261">
        <f>IFERROR(IF(-SUM(AL$20:AL253)+AL$15&lt;0.000001,0,IF($C254&gt;='H-32A-WP06 - Debt Service'!AI$24,'H-32A-WP06 - Debt Service'!AI$27/12,0)),"-")</f>
        <v>0</v>
      </c>
      <c r="AM254" s="261">
        <f>IFERROR(IF(-SUM(AM$20:AM253)+AM$15&lt;0.000001,0,IF($C254&gt;='H-32A-WP06 - Debt Service'!AJ$24,'H-32A-WP06 - Debt Service'!AJ$27/12,0)),"-")</f>
        <v>0</v>
      </c>
      <c r="AN254" s="261">
        <f>IFERROR(IF(-SUM(AN$20:AN253)+AN$15&lt;0.000001,0,IF($C254&gt;='H-32A-WP06 - Debt Service'!AK$24,'H-32A-WP06 - Debt Service'!AK$27/12,0)),"-")</f>
        <v>0</v>
      </c>
      <c r="AO254" s="261">
        <f>IFERROR(IF(-SUM(AO$20:AO253)+AO$15&lt;0.000001,0,IF($C254&gt;='H-32A-WP06 - Debt Service'!AL$24,'H-32A-WP06 - Debt Service'!AL$27/12,0)),"-")</f>
        <v>0</v>
      </c>
      <c r="AP254" s="261">
        <f>IFERROR(IF(-SUM(AP$20:AP253)+AP$15&lt;0.000001,0,IF($C254&gt;='H-32A-WP06 - Debt Service'!AM$24,'H-32A-WP06 - Debt Service'!AM$27/12,0)),"-")</f>
        <v>0</v>
      </c>
      <c r="AQ254" s="261">
        <f>IFERROR(IF(-SUM(AQ$20:AQ253)+AQ$15&lt;0.000001,0,IF($C254&gt;='H-32A-WP06 - Debt Service'!AN$24,'H-32A-WP06 - Debt Service'!AN$27/12,0)),"-")</f>
        <v>0</v>
      </c>
      <c r="AR254" s="261">
        <f>IFERROR(IF(-SUM(AR$20:AR253)+AR$15&lt;0.000001,0,IF($C254&gt;='H-32A-WP06 - Debt Service'!AO$24,'H-32A-WP06 - Debt Service'!AO$27/12,0)),"-")</f>
        <v>0</v>
      </c>
      <c r="AS254" s="261">
        <f>IFERROR(IF(-SUM(AS$20:AS253)+AS$15&lt;0.000001,0,IF($C254&gt;='H-32A-WP06 - Debt Service'!AP$24,'H-32A-WP06 - Debt Service'!AP$27/12,0)),"-")</f>
        <v>0</v>
      </c>
      <c r="AT254" s="261">
        <f>IFERROR(IF(-SUM(AT$20:AT253)+AT$15&lt;0.000001,0,IF($C254&gt;='H-32A-WP06 - Debt Service'!AQ$24,'H-32A-WP06 - Debt Service'!AQ$27/12,0)),"-")</f>
        <v>0</v>
      </c>
    </row>
    <row r="255" spans="2:46" x14ac:dyDescent="0.35">
      <c r="B255" s="252">
        <f t="shared" si="15"/>
        <v>2038</v>
      </c>
      <c r="C255" s="273">
        <f t="shared" si="17"/>
        <v>50618</v>
      </c>
      <c r="D255" s="273"/>
      <c r="E255" s="261">
        <f>IFERROR(IF(-SUM(E$20:E254)+E$15&lt;0.000001,0,IF($C255&gt;='H-32A-WP06 - Debt Service'!C$24,'H-32A-WP06 - Debt Service'!C$27/12,0)),"-")</f>
        <v>0</v>
      </c>
      <c r="F255" s="261">
        <f>IFERROR(IF(-SUM(F$20:F254)+F$15&lt;0.000001,0,IF($C255&gt;='H-32A-WP06 - Debt Service'!D$24,'H-32A-WP06 - Debt Service'!D$27/12,0)),"-")</f>
        <v>0</v>
      </c>
      <c r="G255" s="261">
        <f>IFERROR(IF(-SUM(G$20:G254)+G$15&lt;0.000001,0,IF($C255&gt;='H-32A-WP06 - Debt Service'!E$24,'H-32A-WP06 - Debt Service'!E$27/12,0)),"-")</f>
        <v>0</v>
      </c>
      <c r="H255" s="261">
        <f>IFERROR(IF(-SUM(H$20:H254)+H$15&lt;0.000001,0,IF($C255&gt;='H-32A-WP06 - Debt Service'!F$24,'H-32A-WP06 - Debt Service'!F$27/12,0)),"-")</f>
        <v>0</v>
      </c>
      <c r="I255" s="261">
        <f>IFERROR(IF(-SUM(I$20:I254)+I$15&lt;0.000001,0,IF($C255&gt;='H-32A-WP06 - Debt Service'!G$24,'H-32A-WP06 - Debt Service'!G$27/12,0)),"-")</f>
        <v>0</v>
      </c>
      <c r="J255" s="261">
        <f>IFERROR(IF(-SUM(J$20:J254)+J$15&lt;0.000001,0,IF($C255&gt;='H-32A-WP06 - Debt Service'!H$24,'H-32A-WP06 - Debt Service'!H$27/12,0)),"-")</f>
        <v>0</v>
      </c>
      <c r="K255" s="261">
        <f>IFERROR(IF(-SUM(K$20:K254)+K$15&lt;0.000001,0,IF($C255&gt;='H-32A-WP06 - Debt Service'!I$24,'H-32A-WP06 - Debt Service'!I$27/12,0)),"-")</f>
        <v>0</v>
      </c>
      <c r="L255" s="261">
        <f>IFERROR(IF(-SUM(L$20:L254)+L$15&lt;0.000001,0,IF($C255&gt;='H-32A-WP06 - Debt Service'!J$24,'H-32A-WP06 - Debt Service'!J$27/12,0)),"-")</f>
        <v>0</v>
      </c>
      <c r="M255" s="261">
        <f>IFERROR(IF(-SUM(M$20:M254)+M$15&lt;0.000001,0,IF($C255&gt;='H-32A-WP06 - Debt Service'!K$24,'H-32A-WP06 - Debt Service'!K$27/12,0)),"-")</f>
        <v>0</v>
      </c>
      <c r="N255" s="261"/>
      <c r="O255" s="261"/>
      <c r="P255" s="261">
        <f>IFERROR(IF(-SUM(P$20:P254)+P$15&lt;0.000001,0,IF($C255&gt;='H-32A-WP06 - Debt Service'!M$24,'H-32A-WP06 - Debt Service'!M$27/12,0)),"-")</f>
        <v>0</v>
      </c>
      <c r="Q255" s="261">
        <f>IFERROR(IF(-SUM(Q$20:Q254)+Q$15&lt;0.000001,0,IF($C255&gt;='H-32A-WP06 - Debt Service'!L$24,'H-32A-WP06 - Debt Service'!L$27/12,0)),"-")</f>
        <v>0</v>
      </c>
      <c r="R255" s="261">
        <f>IFERROR(IF(-SUM(R$20:R254)+R$15&lt;0.000001,0,IF($C255&gt;='H-32A-WP06 - Debt Service'!S$24,'H-32A-WP06 - Debt Service'!S$27/12,0)),"-")</f>
        <v>0</v>
      </c>
      <c r="S255" s="261">
        <f>IFERROR(IF(-SUM(S$20:S254)+S$15&lt;0.000001,0,IF($C255&gt;='H-32A-WP06 - Debt Service'!O$24,'H-32A-WP06 - Debt Service'!O$27/12,0)),"-")</f>
        <v>0</v>
      </c>
      <c r="T255" s="261">
        <f>IFERROR(IF(-SUM(T$20:T254)+T$15&lt;0.000001,0,IF($C255&gt;='H-32A-WP06 - Debt Service'!#REF!,'H-32A-WP06 - Debt Service'!#REF!/12,0)),"-")</f>
        <v>0</v>
      </c>
      <c r="U255" s="261">
        <f>IFERROR(IF(-SUM(U$20:U254)+U$15&lt;0.000001,0,IF($C255&gt;='H-32A-WP06 - Debt Service'!T$24,'H-32A-WP06 - Debt Service'!T$27/12,0)),"-")</f>
        <v>0</v>
      </c>
      <c r="V255" s="261">
        <f>IFERROR(IF(-SUM(V$20:V254)+V$15&lt;0.000001,0,IF($C255&gt;='H-32A-WP06 - Debt Service'!N$24,'H-32A-WP06 - Debt Service'!N$27/12,0)),"-")</f>
        <v>0</v>
      </c>
      <c r="W255" s="261">
        <f>IFERROR(IF(-SUM(W$20:W254)+W$15&lt;0.000001,0,IF($C255&gt;='H-32A-WP06 - Debt Service'!Q$24,'H-32A-WP06 - Debt Service'!Q$27/12,0)),"-")</f>
        <v>0</v>
      </c>
      <c r="X255" s="261">
        <f>IFERROR(IF(-SUM(X$20:X254)+X$15&lt;0.000001,0,IF($C255&gt;='H-32A-WP06 - Debt Service'!T$24,'H-32A-WP06 - Debt Service'!T$27/12,0)),"-")</f>
        <v>0</v>
      </c>
      <c r="Y255" s="261">
        <f>IFERROR(IF(-SUM(Y$20:Y254)+Y$15&lt;0.000001,0,IF($C255&gt;='H-32A-WP06 - Debt Service'!#REF!,'H-32A-WP06 - Debt Service'!#REF!/12,0)),"-")</f>
        <v>0</v>
      </c>
      <c r="Z255" s="261">
        <f>IFERROR(IF(-SUM(Z$20:Z254)+Z$15&lt;0.000001,0,IF($C255&gt;='H-32A-WP06 - Debt Service'!S$24,'H-32A-WP06 - Debt Service'!S$27/12,0)),"-")</f>
        <v>0</v>
      </c>
      <c r="AA255" s="261">
        <f>IFERROR(IF(-SUM(AA$20:AA254)+AA$15&lt;0.000001,0,IF($C255&gt;='H-32A-WP06 - Debt Service'!R$24,'H-32A-WP06 - Debt Service'!R$27/12,0)),"-")</f>
        <v>0</v>
      </c>
      <c r="AB255" s="261">
        <f>IFERROR(IF(-SUM(AB$20:AB254)+AB$15&lt;0.000001,0,IF($C255&gt;='H-32A-WP06 - Debt Service'!P$24,'H-32A-WP06 - Debt Service'!P$27/12,0)),"-")</f>
        <v>0</v>
      </c>
      <c r="AC255" s="261">
        <f>IFERROR(IF(-SUM(AC$20:AC254)+AC$15&lt;0.000001,0,IF($C255&gt;='H-32A-WP06 - Debt Service'!#REF!,'H-32A-WP06 - Debt Service'!#REF!/12,0)),"-")</f>
        <v>0</v>
      </c>
      <c r="AD255" s="261">
        <f>IFERROR(IF(-SUM(AD$20:AD254)+AD$15&lt;0.000001,0,IF($C255&gt;='H-32A-WP06 - Debt Service'!#REF!,'H-32A-WP06 - Debt Service'!#REF!/12,0)),"-")</f>
        <v>0</v>
      </c>
      <c r="AE255" s="261">
        <f>IFERROR(IF(-SUM(AE$20:AE254)+AE$15&lt;0.000001,0,IF($C255&gt;='H-32A-WP06 - Debt Service'!#REF!,'H-32A-WP06 - Debt Service'!#REF!/12,0)),"-")</f>
        <v>0</v>
      </c>
      <c r="AF255" s="261">
        <f>IFERROR(IF(-SUM(AF$20:AF254)+AF$15&lt;0.000001,0,IF($C255&gt;='H-32A-WP06 - Debt Service'!#REF!,'H-32A-WP06 - Debt Service'!#REF!/12,0)),"-")</f>
        <v>0</v>
      </c>
      <c r="AH255" s="252">
        <f t="shared" si="16"/>
        <v>2038</v>
      </c>
      <c r="AI255" s="273">
        <f t="shared" si="18"/>
        <v>50618</v>
      </c>
      <c r="AJ255" s="273"/>
      <c r="AK255" s="261" t="str">
        <f>IFERROR(IF(-SUM(AK$20:AK254)+AK$15&lt;0.000001,0,IF($C255&gt;='H-32A-WP06 - Debt Service'!AH$24,'H-32A-WP06 - Debt Service'!AH$27/12,0)),"-")</f>
        <v>-</v>
      </c>
      <c r="AL255" s="261">
        <f>IFERROR(IF(-SUM(AL$20:AL254)+AL$15&lt;0.000001,0,IF($C255&gt;='H-32A-WP06 - Debt Service'!AI$24,'H-32A-WP06 - Debt Service'!AI$27/12,0)),"-")</f>
        <v>0</v>
      </c>
      <c r="AM255" s="261">
        <f>IFERROR(IF(-SUM(AM$20:AM254)+AM$15&lt;0.000001,0,IF($C255&gt;='H-32A-WP06 - Debt Service'!AJ$24,'H-32A-WP06 - Debt Service'!AJ$27/12,0)),"-")</f>
        <v>0</v>
      </c>
      <c r="AN255" s="261">
        <f>IFERROR(IF(-SUM(AN$20:AN254)+AN$15&lt;0.000001,0,IF($C255&gt;='H-32A-WP06 - Debt Service'!AK$24,'H-32A-WP06 - Debt Service'!AK$27/12,0)),"-")</f>
        <v>0</v>
      </c>
      <c r="AO255" s="261">
        <f>IFERROR(IF(-SUM(AO$20:AO254)+AO$15&lt;0.000001,0,IF($C255&gt;='H-32A-WP06 - Debt Service'!AL$24,'H-32A-WP06 - Debt Service'!AL$27/12,0)),"-")</f>
        <v>0</v>
      </c>
      <c r="AP255" s="261">
        <f>IFERROR(IF(-SUM(AP$20:AP254)+AP$15&lt;0.000001,0,IF($C255&gt;='H-32A-WP06 - Debt Service'!AM$24,'H-32A-WP06 - Debt Service'!AM$27/12,0)),"-")</f>
        <v>0</v>
      </c>
      <c r="AQ255" s="261">
        <f>IFERROR(IF(-SUM(AQ$20:AQ254)+AQ$15&lt;0.000001,0,IF($C255&gt;='H-32A-WP06 - Debt Service'!AN$24,'H-32A-WP06 - Debt Service'!AN$27/12,0)),"-")</f>
        <v>0</v>
      </c>
      <c r="AR255" s="261">
        <f>IFERROR(IF(-SUM(AR$20:AR254)+AR$15&lt;0.000001,0,IF($C255&gt;='H-32A-WP06 - Debt Service'!AO$24,'H-32A-WP06 - Debt Service'!AO$27/12,0)),"-")</f>
        <v>0</v>
      </c>
      <c r="AS255" s="261">
        <f>IFERROR(IF(-SUM(AS$20:AS254)+AS$15&lt;0.000001,0,IF($C255&gt;='H-32A-WP06 - Debt Service'!AP$24,'H-32A-WP06 - Debt Service'!AP$27/12,0)),"-")</f>
        <v>0</v>
      </c>
      <c r="AT255" s="261">
        <f>IFERROR(IF(-SUM(AT$20:AT254)+AT$15&lt;0.000001,0,IF($C255&gt;='H-32A-WP06 - Debt Service'!AQ$24,'H-32A-WP06 - Debt Service'!AQ$27/12,0)),"-")</f>
        <v>0</v>
      </c>
    </row>
    <row r="256" spans="2:46" x14ac:dyDescent="0.35">
      <c r="B256" s="252">
        <f t="shared" si="15"/>
        <v>2038</v>
      </c>
      <c r="C256" s="273">
        <f t="shared" si="17"/>
        <v>50649</v>
      </c>
      <c r="D256" s="273"/>
      <c r="E256" s="261">
        <f>IFERROR(IF(-SUM(E$20:E255)+E$15&lt;0.000001,0,IF($C256&gt;='H-32A-WP06 - Debt Service'!C$24,'H-32A-WP06 - Debt Service'!C$27/12,0)),"-")</f>
        <v>0</v>
      </c>
      <c r="F256" s="261">
        <f>IFERROR(IF(-SUM(F$20:F255)+F$15&lt;0.000001,0,IF($C256&gt;='H-32A-WP06 - Debt Service'!D$24,'H-32A-WP06 - Debt Service'!D$27/12,0)),"-")</f>
        <v>0</v>
      </c>
      <c r="G256" s="261">
        <f>IFERROR(IF(-SUM(G$20:G255)+G$15&lt;0.000001,0,IF($C256&gt;='H-32A-WP06 - Debt Service'!E$24,'H-32A-WP06 - Debt Service'!E$27/12,0)),"-")</f>
        <v>0</v>
      </c>
      <c r="H256" s="261">
        <f>IFERROR(IF(-SUM(H$20:H255)+H$15&lt;0.000001,0,IF($C256&gt;='H-32A-WP06 - Debt Service'!F$24,'H-32A-WP06 - Debt Service'!F$27/12,0)),"-")</f>
        <v>0</v>
      </c>
      <c r="I256" s="261">
        <f>IFERROR(IF(-SUM(I$20:I255)+I$15&lt;0.000001,0,IF($C256&gt;='H-32A-WP06 - Debt Service'!G$24,'H-32A-WP06 - Debt Service'!G$27/12,0)),"-")</f>
        <v>0</v>
      </c>
      <c r="J256" s="261">
        <f>IFERROR(IF(-SUM(J$20:J255)+J$15&lt;0.000001,0,IF($C256&gt;='H-32A-WP06 - Debt Service'!H$24,'H-32A-WP06 - Debt Service'!H$27/12,0)),"-")</f>
        <v>0</v>
      </c>
      <c r="K256" s="261">
        <f>IFERROR(IF(-SUM(K$20:K255)+K$15&lt;0.000001,0,IF($C256&gt;='H-32A-WP06 - Debt Service'!I$24,'H-32A-WP06 - Debt Service'!I$27/12,0)),"-")</f>
        <v>0</v>
      </c>
      <c r="L256" s="261">
        <f>IFERROR(IF(-SUM(L$20:L255)+L$15&lt;0.000001,0,IF($C256&gt;='H-32A-WP06 - Debt Service'!J$24,'H-32A-WP06 - Debt Service'!J$27/12,0)),"-")</f>
        <v>0</v>
      </c>
      <c r="M256" s="261">
        <f>IFERROR(IF(-SUM(M$20:M255)+M$15&lt;0.000001,0,IF($C256&gt;='H-32A-WP06 - Debt Service'!K$24,'H-32A-WP06 - Debt Service'!K$27/12,0)),"-")</f>
        <v>0</v>
      </c>
      <c r="N256" s="261"/>
      <c r="O256" s="261"/>
      <c r="P256" s="261">
        <f>IFERROR(IF(-SUM(P$20:P255)+P$15&lt;0.000001,0,IF($C256&gt;='H-32A-WP06 - Debt Service'!M$24,'H-32A-WP06 - Debt Service'!M$27/12,0)),"-")</f>
        <v>0</v>
      </c>
      <c r="Q256" s="261">
        <f>IFERROR(IF(-SUM(Q$20:Q255)+Q$15&lt;0.000001,0,IF($C256&gt;='H-32A-WP06 - Debt Service'!L$24,'H-32A-WP06 - Debt Service'!L$27/12,0)),"-")</f>
        <v>0</v>
      </c>
      <c r="R256" s="261">
        <f>IFERROR(IF(-SUM(R$20:R255)+R$15&lt;0.000001,0,IF($C256&gt;='H-32A-WP06 - Debt Service'!S$24,'H-32A-WP06 - Debt Service'!S$27/12,0)),"-")</f>
        <v>0</v>
      </c>
      <c r="S256" s="261">
        <f>IFERROR(IF(-SUM(S$20:S255)+S$15&lt;0.000001,0,IF($C256&gt;='H-32A-WP06 - Debt Service'!O$24,'H-32A-WP06 - Debt Service'!O$27/12,0)),"-")</f>
        <v>0</v>
      </c>
      <c r="T256" s="261">
        <f>IFERROR(IF(-SUM(T$20:T255)+T$15&lt;0.000001,0,IF($C256&gt;='H-32A-WP06 - Debt Service'!#REF!,'H-32A-WP06 - Debt Service'!#REF!/12,0)),"-")</f>
        <v>0</v>
      </c>
      <c r="U256" s="261">
        <f>IFERROR(IF(-SUM(U$20:U255)+U$15&lt;0.000001,0,IF($C256&gt;='H-32A-WP06 - Debt Service'!T$24,'H-32A-WP06 - Debt Service'!T$27/12,0)),"-")</f>
        <v>0</v>
      </c>
      <c r="V256" s="261">
        <f>IFERROR(IF(-SUM(V$20:V255)+V$15&lt;0.000001,0,IF($C256&gt;='H-32A-WP06 - Debt Service'!N$24,'H-32A-WP06 - Debt Service'!N$27/12,0)),"-")</f>
        <v>0</v>
      </c>
      <c r="W256" s="261">
        <f>IFERROR(IF(-SUM(W$20:W255)+W$15&lt;0.000001,0,IF($C256&gt;='H-32A-WP06 - Debt Service'!Q$24,'H-32A-WP06 - Debt Service'!Q$27/12,0)),"-")</f>
        <v>0</v>
      </c>
      <c r="X256" s="261">
        <f>IFERROR(IF(-SUM(X$20:X255)+X$15&lt;0.000001,0,IF($C256&gt;='H-32A-WP06 - Debt Service'!T$24,'H-32A-WP06 - Debt Service'!T$27/12,0)),"-")</f>
        <v>0</v>
      </c>
      <c r="Y256" s="261">
        <f>IFERROR(IF(-SUM(Y$20:Y255)+Y$15&lt;0.000001,0,IF($C256&gt;='H-32A-WP06 - Debt Service'!#REF!,'H-32A-WP06 - Debt Service'!#REF!/12,0)),"-")</f>
        <v>0</v>
      </c>
      <c r="Z256" s="261">
        <f>IFERROR(IF(-SUM(Z$20:Z255)+Z$15&lt;0.000001,0,IF($C256&gt;='H-32A-WP06 - Debt Service'!S$24,'H-32A-WP06 - Debt Service'!S$27/12,0)),"-")</f>
        <v>0</v>
      </c>
      <c r="AA256" s="261">
        <f>IFERROR(IF(-SUM(AA$20:AA255)+AA$15&lt;0.000001,0,IF($C256&gt;='H-32A-WP06 - Debt Service'!R$24,'H-32A-WP06 - Debt Service'!R$27/12,0)),"-")</f>
        <v>0</v>
      </c>
      <c r="AB256" s="261">
        <f>IFERROR(IF(-SUM(AB$20:AB255)+AB$15&lt;0.000001,0,IF($C256&gt;='H-32A-WP06 - Debt Service'!P$24,'H-32A-WP06 - Debt Service'!P$27/12,0)),"-")</f>
        <v>0</v>
      </c>
      <c r="AC256" s="261">
        <f>IFERROR(IF(-SUM(AC$20:AC255)+AC$15&lt;0.000001,0,IF($C256&gt;='H-32A-WP06 - Debt Service'!#REF!,'H-32A-WP06 - Debt Service'!#REF!/12,0)),"-")</f>
        <v>0</v>
      </c>
      <c r="AD256" s="261">
        <f>IFERROR(IF(-SUM(AD$20:AD255)+AD$15&lt;0.000001,0,IF($C256&gt;='H-32A-WP06 - Debt Service'!#REF!,'H-32A-WP06 - Debt Service'!#REF!/12,0)),"-")</f>
        <v>0</v>
      </c>
      <c r="AE256" s="261">
        <f>IFERROR(IF(-SUM(AE$20:AE255)+AE$15&lt;0.000001,0,IF($C256&gt;='H-32A-WP06 - Debt Service'!#REF!,'H-32A-WP06 - Debt Service'!#REF!/12,0)),"-")</f>
        <v>0</v>
      </c>
      <c r="AF256" s="261">
        <f>IFERROR(IF(-SUM(AF$20:AF255)+AF$15&lt;0.000001,0,IF($C256&gt;='H-32A-WP06 - Debt Service'!#REF!,'H-32A-WP06 - Debt Service'!#REF!/12,0)),"-")</f>
        <v>0</v>
      </c>
      <c r="AH256" s="252">
        <f t="shared" si="16"/>
        <v>2038</v>
      </c>
      <c r="AI256" s="273">
        <f t="shared" si="18"/>
        <v>50649</v>
      </c>
      <c r="AJ256" s="273"/>
      <c r="AK256" s="261" t="str">
        <f>IFERROR(IF(-SUM(AK$20:AK255)+AK$15&lt;0.000001,0,IF($C256&gt;='H-32A-WP06 - Debt Service'!AH$24,'H-32A-WP06 - Debt Service'!AH$27/12,0)),"-")</f>
        <v>-</v>
      </c>
      <c r="AL256" s="261">
        <f>IFERROR(IF(-SUM(AL$20:AL255)+AL$15&lt;0.000001,0,IF($C256&gt;='H-32A-WP06 - Debt Service'!AI$24,'H-32A-WP06 - Debt Service'!AI$27/12,0)),"-")</f>
        <v>0</v>
      </c>
      <c r="AM256" s="261">
        <f>IFERROR(IF(-SUM(AM$20:AM255)+AM$15&lt;0.000001,0,IF($C256&gt;='H-32A-WP06 - Debt Service'!AJ$24,'H-32A-WP06 - Debt Service'!AJ$27/12,0)),"-")</f>
        <v>0</v>
      </c>
      <c r="AN256" s="261">
        <f>IFERROR(IF(-SUM(AN$20:AN255)+AN$15&lt;0.000001,0,IF($C256&gt;='H-32A-WP06 - Debt Service'!AK$24,'H-32A-WP06 - Debt Service'!AK$27/12,0)),"-")</f>
        <v>0</v>
      </c>
      <c r="AO256" s="261">
        <f>IFERROR(IF(-SUM(AO$20:AO255)+AO$15&lt;0.000001,0,IF($C256&gt;='H-32A-WP06 - Debt Service'!AL$24,'H-32A-WP06 - Debt Service'!AL$27/12,0)),"-")</f>
        <v>0</v>
      </c>
      <c r="AP256" s="261">
        <f>IFERROR(IF(-SUM(AP$20:AP255)+AP$15&lt;0.000001,0,IF($C256&gt;='H-32A-WP06 - Debt Service'!AM$24,'H-32A-WP06 - Debt Service'!AM$27/12,0)),"-")</f>
        <v>0</v>
      </c>
      <c r="AQ256" s="261">
        <f>IFERROR(IF(-SUM(AQ$20:AQ255)+AQ$15&lt;0.000001,0,IF($C256&gt;='H-32A-WP06 - Debt Service'!AN$24,'H-32A-WP06 - Debt Service'!AN$27/12,0)),"-")</f>
        <v>0</v>
      </c>
      <c r="AR256" s="261">
        <f>IFERROR(IF(-SUM(AR$20:AR255)+AR$15&lt;0.000001,0,IF($C256&gt;='H-32A-WP06 - Debt Service'!AO$24,'H-32A-WP06 - Debt Service'!AO$27/12,0)),"-")</f>
        <v>0</v>
      </c>
      <c r="AS256" s="261">
        <f>IFERROR(IF(-SUM(AS$20:AS255)+AS$15&lt;0.000001,0,IF($C256&gt;='H-32A-WP06 - Debt Service'!AP$24,'H-32A-WP06 - Debt Service'!AP$27/12,0)),"-")</f>
        <v>0</v>
      </c>
      <c r="AT256" s="261">
        <f>IFERROR(IF(-SUM(AT$20:AT255)+AT$15&lt;0.000001,0,IF($C256&gt;='H-32A-WP06 - Debt Service'!AQ$24,'H-32A-WP06 - Debt Service'!AQ$27/12,0)),"-")</f>
        <v>0</v>
      </c>
    </row>
    <row r="257" spans="2:46" x14ac:dyDescent="0.35">
      <c r="B257" s="252">
        <f t="shared" si="15"/>
        <v>2038</v>
      </c>
      <c r="C257" s="273">
        <f t="shared" si="17"/>
        <v>50679</v>
      </c>
      <c r="D257" s="273"/>
      <c r="E257" s="261">
        <f>IFERROR(IF(-SUM(E$20:E256)+E$15&lt;0.000001,0,IF($C257&gt;='H-32A-WP06 - Debt Service'!C$24,'H-32A-WP06 - Debt Service'!C$27/12,0)),"-")</f>
        <v>0</v>
      </c>
      <c r="F257" s="261">
        <f>IFERROR(IF(-SUM(F$20:F256)+F$15&lt;0.000001,0,IF($C257&gt;='H-32A-WP06 - Debt Service'!D$24,'H-32A-WP06 - Debt Service'!D$27/12,0)),"-")</f>
        <v>0</v>
      </c>
      <c r="G257" s="261">
        <f>IFERROR(IF(-SUM(G$20:G256)+G$15&lt;0.000001,0,IF($C257&gt;='H-32A-WP06 - Debt Service'!E$24,'H-32A-WP06 - Debt Service'!E$27/12,0)),"-")</f>
        <v>0</v>
      </c>
      <c r="H257" s="261">
        <f>IFERROR(IF(-SUM(H$20:H256)+H$15&lt;0.000001,0,IF($C257&gt;='H-32A-WP06 - Debt Service'!F$24,'H-32A-WP06 - Debt Service'!F$27/12,0)),"-")</f>
        <v>0</v>
      </c>
      <c r="I257" s="261">
        <f>IFERROR(IF(-SUM(I$20:I256)+I$15&lt;0.000001,0,IF($C257&gt;='H-32A-WP06 - Debt Service'!G$24,'H-32A-WP06 - Debt Service'!G$27/12,0)),"-")</f>
        <v>0</v>
      </c>
      <c r="J257" s="261">
        <f>IFERROR(IF(-SUM(J$20:J256)+J$15&lt;0.000001,0,IF($C257&gt;='H-32A-WP06 - Debt Service'!H$24,'H-32A-WP06 - Debt Service'!H$27/12,0)),"-")</f>
        <v>0</v>
      </c>
      <c r="K257" s="261">
        <f>IFERROR(IF(-SUM(K$20:K256)+K$15&lt;0.000001,0,IF($C257&gt;='H-32A-WP06 - Debt Service'!I$24,'H-32A-WP06 - Debt Service'!I$27/12,0)),"-")</f>
        <v>0</v>
      </c>
      <c r="L257" s="261">
        <f>IFERROR(IF(-SUM(L$20:L256)+L$15&lt;0.000001,0,IF($C257&gt;='H-32A-WP06 - Debt Service'!J$24,'H-32A-WP06 - Debt Service'!J$27/12,0)),"-")</f>
        <v>0</v>
      </c>
      <c r="M257" s="261">
        <f>IFERROR(IF(-SUM(M$20:M256)+M$15&lt;0.000001,0,IF($C257&gt;='H-32A-WP06 - Debt Service'!K$24,'H-32A-WP06 - Debt Service'!K$27/12,0)),"-")</f>
        <v>0</v>
      </c>
      <c r="N257" s="261"/>
      <c r="O257" s="261"/>
      <c r="P257" s="261">
        <f>IFERROR(IF(-SUM(P$20:P256)+P$15&lt;0.000001,0,IF($C257&gt;='H-32A-WP06 - Debt Service'!M$24,'H-32A-WP06 - Debt Service'!M$27/12,0)),"-")</f>
        <v>0</v>
      </c>
      <c r="Q257" s="261">
        <f>IFERROR(IF(-SUM(Q$20:Q256)+Q$15&lt;0.000001,0,IF($C257&gt;='H-32A-WP06 - Debt Service'!L$24,'H-32A-WP06 - Debt Service'!L$27/12,0)),"-")</f>
        <v>0</v>
      </c>
      <c r="R257" s="261">
        <f>IFERROR(IF(-SUM(R$20:R256)+R$15&lt;0.000001,0,IF($C257&gt;='H-32A-WP06 - Debt Service'!S$24,'H-32A-WP06 - Debt Service'!S$27/12,0)),"-")</f>
        <v>0</v>
      </c>
      <c r="S257" s="261">
        <f>IFERROR(IF(-SUM(S$20:S256)+S$15&lt;0.000001,0,IF($C257&gt;='H-32A-WP06 - Debt Service'!O$24,'H-32A-WP06 - Debt Service'!O$27/12,0)),"-")</f>
        <v>0</v>
      </c>
      <c r="T257" s="261">
        <f>IFERROR(IF(-SUM(T$20:T256)+T$15&lt;0.000001,0,IF($C257&gt;='H-32A-WP06 - Debt Service'!#REF!,'H-32A-WP06 - Debt Service'!#REF!/12,0)),"-")</f>
        <v>0</v>
      </c>
      <c r="U257" s="261">
        <f>IFERROR(IF(-SUM(U$20:U256)+U$15&lt;0.000001,0,IF($C257&gt;='H-32A-WP06 - Debt Service'!T$24,'H-32A-WP06 - Debt Service'!T$27/12,0)),"-")</f>
        <v>0</v>
      </c>
      <c r="V257" s="261">
        <f>IFERROR(IF(-SUM(V$20:V256)+V$15&lt;0.000001,0,IF($C257&gt;='H-32A-WP06 - Debt Service'!N$24,'H-32A-WP06 - Debt Service'!N$27/12,0)),"-")</f>
        <v>0</v>
      </c>
      <c r="W257" s="261">
        <f>IFERROR(IF(-SUM(W$20:W256)+W$15&lt;0.000001,0,IF($C257&gt;='H-32A-WP06 - Debt Service'!Q$24,'H-32A-WP06 - Debt Service'!Q$27/12,0)),"-")</f>
        <v>0</v>
      </c>
      <c r="X257" s="261">
        <f>IFERROR(IF(-SUM(X$20:X256)+X$15&lt;0.000001,0,IF($C257&gt;='H-32A-WP06 - Debt Service'!T$24,'H-32A-WP06 - Debt Service'!T$27/12,0)),"-")</f>
        <v>0</v>
      </c>
      <c r="Y257" s="261">
        <f>IFERROR(IF(-SUM(Y$20:Y256)+Y$15&lt;0.000001,0,IF($C257&gt;='H-32A-WP06 - Debt Service'!#REF!,'H-32A-WP06 - Debt Service'!#REF!/12,0)),"-")</f>
        <v>0</v>
      </c>
      <c r="Z257" s="261">
        <f>IFERROR(IF(-SUM(Z$20:Z256)+Z$15&lt;0.000001,0,IF($C257&gt;='H-32A-WP06 - Debt Service'!S$24,'H-32A-WP06 - Debt Service'!S$27/12,0)),"-")</f>
        <v>0</v>
      </c>
      <c r="AA257" s="261">
        <f>IFERROR(IF(-SUM(AA$20:AA256)+AA$15&lt;0.000001,0,IF($C257&gt;='H-32A-WP06 - Debt Service'!R$24,'H-32A-WP06 - Debt Service'!R$27/12,0)),"-")</f>
        <v>0</v>
      </c>
      <c r="AB257" s="261">
        <f>IFERROR(IF(-SUM(AB$20:AB256)+AB$15&lt;0.000001,0,IF($C257&gt;='H-32A-WP06 - Debt Service'!P$24,'H-32A-WP06 - Debt Service'!P$27/12,0)),"-")</f>
        <v>0</v>
      </c>
      <c r="AC257" s="261">
        <f>IFERROR(IF(-SUM(AC$20:AC256)+AC$15&lt;0.000001,0,IF($C257&gt;='H-32A-WP06 - Debt Service'!#REF!,'H-32A-WP06 - Debt Service'!#REF!/12,0)),"-")</f>
        <v>0</v>
      </c>
      <c r="AD257" s="261">
        <f>IFERROR(IF(-SUM(AD$20:AD256)+AD$15&lt;0.000001,0,IF($C257&gt;='H-32A-WP06 - Debt Service'!#REF!,'H-32A-WP06 - Debt Service'!#REF!/12,0)),"-")</f>
        <v>0</v>
      </c>
      <c r="AE257" s="261">
        <f>IFERROR(IF(-SUM(AE$20:AE256)+AE$15&lt;0.000001,0,IF($C257&gt;='H-32A-WP06 - Debt Service'!#REF!,'H-32A-WP06 - Debt Service'!#REF!/12,0)),"-")</f>
        <v>0</v>
      </c>
      <c r="AF257" s="261">
        <f>IFERROR(IF(-SUM(AF$20:AF256)+AF$15&lt;0.000001,0,IF($C257&gt;='H-32A-WP06 - Debt Service'!#REF!,'H-32A-WP06 - Debt Service'!#REF!/12,0)),"-")</f>
        <v>0</v>
      </c>
      <c r="AH257" s="252">
        <f t="shared" si="16"/>
        <v>2038</v>
      </c>
      <c r="AI257" s="273">
        <f t="shared" si="18"/>
        <v>50679</v>
      </c>
      <c r="AJ257" s="273"/>
      <c r="AK257" s="261" t="str">
        <f>IFERROR(IF(-SUM(AK$20:AK256)+AK$15&lt;0.000001,0,IF($C257&gt;='H-32A-WP06 - Debt Service'!AH$24,'H-32A-WP06 - Debt Service'!AH$27/12,0)),"-")</f>
        <v>-</v>
      </c>
      <c r="AL257" s="261">
        <f>IFERROR(IF(-SUM(AL$20:AL256)+AL$15&lt;0.000001,0,IF($C257&gt;='H-32A-WP06 - Debt Service'!AI$24,'H-32A-WP06 - Debt Service'!AI$27/12,0)),"-")</f>
        <v>0</v>
      </c>
      <c r="AM257" s="261">
        <f>IFERROR(IF(-SUM(AM$20:AM256)+AM$15&lt;0.000001,0,IF($C257&gt;='H-32A-WP06 - Debt Service'!AJ$24,'H-32A-WP06 - Debt Service'!AJ$27/12,0)),"-")</f>
        <v>0</v>
      </c>
      <c r="AN257" s="261">
        <f>IFERROR(IF(-SUM(AN$20:AN256)+AN$15&lt;0.000001,0,IF($C257&gt;='H-32A-WP06 - Debt Service'!AK$24,'H-32A-WP06 - Debt Service'!AK$27/12,0)),"-")</f>
        <v>0</v>
      </c>
      <c r="AO257" s="261">
        <f>IFERROR(IF(-SUM(AO$20:AO256)+AO$15&lt;0.000001,0,IF($C257&gt;='H-32A-WP06 - Debt Service'!AL$24,'H-32A-WP06 - Debt Service'!AL$27/12,0)),"-")</f>
        <v>0</v>
      </c>
      <c r="AP257" s="261">
        <f>IFERROR(IF(-SUM(AP$20:AP256)+AP$15&lt;0.000001,0,IF($C257&gt;='H-32A-WP06 - Debt Service'!AM$24,'H-32A-WP06 - Debt Service'!AM$27/12,0)),"-")</f>
        <v>0</v>
      </c>
      <c r="AQ257" s="261">
        <f>IFERROR(IF(-SUM(AQ$20:AQ256)+AQ$15&lt;0.000001,0,IF($C257&gt;='H-32A-WP06 - Debt Service'!AN$24,'H-32A-WP06 - Debt Service'!AN$27/12,0)),"-")</f>
        <v>0</v>
      </c>
      <c r="AR257" s="261">
        <f>IFERROR(IF(-SUM(AR$20:AR256)+AR$15&lt;0.000001,0,IF($C257&gt;='H-32A-WP06 - Debt Service'!AO$24,'H-32A-WP06 - Debt Service'!AO$27/12,0)),"-")</f>
        <v>0</v>
      </c>
      <c r="AS257" s="261">
        <f>IFERROR(IF(-SUM(AS$20:AS256)+AS$15&lt;0.000001,0,IF($C257&gt;='H-32A-WP06 - Debt Service'!AP$24,'H-32A-WP06 - Debt Service'!AP$27/12,0)),"-")</f>
        <v>0</v>
      </c>
      <c r="AT257" s="261">
        <f>IFERROR(IF(-SUM(AT$20:AT256)+AT$15&lt;0.000001,0,IF($C257&gt;='H-32A-WP06 - Debt Service'!AQ$24,'H-32A-WP06 - Debt Service'!AQ$27/12,0)),"-")</f>
        <v>0</v>
      </c>
    </row>
    <row r="258" spans="2:46" x14ac:dyDescent="0.35">
      <c r="B258" s="252">
        <f t="shared" si="15"/>
        <v>2038</v>
      </c>
      <c r="C258" s="273">
        <f t="shared" si="17"/>
        <v>50710</v>
      </c>
      <c r="D258" s="273"/>
      <c r="E258" s="261">
        <f>IFERROR(IF(-SUM(E$20:E257)+E$15&lt;0.000001,0,IF($C258&gt;='H-32A-WP06 - Debt Service'!C$24,'H-32A-WP06 - Debt Service'!C$27/12,0)),"-")</f>
        <v>0</v>
      </c>
      <c r="F258" s="261">
        <f>IFERROR(IF(-SUM(F$20:F257)+F$15&lt;0.000001,0,IF($C258&gt;='H-32A-WP06 - Debt Service'!D$24,'H-32A-WP06 - Debt Service'!D$27/12,0)),"-")</f>
        <v>0</v>
      </c>
      <c r="G258" s="261">
        <f>IFERROR(IF(-SUM(G$20:G257)+G$15&lt;0.000001,0,IF($C258&gt;='H-32A-WP06 - Debt Service'!E$24,'H-32A-WP06 - Debt Service'!E$27/12,0)),"-")</f>
        <v>0</v>
      </c>
      <c r="H258" s="261">
        <f>IFERROR(IF(-SUM(H$20:H257)+H$15&lt;0.000001,0,IF($C258&gt;='H-32A-WP06 - Debt Service'!F$24,'H-32A-WP06 - Debt Service'!F$27/12,0)),"-")</f>
        <v>0</v>
      </c>
      <c r="I258" s="261">
        <f>IFERROR(IF(-SUM(I$20:I257)+I$15&lt;0.000001,0,IF($C258&gt;='H-32A-WP06 - Debt Service'!G$24,'H-32A-WP06 - Debt Service'!G$27/12,0)),"-")</f>
        <v>0</v>
      </c>
      <c r="J258" s="261">
        <f>IFERROR(IF(-SUM(J$20:J257)+J$15&lt;0.000001,0,IF($C258&gt;='H-32A-WP06 - Debt Service'!H$24,'H-32A-WP06 - Debt Service'!H$27/12,0)),"-")</f>
        <v>0</v>
      </c>
      <c r="K258" s="261">
        <f>IFERROR(IF(-SUM(K$20:K257)+K$15&lt;0.000001,0,IF($C258&gt;='H-32A-WP06 - Debt Service'!I$24,'H-32A-WP06 - Debt Service'!I$27/12,0)),"-")</f>
        <v>0</v>
      </c>
      <c r="L258" s="261">
        <f>IFERROR(IF(-SUM(L$20:L257)+L$15&lt;0.000001,0,IF($C258&gt;='H-32A-WP06 - Debt Service'!J$24,'H-32A-WP06 - Debt Service'!J$27/12,0)),"-")</f>
        <v>0</v>
      </c>
      <c r="M258" s="261">
        <f>IFERROR(IF(-SUM(M$20:M257)+M$15&lt;0.000001,0,IF($C258&gt;='H-32A-WP06 - Debt Service'!K$24,'H-32A-WP06 - Debt Service'!K$27/12,0)),"-")</f>
        <v>0</v>
      </c>
      <c r="N258" s="261"/>
      <c r="O258" s="261"/>
      <c r="P258" s="261">
        <f>IFERROR(IF(-SUM(P$20:P257)+P$15&lt;0.000001,0,IF($C258&gt;='H-32A-WP06 - Debt Service'!M$24,'H-32A-WP06 - Debt Service'!M$27/12,0)),"-")</f>
        <v>0</v>
      </c>
      <c r="Q258" s="261">
        <f>IFERROR(IF(-SUM(Q$20:Q257)+Q$15&lt;0.000001,0,IF($C258&gt;='H-32A-WP06 - Debt Service'!L$24,'H-32A-WP06 - Debt Service'!L$27/12,0)),"-")</f>
        <v>0</v>
      </c>
      <c r="R258" s="261">
        <f>IFERROR(IF(-SUM(R$20:R257)+R$15&lt;0.000001,0,IF($C258&gt;='H-32A-WP06 - Debt Service'!S$24,'H-32A-WP06 - Debt Service'!S$27/12,0)),"-")</f>
        <v>0</v>
      </c>
      <c r="S258" s="261">
        <f>IFERROR(IF(-SUM(S$20:S257)+S$15&lt;0.000001,0,IF($C258&gt;='H-32A-WP06 - Debt Service'!O$24,'H-32A-WP06 - Debt Service'!O$27/12,0)),"-")</f>
        <v>0</v>
      </c>
      <c r="T258" s="261">
        <f>IFERROR(IF(-SUM(T$20:T257)+T$15&lt;0.000001,0,IF($C258&gt;='H-32A-WP06 - Debt Service'!#REF!,'H-32A-WP06 - Debt Service'!#REF!/12,0)),"-")</f>
        <v>0</v>
      </c>
      <c r="U258" s="261">
        <f>IFERROR(IF(-SUM(U$20:U257)+U$15&lt;0.000001,0,IF($C258&gt;='H-32A-WP06 - Debt Service'!T$24,'H-32A-WP06 - Debt Service'!T$27/12,0)),"-")</f>
        <v>0</v>
      </c>
      <c r="V258" s="261">
        <f>IFERROR(IF(-SUM(V$20:V257)+V$15&lt;0.000001,0,IF($C258&gt;='H-32A-WP06 - Debt Service'!N$24,'H-32A-WP06 - Debt Service'!N$27/12,0)),"-")</f>
        <v>0</v>
      </c>
      <c r="W258" s="261">
        <f>IFERROR(IF(-SUM(W$20:W257)+W$15&lt;0.000001,0,IF($C258&gt;='H-32A-WP06 - Debt Service'!Q$24,'H-32A-WP06 - Debt Service'!Q$27/12,0)),"-")</f>
        <v>0</v>
      </c>
      <c r="X258" s="261">
        <f>IFERROR(IF(-SUM(X$20:X257)+X$15&lt;0.000001,0,IF($C258&gt;='H-32A-WP06 - Debt Service'!T$24,'H-32A-WP06 - Debt Service'!T$27/12,0)),"-")</f>
        <v>0</v>
      </c>
      <c r="Y258" s="261">
        <f>IFERROR(IF(-SUM(Y$20:Y257)+Y$15&lt;0.000001,0,IF($C258&gt;='H-32A-WP06 - Debt Service'!#REF!,'H-32A-WP06 - Debt Service'!#REF!/12,0)),"-")</f>
        <v>0</v>
      </c>
      <c r="Z258" s="261">
        <f>IFERROR(IF(-SUM(Z$20:Z257)+Z$15&lt;0.000001,0,IF($C258&gt;='H-32A-WP06 - Debt Service'!S$24,'H-32A-WP06 - Debt Service'!S$27/12,0)),"-")</f>
        <v>0</v>
      </c>
      <c r="AA258" s="261">
        <f>IFERROR(IF(-SUM(AA$20:AA257)+AA$15&lt;0.000001,0,IF($C258&gt;='H-32A-WP06 - Debt Service'!R$24,'H-32A-WP06 - Debt Service'!R$27/12,0)),"-")</f>
        <v>0</v>
      </c>
      <c r="AB258" s="261">
        <f>IFERROR(IF(-SUM(AB$20:AB257)+AB$15&lt;0.000001,0,IF($C258&gt;='H-32A-WP06 - Debt Service'!P$24,'H-32A-WP06 - Debt Service'!P$27/12,0)),"-")</f>
        <v>0</v>
      </c>
      <c r="AC258" s="261">
        <f>IFERROR(IF(-SUM(AC$20:AC257)+AC$15&lt;0.000001,0,IF($C258&gt;='H-32A-WP06 - Debt Service'!#REF!,'H-32A-WP06 - Debt Service'!#REF!/12,0)),"-")</f>
        <v>0</v>
      </c>
      <c r="AD258" s="261">
        <f>IFERROR(IF(-SUM(AD$20:AD257)+AD$15&lt;0.000001,0,IF($C258&gt;='H-32A-WP06 - Debt Service'!#REF!,'H-32A-WP06 - Debt Service'!#REF!/12,0)),"-")</f>
        <v>0</v>
      </c>
      <c r="AE258" s="261">
        <f>IFERROR(IF(-SUM(AE$20:AE257)+AE$15&lt;0.000001,0,IF($C258&gt;='H-32A-WP06 - Debt Service'!#REF!,'H-32A-WP06 - Debt Service'!#REF!/12,0)),"-")</f>
        <v>0</v>
      </c>
      <c r="AF258" s="261">
        <f>IFERROR(IF(-SUM(AF$20:AF257)+AF$15&lt;0.000001,0,IF($C258&gt;='H-32A-WP06 - Debt Service'!#REF!,'H-32A-WP06 - Debt Service'!#REF!/12,0)),"-")</f>
        <v>0</v>
      </c>
      <c r="AH258" s="252">
        <f t="shared" si="16"/>
        <v>2038</v>
      </c>
      <c r="AI258" s="273">
        <f t="shared" si="18"/>
        <v>50710</v>
      </c>
      <c r="AJ258" s="273"/>
      <c r="AK258" s="261" t="str">
        <f>IFERROR(IF(-SUM(AK$20:AK257)+AK$15&lt;0.000001,0,IF($C258&gt;='H-32A-WP06 - Debt Service'!AH$24,'H-32A-WP06 - Debt Service'!AH$27/12,0)),"-")</f>
        <v>-</v>
      </c>
      <c r="AL258" s="261">
        <f>IFERROR(IF(-SUM(AL$20:AL257)+AL$15&lt;0.000001,0,IF($C258&gt;='H-32A-WP06 - Debt Service'!AI$24,'H-32A-WP06 - Debt Service'!AI$27/12,0)),"-")</f>
        <v>0</v>
      </c>
      <c r="AM258" s="261">
        <f>IFERROR(IF(-SUM(AM$20:AM257)+AM$15&lt;0.000001,0,IF($C258&gt;='H-32A-WP06 - Debt Service'!AJ$24,'H-32A-WP06 - Debt Service'!AJ$27/12,0)),"-")</f>
        <v>0</v>
      </c>
      <c r="AN258" s="261">
        <f>IFERROR(IF(-SUM(AN$20:AN257)+AN$15&lt;0.000001,0,IF($C258&gt;='H-32A-WP06 - Debt Service'!AK$24,'H-32A-WP06 - Debt Service'!AK$27/12,0)),"-")</f>
        <v>0</v>
      </c>
      <c r="AO258" s="261">
        <f>IFERROR(IF(-SUM(AO$20:AO257)+AO$15&lt;0.000001,0,IF($C258&gt;='H-32A-WP06 - Debt Service'!AL$24,'H-32A-WP06 - Debt Service'!AL$27/12,0)),"-")</f>
        <v>0</v>
      </c>
      <c r="AP258" s="261">
        <f>IFERROR(IF(-SUM(AP$20:AP257)+AP$15&lt;0.000001,0,IF($C258&gt;='H-32A-WP06 - Debt Service'!AM$24,'H-32A-WP06 - Debt Service'!AM$27/12,0)),"-")</f>
        <v>0</v>
      </c>
      <c r="AQ258" s="261">
        <f>IFERROR(IF(-SUM(AQ$20:AQ257)+AQ$15&lt;0.000001,0,IF($C258&gt;='H-32A-WP06 - Debt Service'!AN$24,'H-32A-WP06 - Debt Service'!AN$27/12,0)),"-")</f>
        <v>0</v>
      </c>
      <c r="AR258" s="261">
        <f>IFERROR(IF(-SUM(AR$20:AR257)+AR$15&lt;0.000001,0,IF($C258&gt;='H-32A-WP06 - Debt Service'!AO$24,'H-32A-WP06 - Debt Service'!AO$27/12,0)),"-")</f>
        <v>0</v>
      </c>
      <c r="AS258" s="261">
        <f>IFERROR(IF(-SUM(AS$20:AS257)+AS$15&lt;0.000001,0,IF($C258&gt;='H-32A-WP06 - Debt Service'!AP$24,'H-32A-WP06 - Debt Service'!AP$27/12,0)),"-")</f>
        <v>0</v>
      </c>
      <c r="AT258" s="261">
        <f>IFERROR(IF(-SUM(AT$20:AT257)+AT$15&lt;0.000001,0,IF($C258&gt;='H-32A-WP06 - Debt Service'!AQ$24,'H-32A-WP06 - Debt Service'!AQ$27/12,0)),"-")</f>
        <v>0</v>
      </c>
    </row>
    <row r="259" spans="2:46" x14ac:dyDescent="0.35">
      <c r="B259" s="252">
        <f t="shared" si="15"/>
        <v>2038</v>
      </c>
      <c r="C259" s="273">
        <f t="shared" si="17"/>
        <v>50740</v>
      </c>
      <c r="D259" s="273"/>
      <c r="E259" s="261">
        <f>IFERROR(IF(-SUM(E$20:E258)+E$15&lt;0.000001,0,IF($C259&gt;='H-32A-WP06 - Debt Service'!C$24,'H-32A-WP06 - Debt Service'!C$27/12,0)),"-")</f>
        <v>0</v>
      </c>
      <c r="F259" s="261">
        <f>IFERROR(IF(-SUM(F$20:F258)+F$15&lt;0.000001,0,IF($C259&gt;='H-32A-WP06 - Debt Service'!D$24,'H-32A-WP06 - Debt Service'!D$27/12,0)),"-")</f>
        <v>0</v>
      </c>
      <c r="G259" s="261">
        <f>IFERROR(IF(-SUM(G$20:G258)+G$15&lt;0.000001,0,IF($C259&gt;='H-32A-WP06 - Debt Service'!E$24,'H-32A-WP06 - Debt Service'!E$27/12,0)),"-")</f>
        <v>0</v>
      </c>
      <c r="H259" s="261">
        <f>IFERROR(IF(-SUM(H$20:H258)+H$15&lt;0.000001,0,IF($C259&gt;='H-32A-WP06 - Debt Service'!F$24,'H-32A-WP06 - Debt Service'!F$27/12,0)),"-")</f>
        <v>0</v>
      </c>
      <c r="I259" s="261">
        <f>IFERROR(IF(-SUM(I$20:I258)+I$15&lt;0.000001,0,IF($C259&gt;='H-32A-WP06 - Debt Service'!G$24,'H-32A-WP06 - Debt Service'!G$27/12,0)),"-")</f>
        <v>0</v>
      </c>
      <c r="J259" s="261">
        <f>IFERROR(IF(-SUM(J$20:J258)+J$15&lt;0.000001,0,IF($C259&gt;='H-32A-WP06 - Debt Service'!H$24,'H-32A-WP06 - Debt Service'!H$27/12,0)),"-")</f>
        <v>0</v>
      </c>
      <c r="K259" s="261">
        <f>IFERROR(IF(-SUM(K$20:K258)+K$15&lt;0.000001,0,IF($C259&gt;='H-32A-WP06 - Debt Service'!I$24,'H-32A-WP06 - Debt Service'!I$27/12,0)),"-")</f>
        <v>0</v>
      </c>
      <c r="L259" s="261">
        <f>IFERROR(IF(-SUM(L$20:L258)+L$15&lt;0.000001,0,IF($C259&gt;='H-32A-WP06 - Debt Service'!J$24,'H-32A-WP06 - Debt Service'!J$27/12,0)),"-")</f>
        <v>0</v>
      </c>
      <c r="M259" s="261">
        <f>IFERROR(IF(-SUM(M$20:M258)+M$15&lt;0.000001,0,IF($C259&gt;='H-32A-WP06 - Debt Service'!K$24,'H-32A-WP06 - Debt Service'!K$27/12,0)),"-")</f>
        <v>0</v>
      </c>
      <c r="N259" s="261"/>
      <c r="O259" s="261"/>
      <c r="P259" s="261">
        <f>IFERROR(IF(-SUM(P$20:P258)+P$15&lt;0.000001,0,IF($C259&gt;='H-32A-WP06 - Debt Service'!M$24,'H-32A-WP06 - Debt Service'!M$27/12,0)),"-")</f>
        <v>0</v>
      </c>
      <c r="Q259" s="261">
        <f>IFERROR(IF(-SUM(Q$20:Q258)+Q$15&lt;0.000001,0,IF($C259&gt;='H-32A-WP06 - Debt Service'!L$24,'H-32A-WP06 - Debt Service'!L$27/12,0)),"-")</f>
        <v>0</v>
      </c>
      <c r="R259" s="261">
        <f>IFERROR(IF(-SUM(R$20:R258)+R$15&lt;0.000001,0,IF($C259&gt;='H-32A-WP06 - Debt Service'!S$24,'H-32A-WP06 - Debt Service'!S$27/12,0)),"-")</f>
        <v>0</v>
      </c>
      <c r="S259" s="261">
        <f>IFERROR(IF(-SUM(S$20:S258)+S$15&lt;0.000001,0,IF($C259&gt;='H-32A-WP06 - Debt Service'!O$24,'H-32A-WP06 - Debt Service'!O$27/12,0)),"-")</f>
        <v>0</v>
      </c>
      <c r="T259" s="261">
        <f>IFERROR(IF(-SUM(T$20:T258)+T$15&lt;0.000001,0,IF($C259&gt;='H-32A-WP06 - Debt Service'!#REF!,'H-32A-WP06 - Debt Service'!#REF!/12,0)),"-")</f>
        <v>0</v>
      </c>
      <c r="U259" s="261">
        <f>IFERROR(IF(-SUM(U$20:U258)+U$15&lt;0.000001,0,IF($C259&gt;='H-32A-WP06 - Debt Service'!T$24,'H-32A-WP06 - Debt Service'!T$27/12,0)),"-")</f>
        <v>0</v>
      </c>
      <c r="V259" s="261">
        <f>IFERROR(IF(-SUM(V$20:V258)+V$15&lt;0.000001,0,IF($C259&gt;='H-32A-WP06 - Debt Service'!N$24,'H-32A-WP06 - Debt Service'!N$27/12,0)),"-")</f>
        <v>0</v>
      </c>
      <c r="W259" s="261">
        <f>IFERROR(IF(-SUM(W$20:W258)+W$15&lt;0.000001,0,IF($C259&gt;='H-32A-WP06 - Debt Service'!Q$24,'H-32A-WP06 - Debt Service'!Q$27/12,0)),"-")</f>
        <v>0</v>
      </c>
      <c r="X259" s="261">
        <f>IFERROR(IF(-SUM(X$20:X258)+X$15&lt;0.000001,0,IF($C259&gt;='H-32A-WP06 - Debt Service'!T$24,'H-32A-WP06 - Debt Service'!T$27/12,0)),"-")</f>
        <v>0</v>
      </c>
      <c r="Y259" s="261">
        <f>IFERROR(IF(-SUM(Y$20:Y258)+Y$15&lt;0.000001,0,IF($C259&gt;='H-32A-WP06 - Debt Service'!#REF!,'H-32A-WP06 - Debt Service'!#REF!/12,0)),"-")</f>
        <v>0</v>
      </c>
      <c r="Z259" s="261">
        <f>IFERROR(IF(-SUM(Z$20:Z258)+Z$15&lt;0.000001,0,IF($C259&gt;='H-32A-WP06 - Debt Service'!S$24,'H-32A-WP06 - Debt Service'!S$27/12,0)),"-")</f>
        <v>0</v>
      </c>
      <c r="AA259" s="261">
        <f>IFERROR(IF(-SUM(AA$20:AA258)+AA$15&lt;0.000001,0,IF($C259&gt;='H-32A-WP06 - Debt Service'!R$24,'H-32A-WP06 - Debt Service'!R$27/12,0)),"-")</f>
        <v>0</v>
      </c>
      <c r="AB259" s="261">
        <f>IFERROR(IF(-SUM(AB$20:AB258)+AB$15&lt;0.000001,0,IF($C259&gt;='H-32A-WP06 - Debt Service'!P$24,'H-32A-WP06 - Debt Service'!P$27/12,0)),"-")</f>
        <v>0</v>
      </c>
      <c r="AC259" s="261">
        <f>IFERROR(IF(-SUM(AC$20:AC258)+AC$15&lt;0.000001,0,IF($C259&gt;='H-32A-WP06 - Debt Service'!#REF!,'H-32A-WP06 - Debt Service'!#REF!/12,0)),"-")</f>
        <v>0</v>
      </c>
      <c r="AD259" s="261">
        <f>IFERROR(IF(-SUM(AD$20:AD258)+AD$15&lt;0.000001,0,IF($C259&gt;='H-32A-WP06 - Debt Service'!#REF!,'H-32A-WP06 - Debt Service'!#REF!/12,0)),"-")</f>
        <v>0</v>
      </c>
      <c r="AE259" s="261">
        <f>IFERROR(IF(-SUM(AE$20:AE258)+AE$15&lt;0.000001,0,IF($C259&gt;='H-32A-WP06 - Debt Service'!#REF!,'H-32A-WP06 - Debt Service'!#REF!/12,0)),"-")</f>
        <v>0</v>
      </c>
      <c r="AF259" s="261">
        <f>IFERROR(IF(-SUM(AF$20:AF258)+AF$15&lt;0.000001,0,IF($C259&gt;='H-32A-WP06 - Debt Service'!#REF!,'H-32A-WP06 - Debt Service'!#REF!/12,0)),"-")</f>
        <v>0</v>
      </c>
      <c r="AH259" s="252">
        <f t="shared" si="16"/>
        <v>2038</v>
      </c>
      <c r="AI259" s="273">
        <f t="shared" si="18"/>
        <v>50740</v>
      </c>
      <c r="AJ259" s="273"/>
      <c r="AK259" s="261" t="str">
        <f>IFERROR(IF(-SUM(AK$20:AK258)+AK$15&lt;0.000001,0,IF($C259&gt;='H-32A-WP06 - Debt Service'!AH$24,'H-32A-WP06 - Debt Service'!AH$27/12,0)),"-")</f>
        <v>-</v>
      </c>
      <c r="AL259" s="261">
        <f>IFERROR(IF(-SUM(AL$20:AL258)+AL$15&lt;0.000001,0,IF($C259&gt;='H-32A-WP06 - Debt Service'!AI$24,'H-32A-WP06 - Debt Service'!AI$27/12,0)),"-")</f>
        <v>0</v>
      </c>
      <c r="AM259" s="261">
        <f>IFERROR(IF(-SUM(AM$20:AM258)+AM$15&lt;0.000001,0,IF($C259&gt;='H-32A-WP06 - Debt Service'!AJ$24,'H-32A-WP06 - Debt Service'!AJ$27/12,0)),"-")</f>
        <v>0</v>
      </c>
      <c r="AN259" s="261">
        <f>IFERROR(IF(-SUM(AN$20:AN258)+AN$15&lt;0.000001,0,IF($C259&gt;='H-32A-WP06 - Debt Service'!AK$24,'H-32A-WP06 - Debt Service'!AK$27/12,0)),"-")</f>
        <v>0</v>
      </c>
      <c r="AO259" s="261">
        <f>IFERROR(IF(-SUM(AO$20:AO258)+AO$15&lt;0.000001,0,IF($C259&gt;='H-32A-WP06 - Debt Service'!AL$24,'H-32A-WP06 - Debt Service'!AL$27/12,0)),"-")</f>
        <v>0</v>
      </c>
      <c r="AP259" s="261">
        <f>IFERROR(IF(-SUM(AP$20:AP258)+AP$15&lt;0.000001,0,IF($C259&gt;='H-32A-WP06 - Debt Service'!AM$24,'H-32A-WP06 - Debt Service'!AM$27/12,0)),"-")</f>
        <v>0</v>
      </c>
      <c r="AQ259" s="261">
        <f>IFERROR(IF(-SUM(AQ$20:AQ258)+AQ$15&lt;0.000001,0,IF($C259&gt;='H-32A-WP06 - Debt Service'!AN$24,'H-32A-WP06 - Debt Service'!AN$27/12,0)),"-")</f>
        <v>0</v>
      </c>
      <c r="AR259" s="261">
        <f>IFERROR(IF(-SUM(AR$20:AR258)+AR$15&lt;0.000001,0,IF($C259&gt;='H-32A-WP06 - Debt Service'!AO$24,'H-32A-WP06 - Debt Service'!AO$27/12,0)),"-")</f>
        <v>0</v>
      </c>
      <c r="AS259" s="261">
        <f>IFERROR(IF(-SUM(AS$20:AS258)+AS$15&lt;0.000001,0,IF($C259&gt;='H-32A-WP06 - Debt Service'!AP$24,'H-32A-WP06 - Debt Service'!AP$27/12,0)),"-")</f>
        <v>0</v>
      </c>
      <c r="AT259" s="261">
        <f>IFERROR(IF(-SUM(AT$20:AT258)+AT$15&lt;0.000001,0,IF($C259&gt;='H-32A-WP06 - Debt Service'!AQ$24,'H-32A-WP06 - Debt Service'!AQ$27/12,0)),"-")</f>
        <v>0</v>
      </c>
    </row>
    <row r="260" spans="2:46" x14ac:dyDescent="0.35">
      <c r="B260" s="252">
        <f t="shared" si="15"/>
        <v>2039</v>
      </c>
      <c r="C260" s="273">
        <f t="shared" si="17"/>
        <v>50771</v>
      </c>
      <c r="D260" s="273"/>
      <c r="E260" s="261">
        <f>IFERROR(IF(-SUM(E$20:E259)+E$15&lt;0.000001,0,IF($C260&gt;='H-32A-WP06 - Debt Service'!C$24,'H-32A-WP06 - Debt Service'!C$27/12,0)),"-")</f>
        <v>0</v>
      </c>
      <c r="F260" s="261">
        <f>IFERROR(IF(-SUM(F$20:F259)+F$15&lt;0.000001,0,IF($C260&gt;='H-32A-WP06 - Debt Service'!D$24,'H-32A-WP06 - Debt Service'!D$27/12,0)),"-")</f>
        <v>0</v>
      </c>
      <c r="G260" s="261">
        <f>IFERROR(IF(-SUM(G$20:G259)+G$15&lt;0.000001,0,IF($C260&gt;='H-32A-WP06 - Debt Service'!E$24,'H-32A-WP06 - Debt Service'!E$27/12,0)),"-")</f>
        <v>0</v>
      </c>
      <c r="H260" s="261">
        <f>IFERROR(IF(-SUM(H$20:H259)+H$15&lt;0.000001,0,IF($C260&gt;='H-32A-WP06 - Debt Service'!F$24,'H-32A-WP06 - Debt Service'!F$27/12,0)),"-")</f>
        <v>0</v>
      </c>
      <c r="I260" s="261">
        <f>IFERROR(IF(-SUM(I$20:I259)+I$15&lt;0.000001,0,IF($C260&gt;='H-32A-WP06 - Debt Service'!G$24,'H-32A-WP06 - Debt Service'!G$27/12,0)),"-")</f>
        <v>0</v>
      </c>
      <c r="J260" s="261">
        <f>IFERROR(IF(-SUM(J$20:J259)+J$15&lt;0.000001,0,IF($C260&gt;='H-32A-WP06 - Debt Service'!H$24,'H-32A-WP06 - Debt Service'!H$27/12,0)),"-")</f>
        <v>0</v>
      </c>
      <c r="K260" s="261">
        <f>IFERROR(IF(-SUM(K$20:K259)+K$15&lt;0.000001,0,IF($C260&gt;='H-32A-WP06 - Debt Service'!I$24,'H-32A-WP06 - Debt Service'!I$27/12,0)),"-")</f>
        <v>0</v>
      </c>
      <c r="L260" s="261">
        <f>IFERROR(IF(-SUM(L$20:L259)+L$15&lt;0.000001,0,IF($C260&gt;='H-32A-WP06 - Debt Service'!J$24,'H-32A-WP06 - Debt Service'!J$27/12,0)),"-")</f>
        <v>0</v>
      </c>
      <c r="M260" s="261">
        <f>IFERROR(IF(-SUM(M$20:M259)+M$15&lt;0.000001,0,IF($C260&gt;='H-32A-WP06 - Debt Service'!K$24,'H-32A-WP06 - Debt Service'!K$27/12,0)),"-")</f>
        <v>0</v>
      </c>
      <c r="N260" s="261"/>
      <c r="O260" s="261"/>
      <c r="P260" s="261">
        <f>IFERROR(IF(-SUM(P$20:P259)+P$15&lt;0.000001,0,IF($C260&gt;='H-32A-WP06 - Debt Service'!M$24,'H-32A-WP06 - Debt Service'!M$27/12,0)),"-")</f>
        <v>0</v>
      </c>
      <c r="Q260" s="261">
        <f>IFERROR(IF(-SUM(Q$20:Q259)+Q$15&lt;0.000001,0,IF($C260&gt;='H-32A-WP06 - Debt Service'!L$24,'H-32A-WP06 - Debt Service'!L$27/12,0)),"-")</f>
        <v>0</v>
      </c>
      <c r="R260" s="261">
        <f>IFERROR(IF(-SUM(R$20:R259)+R$15&lt;0.000001,0,IF($C260&gt;='H-32A-WP06 - Debt Service'!S$24,'H-32A-WP06 - Debt Service'!S$27/12,0)),"-")</f>
        <v>0</v>
      </c>
      <c r="S260" s="261">
        <f>IFERROR(IF(-SUM(S$20:S259)+S$15&lt;0.000001,0,IF($C260&gt;='H-32A-WP06 - Debt Service'!O$24,'H-32A-WP06 - Debt Service'!O$27/12,0)),"-")</f>
        <v>0</v>
      </c>
      <c r="T260" s="261">
        <f>IFERROR(IF(-SUM(T$20:T259)+T$15&lt;0.000001,0,IF($C260&gt;='H-32A-WP06 - Debt Service'!#REF!,'H-32A-WP06 - Debt Service'!#REF!/12,0)),"-")</f>
        <v>0</v>
      </c>
      <c r="U260" s="261">
        <f>IFERROR(IF(-SUM(U$20:U259)+U$15&lt;0.000001,0,IF($C260&gt;='H-32A-WP06 - Debt Service'!T$24,'H-32A-WP06 - Debt Service'!T$27/12,0)),"-")</f>
        <v>0</v>
      </c>
      <c r="V260" s="261">
        <f>IFERROR(IF(-SUM(V$20:V259)+V$15&lt;0.000001,0,IF($C260&gt;='H-32A-WP06 - Debt Service'!N$24,'H-32A-WP06 - Debt Service'!N$27/12,0)),"-")</f>
        <v>0</v>
      </c>
      <c r="W260" s="261">
        <f>IFERROR(IF(-SUM(W$20:W259)+W$15&lt;0.000001,0,IF($C260&gt;='H-32A-WP06 - Debt Service'!Q$24,'H-32A-WP06 - Debt Service'!Q$27/12,0)),"-")</f>
        <v>0</v>
      </c>
      <c r="X260" s="261">
        <f>IFERROR(IF(-SUM(X$20:X259)+X$15&lt;0.000001,0,IF($C260&gt;='H-32A-WP06 - Debt Service'!T$24,'H-32A-WP06 - Debt Service'!T$27/12,0)),"-")</f>
        <v>0</v>
      </c>
      <c r="Y260" s="261">
        <f>IFERROR(IF(-SUM(Y$20:Y259)+Y$15&lt;0.000001,0,IF($C260&gt;='H-32A-WP06 - Debt Service'!#REF!,'H-32A-WP06 - Debt Service'!#REF!/12,0)),"-")</f>
        <v>0</v>
      </c>
      <c r="Z260" s="261">
        <f>IFERROR(IF(-SUM(Z$20:Z259)+Z$15&lt;0.000001,0,IF($C260&gt;='H-32A-WP06 - Debt Service'!S$24,'H-32A-WP06 - Debt Service'!S$27/12,0)),"-")</f>
        <v>0</v>
      </c>
      <c r="AA260" s="261">
        <f>IFERROR(IF(-SUM(AA$20:AA259)+AA$15&lt;0.000001,0,IF($C260&gt;='H-32A-WP06 - Debt Service'!R$24,'H-32A-WP06 - Debt Service'!R$27/12,0)),"-")</f>
        <v>0</v>
      </c>
      <c r="AB260" s="261">
        <f>IFERROR(IF(-SUM(AB$20:AB259)+AB$15&lt;0.000001,0,IF($C260&gt;='H-32A-WP06 - Debt Service'!P$24,'H-32A-WP06 - Debt Service'!P$27/12,0)),"-")</f>
        <v>0</v>
      </c>
      <c r="AC260" s="261">
        <f>IFERROR(IF(-SUM(AC$20:AC259)+AC$15&lt;0.000001,0,IF($C260&gt;='H-32A-WP06 - Debt Service'!#REF!,'H-32A-WP06 - Debt Service'!#REF!/12,0)),"-")</f>
        <v>0</v>
      </c>
      <c r="AD260" s="261">
        <f>IFERROR(IF(-SUM(AD$20:AD259)+AD$15&lt;0.000001,0,IF($C260&gt;='H-32A-WP06 - Debt Service'!#REF!,'H-32A-WP06 - Debt Service'!#REF!/12,0)),"-")</f>
        <v>0</v>
      </c>
      <c r="AE260" s="261">
        <f>IFERROR(IF(-SUM(AE$20:AE259)+AE$15&lt;0.000001,0,IF($C260&gt;='H-32A-WP06 - Debt Service'!#REF!,'H-32A-WP06 - Debt Service'!#REF!/12,0)),"-")</f>
        <v>0</v>
      </c>
      <c r="AF260" s="261">
        <f>IFERROR(IF(-SUM(AF$20:AF259)+AF$15&lt;0.000001,0,IF($C260&gt;='H-32A-WP06 - Debt Service'!#REF!,'H-32A-WP06 - Debt Service'!#REF!/12,0)),"-")</f>
        <v>0</v>
      </c>
      <c r="AH260" s="252">
        <f t="shared" si="16"/>
        <v>2039</v>
      </c>
      <c r="AI260" s="273">
        <f t="shared" si="18"/>
        <v>50771</v>
      </c>
      <c r="AJ260" s="273"/>
      <c r="AK260" s="261" t="str">
        <f>IFERROR(IF(-SUM(AK$20:AK259)+AK$15&lt;0.000001,0,IF($C260&gt;='H-32A-WP06 - Debt Service'!AH$24,'H-32A-WP06 - Debt Service'!AH$27/12,0)),"-")</f>
        <v>-</v>
      </c>
      <c r="AL260" s="261">
        <f>IFERROR(IF(-SUM(AL$20:AL259)+AL$15&lt;0.000001,0,IF($C260&gt;='H-32A-WP06 - Debt Service'!AI$24,'H-32A-WP06 - Debt Service'!AI$27/12,0)),"-")</f>
        <v>0</v>
      </c>
      <c r="AM260" s="261">
        <f>IFERROR(IF(-SUM(AM$20:AM259)+AM$15&lt;0.000001,0,IF($C260&gt;='H-32A-WP06 - Debt Service'!AJ$24,'H-32A-WP06 - Debt Service'!AJ$27/12,0)),"-")</f>
        <v>0</v>
      </c>
      <c r="AN260" s="261">
        <f>IFERROR(IF(-SUM(AN$20:AN259)+AN$15&lt;0.000001,0,IF($C260&gt;='H-32A-WP06 - Debt Service'!AK$24,'H-32A-WP06 - Debt Service'!AK$27/12,0)),"-")</f>
        <v>0</v>
      </c>
      <c r="AO260" s="261">
        <f>IFERROR(IF(-SUM(AO$20:AO259)+AO$15&lt;0.000001,0,IF($C260&gt;='H-32A-WP06 - Debt Service'!AL$24,'H-32A-WP06 - Debt Service'!AL$27/12,0)),"-")</f>
        <v>0</v>
      </c>
      <c r="AP260" s="261">
        <f>IFERROR(IF(-SUM(AP$20:AP259)+AP$15&lt;0.000001,0,IF($C260&gt;='H-32A-WP06 - Debt Service'!AM$24,'H-32A-WP06 - Debt Service'!AM$27/12,0)),"-")</f>
        <v>0</v>
      </c>
      <c r="AQ260" s="261">
        <f>IFERROR(IF(-SUM(AQ$20:AQ259)+AQ$15&lt;0.000001,0,IF($C260&gt;='H-32A-WP06 - Debt Service'!AN$24,'H-32A-WP06 - Debt Service'!AN$27/12,0)),"-")</f>
        <v>0</v>
      </c>
      <c r="AR260" s="261">
        <f>IFERROR(IF(-SUM(AR$20:AR259)+AR$15&lt;0.000001,0,IF($C260&gt;='H-32A-WP06 - Debt Service'!AO$24,'H-32A-WP06 - Debt Service'!AO$27/12,0)),"-")</f>
        <v>0</v>
      </c>
      <c r="AS260" s="261">
        <f>IFERROR(IF(-SUM(AS$20:AS259)+AS$15&lt;0.000001,0,IF($C260&gt;='H-32A-WP06 - Debt Service'!AP$24,'H-32A-WP06 - Debt Service'!AP$27/12,0)),"-")</f>
        <v>0</v>
      </c>
      <c r="AT260" s="261">
        <f>IFERROR(IF(-SUM(AT$20:AT259)+AT$15&lt;0.000001,0,IF($C260&gt;='H-32A-WP06 - Debt Service'!AQ$24,'H-32A-WP06 - Debt Service'!AQ$27/12,0)),"-")</f>
        <v>0</v>
      </c>
    </row>
    <row r="261" spans="2:46" x14ac:dyDescent="0.35">
      <c r="B261" s="252">
        <f t="shared" si="15"/>
        <v>2039</v>
      </c>
      <c r="C261" s="273">
        <f t="shared" si="17"/>
        <v>50802</v>
      </c>
      <c r="D261" s="273"/>
      <c r="E261" s="261">
        <f>IFERROR(IF(-SUM(E$20:E260)+E$15&lt;0.000001,0,IF($C261&gt;='H-32A-WP06 - Debt Service'!C$24,'H-32A-WP06 - Debt Service'!C$27/12,0)),"-")</f>
        <v>0</v>
      </c>
      <c r="F261" s="261">
        <f>IFERROR(IF(-SUM(F$20:F260)+F$15&lt;0.000001,0,IF($C261&gt;='H-32A-WP06 - Debt Service'!D$24,'H-32A-WP06 - Debt Service'!D$27/12,0)),"-")</f>
        <v>0</v>
      </c>
      <c r="G261" s="261">
        <f>IFERROR(IF(-SUM(G$20:G260)+G$15&lt;0.000001,0,IF($C261&gt;='H-32A-WP06 - Debt Service'!E$24,'H-32A-WP06 - Debt Service'!E$27/12,0)),"-")</f>
        <v>0</v>
      </c>
      <c r="H261" s="261">
        <f>IFERROR(IF(-SUM(H$20:H260)+H$15&lt;0.000001,0,IF($C261&gt;='H-32A-WP06 - Debt Service'!F$24,'H-32A-WP06 - Debt Service'!F$27/12,0)),"-")</f>
        <v>0</v>
      </c>
      <c r="I261" s="261">
        <f>IFERROR(IF(-SUM(I$20:I260)+I$15&lt;0.000001,0,IF($C261&gt;='H-32A-WP06 - Debt Service'!G$24,'H-32A-WP06 - Debt Service'!G$27/12,0)),"-")</f>
        <v>0</v>
      </c>
      <c r="J261" s="261">
        <f>IFERROR(IF(-SUM(J$20:J260)+J$15&lt;0.000001,0,IF($C261&gt;='H-32A-WP06 - Debt Service'!H$24,'H-32A-WP06 - Debt Service'!H$27/12,0)),"-")</f>
        <v>0</v>
      </c>
      <c r="K261" s="261">
        <f>IFERROR(IF(-SUM(K$20:K260)+K$15&lt;0.000001,0,IF($C261&gt;='H-32A-WP06 - Debt Service'!I$24,'H-32A-WP06 - Debt Service'!I$27/12,0)),"-")</f>
        <v>0</v>
      </c>
      <c r="L261" s="261">
        <f>IFERROR(IF(-SUM(L$20:L260)+L$15&lt;0.000001,0,IF($C261&gt;='H-32A-WP06 - Debt Service'!J$24,'H-32A-WP06 - Debt Service'!J$27/12,0)),"-")</f>
        <v>0</v>
      </c>
      <c r="M261" s="261">
        <f>IFERROR(IF(-SUM(M$20:M260)+M$15&lt;0.000001,0,IF($C261&gt;='H-32A-WP06 - Debt Service'!K$24,'H-32A-WP06 - Debt Service'!K$27/12,0)),"-")</f>
        <v>0</v>
      </c>
      <c r="N261" s="261"/>
      <c r="O261" s="261"/>
      <c r="P261" s="261">
        <f>IFERROR(IF(-SUM(P$20:P260)+P$15&lt;0.000001,0,IF($C261&gt;='H-32A-WP06 - Debt Service'!M$24,'H-32A-WP06 - Debt Service'!M$27/12,0)),"-")</f>
        <v>0</v>
      </c>
      <c r="Q261" s="261">
        <f>IFERROR(IF(-SUM(Q$20:Q260)+Q$15&lt;0.000001,0,IF($C261&gt;='H-32A-WP06 - Debt Service'!L$24,'H-32A-WP06 - Debt Service'!L$27/12,0)),"-")</f>
        <v>0</v>
      </c>
      <c r="R261" s="261">
        <f>IFERROR(IF(-SUM(R$20:R260)+R$15&lt;0.000001,0,IF($C261&gt;='H-32A-WP06 - Debt Service'!S$24,'H-32A-WP06 - Debt Service'!S$27/12,0)),"-")</f>
        <v>0</v>
      </c>
      <c r="S261" s="261">
        <f>IFERROR(IF(-SUM(S$20:S260)+S$15&lt;0.000001,0,IF($C261&gt;='H-32A-WP06 - Debt Service'!O$24,'H-32A-WP06 - Debt Service'!O$27/12,0)),"-")</f>
        <v>0</v>
      </c>
      <c r="T261" s="261">
        <f>IFERROR(IF(-SUM(T$20:T260)+T$15&lt;0.000001,0,IF($C261&gt;='H-32A-WP06 - Debt Service'!#REF!,'H-32A-WP06 - Debt Service'!#REF!/12,0)),"-")</f>
        <v>0</v>
      </c>
      <c r="U261" s="261">
        <f>IFERROR(IF(-SUM(U$20:U260)+U$15&lt;0.000001,0,IF($C261&gt;='H-32A-WP06 - Debt Service'!T$24,'H-32A-WP06 - Debt Service'!T$27/12,0)),"-")</f>
        <v>0</v>
      </c>
      <c r="V261" s="261">
        <f>IFERROR(IF(-SUM(V$20:V260)+V$15&lt;0.000001,0,IF($C261&gt;='H-32A-WP06 - Debt Service'!N$24,'H-32A-WP06 - Debt Service'!N$27/12,0)),"-")</f>
        <v>0</v>
      </c>
      <c r="W261" s="261">
        <f>IFERROR(IF(-SUM(W$20:W260)+W$15&lt;0.000001,0,IF($C261&gt;='H-32A-WP06 - Debt Service'!Q$24,'H-32A-WP06 - Debt Service'!Q$27/12,0)),"-")</f>
        <v>0</v>
      </c>
      <c r="X261" s="261">
        <f>IFERROR(IF(-SUM(X$20:X260)+X$15&lt;0.000001,0,IF($C261&gt;='H-32A-WP06 - Debt Service'!T$24,'H-32A-WP06 - Debt Service'!T$27/12,0)),"-")</f>
        <v>0</v>
      </c>
      <c r="Y261" s="261">
        <f>IFERROR(IF(-SUM(Y$20:Y260)+Y$15&lt;0.000001,0,IF($C261&gt;='H-32A-WP06 - Debt Service'!#REF!,'H-32A-WP06 - Debt Service'!#REF!/12,0)),"-")</f>
        <v>0</v>
      </c>
      <c r="Z261" s="261">
        <f>IFERROR(IF(-SUM(Z$20:Z260)+Z$15&lt;0.000001,0,IF($C261&gt;='H-32A-WP06 - Debt Service'!S$24,'H-32A-WP06 - Debt Service'!S$27/12,0)),"-")</f>
        <v>0</v>
      </c>
      <c r="AA261" s="261">
        <f>IFERROR(IF(-SUM(AA$20:AA260)+AA$15&lt;0.000001,0,IF($C261&gt;='H-32A-WP06 - Debt Service'!R$24,'H-32A-WP06 - Debt Service'!R$27/12,0)),"-")</f>
        <v>0</v>
      </c>
      <c r="AB261" s="261">
        <f>IFERROR(IF(-SUM(AB$20:AB260)+AB$15&lt;0.000001,0,IF($C261&gt;='H-32A-WP06 - Debt Service'!P$24,'H-32A-WP06 - Debt Service'!P$27/12,0)),"-")</f>
        <v>0</v>
      </c>
      <c r="AC261" s="261">
        <f>IFERROR(IF(-SUM(AC$20:AC260)+AC$15&lt;0.000001,0,IF($C261&gt;='H-32A-WP06 - Debt Service'!#REF!,'H-32A-WP06 - Debt Service'!#REF!/12,0)),"-")</f>
        <v>0</v>
      </c>
      <c r="AD261" s="261">
        <f>IFERROR(IF(-SUM(AD$20:AD260)+AD$15&lt;0.000001,0,IF($C261&gt;='H-32A-WP06 - Debt Service'!#REF!,'H-32A-WP06 - Debt Service'!#REF!/12,0)),"-")</f>
        <v>0</v>
      </c>
      <c r="AE261" s="261">
        <f>IFERROR(IF(-SUM(AE$20:AE260)+AE$15&lt;0.000001,0,IF($C261&gt;='H-32A-WP06 - Debt Service'!#REF!,'H-32A-WP06 - Debt Service'!#REF!/12,0)),"-")</f>
        <v>0</v>
      </c>
      <c r="AF261" s="261">
        <f>IFERROR(IF(-SUM(AF$20:AF260)+AF$15&lt;0.000001,0,IF($C261&gt;='H-32A-WP06 - Debt Service'!#REF!,'H-32A-WP06 - Debt Service'!#REF!/12,0)),"-")</f>
        <v>0</v>
      </c>
      <c r="AH261" s="252">
        <f t="shared" si="16"/>
        <v>2039</v>
      </c>
      <c r="AI261" s="273">
        <f t="shared" si="18"/>
        <v>50802</v>
      </c>
      <c r="AJ261" s="273"/>
      <c r="AK261" s="261" t="str">
        <f>IFERROR(IF(-SUM(AK$20:AK260)+AK$15&lt;0.000001,0,IF($C261&gt;='H-32A-WP06 - Debt Service'!AH$24,'H-32A-WP06 - Debt Service'!AH$27/12,0)),"-")</f>
        <v>-</v>
      </c>
      <c r="AL261" s="261">
        <f>IFERROR(IF(-SUM(AL$20:AL260)+AL$15&lt;0.000001,0,IF($C261&gt;='H-32A-WP06 - Debt Service'!AI$24,'H-32A-WP06 - Debt Service'!AI$27/12,0)),"-")</f>
        <v>0</v>
      </c>
      <c r="AM261" s="261">
        <f>IFERROR(IF(-SUM(AM$20:AM260)+AM$15&lt;0.000001,0,IF($C261&gt;='H-32A-WP06 - Debt Service'!AJ$24,'H-32A-WP06 - Debt Service'!AJ$27/12,0)),"-")</f>
        <v>0</v>
      </c>
      <c r="AN261" s="261">
        <f>IFERROR(IF(-SUM(AN$20:AN260)+AN$15&lt;0.000001,0,IF($C261&gt;='H-32A-WP06 - Debt Service'!AK$24,'H-32A-WP06 - Debt Service'!AK$27/12,0)),"-")</f>
        <v>0</v>
      </c>
      <c r="AO261" s="261">
        <f>IFERROR(IF(-SUM(AO$20:AO260)+AO$15&lt;0.000001,0,IF($C261&gt;='H-32A-WP06 - Debt Service'!AL$24,'H-32A-WP06 - Debt Service'!AL$27/12,0)),"-")</f>
        <v>0</v>
      </c>
      <c r="AP261" s="261">
        <f>IFERROR(IF(-SUM(AP$20:AP260)+AP$15&lt;0.000001,0,IF($C261&gt;='H-32A-WP06 - Debt Service'!AM$24,'H-32A-WP06 - Debt Service'!AM$27/12,0)),"-")</f>
        <v>0</v>
      </c>
      <c r="AQ261" s="261">
        <f>IFERROR(IF(-SUM(AQ$20:AQ260)+AQ$15&lt;0.000001,0,IF($C261&gt;='H-32A-WP06 - Debt Service'!AN$24,'H-32A-WP06 - Debt Service'!AN$27/12,0)),"-")</f>
        <v>0</v>
      </c>
      <c r="AR261" s="261">
        <f>IFERROR(IF(-SUM(AR$20:AR260)+AR$15&lt;0.000001,0,IF($C261&gt;='H-32A-WP06 - Debt Service'!AO$24,'H-32A-WP06 - Debt Service'!AO$27/12,0)),"-")</f>
        <v>0</v>
      </c>
      <c r="AS261" s="261">
        <f>IFERROR(IF(-SUM(AS$20:AS260)+AS$15&lt;0.000001,0,IF($C261&gt;='H-32A-WP06 - Debt Service'!AP$24,'H-32A-WP06 - Debt Service'!AP$27/12,0)),"-")</f>
        <v>0</v>
      </c>
      <c r="AT261" s="261">
        <f>IFERROR(IF(-SUM(AT$20:AT260)+AT$15&lt;0.000001,0,IF($C261&gt;='H-32A-WP06 - Debt Service'!AQ$24,'H-32A-WP06 - Debt Service'!AQ$27/12,0)),"-")</f>
        <v>0</v>
      </c>
    </row>
    <row r="262" spans="2:46" x14ac:dyDescent="0.35">
      <c r="B262" s="252">
        <f t="shared" si="15"/>
        <v>2039</v>
      </c>
      <c r="C262" s="273">
        <f t="shared" si="17"/>
        <v>50830</v>
      </c>
      <c r="D262" s="273"/>
      <c r="E262" s="261">
        <f>IFERROR(IF(-SUM(E$20:E261)+E$15&lt;0.000001,0,IF($C262&gt;='H-32A-WP06 - Debt Service'!C$24,'H-32A-WP06 - Debt Service'!C$27/12,0)),"-")</f>
        <v>0</v>
      </c>
      <c r="F262" s="261">
        <f>IFERROR(IF(-SUM(F$20:F261)+F$15&lt;0.000001,0,IF($C262&gt;='H-32A-WP06 - Debt Service'!D$24,'H-32A-WP06 - Debt Service'!D$27/12,0)),"-")</f>
        <v>0</v>
      </c>
      <c r="G262" s="261">
        <f>IFERROR(IF(-SUM(G$20:G261)+G$15&lt;0.000001,0,IF($C262&gt;='H-32A-WP06 - Debt Service'!E$24,'H-32A-WP06 - Debt Service'!E$27/12,0)),"-")</f>
        <v>0</v>
      </c>
      <c r="H262" s="261">
        <f>IFERROR(IF(-SUM(H$20:H261)+H$15&lt;0.000001,0,IF($C262&gt;='H-32A-WP06 - Debt Service'!F$24,'H-32A-WP06 - Debt Service'!F$27/12,0)),"-")</f>
        <v>0</v>
      </c>
      <c r="I262" s="261">
        <f>IFERROR(IF(-SUM(I$20:I261)+I$15&lt;0.000001,0,IF($C262&gt;='H-32A-WP06 - Debt Service'!G$24,'H-32A-WP06 - Debt Service'!G$27/12,0)),"-")</f>
        <v>0</v>
      </c>
      <c r="J262" s="261">
        <f>IFERROR(IF(-SUM(J$20:J261)+J$15&lt;0.000001,0,IF($C262&gt;='H-32A-WP06 - Debt Service'!H$24,'H-32A-WP06 - Debt Service'!H$27/12,0)),"-")</f>
        <v>0</v>
      </c>
      <c r="K262" s="261">
        <f>IFERROR(IF(-SUM(K$20:K261)+K$15&lt;0.000001,0,IF($C262&gt;='H-32A-WP06 - Debt Service'!I$24,'H-32A-WP06 - Debt Service'!I$27/12,0)),"-")</f>
        <v>0</v>
      </c>
      <c r="L262" s="261">
        <f>IFERROR(IF(-SUM(L$20:L261)+L$15&lt;0.000001,0,IF($C262&gt;='H-32A-WP06 - Debt Service'!J$24,'H-32A-WP06 - Debt Service'!J$27/12,0)),"-")</f>
        <v>0</v>
      </c>
      <c r="M262" s="261">
        <f>IFERROR(IF(-SUM(M$20:M261)+M$15&lt;0.000001,0,IF($C262&gt;='H-32A-WP06 - Debt Service'!K$24,'H-32A-WP06 - Debt Service'!K$27/12,0)),"-")</f>
        <v>0</v>
      </c>
      <c r="N262" s="261"/>
      <c r="O262" s="261"/>
      <c r="P262" s="261">
        <f>IFERROR(IF(-SUM(P$20:P261)+P$15&lt;0.000001,0,IF($C262&gt;='H-32A-WP06 - Debt Service'!M$24,'H-32A-WP06 - Debt Service'!M$27/12,0)),"-")</f>
        <v>0</v>
      </c>
      <c r="Q262" s="261">
        <f>IFERROR(IF(-SUM(Q$20:Q261)+Q$15&lt;0.000001,0,IF($C262&gt;='H-32A-WP06 - Debt Service'!L$24,'H-32A-WP06 - Debt Service'!L$27/12,0)),"-")</f>
        <v>0</v>
      </c>
      <c r="R262" s="261">
        <f>IFERROR(IF(-SUM(R$20:R261)+R$15&lt;0.000001,0,IF($C262&gt;='H-32A-WP06 - Debt Service'!S$24,'H-32A-WP06 - Debt Service'!S$27/12,0)),"-")</f>
        <v>0</v>
      </c>
      <c r="S262" s="261">
        <f>IFERROR(IF(-SUM(S$20:S261)+S$15&lt;0.000001,0,IF($C262&gt;='H-32A-WP06 - Debt Service'!O$24,'H-32A-WP06 - Debt Service'!O$27/12,0)),"-")</f>
        <v>0</v>
      </c>
      <c r="T262" s="261">
        <f>IFERROR(IF(-SUM(T$20:T261)+T$15&lt;0.000001,0,IF($C262&gt;='H-32A-WP06 - Debt Service'!#REF!,'H-32A-WP06 - Debt Service'!#REF!/12,0)),"-")</f>
        <v>0</v>
      </c>
      <c r="U262" s="261">
        <f>IFERROR(IF(-SUM(U$20:U261)+U$15&lt;0.000001,0,IF($C262&gt;='H-32A-WP06 - Debt Service'!T$24,'H-32A-WP06 - Debt Service'!T$27/12,0)),"-")</f>
        <v>0</v>
      </c>
      <c r="V262" s="261">
        <f>IFERROR(IF(-SUM(V$20:V261)+V$15&lt;0.000001,0,IF($C262&gt;='H-32A-WP06 - Debt Service'!N$24,'H-32A-WP06 - Debt Service'!N$27/12,0)),"-")</f>
        <v>0</v>
      </c>
      <c r="W262" s="261">
        <f>IFERROR(IF(-SUM(W$20:W261)+W$15&lt;0.000001,0,IF($C262&gt;='H-32A-WP06 - Debt Service'!Q$24,'H-32A-WP06 - Debt Service'!Q$27/12,0)),"-")</f>
        <v>0</v>
      </c>
      <c r="X262" s="261">
        <f>IFERROR(IF(-SUM(X$20:X261)+X$15&lt;0.000001,0,IF($C262&gt;='H-32A-WP06 - Debt Service'!T$24,'H-32A-WP06 - Debt Service'!T$27/12,0)),"-")</f>
        <v>0</v>
      </c>
      <c r="Y262" s="261">
        <f>IFERROR(IF(-SUM(Y$20:Y261)+Y$15&lt;0.000001,0,IF($C262&gt;='H-32A-WP06 - Debt Service'!#REF!,'H-32A-WP06 - Debt Service'!#REF!/12,0)),"-")</f>
        <v>0</v>
      </c>
      <c r="Z262" s="261">
        <f>IFERROR(IF(-SUM(Z$20:Z261)+Z$15&lt;0.000001,0,IF($C262&gt;='H-32A-WP06 - Debt Service'!S$24,'H-32A-WP06 - Debt Service'!S$27/12,0)),"-")</f>
        <v>0</v>
      </c>
      <c r="AA262" s="261">
        <f>IFERROR(IF(-SUM(AA$20:AA261)+AA$15&lt;0.000001,0,IF($C262&gt;='H-32A-WP06 - Debt Service'!R$24,'H-32A-WP06 - Debt Service'!R$27/12,0)),"-")</f>
        <v>0</v>
      </c>
      <c r="AB262" s="261">
        <f>IFERROR(IF(-SUM(AB$20:AB261)+AB$15&lt;0.000001,0,IF($C262&gt;='H-32A-WP06 - Debt Service'!P$24,'H-32A-WP06 - Debt Service'!P$27/12,0)),"-")</f>
        <v>0</v>
      </c>
      <c r="AC262" s="261">
        <f>IFERROR(IF(-SUM(AC$20:AC261)+AC$15&lt;0.000001,0,IF($C262&gt;='H-32A-WP06 - Debt Service'!#REF!,'H-32A-WP06 - Debt Service'!#REF!/12,0)),"-")</f>
        <v>0</v>
      </c>
      <c r="AD262" s="261">
        <f>IFERROR(IF(-SUM(AD$20:AD261)+AD$15&lt;0.000001,0,IF($C262&gt;='H-32A-WP06 - Debt Service'!#REF!,'H-32A-WP06 - Debt Service'!#REF!/12,0)),"-")</f>
        <v>0</v>
      </c>
      <c r="AE262" s="261">
        <f>IFERROR(IF(-SUM(AE$20:AE261)+AE$15&lt;0.000001,0,IF($C262&gt;='H-32A-WP06 - Debt Service'!#REF!,'H-32A-WP06 - Debt Service'!#REF!/12,0)),"-")</f>
        <v>0</v>
      </c>
      <c r="AF262" s="261">
        <f>IFERROR(IF(-SUM(AF$20:AF261)+AF$15&lt;0.000001,0,IF($C262&gt;='H-32A-WP06 - Debt Service'!#REF!,'H-32A-WP06 - Debt Service'!#REF!/12,0)),"-")</f>
        <v>0</v>
      </c>
      <c r="AH262" s="252">
        <f t="shared" si="16"/>
        <v>2039</v>
      </c>
      <c r="AI262" s="273">
        <f t="shared" si="18"/>
        <v>50830</v>
      </c>
      <c r="AJ262" s="273"/>
      <c r="AK262" s="261" t="str">
        <f>IFERROR(IF(-SUM(AK$20:AK261)+AK$15&lt;0.000001,0,IF($C262&gt;='H-32A-WP06 - Debt Service'!AH$24,'H-32A-WP06 - Debt Service'!AH$27/12,0)),"-")</f>
        <v>-</v>
      </c>
      <c r="AL262" s="261">
        <f>IFERROR(IF(-SUM(AL$20:AL261)+AL$15&lt;0.000001,0,IF($C262&gt;='H-32A-WP06 - Debt Service'!AI$24,'H-32A-WP06 - Debt Service'!AI$27/12,0)),"-")</f>
        <v>0</v>
      </c>
      <c r="AM262" s="261">
        <f>IFERROR(IF(-SUM(AM$20:AM261)+AM$15&lt;0.000001,0,IF($C262&gt;='H-32A-WP06 - Debt Service'!AJ$24,'H-32A-WP06 - Debt Service'!AJ$27/12,0)),"-")</f>
        <v>0</v>
      </c>
      <c r="AN262" s="261">
        <f>IFERROR(IF(-SUM(AN$20:AN261)+AN$15&lt;0.000001,0,IF($C262&gt;='H-32A-WP06 - Debt Service'!AK$24,'H-32A-WP06 - Debt Service'!AK$27/12,0)),"-")</f>
        <v>0</v>
      </c>
      <c r="AO262" s="261">
        <f>IFERROR(IF(-SUM(AO$20:AO261)+AO$15&lt;0.000001,0,IF($C262&gt;='H-32A-WP06 - Debt Service'!AL$24,'H-32A-WP06 - Debt Service'!AL$27/12,0)),"-")</f>
        <v>0</v>
      </c>
      <c r="AP262" s="261">
        <f>IFERROR(IF(-SUM(AP$20:AP261)+AP$15&lt;0.000001,0,IF($C262&gt;='H-32A-WP06 - Debt Service'!AM$24,'H-32A-WP06 - Debt Service'!AM$27/12,0)),"-")</f>
        <v>0</v>
      </c>
      <c r="AQ262" s="261">
        <f>IFERROR(IF(-SUM(AQ$20:AQ261)+AQ$15&lt;0.000001,0,IF($C262&gt;='H-32A-WP06 - Debt Service'!AN$24,'H-32A-WP06 - Debt Service'!AN$27/12,0)),"-")</f>
        <v>0</v>
      </c>
      <c r="AR262" s="261">
        <f>IFERROR(IF(-SUM(AR$20:AR261)+AR$15&lt;0.000001,0,IF($C262&gt;='H-32A-WP06 - Debt Service'!AO$24,'H-32A-WP06 - Debt Service'!AO$27/12,0)),"-")</f>
        <v>0</v>
      </c>
      <c r="AS262" s="261">
        <f>IFERROR(IF(-SUM(AS$20:AS261)+AS$15&lt;0.000001,0,IF($C262&gt;='H-32A-WP06 - Debt Service'!AP$24,'H-32A-WP06 - Debt Service'!AP$27/12,0)),"-")</f>
        <v>0</v>
      </c>
      <c r="AT262" s="261">
        <f>IFERROR(IF(-SUM(AT$20:AT261)+AT$15&lt;0.000001,0,IF($C262&gt;='H-32A-WP06 - Debt Service'!AQ$24,'H-32A-WP06 - Debt Service'!AQ$27/12,0)),"-")</f>
        <v>0</v>
      </c>
    </row>
    <row r="263" spans="2:46" x14ac:dyDescent="0.35">
      <c r="B263" s="252">
        <f t="shared" si="15"/>
        <v>2039</v>
      </c>
      <c r="C263" s="273">
        <f t="shared" si="17"/>
        <v>50861</v>
      </c>
      <c r="D263" s="273"/>
      <c r="E263" s="261">
        <f>IFERROR(IF(-SUM(E$20:E262)+E$15&lt;0.000001,0,IF($C263&gt;='H-32A-WP06 - Debt Service'!C$24,'H-32A-WP06 - Debt Service'!C$27/12,0)),"-")</f>
        <v>0</v>
      </c>
      <c r="F263" s="261">
        <f>IFERROR(IF(-SUM(F$20:F262)+F$15&lt;0.000001,0,IF($C263&gt;='H-32A-WP06 - Debt Service'!D$24,'H-32A-WP06 - Debt Service'!D$27/12,0)),"-")</f>
        <v>0</v>
      </c>
      <c r="G263" s="261">
        <f>IFERROR(IF(-SUM(G$20:G262)+G$15&lt;0.000001,0,IF($C263&gt;='H-32A-WP06 - Debt Service'!E$24,'H-32A-WP06 - Debt Service'!E$27/12,0)),"-")</f>
        <v>0</v>
      </c>
      <c r="H263" s="261">
        <f>IFERROR(IF(-SUM(H$20:H262)+H$15&lt;0.000001,0,IF($C263&gt;='H-32A-WP06 - Debt Service'!F$24,'H-32A-WP06 - Debt Service'!F$27/12,0)),"-")</f>
        <v>0</v>
      </c>
      <c r="I263" s="261">
        <f>IFERROR(IF(-SUM(I$20:I262)+I$15&lt;0.000001,0,IF($C263&gt;='H-32A-WP06 - Debt Service'!G$24,'H-32A-WP06 - Debt Service'!G$27/12,0)),"-")</f>
        <v>0</v>
      </c>
      <c r="J263" s="261">
        <f>IFERROR(IF(-SUM(J$20:J262)+J$15&lt;0.000001,0,IF($C263&gt;='H-32A-WP06 - Debt Service'!H$24,'H-32A-WP06 - Debt Service'!H$27/12,0)),"-")</f>
        <v>0</v>
      </c>
      <c r="K263" s="261">
        <f>IFERROR(IF(-SUM(K$20:K262)+K$15&lt;0.000001,0,IF($C263&gt;='H-32A-WP06 - Debt Service'!I$24,'H-32A-WP06 - Debt Service'!I$27/12,0)),"-")</f>
        <v>0</v>
      </c>
      <c r="L263" s="261">
        <f>IFERROR(IF(-SUM(L$20:L262)+L$15&lt;0.000001,0,IF($C263&gt;='H-32A-WP06 - Debt Service'!J$24,'H-32A-WP06 - Debt Service'!J$27/12,0)),"-")</f>
        <v>0</v>
      </c>
      <c r="M263" s="261">
        <f>IFERROR(IF(-SUM(M$20:M262)+M$15&lt;0.000001,0,IF($C263&gt;='H-32A-WP06 - Debt Service'!K$24,'H-32A-WP06 - Debt Service'!K$27/12,0)),"-")</f>
        <v>0</v>
      </c>
      <c r="N263" s="261"/>
      <c r="O263" s="261"/>
      <c r="P263" s="261">
        <f>IFERROR(IF(-SUM(P$20:P262)+P$15&lt;0.000001,0,IF($C263&gt;='H-32A-WP06 - Debt Service'!M$24,'H-32A-WP06 - Debt Service'!M$27/12,0)),"-")</f>
        <v>0</v>
      </c>
      <c r="Q263" s="261">
        <f>IFERROR(IF(-SUM(Q$20:Q262)+Q$15&lt;0.000001,0,IF($C263&gt;='H-32A-WP06 - Debt Service'!L$24,'H-32A-WP06 - Debt Service'!L$27/12,0)),"-")</f>
        <v>0</v>
      </c>
      <c r="R263" s="261">
        <f>IFERROR(IF(-SUM(R$20:R262)+R$15&lt;0.000001,0,IF($C263&gt;='H-32A-WP06 - Debt Service'!S$24,'H-32A-WP06 - Debt Service'!S$27/12,0)),"-")</f>
        <v>0</v>
      </c>
      <c r="S263" s="261">
        <f>IFERROR(IF(-SUM(S$20:S262)+S$15&lt;0.000001,0,IF($C263&gt;='H-32A-WP06 - Debt Service'!O$24,'H-32A-WP06 - Debt Service'!O$27/12,0)),"-")</f>
        <v>0</v>
      </c>
      <c r="T263" s="261">
        <f>IFERROR(IF(-SUM(T$20:T262)+T$15&lt;0.000001,0,IF($C263&gt;='H-32A-WP06 - Debt Service'!#REF!,'H-32A-WP06 - Debt Service'!#REF!/12,0)),"-")</f>
        <v>0</v>
      </c>
      <c r="U263" s="261">
        <f>IFERROR(IF(-SUM(U$20:U262)+U$15&lt;0.000001,0,IF($C263&gt;='H-32A-WP06 - Debt Service'!T$24,'H-32A-WP06 - Debt Service'!T$27/12,0)),"-")</f>
        <v>0</v>
      </c>
      <c r="V263" s="261">
        <f>IFERROR(IF(-SUM(V$20:V262)+V$15&lt;0.000001,0,IF($C263&gt;='H-32A-WP06 - Debt Service'!N$24,'H-32A-WP06 - Debt Service'!N$27/12,0)),"-")</f>
        <v>0</v>
      </c>
      <c r="W263" s="261">
        <f>IFERROR(IF(-SUM(W$20:W262)+W$15&lt;0.000001,0,IF($C263&gt;='H-32A-WP06 - Debt Service'!Q$24,'H-32A-WP06 - Debt Service'!Q$27/12,0)),"-")</f>
        <v>0</v>
      </c>
      <c r="X263" s="261">
        <f>IFERROR(IF(-SUM(X$20:X262)+X$15&lt;0.000001,0,IF($C263&gt;='H-32A-WP06 - Debt Service'!T$24,'H-32A-WP06 - Debt Service'!T$27/12,0)),"-")</f>
        <v>0</v>
      </c>
      <c r="Y263" s="261">
        <f>IFERROR(IF(-SUM(Y$20:Y262)+Y$15&lt;0.000001,0,IF($C263&gt;='H-32A-WP06 - Debt Service'!#REF!,'H-32A-WP06 - Debt Service'!#REF!/12,0)),"-")</f>
        <v>0</v>
      </c>
      <c r="Z263" s="261">
        <f>IFERROR(IF(-SUM(Z$20:Z262)+Z$15&lt;0.000001,0,IF($C263&gt;='H-32A-WP06 - Debt Service'!S$24,'H-32A-WP06 - Debt Service'!S$27/12,0)),"-")</f>
        <v>0</v>
      </c>
      <c r="AA263" s="261">
        <f>IFERROR(IF(-SUM(AA$20:AA262)+AA$15&lt;0.000001,0,IF($C263&gt;='H-32A-WP06 - Debt Service'!R$24,'H-32A-WP06 - Debt Service'!R$27/12,0)),"-")</f>
        <v>0</v>
      </c>
      <c r="AB263" s="261">
        <f>IFERROR(IF(-SUM(AB$20:AB262)+AB$15&lt;0.000001,0,IF($C263&gt;='H-32A-WP06 - Debt Service'!P$24,'H-32A-WP06 - Debt Service'!P$27/12,0)),"-")</f>
        <v>0</v>
      </c>
      <c r="AC263" s="261">
        <f>IFERROR(IF(-SUM(AC$20:AC262)+AC$15&lt;0.000001,0,IF($C263&gt;='H-32A-WP06 - Debt Service'!#REF!,'H-32A-WP06 - Debt Service'!#REF!/12,0)),"-")</f>
        <v>0</v>
      </c>
      <c r="AD263" s="261">
        <f>IFERROR(IF(-SUM(AD$20:AD262)+AD$15&lt;0.000001,0,IF($C263&gt;='H-32A-WP06 - Debt Service'!#REF!,'H-32A-WP06 - Debt Service'!#REF!/12,0)),"-")</f>
        <v>0</v>
      </c>
      <c r="AE263" s="261">
        <f>IFERROR(IF(-SUM(AE$20:AE262)+AE$15&lt;0.000001,0,IF($C263&gt;='H-32A-WP06 - Debt Service'!#REF!,'H-32A-WP06 - Debt Service'!#REF!/12,0)),"-")</f>
        <v>0</v>
      </c>
      <c r="AF263" s="261">
        <f>IFERROR(IF(-SUM(AF$20:AF262)+AF$15&lt;0.000001,0,IF($C263&gt;='H-32A-WP06 - Debt Service'!#REF!,'H-32A-WP06 - Debt Service'!#REF!/12,0)),"-")</f>
        <v>0</v>
      </c>
      <c r="AH263" s="252">
        <f t="shared" si="16"/>
        <v>2039</v>
      </c>
      <c r="AI263" s="273">
        <f t="shared" si="18"/>
        <v>50861</v>
      </c>
      <c r="AJ263" s="273"/>
      <c r="AK263" s="261" t="str">
        <f>IFERROR(IF(-SUM(AK$20:AK262)+AK$15&lt;0.000001,0,IF($C263&gt;='H-32A-WP06 - Debt Service'!AH$24,'H-32A-WP06 - Debt Service'!AH$27/12,0)),"-")</f>
        <v>-</v>
      </c>
      <c r="AL263" s="261">
        <f>IFERROR(IF(-SUM(AL$20:AL262)+AL$15&lt;0.000001,0,IF($C263&gt;='H-32A-WP06 - Debt Service'!AI$24,'H-32A-WP06 - Debt Service'!AI$27/12,0)),"-")</f>
        <v>0</v>
      </c>
      <c r="AM263" s="261">
        <f>IFERROR(IF(-SUM(AM$20:AM262)+AM$15&lt;0.000001,0,IF($C263&gt;='H-32A-WP06 - Debt Service'!AJ$24,'H-32A-WP06 - Debt Service'!AJ$27/12,0)),"-")</f>
        <v>0</v>
      </c>
      <c r="AN263" s="261">
        <f>IFERROR(IF(-SUM(AN$20:AN262)+AN$15&lt;0.000001,0,IF($C263&gt;='H-32A-WP06 - Debt Service'!AK$24,'H-32A-WP06 - Debt Service'!AK$27/12,0)),"-")</f>
        <v>0</v>
      </c>
      <c r="AO263" s="261">
        <f>IFERROR(IF(-SUM(AO$20:AO262)+AO$15&lt;0.000001,0,IF($C263&gt;='H-32A-WP06 - Debt Service'!AL$24,'H-32A-WP06 - Debt Service'!AL$27/12,0)),"-")</f>
        <v>0</v>
      </c>
      <c r="AP263" s="261">
        <f>IFERROR(IF(-SUM(AP$20:AP262)+AP$15&lt;0.000001,0,IF($C263&gt;='H-32A-WP06 - Debt Service'!AM$24,'H-32A-WP06 - Debt Service'!AM$27/12,0)),"-")</f>
        <v>0</v>
      </c>
      <c r="AQ263" s="261">
        <f>IFERROR(IF(-SUM(AQ$20:AQ262)+AQ$15&lt;0.000001,0,IF($C263&gt;='H-32A-WP06 - Debt Service'!AN$24,'H-32A-WP06 - Debt Service'!AN$27/12,0)),"-")</f>
        <v>0</v>
      </c>
      <c r="AR263" s="261">
        <f>IFERROR(IF(-SUM(AR$20:AR262)+AR$15&lt;0.000001,0,IF($C263&gt;='H-32A-WP06 - Debt Service'!AO$24,'H-32A-WP06 - Debt Service'!AO$27/12,0)),"-")</f>
        <v>0</v>
      </c>
      <c r="AS263" s="261">
        <f>IFERROR(IF(-SUM(AS$20:AS262)+AS$15&lt;0.000001,0,IF($C263&gt;='H-32A-WP06 - Debt Service'!AP$24,'H-32A-WP06 - Debt Service'!AP$27/12,0)),"-")</f>
        <v>0</v>
      </c>
      <c r="AT263" s="261">
        <f>IFERROR(IF(-SUM(AT$20:AT262)+AT$15&lt;0.000001,0,IF($C263&gt;='H-32A-WP06 - Debt Service'!AQ$24,'H-32A-WP06 - Debt Service'!AQ$27/12,0)),"-")</f>
        <v>0</v>
      </c>
    </row>
    <row r="264" spans="2:46" x14ac:dyDescent="0.35">
      <c r="B264" s="252">
        <f t="shared" si="15"/>
        <v>2039</v>
      </c>
      <c r="C264" s="273">
        <f t="shared" si="17"/>
        <v>50891</v>
      </c>
      <c r="D264" s="273"/>
      <c r="E264" s="261">
        <f>IFERROR(IF(-SUM(E$20:E263)+E$15&lt;0.000001,0,IF($C264&gt;='H-32A-WP06 - Debt Service'!C$24,'H-32A-WP06 - Debt Service'!C$27/12,0)),"-")</f>
        <v>0</v>
      </c>
      <c r="F264" s="261">
        <f>IFERROR(IF(-SUM(F$20:F263)+F$15&lt;0.000001,0,IF($C264&gt;='H-32A-WP06 - Debt Service'!D$24,'H-32A-WP06 - Debt Service'!D$27/12,0)),"-")</f>
        <v>0</v>
      </c>
      <c r="G264" s="261">
        <f>IFERROR(IF(-SUM(G$20:G263)+G$15&lt;0.000001,0,IF($C264&gt;='H-32A-WP06 - Debt Service'!E$24,'H-32A-WP06 - Debt Service'!E$27/12,0)),"-")</f>
        <v>0</v>
      </c>
      <c r="H264" s="261">
        <f>IFERROR(IF(-SUM(H$20:H263)+H$15&lt;0.000001,0,IF($C264&gt;='H-32A-WP06 - Debt Service'!F$24,'H-32A-WP06 - Debt Service'!F$27/12,0)),"-")</f>
        <v>0</v>
      </c>
      <c r="I264" s="261">
        <f>IFERROR(IF(-SUM(I$20:I263)+I$15&lt;0.000001,0,IF($C264&gt;='H-32A-WP06 - Debt Service'!G$24,'H-32A-WP06 - Debt Service'!G$27/12,0)),"-")</f>
        <v>0</v>
      </c>
      <c r="J264" s="261">
        <f>IFERROR(IF(-SUM(J$20:J263)+J$15&lt;0.000001,0,IF($C264&gt;='H-32A-WP06 - Debt Service'!H$24,'H-32A-WP06 - Debt Service'!H$27/12,0)),"-")</f>
        <v>0</v>
      </c>
      <c r="K264" s="261">
        <f>IFERROR(IF(-SUM(K$20:K263)+K$15&lt;0.000001,0,IF($C264&gt;='H-32A-WP06 - Debt Service'!I$24,'H-32A-WP06 - Debt Service'!I$27/12,0)),"-")</f>
        <v>0</v>
      </c>
      <c r="L264" s="261">
        <f>IFERROR(IF(-SUM(L$20:L263)+L$15&lt;0.000001,0,IF($C264&gt;='H-32A-WP06 - Debt Service'!J$24,'H-32A-WP06 - Debt Service'!J$27/12,0)),"-")</f>
        <v>0</v>
      </c>
      <c r="M264" s="261">
        <f>IFERROR(IF(-SUM(M$20:M263)+M$15&lt;0.000001,0,IF($C264&gt;='H-32A-WP06 - Debt Service'!K$24,'H-32A-WP06 - Debt Service'!K$27/12,0)),"-")</f>
        <v>0</v>
      </c>
      <c r="N264" s="261"/>
      <c r="O264" s="261"/>
      <c r="P264" s="261">
        <f>IFERROR(IF(-SUM(P$20:P263)+P$15&lt;0.000001,0,IF($C264&gt;='H-32A-WP06 - Debt Service'!M$24,'H-32A-WP06 - Debt Service'!M$27/12,0)),"-")</f>
        <v>0</v>
      </c>
      <c r="Q264" s="261">
        <f>IFERROR(IF(-SUM(Q$20:Q263)+Q$15&lt;0.000001,0,IF($C264&gt;='H-32A-WP06 - Debt Service'!L$24,'H-32A-WP06 - Debt Service'!L$27/12,0)),"-")</f>
        <v>0</v>
      </c>
      <c r="R264" s="261">
        <f>IFERROR(IF(-SUM(R$20:R263)+R$15&lt;0.000001,0,IF($C264&gt;='H-32A-WP06 - Debt Service'!S$24,'H-32A-WP06 - Debt Service'!S$27/12,0)),"-")</f>
        <v>0</v>
      </c>
      <c r="S264" s="261">
        <f>IFERROR(IF(-SUM(S$20:S263)+S$15&lt;0.000001,0,IF($C264&gt;='H-32A-WP06 - Debt Service'!O$24,'H-32A-WP06 - Debt Service'!O$27/12,0)),"-")</f>
        <v>0</v>
      </c>
      <c r="T264" s="261">
        <f>IFERROR(IF(-SUM(T$20:T263)+T$15&lt;0.000001,0,IF($C264&gt;='H-32A-WP06 - Debt Service'!#REF!,'H-32A-WP06 - Debt Service'!#REF!/12,0)),"-")</f>
        <v>0</v>
      </c>
      <c r="U264" s="261">
        <f>IFERROR(IF(-SUM(U$20:U263)+U$15&lt;0.000001,0,IF($C264&gt;='H-32A-WP06 - Debt Service'!T$24,'H-32A-WP06 - Debt Service'!T$27/12,0)),"-")</f>
        <v>0</v>
      </c>
      <c r="V264" s="261">
        <f>IFERROR(IF(-SUM(V$20:V263)+V$15&lt;0.000001,0,IF($C264&gt;='H-32A-WP06 - Debt Service'!N$24,'H-32A-WP06 - Debt Service'!N$27/12,0)),"-")</f>
        <v>0</v>
      </c>
      <c r="W264" s="261">
        <f>IFERROR(IF(-SUM(W$20:W263)+W$15&lt;0.000001,0,IF($C264&gt;='H-32A-WP06 - Debt Service'!Q$24,'H-32A-WP06 - Debt Service'!Q$27/12,0)),"-")</f>
        <v>0</v>
      </c>
      <c r="X264" s="261">
        <f>IFERROR(IF(-SUM(X$20:X263)+X$15&lt;0.000001,0,IF($C264&gt;='H-32A-WP06 - Debt Service'!T$24,'H-32A-WP06 - Debt Service'!T$27/12,0)),"-")</f>
        <v>0</v>
      </c>
      <c r="Y264" s="261">
        <f>IFERROR(IF(-SUM(Y$20:Y263)+Y$15&lt;0.000001,0,IF($C264&gt;='H-32A-WP06 - Debt Service'!#REF!,'H-32A-WP06 - Debt Service'!#REF!/12,0)),"-")</f>
        <v>0</v>
      </c>
      <c r="Z264" s="261">
        <f>IFERROR(IF(-SUM(Z$20:Z263)+Z$15&lt;0.000001,0,IF($C264&gt;='H-32A-WP06 - Debt Service'!S$24,'H-32A-WP06 - Debt Service'!S$27/12,0)),"-")</f>
        <v>0</v>
      </c>
      <c r="AA264" s="261">
        <f>IFERROR(IF(-SUM(AA$20:AA263)+AA$15&lt;0.000001,0,IF($C264&gt;='H-32A-WP06 - Debt Service'!R$24,'H-32A-WP06 - Debt Service'!R$27/12,0)),"-")</f>
        <v>0</v>
      </c>
      <c r="AB264" s="261">
        <f>IFERROR(IF(-SUM(AB$20:AB263)+AB$15&lt;0.000001,0,IF($C264&gt;='H-32A-WP06 - Debt Service'!P$24,'H-32A-WP06 - Debt Service'!P$27/12,0)),"-")</f>
        <v>0</v>
      </c>
      <c r="AC264" s="261">
        <f>IFERROR(IF(-SUM(AC$20:AC263)+AC$15&lt;0.000001,0,IF($C264&gt;='H-32A-WP06 - Debt Service'!#REF!,'H-32A-WP06 - Debt Service'!#REF!/12,0)),"-")</f>
        <v>0</v>
      </c>
      <c r="AD264" s="261">
        <f>IFERROR(IF(-SUM(AD$20:AD263)+AD$15&lt;0.000001,0,IF($C264&gt;='H-32A-WP06 - Debt Service'!#REF!,'H-32A-WP06 - Debt Service'!#REF!/12,0)),"-")</f>
        <v>0</v>
      </c>
      <c r="AE264" s="261">
        <f>IFERROR(IF(-SUM(AE$20:AE263)+AE$15&lt;0.000001,0,IF($C264&gt;='H-32A-WP06 - Debt Service'!#REF!,'H-32A-WP06 - Debt Service'!#REF!/12,0)),"-")</f>
        <v>0</v>
      </c>
      <c r="AF264" s="261">
        <f>IFERROR(IF(-SUM(AF$20:AF263)+AF$15&lt;0.000001,0,IF($C264&gt;='H-32A-WP06 - Debt Service'!#REF!,'H-32A-WP06 - Debt Service'!#REF!/12,0)),"-")</f>
        <v>0</v>
      </c>
      <c r="AH264" s="252">
        <f t="shared" si="16"/>
        <v>2039</v>
      </c>
      <c r="AI264" s="273">
        <f t="shared" si="18"/>
        <v>50891</v>
      </c>
      <c r="AJ264" s="273"/>
      <c r="AK264" s="261" t="str">
        <f>IFERROR(IF(-SUM(AK$20:AK263)+AK$15&lt;0.000001,0,IF($C264&gt;='H-32A-WP06 - Debt Service'!AH$24,'H-32A-WP06 - Debt Service'!AH$27/12,0)),"-")</f>
        <v>-</v>
      </c>
      <c r="AL264" s="261">
        <f>IFERROR(IF(-SUM(AL$20:AL263)+AL$15&lt;0.000001,0,IF($C264&gt;='H-32A-WP06 - Debt Service'!AI$24,'H-32A-WP06 - Debt Service'!AI$27/12,0)),"-")</f>
        <v>0</v>
      </c>
      <c r="AM264" s="261">
        <f>IFERROR(IF(-SUM(AM$20:AM263)+AM$15&lt;0.000001,0,IF($C264&gt;='H-32A-WP06 - Debt Service'!AJ$24,'H-32A-WP06 - Debt Service'!AJ$27/12,0)),"-")</f>
        <v>0</v>
      </c>
      <c r="AN264" s="261">
        <f>IFERROR(IF(-SUM(AN$20:AN263)+AN$15&lt;0.000001,0,IF($C264&gt;='H-32A-WP06 - Debt Service'!AK$24,'H-32A-WP06 - Debt Service'!AK$27/12,0)),"-")</f>
        <v>0</v>
      </c>
      <c r="AO264" s="261">
        <f>IFERROR(IF(-SUM(AO$20:AO263)+AO$15&lt;0.000001,0,IF($C264&gt;='H-32A-WP06 - Debt Service'!AL$24,'H-32A-WP06 - Debt Service'!AL$27/12,0)),"-")</f>
        <v>0</v>
      </c>
      <c r="AP264" s="261">
        <f>IFERROR(IF(-SUM(AP$20:AP263)+AP$15&lt;0.000001,0,IF($C264&gt;='H-32A-WP06 - Debt Service'!AM$24,'H-32A-WP06 - Debt Service'!AM$27/12,0)),"-")</f>
        <v>0</v>
      </c>
      <c r="AQ264" s="261">
        <f>IFERROR(IF(-SUM(AQ$20:AQ263)+AQ$15&lt;0.000001,0,IF($C264&gt;='H-32A-WP06 - Debt Service'!AN$24,'H-32A-WP06 - Debt Service'!AN$27/12,0)),"-")</f>
        <v>0</v>
      </c>
      <c r="AR264" s="261">
        <f>IFERROR(IF(-SUM(AR$20:AR263)+AR$15&lt;0.000001,0,IF($C264&gt;='H-32A-WP06 - Debt Service'!AO$24,'H-32A-WP06 - Debt Service'!AO$27/12,0)),"-")</f>
        <v>0</v>
      </c>
      <c r="AS264" s="261">
        <f>IFERROR(IF(-SUM(AS$20:AS263)+AS$15&lt;0.000001,0,IF($C264&gt;='H-32A-WP06 - Debt Service'!AP$24,'H-32A-WP06 - Debt Service'!AP$27/12,0)),"-")</f>
        <v>0</v>
      </c>
      <c r="AT264" s="261">
        <f>IFERROR(IF(-SUM(AT$20:AT263)+AT$15&lt;0.000001,0,IF($C264&gt;='H-32A-WP06 - Debt Service'!AQ$24,'H-32A-WP06 - Debt Service'!AQ$27/12,0)),"-")</f>
        <v>0</v>
      </c>
    </row>
    <row r="265" spans="2:46" x14ac:dyDescent="0.35">
      <c r="B265" s="252">
        <f t="shared" si="15"/>
        <v>2039</v>
      </c>
      <c r="C265" s="273">
        <f t="shared" si="17"/>
        <v>50922</v>
      </c>
      <c r="D265" s="273"/>
      <c r="E265" s="261">
        <f>IFERROR(IF(-SUM(E$20:E264)+E$15&lt;0.000001,0,IF($C265&gt;='H-32A-WP06 - Debt Service'!C$24,'H-32A-WP06 - Debt Service'!C$27/12,0)),"-")</f>
        <v>0</v>
      </c>
      <c r="F265" s="261">
        <f>IFERROR(IF(-SUM(F$20:F264)+F$15&lt;0.000001,0,IF($C265&gt;='H-32A-WP06 - Debt Service'!D$24,'H-32A-WP06 - Debt Service'!D$27/12,0)),"-")</f>
        <v>0</v>
      </c>
      <c r="G265" s="261">
        <f>IFERROR(IF(-SUM(G$20:G264)+G$15&lt;0.000001,0,IF($C265&gt;='H-32A-WP06 - Debt Service'!E$24,'H-32A-WP06 - Debt Service'!E$27/12,0)),"-")</f>
        <v>0</v>
      </c>
      <c r="H265" s="261">
        <f>IFERROR(IF(-SUM(H$20:H264)+H$15&lt;0.000001,0,IF($C265&gt;='H-32A-WP06 - Debt Service'!F$24,'H-32A-WP06 - Debt Service'!F$27/12,0)),"-")</f>
        <v>0</v>
      </c>
      <c r="I265" s="261">
        <f>IFERROR(IF(-SUM(I$20:I264)+I$15&lt;0.000001,0,IF($C265&gt;='H-32A-WP06 - Debt Service'!G$24,'H-32A-WP06 - Debt Service'!G$27/12,0)),"-")</f>
        <v>0</v>
      </c>
      <c r="J265" s="261">
        <f>IFERROR(IF(-SUM(J$20:J264)+J$15&lt;0.000001,0,IF($C265&gt;='H-32A-WP06 - Debt Service'!H$24,'H-32A-WP06 - Debt Service'!H$27/12,0)),"-")</f>
        <v>0</v>
      </c>
      <c r="K265" s="261">
        <f>IFERROR(IF(-SUM(K$20:K264)+K$15&lt;0.000001,0,IF($C265&gt;='H-32A-WP06 - Debt Service'!I$24,'H-32A-WP06 - Debt Service'!I$27/12,0)),"-")</f>
        <v>0</v>
      </c>
      <c r="L265" s="261">
        <f>IFERROR(IF(-SUM(L$20:L264)+L$15&lt;0.000001,0,IF($C265&gt;='H-32A-WP06 - Debt Service'!J$24,'H-32A-WP06 - Debt Service'!J$27/12,0)),"-")</f>
        <v>0</v>
      </c>
      <c r="M265" s="261">
        <f>IFERROR(IF(-SUM(M$20:M264)+M$15&lt;0.000001,0,IF($C265&gt;='H-32A-WP06 - Debt Service'!K$24,'H-32A-WP06 - Debt Service'!K$27/12,0)),"-")</f>
        <v>0</v>
      </c>
      <c r="N265" s="261"/>
      <c r="O265" s="261"/>
      <c r="P265" s="261">
        <f>IFERROR(IF(-SUM(P$20:P264)+P$15&lt;0.000001,0,IF($C265&gt;='H-32A-WP06 - Debt Service'!M$24,'H-32A-WP06 - Debt Service'!M$27/12,0)),"-")</f>
        <v>0</v>
      </c>
      <c r="Q265" s="261">
        <f>IFERROR(IF(-SUM(Q$20:Q264)+Q$15&lt;0.000001,0,IF($C265&gt;='H-32A-WP06 - Debt Service'!L$24,'H-32A-WP06 - Debt Service'!L$27/12,0)),"-")</f>
        <v>0</v>
      </c>
      <c r="R265" s="261">
        <f>IFERROR(IF(-SUM(R$20:R264)+R$15&lt;0.000001,0,IF($C265&gt;='H-32A-WP06 - Debt Service'!S$24,'H-32A-WP06 - Debt Service'!S$27/12,0)),"-")</f>
        <v>0</v>
      </c>
      <c r="S265" s="261">
        <f>IFERROR(IF(-SUM(S$20:S264)+S$15&lt;0.000001,0,IF($C265&gt;='H-32A-WP06 - Debt Service'!O$24,'H-32A-WP06 - Debt Service'!O$27/12,0)),"-")</f>
        <v>0</v>
      </c>
      <c r="T265" s="261">
        <f>IFERROR(IF(-SUM(T$20:T264)+T$15&lt;0.000001,0,IF($C265&gt;='H-32A-WP06 - Debt Service'!#REF!,'H-32A-WP06 - Debt Service'!#REF!/12,0)),"-")</f>
        <v>0</v>
      </c>
      <c r="U265" s="261">
        <f>IFERROR(IF(-SUM(U$20:U264)+U$15&lt;0.000001,0,IF($C265&gt;='H-32A-WP06 - Debt Service'!T$24,'H-32A-WP06 - Debt Service'!T$27/12,0)),"-")</f>
        <v>0</v>
      </c>
      <c r="V265" s="261">
        <f>IFERROR(IF(-SUM(V$20:V264)+V$15&lt;0.000001,0,IF($C265&gt;='H-32A-WP06 - Debt Service'!N$24,'H-32A-WP06 - Debt Service'!N$27/12,0)),"-")</f>
        <v>0</v>
      </c>
      <c r="W265" s="261">
        <f>IFERROR(IF(-SUM(W$20:W264)+W$15&lt;0.000001,0,IF($C265&gt;='H-32A-WP06 - Debt Service'!Q$24,'H-32A-WP06 - Debt Service'!Q$27/12,0)),"-")</f>
        <v>0</v>
      </c>
      <c r="X265" s="261">
        <f>IFERROR(IF(-SUM(X$20:X264)+X$15&lt;0.000001,0,IF($C265&gt;='H-32A-WP06 - Debt Service'!T$24,'H-32A-WP06 - Debt Service'!T$27/12,0)),"-")</f>
        <v>0</v>
      </c>
      <c r="Y265" s="261">
        <f>IFERROR(IF(-SUM(Y$20:Y264)+Y$15&lt;0.000001,0,IF($C265&gt;='H-32A-WP06 - Debt Service'!#REF!,'H-32A-WP06 - Debt Service'!#REF!/12,0)),"-")</f>
        <v>0</v>
      </c>
      <c r="Z265" s="261">
        <f>IFERROR(IF(-SUM(Z$20:Z264)+Z$15&lt;0.000001,0,IF($C265&gt;='H-32A-WP06 - Debt Service'!S$24,'H-32A-WP06 - Debt Service'!S$27/12,0)),"-")</f>
        <v>0</v>
      </c>
      <c r="AA265" s="261">
        <f>IFERROR(IF(-SUM(AA$20:AA264)+AA$15&lt;0.000001,0,IF($C265&gt;='H-32A-WP06 - Debt Service'!R$24,'H-32A-WP06 - Debt Service'!R$27/12,0)),"-")</f>
        <v>0</v>
      </c>
      <c r="AB265" s="261">
        <f>IFERROR(IF(-SUM(AB$20:AB264)+AB$15&lt;0.000001,0,IF($C265&gt;='H-32A-WP06 - Debt Service'!P$24,'H-32A-WP06 - Debt Service'!P$27/12,0)),"-")</f>
        <v>0</v>
      </c>
      <c r="AC265" s="261">
        <f>IFERROR(IF(-SUM(AC$20:AC264)+AC$15&lt;0.000001,0,IF($C265&gt;='H-32A-WP06 - Debt Service'!#REF!,'H-32A-WP06 - Debt Service'!#REF!/12,0)),"-")</f>
        <v>0</v>
      </c>
      <c r="AD265" s="261">
        <f>IFERROR(IF(-SUM(AD$20:AD264)+AD$15&lt;0.000001,0,IF($C265&gt;='H-32A-WP06 - Debt Service'!#REF!,'H-32A-WP06 - Debt Service'!#REF!/12,0)),"-")</f>
        <v>0</v>
      </c>
      <c r="AE265" s="261">
        <f>IFERROR(IF(-SUM(AE$20:AE264)+AE$15&lt;0.000001,0,IF($C265&gt;='H-32A-WP06 - Debt Service'!#REF!,'H-32A-WP06 - Debt Service'!#REF!/12,0)),"-")</f>
        <v>0</v>
      </c>
      <c r="AF265" s="261">
        <f>IFERROR(IF(-SUM(AF$20:AF264)+AF$15&lt;0.000001,0,IF($C265&gt;='H-32A-WP06 - Debt Service'!#REF!,'H-32A-WP06 - Debt Service'!#REF!/12,0)),"-")</f>
        <v>0</v>
      </c>
      <c r="AH265" s="252">
        <f t="shared" si="16"/>
        <v>2039</v>
      </c>
      <c r="AI265" s="273">
        <f t="shared" si="18"/>
        <v>50922</v>
      </c>
      <c r="AJ265" s="273"/>
      <c r="AK265" s="261" t="str">
        <f>IFERROR(IF(-SUM(AK$20:AK264)+AK$15&lt;0.000001,0,IF($C265&gt;='H-32A-WP06 - Debt Service'!AH$24,'H-32A-WP06 - Debt Service'!AH$27/12,0)),"-")</f>
        <v>-</v>
      </c>
      <c r="AL265" s="261">
        <f>IFERROR(IF(-SUM(AL$20:AL264)+AL$15&lt;0.000001,0,IF($C265&gt;='H-32A-WP06 - Debt Service'!AI$24,'H-32A-WP06 - Debt Service'!AI$27/12,0)),"-")</f>
        <v>0</v>
      </c>
      <c r="AM265" s="261">
        <f>IFERROR(IF(-SUM(AM$20:AM264)+AM$15&lt;0.000001,0,IF($C265&gt;='H-32A-WP06 - Debt Service'!AJ$24,'H-32A-WP06 - Debt Service'!AJ$27/12,0)),"-")</f>
        <v>0</v>
      </c>
      <c r="AN265" s="261">
        <f>IFERROR(IF(-SUM(AN$20:AN264)+AN$15&lt;0.000001,0,IF($C265&gt;='H-32A-WP06 - Debt Service'!AK$24,'H-32A-WP06 - Debt Service'!AK$27/12,0)),"-")</f>
        <v>0</v>
      </c>
      <c r="AO265" s="261">
        <f>IFERROR(IF(-SUM(AO$20:AO264)+AO$15&lt;0.000001,0,IF($C265&gt;='H-32A-WP06 - Debt Service'!AL$24,'H-32A-WP06 - Debt Service'!AL$27/12,0)),"-")</f>
        <v>0</v>
      </c>
      <c r="AP265" s="261">
        <f>IFERROR(IF(-SUM(AP$20:AP264)+AP$15&lt;0.000001,0,IF($C265&gt;='H-32A-WP06 - Debt Service'!AM$24,'H-32A-WP06 - Debt Service'!AM$27/12,0)),"-")</f>
        <v>0</v>
      </c>
      <c r="AQ265" s="261">
        <f>IFERROR(IF(-SUM(AQ$20:AQ264)+AQ$15&lt;0.000001,0,IF($C265&gt;='H-32A-WP06 - Debt Service'!AN$24,'H-32A-WP06 - Debt Service'!AN$27/12,0)),"-")</f>
        <v>0</v>
      </c>
      <c r="AR265" s="261">
        <f>IFERROR(IF(-SUM(AR$20:AR264)+AR$15&lt;0.000001,0,IF($C265&gt;='H-32A-WP06 - Debt Service'!AO$24,'H-32A-WP06 - Debt Service'!AO$27/12,0)),"-")</f>
        <v>0</v>
      </c>
      <c r="AS265" s="261">
        <f>IFERROR(IF(-SUM(AS$20:AS264)+AS$15&lt;0.000001,0,IF($C265&gt;='H-32A-WP06 - Debt Service'!AP$24,'H-32A-WP06 - Debt Service'!AP$27/12,0)),"-")</f>
        <v>0</v>
      </c>
      <c r="AT265" s="261">
        <f>IFERROR(IF(-SUM(AT$20:AT264)+AT$15&lt;0.000001,0,IF($C265&gt;='H-32A-WP06 - Debt Service'!AQ$24,'H-32A-WP06 - Debt Service'!AQ$27/12,0)),"-")</f>
        <v>0</v>
      </c>
    </row>
    <row r="266" spans="2:46" x14ac:dyDescent="0.35">
      <c r="B266" s="252">
        <f t="shared" si="15"/>
        <v>2039</v>
      </c>
      <c r="C266" s="273">
        <f t="shared" si="17"/>
        <v>50952</v>
      </c>
      <c r="D266" s="273"/>
      <c r="E266" s="261">
        <f>IFERROR(IF(-SUM(E$20:E265)+E$15&lt;0.000001,0,IF($C266&gt;='H-32A-WP06 - Debt Service'!C$24,'H-32A-WP06 - Debt Service'!C$27/12,0)),"-")</f>
        <v>0</v>
      </c>
      <c r="F266" s="261">
        <f>IFERROR(IF(-SUM(F$20:F265)+F$15&lt;0.000001,0,IF($C266&gt;='H-32A-WP06 - Debt Service'!D$24,'H-32A-WP06 - Debt Service'!D$27/12,0)),"-")</f>
        <v>0</v>
      </c>
      <c r="G266" s="261">
        <f>IFERROR(IF(-SUM(G$20:G265)+G$15&lt;0.000001,0,IF($C266&gt;='H-32A-WP06 - Debt Service'!E$24,'H-32A-WP06 - Debt Service'!E$27/12,0)),"-")</f>
        <v>0</v>
      </c>
      <c r="H266" s="261">
        <f>IFERROR(IF(-SUM(H$20:H265)+H$15&lt;0.000001,0,IF($C266&gt;='H-32A-WP06 - Debt Service'!F$24,'H-32A-WP06 - Debt Service'!F$27/12,0)),"-")</f>
        <v>0</v>
      </c>
      <c r="I266" s="261">
        <f>IFERROR(IF(-SUM(I$20:I265)+I$15&lt;0.000001,0,IF($C266&gt;='H-32A-WP06 - Debt Service'!G$24,'H-32A-WP06 - Debt Service'!G$27/12,0)),"-")</f>
        <v>0</v>
      </c>
      <c r="J266" s="261">
        <f>IFERROR(IF(-SUM(J$20:J265)+J$15&lt;0.000001,0,IF($C266&gt;='H-32A-WP06 - Debt Service'!H$24,'H-32A-WP06 - Debt Service'!H$27/12,0)),"-")</f>
        <v>0</v>
      </c>
      <c r="K266" s="261">
        <f>IFERROR(IF(-SUM(K$20:K265)+K$15&lt;0.000001,0,IF($C266&gt;='H-32A-WP06 - Debt Service'!I$24,'H-32A-WP06 - Debt Service'!I$27/12,0)),"-")</f>
        <v>0</v>
      </c>
      <c r="L266" s="261">
        <f>IFERROR(IF(-SUM(L$20:L265)+L$15&lt;0.000001,0,IF($C266&gt;='H-32A-WP06 - Debt Service'!J$24,'H-32A-WP06 - Debt Service'!J$27/12,0)),"-")</f>
        <v>0</v>
      </c>
      <c r="M266" s="261">
        <f>IFERROR(IF(-SUM(M$20:M265)+M$15&lt;0.000001,0,IF($C266&gt;='H-32A-WP06 - Debt Service'!K$24,'H-32A-WP06 - Debt Service'!K$27/12,0)),"-")</f>
        <v>0</v>
      </c>
      <c r="N266" s="261"/>
      <c r="O266" s="261"/>
      <c r="P266" s="261">
        <f>IFERROR(IF(-SUM(P$20:P265)+P$15&lt;0.000001,0,IF($C266&gt;='H-32A-WP06 - Debt Service'!M$24,'H-32A-WP06 - Debt Service'!M$27/12,0)),"-")</f>
        <v>0</v>
      </c>
      <c r="Q266" s="261">
        <f>IFERROR(IF(-SUM(Q$20:Q265)+Q$15&lt;0.000001,0,IF($C266&gt;='H-32A-WP06 - Debt Service'!L$24,'H-32A-WP06 - Debt Service'!L$27/12,0)),"-")</f>
        <v>0</v>
      </c>
      <c r="R266" s="261">
        <f>IFERROR(IF(-SUM(R$20:R265)+R$15&lt;0.000001,0,IF($C266&gt;='H-32A-WP06 - Debt Service'!S$24,'H-32A-WP06 - Debt Service'!S$27/12,0)),"-")</f>
        <v>0</v>
      </c>
      <c r="S266" s="261">
        <f>IFERROR(IF(-SUM(S$20:S265)+S$15&lt;0.000001,0,IF($C266&gt;='H-32A-WP06 - Debt Service'!O$24,'H-32A-WP06 - Debt Service'!O$27/12,0)),"-")</f>
        <v>0</v>
      </c>
      <c r="T266" s="261">
        <f>IFERROR(IF(-SUM(T$20:T265)+T$15&lt;0.000001,0,IF($C266&gt;='H-32A-WP06 - Debt Service'!#REF!,'H-32A-WP06 - Debt Service'!#REF!/12,0)),"-")</f>
        <v>0</v>
      </c>
      <c r="U266" s="261">
        <f>IFERROR(IF(-SUM(U$20:U265)+U$15&lt;0.000001,0,IF($C266&gt;='H-32A-WP06 - Debt Service'!T$24,'H-32A-WP06 - Debt Service'!T$27/12,0)),"-")</f>
        <v>0</v>
      </c>
      <c r="V266" s="261">
        <f>IFERROR(IF(-SUM(V$20:V265)+V$15&lt;0.000001,0,IF($C266&gt;='H-32A-WP06 - Debt Service'!N$24,'H-32A-WP06 - Debt Service'!N$27/12,0)),"-")</f>
        <v>0</v>
      </c>
      <c r="W266" s="261">
        <f>IFERROR(IF(-SUM(W$20:W265)+W$15&lt;0.000001,0,IF($C266&gt;='H-32A-WP06 - Debt Service'!Q$24,'H-32A-WP06 - Debt Service'!Q$27/12,0)),"-")</f>
        <v>0</v>
      </c>
      <c r="X266" s="261">
        <f>IFERROR(IF(-SUM(X$20:X265)+X$15&lt;0.000001,0,IF($C266&gt;='H-32A-WP06 - Debt Service'!T$24,'H-32A-WP06 - Debt Service'!T$27/12,0)),"-")</f>
        <v>0</v>
      </c>
      <c r="Y266" s="261">
        <f>IFERROR(IF(-SUM(Y$20:Y265)+Y$15&lt;0.000001,0,IF($C266&gt;='H-32A-WP06 - Debt Service'!#REF!,'H-32A-WP06 - Debt Service'!#REF!/12,0)),"-")</f>
        <v>0</v>
      </c>
      <c r="Z266" s="261">
        <f>IFERROR(IF(-SUM(Z$20:Z265)+Z$15&lt;0.000001,0,IF($C266&gt;='H-32A-WP06 - Debt Service'!S$24,'H-32A-WP06 - Debt Service'!S$27/12,0)),"-")</f>
        <v>0</v>
      </c>
      <c r="AA266" s="261">
        <f>IFERROR(IF(-SUM(AA$20:AA265)+AA$15&lt;0.000001,0,IF($C266&gt;='H-32A-WP06 - Debt Service'!R$24,'H-32A-WP06 - Debt Service'!R$27/12,0)),"-")</f>
        <v>0</v>
      </c>
      <c r="AB266" s="261">
        <f>IFERROR(IF(-SUM(AB$20:AB265)+AB$15&lt;0.000001,0,IF($C266&gt;='H-32A-WP06 - Debt Service'!P$24,'H-32A-WP06 - Debt Service'!P$27/12,0)),"-")</f>
        <v>0</v>
      </c>
      <c r="AC266" s="261">
        <f>IFERROR(IF(-SUM(AC$20:AC265)+AC$15&lt;0.000001,0,IF($C266&gt;='H-32A-WP06 - Debt Service'!#REF!,'H-32A-WP06 - Debt Service'!#REF!/12,0)),"-")</f>
        <v>0</v>
      </c>
      <c r="AD266" s="261">
        <f>IFERROR(IF(-SUM(AD$20:AD265)+AD$15&lt;0.000001,0,IF($C266&gt;='H-32A-WP06 - Debt Service'!#REF!,'H-32A-WP06 - Debt Service'!#REF!/12,0)),"-")</f>
        <v>0</v>
      </c>
      <c r="AE266" s="261">
        <f>IFERROR(IF(-SUM(AE$20:AE265)+AE$15&lt;0.000001,0,IF($C266&gt;='H-32A-WP06 - Debt Service'!#REF!,'H-32A-WP06 - Debt Service'!#REF!/12,0)),"-")</f>
        <v>0</v>
      </c>
      <c r="AF266" s="261">
        <f>IFERROR(IF(-SUM(AF$20:AF265)+AF$15&lt;0.000001,0,IF($C266&gt;='H-32A-WP06 - Debt Service'!#REF!,'H-32A-WP06 - Debt Service'!#REF!/12,0)),"-")</f>
        <v>0</v>
      </c>
      <c r="AH266" s="252">
        <f t="shared" si="16"/>
        <v>2039</v>
      </c>
      <c r="AI266" s="273">
        <f t="shared" si="18"/>
        <v>50952</v>
      </c>
      <c r="AJ266" s="273"/>
      <c r="AK266" s="261" t="str">
        <f>IFERROR(IF(-SUM(AK$20:AK265)+AK$15&lt;0.000001,0,IF($C266&gt;='H-32A-WP06 - Debt Service'!AH$24,'H-32A-WP06 - Debt Service'!AH$27/12,0)),"-")</f>
        <v>-</v>
      </c>
      <c r="AL266" s="261">
        <f>IFERROR(IF(-SUM(AL$20:AL265)+AL$15&lt;0.000001,0,IF($C266&gt;='H-32A-WP06 - Debt Service'!AI$24,'H-32A-WP06 - Debt Service'!AI$27/12,0)),"-")</f>
        <v>0</v>
      </c>
      <c r="AM266" s="261">
        <f>IFERROR(IF(-SUM(AM$20:AM265)+AM$15&lt;0.000001,0,IF($C266&gt;='H-32A-WP06 - Debt Service'!AJ$24,'H-32A-WP06 - Debt Service'!AJ$27/12,0)),"-")</f>
        <v>0</v>
      </c>
      <c r="AN266" s="261">
        <f>IFERROR(IF(-SUM(AN$20:AN265)+AN$15&lt;0.000001,0,IF($C266&gt;='H-32A-WP06 - Debt Service'!AK$24,'H-32A-WP06 - Debt Service'!AK$27/12,0)),"-")</f>
        <v>0</v>
      </c>
      <c r="AO266" s="261">
        <f>IFERROR(IF(-SUM(AO$20:AO265)+AO$15&lt;0.000001,0,IF($C266&gt;='H-32A-WP06 - Debt Service'!AL$24,'H-32A-WP06 - Debt Service'!AL$27/12,0)),"-")</f>
        <v>0</v>
      </c>
      <c r="AP266" s="261">
        <f>IFERROR(IF(-SUM(AP$20:AP265)+AP$15&lt;0.000001,0,IF($C266&gt;='H-32A-WP06 - Debt Service'!AM$24,'H-32A-WP06 - Debt Service'!AM$27/12,0)),"-")</f>
        <v>0</v>
      </c>
      <c r="AQ266" s="261">
        <f>IFERROR(IF(-SUM(AQ$20:AQ265)+AQ$15&lt;0.000001,0,IF($C266&gt;='H-32A-WP06 - Debt Service'!AN$24,'H-32A-WP06 - Debt Service'!AN$27/12,0)),"-")</f>
        <v>0</v>
      </c>
      <c r="AR266" s="261">
        <f>IFERROR(IF(-SUM(AR$20:AR265)+AR$15&lt;0.000001,0,IF($C266&gt;='H-32A-WP06 - Debt Service'!AO$24,'H-32A-WP06 - Debt Service'!AO$27/12,0)),"-")</f>
        <v>0</v>
      </c>
      <c r="AS266" s="261">
        <f>IFERROR(IF(-SUM(AS$20:AS265)+AS$15&lt;0.000001,0,IF($C266&gt;='H-32A-WP06 - Debt Service'!AP$24,'H-32A-WP06 - Debt Service'!AP$27/12,0)),"-")</f>
        <v>0</v>
      </c>
      <c r="AT266" s="261">
        <f>IFERROR(IF(-SUM(AT$20:AT265)+AT$15&lt;0.000001,0,IF($C266&gt;='H-32A-WP06 - Debt Service'!AQ$24,'H-32A-WP06 - Debt Service'!AQ$27/12,0)),"-")</f>
        <v>0</v>
      </c>
    </row>
    <row r="267" spans="2:46" x14ac:dyDescent="0.35">
      <c r="B267" s="252">
        <f t="shared" si="15"/>
        <v>2039</v>
      </c>
      <c r="C267" s="273">
        <f t="shared" si="17"/>
        <v>50983</v>
      </c>
      <c r="D267" s="273"/>
      <c r="E267" s="261">
        <f>IFERROR(IF(-SUM(E$20:E266)+E$15&lt;0.000001,0,IF($C267&gt;='H-32A-WP06 - Debt Service'!C$24,'H-32A-WP06 - Debt Service'!C$27/12,0)),"-")</f>
        <v>0</v>
      </c>
      <c r="F267" s="261">
        <f>IFERROR(IF(-SUM(F$20:F266)+F$15&lt;0.000001,0,IF($C267&gt;='H-32A-WP06 - Debt Service'!D$24,'H-32A-WP06 - Debt Service'!D$27/12,0)),"-")</f>
        <v>0</v>
      </c>
      <c r="G267" s="261">
        <f>IFERROR(IF(-SUM(G$20:G266)+G$15&lt;0.000001,0,IF($C267&gt;='H-32A-WP06 - Debt Service'!E$24,'H-32A-WP06 - Debt Service'!E$27/12,0)),"-")</f>
        <v>0</v>
      </c>
      <c r="H267" s="261">
        <f>IFERROR(IF(-SUM(H$20:H266)+H$15&lt;0.000001,0,IF($C267&gt;='H-32A-WP06 - Debt Service'!F$24,'H-32A-WP06 - Debt Service'!F$27/12,0)),"-")</f>
        <v>0</v>
      </c>
      <c r="I267" s="261">
        <f>IFERROR(IF(-SUM(I$20:I266)+I$15&lt;0.000001,0,IF($C267&gt;='H-32A-WP06 - Debt Service'!G$24,'H-32A-WP06 - Debt Service'!G$27/12,0)),"-")</f>
        <v>0</v>
      </c>
      <c r="J267" s="261">
        <f>IFERROR(IF(-SUM(J$20:J266)+J$15&lt;0.000001,0,IF($C267&gt;='H-32A-WP06 - Debt Service'!H$24,'H-32A-WP06 - Debt Service'!H$27/12,0)),"-")</f>
        <v>0</v>
      </c>
      <c r="K267" s="261">
        <f>IFERROR(IF(-SUM(K$20:K266)+K$15&lt;0.000001,0,IF($C267&gt;='H-32A-WP06 - Debt Service'!I$24,'H-32A-WP06 - Debt Service'!I$27/12,0)),"-")</f>
        <v>0</v>
      </c>
      <c r="L267" s="261">
        <f>IFERROR(IF(-SUM(L$20:L266)+L$15&lt;0.000001,0,IF($C267&gt;='H-32A-WP06 - Debt Service'!J$24,'H-32A-WP06 - Debt Service'!J$27/12,0)),"-")</f>
        <v>0</v>
      </c>
      <c r="M267" s="261">
        <f>IFERROR(IF(-SUM(M$20:M266)+M$15&lt;0.000001,0,IF($C267&gt;='H-32A-WP06 - Debt Service'!K$24,'H-32A-WP06 - Debt Service'!K$27/12,0)),"-")</f>
        <v>0</v>
      </c>
      <c r="N267" s="261"/>
      <c r="O267" s="261"/>
      <c r="P267" s="261">
        <f>IFERROR(IF(-SUM(P$20:P266)+P$15&lt;0.000001,0,IF($C267&gt;='H-32A-WP06 - Debt Service'!M$24,'H-32A-WP06 - Debt Service'!M$27/12,0)),"-")</f>
        <v>0</v>
      </c>
      <c r="Q267" s="261">
        <f>IFERROR(IF(-SUM(Q$20:Q266)+Q$15&lt;0.000001,0,IF($C267&gt;='H-32A-WP06 - Debt Service'!L$24,'H-32A-WP06 - Debt Service'!L$27/12,0)),"-")</f>
        <v>0</v>
      </c>
      <c r="R267" s="261">
        <f>IFERROR(IF(-SUM(R$20:R266)+R$15&lt;0.000001,0,IF($C267&gt;='H-32A-WP06 - Debt Service'!S$24,'H-32A-WP06 - Debt Service'!S$27/12,0)),"-")</f>
        <v>0</v>
      </c>
      <c r="S267" s="261">
        <f>IFERROR(IF(-SUM(S$20:S266)+S$15&lt;0.000001,0,IF($C267&gt;='H-32A-WP06 - Debt Service'!O$24,'H-32A-WP06 - Debt Service'!O$27/12,0)),"-")</f>
        <v>0</v>
      </c>
      <c r="T267" s="261">
        <f>IFERROR(IF(-SUM(T$20:T266)+T$15&lt;0.000001,0,IF($C267&gt;='H-32A-WP06 - Debt Service'!#REF!,'H-32A-WP06 - Debt Service'!#REF!/12,0)),"-")</f>
        <v>0</v>
      </c>
      <c r="U267" s="261">
        <f>IFERROR(IF(-SUM(U$20:U266)+U$15&lt;0.000001,0,IF($C267&gt;='H-32A-WP06 - Debt Service'!T$24,'H-32A-WP06 - Debt Service'!T$27/12,0)),"-")</f>
        <v>0</v>
      </c>
      <c r="V267" s="261">
        <f>IFERROR(IF(-SUM(V$20:V266)+V$15&lt;0.000001,0,IF($C267&gt;='H-32A-WP06 - Debt Service'!N$24,'H-32A-WP06 - Debt Service'!N$27/12,0)),"-")</f>
        <v>0</v>
      </c>
      <c r="W267" s="261">
        <f>IFERROR(IF(-SUM(W$20:W266)+W$15&lt;0.000001,0,IF($C267&gt;='H-32A-WP06 - Debt Service'!Q$24,'H-32A-WP06 - Debt Service'!Q$27/12,0)),"-")</f>
        <v>0</v>
      </c>
      <c r="X267" s="261">
        <f>IFERROR(IF(-SUM(X$20:X266)+X$15&lt;0.000001,0,IF($C267&gt;='H-32A-WP06 - Debt Service'!T$24,'H-32A-WP06 - Debt Service'!T$27/12,0)),"-")</f>
        <v>0</v>
      </c>
      <c r="Y267" s="261">
        <f>IFERROR(IF(-SUM(Y$20:Y266)+Y$15&lt;0.000001,0,IF($C267&gt;='H-32A-WP06 - Debt Service'!#REF!,'H-32A-WP06 - Debt Service'!#REF!/12,0)),"-")</f>
        <v>0</v>
      </c>
      <c r="Z267" s="261">
        <f>IFERROR(IF(-SUM(Z$20:Z266)+Z$15&lt;0.000001,0,IF($C267&gt;='H-32A-WP06 - Debt Service'!S$24,'H-32A-WP06 - Debt Service'!S$27/12,0)),"-")</f>
        <v>0</v>
      </c>
      <c r="AA267" s="261">
        <f>IFERROR(IF(-SUM(AA$20:AA266)+AA$15&lt;0.000001,0,IF($C267&gt;='H-32A-WP06 - Debt Service'!R$24,'H-32A-WP06 - Debt Service'!R$27/12,0)),"-")</f>
        <v>0</v>
      </c>
      <c r="AB267" s="261">
        <f>IFERROR(IF(-SUM(AB$20:AB266)+AB$15&lt;0.000001,0,IF($C267&gt;='H-32A-WP06 - Debt Service'!P$24,'H-32A-WP06 - Debt Service'!P$27/12,0)),"-")</f>
        <v>0</v>
      </c>
      <c r="AC267" s="261">
        <f>IFERROR(IF(-SUM(AC$20:AC266)+AC$15&lt;0.000001,0,IF($C267&gt;='H-32A-WP06 - Debt Service'!#REF!,'H-32A-WP06 - Debt Service'!#REF!/12,0)),"-")</f>
        <v>0</v>
      </c>
      <c r="AD267" s="261">
        <f>IFERROR(IF(-SUM(AD$20:AD266)+AD$15&lt;0.000001,0,IF($C267&gt;='H-32A-WP06 - Debt Service'!#REF!,'H-32A-WP06 - Debt Service'!#REF!/12,0)),"-")</f>
        <v>0</v>
      </c>
      <c r="AE267" s="261">
        <f>IFERROR(IF(-SUM(AE$20:AE266)+AE$15&lt;0.000001,0,IF($C267&gt;='H-32A-WP06 - Debt Service'!#REF!,'H-32A-WP06 - Debt Service'!#REF!/12,0)),"-")</f>
        <v>0</v>
      </c>
      <c r="AF267" s="261">
        <f>IFERROR(IF(-SUM(AF$20:AF266)+AF$15&lt;0.000001,0,IF($C267&gt;='H-32A-WP06 - Debt Service'!#REF!,'H-32A-WP06 - Debt Service'!#REF!/12,0)),"-")</f>
        <v>0</v>
      </c>
      <c r="AH267" s="252">
        <f t="shared" si="16"/>
        <v>2039</v>
      </c>
      <c r="AI267" s="273">
        <f t="shared" si="18"/>
        <v>50983</v>
      </c>
      <c r="AJ267" s="273"/>
      <c r="AK267" s="261" t="str">
        <f>IFERROR(IF(-SUM(AK$20:AK266)+AK$15&lt;0.000001,0,IF($C267&gt;='H-32A-WP06 - Debt Service'!AH$24,'H-32A-WP06 - Debt Service'!AH$27/12,0)),"-")</f>
        <v>-</v>
      </c>
      <c r="AL267" s="261">
        <f>IFERROR(IF(-SUM(AL$20:AL266)+AL$15&lt;0.000001,0,IF($C267&gt;='H-32A-WP06 - Debt Service'!AI$24,'H-32A-WP06 - Debt Service'!AI$27/12,0)),"-")</f>
        <v>0</v>
      </c>
      <c r="AM267" s="261">
        <f>IFERROR(IF(-SUM(AM$20:AM266)+AM$15&lt;0.000001,0,IF($C267&gt;='H-32A-WP06 - Debt Service'!AJ$24,'H-32A-WP06 - Debt Service'!AJ$27/12,0)),"-")</f>
        <v>0</v>
      </c>
      <c r="AN267" s="261">
        <f>IFERROR(IF(-SUM(AN$20:AN266)+AN$15&lt;0.000001,0,IF($C267&gt;='H-32A-WP06 - Debt Service'!AK$24,'H-32A-WP06 - Debt Service'!AK$27/12,0)),"-")</f>
        <v>0</v>
      </c>
      <c r="AO267" s="261">
        <f>IFERROR(IF(-SUM(AO$20:AO266)+AO$15&lt;0.000001,0,IF($C267&gt;='H-32A-WP06 - Debt Service'!AL$24,'H-32A-WP06 - Debt Service'!AL$27/12,0)),"-")</f>
        <v>0</v>
      </c>
      <c r="AP267" s="261">
        <f>IFERROR(IF(-SUM(AP$20:AP266)+AP$15&lt;0.000001,0,IF($C267&gt;='H-32A-WP06 - Debt Service'!AM$24,'H-32A-WP06 - Debt Service'!AM$27/12,0)),"-")</f>
        <v>0</v>
      </c>
      <c r="AQ267" s="261">
        <f>IFERROR(IF(-SUM(AQ$20:AQ266)+AQ$15&lt;0.000001,0,IF($C267&gt;='H-32A-WP06 - Debt Service'!AN$24,'H-32A-WP06 - Debt Service'!AN$27/12,0)),"-")</f>
        <v>0</v>
      </c>
      <c r="AR267" s="261">
        <f>IFERROR(IF(-SUM(AR$20:AR266)+AR$15&lt;0.000001,0,IF($C267&gt;='H-32A-WP06 - Debt Service'!AO$24,'H-32A-WP06 - Debt Service'!AO$27/12,0)),"-")</f>
        <v>0</v>
      </c>
      <c r="AS267" s="261">
        <f>IFERROR(IF(-SUM(AS$20:AS266)+AS$15&lt;0.000001,0,IF($C267&gt;='H-32A-WP06 - Debt Service'!AP$24,'H-32A-WP06 - Debt Service'!AP$27/12,0)),"-")</f>
        <v>0</v>
      </c>
      <c r="AT267" s="261">
        <f>IFERROR(IF(-SUM(AT$20:AT266)+AT$15&lt;0.000001,0,IF($C267&gt;='H-32A-WP06 - Debt Service'!AQ$24,'H-32A-WP06 - Debt Service'!AQ$27/12,0)),"-")</f>
        <v>0</v>
      </c>
    </row>
    <row r="268" spans="2:46" x14ac:dyDescent="0.35">
      <c r="B268" s="252">
        <f t="shared" si="15"/>
        <v>2039</v>
      </c>
      <c r="C268" s="273">
        <f t="shared" si="17"/>
        <v>51014</v>
      </c>
      <c r="D268" s="273"/>
      <c r="E268" s="261">
        <f>IFERROR(IF(-SUM(E$20:E267)+E$15&lt;0.000001,0,IF($C268&gt;='H-32A-WP06 - Debt Service'!C$24,'H-32A-WP06 - Debt Service'!C$27/12,0)),"-")</f>
        <v>0</v>
      </c>
      <c r="F268" s="261">
        <f>IFERROR(IF(-SUM(F$20:F267)+F$15&lt;0.000001,0,IF($C268&gt;='H-32A-WP06 - Debt Service'!D$24,'H-32A-WP06 - Debt Service'!D$27/12,0)),"-")</f>
        <v>0</v>
      </c>
      <c r="G268" s="261">
        <f>IFERROR(IF(-SUM(G$20:G267)+G$15&lt;0.000001,0,IF($C268&gt;='H-32A-WP06 - Debt Service'!E$24,'H-32A-WP06 - Debt Service'!E$27/12,0)),"-")</f>
        <v>0</v>
      </c>
      <c r="H268" s="261">
        <f>IFERROR(IF(-SUM(H$20:H267)+H$15&lt;0.000001,0,IF($C268&gt;='H-32A-WP06 - Debt Service'!F$24,'H-32A-WP06 - Debt Service'!F$27/12,0)),"-")</f>
        <v>0</v>
      </c>
      <c r="I268" s="261">
        <f>IFERROR(IF(-SUM(I$20:I267)+I$15&lt;0.000001,0,IF($C268&gt;='H-32A-WP06 - Debt Service'!G$24,'H-32A-WP06 - Debt Service'!G$27/12,0)),"-")</f>
        <v>0</v>
      </c>
      <c r="J268" s="261">
        <f>IFERROR(IF(-SUM(J$20:J267)+J$15&lt;0.000001,0,IF($C268&gt;='H-32A-WP06 - Debt Service'!H$24,'H-32A-WP06 - Debt Service'!H$27/12,0)),"-")</f>
        <v>0</v>
      </c>
      <c r="K268" s="261">
        <f>IFERROR(IF(-SUM(K$20:K267)+K$15&lt;0.000001,0,IF($C268&gt;='H-32A-WP06 - Debt Service'!I$24,'H-32A-WP06 - Debt Service'!I$27/12,0)),"-")</f>
        <v>0</v>
      </c>
      <c r="L268" s="261">
        <f>IFERROR(IF(-SUM(L$20:L267)+L$15&lt;0.000001,0,IF($C268&gt;='H-32A-WP06 - Debt Service'!J$24,'H-32A-WP06 - Debt Service'!J$27/12,0)),"-")</f>
        <v>0</v>
      </c>
      <c r="M268" s="261">
        <f>IFERROR(IF(-SUM(M$20:M267)+M$15&lt;0.000001,0,IF($C268&gt;='H-32A-WP06 - Debt Service'!K$24,'H-32A-WP06 - Debt Service'!K$27/12,0)),"-")</f>
        <v>0</v>
      </c>
      <c r="N268" s="261"/>
      <c r="O268" s="261"/>
      <c r="P268" s="261">
        <f>IFERROR(IF(-SUM(P$20:P267)+P$15&lt;0.000001,0,IF($C268&gt;='H-32A-WP06 - Debt Service'!M$24,'H-32A-WP06 - Debt Service'!M$27/12,0)),"-")</f>
        <v>0</v>
      </c>
      <c r="Q268" s="261">
        <f>IFERROR(IF(-SUM(Q$20:Q267)+Q$15&lt;0.000001,0,IF($C268&gt;='H-32A-WP06 - Debt Service'!L$24,'H-32A-WP06 - Debt Service'!L$27/12,0)),"-")</f>
        <v>0</v>
      </c>
      <c r="R268" s="261">
        <f>IFERROR(IF(-SUM(R$20:R267)+R$15&lt;0.000001,0,IF($C268&gt;='H-32A-WP06 - Debt Service'!S$24,'H-32A-WP06 - Debt Service'!S$27/12,0)),"-")</f>
        <v>0</v>
      </c>
      <c r="S268" s="261">
        <f>IFERROR(IF(-SUM(S$20:S267)+S$15&lt;0.000001,0,IF($C268&gt;='H-32A-WP06 - Debt Service'!O$24,'H-32A-WP06 - Debt Service'!O$27/12,0)),"-")</f>
        <v>0</v>
      </c>
      <c r="T268" s="261">
        <f>IFERROR(IF(-SUM(T$20:T267)+T$15&lt;0.000001,0,IF($C268&gt;='H-32A-WP06 - Debt Service'!#REF!,'H-32A-WP06 - Debt Service'!#REF!/12,0)),"-")</f>
        <v>0</v>
      </c>
      <c r="U268" s="261">
        <f>IFERROR(IF(-SUM(U$20:U267)+U$15&lt;0.000001,0,IF($C268&gt;='H-32A-WP06 - Debt Service'!T$24,'H-32A-WP06 - Debt Service'!T$27/12,0)),"-")</f>
        <v>0</v>
      </c>
      <c r="V268" s="261">
        <f>IFERROR(IF(-SUM(V$20:V267)+V$15&lt;0.000001,0,IF($C268&gt;='H-32A-WP06 - Debt Service'!N$24,'H-32A-WP06 - Debt Service'!N$27/12,0)),"-")</f>
        <v>0</v>
      </c>
      <c r="W268" s="261">
        <f>IFERROR(IF(-SUM(W$20:W267)+W$15&lt;0.000001,0,IF($C268&gt;='H-32A-WP06 - Debt Service'!Q$24,'H-32A-WP06 - Debt Service'!Q$27/12,0)),"-")</f>
        <v>0</v>
      </c>
      <c r="X268" s="261">
        <f>IFERROR(IF(-SUM(X$20:X267)+X$15&lt;0.000001,0,IF($C268&gt;='H-32A-WP06 - Debt Service'!T$24,'H-32A-WP06 - Debt Service'!T$27/12,0)),"-")</f>
        <v>0</v>
      </c>
      <c r="Y268" s="261">
        <f>IFERROR(IF(-SUM(Y$20:Y267)+Y$15&lt;0.000001,0,IF($C268&gt;='H-32A-WP06 - Debt Service'!#REF!,'H-32A-WP06 - Debt Service'!#REF!/12,0)),"-")</f>
        <v>0</v>
      </c>
      <c r="Z268" s="261">
        <f>IFERROR(IF(-SUM(Z$20:Z267)+Z$15&lt;0.000001,0,IF($C268&gt;='H-32A-WP06 - Debt Service'!S$24,'H-32A-WP06 - Debt Service'!S$27/12,0)),"-")</f>
        <v>0</v>
      </c>
      <c r="AA268" s="261">
        <f>IFERROR(IF(-SUM(AA$20:AA267)+AA$15&lt;0.000001,0,IF($C268&gt;='H-32A-WP06 - Debt Service'!R$24,'H-32A-WP06 - Debt Service'!R$27/12,0)),"-")</f>
        <v>0</v>
      </c>
      <c r="AB268" s="261">
        <f>IFERROR(IF(-SUM(AB$20:AB267)+AB$15&lt;0.000001,0,IF($C268&gt;='H-32A-WP06 - Debt Service'!P$24,'H-32A-WP06 - Debt Service'!P$27/12,0)),"-")</f>
        <v>0</v>
      </c>
      <c r="AC268" s="261">
        <f>IFERROR(IF(-SUM(AC$20:AC267)+AC$15&lt;0.000001,0,IF($C268&gt;='H-32A-WP06 - Debt Service'!#REF!,'H-32A-WP06 - Debt Service'!#REF!/12,0)),"-")</f>
        <v>0</v>
      </c>
      <c r="AD268" s="261">
        <f>IFERROR(IF(-SUM(AD$20:AD267)+AD$15&lt;0.000001,0,IF($C268&gt;='H-32A-WP06 - Debt Service'!#REF!,'H-32A-WP06 - Debt Service'!#REF!/12,0)),"-")</f>
        <v>0</v>
      </c>
      <c r="AE268" s="261">
        <f>IFERROR(IF(-SUM(AE$20:AE267)+AE$15&lt;0.000001,0,IF($C268&gt;='H-32A-WP06 - Debt Service'!#REF!,'H-32A-WP06 - Debt Service'!#REF!/12,0)),"-")</f>
        <v>0</v>
      </c>
      <c r="AF268" s="261">
        <f>IFERROR(IF(-SUM(AF$20:AF267)+AF$15&lt;0.000001,0,IF($C268&gt;='H-32A-WP06 - Debt Service'!#REF!,'H-32A-WP06 - Debt Service'!#REF!/12,0)),"-")</f>
        <v>0</v>
      </c>
      <c r="AH268" s="252">
        <f t="shared" si="16"/>
        <v>2039</v>
      </c>
      <c r="AI268" s="273">
        <f t="shared" si="18"/>
        <v>51014</v>
      </c>
      <c r="AJ268" s="273"/>
      <c r="AK268" s="261" t="str">
        <f>IFERROR(IF(-SUM(AK$20:AK267)+AK$15&lt;0.000001,0,IF($C268&gt;='H-32A-WP06 - Debt Service'!AH$24,'H-32A-WP06 - Debt Service'!AH$27/12,0)),"-")</f>
        <v>-</v>
      </c>
      <c r="AL268" s="261">
        <f>IFERROR(IF(-SUM(AL$20:AL267)+AL$15&lt;0.000001,0,IF($C268&gt;='H-32A-WP06 - Debt Service'!AI$24,'H-32A-WP06 - Debt Service'!AI$27/12,0)),"-")</f>
        <v>0</v>
      </c>
      <c r="AM268" s="261">
        <f>IFERROR(IF(-SUM(AM$20:AM267)+AM$15&lt;0.000001,0,IF($C268&gt;='H-32A-WP06 - Debt Service'!AJ$24,'H-32A-WP06 - Debt Service'!AJ$27/12,0)),"-")</f>
        <v>0</v>
      </c>
      <c r="AN268" s="261">
        <f>IFERROR(IF(-SUM(AN$20:AN267)+AN$15&lt;0.000001,0,IF($C268&gt;='H-32A-WP06 - Debt Service'!AK$24,'H-32A-WP06 - Debt Service'!AK$27/12,0)),"-")</f>
        <v>0</v>
      </c>
      <c r="AO268" s="261">
        <f>IFERROR(IF(-SUM(AO$20:AO267)+AO$15&lt;0.000001,0,IF($C268&gt;='H-32A-WP06 - Debt Service'!AL$24,'H-32A-WP06 - Debt Service'!AL$27/12,0)),"-")</f>
        <v>0</v>
      </c>
      <c r="AP268" s="261">
        <f>IFERROR(IF(-SUM(AP$20:AP267)+AP$15&lt;0.000001,0,IF($C268&gt;='H-32A-WP06 - Debt Service'!AM$24,'H-32A-WP06 - Debt Service'!AM$27/12,0)),"-")</f>
        <v>0</v>
      </c>
      <c r="AQ268" s="261">
        <f>IFERROR(IF(-SUM(AQ$20:AQ267)+AQ$15&lt;0.000001,0,IF($C268&gt;='H-32A-WP06 - Debt Service'!AN$24,'H-32A-WP06 - Debt Service'!AN$27/12,0)),"-")</f>
        <v>0</v>
      </c>
      <c r="AR268" s="261">
        <f>IFERROR(IF(-SUM(AR$20:AR267)+AR$15&lt;0.000001,0,IF($C268&gt;='H-32A-WP06 - Debt Service'!AO$24,'H-32A-WP06 - Debt Service'!AO$27/12,0)),"-")</f>
        <v>0</v>
      </c>
      <c r="AS268" s="261">
        <f>IFERROR(IF(-SUM(AS$20:AS267)+AS$15&lt;0.000001,0,IF($C268&gt;='H-32A-WP06 - Debt Service'!AP$24,'H-32A-WP06 - Debt Service'!AP$27/12,0)),"-")</f>
        <v>0</v>
      </c>
      <c r="AT268" s="261">
        <f>IFERROR(IF(-SUM(AT$20:AT267)+AT$15&lt;0.000001,0,IF($C268&gt;='H-32A-WP06 - Debt Service'!AQ$24,'H-32A-WP06 - Debt Service'!AQ$27/12,0)),"-")</f>
        <v>0</v>
      </c>
    </row>
    <row r="269" spans="2:46" x14ac:dyDescent="0.35">
      <c r="B269" s="252">
        <f t="shared" si="15"/>
        <v>2039</v>
      </c>
      <c r="C269" s="273">
        <f t="shared" si="17"/>
        <v>51044</v>
      </c>
      <c r="D269" s="273"/>
      <c r="E269" s="261">
        <f>IFERROR(IF(-SUM(E$20:E268)+E$15&lt;0.000001,0,IF($C269&gt;='H-32A-WP06 - Debt Service'!C$24,'H-32A-WP06 - Debt Service'!C$27/12,0)),"-")</f>
        <v>0</v>
      </c>
      <c r="F269" s="261">
        <f>IFERROR(IF(-SUM(F$20:F268)+F$15&lt;0.000001,0,IF($C269&gt;='H-32A-WP06 - Debt Service'!D$24,'H-32A-WP06 - Debt Service'!D$27/12,0)),"-")</f>
        <v>0</v>
      </c>
      <c r="G269" s="261">
        <f>IFERROR(IF(-SUM(G$20:G268)+G$15&lt;0.000001,0,IF($C269&gt;='H-32A-WP06 - Debt Service'!E$24,'H-32A-WP06 - Debt Service'!E$27/12,0)),"-")</f>
        <v>0</v>
      </c>
      <c r="H269" s="261">
        <f>IFERROR(IF(-SUM(H$20:H268)+H$15&lt;0.000001,0,IF($C269&gt;='H-32A-WP06 - Debt Service'!F$24,'H-32A-WP06 - Debt Service'!F$27/12,0)),"-")</f>
        <v>0</v>
      </c>
      <c r="I269" s="261">
        <f>IFERROR(IF(-SUM(I$20:I268)+I$15&lt;0.000001,0,IF($C269&gt;='H-32A-WP06 - Debt Service'!G$24,'H-32A-WP06 - Debt Service'!G$27/12,0)),"-")</f>
        <v>0</v>
      </c>
      <c r="J269" s="261">
        <f>IFERROR(IF(-SUM(J$20:J268)+J$15&lt;0.000001,0,IF($C269&gt;='H-32A-WP06 - Debt Service'!H$24,'H-32A-WP06 - Debt Service'!H$27/12,0)),"-")</f>
        <v>0</v>
      </c>
      <c r="K269" s="261">
        <f>IFERROR(IF(-SUM(K$20:K268)+K$15&lt;0.000001,0,IF($C269&gt;='H-32A-WP06 - Debt Service'!I$24,'H-32A-WP06 - Debt Service'!I$27/12,0)),"-")</f>
        <v>0</v>
      </c>
      <c r="L269" s="261">
        <f>IFERROR(IF(-SUM(L$20:L268)+L$15&lt;0.000001,0,IF($C269&gt;='H-32A-WP06 - Debt Service'!J$24,'H-32A-WP06 - Debt Service'!J$27/12,0)),"-")</f>
        <v>0</v>
      </c>
      <c r="M269" s="261">
        <f>IFERROR(IF(-SUM(M$20:M268)+M$15&lt;0.000001,0,IF($C269&gt;='H-32A-WP06 - Debt Service'!K$24,'H-32A-WP06 - Debt Service'!K$27/12,0)),"-")</f>
        <v>0</v>
      </c>
      <c r="N269" s="261"/>
      <c r="O269" s="261"/>
      <c r="P269" s="261">
        <f>IFERROR(IF(-SUM(P$20:P268)+P$15&lt;0.000001,0,IF($C269&gt;='H-32A-WP06 - Debt Service'!M$24,'H-32A-WP06 - Debt Service'!M$27/12,0)),"-")</f>
        <v>0</v>
      </c>
      <c r="Q269" s="261">
        <f>IFERROR(IF(-SUM(Q$20:Q268)+Q$15&lt;0.000001,0,IF($C269&gt;='H-32A-WP06 - Debt Service'!L$24,'H-32A-WP06 - Debt Service'!L$27/12,0)),"-")</f>
        <v>0</v>
      </c>
      <c r="R269" s="261">
        <f>IFERROR(IF(-SUM(R$20:R268)+R$15&lt;0.000001,0,IF($C269&gt;='H-32A-WP06 - Debt Service'!S$24,'H-32A-WP06 - Debt Service'!S$27/12,0)),"-")</f>
        <v>0</v>
      </c>
      <c r="S269" s="261">
        <f>IFERROR(IF(-SUM(S$20:S268)+S$15&lt;0.000001,0,IF($C269&gt;='H-32A-WP06 - Debt Service'!O$24,'H-32A-WP06 - Debt Service'!O$27/12,0)),"-")</f>
        <v>0</v>
      </c>
      <c r="T269" s="261">
        <f>IFERROR(IF(-SUM(T$20:T268)+T$15&lt;0.000001,0,IF($C269&gt;='H-32A-WP06 - Debt Service'!#REF!,'H-32A-WP06 - Debt Service'!#REF!/12,0)),"-")</f>
        <v>0</v>
      </c>
      <c r="U269" s="261">
        <f>IFERROR(IF(-SUM(U$20:U268)+U$15&lt;0.000001,0,IF($C269&gt;='H-32A-WP06 - Debt Service'!T$24,'H-32A-WP06 - Debt Service'!T$27/12,0)),"-")</f>
        <v>0</v>
      </c>
      <c r="V269" s="261">
        <f>IFERROR(IF(-SUM(V$20:V268)+V$15&lt;0.000001,0,IF($C269&gt;='H-32A-WP06 - Debt Service'!N$24,'H-32A-WP06 - Debt Service'!N$27/12,0)),"-")</f>
        <v>0</v>
      </c>
      <c r="W269" s="261">
        <f>IFERROR(IF(-SUM(W$20:W268)+W$15&lt;0.000001,0,IF($C269&gt;='H-32A-WP06 - Debt Service'!Q$24,'H-32A-WP06 - Debt Service'!Q$27/12,0)),"-")</f>
        <v>0</v>
      </c>
      <c r="X269" s="261">
        <f>IFERROR(IF(-SUM(X$20:X268)+X$15&lt;0.000001,0,IF($C269&gt;='H-32A-WP06 - Debt Service'!T$24,'H-32A-WP06 - Debt Service'!T$27/12,0)),"-")</f>
        <v>0</v>
      </c>
      <c r="Y269" s="261">
        <f>IFERROR(IF(-SUM(Y$20:Y268)+Y$15&lt;0.000001,0,IF($C269&gt;='H-32A-WP06 - Debt Service'!#REF!,'H-32A-WP06 - Debt Service'!#REF!/12,0)),"-")</f>
        <v>0</v>
      </c>
      <c r="Z269" s="261">
        <f>IFERROR(IF(-SUM(Z$20:Z268)+Z$15&lt;0.000001,0,IF($C269&gt;='H-32A-WP06 - Debt Service'!S$24,'H-32A-WP06 - Debt Service'!S$27/12,0)),"-")</f>
        <v>0</v>
      </c>
      <c r="AA269" s="261">
        <f>IFERROR(IF(-SUM(AA$20:AA268)+AA$15&lt;0.000001,0,IF($C269&gt;='H-32A-WP06 - Debt Service'!R$24,'H-32A-WP06 - Debt Service'!R$27/12,0)),"-")</f>
        <v>0</v>
      </c>
      <c r="AB269" s="261">
        <f>IFERROR(IF(-SUM(AB$20:AB268)+AB$15&lt;0.000001,0,IF($C269&gt;='H-32A-WP06 - Debt Service'!P$24,'H-32A-WP06 - Debt Service'!P$27/12,0)),"-")</f>
        <v>0</v>
      </c>
      <c r="AC269" s="261">
        <f>IFERROR(IF(-SUM(AC$20:AC268)+AC$15&lt;0.000001,0,IF($C269&gt;='H-32A-WP06 - Debt Service'!#REF!,'H-32A-WP06 - Debt Service'!#REF!/12,0)),"-")</f>
        <v>0</v>
      </c>
      <c r="AD269" s="261">
        <f>IFERROR(IF(-SUM(AD$20:AD268)+AD$15&lt;0.000001,0,IF($C269&gt;='H-32A-WP06 - Debt Service'!#REF!,'H-32A-WP06 - Debt Service'!#REF!/12,0)),"-")</f>
        <v>0</v>
      </c>
      <c r="AE269" s="261">
        <f>IFERROR(IF(-SUM(AE$20:AE268)+AE$15&lt;0.000001,0,IF($C269&gt;='H-32A-WP06 - Debt Service'!#REF!,'H-32A-WP06 - Debt Service'!#REF!/12,0)),"-")</f>
        <v>0</v>
      </c>
      <c r="AF269" s="261">
        <f>IFERROR(IF(-SUM(AF$20:AF268)+AF$15&lt;0.000001,0,IF($C269&gt;='H-32A-WP06 - Debt Service'!#REF!,'H-32A-WP06 - Debt Service'!#REF!/12,0)),"-")</f>
        <v>0</v>
      </c>
      <c r="AH269" s="252">
        <f t="shared" si="16"/>
        <v>2039</v>
      </c>
      <c r="AI269" s="273">
        <f t="shared" si="18"/>
        <v>51044</v>
      </c>
      <c r="AJ269" s="273"/>
      <c r="AK269" s="261" t="str">
        <f>IFERROR(IF(-SUM(AK$20:AK268)+AK$15&lt;0.000001,0,IF($C269&gt;='H-32A-WP06 - Debt Service'!AH$24,'H-32A-WP06 - Debt Service'!AH$27/12,0)),"-")</f>
        <v>-</v>
      </c>
      <c r="AL269" s="261">
        <f>IFERROR(IF(-SUM(AL$20:AL268)+AL$15&lt;0.000001,0,IF($C269&gt;='H-32A-WP06 - Debt Service'!AI$24,'H-32A-WP06 - Debt Service'!AI$27/12,0)),"-")</f>
        <v>0</v>
      </c>
      <c r="AM269" s="261">
        <f>IFERROR(IF(-SUM(AM$20:AM268)+AM$15&lt;0.000001,0,IF($C269&gt;='H-32A-WP06 - Debt Service'!AJ$24,'H-32A-WP06 - Debt Service'!AJ$27/12,0)),"-")</f>
        <v>0</v>
      </c>
      <c r="AN269" s="261">
        <f>IFERROR(IF(-SUM(AN$20:AN268)+AN$15&lt;0.000001,0,IF($C269&gt;='H-32A-WP06 - Debt Service'!AK$24,'H-32A-WP06 - Debt Service'!AK$27/12,0)),"-")</f>
        <v>0</v>
      </c>
      <c r="AO269" s="261">
        <f>IFERROR(IF(-SUM(AO$20:AO268)+AO$15&lt;0.000001,0,IF($C269&gt;='H-32A-WP06 - Debt Service'!AL$24,'H-32A-WP06 - Debt Service'!AL$27/12,0)),"-")</f>
        <v>0</v>
      </c>
      <c r="AP269" s="261">
        <f>IFERROR(IF(-SUM(AP$20:AP268)+AP$15&lt;0.000001,0,IF($C269&gt;='H-32A-WP06 - Debt Service'!AM$24,'H-32A-WP06 - Debt Service'!AM$27/12,0)),"-")</f>
        <v>0</v>
      </c>
      <c r="AQ269" s="261">
        <f>IFERROR(IF(-SUM(AQ$20:AQ268)+AQ$15&lt;0.000001,0,IF($C269&gt;='H-32A-WP06 - Debt Service'!AN$24,'H-32A-WP06 - Debt Service'!AN$27/12,0)),"-")</f>
        <v>0</v>
      </c>
      <c r="AR269" s="261">
        <f>IFERROR(IF(-SUM(AR$20:AR268)+AR$15&lt;0.000001,0,IF($C269&gt;='H-32A-WP06 - Debt Service'!AO$24,'H-32A-WP06 - Debt Service'!AO$27/12,0)),"-")</f>
        <v>0</v>
      </c>
      <c r="AS269" s="261">
        <f>IFERROR(IF(-SUM(AS$20:AS268)+AS$15&lt;0.000001,0,IF($C269&gt;='H-32A-WP06 - Debt Service'!AP$24,'H-32A-WP06 - Debt Service'!AP$27/12,0)),"-")</f>
        <v>0</v>
      </c>
      <c r="AT269" s="261">
        <f>IFERROR(IF(-SUM(AT$20:AT268)+AT$15&lt;0.000001,0,IF($C269&gt;='H-32A-WP06 - Debt Service'!AQ$24,'H-32A-WP06 - Debt Service'!AQ$27/12,0)),"-")</f>
        <v>0</v>
      </c>
    </row>
    <row r="270" spans="2:46" x14ac:dyDescent="0.35">
      <c r="B270" s="252">
        <f t="shared" si="15"/>
        <v>2039</v>
      </c>
      <c r="C270" s="273">
        <f t="shared" si="17"/>
        <v>51075</v>
      </c>
      <c r="D270" s="273"/>
      <c r="E270" s="261">
        <f>IFERROR(IF(-SUM(E$20:E269)+E$15&lt;0.000001,0,IF($C270&gt;='H-32A-WP06 - Debt Service'!C$24,'H-32A-WP06 - Debt Service'!C$27/12,0)),"-")</f>
        <v>0</v>
      </c>
      <c r="F270" s="261">
        <f>IFERROR(IF(-SUM(F$20:F269)+F$15&lt;0.000001,0,IF($C270&gt;='H-32A-WP06 - Debt Service'!D$24,'H-32A-WP06 - Debt Service'!D$27/12,0)),"-")</f>
        <v>0</v>
      </c>
      <c r="G270" s="261">
        <f>IFERROR(IF(-SUM(G$20:G269)+G$15&lt;0.000001,0,IF($C270&gt;='H-32A-WP06 - Debt Service'!E$24,'H-32A-WP06 - Debt Service'!E$27/12,0)),"-")</f>
        <v>0</v>
      </c>
      <c r="H270" s="261">
        <f>IFERROR(IF(-SUM(H$20:H269)+H$15&lt;0.000001,0,IF($C270&gt;='H-32A-WP06 - Debt Service'!F$24,'H-32A-WP06 - Debt Service'!F$27/12,0)),"-")</f>
        <v>0</v>
      </c>
      <c r="I270" s="261">
        <f>IFERROR(IF(-SUM(I$20:I269)+I$15&lt;0.000001,0,IF($C270&gt;='H-32A-WP06 - Debt Service'!G$24,'H-32A-WP06 - Debt Service'!G$27/12,0)),"-")</f>
        <v>0</v>
      </c>
      <c r="J270" s="261">
        <f>IFERROR(IF(-SUM(J$20:J269)+J$15&lt;0.000001,0,IF($C270&gt;='H-32A-WP06 - Debt Service'!H$24,'H-32A-WP06 - Debt Service'!H$27/12,0)),"-")</f>
        <v>0</v>
      </c>
      <c r="K270" s="261">
        <f>IFERROR(IF(-SUM(K$20:K269)+K$15&lt;0.000001,0,IF($C270&gt;='H-32A-WP06 - Debt Service'!I$24,'H-32A-WP06 - Debt Service'!I$27/12,0)),"-")</f>
        <v>0</v>
      </c>
      <c r="L270" s="261">
        <f>IFERROR(IF(-SUM(L$20:L269)+L$15&lt;0.000001,0,IF($C270&gt;='H-32A-WP06 - Debt Service'!J$24,'H-32A-WP06 - Debt Service'!J$27/12,0)),"-")</f>
        <v>0</v>
      </c>
      <c r="M270" s="261">
        <f>IFERROR(IF(-SUM(M$20:M269)+M$15&lt;0.000001,0,IF($C270&gt;='H-32A-WP06 - Debt Service'!K$24,'H-32A-WP06 - Debt Service'!K$27/12,0)),"-")</f>
        <v>0</v>
      </c>
      <c r="N270" s="261"/>
      <c r="O270" s="261"/>
      <c r="P270" s="261">
        <f>IFERROR(IF(-SUM(P$20:P269)+P$15&lt;0.000001,0,IF($C270&gt;='H-32A-WP06 - Debt Service'!M$24,'H-32A-WP06 - Debt Service'!M$27/12,0)),"-")</f>
        <v>0</v>
      </c>
      <c r="Q270" s="261">
        <f>IFERROR(IF(-SUM(Q$20:Q269)+Q$15&lt;0.000001,0,IF($C270&gt;='H-32A-WP06 - Debt Service'!L$24,'H-32A-WP06 - Debt Service'!L$27/12,0)),"-")</f>
        <v>0</v>
      </c>
      <c r="R270" s="261">
        <f>IFERROR(IF(-SUM(R$20:R269)+R$15&lt;0.000001,0,IF($C270&gt;='H-32A-WP06 - Debt Service'!S$24,'H-32A-WP06 - Debt Service'!S$27/12,0)),"-")</f>
        <v>0</v>
      </c>
      <c r="S270" s="261">
        <f>IFERROR(IF(-SUM(S$20:S269)+S$15&lt;0.000001,0,IF($C270&gt;='H-32A-WP06 - Debt Service'!O$24,'H-32A-WP06 - Debt Service'!O$27/12,0)),"-")</f>
        <v>0</v>
      </c>
      <c r="T270" s="261">
        <f>IFERROR(IF(-SUM(T$20:T269)+T$15&lt;0.000001,0,IF($C270&gt;='H-32A-WP06 - Debt Service'!#REF!,'H-32A-WP06 - Debt Service'!#REF!/12,0)),"-")</f>
        <v>0</v>
      </c>
      <c r="U270" s="261">
        <f>IFERROR(IF(-SUM(U$20:U269)+U$15&lt;0.000001,0,IF($C270&gt;='H-32A-WP06 - Debt Service'!T$24,'H-32A-WP06 - Debt Service'!T$27/12,0)),"-")</f>
        <v>0</v>
      </c>
      <c r="V270" s="261">
        <f>IFERROR(IF(-SUM(V$20:V269)+V$15&lt;0.000001,0,IF($C270&gt;='H-32A-WP06 - Debt Service'!N$24,'H-32A-WP06 - Debt Service'!N$27/12,0)),"-")</f>
        <v>0</v>
      </c>
      <c r="W270" s="261">
        <f>IFERROR(IF(-SUM(W$20:W269)+W$15&lt;0.000001,0,IF($C270&gt;='H-32A-WP06 - Debt Service'!Q$24,'H-32A-WP06 - Debt Service'!Q$27/12,0)),"-")</f>
        <v>0</v>
      </c>
      <c r="X270" s="261">
        <f>IFERROR(IF(-SUM(X$20:X269)+X$15&lt;0.000001,0,IF($C270&gt;='H-32A-WP06 - Debt Service'!T$24,'H-32A-WP06 - Debt Service'!T$27/12,0)),"-")</f>
        <v>0</v>
      </c>
      <c r="Y270" s="261">
        <f>IFERROR(IF(-SUM(Y$20:Y269)+Y$15&lt;0.000001,0,IF($C270&gt;='H-32A-WP06 - Debt Service'!#REF!,'H-32A-WP06 - Debt Service'!#REF!/12,0)),"-")</f>
        <v>0</v>
      </c>
      <c r="Z270" s="261">
        <f>IFERROR(IF(-SUM(Z$20:Z269)+Z$15&lt;0.000001,0,IF($C270&gt;='H-32A-WP06 - Debt Service'!S$24,'H-32A-WP06 - Debt Service'!S$27/12,0)),"-")</f>
        <v>0</v>
      </c>
      <c r="AA270" s="261">
        <f>IFERROR(IF(-SUM(AA$20:AA269)+AA$15&lt;0.000001,0,IF($C270&gt;='H-32A-WP06 - Debt Service'!R$24,'H-32A-WP06 - Debt Service'!R$27/12,0)),"-")</f>
        <v>0</v>
      </c>
      <c r="AB270" s="261">
        <f>IFERROR(IF(-SUM(AB$20:AB269)+AB$15&lt;0.000001,0,IF($C270&gt;='H-32A-WP06 - Debt Service'!P$24,'H-32A-WP06 - Debt Service'!P$27/12,0)),"-")</f>
        <v>0</v>
      </c>
      <c r="AC270" s="261">
        <f>IFERROR(IF(-SUM(AC$20:AC269)+AC$15&lt;0.000001,0,IF($C270&gt;='H-32A-WP06 - Debt Service'!#REF!,'H-32A-WP06 - Debt Service'!#REF!/12,0)),"-")</f>
        <v>0</v>
      </c>
      <c r="AD270" s="261">
        <f>IFERROR(IF(-SUM(AD$20:AD269)+AD$15&lt;0.000001,0,IF($C270&gt;='H-32A-WP06 - Debt Service'!#REF!,'H-32A-WP06 - Debt Service'!#REF!/12,0)),"-")</f>
        <v>0</v>
      </c>
      <c r="AE270" s="261">
        <f>IFERROR(IF(-SUM(AE$20:AE269)+AE$15&lt;0.000001,0,IF($C270&gt;='H-32A-WP06 - Debt Service'!#REF!,'H-32A-WP06 - Debt Service'!#REF!/12,0)),"-")</f>
        <v>0</v>
      </c>
      <c r="AF270" s="261">
        <f>IFERROR(IF(-SUM(AF$20:AF269)+AF$15&lt;0.000001,0,IF($C270&gt;='H-32A-WP06 - Debt Service'!#REF!,'H-32A-WP06 - Debt Service'!#REF!/12,0)),"-")</f>
        <v>0</v>
      </c>
      <c r="AH270" s="252">
        <f t="shared" si="16"/>
        <v>2039</v>
      </c>
      <c r="AI270" s="273">
        <f t="shared" si="18"/>
        <v>51075</v>
      </c>
      <c r="AJ270" s="273"/>
      <c r="AK270" s="261" t="str">
        <f>IFERROR(IF(-SUM(AK$20:AK269)+AK$15&lt;0.000001,0,IF($C270&gt;='H-32A-WP06 - Debt Service'!AH$24,'H-32A-WP06 - Debt Service'!AH$27/12,0)),"-")</f>
        <v>-</v>
      </c>
      <c r="AL270" s="261">
        <f>IFERROR(IF(-SUM(AL$20:AL269)+AL$15&lt;0.000001,0,IF($C270&gt;='H-32A-WP06 - Debt Service'!AI$24,'H-32A-WP06 - Debt Service'!AI$27/12,0)),"-")</f>
        <v>0</v>
      </c>
      <c r="AM270" s="261">
        <f>IFERROR(IF(-SUM(AM$20:AM269)+AM$15&lt;0.000001,0,IF($C270&gt;='H-32A-WP06 - Debt Service'!AJ$24,'H-32A-WP06 - Debt Service'!AJ$27/12,0)),"-")</f>
        <v>0</v>
      </c>
      <c r="AN270" s="261">
        <f>IFERROR(IF(-SUM(AN$20:AN269)+AN$15&lt;0.000001,0,IF($C270&gt;='H-32A-WP06 - Debt Service'!AK$24,'H-32A-WP06 - Debt Service'!AK$27/12,0)),"-")</f>
        <v>0</v>
      </c>
      <c r="AO270" s="261">
        <f>IFERROR(IF(-SUM(AO$20:AO269)+AO$15&lt;0.000001,0,IF($C270&gt;='H-32A-WP06 - Debt Service'!AL$24,'H-32A-WP06 - Debt Service'!AL$27/12,0)),"-")</f>
        <v>0</v>
      </c>
      <c r="AP270" s="261">
        <f>IFERROR(IF(-SUM(AP$20:AP269)+AP$15&lt;0.000001,0,IF($C270&gt;='H-32A-WP06 - Debt Service'!AM$24,'H-32A-WP06 - Debt Service'!AM$27/12,0)),"-")</f>
        <v>0</v>
      </c>
      <c r="AQ270" s="261">
        <f>IFERROR(IF(-SUM(AQ$20:AQ269)+AQ$15&lt;0.000001,0,IF($C270&gt;='H-32A-WP06 - Debt Service'!AN$24,'H-32A-WP06 - Debt Service'!AN$27/12,0)),"-")</f>
        <v>0</v>
      </c>
      <c r="AR270" s="261">
        <f>IFERROR(IF(-SUM(AR$20:AR269)+AR$15&lt;0.000001,0,IF($C270&gt;='H-32A-WP06 - Debt Service'!AO$24,'H-32A-WP06 - Debt Service'!AO$27/12,0)),"-")</f>
        <v>0</v>
      </c>
      <c r="AS270" s="261">
        <f>IFERROR(IF(-SUM(AS$20:AS269)+AS$15&lt;0.000001,0,IF($C270&gt;='H-32A-WP06 - Debt Service'!AP$24,'H-32A-WP06 - Debt Service'!AP$27/12,0)),"-")</f>
        <v>0</v>
      </c>
      <c r="AT270" s="261">
        <f>IFERROR(IF(-SUM(AT$20:AT269)+AT$15&lt;0.000001,0,IF($C270&gt;='H-32A-WP06 - Debt Service'!AQ$24,'H-32A-WP06 - Debt Service'!AQ$27/12,0)),"-")</f>
        <v>0</v>
      </c>
    </row>
    <row r="271" spans="2:46" x14ac:dyDescent="0.35">
      <c r="B271" s="252">
        <f t="shared" si="15"/>
        <v>2039</v>
      </c>
      <c r="C271" s="273">
        <f t="shared" si="17"/>
        <v>51105</v>
      </c>
      <c r="D271" s="273"/>
      <c r="E271" s="261">
        <f>IFERROR(IF(-SUM(E$20:E270)+E$15&lt;0.000001,0,IF($C271&gt;='H-32A-WP06 - Debt Service'!C$24,'H-32A-WP06 - Debt Service'!C$27/12,0)),"-")</f>
        <v>0</v>
      </c>
      <c r="F271" s="261">
        <f>IFERROR(IF(-SUM(F$20:F270)+F$15&lt;0.000001,0,IF($C271&gt;='H-32A-WP06 - Debt Service'!D$24,'H-32A-WP06 - Debt Service'!D$27/12,0)),"-")</f>
        <v>0</v>
      </c>
      <c r="G271" s="261">
        <f>IFERROR(IF(-SUM(G$20:G270)+G$15&lt;0.000001,0,IF($C271&gt;='H-32A-WP06 - Debt Service'!E$24,'H-32A-WP06 - Debt Service'!E$27/12,0)),"-")</f>
        <v>0</v>
      </c>
      <c r="H271" s="261">
        <f>IFERROR(IF(-SUM(H$20:H270)+H$15&lt;0.000001,0,IF($C271&gt;='H-32A-WP06 - Debt Service'!F$24,'H-32A-WP06 - Debt Service'!F$27/12,0)),"-")</f>
        <v>0</v>
      </c>
      <c r="I271" s="261">
        <f>IFERROR(IF(-SUM(I$20:I270)+I$15&lt;0.000001,0,IF($C271&gt;='H-32A-WP06 - Debt Service'!G$24,'H-32A-WP06 - Debt Service'!G$27/12,0)),"-")</f>
        <v>0</v>
      </c>
      <c r="J271" s="261">
        <f>IFERROR(IF(-SUM(J$20:J270)+J$15&lt;0.000001,0,IF($C271&gt;='H-32A-WP06 - Debt Service'!H$24,'H-32A-WP06 - Debt Service'!H$27/12,0)),"-")</f>
        <v>0</v>
      </c>
      <c r="K271" s="261">
        <f>IFERROR(IF(-SUM(K$20:K270)+K$15&lt;0.000001,0,IF($C271&gt;='H-32A-WP06 - Debt Service'!I$24,'H-32A-WP06 - Debt Service'!I$27/12,0)),"-")</f>
        <v>0</v>
      </c>
      <c r="L271" s="261">
        <f>IFERROR(IF(-SUM(L$20:L270)+L$15&lt;0.000001,0,IF($C271&gt;='H-32A-WP06 - Debt Service'!J$24,'H-32A-WP06 - Debt Service'!J$27/12,0)),"-")</f>
        <v>0</v>
      </c>
      <c r="M271" s="261">
        <f>IFERROR(IF(-SUM(M$20:M270)+M$15&lt;0.000001,0,IF($C271&gt;='H-32A-WP06 - Debt Service'!K$24,'H-32A-WP06 - Debt Service'!K$27/12,0)),"-")</f>
        <v>0</v>
      </c>
      <c r="N271" s="261"/>
      <c r="O271" s="261"/>
      <c r="P271" s="261">
        <f>IFERROR(IF(-SUM(P$20:P270)+P$15&lt;0.000001,0,IF($C271&gt;='H-32A-WP06 - Debt Service'!M$24,'H-32A-WP06 - Debt Service'!M$27/12,0)),"-")</f>
        <v>0</v>
      </c>
      <c r="Q271" s="261">
        <f>IFERROR(IF(-SUM(Q$20:Q270)+Q$15&lt;0.000001,0,IF($C271&gt;='H-32A-WP06 - Debt Service'!L$24,'H-32A-WP06 - Debt Service'!L$27/12,0)),"-")</f>
        <v>0</v>
      </c>
      <c r="R271" s="261">
        <f>IFERROR(IF(-SUM(R$20:R270)+R$15&lt;0.000001,0,IF($C271&gt;='H-32A-WP06 - Debt Service'!S$24,'H-32A-WP06 - Debt Service'!S$27/12,0)),"-")</f>
        <v>0</v>
      </c>
      <c r="S271" s="261">
        <f>IFERROR(IF(-SUM(S$20:S270)+S$15&lt;0.000001,0,IF($C271&gt;='H-32A-WP06 - Debt Service'!O$24,'H-32A-WP06 - Debt Service'!O$27/12,0)),"-")</f>
        <v>0</v>
      </c>
      <c r="T271" s="261">
        <f>IFERROR(IF(-SUM(T$20:T270)+T$15&lt;0.000001,0,IF($C271&gt;='H-32A-WP06 - Debt Service'!#REF!,'H-32A-WP06 - Debt Service'!#REF!/12,0)),"-")</f>
        <v>0</v>
      </c>
      <c r="U271" s="261">
        <f>IFERROR(IF(-SUM(U$20:U270)+U$15&lt;0.000001,0,IF($C271&gt;='H-32A-WP06 - Debt Service'!T$24,'H-32A-WP06 - Debt Service'!T$27/12,0)),"-")</f>
        <v>0</v>
      </c>
      <c r="V271" s="261">
        <f>IFERROR(IF(-SUM(V$20:V270)+V$15&lt;0.000001,0,IF($C271&gt;='H-32A-WP06 - Debt Service'!N$24,'H-32A-WP06 - Debt Service'!N$27/12,0)),"-")</f>
        <v>0</v>
      </c>
      <c r="W271" s="261">
        <f>IFERROR(IF(-SUM(W$20:W270)+W$15&lt;0.000001,0,IF($C271&gt;='H-32A-WP06 - Debt Service'!Q$24,'H-32A-WP06 - Debt Service'!Q$27/12,0)),"-")</f>
        <v>0</v>
      </c>
      <c r="X271" s="261">
        <f>IFERROR(IF(-SUM(X$20:X270)+X$15&lt;0.000001,0,IF($C271&gt;='H-32A-WP06 - Debt Service'!T$24,'H-32A-WP06 - Debt Service'!T$27/12,0)),"-")</f>
        <v>0</v>
      </c>
      <c r="Y271" s="261">
        <f>IFERROR(IF(-SUM(Y$20:Y270)+Y$15&lt;0.000001,0,IF($C271&gt;='H-32A-WP06 - Debt Service'!#REF!,'H-32A-WP06 - Debt Service'!#REF!/12,0)),"-")</f>
        <v>0</v>
      </c>
      <c r="Z271" s="261">
        <f>IFERROR(IF(-SUM(Z$20:Z270)+Z$15&lt;0.000001,0,IF($C271&gt;='H-32A-WP06 - Debt Service'!S$24,'H-32A-WP06 - Debt Service'!S$27/12,0)),"-")</f>
        <v>0</v>
      </c>
      <c r="AA271" s="261">
        <f>IFERROR(IF(-SUM(AA$20:AA270)+AA$15&lt;0.000001,0,IF($C271&gt;='H-32A-WP06 - Debt Service'!R$24,'H-32A-WP06 - Debt Service'!R$27/12,0)),"-")</f>
        <v>0</v>
      </c>
      <c r="AB271" s="261">
        <f>IFERROR(IF(-SUM(AB$20:AB270)+AB$15&lt;0.000001,0,IF($C271&gt;='H-32A-WP06 - Debt Service'!P$24,'H-32A-WP06 - Debt Service'!P$27/12,0)),"-")</f>
        <v>0</v>
      </c>
      <c r="AC271" s="261">
        <f>IFERROR(IF(-SUM(AC$20:AC270)+AC$15&lt;0.000001,0,IF($C271&gt;='H-32A-WP06 - Debt Service'!#REF!,'H-32A-WP06 - Debt Service'!#REF!/12,0)),"-")</f>
        <v>0</v>
      </c>
      <c r="AD271" s="261">
        <f>IFERROR(IF(-SUM(AD$20:AD270)+AD$15&lt;0.000001,0,IF($C271&gt;='H-32A-WP06 - Debt Service'!#REF!,'H-32A-WP06 - Debt Service'!#REF!/12,0)),"-")</f>
        <v>0</v>
      </c>
      <c r="AE271" s="261">
        <f>IFERROR(IF(-SUM(AE$20:AE270)+AE$15&lt;0.000001,0,IF($C271&gt;='H-32A-WP06 - Debt Service'!#REF!,'H-32A-WP06 - Debt Service'!#REF!/12,0)),"-")</f>
        <v>0</v>
      </c>
      <c r="AF271" s="261">
        <f>IFERROR(IF(-SUM(AF$20:AF270)+AF$15&lt;0.000001,0,IF($C271&gt;='H-32A-WP06 - Debt Service'!#REF!,'H-32A-WP06 - Debt Service'!#REF!/12,0)),"-")</f>
        <v>0</v>
      </c>
      <c r="AH271" s="252">
        <f t="shared" si="16"/>
        <v>2039</v>
      </c>
      <c r="AI271" s="273">
        <f t="shared" si="18"/>
        <v>51105</v>
      </c>
      <c r="AJ271" s="273"/>
      <c r="AK271" s="261" t="str">
        <f>IFERROR(IF(-SUM(AK$20:AK270)+AK$15&lt;0.000001,0,IF($C271&gt;='H-32A-WP06 - Debt Service'!AH$24,'H-32A-WP06 - Debt Service'!AH$27/12,0)),"-")</f>
        <v>-</v>
      </c>
      <c r="AL271" s="261">
        <f>IFERROR(IF(-SUM(AL$20:AL270)+AL$15&lt;0.000001,0,IF($C271&gt;='H-32A-WP06 - Debt Service'!AI$24,'H-32A-WP06 - Debt Service'!AI$27/12,0)),"-")</f>
        <v>0</v>
      </c>
      <c r="AM271" s="261">
        <f>IFERROR(IF(-SUM(AM$20:AM270)+AM$15&lt;0.000001,0,IF($C271&gt;='H-32A-WP06 - Debt Service'!AJ$24,'H-32A-WP06 - Debt Service'!AJ$27/12,0)),"-")</f>
        <v>0</v>
      </c>
      <c r="AN271" s="261">
        <f>IFERROR(IF(-SUM(AN$20:AN270)+AN$15&lt;0.000001,0,IF($C271&gt;='H-32A-WP06 - Debt Service'!AK$24,'H-32A-WP06 - Debt Service'!AK$27/12,0)),"-")</f>
        <v>0</v>
      </c>
      <c r="AO271" s="261">
        <f>IFERROR(IF(-SUM(AO$20:AO270)+AO$15&lt;0.000001,0,IF($C271&gt;='H-32A-WP06 - Debt Service'!AL$24,'H-32A-WP06 - Debt Service'!AL$27/12,0)),"-")</f>
        <v>0</v>
      </c>
      <c r="AP271" s="261">
        <f>IFERROR(IF(-SUM(AP$20:AP270)+AP$15&lt;0.000001,0,IF($C271&gt;='H-32A-WP06 - Debt Service'!AM$24,'H-32A-WP06 - Debt Service'!AM$27/12,0)),"-")</f>
        <v>0</v>
      </c>
      <c r="AQ271" s="261">
        <f>IFERROR(IF(-SUM(AQ$20:AQ270)+AQ$15&lt;0.000001,0,IF($C271&gt;='H-32A-WP06 - Debt Service'!AN$24,'H-32A-WP06 - Debt Service'!AN$27/12,0)),"-")</f>
        <v>0</v>
      </c>
      <c r="AR271" s="261">
        <f>IFERROR(IF(-SUM(AR$20:AR270)+AR$15&lt;0.000001,0,IF($C271&gt;='H-32A-WP06 - Debt Service'!AO$24,'H-32A-WP06 - Debt Service'!AO$27/12,0)),"-")</f>
        <v>0</v>
      </c>
      <c r="AS271" s="261">
        <f>IFERROR(IF(-SUM(AS$20:AS270)+AS$15&lt;0.000001,0,IF($C271&gt;='H-32A-WP06 - Debt Service'!AP$24,'H-32A-WP06 - Debt Service'!AP$27/12,0)),"-")</f>
        <v>0</v>
      </c>
      <c r="AT271" s="261">
        <f>IFERROR(IF(-SUM(AT$20:AT270)+AT$15&lt;0.000001,0,IF($C271&gt;='H-32A-WP06 - Debt Service'!AQ$24,'H-32A-WP06 - Debt Service'!AQ$27/12,0)),"-")</f>
        <v>0</v>
      </c>
    </row>
    <row r="272" spans="2:46" x14ac:dyDescent="0.35">
      <c r="B272" s="252">
        <f t="shared" si="15"/>
        <v>2040</v>
      </c>
      <c r="C272" s="273">
        <f t="shared" si="17"/>
        <v>51136</v>
      </c>
      <c r="D272" s="273"/>
      <c r="E272" s="261">
        <f>IFERROR(IF(-SUM(E$20:E271)+E$15&lt;0.000001,0,IF($C272&gt;='H-32A-WP06 - Debt Service'!C$24,'H-32A-WP06 - Debt Service'!C$27/12,0)),"-")</f>
        <v>0</v>
      </c>
      <c r="F272" s="261">
        <f>IFERROR(IF(-SUM(F$20:F271)+F$15&lt;0.000001,0,IF($C272&gt;='H-32A-WP06 - Debt Service'!D$24,'H-32A-WP06 - Debt Service'!D$27/12,0)),"-")</f>
        <v>0</v>
      </c>
      <c r="G272" s="261">
        <f>IFERROR(IF(-SUM(G$20:G271)+G$15&lt;0.000001,0,IF($C272&gt;='H-32A-WP06 - Debt Service'!E$24,'H-32A-WP06 - Debt Service'!E$27/12,0)),"-")</f>
        <v>0</v>
      </c>
      <c r="H272" s="261">
        <f>IFERROR(IF(-SUM(H$20:H271)+H$15&lt;0.000001,0,IF($C272&gt;='H-32A-WP06 - Debt Service'!F$24,'H-32A-WP06 - Debt Service'!F$27/12,0)),"-")</f>
        <v>0</v>
      </c>
      <c r="I272" s="261">
        <f>IFERROR(IF(-SUM(I$20:I271)+I$15&lt;0.000001,0,IF($C272&gt;='H-32A-WP06 - Debt Service'!G$24,'H-32A-WP06 - Debt Service'!G$27/12,0)),"-")</f>
        <v>0</v>
      </c>
      <c r="J272" s="261">
        <f>IFERROR(IF(-SUM(J$20:J271)+J$15&lt;0.000001,0,IF($C272&gt;='H-32A-WP06 - Debt Service'!H$24,'H-32A-WP06 - Debt Service'!H$27/12,0)),"-")</f>
        <v>0</v>
      </c>
      <c r="K272" s="261">
        <f>IFERROR(IF(-SUM(K$20:K271)+K$15&lt;0.000001,0,IF($C272&gt;='H-32A-WP06 - Debt Service'!I$24,'H-32A-WP06 - Debt Service'!I$27/12,0)),"-")</f>
        <v>0</v>
      </c>
      <c r="L272" s="261">
        <f>IFERROR(IF(-SUM(L$20:L271)+L$15&lt;0.000001,0,IF($C272&gt;='H-32A-WP06 - Debt Service'!J$24,'H-32A-WP06 - Debt Service'!J$27/12,0)),"-")</f>
        <v>0</v>
      </c>
      <c r="M272" s="261">
        <f>IFERROR(IF(-SUM(M$20:M271)+M$15&lt;0.000001,0,IF($C272&gt;='H-32A-WP06 - Debt Service'!K$24,'H-32A-WP06 - Debt Service'!K$27/12,0)),"-")</f>
        <v>0</v>
      </c>
      <c r="N272" s="261"/>
      <c r="O272" s="261"/>
      <c r="P272" s="261">
        <f>IFERROR(IF(-SUM(P$20:P271)+P$15&lt;0.000001,0,IF($C272&gt;='H-32A-WP06 - Debt Service'!M$24,'H-32A-WP06 - Debt Service'!M$27/12,0)),"-")</f>
        <v>0</v>
      </c>
      <c r="Q272" s="261">
        <f>IFERROR(IF(-SUM(Q$20:Q271)+Q$15&lt;0.000001,0,IF($C272&gt;='H-32A-WP06 - Debt Service'!L$24,'H-32A-WP06 - Debt Service'!L$27/12,0)),"-")</f>
        <v>0</v>
      </c>
      <c r="R272" s="261">
        <f>IFERROR(IF(-SUM(R$20:R271)+R$15&lt;0.000001,0,IF($C272&gt;='H-32A-WP06 - Debt Service'!S$24,'H-32A-WP06 - Debt Service'!S$27/12,0)),"-")</f>
        <v>0</v>
      </c>
      <c r="S272" s="261">
        <f>IFERROR(IF(-SUM(S$20:S271)+S$15&lt;0.000001,0,IF($C272&gt;='H-32A-WP06 - Debt Service'!O$24,'H-32A-WP06 - Debt Service'!O$27/12,0)),"-")</f>
        <v>0</v>
      </c>
      <c r="T272" s="261">
        <f>IFERROR(IF(-SUM(T$20:T271)+T$15&lt;0.000001,0,IF($C272&gt;='H-32A-WP06 - Debt Service'!#REF!,'H-32A-WP06 - Debt Service'!#REF!/12,0)),"-")</f>
        <v>0</v>
      </c>
      <c r="U272" s="261">
        <f>IFERROR(IF(-SUM(U$20:U271)+U$15&lt;0.000001,0,IF($C272&gt;='H-32A-WP06 - Debt Service'!T$24,'H-32A-WP06 - Debt Service'!T$27/12,0)),"-")</f>
        <v>0</v>
      </c>
      <c r="V272" s="261">
        <f>IFERROR(IF(-SUM(V$20:V271)+V$15&lt;0.000001,0,IF($C272&gt;='H-32A-WP06 - Debt Service'!N$24,'H-32A-WP06 - Debt Service'!N$27/12,0)),"-")</f>
        <v>0</v>
      </c>
      <c r="W272" s="261">
        <f>IFERROR(IF(-SUM(W$20:W271)+W$15&lt;0.000001,0,IF($C272&gt;='H-32A-WP06 - Debt Service'!Q$24,'H-32A-WP06 - Debt Service'!Q$27/12,0)),"-")</f>
        <v>0</v>
      </c>
      <c r="X272" s="261">
        <f>IFERROR(IF(-SUM(X$20:X271)+X$15&lt;0.000001,0,IF($C272&gt;='H-32A-WP06 - Debt Service'!T$24,'H-32A-WP06 - Debt Service'!T$27/12,0)),"-")</f>
        <v>0</v>
      </c>
      <c r="Y272" s="261">
        <f>IFERROR(IF(-SUM(Y$20:Y271)+Y$15&lt;0.000001,0,IF($C272&gt;='H-32A-WP06 - Debt Service'!#REF!,'H-32A-WP06 - Debt Service'!#REF!/12,0)),"-")</f>
        <v>0</v>
      </c>
      <c r="Z272" s="261">
        <f>IFERROR(IF(-SUM(Z$20:Z271)+Z$15&lt;0.000001,0,IF($C272&gt;='H-32A-WP06 - Debt Service'!S$24,'H-32A-WP06 - Debt Service'!S$27/12,0)),"-")</f>
        <v>0</v>
      </c>
      <c r="AA272" s="261">
        <f>IFERROR(IF(-SUM(AA$20:AA271)+AA$15&lt;0.000001,0,IF($C272&gt;='H-32A-WP06 - Debt Service'!R$24,'H-32A-WP06 - Debt Service'!R$27/12,0)),"-")</f>
        <v>0</v>
      </c>
      <c r="AB272" s="261">
        <f>IFERROR(IF(-SUM(AB$20:AB271)+AB$15&lt;0.000001,0,IF($C272&gt;='H-32A-WP06 - Debt Service'!P$24,'H-32A-WP06 - Debt Service'!P$27/12,0)),"-")</f>
        <v>0</v>
      </c>
      <c r="AC272" s="261">
        <f>IFERROR(IF(-SUM(AC$20:AC271)+AC$15&lt;0.000001,0,IF($C272&gt;='H-32A-WP06 - Debt Service'!#REF!,'H-32A-WP06 - Debt Service'!#REF!/12,0)),"-")</f>
        <v>0</v>
      </c>
      <c r="AD272" s="261">
        <f>IFERROR(IF(-SUM(AD$20:AD271)+AD$15&lt;0.000001,0,IF($C272&gt;='H-32A-WP06 - Debt Service'!#REF!,'H-32A-WP06 - Debt Service'!#REF!/12,0)),"-")</f>
        <v>0</v>
      </c>
      <c r="AE272" s="261">
        <f>IFERROR(IF(-SUM(AE$20:AE271)+AE$15&lt;0.000001,0,IF($C272&gt;='H-32A-WP06 - Debt Service'!#REF!,'H-32A-WP06 - Debt Service'!#REF!/12,0)),"-")</f>
        <v>0</v>
      </c>
      <c r="AF272" s="261">
        <f>IFERROR(IF(-SUM(AF$20:AF271)+AF$15&lt;0.000001,0,IF($C272&gt;='H-32A-WP06 - Debt Service'!#REF!,'H-32A-WP06 - Debt Service'!#REF!/12,0)),"-")</f>
        <v>0</v>
      </c>
      <c r="AH272" s="252">
        <f t="shared" si="16"/>
        <v>2040</v>
      </c>
      <c r="AI272" s="273">
        <f t="shared" si="18"/>
        <v>51136</v>
      </c>
      <c r="AJ272" s="273"/>
      <c r="AK272" s="261" t="str">
        <f>IFERROR(IF(-SUM(AK$20:AK271)+AK$15&lt;0.000001,0,IF($C272&gt;='H-32A-WP06 - Debt Service'!AH$24,'H-32A-WP06 - Debt Service'!AH$27/12,0)),"-")</f>
        <v>-</v>
      </c>
      <c r="AL272" s="261">
        <f>IFERROR(IF(-SUM(AL$20:AL271)+AL$15&lt;0.000001,0,IF($C272&gt;='H-32A-WP06 - Debt Service'!AI$24,'H-32A-WP06 - Debt Service'!AI$27/12,0)),"-")</f>
        <v>0</v>
      </c>
      <c r="AM272" s="261">
        <f>IFERROR(IF(-SUM(AM$20:AM271)+AM$15&lt;0.000001,0,IF($C272&gt;='H-32A-WP06 - Debt Service'!AJ$24,'H-32A-WP06 - Debt Service'!AJ$27/12,0)),"-")</f>
        <v>0</v>
      </c>
      <c r="AN272" s="261">
        <f>IFERROR(IF(-SUM(AN$20:AN271)+AN$15&lt;0.000001,0,IF($C272&gt;='H-32A-WP06 - Debt Service'!AK$24,'H-32A-WP06 - Debt Service'!AK$27/12,0)),"-")</f>
        <v>0</v>
      </c>
      <c r="AO272" s="261">
        <f>IFERROR(IF(-SUM(AO$20:AO271)+AO$15&lt;0.000001,0,IF($C272&gt;='H-32A-WP06 - Debt Service'!AL$24,'H-32A-WP06 - Debt Service'!AL$27/12,0)),"-")</f>
        <v>0</v>
      </c>
      <c r="AP272" s="261">
        <f>IFERROR(IF(-SUM(AP$20:AP271)+AP$15&lt;0.000001,0,IF($C272&gt;='H-32A-WP06 - Debt Service'!AM$24,'H-32A-WP06 - Debt Service'!AM$27/12,0)),"-")</f>
        <v>0</v>
      </c>
      <c r="AQ272" s="261">
        <f>IFERROR(IF(-SUM(AQ$20:AQ271)+AQ$15&lt;0.000001,0,IF($C272&gt;='H-32A-WP06 - Debt Service'!AN$24,'H-32A-WP06 - Debt Service'!AN$27/12,0)),"-")</f>
        <v>0</v>
      </c>
      <c r="AR272" s="261">
        <f>IFERROR(IF(-SUM(AR$20:AR271)+AR$15&lt;0.000001,0,IF($C272&gt;='H-32A-WP06 - Debt Service'!AO$24,'H-32A-WP06 - Debt Service'!AO$27/12,0)),"-")</f>
        <v>0</v>
      </c>
      <c r="AS272" s="261">
        <f>IFERROR(IF(-SUM(AS$20:AS271)+AS$15&lt;0.000001,0,IF($C272&gt;='H-32A-WP06 - Debt Service'!AP$24,'H-32A-WP06 - Debt Service'!AP$27/12,0)),"-")</f>
        <v>0</v>
      </c>
      <c r="AT272" s="261">
        <f>IFERROR(IF(-SUM(AT$20:AT271)+AT$15&lt;0.000001,0,IF($C272&gt;='H-32A-WP06 - Debt Service'!AQ$24,'H-32A-WP06 - Debt Service'!AQ$27/12,0)),"-")</f>
        <v>0</v>
      </c>
    </row>
    <row r="273" spans="2:46" x14ac:dyDescent="0.35">
      <c r="B273" s="252">
        <f t="shared" si="15"/>
        <v>2040</v>
      </c>
      <c r="C273" s="273">
        <f t="shared" si="17"/>
        <v>51167</v>
      </c>
      <c r="D273" s="273"/>
      <c r="E273" s="261">
        <f>IFERROR(IF(-SUM(E$20:E272)+E$15&lt;0.000001,0,IF($C273&gt;='H-32A-WP06 - Debt Service'!C$24,'H-32A-WP06 - Debt Service'!C$27/12,0)),"-")</f>
        <v>0</v>
      </c>
      <c r="F273" s="261">
        <f>IFERROR(IF(-SUM(F$20:F272)+F$15&lt;0.000001,0,IF($C273&gt;='H-32A-WP06 - Debt Service'!D$24,'H-32A-WP06 - Debt Service'!D$27/12,0)),"-")</f>
        <v>0</v>
      </c>
      <c r="G273" s="261">
        <f>IFERROR(IF(-SUM(G$20:G272)+G$15&lt;0.000001,0,IF($C273&gt;='H-32A-WP06 - Debt Service'!E$24,'H-32A-WP06 - Debt Service'!E$27/12,0)),"-")</f>
        <v>0</v>
      </c>
      <c r="H273" s="261">
        <f>IFERROR(IF(-SUM(H$20:H272)+H$15&lt;0.000001,0,IF($C273&gt;='H-32A-WP06 - Debt Service'!F$24,'H-32A-WP06 - Debt Service'!F$27/12,0)),"-")</f>
        <v>0</v>
      </c>
      <c r="I273" s="261">
        <f>IFERROR(IF(-SUM(I$20:I272)+I$15&lt;0.000001,0,IF($C273&gt;='H-32A-WP06 - Debt Service'!G$24,'H-32A-WP06 - Debt Service'!G$27/12,0)),"-")</f>
        <v>0</v>
      </c>
      <c r="J273" s="261">
        <f>IFERROR(IF(-SUM(J$20:J272)+J$15&lt;0.000001,0,IF($C273&gt;='H-32A-WP06 - Debt Service'!H$24,'H-32A-WP06 - Debt Service'!H$27/12,0)),"-")</f>
        <v>0</v>
      </c>
      <c r="K273" s="261">
        <f>IFERROR(IF(-SUM(K$20:K272)+K$15&lt;0.000001,0,IF($C273&gt;='H-32A-WP06 - Debt Service'!I$24,'H-32A-WP06 - Debt Service'!I$27/12,0)),"-")</f>
        <v>0</v>
      </c>
      <c r="L273" s="261">
        <f>IFERROR(IF(-SUM(L$20:L272)+L$15&lt;0.000001,0,IF($C273&gt;='H-32A-WP06 - Debt Service'!J$24,'H-32A-WP06 - Debt Service'!J$27/12,0)),"-")</f>
        <v>0</v>
      </c>
      <c r="M273" s="261">
        <f>IFERROR(IF(-SUM(M$20:M272)+M$15&lt;0.000001,0,IF($C273&gt;='H-32A-WP06 - Debt Service'!K$24,'H-32A-WP06 - Debt Service'!K$27/12,0)),"-")</f>
        <v>0</v>
      </c>
      <c r="N273" s="261"/>
      <c r="O273" s="261"/>
      <c r="P273" s="261">
        <f>IFERROR(IF(-SUM(P$20:P272)+P$15&lt;0.000001,0,IF($C273&gt;='H-32A-WP06 - Debt Service'!M$24,'H-32A-WP06 - Debt Service'!M$27/12,0)),"-")</f>
        <v>0</v>
      </c>
      <c r="Q273" s="261">
        <f>IFERROR(IF(-SUM(Q$20:Q272)+Q$15&lt;0.000001,0,IF($C273&gt;='H-32A-WP06 - Debt Service'!L$24,'H-32A-WP06 - Debt Service'!L$27/12,0)),"-")</f>
        <v>0</v>
      </c>
      <c r="R273" s="261">
        <f>IFERROR(IF(-SUM(R$20:R272)+R$15&lt;0.000001,0,IF($C273&gt;='H-32A-WP06 - Debt Service'!S$24,'H-32A-WP06 - Debt Service'!S$27/12,0)),"-")</f>
        <v>0</v>
      </c>
      <c r="S273" s="261">
        <f>IFERROR(IF(-SUM(S$20:S272)+S$15&lt;0.000001,0,IF($C273&gt;='H-32A-WP06 - Debt Service'!O$24,'H-32A-WP06 - Debt Service'!O$27/12,0)),"-")</f>
        <v>0</v>
      </c>
      <c r="T273" s="261">
        <f>IFERROR(IF(-SUM(T$20:T272)+T$15&lt;0.000001,0,IF($C273&gt;='H-32A-WP06 - Debt Service'!#REF!,'H-32A-WP06 - Debt Service'!#REF!/12,0)),"-")</f>
        <v>0</v>
      </c>
      <c r="U273" s="261">
        <f>IFERROR(IF(-SUM(U$20:U272)+U$15&lt;0.000001,0,IF($C273&gt;='H-32A-WP06 - Debt Service'!T$24,'H-32A-WP06 - Debt Service'!T$27/12,0)),"-")</f>
        <v>0</v>
      </c>
      <c r="V273" s="261">
        <f>IFERROR(IF(-SUM(V$20:V272)+V$15&lt;0.000001,0,IF($C273&gt;='H-32A-WP06 - Debt Service'!N$24,'H-32A-WP06 - Debt Service'!N$27/12,0)),"-")</f>
        <v>0</v>
      </c>
      <c r="W273" s="261">
        <f>IFERROR(IF(-SUM(W$20:W272)+W$15&lt;0.000001,0,IF($C273&gt;='H-32A-WP06 - Debt Service'!Q$24,'H-32A-WP06 - Debt Service'!Q$27/12,0)),"-")</f>
        <v>0</v>
      </c>
      <c r="X273" s="261">
        <f>IFERROR(IF(-SUM(X$20:X272)+X$15&lt;0.000001,0,IF($C273&gt;='H-32A-WP06 - Debt Service'!T$24,'H-32A-WP06 - Debt Service'!T$27/12,0)),"-")</f>
        <v>0</v>
      </c>
      <c r="Y273" s="261">
        <f>IFERROR(IF(-SUM(Y$20:Y272)+Y$15&lt;0.000001,0,IF($C273&gt;='H-32A-WP06 - Debt Service'!#REF!,'H-32A-WP06 - Debt Service'!#REF!/12,0)),"-")</f>
        <v>0</v>
      </c>
      <c r="Z273" s="261">
        <f>IFERROR(IF(-SUM(Z$20:Z272)+Z$15&lt;0.000001,0,IF($C273&gt;='H-32A-WP06 - Debt Service'!S$24,'H-32A-WP06 - Debt Service'!S$27/12,0)),"-")</f>
        <v>0</v>
      </c>
      <c r="AA273" s="261">
        <f>IFERROR(IF(-SUM(AA$20:AA272)+AA$15&lt;0.000001,0,IF($C273&gt;='H-32A-WP06 - Debt Service'!R$24,'H-32A-WP06 - Debt Service'!R$27/12,0)),"-")</f>
        <v>0</v>
      </c>
      <c r="AB273" s="261">
        <f>IFERROR(IF(-SUM(AB$20:AB272)+AB$15&lt;0.000001,0,IF($C273&gt;='H-32A-WP06 - Debt Service'!P$24,'H-32A-WP06 - Debt Service'!P$27/12,0)),"-")</f>
        <v>0</v>
      </c>
      <c r="AC273" s="261">
        <f>IFERROR(IF(-SUM(AC$20:AC272)+AC$15&lt;0.000001,0,IF($C273&gt;='H-32A-WP06 - Debt Service'!#REF!,'H-32A-WP06 - Debt Service'!#REF!/12,0)),"-")</f>
        <v>0</v>
      </c>
      <c r="AD273" s="261">
        <f>IFERROR(IF(-SUM(AD$20:AD272)+AD$15&lt;0.000001,0,IF($C273&gt;='H-32A-WP06 - Debt Service'!#REF!,'H-32A-WP06 - Debt Service'!#REF!/12,0)),"-")</f>
        <v>0</v>
      </c>
      <c r="AE273" s="261">
        <f>IFERROR(IF(-SUM(AE$20:AE272)+AE$15&lt;0.000001,0,IF($C273&gt;='H-32A-WP06 - Debt Service'!#REF!,'H-32A-WP06 - Debt Service'!#REF!/12,0)),"-")</f>
        <v>0</v>
      </c>
      <c r="AF273" s="261">
        <f>IFERROR(IF(-SUM(AF$20:AF272)+AF$15&lt;0.000001,0,IF($C273&gt;='H-32A-WP06 - Debt Service'!#REF!,'H-32A-WP06 - Debt Service'!#REF!/12,0)),"-")</f>
        <v>0</v>
      </c>
      <c r="AH273" s="252">
        <f t="shared" si="16"/>
        <v>2040</v>
      </c>
      <c r="AI273" s="273">
        <f t="shared" si="18"/>
        <v>51167</v>
      </c>
      <c r="AJ273" s="273"/>
      <c r="AK273" s="261" t="str">
        <f>IFERROR(IF(-SUM(AK$20:AK272)+AK$15&lt;0.000001,0,IF($C273&gt;='H-32A-WP06 - Debt Service'!AH$24,'H-32A-WP06 - Debt Service'!AH$27/12,0)),"-")</f>
        <v>-</v>
      </c>
      <c r="AL273" s="261">
        <f>IFERROR(IF(-SUM(AL$20:AL272)+AL$15&lt;0.000001,0,IF($C273&gt;='H-32A-WP06 - Debt Service'!AI$24,'H-32A-WP06 - Debt Service'!AI$27/12,0)),"-")</f>
        <v>0</v>
      </c>
      <c r="AM273" s="261">
        <f>IFERROR(IF(-SUM(AM$20:AM272)+AM$15&lt;0.000001,0,IF($C273&gt;='H-32A-WP06 - Debt Service'!AJ$24,'H-32A-WP06 - Debt Service'!AJ$27/12,0)),"-")</f>
        <v>0</v>
      </c>
      <c r="AN273" s="261">
        <f>IFERROR(IF(-SUM(AN$20:AN272)+AN$15&lt;0.000001,0,IF($C273&gt;='H-32A-WP06 - Debt Service'!AK$24,'H-32A-WP06 - Debt Service'!AK$27/12,0)),"-")</f>
        <v>0</v>
      </c>
      <c r="AO273" s="261">
        <f>IFERROR(IF(-SUM(AO$20:AO272)+AO$15&lt;0.000001,0,IF($C273&gt;='H-32A-WP06 - Debt Service'!AL$24,'H-32A-WP06 - Debt Service'!AL$27/12,0)),"-")</f>
        <v>0</v>
      </c>
      <c r="AP273" s="261">
        <f>IFERROR(IF(-SUM(AP$20:AP272)+AP$15&lt;0.000001,0,IF($C273&gt;='H-32A-WP06 - Debt Service'!AM$24,'H-32A-WP06 - Debt Service'!AM$27/12,0)),"-")</f>
        <v>0</v>
      </c>
      <c r="AQ273" s="261">
        <f>IFERROR(IF(-SUM(AQ$20:AQ272)+AQ$15&lt;0.000001,0,IF($C273&gt;='H-32A-WP06 - Debt Service'!AN$24,'H-32A-WP06 - Debt Service'!AN$27/12,0)),"-")</f>
        <v>0</v>
      </c>
      <c r="AR273" s="261">
        <f>IFERROR(IF(-SUM(AR$20:AR272)+AR$15&lt;0.000001,0,IF($C273&gt;='H-32A-WP06 - Debt Service'!AO$24,'H-32A-WP06 - Debt Service'!AO$27/12,0)),"-")</f>
        <v>0</v>
      </c>
      <c r="AS273" s="261">
        <f>IFERROR(IF(-SUM(AS$20:AS272)+AS$15&lt;0.000001,0,IF($C273&gt;='H-32A-WP06 - Debt Service'!AP$24,'H-32A-WP06 - Debt Service'!AP$27/12,0)),"-")</f>
        <v>0</v>
      </c>
      <c r="AT273" s="261">
        <f>IFERROR(IF(-SUM(AT$20:AT272)+AT$15&lt;0.000001,0,IF($C273&gt;='H-32A-WP06 - Debt Service'!AQ$24,'H-32A-WP06 - Debt Service'!AQ$27/12,0)),"-")</f>
        <v>0</v>
      </c>
    </row>
    <row r="274" spans="2:46" x14ac:dyDescent="0.35">
      <c r="B274" s="252">
        <f t="shared" si="15"/>
        <v>2040</v>
      </c>
      <c r="C274" s="273">
        <f t="shared" si="17"/>
        <v>51196</v>
      </c>
      <c r="D274" s="273"/>
      <c r="E274" s="261">
        <f>IFERROR(IF(-SUM(E$20:E273)+E$15&lt;0.000001,0,IF($C274&gt;='H-32A-WP06 - Debt Service'!C$24,'H-32A-WP06 - Debt Service'!C$27/12,0)),"-")</f>
        <v>0</v>
      </c>
      <c r="F274" s="261">
        <f>IFERROR(IF(-SUM(F$20:F273)+F$15&lt;0.000001,0,IF($C274&gt;='H-32A-WP06 - Debt Service'!D$24,'H-32A-WP06 - Debt Service'!D$27/12,0)),"-")</f>
        <v>0</v>
      </c>
      <c r="G274" s="261">
        <f>IFERROR(IF(-SUM(G$20:G273)+G$15&lt;0.000001,0,IF($C274&gt;='H-32A-WP06 - Debt Service'!E$24,'H-32A-WP06 - Debt Service'!E$27/12,0)),"-")</f>
        <v>0</v>
      </c>
      <c r="H274" s="261">
        <f>IFERROR(IF(-SUM(H$20:H273)+H$15&lt;0.000001,0,IF($C274&gt;='H-32A-WP06 - Debt Service'!F$24,'H-32A-WP06 - Debt Service'!F$27/12,0)),"-")</f>
        <v>0</v>
      </c>
      <c r="I274" s="261">
        <f>IFERROR(IF(-SUM(I$20:I273)+I$15&lt;0.000001,0,IF($C274&gt;='H-32A-WP06 - Debt Service'!G$24,'H-32A-WP06 - Debt Service'!G$27/12,0)),"-")</f>
        <v>0</v>
      </c>
      <c r="J274" s="261">
        <f>IFERROR(IF(-SUM(J$20:J273)+J$15&lt;0.000001,0,IF($C274&gt;='H-32A-WP06 - Debt Service'!H$24,'H-32A-WP06 - Debt Service'!H$27/12,0)),"-")</f>
        <v>0</v>
      </c>
      <c r="K274" s="261">
        <f>IFERROR(IF(-SUM(K$20:K273)+K$15&lt;0.000001,0,IF($C274&gt;='H-32A-WP06 - Debt Service'!I$24,'H-32A-WP06 - Debt Service'!I$27/12,0)),"-")</f>
        <v>0</v>
      </c>
      <c r="L274" s="261">
        <f>IFERROR(IF(-SUM(L$20:L273)+L$15&lt;0.000001,0,IF($C274&gt;='H-32A-WP06 - Debt Service'!J$24,'H-32A-WP06 - Debt Service'!J$27/12,0)),"-")</f>
        <v>0</v>
      </c>
      <c r="M274" s="261">
        <f>IFERROR(IF(-SUM(M$20:M273)+M$15&lt;0.000001,0,IF($C274&gt;='H-32A-WP06 - Debt Service'!K$24,'H-32A-WP06 - Debt Service'!K$27/12,0)),"-")</f>
        <v>0</v>
      </c>
      <c r="N274" s="261"/>
      <c r="O274" s="261"/>
      <c r="P274" s="261">
        <f>IFERROR(IF(-SUM(P$20:P273)+P$15&lt;0.000001,0,IF($C274&gt;='H-32A-WP06 - Debt Service'!M$24,'H-32A-WP06 - Debt Service'!M$27/12,0)),"-")</f>
        <v>0</v>
      </c>
      <c r="Q274" s="261">
        <f>IFERROR(IF(-SUM(Q$20:Q273)+Q$15&lt;0.000001,0,IF($C274&gt;='H-32A-WP06 - Debt Service'!L$24,'H-32A-WP06 - Debt Service'!L$27/12,0)),"-")</f>
        <v>0</v>
      </c>
      <c r="R274" s="261">
        <f>IFERROR(IF(-SUM(R$20:R273)+R$15&lt;0.000001,0,IF($C274&gt;='H-32A-WP06 - Debt Service'!S$24,'H-32A-WP06 - Debt Service'!S$27/12,0)),"-")</f>
        <v>0</v>
      </c>
      <c r="S274" s="261">
        <f>IFERROR(IF(-SUM(S$20:S273)+S$15&lt;0.000001,0,IF($C274&gt;='H-32A-WP06 - Debt Service'!O$24,'H-32A-WP06 - Debt Service'!O$27/12,0)),"-")</f>
        <v>0</v>
      </c>
      <c r="T274" s="261">
        <f>IFERROR(IF(-SUM(T$20:T273)+T$15&lt;0.000001,0,IF($C274&gt;='H-32A-WP06 - Debt Service'!#REF!,'H-32A-WP06 - Debt Service'!#REF!/12,0)),"-")</f>
        <v>0</v>
      </c>
      <c r="U274" s="261">
        <f>IFERROR(IF(-SUM(U$20:U273)+U$15&lt;0.000001,0,IF($C274&gt;='H-32A-WP06 - Debt Service'!T$24,'H-32A-WP06 - Debt Service'!T$27/12,0)),"-")</f>
        <v>0</v>
      </c>
      <c r="V274" s="261">
        <f>IFERROR(IF(-SUM(V$20:V273)+V$15&lt;0.000001,0,IF($C274&gt;='H-32A-WP06 - Debt Service'!N$24,'H-32A-WP06 - Debt Service'!N$27/12,0)),"-")</f>
        <v>0</v>
      </c>
      <c r="W274" s="261">
        <f>IFERROR(IF(-SUM(W$20:W273)+W$15&lt;0.000001,0,IF($C274&gt;='H-32A-WP06 - Debt Service'!Q$24,'H-32A-WP06 - Debt Service'!Q$27/12,0)),"-")</f>
        <v>0</v>
      </c>
      <c r="X274" s="261">
        <f>IFERROR(IF(-SUM(X$20:X273)+X$15&lt;0.000001,0,IF($C274&gt;='H-32A-WP06 - Debt Service'!T$24,'H-32A-WP06 - Debt Service'!T$27/12,0)),"-")</f>
        <v>0</v>
      </c>
      <c r="Y274" s="261">
        <f>IFERROR(IF(-SUM(Y$20:Y273)+Y$15&lt;0.000001,0,IF($C274&gt;='H-32A-WP06 - Debt Service'!#REF!,'H-32A-WP06 - Debt Service'!#REF!/12,0)),"-")</f>
        <v>0</v>
      </c>
      <c r="Z274" s="261">
        <f>IFERROR(IF(-SUM(Z$20:Z273)+Z$15&lt;0.000001,0,IF($C274&gt;='H-32A-WP06 - Debt Service'!S$24,'H-32A-WP06 - Debt Service'!S$27/12,0)),"-")</f>
        <v>0</v>
      </c>
      <c r="AA274" s="261">
        <f>IFERROR(IF(-SUM(AA$20:AA273)+AA$15&lt;0.000001,0,IF($C274&gt;='H-32A-WP06 - Debt Service'!R$24,'H-32A-WP06 - Debt Service'!R$27/12,0)),"-")</f>
        <v>0</v>
      </c>
      <c r="AB274" s="261">
        <f>IFERROR(IF(-SUM(AB$20:AB273)+AB$15&lt;0.000001,0,IF($C274&gt;='H-32A-WP06 - Debt Service'!P$24,'H-32A-WP06 - Debt Service'!P$27/12,0)),"-")</f>
        <v>0</v>
      </c>
      <c r="AC274" s="261">
        <f>IFERROR(IF(-SUM(AC$20:AC273)+AC$15&lt;0.000001,0,IF($C274&gt;='H-32A-WP06 - Debt Service'!#REF!,'H-32A-WP06 - Debt Service'!#REF!/12,0)),"-")</f>
        <v>0</v>
      </c>
      <c r="AD274" s="261">
        <f>IFERROR(IF(-SUM(AD$20:AD273)+AD$15&lt;0.000001,0,IF($C274&gt;='H-32A-WP06 - Debt Service'!#REF!,'H-32A-WP06 - Debt Service'!#REF!/12,0)),"-")</f>
        <v>0</v>
      </c>
      <c r="AE274" s="261">
        <f>IFERROR(IF(-SUM(AE$20:AE273)+AE$15&lt;0.000001,0,IF($C274&gt;='H-32A-WP06 - Debt Service'!#REF!,'H-32A-WP06 - Debt Service'!#REF!/12,0)),"-")</f>
        <v>0</v>
      </c>
      <c r="AF274" s="261">
        <f>IFERROR(IF(-SUM(AF$20:AF273)+AF$15&lt;0.000001,0,IF($C274&gt;='H-32A-WP06 - Debt Service'!#REF!,'H-32A-WP06 - Debt Service'!#REF!/12,0)),"-")</f>
        <v>0</v>
      </c>
      <c r="AH274" s="252">
        <f t="shared" si="16"/>
        <v>2040</v>
      </c>
      <c r="AI274" s="273">
        <f t="shared" si="18"/>
        <v>51196</v>
      </c>
      <c r="AJ274" s="273"/>
      <c r="AK274" s="261" t="str">
        <f>IFERROR(IF(-SUM(AK$20:AK273)+AK$15&lt;0.000001,0,IF($C274&gt;='H-32A-WP06 - Debt Service'!AH$24,'H-32A-WP06 - Debt Service'!AH$27/12,0)),"-")</f>
        <v>-</v>
      </c>
      <c r="AL274" s="261">
        <f>IFERROR(IF(-SUM(AL$20:AL273)+AL$15&lt;0.000001,0,IF($C274&gt;='H-32A-WP06 - Debt Service'!AI$24,'H-32A-WP06 - Debt Service'!AI$27/12,0)),"-")</f>
        <v>0</v>
      </c>
      <c r="AM274" s="261">
        <f>IFERROR(IF(-SUM(AM$20:AM273)+AM$15&lt;0.000001,0,IF($C274&gt;='H-32A-WP06 - Debt Service'!AJ$24,'H-32A-WP06 - Debt Service'!AJ$27/12,0)),"-")</f>
        <v>0</v>
      </c>
      <c r="AN274" s="261">
        <f>IFERROR(IF(-SUM(AN$20:AN273)+AN$15&lt;0.000001,0,IF($C274&gt;='H-32A-WP06 - Debt Service'!AK$24,'H-32A-WP06 - Debt Service'!AK$27/12,0)),"-")</f>
        <v>0</v>
      </c>
      <c r="AO274" s="261">
        <f>IFERROR(IF(-SUM(AO$20:AO273)+AO$15&lt;0.000001,0,IF($C274&gt;='H-32A-WP06 - Debt Service'!AL$24,'H-32A-WP06 - Debt Service'!AL$27/12,0)),"-")</f>
        <v>0</v>
      </c>
      <c r="AP274" s="261">
        <f>IFERROR(IF(-SUM(AP$20:AP273)+AP$15&lt;0.000001,0,IF($C274&gt;='H-32A-WP06 - Debt Service'!AM$24,'H-32A-WP06 - Debt Service'!AM$27/12,0)),"-")</f>
        <v>0</v>
      </c>
      <c r="AQ274" s="261">
        <f>IFERROR(IF(-SUM(AQ$20:AQ273)+AQ$15&lt;0.000001,0,IF($C274&gt;='H-32A-WP06 - Debt Service'!AN$24,'H-32A-WP06 - Debt Service'!AN$27/12,0)),"-")</f>
        <v>0</v>
      </c>
      <c r="AR274" s="261">
        <f>IFERROR(IF(-SUM(AR$20:AR273)+AR$15&lt;0.000001,0,IF($C274&gt;='H-32A-WP06 - Debt Service'!AO$24,'H-32A-WP06 - Debt Service'!AO$27/12,0)),"-")</f>
        <v>0</v>
      </c>
      <c r="AS274" s="261">
        <f>IFERROR(IF(-SUM(AS$20:AS273)+AS$15&lt;0.000001,0,IF($C274&gt;='H-32A-WP06 - Debt Service'!AP$24,'H-32A-WP06 - Debt Service'!AP$27/12,0)),"-")</f>
        <v>0</v>
      </c>
      <c r="AT274" s="261">
        <f>IFERROR(IF(-SUM(AT$20:AT273)+AT$15&lt;0.000001,0,IF($C274&gt;='H-32A-WP06 - Debt Service'!AQ$24,'H-32A-WP06 - Debt Service'!AQ$27/12,0)),"-")</f>
        <v>0</v>
      </c>
    </row>
    <row r="275" spans="2:46" x14ac:dyDescent="0.35">
      <c r="B275" s="252">
        <f t="shared" si="15"/>
        <v>2040</v>
      </c>
      <c r="C275" s="273">
        <f t="shared" si="17"/>
        <v>51227</v>
      </c>
      <c r="D275" s="273"/>
      <c r="E275" s="261">
        <f>IFERROR(IF(-SUM(E$20:E274)+E$15&lt;0.000001,0,IF($C275&gt;='H-32A-WP06 - Debt Service'!C$24,'H-32A-WP06 - Debt Service'!C$27/12,0)),"-")</f>
        <v>0</v>
      </c>
      <c r="F275" s="261">
        <f>IFERROR(IF(-SUM(F$20:F274)+F$15&lt;0.000001,0,IF($C275&gt;='H-32A-WP06 - Debt Service'!D$24,'H-32A-WP06 - Debt Service'!D$27/12,0)),"-")</f>
        <v>0</v>
      </c>
      <c r="G275" s="261">
        <f>IFERROR(IF(-SUM(G$20:G274)+G$15&lt;0.000001,0,IF($C275&gt;='H-32A-WP06 - Debt Service'!E$24,'H-32A-WP06 - Debt Service'!E$27/12,0)),"-")</f>
        <v>0</v>
      </c>
      <c r="H275" s="261">
        <f>IFERROR(IF(-SUM(H$20:H274)+H$15&lt;0.000001,0,IF($C275&gt;='H-32A-WP06 - Debt Service'!F$24,'H-32A-WP06 - Debt Service'!F$27/12,0)),"-")</f>
        <v>0</v>
      </c>
      <c r="I275" s="261">
        <f>IFERROR(IF(-SUM(I$20:I274)+I$15&lt;0.000001,0,IF($C275&gt;='H-32A-WP06 - Debt Service'!G$24,'H-32A-WP06 - Debt Service'!G$27/12,0)),"-")</f>
        <v>0</v>
      </c>
      <c r="J275" s="261">
        <f>IFERROR(IF(-SUM(J$20:J274)+J$15&lt;0.000001,0,IF($C275&gt;='H-32A-WP06 - Debt Service'!H$24,'H-32A-WP06 - Debt Service'!H$27/12,0)),"-")</f>
        <v>0</v>
      </c>
      <c r="K275" s="261">
        <f>IFERROR(IF(-SUM(K$20:K274)+K$15&lt;0.000001,0,IF($C275&gt;='H-32A-WP06 - Debt Service'!I$24,'H-32A-WP06 - Debt Service'!I$27/12,0)),"-")</f>
        <v>0</v>
      </c>
      <c r="L275" s="261">
        <f>IFERROR(IF(-SUM(L$20:L274)+L$15&lt;0.000001,0,IF($C275&gt;='H-32A-WP06 - Debt Service'!J$24,'H-32A-WP06 - Debt Service'!J$27/12,0)),"-")</f>
        <v>0</v>
      </c>
      <c r="M275" s="261">
        <f>IFERROR(IF(-SUM(M$20:M274)+M$15&lt;0.000001,0,IF($C275&gt;='H-32A-WP06 - Debt Service'!K$24,'H-32A-WP06 - Debt Service'!K$27/12,0)),"-")</f>
        <v>0</v>
      </c>
      <c r="N275" s="261"/>
      <c r="O275" s="261"/>
      <c r="P275" s="261">
        <f>IFERROR(IF(-SUM(P$20:P274)+P$15&lt;0.000001,0,IF($C275&gt;='H-32A-WP06 - Debt Service'!M$24,'H-32A-WP06 - Debt Service'!M$27/12,0)),"-")</f>
        <v>0</v>
      </c>
      <c r="Q275" s="261">
        <f>IFERROR(IF(-SUM(Q$20:Q274)+Q$15&lt;0.000001,0,IF($C275&gt;='H-32A-WP06 - Debt Service'!L$24,'H-32A-WP06 - Debt Service'!L$27/12,0)),"-")</f>
        <v>0</v>
      </c>
      <c r="R275" s="261">
        <f>IFERROR(IF(-SUM(R$20:R274)+R$15&lt;0.000001,0,IF($C275&gt;='H-32A-WP06 - Debt Service'!S$24,'H-32A-WP06 - Debt Service'!S$27/12,0)),"-")</f>
        <v>0</v>
      </c>
      <c r="S275" s="261">
        <f>IFERROR(IF(-SUM(S$20:S274)+S$15&lt;0.000001,0,IF($C275&gt;='H-32A-WP06 - Debt Service'!O$24,'H-32A-WP06 - Debt Service'!O$27/12,0)),"-")</f>
        <v>0</v>
      </c>
      <c r="T275" s="261">
        <f>IFERROR(IF(-SUM(T$20:T274)+T$15&lt;0.000001,0,IF($C275&gt;='H-32A-WP06 - Debt Service'!#REF!,'H-32A-WP06 - Debt Service'!#REF!/12,0)),"-")</f>
        <v>0</v>
      </c>
      <c r="U275" s="261">
        <f>IFERROR(IF(-SUM(U$20:U274)+U$15&lt;0.000001,0,IF($C275&gt;='H-32A-WP06 - Debt Service'!T$24,'H-32A-WP06 - Debt Service'!T$27/12,0)),"-")</f>
        <v>0</v>
      </c>
      <c r="V275" s="261">
        <f>IFERROR(IF(-SUM(V$20:V274)+V$15&lt;0.000001,0,IF($C275&gt;='H-32A-WP06 - Debt Service'!N$24,'H-32A-WP06 - Debt Service'!N$27/12,0)),"-")</f>
        <v>0</v>
      </c>
      <c r="W275" s="261">
        <f>IFERROR(IF(-SUM(W$20:W274)+W$15&lt;0.000001,0,IF($C275&gt;='H-32A-WP06 - Debt Service'!Q$24,'H-32A-WP06 - Debt Service'!Q$27/12,0)),"-")</f>
        <v>0</v>
      </c>
      <c r="X275" s="261">
        <f>IFERROR(IF(-SUM(X$20:X274)+X$15&lt;0.000001,0,IF($C275&gt;='H-32A-WP06 - Debt Service'!T$24,'H-32A-WP06 - Debt Service'!T$27/12,0)),"-")</f>
        <v>0</v>
      </c>
      <c r="Y275" s="261">
        <f>IFERROR(IF(-SUM(Y$20:Y274)+Y$15&lt;0.000001,0,IF($C275&gt;='H-32A-WP06 - Debt Service'!#REF!,'H-32A-WP06 - Debt Service'!#REF!/12,0)),"-")</f>
        <v>0</v>
      </c>
      <c r="Z275" s="261">
        <f>IFERROR(IF(-SUM(Z$20:Z274)+Z$15&lt;0.000001,0,IF($C275&gt;='H-32A-WP06 - Debt Service'!S$24,'H-32A-WP06 - Debt Service'!S$27/12,0)),"-")</f>
        <v>0</v>
      </c>
      <c r="AA275" s="261">
        <f>IFERROR(IF(-SUM(AA$20:AA274)+AA$15&lt;0.000001,0,IF($C275&gt;='H-32A-WP06 - Debt Service'!R$24,'H-32A-WP06 - Debt Service'!R$27/12,0)),"-")</f>
        <v>0</v>
      </c>
      <c r="AB275" s="261">
        <f>IFERROR(IF(-SUM(AB$20:AB274)+AB$15&lt;0.000001,0,IF($C275&gt;='H-32A-WP06 - Debt Service'!P$24,'H-32A-WP06 - Debt Service'!P$27/12,0)),"-")</f>
        <v>0</v>
      </c>
      <c r="AC275" s="261">
        <f>IFERROR(IF(-SUM(AC$20:AC274)+AC$15&lt;0.000001,0,IF($C275&gt;='H-32A-WP06 - Debt Service'!#REF!,'H-32A-WP06 - Debt Service'!#REF!/12,0)),"-")</f>
        <v>0</v>
      </c>
      <c r="AD275" s="261">
        <f>IFERROR(IF(-SUM(AD$20:AD274)+AD$15&lt;0.000001,0,IF($C275&gt;='H-32A-WP06 - Debt Service'!#REF!,'H-32A-WP06 - Debt Service'!#REF!/12,0)),"-")</f>
        <v>0</v>
      </c>
      <c r="AE275" s="261">
        <f>IFERROR(IF(-SUM(AE$20:AE274)+AE$15&lt;0.000001,0,IF($C275&gt;='H-32A-WP06 - Debt Service'!#REF!,'H-32A-WP06 - Debt Service'!#REF!/12,0)),"-")</f>
        <v>0</v>
      </c>
      <c r="AF275" s="261">
        <f>IFERROR(IF(-SUM(AF$20:AF274)+AF$15&lt;0.000001,0,IF($C275&gt;='H-32A-WP06 - Debt Service'!#REF!,'H-32A-WP06 - Debt Service'!#REF!/12,0)),"-")</f>
        <v>0</v>
      </c>
      <c r="AH275" s="252">
        <f t="shared" si="16"/>
        <v>2040</v>
      </c>
      <c r="AI275" s="273">
        <f t="shared" si="18"/>
        <v>51227</v>
      </c>
      <c r="AJ275" s="273"/>
      <c r="AK275" s="261" t="str">
        <f>IFERROR(IF(-SUM(AK$20:AK274)+AK$15&lt;0.000001,0,IF($C275&gt;='H-32A-WP06 - Debt Service'!AH$24,'H-32A-WP06 - Debt Service'!AH$27/12,0)),"-")</f>
        <v>-</v>
      </c>
      <c r="AL275" s="261">
        <f>IFERROR(IF(-SUM(AL$20:AL274)+AL$15&lt;0.000001,0,IF($C275&gt;='H-32A-WP06 - Debt Service'!AI$24,'H-32A-WP06 - Debt Service'!AI$27/12,0)),"-")</f>
        <v>0</v>
      </c>
      <c r="AM275" s="261">
        <f>IFERROR(IF(-SUM(AM$20:AM274)+AM$15&lt;0.000001,0,IF($C275&gt;='H-32A-WP06 - Debt Service'!AJ$24,'H-32A-WP06 - Debt Service'!AJ$27/12,0)),"-")</f>
        <v>0</v>
      </c>
      <c r="AN275" s="261">
        <f>IFERROR(IF(-SUM(AN$20:AN274)+AN$15&lt;0.000001,0,IF($C275&gt;='H-32A-WP06 - Debt Service'!AK$24,'H-32A-WP06 - Debt Service'!AK$27/12,0)),"-")</f>
        <v>0</v>
      </c>
      <c r="AO275" s="261">
        <f>IFERROR(IF(-SUM(AO$20:AO274)+AO$15&lt;0.000001,0,IF($C275&gt;='H-32A-WP06 - Debt Service'!AL$24,'H-32A-WP06 - Debt Service'!AL$27/12,0)),"-")</f>
        <v>0</v>
      </c>
      <c r="AP275" s="261">
        <f>IFERROR(IF(-SUM(AP$20:AP274)+AP$15&lt;0.000001,0,IF($C275&gt;='H-32A-WP06 - Debt Service'!AM$24,'H-32A-WP06 - Debt Service'!AM$27/12,0)),"-")</f>
        <v>0</v>
      </c>
      <c r="AQ275" s="261">
        <f>IFERROR(IF(-SUM(AQ$20:AQ274)+AQ$15&lt;0.000001,0,IF($C275&gt;='H-32A-WP06 - Debt Service'!AN$24,'H-32A-WP06 - Debt Service'!AN$27/12,0)),"-")</f>
        <v>0</v>
      </c>
      <c r="AR275" s="261">
        <f>IFERROR(IF(-SUM(AR$20:AR274)+AR$15&lt;0.000001,0,IF($C275&gt;='H-32A-WP06 - Debt Service'!AO$24,'H-32A-WP06 - Debt Service'!AO$27/12,0)),"-")</f>
        <v>0</v>
      </c>
      <c r="AS275" s="261">
        <f>IFERROR(IF(-SUM(AS$20:AS274)+AS$15&lt;0.000001,0,IF($C275&gt;='H-32A-WP06 - Debt Service'!AP$24,'H-32A-WP06 - Debt Service'!AP$27/12,0)),"-")</f>
        <v>0</v>
      </c>
      <c r="AT275" s="261">
        <f>IFERROR(IF(-SUM(AT$20:AT274)+AT$15&lt;0.000001,0,IF($C275&gt;='H-32A-WP06 - Debt Service'!AQ$24,'H-32A-WP06 - Debt Service'!AQ$27/12,0)),"-")</f>
        <v>0</v>
      </c>
    </row>
    <row r="276" spans="2:46" x14ac:dyDescent="0.35">
      <c r="B276" s="252">
        <f t="shared" si="15"/>
        <v>2040</v>
      </c>
      <c r="C276" s="273">
        <f t="shared" si="17"/>
        <v>51257</v>
      </c>
      <c r="D276" s="273"/>
      <c r="E276" s="261">
        <f>IFERROR(IF(-SUM(E$20:E275)+E$15&lt;0.000001,0,IF($C276&gt;='H-32A-WP06 - Debt Service'!C$24,'H-32A-WP06 - Debt Service'!C$27/12,0)),"-")</f>
        <v>0</v>
      </c>
      <c r="F276" s="261">
        <f>IFERROR(IF(-SUM(F$20:F275)+F$15&lt;0.000001,0,IF($C276&gt;='H-32A-WP06 - Debt Service'!D$24,'H-32A-WP06 - Debt Service'!D$27/12,0)),"-")</f>
        <v>0</v>
      </c>
      <c r="G276" s="261">
        <f>IFERROR(IF(-SUM(G$20:G275)+G$15&lt;0.000001,0,IF($C276&gt;='H-32A-WP06 - Debt Service'!E$24,'H-32A-WP06 - Debt Service'!E$27/12,0)),"-")</f>
        <v>0</v>
      </c>
      <c r="H276" s="261">
        <f>IFERROR(IF(-SUM(H$20:H275)+H$15&lt;0.000001,0,IF($C276&gt;='H-32A-WP06 - Debt Service'!F$24,'H-32A-WP06 - Debt Service'!F$27/12,0)),"-")</f>
        <v>0</v>
      </c>
      <c r="I276" s="261">
        <f>IFERROR(IF(-SUM(I$20:I275)+I$15&lt;0.000001,0,IF($C276&gt;='H-32A-WP06 - Debt Service'!G$24,'H-32A-WP06 - Debt Service'!G$27/12,0)),"-")</f>
        <v>0</v>
      </c>
      <c r="J276" s="261">
        <f>IFERROR(IF(-SUM(J$20:J275)+J$15&lt;0.000001,0,IF($C276&gt;='H-32A-WP06 - Debt Service'!H$24,'H-32A-WP06 - Debt Service'!H$27/12,0)),"-")</f>
        <v>0</v>
      </c>
      <c r="K276" s="261">
        <f>IFERROR(IF(-SUM(K$20:K275)+K$15&lt;0.000001,0,IF($C276&gt;='H-32A-WP06 - Debt Service'!I$24,'H-32A-WP06 - Debt Service'!I$27/12,0)),"-")</f>
        <v>0</v>
      </c>
      <c r="L276" s="261">
        <f>IFERROR(IF(-SUM(L$20:L275)+L$15&lt;0.000001,0,IF($C276&gt;='H-32A-WP06 - Debt Service'!J$24,'H-32A-WP06 - Debt Service'!J$27/12,0)),"-")</f>
        <v>0</v>
      </c>
      <c r="M276" s="261">
        <f>IFERROR(IF(-SUM(M$20:M275)+M$15&lt;0.000001,0,IF($C276&gt;='H-32A-WP06 - Debt Service'!K$24,'H-32A-WP06 - Debt Service'!K$27/12,0)),"-")</f>
        <v>0</v>
      </c>
      <c r="N276" s="261"/>
      <c r="O276" s="261"/>
      <c r="P276" s="261">
        <f>IFERROR(IF(-SUM(P$20:P275)+P$15&lt;0.000001,0,IF($C276&gt;='H-32A-WP06 - Debt Service'!M$24,'H-32A-WP06 - Debt Service'!M$27/12,0)),"-")</f>
        <v>0</v>
      </c>
      <c r="Q276" s="261">
        <f>IFERROR(IF(-SUM(Q$20:Q275)+Q$15&lt;0.000001,0,IF($C276&gt;='H-32A-WP06 - Debt Service'!L$24,'H-32A-WP06 - Debt Service'!L$27/12,0)),"-")</f>
        <v>0</v>
      </c>
      <c r="R276" s="261">
        <f>IFERROR(IF(-SUM(R$20:R275)+R$15&lt;0.000001,0,IF($C276&gt;='H-32A-WP06 - Debt Service'!S$24,'H-32A-WP06 - Debt Service'!S$27/12,0)),"-")</f>
        <v>0</v>
      </c>
      <c r="S276" s="261">
        <f>IFERROR(IF(-SUM(S$20:S275)+S$15&lt;0.000001,0,IF($C276&gt;='H-32A-WP06 - Debt Service'!O$24,'H-32A-WP06 - Debt Service'!O$27/12,0)),"-")</f>
        <v>0</v>
      </c>
      <c r="T276" s="261">
        <f>IFERROR(IF(-SUM(T$20:T275)+T$15&lt;0.000001,0,IF($C276&gt;='H-32A-WP06 - Debt Service'!#REF!,'H-32A-WP06 - Debt Service'!#REF!/12,0)),"-")</f>
        <v>0</v>
      </c>
      <c r="U276" s="261">
        <f>IFERROR(IF(-SUM(U$20:U275)+U$15&lt;0.000001,0,IF($C276&gt;='H-32A-WP06 - Debt Service'!T$24,'H-32A-WP06 - Debt Service'!T$27/12,0)),"-")</f>
        <v>0</v>
      </c>
      <c r="V276" s="261">
        <f>IFERROR(IF(-SUM(V$20:V275)+V$15&lt;0.000001,0,IF($C276&gt;='H-32A-WP06 - Debt Service'!N$24,'H-32A-WP06 - Debt Service'!N$27/12,0)),"-")</f>
        <v>0</v>
      </c>
      <c r="W276" s="261">
        <f>IFERROR(IF(-SUM(W$20:W275)+W$15&lt;0.000001,0,IF($C276&gt;='H-32A-WP06 - Debt Service'!Q$24,'H-32A-WP06 - Debt Service'!Q$27/12,0)),"-")</f>
        <v>0</v>
      </c>
      <c r="X276" s="261">
        <f>IFERROR(IF(-SUM(X$20:X275)+X$15&lt;0.000001,0,IF($C276&gt;='H-32A-WP06 - Debt Service'!T$24,'H-32A-WP06 - Debt Service'!T$27/12,0)),"-")</f>
        <v>0</v>
      </c>
      <c r="Y276" s="261">
        <f>IFERROR(IF(-SUM(Y$20:Y275)+Y$15&lt;0.000001,0,IF($C276&gt;='H-32A-WP06 - Debt Service'!#REF!,'H-32A-WP06 - Debt Service'!#REF!/12,0)),"-")</f>
        <v>0</v>
      </c>
      <c r="Z276" s="261">
        <f>IFERROR(IF(-SUM(Z$20:Z275)+Z$15&lt;0.000001,0,IF($C276&gt;='H-32A-WP06 - Debt Service'!S$24,'H-32A-WP06 - Debt Service'!S$27/12,0)),"-")</f>
        <v>0</v>
      </c>
      <c r="AA276" s="261">
        <f>IFERROR(IF(-SUM(AA$20:AA275)+AA$15&lt;0.000001,0,IF($C276&gt;='H-32A-WP06 - Debt Service'!R$24,'H-32A-WP06 - Debt Service'!R$27/12,0)),"-")</f>
        <v>0</v>
      </c>
      <c r="AB276" s="261">
        <f>IFERROR(IF(-SUM(AB$20:AB275)+AB$15&lt;0.000001,0,IF($C276&gt;='H-32A-WP06 - Debt Service'!P$24,'H-32A-WP06 - Debt Service'!P$27/12,0)),"-")</f>
        <v>0</v>
      </c>
      <c r="AC276" s="261">
        <f>IFERROR(IF(-SUM(AC$20:AC275)+AC$15&lt;0.000001,0,IF($C276&gt;='H-32A-WP06 - Debt Service'!#REF!,'H-32A-WP06 - Debt Service'!#REF!/12,0)),"-")</f>
        <v>0</v>
      </c>
      <c r="AD276" s="261">
        <f>IFERROR(IF(-SUM(AD$20:AD275)+AD$15&lt;0.000001,0,IF($C276&gt;='H-32A-WP06 - Debt Service'!#REF!,'H-32A-WP06 - Debt Service'!#REF!/12,0)),"-")</f>
        <v>0</v>
      </c>
      <c r="AE276" s="261">
        <f>IFERROR(IF(-SUM(AE$20:AE275)+AE$15&lt;0.000001,0,IF($C276&gt;='H-32A-WP06 - Debt Service'!#REF!,'H-32A-WP06 - Debt Service'!#REF!/12,0)),"-")</f>
        <v>0</v>
      </c>
      <c r="AF276" s="261">
        <f>IFERROR(IF(-SUM(AF$20:AF275)+AF$15&lt;0.000001,0,IF($C276&gt;='H-32A-WP06 - Debt Service'!#REF!,'H-32A-WP06 - Debt Service'!#REF!/12,0)),"-")</f>
        <v>0</v>
      </c>
      <c r="AH276" s="252">
        <f t="shared" si="16"/>
        <v>2040</v>
      </c>
      <c r="AI276" s="273">
        <f t="shared" si="18"/>
        <v>51257</v>
      </c>
      <c r="AJ276" s="273"/>
      <c r="AK276" s="261" t="str">
        <f>IFERROR(IF(-SUM(AK$20:AK275)+AK$15&lt;0.000001,0,IF($C276&gt;='H-32A-WP06 - Debt Service'!AH$24,'H-32A-WP06 - Debt Service'!AH$27/12,0)),"-")</f>
        <v>-</v>
      </c>
      <c r="AL276" s="261">
        <f>IFERROR(IF(-SUM(AL$20:AL275)+AL$15&lt;0.000001,0,IF($C276&gt;='H-32A-WP06 - Debt Service'!AI$24,'H-32A-WP06 - Debt Service'!AI$27/12,0)),"-")</f>
        <v>0</v>
      </c>
      <c r="AM276" s="261">
        <f>IFERROR(IF(-SUM(AM$20:AM275)+AM$15&lt;0.000001,0,IF($C276&gt;='H-32A-WP06 - Debt Service'!AJ$24,'H-32A-WP06 - Debt Service'!AJ$27/12,0)),"-")</f>
        <v>0</v>
      </c>
      <c r="AN276" s="261">
        <f>IFERROR(IF(-SUM(AN$20:AN275)+AN$15&lt;0.000001,0,IF($C276&gt;='H-32A-WP06 - Debt Service'!AK$24,'H-32A-WP06 - Debt Service'!AK$27/12,0)),"-")</f>
        <v>0</v>
      </c>
      <c r="AO276" s="261">
        <f>IFERROR(IF(-SUM(AO$20:AO275)+AO$15&lt;0.000001,0,IF($C276&gt;='H-32A-WP06 - Debt Service'!AL$24,'H-32A-WP06 - Debt Service'!AL$27/12,0)),"-")</f>
        <v>0</v>
      </c>
      <c r="AP276" s="261">
        <f>IFERROR(IF(-SUM(AP$20:AP275)+AP$15&lt;0.000001,0,IF($C276&gt;='H-32A-WP06 - Debt Service'!AM$24,'H-32A-WP06 - Debt Service'!AM$27/12,0)),"-")</f>
        <v>0</v>
      </c>
      <c r="AQ276" s="261">
        <f>IFERROR(IF(-SUM(AQ$20:AQ275)+AQ$15&lt;0.000001,0,IF($C276&gt;='H-32A-WP06 - Debt Service'!AN$24,'H-32A-WP06 - Debt Service'!AN$27/12,0)),"-")</f>
        <v>0</v>
      </c>
      <c r="AR276" s="261">
        <f>IFERROR(IF(-SUM(AR$20:AR275)+AR$15&lt;0.000001,0,IF($C276&gt;='H-32A-WP06 - Debt Service'!AO$24,'H-32A-WP06 - Debt Service'!AO$27/12,0)),"-")</f>
        <v>0</v>
      </c>
      <c r="AS276" s="261">
        <f>IFERROR(IF(-SUM(AS$20:AS275)+AS$15&lt;0.000001,0,IF($C276&gt;='H-32A-WP06 - Debt Service'!AP$24,'H-32A-WP06 - Debt Service'!AP$27/12,0)),"-")</f>
        <v>0</v>
      </c>
      <c r="AT276" s="261">
        <f>IFERROR(IF(-SUM(AT$20:AT275)+AT$15&lt;0.000001,0,IF($C276&gt;='H-32A-WP06 - Debt Service'!AQ$24,'H-32A-WP06 - Debt Service'!AQ$27/12,0)),"-")</f>
        <v>0</v>
      </c>
    </row>
    <row r="277" spans="2:46" x14ac:dyDescent="0.35">
      <c r="B277" s="252">
        <f t="shared" ref="B277:B340" si="19">YEAR(C277)</f>
        <v>2040</v>
      </c>
      <c r="C277" s="273">
        <f t="shared" si="17"/>
        <v>51288</v>
      </c>
      <c r="D277" s="273"/>
      <c r="E277" s="261">
        <f>IFERROR(IF(-SUM(E$20:E276)+E$15&lt;0.000001,0,IF($C277&gt;='H-32A-WP06 - Debt Service'!C$24,'H-32A-WP06 - Debt Service'!C$27/12,0)),"-")</f>
        <v>0</v>
      </c>
      <c r="F277" s="261">
        <f>IFERROR(IF(-SUM(F$20:F276)+F$15&lt;0.000001,0,IF($C277&gt;='H-32A-WP06 - Debt Service'!D$24,'H-32A-WP06 - Debt Service'!D$27/12,0)),"-")</f>
        <v>0</v>
      </c>
      <c r="G277" s="261">
        <f>IFERROR(IF(-SUM(G$20:G276)+G$15&lt;0.000001,0,IF($C277&gt;='H-32A-WP06 - Debt Service'!E$24,'H-32A-WP06 - Debt Service'!E$27/12,0)),"-")</f>
        <v>0</v>
      </c>
      <c r="H277" s="261">
        <f>IFERROR(IF(-SUM(H$20:H276)+H$15&lt;0.000001,0,IF($C277&gt;='H-32A-WP06 - Debt Service'!F$24,'H-32A-WP06 - Debt Service'!F$27/12,0)),"-")</f>
        <v>0</v>
      </c>
      <c r="I277" s="261">
        <f>IFERROR(IF(-SUM(I$20:I276)+I$15&lt;0.000001,0,IF($C277&gt;='H-32A-WP06 - Debt Service'!G$24,'H-32A-WP06 - Debt Service'!G$27/12,0)),"-")</f>
        <v>0</v>
      </c>
      <c r="J277" s="261">
        <f>IFERROR(IF(-SUM(J$20:J276)+J$15&lt;0.000001,0,IF($C277&gt;='H-32A-WP06 - Debt Service'!H$24,'H-32A-WP06 - Debt Service'!H$27/12,0)),"-")</f>
        <v>0</v>
      </c>
      <c r="K277" s="261">
        <f>IFERROR(IF(-SUM(K$20:K276)+K$15&lt;0.000001,0,IF($C277&gt;='H-32A-WP06 - Debt Service'!I$24,'H-32A-WP06 - Debt Service'!I$27/12,0)),"-")</f>
        <v>0</v>
      </c>
      <c r="L277" s="261">
        <f>IFERROR(IF(-SUM(L$20:L276)+L$15&lt;0.000001,0,IF($C277&gt;='H-32A-WP06 - Debt Service'!J$24,'H-32A-WP06 - Debt Service'!J$27/12,0)),"-")</f>
        <v>0</v>
      </c>
      <c r="M277" s="261">
        <f>IFERROR(IF(-SUM(M$20:M276)+M$15&lt;0.000001,0,IF($C277&gt;='H-32A-WP06 - Debt Service'!K$24,'H-32A-WP06 - Debt Service'!K$27/12,0)),"-")</f>
        <v>0</v>
      </c>
      <c r="N277" s="261"/>
      <c r="O277" s="261"/>
      <c r="P277" s="261">
        <f>IFERROR(IF(-SUM(P$20:P276)+P$15&lt;0.000001,0,IF($C277&gt;='H-32A-WP06 - Debt Service'!M$24,'H-32A-WP06 - Debt Service'!M$27/12,0)),"-")</f>
        <v>0</v>
      </c>
      <c r="Q277" s="261">
        <f>IFERROR(IF(-SUM(Q$20:Q276)+Q$15&lt;0.000001,0,IF($C277&gt;='H-32A-WP06 - Debt Service'!L$24,'H-32A-WP06 - Debt Service'!L$27/12,0)),"-")</f>
        <v>0</v>
      </c>
      <c r="R277" s="261">
        <f>IFERROR(IF(-SUM(R$20:R276)+R$15&lt;0.000001,0,IF($C277&gt;='H-32A-WP06 - Debt Service'!S$24,'H-32A-WP06 - Debt Service'!S$27/12,0)),"-")</f>
        <v>0</v>
      </c>
      <c r="S277" s="261">
        <f>IFERROR(IF(-SUM(S$20:S276)+S$15&lt;0.000001,0,IF($C277&gt;='H-32A-WP06 - Debt Service'!O$24,'H-32A-WP06 - Debt Service'!O$27/12,0)),"-")</f>
        <v>0</v>
      </c>
      <c r="T277" s="261">
        <f>IFERROR(IF(-SUM(T$20:T276)+T$15&lt;0.000001,0,IF($C277&gt;='H-32A-WP06 - Debt Service'!#REF!,'H-32A-WP06 - Debt Service'!#REF!/12,0)),"-")</f>
        <v>0</v>
      </c>
      <c r="U277" s="261">
        <f>IFERROR(IF(-SUM(U$20:U276)+U$15&lt;0.000001,0,IF($C277&gt;='H-32A-WP06 - Debt Service'!T$24,'H-32A-WP06 - Debt Service'!T$27/12,0)),"-")</f>
        <v>0</v>
      </c>
      <c r="V277" s="261">
        <f>IFERROR(IF(-SUM(V$20:V276)+V$15&lt;0.000001,0,IF($C277&gt;='H-32A-WP06 - Debt Service'!N$24,'H-32A-WP06 - Debt Service'!N$27/12,0)),"-")</f>
        <v>0</v>
      </c>
      <c r="W277" s="261">
        <f>IFERROR(IF(-SUM(W$20:W276)+W$15&lt;0.000001,0,IF($C277&gt;='H-32A-WP06 - Debt Service'!Q$24,'H-32A-WP06 - Debt Service'!Q$27/12,0)),"-")</f>
        <v>0</v>
      </c>
      <c r="X277" s="261">
        <f>IFERROR(IF(-SUM(X$20:X276)+X$15&lt;0.000001,0,IF($C277&gt;='H-32A-WP06 - Debt Service'!T$24,'H-32A-WP06 - Debt Service'!T$27/12,0)),"-")</f>
        <v>0</v>
      </c>
      <c r="Y277" s="261">
        <f>IFERROR(IF(-SUM(Y$20:Y276)+Y$15&lt;0.000001,0,IF($C277&gt;='H-32A-WP06 - Debt Service'!#REF!,'H-32A-WP06 - Debt Service'!#REF!/12,0)),"-")</f>
        <v>0</v>
      </c>
      <c r="Z277" s="261">
        <f>IFERROR(IF(-SUM(Z$20:Z276)+Z$15&lt;0.000001,0,IF($C277&gt;='H-32A-WP06 - Debt Service'!S$24,'H-32A-WP06 - Debt Service'!S$27/12,0)),"-")</f>
        <v>0</v>
      </c>
      <c r="AA277" s="261">
        <f>IFERROR(IF(-SUM(AA$20:AA276)+AA$15&lt;0.000001,0,IF($C277&gt;='H-32A-WP06 - Debt Service'!R$24,'H-32A-WP06 - Debt Service'!R$27/12,0)),"-")</f>
        <v>0</v>
      </c>
      <c r="AB277" s="261">
        <f>IFERROR(IF(-SUM(AB$20:AB276)+AB$15&lt;0.000001,0,IF($C277&gt;='H-32A-WP06 - Debt Service'!P$24,'H-32A-WP06 - Debt Service'!P$27/12,0)),"-")</f>
        <v>0</v>
      </c>
      <c r="AC277" s="261">
        <f>IFERROR(IF(-SUM(AC$20:AC276)+AC$15&lt;0.000001,0,IF($C277&gt;='H-32A-WP06 - Debt Service'!#REF!,'H-32A-WP06 - Debt Service'!#REF!/12,0)),"-")</f>
        <v>0</v>
      </c>
      <c r="AD277" s="261">
        <f>IFERROR(IF(-SUM(AD$20:AD276)+AD$15&lt;0.000001,0,IF($C277&gt;='H-32A-WP06 - Debt Service'!#REF!,'H-32A-WP06 - Debt Service'!#REF!/12,0)),"-")</f>
        <v>0</v>
      </c>
      <c r="AE277" s="261">
        <f>IFERROR(IF(-SUM(AE$20:AE276)+AE$15&lt;0.000001,0,IF($C277&gt;='H-32A-WP06 - Debt Service'!#REF!,'H-32A-WP06 - Debt Service'!#REF!/12,0)),"-")</f>
        <v>0</v>
      </c>
      <c r="AF277" s="261">
        <f>IFERROR(IF(-SUM(AF$20:AF276)+AF$15&lt;0.000001,0,IF($C277&gt;='H-32A-WP06 - Debt Service'!#REF!,'H-32A-WP06 - Debt Service'!#REF!/12,0)),"-")</f>
        <v>0</v>
      </c>
      <c r="AH277" s="252">
        <f t="shared" ref="AH277:AH340" si="20">YEAR(AI277)</f>
        <v>2040</v>
      </c>
      <c r="AI277" s="273">
        <f t="shared" si="18"/>
        <v>51288</v>
      </c>
      <c r="AJ277" s="273"/>
      <c r="AK277" s="261" t="str">
        <f>IFERROR(IF(-SUM(AK$20:AK276)+AK$15&lt;0.000001,0,IF($C277&gt;='H-32A-WP06 - Debt Service'!AH$24,'H-32A-WP06 - Debt Service'!AH$27/12,0)),"-")</f>
        <v>-</v>
      </c>
      <c r="AL277" s="261">
        <f>IFERROR(IF(-SUM(AL$20:AL276)+AL$15&lt;0.000001,0,IF($C277&gt;='H-32A-WP06 - Debt Service'!AI$24,'H-32A-WP06 - Debt Service'!AI$27/12,0)),"-")</f>
        <v>0</v>
      </c>
      <c r="AM277" s="261">
        <f>IFERROR(IF(-SUM(AM$20:AM276)+AM$15&lt;0.000001,0,IF($C277&gt;='H-32A-WP06 - Debt Service'!AJ$24,'H-32A-WP06 - Debt Service'!AJ$27/12,0)),"-")</f>
        <v>0</v>
      </c>
      <c r="AN277" s="261">
        <f>IFERROR(IF(-SUM(AN$20:AN276)+AN$15&lt;0.000001,0,IF($C277&gt;='H-32A-WP06 - Debt Service'!AK$24,'H-32A-WP06 - Debt Service'!AK$27/12,0)),"-")</f>
        <v>0</v>
      </c>
      <c r="AO277" s="261">
        <f>IFERROR(IF(-SUM(AO$20:AO276)+AO$15&lt;0.000001,0,IF($C277&gt;='H-32A-WP06 - Debt Service'!AL$24,'H-32A-WP06 - Debt Service'!AL$27/12,0)),"-")</f>
        <v>0</v>
      </c>
      <c r="AP277" s="261">
        <f>IFERROR(IF(-SUM(AP$20:AP276)+AP$15&lt;0.000001,0,IF($C277&gt;='H-32A-WP06 - Debt Service'!AM$24,'H-32A-WP06 - Debt Service'!AM$27/12,0)),"-")</f>
        <v>0</v>
      </c>
      <c r="AQ277" s="261">
        <f>IFERROR(IF(-SUM(AQ$20:AQ276)+AQ$15&lt;0.000001,0,IF($C277&gt;='H-32A-WP06 - Debt Service'!AN$24,'H-32A-WP06 - Debt Service'!AN$27/12,0)),"-")</f>
        <v>0</v>
      </c>
      <c r="AR277" s="261">
        <f>IFERROR(IF(-SUM(AR$20:AR276)+AR$15&lt;0.000001,0,IF($C277&gt;='H-32A-WP06 - Debt Service'!AO$24,'H-32A-WP06 - Debt Service'!AO$27/12,0)),"-")</f>
        <v>0</v>
      </c>
      <c r="AS277" s="261">
        <f>IFERROR(IF(-SUM(AS$20:AS276)+AS$15&lt;0.000001,0,IF($C277&gt;='H-32A-WP06 - Debt Service'!AP$24,'H-32A-WP06 - Debt Service'!AP$27/12,0)),"-")</f>
        <v>0</v>
      </c>
      <c r="AT277" s="261">
        <f>IFERROR(IF(-SUM(AT$20:AT276)+AT$15&lt;0.000001,0,IF($C277&gt;='H-32A-WP06 - Debt Service'!AQ$24,'H-32A-WP06 - Debt Service'!AQ$27/12,0)),"-")</f>
        <v>0</v>
      </c>
    </row>
    <row r="278" spans="2:46" x14ac:dyDescent="0.35">
      <c r="B278" s="252">
        <f t="shared" si="19"/>
        <v>2040</v>
      </c>
      <c r="C278" s="273">
        <f t="shared" ref="C278:C341" si="21">EOMONTH(C277,0)+1</f>
        <v>51318</v>
      </c>
      <c r="D278" s="273"/>
      <c r="E278" s="261">
        <f>IFERROR(IF(-SUM(E$20:E277)+E$15&lt;0.000001,0,IF($C278&gt;='H-32A-WP06 - Debt Service'!C$24,'H-32A-WP06 - Debt Service'!C$27/12,0)),"-")</f>
        <v>0</v>
      </c>
      <c r="F278" s="261">
        <f>IFERROR(IF(-SUM(F$20:F277)+F$15&lt;0.000001,0,IF($C278&gt;='H-32A-WP06 - Debt Service'!D$24,'H-32A-WP06 - Debt Service'!D$27/12,0)),"-")</f>
        <v>0</v>
      </c>
      <c r="G278" s="261">
        <f>IFERROR(IF(-SUM(G$20:G277)+G$15&lt;0.000001,0,IF($C278&gt;='H-32A-WP06 - Debt Service'!E$24,'H-32A-WP06 - Debt Service'!E$27/12,0)),"-")</f>
        <v>0</v>
      </c>
      <c r="H278" s="261">
        <f>IFERROR(IF(-SUM(H$20:H277)+H$15&lt;0.000001,0,IF($C278&gt;='H-32A-WP06 - Debt Service'!F$24,'H-32A-WP06 - Debt Service'!F$27/12,0)),"-")</f>
        <v>0</v>
      </c>
      <c r="I278" s="261">
        <f>IFERROR(IF(-SUM(I$20:I277)+I$15&lt;0.000001,0,IF($C278&gt;='H-32A-WP06 - Debt Service'!G$24,'H-32A-WP06 - Debt Service'!G$27/12,0)),"-")</f>
        <v>0</v>
      </c>
      <c r="J278" s="261">
        <f>IFERROR(IF(-SUM(J$20:J277)+J$15&lt;0.000001,0,IF($C278&gt;='H-32A-WP06 - Debt Service'!H$24,'H-32A-WP06 - Debt Service'!H$27/12,0)),"-")</f>
        <v>0</v>
      </c>
      <c r="K278" s="261">
        <f>IFERROR(IF(-SUM(K$20:K277)+K$15&lt;0.000001,0,IF($C278&gt;='H-32A-WP06 - Debt Service'!I$24,'H-32A-WP06 - Debt Service'!I$27/12,0)),"-")</f>
        <v>0</v>
      </c>
      <c r="L278" s="261">
        <f>IFERROR(IF(-SUM(L$20:L277)+L$15&lt;0.000001,0,IF($C278&gt;='H-32A-WP06 - Debt Service'!J$24,'H-32A-WP06 - Debt Service'!J$27/12,0)),"-")</f>
        <v>0</v>
      </c>
      <c r="M278" s="261">
        <f>IFERROR(IF(-SUM(M$20:M277)+M$15&lt;0.000001,0,IF($C278&gt;='H-32A-WP06 - Debt Service'!K$24,'H-32A-WP06 - Debt Service'!K$27/12,0)),"-")</f>
        <v>0</v>
      </c>
      <c r="N278" s="261"/>
      <c r="O278" s="261"/>
      <c r="P278" s="261">
        <f>IFERROR(IF(-SUM(P$20:P277)+P$15&lt;0.000001,0,IF($C278&gt;='H-32A-WP06 - Debt Service'!M$24,'H-32A-WP06 - Debt Service'!M$27/12,0)),"-")</f>
        <v>0</v>
      </c>
      <c r="Q278" s="261">
        <f>IFERROR(IF(-SUM(Q$20:Q277)+Q$15&lt;0.000001,0,IF($C278&gt;='H-32A-WP06 - Debt Service'!L$24,'H-32A-WP06 - Debt Service'!L$27/12,0)),"-")</f>
        <v>0</v>
      </c>
      <c r="R278" s="261">
        <f>IFERROR(IF(-SUM(R$20:R277)+R$15&lt;0.000001,0,IF($C278&gt;='H-32A-WP06 - Debt Service'!S$24,'H-32A-WP06 - Debt Service'!S$27/12,0)),"-")</f>
        <v>0</v>
      </c>
      <c r="S278" s="261">
        <f>IFERROR(IF(-SUM(S$20:S277)+S$15&lt;0.000001,0,IF($C278&gt;='H-32A-WP06 - Debt Service'!O$24,'H-32A-WP06 - Debt Service'!O$27/12,0)),"-")</f>
        <v>0</v>
      </c>
      <c r="T278" s="261">
        <f>IFERROR(IF(-SUM(T$20:T277)+T$15&lt;0.000001,0,IF($C278&gt;='H-32A-WP06 - Debt Service'!#REF!,'H-32A-WP06 - Debt Service'!#REF!/12,0)),"-")</f>
        <v>0</v>
      </c>
      <c r="U278" s="261">
        <f>IFERROR(IF(-SUM(U$20:U277)+U$15&lt;0.000001,0,IF($C278&gt;='H-32A-WP06 - Debt Service'!T$24,'H-32A-WP06 - Debt Service'!T$27/12,0)),"-")</f>
        <v>0</v>
      </c>
      <c r="V278" s="261">
        <f>IFERROR(IF(-SUM(V$20:V277)+V$15&lt;0.000001,0,IF($C278&gt;='H-32A-WP06 - Debt Service'!N$24,'H-32A-WP06 - Debt Service'!N$27/12,0)),"-")</f>
        <v>0</v>
      </c>
      <c r="W278" s="261">
        <f>IFERROR(IF(-SUM(W$20:W277)+W$15&lt;0.000001,0,IF($C278&gt;='H-32A-WP06 - Debt Service'!Q$24,'H-32A-WP06 - Debt Service'!Q$27/12,0)),"-")</f>
        <v>0</v>
      </c>
      <c r="X278" s="261">
        <f>IFERROR(IF(-SUM(X$20:X277)+X$15&lt;0.000001,0,IF($C278&gt;='H-32A-WP06 - Debt Service'!T$24,'H-32A-WP06 - Debt Service'!T$27/12,0)),"-")</f>
        <v>0</v>
      </c>
      <c r="Y278" s="261">
        <f>IFERROR(IF(-SUM(Y$20:Y277)+Y$15&lt;0.000001,0,IF($C278&gt;='H-32A-WP06 - Debt Service'!#REF!,'H-32A-WP06 - Debt Service'!#REF!/12,0)),"-")</f>
        <v>0</v>
      </c>
      <c r="Z278" s="261">
        <f>IFERROR(IF(-SUM(Z$20:Z277)+Z$15&lt;0.000001,0,IF($C278&gt;='H-32A-WP06 - Debt Service'!S$24,'H-32A-WP06 - Debt Service'!S$27/12,0)),"-")</f>
        <v>0</v>
      </c>
      <c r="AA278" s="261">
        <f>IFERROR(IF(-SUM(AA$20:AA277)+AA$15&lt;0.000001,0,IF($C278&gt;='H-32A-WP06 - Debt Service'!R$24,'H-32A-WP06 - Debt Service'!R$27/12,0)),"-")</f>
        <v>0</v>
      </c>
      <c r="AB278" s="261">
        <f>IFERROR(IF(-SUM(AB$20:AB277)+AB$15&lt;0.000001,0,IF($C278&gt;='H-32A-WP06 - Debt Service'!P$24,'H-32A-WP06 - Debt Service'!P$27/12,0)),"-")</f>
        <v>0</v>
      </c>
      <c r="AC278" s="261">
        <f>IFERROR(IF(-SUM(AC$20:AC277)+AC$15&lt;0.000001,0,IF($C278&gt;='H-32A-WP06 - Debt Service'!#REF!,'H-32A-WP06 - Debt Service'!#REF!/12,0)),"-")</f>
        <v>0</v>
      </c>
      <c r="AD278" s="261">
        <f>IFERROR(IF(-SUM(AD$20:AD277)+AD$15&lt;0.000001,0,IF($C278&gt;='H-32A-WP06 - Debt Service'!#REF!,'H-32A-WP06 - Debt Service'!#REF!/12,0)),"-")</f>
        <v>0</v>
      </c>
      <c r="AE278" s="261">
        <f>IFERROR(IF(-SUM(AE$20:AE277)+AE$15&lt;0.000001,0,IF($C278&gt;='H-32A-WP06 - Debt Service'!#REF!,'H-32A-WP06 - Debt Service'!#REF!/12,0)),"-")</f>
        <v>0</v>
      </c>
      <c r="AF278" s="261">
        <f>IFERROR(IF(-SUM(AF$20:AF277)+AF$15&lt;0.000001,0,IF($C278&gt;='H-32A-WP06 - Debt Service'!#REF!,'H-32A-WP06 - Debt Service'!#REF!/12,0)),"-")</f>
        <v>0</v>
      </c>
      <c r="AH278" s="252">
        <f t="shared" si="20"/>
        <v>2040</v>
      </c>
      <c r="AI278" s="273">
        <f t="shared" ref="AI278:AI341" si="22">EOMONTH(AI277,0)+1</f>
        <v>51318</v>
      </c>
      <c r="AJ278" s="273"/>
      <c r="AK278" s="261" t="str">
        <f>IFERROR(IF(-SUM(AK$20:AK277)+AK$15&lt;0.000001,0,IF($C278&gt;='H-32A-WP06 - Debt Service'!AH$24,'H-32A-WP06 - Debt Service'!AH$27/12,0)),"-")</f>
        <v>-</v>
      </c>
      <c r="AL278" s="261">
        <f>IFERROR(IF(-SUM(AL$20:AL277)+AL$15&lt;0.000001,0,IF($C278&gt;='H-32A-WP06 - Debt Service'!AI$24,'H-32A-WP06 - Debt Service'!AI$27/12,0)),"-")</f>
        <v>0</v>
      </c>
      <c r="AM278" s="261">
        <f>IFERROR(IF(-SUM(AM$20:AM277)+AM$15&lt;0.000001,0,IF($C278&gt;='H-32A-WP06 - Debt Service'!AJ$24,'H-32A-WP06 - Debt Service'!AJ$27/12,0)),"-")</f>
        <v>0</v>
      </c>
      <c r="AN278" s="261">
        <f>IFERROR(IF(-SUM(AN$20:AN277)+AN$15&lt;0.000001,0,IF($C278&gt;='H-32A-WP06 - Debt Service'!AK$24,'H-32A-WP06 - Debt Service'!AK$27/12,0)),"-")</f>
        <v>0</v>
      </c>
      <c r="AO278" s="261">
        <f>IFERROR(IF(-SUM(AO$20:AO277)+AO$15&lt;0.000001,0,IF($C278&gt;='H-32A-WP06 - Debt Service'!AL$24,'H-32A-WP06 - Debt Service'!AL$27/12,0)),"-")</f>
        <v>0</v>
      </c>
      <c r="AP278" s="261">
        <f>IFERROR(IF(-SUM(AP$20:AP277)+AP$15&lt;0.000001,0,IF($C278&gt;='H-32A-WP06 - Debt Service'!AM$24,'H-32A-WP06 - Debt Service'!AM$27/12,0)),"-")</f>
        <v>0</v>
      </c>
      <c r="AQ278" s="261">
        <f>IFERROR(IF(-SUM(AQ$20:AQ277)+AQ$15&lt;0.000001,0,IF($C278&gt;='H-32A-WP06 - Debt Service'!AN$24,'H-32A-WP06 - Debt Service'!AN$27/12,0)),"-")</f>
        <v>0</v>
      </c>
      <c r="AR278" s="261">
        <f>IFERROR(IF(-SUM(AR$20:AR277)+AR$15&lt;0.000001,0,IF($C278&gt;='H-32A-WP06 - Debt Service'!AO$24,'H-32A-WP06 - Debt Service'!AO$27/12,0)),"-")</f>
        <v>0</v>
      </c>
      <c r="AS278" s="261">
        <f>IFERROR(IF(-SUM(AS$20:AS277)+AS$15&lt;0.000001,0,IF($C278&gt;='H-32A-WP06 - Debt Service'!AP$24,'H-32A-WP06 - Debt Service'!AP$27/12,0)),"-")</f>
        <v>0</v>
      </c>
      <c r="AT278" s="261">
        <f>IFERROR(IF(-SUM(AT$20:AT277)+AT$15&lt;0.000001,0,IF($C278&gt;='H-32A-WP06 - Debt Service'!AQ$24,'H-32A-WP06 - Debt Service'!AQ$27/12,0)),"-")</f>
        <v>0</v>
      </c>
    </row>
    <row r="279" spans="2:46" x14ac:dyDescent="0.35">
      <c r="B279" s="252">
        <f t="shared" si="19"/>
        <v>2040</v>
      </c>
      <c r="C279" s="273">
        <f t="shared" si="21"/>
        <v>51349</v>
      </c>
      <c r="D279" s="273"/>
      <c r="E279" s="261">
        <f>IFERROR(IF(-SUM(E$20:E278)+E$15&lt;0.000001,0,IF($C279&gt;='H-32A-WP06 - Debt Service'!C$24,'H-32A-WP06 - Debt Service'!C$27/12,0)),"-")</f>
        <v>0</v>
      </c>
      <c r="F279" s="261">
        <f>IFERROR(IF(-SUM(F$20:F278)+F$15&lt;0.000001,0,IF($C279&gt;='H-32A-WP06 - Debt Service'!D$24,'H-32A-WP06 - Debt Service'!D$27/12,0)),"-")</f>
        <v>0</v>
      </c>
      <c r="G279" s="261">
        <f>IFERROR(IF(-SUM(G$20:G278)+G$15&lt;0.000001,0,IF($C279&gt;='H-32A-WP06 - Debt Service'!E$24,'H-32A-WP06 - Debt Service'!E$27/12,0)),"-")</f>
        <v>0</v>
      </c>
      <c r="H279" s="261">
        <f>IFERROR(IF(-SUM(H$20:H278)+H$15&lt;0.000001,0,IF($C279&gt;='H-32A-WP06 - Debt Service'!F$24,'H-32A-WP06 - Debt Service'!F$27/12,0)),"-")</f>
        <v>0</v>
      </c>
      <c r="I279" s="261">
        <f>IFERROR(IF(-SUM(I$20:I278)+I$15&lt;0.000001,0,IF($C279&gt;='H-32A-WP06 - Debt Service'!G$24,'H-32A-WP06 - Debt Service'!G$27/12,0)),"-")</f>
        <v>0</v>
      </c>
      <c r="J279" s="261">
        <f>IFERROR(IF(-SUM(J$20:J278)+J$15&lt;0.000001,0,IF($C279&gt;='H-32A-WP06 - Debt Service'!H$24,'H-32A-WP06 - Debt Service'!H$27/12,0)),"-")</f>
        <v>0</v>
      </c>
      <c r="K279" s="261">
        <f>IFERROR(IF(-SUM(K$20:K278)+K$15&lt;0.000001,0,IF($C279&gt;='H-32A-WP06 - Debt Service'!I$24,'H-32A-WP06 - Debt Service'!I$27/12,0)),"-")</f>
        <v>0</v>
      </c>
      <c r="L279" s="261">
        <f>IFERROR(IF(-SUM(L$20:L278)+L$15&lt;0.000001,0,IF($C279&gt;='H-32A-WP06 - Debt Service'!J$24,'H-32A-WP06 - Debt Service'!J$27/12,0)),"-")</f>
        <v>0</v>
      </c>
      <c r="M279" s="261">
        <f>IFERROR(IF(-SUM(M$20:M278)+M$15&lt;0.000001,0,IF($C279&gt;='H-32A-WP06 - Debt Service'!K$24,'H-32A-WP06 - Debt Service'!K$27/12,0)),"-")</f>
        <v>0</v>
      </c>
      <c r="N279" s="261"/>
      <c r="O279" s="261"/>
      <c r="P279" s="261">
        <f>IFERROR(IF(-SUM(P$20:P278)+P$15&lt;0.000001,0,IF($C279&gt;='H-32A-WP06 - Debt Service'!M$24,'H-32A-WP06 - Debt Service'!M$27/12,0)),"-")</f>
        <v>0</v>
      </c>
      <c r="Q279" s="261">
        <f>IFERROR(IF(-SUM(Q$20:Q278)+Q$15&lt;0.000001,0,IF($C279&gt;='H-32A-WP06 - Debt Service'!L$24,'H-32A-WP06 - Debt Service'!L$27/12,0)),"-")</f>
        <v>0</v>
      </c>
      <c r="R279" s="261">
        <f>IFERROR(IF(-SUM(R$20:R278)+R$15&lt;0.000001,0,IF($C279&gt;='H-32A-WP06 - Debt Service'!S$24,'H-32A-WP06 - Debt Service'!S$27/12,0)),"-")</f>
        <v>0</v>
      </c>
      <c r="S279" s="261">
        <f>IFERROR(IF(-SUM(S$20:S278)+S$15&lt;0.000001,0,IF($C279&gt;='H-32A-WP06 - Debt Service'!O$24,'H-32A-WP06 - Debt Service'!O$27/12,0)),"-")</f>
        <v>0</v>
      </c>
      <c r="T279" s="261">
        <f>IFERROR(IF(-SUM(T$20:T278)+T$15&lt;0.000001,0,IF($C279&gt;='H-32A-WP06 - Debt Service'!#REF!,'H-32A-WP06 - Debt Service'!#REF!/12,0)),"-")</f>
        <v>0</v>
      </c>
      <c r="U279" s="261">
        <f>IFERROR(IF(-SUM(U$20:U278)+U$15&lt;0.000001,0,IF($C279&gt;='H-32A-WP06 - Debt Service'!T$24,'H-32A-WP06 - Debt Service'!T$27/12,0)),"-")</f>
        <v>0</v>
      </c>
      <c r="V279" s="261">
        <f>IFERROR(IF(-SUM(V$20:V278)+V$15&lt;0.000001,0,IF($C279&gt;='H-32A-WP06 - Debt Service'!N$24,'H-32A-WP06 - Debt Service'!N$27/12,0)),"-")</f>
        <v>0</v>
      </c>
      <c r="W279" s="261">
        <f>IFERROR(IF(-SUM(W$20:W278)+W$15&lt;0.000001,0,IF($C279&gt;='H-32A-WP06 - Debt Service'!Q$24,'H-32A-WP06 - Debt Service'!Q$27/12,0)),"-")</f>
        <v>0</v>
      </c>
      <c r="X279" s="261">
        <f>IFERROR(IF(-SUM(X$20:X278)+X$15&lt;0.000001,0,IF($C279&gt;='H-32A-WP06 - Debt Service'!T$24,'H-32A-WP06 - Debt Service'!T$27/12,0)),"-")</f>
        <v>0</v>
      </c>
      <c r="Y279" s="261">
        <f>IFERROR(IF(-SUM(Y$20:Y278)+Y$15&lt;0.000001,0,IF($C279&gt;='H-32A-WP06 - Debt Service'!#REF!,'H-32A-WP06 - Debt Service'!#REF!/12,0)),"-")</f>
        <v>0</v>
      </c>
      <c r="Z279" s="261">
        <f>IFERROR(IF(-SUM(Z$20:Z278)+Z$15&lt;0.000001,0,IF($C279&gt;='H-32A-WP06 - Debt Service'!S$24,'H-32A-WP06 - Debt Service'!S$27/12,0)),"-")</f>
        <v>0</v>
      </c>
      <c r="AA279" s="261">
        <f>IFERROR(IF(-SUM(AA$20:AA278)+AA$15&lt;0.000001,0,IF($C279&gt;='H-32A-WP06 - Debt Service'!R$24,'H-32A-WP06 - Debt Service'!R$27/12,0)),"-")</f>
        <v>0</v>
      </c>
      <c r="AB279" s="261">
        <f>IFERROR(IF(-SUM(AB$20:AB278)+AB$15&lt;0.000001,0,IF($C279&gt;='H-32A-WP06 - Debt Service'!P$24,'H-32A-WP06 - Debt Service'!P$27/12,0)),"-")</f>
        <v>0</v>
      </c>
      <c r="AC279" s="261">
        <f>IFERROR(IF(-SUM(AC$20:AC278)+AC$15&lt;0.000001,0,IF($C279&gt;='H-32A-WP06 - Debt Service'!#REF!,'H-32A-WP06 - Debt Service'!#REF!/12,0)),"-")</f>
        <v>0</v>
      </c>
      <c r="AD279" s="261">
        <f>IFERROR(IF(-SUM(AD$20:AD278)+AD$15&lt;0.000001,0,IF($C279&gt;='H-32A-WP06 - Debt Service'!#REF!,'H-32A-WP06 - Debt Service'!#REF!/12,0)),"-")</f>
        <v>0</v>
      </c>
      <c r="AE279" s="261">
        <f>IFERROR(IF(-SUM(AE$20:AE278)+AE$15&lt;0.000001,0,IF($C279&gt;='H-32A-WP06 - Debt Service'!#REF!,'H-32A-WP06 - Debt Service'!#REF!/12,0)),"-")</f>
        <v>0</v>
      </c>
      <c r="AF279" s="261">
        <f>IFERROR(IF(-SUM(AF$20:AF278)+AF$15&lt;0.000001,0,IF($C279&gt;='H-32A-WP06 - Debt Service'!#REF!,'H-32A-WP06 - Debt Service'!#REF!/12,0)),"-")</f>
        <v>0</v>
      </c>
      <c r="AH279" s="252">
        <f t="shared" si="20"/>
        <v>2040</v>
      </c>
      <c r="AI279" s="273">
        <f t="shared" si="22"/>
        <v>51349</v>
      </c>
      <c r="AJ279" s="273"/>
      <c r="AK279" s="261" t="str">
        <f>IFERROR(IF(-SUM(AK$20:AK278)+AK$15&lt;0.000001,0,IF($C279&gt;='H-32A-WP06 - Debt Service'!AH$24,'H-32A-WP06 - Debt Service'!AH$27/12,0)),"-")</f>
        <v>-</v>
      </c>
      <c r="AL279" s="261">
        <f>IFERROR(IF(-SUM(AL$20:AL278)+AL$15&lt;0.000001,0,IF($C279&gt;='H-32A-WP06 - Debt Service'!AI$24,'H-32A-WP06 - Debt Service'!AI$27/12,0)),"-")</f>
        <v>0</v>
      </c>
      <c r="AM279" s="261">
        <f>IFERROR(IF(-SUM(AM$20:AM278)+AM$15&lt;0.000001,0,IF($C279&gt;='H-32A-WP06 - Debt Service'!AJ$24,'H-32A-WP06 - Debt Service'!AJ$27/12,0)),"-")</f>
        <v>0</v>
      </c>
      <c r="AN279" s="261">
        <f>IFERROR(IF(-SUM(AN$20:AN278)+AN$15&lt;0.000001,0,IF($C279&gt;='H-32A-WP06 - Debt Service'!AK$24,'H-32A-WP06 - Debt Service'!AK$27/12,0)),"-")</f>
        <v>0</v>
      </c>
      <c r="AO279" s="261">
        <f>IFERROR(IF(-SUM(AO$20:AO278)+AO$15&lt;0.000001,0,IF($C279&gt;='H-32A-WP06 - Debt Service'!AL$24,'H-32A-WP06 - Debt Service'!AL$27/12,0)),"-")</f>
        <v>0</v>
      </c>
      <c r="AP279" s="261">
        <f>IFERROR(IF(-SUM(AP$20:AP278)+AP$15&lt;0.000001,0,IF($C279&gt;='H-32A-WP06 - Debt Service'!AM$24,'H-32A-WP06 - Debt Service'!AM$27/12,0)),"-")</f>
        <v>0</v>
      </c>
      <c r="AQ279" s="261">
        <f>IFERROR(IF(-SUM(AQ$20:AQ278)+AQ$15&lt;0.000001,0,IF($C279&gt;='H-32A-WP06 - Debt Service'!AN$24,'H-32A-WP06 - Debt Service'!AN$27/12,0)),"-")</f>
        <v>0</v>
      </c>
      <c r="AR279" s="261">
        <f>IFERROR(IF(-SUM(AR$20:AR278)+AR$15&lt;0.000001,0,IF($C279&gt;='H-32A-WP06 - Debt Service'!AO$24,'H-32A-WP06 - Debt Service'!AO$27/12,0)),"-")</f>
        <v>0</v>
      </c>
      <c r="AS279" s="261">
        <f>IFERROR(IF(-SUM(AS$20:AS278)+AS$15&lt;0.000001,0,IF($C279&gt;='H-32A-WP06 - Debt Service'!AP$24,'H-32A-WP06 - Debt Service'!AP$27/12,0)),"-")</f>
        <v>0</v>
      </c>
      <c r="AT279" s="261">
        <f>IFERROR(IF(-SUM(AT$20:AT278)+AT$15&lt;0.000001,0,IF($C279&gt;='H-32A-WP06 - Debt Service'!AQ$24,'H-32A-WP06 - Debt Service'!AQ$27/12,0)),"-")</f>
        <v>0</v>
      </c>
    </row>
    <row r="280" spans="2:46" x14ac:dyDescent="0.35">
      <c r="B280" s="252">
        <f t="shared" si="19"/>
        <v>2040</v>
      </c>
      <c r="C280" s="273">
        <f t="shared" si="21"/>
        <v>51380</v>
      </c>
      <c r="D280" s="273"/>
      <c r="E280" s="261">
        <f>IFERROR(IF(-SUM(E$20:E279)+E$15&lt;0.000001,0,IF($C280&gt;='H-32A-WP06 - Debt Service'!C$24,'H-32A-WP06 - Debt Service'!C$27/12,0)),"-")</f>
        <v>0</v>
      </c>
      <c r="F280" s="261">
        <f>IFERROR(IF(-SUM(F$20:F279)+F$15&lt;0.000001,0,IF($C280&gt;='H-32A-WP06 - Debt Service'!D$24,'H-32A-WP06 - Debt Service'!D$27/12,0)),"-")</f>
        <v>0</v>
      </c>
      <c r="G280" s="261">
        <f>IFERROR(IF(-SUM(G$20:G279)+G$15&lt;0.000001,0,IF($C280&gt;='H-32A-WP06 - Debt Service'!E$24,'H-32A-WP06 - Debt Service'!E$27/12,0)),"-")</f>
        <v>0</v>
      </c>
      <c r="H280" s="261">
        <f>IFERROR(IF(-SUM(H$20:H279)+H$15&lt;0.000001,0,IF($C280&gt;='H-32A-WP06 - Debt Service'!F$24,'H-32A-WP06 - Debt Service'!F$27/12,0)),"-")</f>
        <v>0</v>
      </c>
      <c r="I280" s="261">
        <f>IFERROR(IF(-SUM(I$20:I279)+I$15&lt;0.000001,0,IF($C280&gt;='H-32A-WP06 - Debt Service'!G$24,'H-32A-WP06 - Debt Service'!G$27/12,0)),"-")</f>
        <v>0</v>
      </c>
      <c r="J280" s="261">
        <f>IFERROR(IF(-SUM(J$20:J279)+J$15&lt;0.000001,0,IF($C280&gt;='H-32A-WP06 - Debt Service'!H$24,'H-32A-WP06 - Debt Service'!H$27/12,0)),"-")</f>
        <v>0</v>
      </c>
      <c r="K280" s="261">
        <f>IFERROR(IF(-SUM(K$20:K279)+K$15&lt;0.000001,0,IF($C280&gt;='H-32A-WP06 - Debt Service'!I$24,'H-32A-WP06 - Debt Service'!I$27/12,0)),"-")</f>
        <v>0</v>
      </c>
      <c r="L280" s="261">
        <f>IFERROR(IF(-SUM(L$20:L279)+L$15&lt;0.000001,0,IF($C280&gt;='H-32A-WP06 - Debt Service'!J$24,'H-32A-WP06 - Debt Service'!J$27/12,0)),"-")</f>
        <v>0</v>
      </c>
      <c r="M280" s="261">
        <f>IFERROR(IF(-SUM(M$20:M279)+M$15&lt;0.000001,0,IF($C280&gt;='H-32A-WP06 - Debt Service'!K$24,'H-32A-WP06 - Debt Service'!K$27/12,0)),"-")</f>
        <v>0</v>
      </c>
      <c r="N280" s="261"/>
      <c r="O280" s="261"/>
      <c r="P280" s="261">
        <f>IFERROR(IF(-SUM(P$20:P279)+P$15&lt;0.000001,0,IF($C280&gt;='H-32A-WP06 - Debt Service'!M$24,'H-32A-WP06 - Debt Service'!M$27/12,0)),"-")</f>
        <v>0</v>
      </c>
      <c r="Q280" s="261">
        <f>IFERROR(IF(-SUM(Q$20:Q279)+Q$15&lt;0.000001,0,IF($C280&gt;='H-32A-WP06 - Debt Service'!L$24,'H-32A-WP06 - Debt Service'!L$27/12,0)),"-")</f>
        <v>0</v>
      </c>
      <c r="R280" s="261">
        <f>IFERROR(IF(-SUM(R$20:R279)+R$15&lt;0.000001,0,IF($C280&gt;='H-32A-WP06 - Debt Service'!S$24,'H-32A-WP06 - Debt Service'!S$27/12,0)),"-")</f>
        <v>0</v>
      </c>
      <c r="S280" s="261">
        <f>IFERROR(IF(-SUM(S$20:S279)+S$15&lt;0.000001,0,IF($C280&gt;='H-32A-WP06 - Debt Service'!O$24,'H-32A-WP06 - Debt Service'!O$27/12,0)),"-")</f>
        <v>0</v>
      </c>
      <c r="T280" s="261">
        <f>IFERROR(IF(-SUM(T$20:T279)+T$15&lt;0.000001,0,IF($C280&gt;='H-32A-WP06 - Debt Service'!#REF!,'H-32A-WP06 - Debt Service'!#REF!/12,0)),"-")</f>
        <v>0</v>
      </c>
      <c r="U280" s="261">
        <f>IFERROR(IF(-SUM(U$20:U279)+U$15&lt;0.000001,0,IF($C280&gt;='H-32A-WP06 - Debt Service'!T$24,'H-32A-WP06 - Debt Service'!T$27/12,0)),"-")</f>
        <v>0</v>
      </c>
      <c r="V280" s="261">
        <f>IFERROR(IF(-SUM(V$20:V279)+V$15&lt;0.000001,0,IF($C280&gt;='H-32A-WP06 - Debt Service'!N$24,'H-32A-WP06 - Debt Service'!N$27/12,0)),"-")</f>
        <v>0</v>
      </c>
      <c r="W280" s="261">
        <f>IFERROR(IF(-SUM(W$20:W279)+W$15&lt;0.000001,0,IF($C280&gt;='H-32A-WP06 - Debt Service'!Q$24,'H-32A-WP06 - Debt Service'!Q$27/12,0)),"-")</f>
        <v>0</v>
      </c>
      <c r="X280" s="261">
        <f>IFERROR(IF(-SUM(X$20:X279)+X$15&lt;0.000001,0,IF($C280&gt;='H-32A-WP06 - Debt Service'!T$24,'H-32A-WP06 - Debt Service'!T$27/12,0)),"-")</f>
        <v>0</v>
      </c>
      <c r="Y280" s="261">
        <f>IFERROR(IF(-SUM(Y$20:Y279)+Y$15&lt;0.000001,0,IF($C280&gt;='H-32A-WP06 - Debt Service'!#REF!,'H-32A-WP06 - Debt Service'!#REF!/12,0)),"-")</f>
        <v>0</v>
      </c>
      <c r="Z280" s="261">
        <f>IFERROR(IF(-SUM(Z$20:Z279)+Z$15&lt;0.000001,0,IF($C280&gt;='H-32A-WP06 - Debt Service'!S$24,'H-32A-WP06 - Debt Service'!S$27/12,0)),"-")</f>
        <v>0</v>
      </c>
      <c r="AA280" s="261">
        <f>IFERROR(IF(-SUM(AA$20:AA279)+AA$15&lt;0.000001,0,IF($C280&gt;='H-32A-WP06 - Debt Service'!R$24,'H-32A-WP06 - Debt Service'!R$27/12,0)),"-")</f>
        <v>0</v>
      </c>
      <c r="AB280" s="261">
        <f>IFERROR(IF(-SUM(AB$20:AB279)+AB$15&lt;0.000001,0,IF($C280&gt;='H-32A-WP06 - Debt Service'!P$24,'H-32A-WP06 - Debt Service'!P$27/12,0)),"-")</f>
        <v>0</v>
      </c>
      <c r="AC280" s="261">
        <f>IFERROR(IF(-SUM(AC$20:AC279)+AC$15&lt;0.000001,0,IF($C280&gt;='H-32A-WP06 - Debt Service'!#REF!,'H-32A-WP06 - Debt Service'!#REF!/12,0)),"-")</f>
        <v>0</v>
      </c>
      <c r="AD280" s="261">
        <f>IFERROR(IF(-SUM(AD$20:AD279)+AD$15&lt;0.000001,0,IF($C280&gt;='H-32A-WP06 - Debt Service'!#REF!,'H-32A-WP06 - Debt Service'!#REF!/12,0)),"-")</f>
        <v>0</v>
      </c>
      <c r="AE280" s="261">
        <f>IFERROR(IF(-SUM(AE$20:AE279)+AE$15&lt;0.000001,0,IF($C280&gt;='H-32A-WP06 - Debt Service'!#REF!,'H-32A-WP06 - Debt Service'!#REF!/12,0)),"-")</f>
        <v>0</v>
      </c>
      <c r="AF280" s="261">
        <f>IFERROR(IF(-SUM(AF$20:AF279)+AF$15&lt;0.000001,0,IF($C280&gt;='H-32A-WP06 - Debt Service'!#REF!,'H-32A-WP06 - Debt Service'!#REF!/12,0)),"-")</f>
        <v>0</v>
      </c>
      <c r="AH280" s="252">
        <f t="shared" si="20"/>
        <v>2040</v>
      </c>
      <c r="AI280" s="273">
        <f t="shared" si="22"/>
        <v>51380</v>
      </c>
      <c r="AJ280" s="273"/>
      <c r="AK280" s="261" t="str">
        <f>IFERROR(IF(-SUM(AK$20:AK279)+AK$15&lt;0.000001,0,IF($C280&gt;='H-32A-WP06 - Debt Service'!AH$24,'H-32A-WP06 - Debt Service'!AH$27/12,0)),"-")</f>
        <v>-</v>
      </c>
      <c r="AL280" s="261">
        <f>IFERROR(IF(-SUM(AL$20:AL279)+AL$15&lt;0.000001,0,IF($C280&gt;='H-32A-WP06 - Debt Service'!AI$24,'H-32A-WP06 - Debt Service'!AI$27/12,0)),"-")</f>
        <v>0</v>
      </c>
      <c r="AM280" s="261">
        <f>IFERROR(IF(-SUM(AM$20:AM279)+AM$15&lt;0.000001,0,IF($C280&gt;='H-32A-WP06 - Debt Service'!AJ$24,'H-32A-WP06 - Debt Service'!AJ$27/12,0)),"-")</f>
        <v>0</v>
      </c>
      <c r="AN280" s="261">
        <f>IFERROR(IF(-SUM(AN$20:AN279)+AN$15&lt;0.000001,0,IF($C280&gt;='H-32A-WP06 - Debt Service'!AK$24,'H-32A-WP06 - Debt Service'!AK$27/12,0)),"-")</f>
        <v>0</v>
      </c>
      <c r="AO280" s="261">
        <f>IFERROR(IF(-SUM(AO$20:AO279)+AO$15&lt;0.000001,0,IF($C280&gt;='H-32A-WP06 - Debt Service'!AL$24,'H-32A-WP06 - Debt Service'!AL$27/12,0)),"-")</f>
        <v>0</v>
      </c>
      <c r="AP280" s="261">
        <f>IFERROR(IF(-SUM(AP$20:AP279)+AP$15&lt;0.000001,0,IF($C280&gt;='H-32A-WP06 - Debt Service'!AM$24,'H-32A-WP06 - Debt Service'!AM$27/12,0)),"-")</f>
        <v>0</v>
      </c>
      <c r="AQ280" s="261">
        <f>IFERROR(IF(-SUM(AQ$20:AQ279)+AQ$15&lt;0.000001,0,IF($C280&gt;='H-32A-WP06 - Debt Service'!AN$24,'H-32A-WP06 - Debt Service'!AN$27/12,0)),"-")</f>
        <v>0</v>
      </c>
      <c r="AR280" s="261">
        <f>IFERROR(IF(-SUM(AR$20:AR279)+AR$15&lt;0.000001,0,IF($C280&gt;='H-32A-WP06 - Debt Service'!AO$24,'H-32A-WP06 - Debt Service'!AO$27/12,0)),"-")</f>
        <v>0</v>
      </c>
      <c r="AS280" s="261">
        <f>IFERROR(IF(-SUM(AS$20:AS279)+AS$15&lt;0.000001,0,IF($C280&gt;='H-32A-WP06 - Debt Service'!AP$24,'H-32A-WP06 - Debt Service'!AP$27/12,0)),"-")</f>
        <v>0</v>
      </c>
      <c r="AT280" s="261">
        <f>IFERROR(IF(-SUM(AT$20:AT279)+AT$15&lt;0.000001,0,IF($C280&gt;='H-32A-WP06 - Debt Service'!AQ$24,'H-32A-WP06 - Debt Service'!AQ$27/12,0)),"-")</f>
        <v>0</v>
      </c>
    </row>
    <row r="281" spans="2:46" x14ac:dyDescent="0.35">
      <c r="B281" s="252">
        <f t="shared" si="19"/>
        <v>2040</v>
      </c>
      <c r="C281" s="273">
        <f t="shared" si="21"/>
        <v>51410</v>
      </c>
      <c r="D281" s="273"/>
      <c r="E281" s="261">
        <f>IFERROR(IF(-SUM(E$20:E280)+E$15&lt;0.000001,0,IF($C281&gt;='H-32A-WP06 - Debt Service'!C$24,'H-32A-WP06 - Debt Service'!C$27/12,0)),"-")</f>
        <v>0</v>
      </c>
      <c r="F281" s="261">
        <f>IFERROR(IF(-SUM(F$20:F280)+F$15&lt;0.000001,0,IF($C281&gt;='H-32A-WP06 - Debt Service'!D$24,'H-32A-WP06 - Debt Service'!D$27/12,0)),"-")</f>
        <v>0</v>
      </c>
      <c r="G281" s="261">
        <f>IFERROR(IF(-SUM(G$20:G280)+G$15&lt;0.000001,0,IF($C281&gt;='H-32A-WP06 - Debt Service'!E$24,'H-32A-WP06 - Debt Service'!E$27/12,0)),"-")</f>
        <v>0</v>
      </c>
      <c r="H281" s="261">
        <f>IFERROR(IF(-SUM(H$20:H280)+H$15&lt;0.000001,0,IF($C281&gt;='H-32A-WP06 - Debt Service'!F$24,'H-32A-WP06 - Debt Service'!F$27/12,0)),"-")</f>
        <v>0</v>
      </c>
      <c r="I281" s="261">
        <f>IFERROR(IF(-SUM(I$20:I280)+I$15&lt;0.000001,0,IF($C281&gt;='H-32A-WP06 - Debt Service'!G$24,'H-32A-WP06 - Debt Service'!G$27/12,0)),"-")</f>
        <v>0</v>
      </c>
      <c r="J281" s="261">
        <f>IFERROR(IF(-SUM(J$20:J280)+J$15&lt;0.000001,0,IF($C281&gt;='H-32A-WP06 - Debt Service'!H$24,'H-32A-WP06 - Debt Service'!H$27/12,0)),"-")</f>
        <v>0</v>
      </c>
      <c r="K281" s="261">
        <f>IFERROR(IF(-SUM(K$20:K280)+K$15&lt;0.000001,0,IF($C281&gt;='H-32A-WP06 - Debt Service'!I$24,'H-32A-WP06 - Debt Service'!I$27/12,0)),"-")</f>
        <v>0</v>
      </c>
      <c r="L281" s="261">
        <f>IFERROR(IF(-SUM(L$20:L280)+L$15&lt;0.000001,0,IF($C281&gt;='H-32A-WP06 - Debt Service'!J$24,'H-32A-WP06 - Debt Service'!J$27/12,0)),"-")</f>
        <v>0</v>
      </c>
      <c r="M281" s="261">
        <f>IFERROR(IF(-SUM(M$20:M280)+M$15&lt;0.000001,0,IF($C281&gt;='H-32A-WP06 - Debt Service'!K$24,'H-32A-WP06 - Debt Service'!K$27/12,0)),"-")</f>
        <v>0</v>
      </c>
      <c r="N281" s="261"/>
      <c r="O281" s="261"/>
      <c r="P281" s="261">
        <f>IFERROR(IF(-SUM(P$20:P280)+P$15&lt;0.000001,0,IF($C281&gt;='H-32A-WP06 - Debt Service'!M$24,'H-32A-WP06 - Debt Service'!M$27/12,0)),"-")</f>
        <v>0</v>
      </c>
      <c r="Q281" s="261">
        <f>IFERROR(IF(-SUM(Q$20:Q280)+Q$15&lt;0.000001,0,IF($C281&gt;='H-32A-WP06 - Debt Service'!L$24,'H-32A-WP06 - Debt Service'!L$27/12,0)),"-")</f>
        <v>0</v>
      </c>
      <c r="R281" s="261">
        <f>IFERROR(IF(-SUM(R$20:R280)+R$15&lt;0.000001,0,IF($C281&gt;='H-32A-WP06 - Debt Service'!S$24,'H-32A-WP06 - Debt Service'!S$27/12,0)),"-")</f>
        <v>0</v>
      </c>
      <c r="S281" s="261">
        <f>IFERROR(IF(-SUM(S$20:S280)+S$15&lt;0.000001,0,IF($C281&gt;='H-32A-WP06 - Debt Service'!O$24,'H-32A-WP06 - Debt Service'!O$27/12,0)),"-")</f>
        <v>0</v>
      </c>
      <c r="T281" s="261">
        <f>IFERROR(IF(-SUM(T$20:T280)+T$15&lt;0.000001,0,IF($C281&gt;='H-32A-WP06 - Debt Service'!#REF!,'H-32A-WP06 - Debt Service'!#REF!/12,0)),"-")</f>
        <v>0</v>
      </c>
      <c r="U281" s="261">
        <f>IFERROR(IF(-SUM(U$20:U280)+U$15&lt;0.000001,0,IF($C281&gt;='H-32A-WP06 - Debt Service'!T$24,'H-32A-WP06 - Debt Service'!T$27/12,0)),"-")</f>
        <v>0</v>
      </c>
      <c r="V281" s="261">
        <f>IFERROR(IF(-SUM(V$20:V280)+V$15&lt;0.000001,0,IF($C281&gt;='H-32A-WP06 - Debt Service'!N$24,'H-32A-WP06 - Debt Service'!N$27/12,0)),"-")</f>
        <v>0</v>
      </c>
      <c r="W281" s="261">
        <f>IFERROR(IF(-SUM(W$20:W280)+W$15&lt;0.000001,0,IF($C281&gt;='H-32A-WP06 - Debt Service'!Q$24,'H-32A-WP06 - Debt Service'!Q$27/12,0)),"-")</f>
        <v>0</v>
      </c>
      <c r="X281" s="261">
        <f>IFERROR(IF(-SUM(X$20:X280)+X$15&lt;0.000001,0,IF($C281&gt;='H-32A-WP06 - Debt Service'!T$24,'H-32A-WP06 - Debt Service'!T$27/12,0)),"-")</f>
        <v>0</v>
      </c>
      <c r="Y281" s="261">
        <f>IFERROR(IF(-SUM(Y$20:Y280)+Y$15&lt;0.000001,0,IF($C281&gt;='H-32A-WP06 - Debt Service'!#REF!,'H-32A-WP06 - Debt Service'!#REF!/12,0)),"-")</f>
        <v>0</v>
      </c>
      <c r="Z281" s="261">
        <f>IFERROR(IF(-SUM(Z$20:Z280)+Z$15&lt;0.000001,0,IF($C281&gt;='H-32A-WP06 - Debt Service'!S$24,'H-32A-WP06 - Debt Service'!S$27/12,0)),"-")</f>
        <v>0</v>
      </c>
      <c r="AA281" s="261">
        <f>IFERROR(IF(-SUM(AA$20:AA280)+AA$15&lt;0.000001,0,IF($C281&gt;='H-32A-WP06 - Debt Service'!R$24,'H-32A-WP06 - Debt Service'!R$27/12,0)),"-")</f>
        <v>0</v>
      </c>
      <c r="AB281" s="261">
        <f>IFERROR(IF(-SUM(AB$20:AB280)+AB$15&lt;0.000001,0,IF($C281&gt;='H-32A-WP06 - Debt Service'!P$24,'H-32A-WP06 - Debt Service'!P$27/12,0)),"-")</f>
        <v>0</v>
      </c>
      <c r="AC281" s="261">
        <f>IFERROR(IF(-SUM(AC$20:AC280)+AC$15&lt;0.000001,0,IF($C281&gt;='H-32A-WP06 - Debt Service'!#REF!,'H-32A-WP06 - Debt Service'!#REF!/12,0)),"-")</f>
        <v>0</v>
      </c>
      <c r="AD281" s="261">
        <f>IFERROR(IF(-SUM(AD$20:AD280)+AD$15&lt;0.000001,0,IF($C281&gt;='H-32A-WP06 - Debt Service'!#REF!,'H-32A-WP06 - Debt Service'!#REF!/12,0)),"-")</f>
        <v>0</v>
      </c>
      <c r="AE281" s="261">
        <f>IFERROR(IF(-SUM(AE$20:AE280)+AE$15&lt;0.000001,0,IF($C281&gt;='H-32A-WP06 - Debt Service'!#REF!,'H-32A-WP06 - Debt Service'!#REF!/12,0)),"-")</f>
        <v>0</v>
      </c>
      <c r="AF281" s="261">
        <f>IFERROR(IF(-SUM(AF$20:AF280)+AF$15&lt;0.000001,0,IF($C281&gt;='H-32A-WP06 - Debt Service'!#REF!,'H-32A-WP06 - Debt Service'!#REF!/12,0)),"-")</f>
        <v>0</v>
      </c>
      <c r="AH281" s="252">
        <f t="shared" si="20"/>
        <v>2040</v>
      </c>
      <c r="AI281" s="273">
        <f t="shared" si="22"/>
        <v>51410</v>
      </c>
      <c r="AJ281" s="273"/>
      <c r="AK281" s="261" t="str">
        <f>IFERROR(IF(-SUM(AK$20:AK280)+AK$15&lt;0.000001,0,IF($C281&gt;='H-32A-WP06 - Debt Service'!AH$24,'H-32A-WP06 - Debt Service'!AH$27/12,0)),"-")</f>
        <v>-</v>
      </c>
      <c r="AL281" s="261">
        <f>IFERROR(IF(-SUM(AL$20:AL280)+AL$15&lt;0.000001,0,IF($C281&gt;='H-32A-WP06 - Debt Service'!AI$24,'H-32A-WP06 - Debt Service'!AI$27/12,0)),"-")</f>
        <v>0</v>
      </c>
      <c r="AM281" s="261">
        <f>IFERROR(IF(-SUM(AM$20:AM280)+AM$15&lt;0.000001,0,IF($C281&gt;='H-32A-WP06 - Debt Service'!AJ$24,'H-32A-WP06 - Debt Service'!AJ$27/12,0)),"-")</f>
        <v>0</v>
      </c>
      <c r="AN281" s="261">
        <f>IFERROR(IF(-SUM(AN$20:AN280)+AN$15&lt;0.000001,0,IF($C281&gt;='H-32A-WP06 - Debt Service'!AK$24,'H-32A-WP06 - Debt Service'!AK$27/12,0)),"-")</f>
        <v>0</v>
      </c>
      <c r="AO281" s="261">
        <f>IFERROR(IF(-SUM(AO$20:AO280)+AO$15&lt;0.000001,0,IF($C281&gt;='H-32A-WP06 - Debt Service'!AL$24,'H-32A-WP06 - Debt Service'!AL$27/12,0)),"-")</f>
        <v>0</v>
      </c>
      <c r="AP281" s="261">
        <f>IFERROR(IF(-SUM(AP$20:AP280)+AP$15&lt;0.000001,0,IF($C281&gt;='H-32A-WP06 - Debt Service'!AM$24,'H-32A-WP06 - Debt Service'!AM$27/12,0)),"-")</f>
        <v>0</v>
      </c>
      <c r="AQ281" s="261">
        <f>IFERROR(IF(-SUM(AQ$20:AQ280)+AQ$15&lt;0.000001,0,IF($C281&gt;='H-32A-WP06 - Debt Service'!AN$24,'H-32A-WP06 - Debt Service'!AN$27/12,0)),"-")</f>
        <v>0</v>
      </c>
      <c r="AR281" s="261">
        <f>IFERROR(IF(-SUM(AR$20:AR280)+AR$15&lt;0.000001,0,IF($C281&gt;='H-32A-WP06 - Debt Service'!AO$24,'H-32A-WP06 - Debt Service'!AO$27/12,0)),"-")</f>
        <v>0</v>
      </c>
      <c r="AS281" s="261">
        <f>IFERROR(IF(-SUM(AS$20:AS280)+AS$15&lt;0.000001,0,IF($C281&gt;='H-32A-WP06 - Debt Service'!AP$24,'H-32A-WP06 - Debt Service'!AP$27/12,0)),"-")</f>
        <v>0</v>
      </c>
      <c r="AT281" s="261">
        <f>IFERROR(IF(-SUM(AT$20:AT280)+AT$15&lt;0.000001,0,IF($C281&gt;='H-32A-WP06 - Debt Service'!AQ$24,'H-32A-WP06 - Debt Service'!AQ$27/12,0)),"-")</f>
        <v>0</v>
      </c>
    </row>
    <row r="282" spans="2:46" x14ac:dyDescent="0.35">
      <c r="B282" s="252">
        <f t="shared" si="19"/>
        <v>2040</v>
      </c>
      <c r="C282" s="273">
        <f t="shared" si="21"/>
        <v>51441</v>
      </c>
      <c r="D282" s="273"/>
      <c r="E282" s="261">
        <f>IFERROR(IF(-SUM(E$20:E281)+E$15&lt;0.000001,0,IF($C282&gt;='H-32A-WP06 - Debt Service'!C$24,'H-32A-WP06 - Debt Service'!C$27/12,0)),"-")</f>
        <v>0</v>
      </c>
      <c r="F282" s="261">
        <f>IFERROR(IF(-SUM(F$20:F281)+F$15&lt;0.000001,0,IF($C282&gt;='H-32A-WP06 - Debt Service'!D$24,'H-32A-WP06 - Debt Service'!D$27/12,0)),"-")</f>
        <v>0</v>
      </c>
      <c r="G282" s="261">
        <f>IFERROR(IF(-SUM(G$20:G281)+G$15&lt;0.000001,0,IF($C282&gt;='H-32A-WP06 - Debt Service'!E$24,'H-32A-WP06 - Debt Service'!E$27/12,0)),"-")</f>
        <v>0</v>
      </c>
      <c r="H282" s="261">
        <f>IFERROR(IF(-SUM(H$20:H281)+H$15&lt;0.000001,0,IF($C282&gt;='H-32A-WP06 - Debt Service'!F$24,'H-32A-WP06 - Debt Service'!F$27/12,0)),"-")</f>
        <v>0</v>
      </c>
      <c r="I282" s="261">
        <f>IFERROR(IF(-SUM(I$20:I281)+I$15&lt;0.000001,0,IF($C282&gt;='H-32A-WP06 - Debt Service'!G$24,'H-32A-WP06 - Debt Service'!G$27/12,0)),"-")</f>
        <v>0</v>
      </c>
      <c r="J282" s="261">
        <f>IFERROR(IF(-SUM(J$20:J281)+J$15&lt;0.000001,0,IF($C282&gt;='H-32A-WP06 - Debt Service'!H$24,'H-32A-WP06 - Debt Service'!H$27/12,0)),"-")</f>
        <v>0</v>
      </c>
      <c r="K282" s="261">
        <f>IFERROR(IF(-SUM(K$20:K281)+K$15&lt;0.000001,0,IF($C282&gt;='H-32A-WP06 - Debt Service'!I$24,'H-32A-WP06 - Debt Service'!I$27/12,0)),"-")</f>
        <v>0</v>
      </c>
      <c r="L282" s="261">
        <f>IFERROR(IF(-SUM(L$20:L281)+L$15&lt;0.000001,0,IF($C282&gt;='H-32A-WP06 - Debt Service'!J$24,'H-32A-WP06 - Debt Service'!J$27/12,0)),"-")</f>
        <v>0</v>
      </c>
      <c r="M282" s="261">
        <f>IFERROR(IF(-SUM(M$20:M281)+M$15&lt;0.000001,0,IF($C282&gt;='H-32A-WP06 - Debt Service'!K$24,'H-32A-WP06 - Debt Service'!K$27/12,0)),"-")</f>
        <v>0</v>
      </c>
      <c r="N282" s="261"/>
      <c r="O282" s="261"/>
      <c r="P282" s="261">
        <f>IFERROR(IF(-SUM(P$20:P281)+P$15&lt;0.000001,0,IF($C282&gt;='H-32A-WP06 - Debt Service'!M$24,'H-32A-WP06 - Debt Service'!M$27/12,0)),"-")</f>
        <v>0</v>
      </c>
      <c r="Q282" s="261">
        <f>IFERROR(IF(-SUM(Q$20:Q281)+Q$15&lt;0.000001,0,IF($C282&gt;='H-32A-WP06 - Debt Service'!L$24,'H-32A-WP06 - Debt Service'!L$27/12,0)),"-")</f>
        <v>0</v>
      </c>
      <c r="R282" s="261">
        <f>IFERROR(IF(-SUM(R$20:R281)+R$15&lt;0.000001,0,IF($C282&gt;='H-32A-WP06 - Debt Service'!S$24,'H-32A-WP06 - Debt Service'!S$27/12,0)),"-")</f>
        <v>0</v>
      </c>
      <c r="S282" s="261">
        <f>IFERROR(IF(-SUM(S$20:S281)+S$15&lt;0.000001,0,IF($C282&gt;='H-32A-WP06 - Debt Service'!O$24,'H-32A-WP06 - Debt Service'!O$27/12,0)),"-")</f>
        <v>0</v>
      </c>
      <c r="T282" s="261">
        <f>IFERROR(IF(-SUM(T$20:T281)+T$15&lt;0.000001,0,IF($C282&gt;='H-32A-WP06 - Debt Service'!#REF!,'H-32A-WP06 - Debt Service'!#REF!/12,0)),"-")</f>
        <v>0</v>
      </c>
      <c r="U282" s="261">
        <f>IFERROR(IF(-SUM(U$20:U281)+U$15&lt;0.000001,0,IF($C282&gt;='H-32A-WP06 - Debt Service'!T$24,'H-32A-WP06 - Debt Service'!T$27/12,0)),"-")</f>
        <v>0</v>
      </c>
      <c r="V282" s="261">
        <f>IFERROR(IF(-SUM(V$20:V281)+V$15&lt;0.000001,0,IF($C282&gt;='H-32A-WP06 - Debt Service'!N$24,'H-32A-WP06 - Debt Service'!N$27/12,0)),"-")</f>
        <v>0</v>
      </c>
      <c r="W282" s="261">
        <f>IFERROR(IF(-SUM(W$20:W281)+W$15&lt;0.000001,0,IF($C282&gt;='H-32A-WP06 - Debt Service'!Q$24,'H-32A-WP06 - Debt Service'!Q$27/12,0)),"-")</f>
        <v>0</v>
      </c>
      <c r="X282" s="261">
        <f>IFERROR(IF(-SUM(X$20:X281)+X$15&lt;0.000001,0,IF($C282&gt;='H-32A-WP06 - Debt Service'!T$24,'H-32A-WP06 - Debt Service'!T$27/12,0)),"-")</f>
        <v>0</v>
      </c>
      <c r="Y282" s="261">
        <f>IFERROR(IF(-SUM(Y$20:Y281)+Y$15&lt;0.000001,0,IF($C282&gt;='H-32A-WP06 - Debt Service'!#REF!,'H-32A-WP06 - Debt Service'!#REF!/12,0)),"-")</f>
        <v>0</v>
      </c>
      <c r="Z282" s="261">
        <f>IFERROR(IF(-SUM(Z$20:Z281)+Z$15&lt;0.000001,0,IF($C282&gt;='H-32A-WP06 - Debt Service'!S$24,'H-32A-WP06 - Debt Service'!S$27/12,0)),"-")</f>
        <v>0</v>
      </c>
      <c r="AA282" s="261">
        <f>IFERROR(IF(-SUM(AA$20:AA281)+AA$15&lt;0.000001,0,IF($C282&gt;='H-32A-WP06 - Debt Service'!R$24,'H-32A-WP06 - Debt Service'!R$27/12,0)),"-")</f>
        <v>0</v>
      </c>
      <c r="AB282" s="261">
        <f>IFERROR(IF(-SUM(AB$20:AB281)+AB$15&lt;0.000001,0,IF($C282&gt;='H-32A-WP06 - Debt Service'!P$24,'H-32A-WP06 - Debt Service'!P$27/12,0)),"-")</f>
        <v>0</v>
      </c>
      <c r="AC282" s="261">
        <f>IFERROR(IF(-SUM(AC$20:AC281)+AC$15&lt;0.000001,0,IF($C282&gt;='H-32A-WP06 - Debt Service'!#REF!,'H-32A-WP06 - Debt Service'!#REF!/12,0)),"-")</f>
        <v>0</v>
      </c>
      <c r="AD282" s="261">
        <f>IFERROR(IF(-SUM(AD$20:AD281)+AD$15&lt;0.000001,0,IF($C282&gt;='H-32A-WP06 - Debt Service'!#REF!,'H-32A-WP06 - Debt Service'!#REF!/12,0)),"-")</f>
        <v>0</v>
      </c>
      <c r="AE282" s="261">
        <f>IFERROR(IF(-SUM(AE$20:AE281)+AE$15&lt;0.000001,0,IF($C282&gt;='H-32A-WP06 - Debt Service'!#REF!,'H-32A-WP06 - Debt Service'!#REF!/12,0)),"-")</f>
        <v>0</v>
      </c>
      <c r="AF282" s="261">
        <f>IFERROR(IF(-SUM(AF$20:AF281)+AF$15&lt;0.000001,0,IF($C282&gt;='H-32A-WP06 - Debt Service'!#REF!,'H-32A-WP06 - Debt Service'!#REF!/12,0)),"-")</f>
        <v>0</v>
      </c>
      <c r="AH282" s="252">
        <f t="shared" si="20"/>
        <v>2040</v>
      </c>
      <c r="AI282" s="273">
        <f t="shared" si="22"/>
        <v>51441</v>
      </c>
      <c r="AJ282" s="273"/>
      <c r="AK282" s="261" t="str">
        <f>IFERROR(IF(-SUM(AK$20:AK281)+AK$15&lt;0.000001,0,IF($C282&gt;='H-32A-WP06 - Debt Service'!AH$24,'H-32A-WP06 - Debt Service'!AH$27/12,0)),"-")</f>
        <v>-</v>
      </c>
      <c r="AL282" s="261">
        <f>IFERROR(IF(-SUM(AL$20:AL281)+AL$15&lt;0.000001,0,IF($C282&gt;='H-32A-WP06 - Debt Service'!AI$24,'H-32A-WP06 - Debt Service'!AI$27/12,0)),"-")</f>
        <v>0</v>
      </c>
      <c r="AM282" s="261">
        <f>IFERROR(IF(-SUM(AM$20:AM281)+AM$15&lt;0.000001,0,IF($C282&gt;='H-32A-WP06 - Debt Service'!AJ$24,'H-32A-WP06 - Debt Service'!AJ$27/12,0)),"-")</f>
        <v>0</v>
      </c>
      <c r="AN282" s="261">
        <f>IFERROR(IF(-SUM(AN$20:AN281)+AN$15&lt;0.000001,0,IF($C282&gt;='H-32A-WP06 - Debt Service'!AK$24,'H-32A-WP06 - Debt Service'!AK$27/12,0)),"-")</f>
        <v>0</v>
      </c>
      <c r="AO282" s="261">
        <f>IFERROR(IF(-SUM(AO$20:AO281)+AO$15&lt;0.000001,0,IF($C282&gt;='H-32A-WP06 - Debt Service'!AL$24,'H-32A-WP06 - Debt Service'!AL$27/12,0)),"-")</f>
        <v>0</v>
      </c>
      <c r="AP282" s="261">
        <f>IFERROR(IF(-SUM(AP$20:AP281)+AP$15&lt;0.000001,0,IF($C282&gt;='H-32A-WP06 - Debt Service'!AM$24,'H-32A-WP06 - Debt Service'!AM$27/12,0)),"-")</f>
        <v>0</v>
      </c>
      <c r="AQ282" s="261">
        <f>IFERROR(IF(-SUM(AQ$20:AQ281)+AQ$15&lt;0.000001,0,IF($C282&gt;='H-32A-WP06 - Debt Service'!AN$24,'H-32A-WP06 - Debt Service'!AN$27/12,0)),"-")</f>
        <v>0</v>
      </c>
      <c r="AR282" s="261">
        <f>IFERROR(IF(-SUM(AR$20:AR281)+AR$15&lt;0.000001,0,IF($C282&gt;='H-32A-WP06 - Debt Service'!AO$24,'H-32A-WP06 - Debt Service'!AO$27/12,0)),"-")</f>
        <v>0</v>
      </c>
      <c r="AS282" s="261">
        <f>IFERROR(IF(-SUM(AS$20:AS281)+AS$15&lt;0.000001,0,IF($C282&gt;='H-32A-WP06 - Debt Service'!AP$24,'H-32A-WP06 - Debt Service'!AP$27/12,0)),"-")</f>
        <v>0</v>
      </c>
      <c r="AT282" s="261">
        <f>IFERROR(IF(-SUM(AT$20:AT281)+AT$15&lt;0.000001,0,IF($C282&gt;='H-32A-WP06 - Debt Service'!AQ$24,'H-32A-WP06 - Debt Service'!AQ$27/12,0)),"-")</f>
        <v>0</v>
      </c>
    </row>
    <row r="283" spans="2:46" x14ac:dyDescent="0.35">
      <c r="B283" s="252">
        <f t="shared" si="19"/>
        <v>2040</v>
      </c>
      <c r="C283" s="273">
        <f t="shared" si="21"/>
        <v>51471</v>
      </c>
      <c r="D283" s="273"/>
      <c r="E283" s="261">
        <f>IFERROR(IF(-SUM(E$20:E282)+E$15&lt;0.000001,0,IF($C283&gt;='H-32A-WP06 - Debt Service'!C$24,'H-32A-WP06 - Debt Service'!C$27/12,0)),"-")</f>
        <v>0</v>
      </c>
      <c r="F283" s="261">
        <f>IFERROR(IF(-SUM(F$20:F282)+F$15&lt;0.000001,0,IF($C283&gt;='H-32A-WP06 - Debt Service'!D$24,'H-32A-WP06 - Debt Service'!D$27/12,0)),"-")</f>
        <v>0</v>
      </c>
      <c r="G283" s="261">
        <f>IFERROR(IF(-SUM(G$20:G282)+G$15&lt;0.000001,0,IF($C283&gt;='H-32A-WP06 - Debt Service'!E$24,'H-32A-WP06 - Debt Service'!E$27/12,0)),"-")</f>
        <v>0</v>
      </c>
      <c r="H283" s="261">
        <f>IFERROR(IF(-SUM(H$20:H282)+H$15&lt;0.000001,0,IF($C283&gt;='H-32A-WP06 - Debt Service'!F$24,'H-32A-WP06 - Debt Service'!F$27/12,0)),"-")</f>
        <v>0</v>
      </c>
      <c r="I283" s="261">
        <f>IFERROR(IF(-SUM(I$20:I282)+I$15&lt;0.000001,0,IF($C283&gt;='H-32A-WP06 - Debt Service'!G$24,'H-32A-WP06 - Debt Service'!G$27/12,0)),"-")</f>
        <v>0</v>
      </c>
      <c r="J283" s="261">
        <f>IFERROR(IF(-SUM(J$20:J282)+J$15&lt;0.000001,0,IF($C283&gt;='H-32A-WP06 - Debt Service'!H$24,'H-32A-WP06 - Debt Service'!H$27/12,0)),"-")</f>
        <v>0</v>
      </c>
      <c r="K283" s="261">
        <f>IFERROR(IF(-SUM(K$20:K282)+K$15&lt;0.000001,0,IF($C283&gt;='H-32A-WP06 - Debt Service'!I$24,'H-32A-WP06 - Debt Service'!I$27/12,0)),"-")</f>
        <v>0</v>
      </c>
      <c r="L283" s="261">
        <f>IFERROR(IF(-SUM(L$20:L282)+L$15&lt;0.000001,0,IF($C283&gt;='H-32A-WP06 - Debt Service'!J$24,'H-32A-WP06 - Debt Service'!J$27/12,0)),"-")</f>
        <v>0</v>
      </c>
      <c r="M283" s="261">
        <f>IFERROR(IF(-SUM(M$20:M282)+M$15&lt;0.000001,0,IF($C283&gt;='H-32A-WP06 - Debt Service'!K$24,'H-32A-WP06 - Debt Service'!K$27/12,0)),"-")</f>
        <v>0</v>
      </c>
      <c r="N283" s="261"/>
      <c r="O283" s="261"/>
      <c r="P283" s="261">
        <f>IFERROR(IF(-SUM(P$20:P282)+P$15&lt;0.000001,0,IF($C283&gt;='H-32A-WP06 - Debt Service'!M$24,'H-32A-WP06 - Debt Service'!M$27/12,0)),"-")</f>
        <v>0</v>
      </c>
      <c r="Q283" s="261">
        <f>IFERROR(IF(-SUM(Q$20:Q282)+Q$15&lt;0.000001,0,IF($C283&gt;='H-32A-WP06 - Debt Service'!L$24,'H-32A-WP06 - Debt Service'!L$27/12,0)),"-")</f>
        <v>0</v>
      </c>
      <c r="R283" s="261">
        <f>IFERROR(IF(-SUM(R$20:R282)+R$15&lt;0.000001,0,IF($C283&gt;='H-32A-WP06 - Debt Service'!S$24,'H-32A-WP06 - Debt Service'!S$27/12,0)),"-")</f>
        <v>0</v>
      </c>
      <c r="S283" s="261">
        <f>IFERROR(IF(-SUM(S$20:S282)+S$15&lt;0.000001,0,IF($C283&gt;='H-32A-WP06 - Debt Service'!O$24,'H-32A-WP06 - Debt Service'!O$27/12,0)),"-")</f>
        <v>0</v>
      </c>
      <c r="T283" s="261">
        <f>IFERROR(IF(-SUM(T$20:T282)+T$15&lt;0.000001,0,IF($C283&gt;='H-32A-WP06 - Debt Service'!#REF!,'H-32A-WP06 - Debt Service'!#REF!/12,0)),"-")</f>
        <v>0</v>
      </c>
      <c r="U283" s="261">
        <f>IFERROR(IF(-SUM(U$20:U282)+U$15&lt;0.000001,0,IF($C283&gt;='H-32A-WP06 - Debt Service'!T$24,'H-32A-WP06 - Debt Service'!T$27/12,0)),"-")</f>
        <v>0</v>
      </c>
      <c r="V283" s="261">
        <f>IFERROR(IF(-SUM(V$20:V282)+V$15&lt;0.000001,0,IF($C283&gt;='H-32A-WP06 - Debt Service'!N$24,'H-32A-WP06 - Debt Service'!N$27/12,0)),"-")</f>
        <v>0</v>
      </c>
      <c r="W283" s="261">
        <f>IFERROR(IF(-SUM(W$20:W282)+W$15&lt;0.000001,0,IF($C283&gt;='H-32A-WP06 - Debt Service'!Q$24,'H-32A-WP06 - Debt Service'!Q$27/12,0)),"-")</f>
        <v>0</v>
      </c>
      <c r="X283" s="261">
        <f>IFERROR(IF(-SUM(X$20:X282)+X$15&lt;0.000001,0,IF($C283&gt;='H-32A-WP06 - Debt Service'!T$24,'H-32A-WP06 - Debt Service'!T$27/12,0)),"-")</f>
        <v>0</v>
      </c>
      <c r="Y283" s="261">
        <f>IFERROR(IF(-SUM(Y$20:Y282)+Y$15&lt;0.000001,0,IF($C283&gt;='H-32A-WP06 - Debt Service'!#REF!,'H-32A-WP06 - Debt Service'!#REF!/12,0)),"-")</f>
        <v>0</v>
      </c>
      <c r="Z283" s="261">
        <f>IFERROR(IF(-SUM(Z$20:Z282)+Z$15&lt;0.000001,0,IF($C283&gt;='H-32A-WP06 - Debt Service'!S$24,'H-32A-WP06 - Debt Service'!S$27/12,0)),"-")</f>
        <v>0</v>
      </c>
      <c r="AA283" s="261">
        <f>IFERROR(IF(-SUM(AA$20:AA282)+AA$15&lt;0.000001,0,IF($C283&gt;='H-32A-WP06 - Debt Service'!R$24,'H-32A-WP06 - Debt Service'!R$27/12,0)),"-")</f>
        <v>0</v>
      </c>
      <c r="AB283" s="261">
        <f>IFERROR(IF(-SUM(AB$20:AB282)+AB$15&lt;0.000001,0,IF($C283&gt;='H-32A-WP06 - Debt Service'!P$24,'H-32A-WP06 - Debt Service'!P$27/12,0)),"-")</f>
        <v>0</v>
      </c>
      <c r="AC283" s="261">
        <f>IFERROR(IF(-SUM(AC$20:AC282)+AC$15&lt;0.000001,0,IF($C283&gt;='H-32A-WP06 - Debt Service'!#REF!,'H-32A-WP06 - Debt Service'!#REF!/12,0)),"-")</f>
        <v>0</v>
      </c>
      <c r="AD283" s="261">
        <f>IFERROR(IF(-SUM(AD$20:AD282)+AD$15&lt;0.000001,0,IF($C283&gt;='H-32A-WP06 - Debt Service'!#REF!,'H-32A-WP06 - Debt Service'!#REF!/12,0)),"-")</f>
        <v>0</v>
      </c>
      <c r="AE283" s="261">
        <f>IFERROR(IF(-SUM(AE$20:AE282)+AE$15&lt;0.000001,0,IF($C283&gt;='H-32A-WP06 - Debt Service'!#REF!,'H-32A-WP06 - Debt Service'!#REF!/12,0)),"-")</f>
        <v>0</v>
      </c>
      <c r="AF283" s="261">
        <f>IFERROR(IF(-SUM(AF$20:AF282)+AF$15&lt;0.000001,0,IF($C283&gt;='H-32A-WP06 - Debt Service'!#REF!,'H-32A-WP06 - Debt Service'!#REF!/12,0)),"-")</f>
        <v>0</v>
      </c>
      <c r="AH283" s="252">
        <f t="shared" si="20"/>
        <v>2040</v>
      </c>
      <c r="AI283" s="273">
        <f t="shared" si="22"/>
        <v>51471</v>
      </c>
      <c r="AJ283" s="273"/>
      <c r="AK283" s="261" t="str">
        <f>IFERROR(IF(-SUM(AK$20:AK282)+AK$15&lt;0.000001,0,IF($C283&gt;='H-32A-WP06 - Debt Service'!AH$24,'H-32A-WP06 - Debt Service'!AH$27/12,0)),"-")</f>
        <v>-</v>
      </c>
      <c r="AL283" s="261">
        <f>IFERROR(IF(-SUM(AL$20:AL282)+AL$15&lt;0.000001,0,IF($C283&gt;='H-32A-WP06 - Debt Service'!AI$24,'H-32A-WP06 - Debt Service'!AI$27/12,0)),"-")</f>
        <v>0</v>
      </c>
      <c r="AM283" s="261">
        <f>IFERROR(IF(-SUM(AM$20:AM282)+AM$15&lt;0.000001,0,IF($C283&gt;='H-32A-WP06 - Debt Service'!AJ$24,'H-32A-WP06 - Debt Service'!AJ$27/12,0)),"-")</f>
        <v>0</v>
      </c>
      <c r="AN283" s="261">
        <f>IFERROR(IF(-SUM(AN$20:AN282)+AN$15&lt;0.000001,0,IF($C283&gt;='H-32A-WP06 - Debt Service'!AK$24,'H-32A-WP06 - Debt Service'!AK$27/12,0)),"-")</f>
        <v>0</v>
      </c>
      <c r="AO283" s="261">
        <f>IFERROR(IF(-SUM(AO$20:AO282)+AO$15&lt;0.000001,0,IF($C283&gt;='H-32A-WP06 - Debt Service'!AL$24,'H-32A-WP06 - Debt Service'!AL$27/12,0)),"-")</f>
        <v>0</v>
      </c>
      <c r="AP283" s="261">
        <f>IFERROR(IF(-SUM(AP$20:AP282)+AP$15&lt;0.000001,0,IF($C283&gt;='H-32A-WP06 - Debt Service'!AM$24,'H-32A-WP06 - Debt Service'!AM$27/12,0)),"-")</f>
        <v>0</v>
      </c>
      <c r="AQ283" s="261">
        <f>IFERROR(IF(-SUM(AQ$20:AQ282)+AQ$15&lt;0.000001,0,IF($C283&gt;='H-32A-WP06 - Debt Service'!AN$24,'H-32A-WP06 - Debt Service'!AN$27/12,0)),"-")</f>
        <v>0</v>
      </c>
      <c r="AR283" s="261">
        <f>IFERROR(IF(-SUM(AR$20:AR282)+AR$15&lt;0.000001,0,IF($C283&gt;='H-32A-WP06 - Debt Service'!AO$24,'H-32A-WP06 - Debt Service'!AO$27/12,0)),"-")</f>
        <v>0</v>
      </c>
      <c r="AS283" s="261">
        <f>IFERROR(IF(-SUM(AS$20:AS282)+AS$15&lt;0.000001,0,IF($C283&gt;='H-32A-WP06 - Debt Service'!AP$24,'H-32A-WP06 - Debt Service'!AP$27/12,0)),"-")</f>
        <v>0</v>
      </c>
      <c r="AT283" s="261">
        <f>IFERROR(IF(-SUM(AT$20:AT282)+AT$15&lt;0.000001,0,IF($C283&gt;='H-32A-WP06 - Debt Service'!AQ$24,'H-32A-WP06 - Debt Service'!AQ$27/12,0)),"-")</f>
        <v>0</v>
      </c>
    </row>
    <row r="284" spans="2:46" x14ac:dyDescent="0.35">
      <c r="B284" s="252">
        <f t="shared" si="19"/>
        <v>2041</v>
      </c>
      <c r="C284" s="273">
        <f t="shared" si="21"/>
        <v>51502</v>
      </c>
      <c r="D284" s="273"/>
      <c r="E284" s="261">
        <f>IFERROR(IF(-SUM(E$20:E283)+E$15&lt;0.000001,0,IF($C284&gt;='H-32A-WP06 - Debt Service'!C$24,'H-32A-WP06 - Debt Service'!C$27/12,0)),"-")</f>
        <v>0</v>
      </c>
      <c r="F284" s="261">
        <f>IFERROR(IF(-SUM(F$20:F283)+F$15&lt;0.000001,0,IF($C284&gt;='H-32A-WP06 - Debt Service'!D$24,'H-32A-WP06 - Debt Service'!D$27/12,0)),"-")</f>
        <v>0</v>
      </c>
      <c r="G284" s="261">
        <f>IFERROR(IF(-SUM(G$20:G283)+G$15&lt;0.000001,0,IF($C284&gt;='H-32A-WP06 - Debt Service'!E$24,'H-32A-WP06 - Debt Service'!E$27/12,0)),"-")</f>
        <v>0</v>
      </c>
      <c r="H284" s="261">
        <f>IFERROR(IF(-SUM(H$20:H283)+H$15&lt;0.000001,0,IF($C284&gt;='H-32A-WP06 - Debt Service'!F$24,'H-32A-WP06 - Debt Service'!F$27/12,0)),"-")</f>
        <v>0</v>
      </c>
      <c r="I284" s="261">
        <f>IFERROR(IF(-SUM(I$20:I283)+I$15&lt;0.000001,0,IF($C284&gt;='H-32A-WP06 - Debt Service'!G$24,'H-32A-WP06 - Debt Service'!G$27/12,0)),"-")</f>
        <v>0</v>
      </c>
      <c r="J284" s="261">
        <f>IFERROR(IF(-SUM(J$20:J283)+J$15&lt;0.000001,0,IF($C284&gt;='H-32A-WP06 - Debt Service'!H$24,'H-32A-WP06 - Debt Service'!H$27/12,0)),"-")</f>
        <v>0</v>
      </c>
      <c r="K284" s="261">
        <f>IFERROR(IF(-SUM(K$20:K283)+K$15&lt;0.000001,0,IF($C284&gt;='H-32A-WP06 - Debt Service'!I$24,'H-32A-WP06 - Debt Service'!I$27/12,0)),"-")</f>
        <v>0</v>
      </c>
      <c r="L284" s="261">
        <f>IFERROR(IF(-SUM(L$20:L283)+L$15&lt;0.000001,0,IF($C284&gt;='H-32A-WP06 - Debt Service'!J$24,'H-32A-WP06 - Debt Service'!J$27/12,0)),"-")</f>
        <v>0</v>
      </c>
      <c r="M284" s="261">
        <f>IFERROR(IF(-SUM(M$20:M283)+M$15&lt;0.000001,0,IF($C284&gt;='H-32A-WP06 - Debt Service'!K$24,'H-32A-WP06 - Debt Service'!K$27/12,0)),"-")</f>
        <v>0</v>
      </c>
      <c r="N284" s="261"/>
      <c r="O284" s="261"/>
      <c r="P284" s="261">
        <f>IFERROR(IF(-SUM(P$20:P283)+P$15&lt;0.000001,0,IF($C284&gt;='H-32A-WP06 - Debt Service'!M$24,'H-32A-WP06 - Debt Service'!M$27/12,0)),"-")</f>
        <v>0</v>
      </c>
      <c r="Q284" s="261">
        <f>IFERROR(IF(-SUM(Q$20:Q283)+Q$15&lt;0.000001,0,IF($C284&gt;='H-32A-WP06 - Debt Service'!L$24,'H-32A-WP06 - Debt Service'!L$27/12,0)),"-")</f>
        <v>0</v>
      </c>
      <c r="R284" s="261">
        <f>IFERROR(IF(-SUM(R$20:R283)+R$15&lt;0.000001,0,IF($C284&gt;='H-32A-WP06 - Debt Service'!S$24,'H-32A-WP06 - Debt Service'!S$27/12,0)),"-")</f>
        <v>0</v>
      </c>
      <c r="S284" s="261">
        <f>IFERROR(IF(-SUM(S$20:S283)+S$15&lt;0.000001,0,IF($C284&gt;='H-32A-WP06 - Debt Service'!O$24,'H-32A-WP06 - Debt Service'!O$27/12,0)),"-")</f>
        <v>0</v>
      </c>
      <c r="T284" s="261">
        <f>IFERROR(IF(-SUM(T$20:T283)+T$15&lt;0.000001,0,IF($C284&gt;='H-32A-WP06 - Debt Service'!#REF!,'H-32A-WP06 - Debt Service'!#REF!/12,0)),"-")</f>
        <v>0</v>
      </c>
      <c r="U284" s="261">
        <f>IFERROR(IF(-SUM(U$20:U283)+U$15&lt;0.000001,0,IF($C284&gt;='H-32A-WP06 - Debt Service'!T$24,'H-32A-WP06 - Debt Service'!T$27/12,0)),"-")</f>
        <v>0</v>
      </c>
      <c r="V284" s="261">
        <f>IFERROR(IF(-SUM(V$20:V283)+V$15&lt;0.000001,0,IF($C284&gt;='H-32A-WP06 - Debt Service'!N$24,'H-32A-WP06 - Debt Service'!N$27/12,0)),"-")</f>
        <v>0</v>
      </c>
      <c r="W284" s="261">
        <f>IFERROR(IF(-SUM(W$20:W283)+W$15&lt;0.000001,0,IF($C284&gt;='H-32A-WP06 - Debt Service'!Q$24,'H-32A-WP06 - Debt Service'!Q$27/12,0)),"-")</f>
        <v>0</v>
      </c>
      <c r="X284" s="261">
        <f>IFERROR(IF(-SUM(X$20:X283)+X$15&lt;0.000001,0,IF($C284&gt;='H-32A-WP06 - Debt Service'!T$24,'H-32A-WP06 - Debt Service'!T$27/12,0)),"-")</f>
        <v>0</v>
      </c>
      <c r="Y284" s="261">
        <f>IFERROR(IF(-SUM(Y$20:Y283)+Y$15&lt;0.000001,0,IF($C284&gt;='H-32A-WP06 - Debt Service'!#REF!,'H-32A-WP06 - Debt Service'!#REF!/12,0)),"-")</f>
        <v>0</v>
      </c>
      <c r="Z284" s="261">
        <f>IFERROR(IF(-SUM(Z$20:Z283)+Z$15&lt;0.000001,0,IF($C284&gt;='H-32A-WP06 - Debt Service'!S$24,'H-32A-WP06 - Debt Service'!S$27/12,0)),"-")</f>
        <v>0</v>
      </c>
      <c r="AA284" s="261">
        <f>IFERROR(IF(-SUM(AA$20:AA283)+AA$15&lt;0.000001,0,IF($C284&gt;='H-32A-WP06 - Debt Service'!R$24,'H-32A-WP06 - Debt Service'!R$27/12,0)),"-")</f>
        <v>0</v>
      </c>
      <c r="AB284" s="261">
        <f>IFERROR(IF(-SUM(AB$20:AB283)+AB$15&lt;0.000001,0,IF($C284&gt;='H-32A-WP06 - Debt Service'!P$24,'H-32A-WP06 - Debt Service'!P$27/12,0)),"-")</f>
        <v>0</v>
      </c>
      <c r="AC284" s="261">
        <f>IFERROR(IF(-SUM(AC$20:AC283)+AC$15&lt;0.000001,0,IF($C284&gt;='H-32A-WP06 - Debt Service'!#REF!,'H-32A-WP06 - Debt Service'!#REF!/12,0)),"-")</f>
        <v>0</v>
      </c>
      <c r="AD284" s="261">
        <f>IFERROR(IF(-SUM(AD$20:AD283)+AD$15&lt;0.000001,0,IF($C284&gt;='H-32A-WP06 - Debt Service'!#REF!,'H-32A-WP06 - Debt Service'!#REF!/12,0)),"-")</f>
        <v>0</v>
      </c>
      <c r="AE284" s="261">
        <f>IFERROR(IF(-SUM(AE$20:AE283)+AE$15&lt;0.000001,0,IF($C284&gt;='H-32A-WP06 - Debt Service'!#REF!,'H-32A-WP06 - Debt Service'!#REF!/12,0)),"-")</f>
        <v>0</v>
      </c>
      <c r="AF284" s="261">
        <f>IFERROR(IF(-SUM(AF$20:AF283)+AF$15&lt;0.000001,0,IF($C284&gt;='H-32A-WP06 - Debt Service'!#REF!,'H-32A-WP06 - Debt Service'!#REF!/12,0)),"-")</f>
        <v>0</v>
      </c>
      <c r="AH284" s="252">
        <f t="shared" si="20"/>
        <v>2041</v>
      </c>
      <c r="AI284" s="273">
        <f t="shared" si="22"/>
        <v>51502</v>
      </c>
      <c r="AJ284" s="273"/>
      <c r="AK284" s="261" t="str">
        <f>IFERROR(IF(-SUM(AK$20:AK283)+AK$15&lt;0.000001,0,IF($C284&gt;='H-32A-WP06 - Debt Service'!AH$24,'H-32A-WP06 - Debt Service'!AH$27/12,0)),"-")</f>
        <v>-</v>
      </c>
      <c r="AL284" s="261">
        <f>IFERROR(IF(-SUM(AL$20:AL283)+AL$15&lt;0.000001,0,IF($C284&gt;='H-32A-WP06 - Debt Service'!AI$24,'H-32A-WP06 - Debt Service'!AI$27/12,0)),"-")</f>
        <v>0</v>
      </c>
      <c r="AM284" s="261">
        <f>IFERROR(IF(-SUM(AM$20:AM283)+AM$15&lt;0.000001,0,IF($C284&gt;='H-32A-WP06 - Debt Service'!AJ$24,'H-32A-WP06 - Debt Service'!AJ$27/12,0)),"-")</f>
        <v>0</v>
      </c>
      <c r="AN284" s="261">
        <f>IFERROR(IF(-SUM(AN$20:AN283)+AN$15&lt;0.000001,0,IF($C284&gt;='H-32A-WP06 - Debt Service'!AK$24,'H-32A-WP06 - Debt Service'!AK$27/12,0)),"-")</f>
        <v>0</v>
      </c>
      <c r="AO284" s="261">
        <f>IFERROR(IF(-SUM(AO$20:AO283)+AO$15&lt;0.000001,0,IF($C284&gt;='H-32A-WP06 - Debt Service'!AL$24,'H-32A-WP06 - Debt Service'!AL$27/12,0)),"-")</f>
        <v>0</v>
      </c>
      <c r="AP284" s="261">
        <f>IFERROR(IF(-SUM(AP$20:AP283)+AP$15&lt;0.000001,0,IF($C284&gt;='H-32A-WP06 - Debt Service'!AM$24,'H-32A-WP06 - Debt Service'!AM$27/12,0)),"-")</f>
        <v>0</v>
      </c>
      <c r="AQ284" s="261">
        <f>IFERROR(IF(-SUM(AQ$20:AQ283)+AQ$15&lt;0.000001,0,IF($C284&gt;='H-32A-WP06 - Debt Service'!AN$24,'H-32A-WP06 - Debt Service'!AN$27/12,0)),"-")</f>
        <v>0</v>
      </c>
      <c r="AR284" s="261">
        <f>IFERROR(IF(-SUM(AR$20:AR283)+AR$15&lt;0.000001,0,IF($C284&gt;='H-32A-WP06 - Debt Service'!AO$24,'H-32A-WP06 - Debt Service'!AO$27/12,0)),"-")</f>
        <v>0</v>
      </c>
      <c r="AS284" s="261">
        <f>IFERROR(IF(-SUM(AS$20:AS283)+AS$15&lt;0.000001,0,IF($C284&gt;='H-32A-WP06 - Debt Service'!AP$24,'H-32A-WP06 - Debt Service'!AP$27/12,0)),"-")</f>
        <v>0</v>
      </c>
      <c r="AT284" s="261">
        <f>IFERROR(IF(-SUM(AT$20:AT283)+AT$15&lt;0.000001,0,IF($C284&gt;='H-32A-WP06 - Debt Service'!AQ$24,'H-32A-WP06 - Debt Service'!AQ$27/12,0)),"-")</f>
        <v>0</v>
      </c>
    </row>
    <row r="285" spans="2:46" x14ac:dyDescent="0.35">
      <c r="B285" s="252">
        <f t="shared" si="19"/>
        <v>2041</v>
      </c>
      <c r="C285" s="273">
        <f t="shared" si="21"/>
        <v>51533</v>
      </c>
      <c r="D285" s="273"/>
      <c r="E285" s="261">
        <f>IFERROR(IF(-SUM(E$20:E284)+E$15&lt;0.000001,0,IF($C285&gt;='H-32A-WP06 - Debt Service'!C$24,'H-32A-WP06 - Debt Service'!C$27/12,0)),"-")</f>
        <v>0</v>
      </c>
      <c r="F285" s="261">
        <f>IFERROR(IF(-SUM(F$20:F284)+F$15&lt;0.000001,0,IF($C285&gt;='H-32A-WP06 - Debt Service'!D$24,'H-32A-WP06 - Debt Service'!D$27/12,0)),"-")</f>
        <v>0</v>
      </c>
      <c r="G285" s="261">
        <f>IFERROR(IF(-SUM(G$20:G284)+G$15&lt;0.000001,0,IF($C285&gt;='H-32A-WP06 - Debt Service'!E$24,'H-32A-WP06 - Debt Service'!E$27/12,0)),"-")</f>
        <v>0</v>
      </c>
      <c r="H285" s="261">
        <f>IFERROR(IF(-SUM(H$20:H284)+H$15&lt;0.000001,0,IF($C285&gt;='H-32A-WP06 - Debt Service'!F$24,'H-32A-WP06 - Debt Service'!F$27/12,0)),"-")</f>
        <v>0</v>
      </c>
      <c r="I285" s="261">
        <f>IFERROR(IF(-SUM(I$20:I284)+I$15&lt;0.000001,0,IF($C285&gt;='H-32A-WP06 - Debt Service'!G$24,'H-32A-WP06 - Debt Service'!G$27/12,0)),"-")</f>
        <v>0</v>
      </c>
      <c r="J285" s="261">
        <f>IFERROR(IF(-SUM(J$20:J284)+J$15&lt;0.000001,0,IF($C285&gt;='H-32A-WP06 - Debt Service'!H$24,'H-32A-WP06 - Debt Service'!H$27/12,0)),"-")</f>
        <v>0</v>
      </c>
      <c r="K285" s="261">
        <f>IFERROR(IF(-SUM(K$20:K284)+K$15&lt;0.000001,0,IF($C285&gt;='H-32A-WP06 - Debt Service'!I$24,'H-32A-WP06 - Debt Service'!I$27/12,0)),"-")</f>
        <v>0</v>
      </c>
      <c r="L285" s="261">
        <f>IFERROR(IF(-SUM(L$20:L284)+L$15&lt;0.000001,0,IF($C285&gt;='H-32A-WP06 - Debt Service'!J$24,'H-32A-WP06 - Debt Service'!J$27/12,0)),"-")</f>
        <v>0</v>
      </c>
      <c r="M285" s="261">
        <f>IFERROR(IF(-SUM(M$20:M284)+M$15&lt;0.000001,0,IF($C285&gt;='H-32A-WP06 - Debt Service'!K$24,'H-32A-WP06 - Debt Service'!K$27/12,0)),"-")</f>
        <v>0</v>
      </c>
      <c r="N285" s="261"/>
      <c r="O285" s="261"/>
      <c r="P285" s="261">
        <f>IFERROR(IF(-SUM(P$20:P284)+P$15&lt;0.000001,0,IF($C285&gt;='H-32A-WP06 - Debt Service'!M$24,'H-32A-WP06 - Debt Service'!M$27/12,0)),"-")</f>
        <v>0</v>
      </c>
      <c r="Q285" s="261">
        <f>IFERROR(IF(-SUM(Q$20:Q284)+Q$15&lt;0.000001,0,IF($C285&gt;='H-32A-WP06 - Debt Service'!L$24,'H-32A-WP06 - Debt Service'!L$27/12,0)),"-")</f>
        <v>0</v>
      </c>
      <c r="R285" s="261">
        <f>IFERROR(IF(-SUM(R$20:R284)+R$15&lt;0.000001,0,IF($C285&gt;='H-32A-WP06 - Debt Service'!S$24,'H-32A-WP06 - Debt Service'!S$27/12,0)),"-")</f>
        <v>0</v>
      </c>
      <c r="S285" s="261">
        <f>IFERROR(IF(-SUM(S$20:S284)+S$15&lt;0.000001,0,IF($C285&gt;='H-32A-WP06 - Debt Service'!O$24,'H-32A-WP06 - Debt Service'!O$27/12,0)),"-")</f>
        <v>0</v>
      </c>
      <c r="T285" s="261">
        <f>IFERROR(IF(-SUM(T$20:T284)+T$15&lt;0.000001,0,IF($C285&gt;='H-32A-WP06 - Debt Service'!#REF!,'H-32A-WP06 - Debt Service'!#REF!/12,0)),"-")</f>
        <v>0</v>
      </c>
      <c r="U285" s="261">
        <f>IFERROR(IF(-SUM(U$20:U284)+U$15&lt;0.000001,0,IF($C285&gt;='H-32A-WP06 - Debt Service'!T$24,'H-32A-WP06 - Debt Service'!T$27/12,0)),"-")</f>
        <v>0</v>
      </c>
      <c r="V285" s="261">
        <f>IFERROR(IF(-SUM(V$20:V284)+V$15&lt;0.000001,0,IF($C285&gt;='H-32A-WP06 - Debt Service'!N$24,'H-32A-WP06 - Debt Service'!N$27/12,0)),"-")</f>
        <v>0</v>
      </c>
      <c r="W285" s="261">
        <f>IFERROR(IF(-SUM(W$20:W284)+W$15&lt;0.000001,0,IF($C285&gt;='H-32A-WP06 - Debt Service'!Q$24,'H-32A-WP06 - Debt Service'!Q$27/12,0)),"-")</f>
        <v>0</v>
      </c>
      <c r="X285" s="261">
        <f>IFERROR(IF(-SUM(X$20:X284)+X$15&lt;0.000001,0,IF($C285&gt;='H-32A-WP06 - Debt Service'!T$24,'H-32A-WP06 - Debt Service'!T$27/12,0)),"-")</f>
        <v>0</v>
      </c>
      <c r="Y285" s="261">
        <f>IFERROR(IF(-SUM(Y$20:Y284)+Y$15&lt;0.000001,0,IF($C285&gt;='H-32A-WP06 - Debt Service'!#REF!,'H-32A-WP06 - Debt Service'!#REF!/12,0)),"-")</f>
        <v>0</v>
      </c>
      <c r="Z285" s="261">
        <f>IFERROR(IF(-SUM(Z$20:Z284)+Z$15&lt;0.000001,0,IF($C285&gt;='H-32A-WP06 - Debt Service'!S$24,'H-32A-WP06 - Debt Service'!S$27/12,0)),"-")</f>
        <v>0</v>
      </c>
      <c r="AA285" s="261">
        <f>IFERROR(IF(-SUM(AA$20:AA284)+AA$15&lt;0.000001,0,IF($C285&gt;='H-32A-WP06 - Debt Service'!R$24,'H-32A-WP06 - Debt Service'!R$27/12,0)),"-")</f>
        <v>0</v>
      </c>
      <c r="AB285" s="261">
        <f>IFERROR(IF(-SUM(AB$20:AB284)+AB$15&lt;0.000001,0,IF($C285&gt;='H-32A-WP06 - Debt Service'!P$24,'H-32A-WP06 - Debt Service'!P$27/12,0)),"-")</f>
        <v>0</v>
      </c>
      <c r="AC285" s="261">
        <f>IFERROR(IF(-SUM(AC$20:AC284)+AC$15&lt;0.000001,0,IF($C285&gt;='H-32A-WP06 - Debt Service'!#REF!,'H-32A-WP06 - Debt Service'!#REF!/12,0)),"-")</f>
        <v>0</v>
      </c>
      <c r="AD285" s="261">
        <f>IFERROR(IF(-SUM(AD$20:AD284)+AD$15&lt;0.000001,0,IF($C285&gt;='H-32A-WP06 - Debt Service'!#REF!,'H-32A-WP06 - Debt Service'!#REF!/12,0)),"-")</f>
        <v>0</v>
      </c>
      <c r="AE285" s="261">
        <f>IFERROR(IF(-SUM(AE$20:AE284)+AE$15&lt;0.000001,0,IF($C285&gt;='H-32A-WP06 - Debt Service'!#REF!,'H-32A-WP06 - Debt Service'!#REF!/12,0)),"-")</f>
        <v>0</v>
      </c>
      <c r="AF285" s="261">
        <f>IFERROR(IF(-SUM(AF$20:AF284)+AF$15&lt;0.000001,0,IF($C285&gt;='H-32A-WP06 - Debt Service'!#REF!,'H-32A-WP06 - Debt Service'!#REF!/12,0)),"-")</f>
        <v>0</v>
      </c>
      <c r="AH285" s="252">
        <f t="shared" si="20"/>
        <v>2041</v>
      </c>
      <c r="AI285" s="273">
        <f t="shared" si="22"/>
        <v>51533</v>
      </c>
      <c r="AJ285" s="273"/>
      <c r="AK285" s="261" t="str">
        <f>IFERROR(IF(-SUM(AK$20:AK284)+AK$15&lt;0.000001,0,IF($C285&gt;='H-32A-WP06 - Debt Service'!AH$24,'H-32A-WP06 - Debt Service'!AH$27/12,0)),"-")</f>
        <v>-</v>
      </c>
      <c r="AL285" s="261">
        <f>IFERROR(IF(-SUM(AL$20:AL284)+AL$15&lt;0.000001,0,IF($C285&gt;='H-32A-WP06 - Debt Service'!AI$24,'H-32A-WP06 - Debt Service'!AI$27/12,0)),"-")</f>
        <v>0</v>
      </c>
      <c r="AM285" s="261">
        <f>IFERROR(IF(-SUM(AM$20:AM284)+AM$15&lt;0.000001,0,IF($C285&gt;='H-32A-WP06 - Debt Service'!AJ$24,'H-32A-WP06 - Debt Service'!AJ$27/12,0)),"-")</f>
        <v>0</v>
      </c>
      <c r="AN285" s="261">
        <f>IFERROR(IF(-SUM(AN$20:AN284)+AN$15&lt;0.000001,0,IF($C285&gt;='H-32A-WP06 - Debt Service'!AK$24,'H-32A-WP06 - Debt Service'!AK$27/12,0)),"-")</f>
        <v>0</v>
      </c>
      <c r="AO285" s="261">
        <f>IFERROR(IF(-SUM(AO$20:AO284)+AO$15&lt;0.000001,0,IF($C285&gt;='H-32A-WP06 - Debt Service'!AL$24,'H-32A-WP06 - Debt Service'!AL$27/12,0)),"-")</f>
        <v>0</v>
      </c>
      <c r="AP285" s="261">
        <f>IFERROR(IF(-SUM(AP$20:AP284)+AP$15&lt;0.000001,0,IF($C285&gt;='H-32A-WP06 - Debt Service'!AM$24,'H-32A-WP06 - Debt Service'!AM$27/12,0)),"-")</f>
        <v>0</v>
      </c>
      <c r="AQ285" s="261">
        <f>IFERROR(IF(-SUM(AQ$20:AQ284)+AQ$15&lt;0.000001,0,IF($C285&gt;='H-32A-WP06 - Debt Service'!AN$24,'H-32A-WP06 - Debt Service'!AN$27/12,0)),"-")</f>
        <v>0</v>
      </c>
      <c r="AR285" s="261">
        <f>IFERROR(IF(-SUM(AR$20:AR284)+AR$15&lt;0.000001,0,IF($C285&gt;='H-32A-WP06 - Debt Service'!AO$24,'H-32A-WP06 - Debt Service'!AO$27/12,0)),"-")</f>
        <v>0</v>
      </c>
      <c r="AS285" s="261">
        <f>IFERROR(IF(-SUM(AS$20:AS284)+AS$15&lt;0.000001,0,IF($C285&gt;='H-32A-WP06 - Debt Service'!AP$24,'H-32A-WP06 - Debt Service'!AP$27/12,0)),"-")</f>
        <v>0</v>
      </c>
      <c r="AT285" s="261">
        <f>IFERROR(IF(-SUM(AT$20:AT284)+AT$15&lt;0.000001,0,IF($C285&gt;='H-32A-WP06 - Debt Service'!AQ$24,'H-32A-WP06 - Debt Service'!AQ$27/12,0)),"-")</f>
        <v>0</v>
      </c>
    </row>
    <row r="286" spans="2:46" x14ac:dyDescent="0.35">
      <c r="B286" s="252">
        <f t="shared" si="19"/>
        <v>2041</v>
      </c>
      <c r="C286" s="273">
        <f t="shared" si="21"/>
        <v>51561</v>
      </c>
      <c r="D286" s="273"/>
      <c r="E286" s="261">
        <f>IFERROR(IF(-SUM(E$20:E285)+E$15&lt;0.000001,0,IF($C286&gt;='H-32A-WP06 - Debt Service'!C$24,'H-32A-WP06 - Debt Service'!C$27/12,0)),"-")</f>
        <v>0</v>
      </c>
      <c r="F286" s="261">
        <f>IFERROR(IF(-SUM(F$20:F285)+F$15&lt;0.000001,0,IF($C286&gt;='H-32A-WP06 - Debt Service'!D$24,'H-32A-WP06 - Debt Service'!D$27/12,0)),"-")</f>
        <v>0</v>
      </c>
      <c r="G286" s="261">
        <f>IFERROR(IF(-SUM(G$20:G285)+G$15&lt;0.000001,0,IF($C286&gt;='H-32A-WP06 - Debt Service'!E$24,'H-32A-WP06 - Debt Service'!E$27/12,0)),"-")</f>
        <v>0</v>
      </c>
      <c r="H286" s="261">
        <f>IFERROR(IF(-SUM(H$20:H285)+H$15&lt;0.000001,0,IF($C286&gt;='H-32A-WP06 - Debt Service'!F$24,'H-32A-WP06 - Debt Service'!F$27/12,0)),"-")</f>
        <v>0</v>
      </c>
      <c r="I286" s="261">
        <f>IFERROR(IF(-SUM(I$20:I285)+I$15&lt;0.000001,0,IF($C286&gt;='H-32A-WP06 - Debt Service'!G$24,'H-32A-WP06 - Debt Service'!G$27/12,0)),"-")</f>
        <v>0</v>
      </c>
      <c r="J286" s="261">
        <f>IFERROR(IF(-SUM(J$20:J285)+J$15&lt;0.000001,0,IF($C286&gt;='H-32A-WP06 - Debt Service'!H$24,'H-32A-WP06 - Debt Service'!H$27/12,0)),"-")</f>
        <v>0</v>
      </c>
      <c r="K286" s="261">
        <f>IFERROR(IF(-SUM(K$20:K285)+K$15&lt;0.000001,0,IF($C286&gt;='H-32A-WP06 - Debt Service'!I$24,'H-32A-WP06 - Debt Service'!I$27/12,0)),"-")</f>
        <v>0</v>
      </c>
      <c r="L286" s="261">
        <f>IFERROR(IF(-SUM(L$20:L285)+L$15&lt;0.000001,0,IF($C286&gt;='H-32A-WP06 - Debt Service'!J$24,'H-32A-WP06 - Debt Service'!J$27/12,0)),"-")</f>
        <v>0</v>
      </c>
      <c r="M286" s="261">
        <f>IFERROR(IF(-SUM(M$20:M285)+M$15&lt;0.000001,0,IF($C286&gt;='H-32A-WP06 - Debt Service'!K$24,'H-32A-WP06 - Debt Service'!K$27/12,0)),"-")</f>
        <v>0</v>
      </c>
      <c r="N286" s="261"/>
      <c r="O286" s="261"/>
      <c r="P286" s="261">
        <f>IFERROR(IF(-SUM(P$20:P285)+P$15&lt;0.000001,0,IF($C286&gt;='H-32A-WP06 - Debt Service'!M$24,'H-32A-WP06 - Debt Service'!M$27/12,0)),"-")</f>
        <v>0</v>
      </c>
      <c r="Q286" s="261">
        <f>IFERROR(IF(-SUM(Q$20:Q285)+Q$15&lt;0.000001,0,IF($C286&gt;='H-32A-WP06 - Debt Service'!L$24,'H-32A-WP06 - Debt Service'!L$27/12,0)),"-")</f>
        <v>0</v>
      </c>
      <c r="R286" s="261">
        <f>IFERROR(IF(-SUM(R$20:R285)+R$15&lt;0.000001,0,IF($C286&gt;='H-32A-WP06 - Debt Service'!S$24,'H-32A-WP06 - Debt Service'!S$27/12,0)),"-")</f>
        <v>0</v>
      </c>
      <c r="S286" s="261">
        <f>IFERROR(IF(-SUM(S$20:S285)+S$15&lt;0.000001,0,IF($C286&gt;='H-32A-WP06 - Debt Service'!O$24,'H-32A-WP06 - Debt Service'!O$27/12,0)),"-")</f>
        <v>0</v>
      </c>
      <c r="T286" s="261">
        <f>IFERROR(IF(-SUM(T$20:T285)+T$15&lt;0.000001,0,IF($C286&gt;='H-32A-WP06 - Debt Service'!#REF!,'H-32A-WP06 - Debt Service'!#REF!/12,0)),"-")</f>
        <v>0</v>
      </c>
      <c r="U286" s="261">
        <f>IFERROR(IF(-SUM(U$20:U285)+U$15&lt;0.000001,0,IF($C286&gt;='H-32A-WP06 - Debt Service'!T$24,'H-32A-WP06 - Debt Service'!T$27/12,0)),"-")</f>
        <v>0</v>
      </c>
      <c r="V286" s="261">
        <f>IFERROR(IF(-SUM(V$20:V285)+V$15&lt;0.000001,0,IF($C286&gt;='H-32A-WP06 - Debt Service'!N$24,'H-32A-WP06 - Debt Service'!N$27/12,0)),"-")</f>
        <v>0</v>
      </c>
      <c r="W286" s="261">
        <f>IFERROR(IF(-SUM(W$20:W285)+W$15&lt;0.000001,0,IF($C286&gt;='H-32A-WP06 - Debt Service'!Q$24,'H-32A-WP06 - Debt Service'!Q$27/12,0)),"-")</f>
        <v>0</v>
      </c>
      <c r="X286" s="261">
        <f>IFERROR(IF(-SUM(X$20:X285)+X$15&lt;0.000001,0,IF($C286&gt;='H-32A-WP06 - Debt Service'!T$24,'H-32A-WP06 - Debt Service'!T$27/12,0)),"-")</f>
        <v>0</v>
      </c>
      <c r="Y286" s="261">
        <f>IFERROR(IF(-SUM(Y$20:Y285)+Y$15&lt;0.000001,0,IF($C286&gt;='H-32A-WP06 - Debt Service'!#REF!,'H-32A-WP06 - Debt Service'!#REF!/12,0)),"-")</f>
        <v>0</v>
      </c>
      <c r="Z286" s="261">
        <f>IFERROR(IF(-SUM(Z$20:Z285)+Z$15&lt;0.000001,0,IF($C286&gt;='H-32A-WP06 - Debt Service'!S$24,'H-32A-WP06 - Debt Service'!S$27/12,0)),"-")</f>
        <v>0</v>
      </c>
      <c r="AA286" s="261">
        <f>IFERROR(IF(-SUM(AA$20:AA285)+AA$15&lt;0.000001,0,IF($C286&gt;='H-32A-WP06 - Debt Service'!R$24,'H-32A-WP06 - Debt Service'!R$27/12,0)),"-")</f>
        <v>0</v>
      </c>
      <c r="AB286" s="261">
        <f>IFERROR(IF(-SUM(AB$20:AB285)+AB$15&lt;0.000001,0,IF($C286&gt;='H-32A-WP06 - Debt Service'!P$24,'H-32A-WP06 - Debt Service'!P$27/12,0)),"-")</f>
        <v>0</v>
      </c>
      <c r="AC286" s="261">
        <f>IFERROR(IF(-SUM(AC$20:AC285)+AC$15&lt;0.000001,0,IF($C286&gt;='H-32A-WP06 - Debt Service'!#REF!,'H-32A-WP06 - Debt Service'!#REF!/12,0)),"-")</f>
        <v>0</v>
      </c>
      <c r="AD286" s="261">
        <f>IFERROR(IF(-SUM(AD$20:AD285)+AD$15&lt;0.000001,0,IF($C286&gt;='H-32A-WP06 - Debt Service'!#REF!,'H-32A-WP06 - Debt Service'!#REF!/12,0)),"-")</f>
        <v>0</v>
      </c>
      <c r="AE286" s="261">
        <f>IFERROR(IF(-SUM(AE$20:AE285)+AE$15&lt;0.000001,0,IF($C286&gt;='H-32A-WP06 - Debt Service'!#REF!,'H-32A-WP06 - Debt Service'!#REF!/12,0)),"-")</f>
        <v>0</v>
      </c>
      <c r="AF286" s="261">
        <f>IFERROR(IF(-SUM(AF$20:AF285)+AF$15&lt;0.000001,0,IF($C286&gt;='H-32A-WP06 - Debt Service'!#REF!,'H-32A-WP06 - Debt Service'!#REF!/12,0)),"-")</f>
        <v>0</v>
      </c>
      <c r="AH286" s="252">
        <f t="shared" si="20"/>
        <v>2041</v>
      </c>
      <c r="AI286" s="273">
        <f t="shared" si="22"/>
        <v>51561</v>
      </c>
      <c r="AJ286" s="273"/>
      <c r="AK286" s="261" t="str">
        <f>IFERROR(IF(-SUM(AK$20:AK285)+AK$15&lt;0.000001,0,IF($C286&gt;='H-32A-WP06 - Debt Service'!AH$24,'H-32A-WP06 - Debt Service'!AH$27/12,0)),"-")</f>
        <v>-</v>
      </c>
      <c r="AL286" s="261">
        <f>IFERROR(IF(-SUM(AL$20:AL285)+AL$15&lt;0.000001,0,IF($C286&gt;='H-32A-WP06 - Debt Service'!AI$24,'H-32A-WP06 - Debt Service'!AI$27/12,0)),"-")</f>
        <v>0</v>
      </c>
      <c r="AM286" s="261">
        <f>IFERROR(IF(-SUM(AM$20:AM285)+AM$15&lt;0.000001,0,IF($C286&gt;='H-32A-WP06 - Debt Service'!AJ$24,'H-32A-WP06 - Debt Service'!AJ$27/12,0)),"-")</f>
        <v>0</v>
      </c>
      <c r="AN286" s="261">
        <f>IFERROR(IF(-SUM(AN$20:AN285)+AN$15&lt;0.000001,0,IF($C286&gt;='H-32A-WP06 - Debt Service'!AK$24,'H-32A-WP06 - Debt Service'!AK$27/12,0)),"-")</f>
        <v>0</v>
      </c>
      <c r="AO286" s="261">
        <f>IFERROR(IF(-SUM(AO$20:AO285)+AO$15&lt;0.000001,0,IF($C286&gt;='H-32A-WP06 - Debt Service'!AL$24,'H-32A-WP06 - Debt Service'!AL$27/12,0)),"-")</f>
        <v>0</v>
      </c>
      <c r="AP286" s="261">
        <f>IFERROR(IF(-SUM(AP$20:AP285)+AP$15&lt;0.000001,0,IF($C286&gt;='H-32A-WP06 - Debt Service'!AM$24,'H-32A-WP06 - Debt Service'!AM$27/12,0)),"-")</f>
        <v>0</v>
      </c>
      <c r="AQ286" s="261">
        <f>IFERROR(IF(-SUM(AQ$20:AQ285)+AQ$15&lt;0.000001,0,IF($C286&gt;='H-32A-WP06 - Debt Service'!AN$24,'H-32A-WP06 - Debt Service'!AN$27/12,0)),"-")</f>
        <v>0</v>
      </c>
      <c r="AR286" s="261">
        <f>IFERROR(IF(-SUM(AR$20:AR285)+AR$15&lt;0.000001,0,IF($C286&gt;='H-32A-WP06 - Debt Service'!AO$24,'H-32A-WP06 - Debt Service'!AO$27/12,0)),"-")</f>
        <v>0</v>
      </c>
      <c r="AS286" s="261">
        <f>IFERROR(IF(-SUM(AS$20:AS285)+AS$15&lt;0.000001,0,IF($C286&gt;='H-32A-WP06 - Debt Service'!AP$24,'H-32A-WP06 - Debt Service'!AP$27/12,0)),"-")</f>
        <v>0</v>
      </c>
      <c r="AT286" s="261">
        <f>IFERROR(IF(-SUM(AT$20:AT285)+AT$15&lt;0.000001,0,IF($C286&gt;='H-32A-WP06 - Debt Service'!AQ$24,'H-32A-WP06 - Debt Service'!AQ$27/12,0)),"-")</f>
        <v>0</v>
      </c>
    </row>
    <row r="287" spans="2:46" x14ac:dyDescent="0.35">
      <c r="B287" s="252">
        <f t="shared" si="19"/>
        <v>2041</v>
      </c>
      <c r="C287" s="273">
        <f t="shared" si="21"/>
        <v>51592</v>
      </c>
      <c r="D287" s="273"/>
      <c r="E287" s="261">
        <f>IFERROR(IF(-SUM(E$20:E286)+E$15&lt;0.000001,0,IF($C287&gt;='H-32A-WP06 - Debt Service'!C$24,'H-32A-WP06 - Debt Service'!C$27/12,0)),"-")</f>
        <v>0</v>
      </c>
      <c r="F287" s="261">
        <f>IFERROR(IF(-SUM(F$20:F286)+F$15&lt;0.000001,0,IF($C287&gt;='H-32A-WP06 - Debt Service'!D$24,'H-32A-WP06 - Debt Service'!D$27/12,0)),"-")</f>
        <v>0</v>
      </c>
      <c r="G287" s="261">
        <f>IFERROR(IF(-SUM(G$20:G286)+G$15&lt;0.000001,0,IF($C287&gt;='H-32A-WP06 - Debt Service'!E$24,'H-32A-WP06 - Debt Service'!E$27/12,0)),"-")</f>
        <v>0</v>
      </c>
      <c r="H287" s="261">
        <f>IFERROR(IF(-SUM(H$20:H286)+H$15&lt;0.000001,0,IF($C287&gt;='H-32A-WP06 - Debt Service'!F$24,'H-32A-WP06 - Debt Service'!F$27/12,0)),"-")</f>
        <v>0</v>
      </c>
      <c r="I287" s="261">
        <f>IFERROR(IF(-SUM(I$20:I286)+I$15&lt;0.000001,0,IF($C287&gt;='H-32A-WP06 - Debt Service'!G$24,'H-32A-WP06 - Debt Service'!G$27/12,0)),"-")</f>
        <v>0</v>
      </c>
      <c r="J287" s="261">
        <f>IFERROR(IF(-SUM(J$20:J286)+J$15&lt;0.000001,0,IF($C287&gt;='H-32A-WP06 - Debt Service'!H$24,'H-32A-WP06 - Debt Service'!H$27/12,0)),"-")</f>
        <v>0</v>
      </c>
      <c r="K287" s="261">
        <f>IFERROR(IF(-SUM(K$20:K286)+K$15&lt;0.000001,0,IF($C287&gt;='H-32A-WP06 - Debt Service'!I$24,'H-32A-WP06 - Debt Service'!I$27/12,0)),"-")</f>
        <v>0</v>
      </c>
      <c r="L287" s="261">
        <f>IFERROR(IF(-SUM(L$20:L286)+L$15&lt;0.000001,0,IF($C287&gt;='H-32A-WP06 - Debt Service'!J$24,'H-32A-WP06 - Debt Service'!J$27/12,0)),"-")</f>
        <v>0</v>
      </c>
      <c r="M287" s="261">
        <f>IFERROR(IF(-SUM(M$20:M286)+M$15&lt;0.000001,0,IF($C287&gt;='H-32A-WP06 - Debt Service'!K$24,'H-32A-WP06 - Debt Service'!K$27/12,0)),"-")</f>
        <v>0</v>
      </c>
      <c r="N287" s="261"/>
      <c r="O287" s="261"/>
      <c r="P287" s="261">
        <f>IFERROR(IF(-SUM(P$20:P286)+P$15&lt;0.000001,0,IF($C287&gt;='H-32A-WP06 - Debt Service'!M$24,'H-32A-WP06 - Debt Service'!M$27/12,0)),"-")</f>
        <v>0</v>
      </c>
      <c r="Q287" s="261">
        <f>IFERROR(IF(-SUM(Q$20:Q286)+Q$15&lt;0.000001,0,IF($C287&gt;='H-32A-WP06 - Debt Service'!L$24,'H-32A-WP06 - Debt Service'!L$27/12,0)),"-")</f>
        <v>0</v>
      </c>
      <c r="R287" s="261">
        <f>IFERROR(IF(-SUM(R$20:R286)+R$15&lt;0.000001,0,IF($C287&gt;='H-32A-WP06 - Debt Service'!S$24,'H-32A-WP06 - Debt Service'!S$27/12,0)),"-")</f>
        <v>0</v>
      </c>
      <c r="S287" s="261">
        <f>IFERROR(IF(-SUM(S$20:S286)+S$15&lt;0.000001,0,IF($C287&gt;='H-32A-WP06 - Debt Service'!O$24,'H-32A-WP06 - Debt Service'!O$27/12,0)),"-")</f>
        <v>0</v>
      </c>
      <c r="T287" s="261">
        <f>IFERROR(IF(-SUM(T$20:T286)+T$15&lt;0.000001,0,IF($C287&gt;='H-32A-WP06 - Debt Service'!#REF!,'H-32A-WP06 - Debt Service'!#REF!/12,0)),"-")</f>
        <v>0</v>
      </c>
      <c r="U287" s="261">
        <f>IFERROR(IF(-SUM(U$20:U286)+U$15&lt;0.000001,0,IF($C287&gt;='H-32A-WP06 - Debt Service'!T$24,'H-32A-WP06 - Debt Service'!T$27/12,0)),"-")</f>
        <v>0</v>
      </c>
      <c r="V287" s="261">
        <f>IFERROR(IF(-SUM(V$20:V286)+V$15&lt;0.000001,0,IF($C287&gt;='H-32A-WP06 - Debt Service'!N$24,'H-32A-WP06 - Debt Service'!N$27/12,0)),"-")</f>
        <v>0</v>
      </c>
      <c r="W287" s="261">
        <f>IFERROR(IF(-SUM(W$20:W286)+W$15&lt;0.000001,0,IF($C287&gt;='H-32A-WP06 - Debt Service'!Q$24,'H-32A-WP06 - Debt Service'!Q$27/12,0)),"-")</f>
        <v>0</v>
      </c>
      <c r="X287" s="261">
        <f>IFERROR(IF(-SUM(X$20:X286)+X$15&lt;0.000001,0,IF($C287&gt;='H-32A-WP06 - Debt Service'!T$24,'H-32A-WP06 - Debt Service'!T$27/12,0)),"-")</f>
        <v>0</v>
      </c>
      <c r="Y287" s="261">
        <f>IFERROR(IF(-SUM(Y$20:Y286)+Y$15&lt;0.000001,0,IF($C287&gt;='H-32A-WP06 - Debt Service'!#REF!,'H-32A-WP06 - Debt Service'!#REF!/12,0)),"-")</f>
        <v>0</v>
      </c>
      <c r="Z287" s="261">
        <f>IFERROR(IF(-SUM(Z$20:Z286)+Z$15&lt;0.000001,0,IF($C287&gt;='H-32A-WP06 - Debt Service'!S$24,'H-32A-WP06 - Debt Service'!S$27/12,0)),"-")</f>
        <v>0</v>
      </c>
      <c r="AA287" s="261">
        <f>IFERROR(IF(-SUM(AA$20:AA286)+AA$15&lt;0.000001,0,IF($C287&gt;='H-32A-WP06 - Debt Service'!R$24,'H-32A-WP06 - Debt Service'!R$27/12,0)),"-")</f>
        <v>0</v>
      </c>
      <c r="AB287" s="261">
        <f>IFERROR(IF(-SUM(AB$20:AB286)+AB$15&lt;0.000001,0,IF($C287&gt;='H-32A-WP06 - Debt Service'!P$24,'H-32A-WP06 - Debt Service'!P$27/12,0)),"-")</f>
        <v>0</v>
      </c>
      <c r="AC287" s="261">
        <f>IFERROR(IF(-SUM(AC$20:AC286)+AC$15&lt;0.000001,0,IF($C287&gt;='H-32A-WP06 - Debt Service'!#REF!,'H-32A-WP06 - Debt Service'!#REF!/12,0)),"-")</f>
        <v>0</v>
      </c>
      <c r="AD287" s="261">
        <f>IFERROR(IF(-SUM(AD$20:AD286)+AD$15&lt;0.000001,0,IF($C287&gt;='H-32A-WP06 - Debt Service'!#REF!,'H-32A-WP06 - Debt Service'!#REF!/12,0)),"-")</f>
        <v>0</v>
      </c>
      <c r="AE287" s="261">
        <f>IFERROR(IF(-SUM(AE$20:AE286)+AE$15&lt;0.000001,0,IF($C287&gt;='H-32A-WP06 - Debt Service'!#REF!,'H-32A-WP06 - Debt Service'!#REF!/12,0)),"-")</f>
        <v>0</v>
      </c>
      <c r="AF287" s="261">
        <f>IFERROR(IF(-SUM(AF$20:AF286)+AF$15&lt;0.000001,0,IF($C287&gt;='H-32A-WP06 - Debt Service'!#REF!,'H-32A-WP06 - Debt Service'!#REF!/12,0)),"-")</f>
        <v>0</v>
      </c>
      <c r="AH287" s="252">
        <f t="shared" si="20"/>
        <v>2041</v>
      </c>
      <c r="AI287" s="273">
        <f t="shared" si="22"/>
        <v>51592</v>
      </c>
      <c r="AJ287" s="273"/>
      <c r="AK287" s="261" t="str">
        <f>IFERROR(IF(-SUM(AK$20:AK286)+AK$15&lt;0.000001,0,IF($C287&gt;='H-32A-WP06 - Debt Service'!AH$24,'H-32A-WP06 - Debt Service'!AH$27/12,0)),"-")</f>
        <v>-</v>
      </c>
      <c r="AL287" s="261">
        <f>IFERROR(IF(-SUM(AL$20:AL286)+AL$15&lt;0.000001,0,IF($C287&gt;='H-32A-WP06 - Debt Service'!AI$24,'H-32A-WP06 - Debt Service'!AI$27/12,0)),"-")</f>
        <v>0</v>
      </c>
      <c r="AM287" s="261">
        <f>IFERROR(IF(-SUM(AM$20:AM286)+AM$15&lt;0.000001,0,IF($C287&gt;='H-32A-WP06 - Debt Service'!AJ$24,'H-32A-WP06 - Debt Service'!AJ$27/12,0)),"-")</f>
        <v>0</v>
      </c>
      <c r="AN287" s="261">
        <f>IFERROR(IF(-SUM(AN$20:AN286)+AN$15&lt;0.000001,0,IF($C287&gt;='H-32A-WP06 - Debt Service'!AK$24,'H-32A-WP06 - Debt Service'!AK$27/12,0)),"-")</f>
        <v>0</v>
      </c>
      <c r="AO287" s="261">
        <f>IFERROR(IF(-SUM(AO$20:AO286)+AO$15&lt;0.000001,0,IF($C287&gt;='H-32A-WP06 - Debt Service'!AL$24,'H-32A-WP06 - Debt Service'!AL$27/12,0)),"-")</f>
        <v>0</v>
      </c>
      <c r="AP287" s="261">
        <f>IFERROR(IF(-SUM(AP$20:AP286)+AP$15&lt;0.000001,0,IF($C287&gt;='H-32A-WP06 - Debt Service'!AM$24,'H-32A-WP06 - Debt Service'!AM$27/12,0)),"-")</f>
        <v>0</v>
      </c>
      <c r="AQ287" s="261">
        <f>IFERROR(IF(-SUM(AQ$20:AQ286)+AQ$15&lt;0.000001,0,IF($C287&gt;='H-32A-WP06 - Debt Service'!AN$24,'H-32A-WP06 - Debt Service'!AN$27/12,0)),"-")</f>
        <v>0</v>
      </c>
      <c r="AR287" s="261">
        <f>IFERROR(IF(-SUM(AR$20:AR286)+AR$15&lt;0.000001,0,IF($C287&gt;='H-32A-WP06 - Debt Service'!AO$24,'H-32A-WP06 - Debt Service'!AO$27/12,0)),"-")</f>
        <v>0</v>
      </c>
      <c r="AS287" s="261">
        <f>IFERROR(IF(-SUM(AS$20:AS286)+AS$15&lt;0.000001,0,IF($C287&gt;='H-32A-WP06 - Debt Service'!AP$24,'H-32A-WP06 - Debt Service'!AP$27/12,0)),"-")</f>
        <v>0</v>
      </c>
      <c r="AT287" s="261">
        <f>IFERROR(IF(-SUM(AT$20:AT286)+AT$15&lt;0.000001,0,IF($C287&gt;='H-32A-WP06 - Debt Service'!AQ$24,'H-32A-WP06 - Debt Service'!AQ$27/12,0)),"-")</f>
        <v>0</v>
      </c>
    </row>
    <row r="288" spans="2:46" x14ac:dyDescent="0.35">
      <c r="B288" s="252">
        <f t="shared" si="19"/>
        <v>2041</v>
      </c>
      <c r="C288" s="273">
        <f t="shared" si="21"/>
        <v>51622</v>
      </c>
      <c r="D288" s="273"/>
      <c r="E288" s="261">
        <f>IFERROR(IF(-SUM(E$20:E287)+E$15&lt;0.000001,0,IF($C288&gt;='H-32A-WP06 - Debt Service'!C$24,'H-32A-WP06 - Debt Service'!C$27/12,0)),"-")</f>
        <v>0</v>
      </c>
      <c r="F288" s="261">
        <f>IFERROR(IF(-SUM(F$20:F287)+F$15&lt;0.000001,0,IF($C288&gt;='H-32A-WP06 - Debt Service'!D$24,'H-32A-WP06 - Debt Service'!D$27/12,0)),"-")</f>
        <v>0</v>
      </c>
      <c r="G288" s="261">
        <f>IFERROR(IF(-SUM(G$20:G287)+G$15&lt;0.000001,0,IF($C288&gt;='H-32A-WP06 - Debt Service'!E$24,'H-32A-WP06 - Debt Service'!E$27/12,0)),"-")</f>
        <v>0</v>
      </c>
      <c r="H288" s="261">
        <f>IFERROR(IF(-SUM(H$20:H287)+H$15&lt;0.000001,0,IF($C288&gt;='H-32A-WP06 - Debt Service'!F$24,'H-32A-WP06 - Debt Service'!F$27/12,0)),"-")</f>
        <v>0</v>
      </c>
      <c r="I288" s="261">
        <f>IFERROR(IF(-SUM(I$20:I287)+I$15&lt;0.000001,0,IF($C288&gt;='H-32A-WP06 - Debt Service'!G$24,'H-32A-WP06 - Debt Service'!G$27/12,0)),"-")</f>
        <v>0</v>
      </c>
      <c r="J288" s="261">
        <f>IFERROR(IF(-SUM(J$20:J287)+J$15&lt;0.000001,0,IF($C288&gt;='H-32A-WP06 - Debt Service'!H$24,'H-32A-WP06 - Debt Service'!H$27/12,0)),"-")</f>
        <v>0</v>
      </c>
      <c r="K288" s="261">
        <f>IFERROR(IF(-SUM(K$20:K287)+K$15&lt;0.000001,0,IF($C288&gt;='H-32A-WP06 - Debt Service'!I$24,'H-32A-WP06 - Debt Service'!I$27/12,0)),"-")</f>
        <v>0</v>
      </c>
      <c r="L288" s="261">
        <f>IFERROR(IF(-SUM(L$20:L287)+L$15&lt;0.000001,0,IF($C288&gt;='H-32A-WP06 - Debt Service'!J$24,'H-32A-WP06 - Debt Service'!J$27/12,0)),"-")</f>
        <v>0</v>
      </c>
      <c r="M288" s="261">
        <f>IFERROR(IF(-SUM(M$20:M287)+M$15&lt;0.000001,0,IF($C288&gt;='H-32A-WP06 - Debt Service'!K$24,'H-32A-WP06 - Debt Service'!K$27/12,0)),"-")</f>
        <v>0</v>
      </c>
      <c r="N288" s="261"/>
      <c r="O288" s="261"/>
      <c r="P288" s="261">
        <f>IFERROR(IF(-SUM(P$20:P287)+P$15&lt;0.000001,0,IF($C288&gt;='H-32A-WP06 - Debt Service'!M$24,'H-32A-WP06 - Debt Service'!M$27/12,0)),"-")</f>
        <v>0</v>
      </c>
      <c r="Q288" s="261">
        <f>IFERROR(IF(-SUM(Q$20:Q287)+Q$15&lt;0.000001,0,IF($C288&gt;='H-32A-WP06 - Debt Service'!L$24,'H-32A-WP06 - Debt Service'!L$27/12,0)),"-")</f>
        <v>0</v>
      </c>
      <c r="R288" s="261">
        <f>IFERROR(IF(-SUM(R$20:R287)+R$15&lt;0.000001,0,IF($C288&gt;='H-32A-WP06 - Debt Service'!S$24,'H-32A-WP06 - Debt Service'!S$27/12,0)),"-")</f>
        <v>0</v>
      </c>
      <c r="S288" s="261">
        <f>IFERROR(IF(-SUM(S$20:S287)+S$15&lt;0.000001,0,IF($C288&gt;='H-32A-WP06 - Debt Service'!O$24,'H-32A-WP06 - Debt Service'!O$27/12,0)),"-")</f>
        <v>0</v>
      </c>
      <c r="T288" s="261">
        <f>IFERROR(IF(-SUM(T$20:T287)+T$15&lt;0.000001,0,IF($C288&gt;='H-32A-WP06 - Debt Service'!#REF!,'H-32A-WP06 - Debt Service'!#REF!/12,0)),"-")</f>
        <v>0</v>
      </c>
      <c r="U288" s="261">
        <f>IFERROR(IF(-SUM(U$20:U287)+U$15&lt;0.000001,0,IF($C288&gt;='H-32A-WP06 - Debt Service'!T$24,'H-32A-WP06 - Debt Service'!T$27/12,0)),"-")</f>
        <v>0</v>
      </c>
      <c r="V288" s="261">
        <f>IFERROR(IF(-SUM(V$20:V287)+V$15&lt;0.000001,0,IF($C288&gt;='H-32A-WP06 - Debt Service'!N$24,'H-32A-WP06 - Debt Service'!N$27/12,0)),"-")</f>
        <v>0</v>
      </c>
      <c r="W288" s="261">
        <f>IFERROR(IF(-SUM(W$20:W287)+W$15&lt;0.000001,0,IF($C288&gt;='H-32A-WP06 - Debt Service'!Q$24,'H-32A-WP06 - Debt Service'!Q$27/12,0)),"-")</f>
        <v>0</v>
      </c>
      <c r="X288" s="261">
        <f>IFERROR(IF(-SUM(X$20:X287)+X$15&lt;0.000001,0,IF($C288&gt;='H-32A-WP06 - Debt Service'!T$24,'H-32A-WP06 - Debt Service'!T$27/12,0)),"-")</f>
        <v>0</v>
      </c>
      <c r="Y288" s="261">
        <f>IFERROR(IF(-SUM(Y$20:Y287)+Y$15&lt;0.000001,0,IF($C288&gt;='H-32A-WP06 - Debt Service'!#REF!,'H-32A-WP06 - Debt Service'!#REF!/12,0)),"-")</f>
        <v>0</v>
      </c>
      <c r="Z288" s="261">
        <f>IFERROR(IF(-SUM(Z$20:Z287)+Z$15&lt;0.000001,0,IF($C288&gt;='H-32A-WP06 - Debt Service'!S$24,'H-32A-WP06 - Debt Service'!S$27/12,0)),"-")</f>
        <v>0</v>
      </c>
      <c r="AA288" s="261">
        <f>IFERROR(IF(-SUM(AA$20:AA287)+AA$15&lt;0.000001,0,IF($C288&gt;='H-32A-WP06 - Debt Service'!R$24,'H-32A-WP06 - Debt Service'!R$27/12,0)),"-")</f>
        <v>0</v>
      </c>
      <c r="AB288" s="261">
        <f>IFERROR(IF(-SUM(AB$20:AB287)+AB$15&lt;0.000001,0,IF($C288&gt;='H-32A-WP06 - Debt Service'!P$24,'H-32A-WP06 - Debt Service'!P$27/12,0)),"-")</f>
        <v>0</v>
      </c>
      <c r="AC288" s="261">
        <f>IFERROR(IF(-SUM(AC$20:AC287)+AC$15&lt;0.000001,0,IF($C288&gt;='H-32A-WP06 - Debt Service'!#REF!,'H-32A-WP06 - Debt Service'!#REF!/12,0)),"-")</f>
        <v>0</v>
      </c>
      <c r="AD288" s="261">
        <f>IFERROR(IF(-SUM(AD$20:AD287)+AD$15&lt;0.000001,0,IF($C288&gt;='H-32A-WP06 - Debt Service'!#REF!,'H-32A-WP06 - Debt Service'!#REF!/12,0)),"-")</f>
        <v>0</v>
      </c>
      <c r="AE288" s="261">
        <f>IFERROR(IF(-SUM(AE$20:AE287)+AE$15&lt;0.000001,0,IF($C288&gt;='H-32A-WP06 - Debt Service'!#REF!,'H-32A-WP06 - Debt Service'!#REF!/12,0)),"-")</f>
        <v>0</v>
      </c>
      <c r="AF288" s="261">
        <f>IFERROR(IF(-SUM(AF$20:AF287)+AF$15&lt;0.000001,0,IF($C288&gt;='H-32A-WP06 - Debt Service'!#REF!,'H-32A-WP06 - Debt Service'!#REF!/12,0)),"-")</f>
        <v>0</v>
      </c>
      <c r="AH288" s="252">
        <f t="shared" si="20"/>
        <v>2041</v>
      </c>
      <c r="AI288" s="273">
        <f t="shared" si="22"/>
        <v>51622</v>
      </c>
      <c r="AJ288" s="273"/>
      <c r="AK288" s="261" t="str">
        <f>IFERROR(IF(-SUM(AK$20:AK287)+AK$15&lt;0.000001,0,IF($C288&gt;='H-32A-WP06 - Debt Service'!AH$24,'H-32A-WP06 - Debt Service'!AH$27/12,0)),"-")</f>
        <v>-</v>
      </c>
      <c r="AL288" s="261">
        <f>IFERROR(IF(-SUM(AL$20:AL287)+AL$15&lt;0.000001,0,IF($C288&gt;='H-32A-WP06 - Debt Service'!AI$24,'H-32A-WP06 - Debt Service'!AI$27/12,0)),"-")</f>
        <v>0</v>
      </c>
      <c r="AM288" s="261">
        <f>IFERROR(IF(-SUM(AM$20:AM287)+AM$15&lt;0.000001,0,IF($C288&gt;='H-32A-WP06 - Debt Service'!AJ$24,'H-32A-WP06 - Debt Service'!AJ$27/12,0)),"-")</f>
        <v>0</v>
      </c>
      <c r="AN288" s="261">
        <f>IFERROR(IF(-SUM(AN$20:AN287)+AN$15&lt;0.000001,0,IF($C288&gt;='H-32A-WP06 - Debt Service'!AK$24,'H-32A-WP06 - Debt Service'!AK$27/12,0)),"-")</f>
        <v>0</v>
      </c>
      <c r="AO288" s="261">
        <f>IFERROR(IF(-SUM(AO$20:AO287)+AO$15&lt;0.000001,0,IF($C288&gt;='H-32A-WP06 - Debt Service'!AL$24,'H-32A-WP06 - Debt Service'!AL$27/12,0)),"-")</f>
        <v>0</v>
      </c>
      <c r="AP288" s="261">
        <f>IFERROR(IF(-SUM(AP$20:AP287)+AP$15&lt;0.000001,0,IF($C288&gt;='H-32A-WP06 - Debt Service'!AM$24,'H-32A-WP06 - Debt Service'!AM$27/12,0)),"-")</f>
        <v>0</v>
      </c>
      <c r="AQ288" s="261">
        <f>IFERROR(IF(-SUM(AQ$20:AQ287)+AQ$15&lt;0.000001,0,IF($C288&gt;='H-32A-WP06 - Debt Service'!AN$24,'H-32A-WP06 - Debt Service'!AN$27/12,0)),"-")</f>
        <v>0</v>
      </c>
      <c r="AR288" s="261">
        <f>IFERROR(IF(-SUM(AR$20:AR287)+AR$15&lt;0.000001,0,IF($C288&gt;='H-32A-WP06 - Debt Service'!AO$24,'H-32A-WP06 - Debt Service'!AO$27/12,0)),"-")</f>
        <v>0</v>
      </c>
      <c r="AS288" s="261">
        <f>IFERROR(IF(-SUM(AS$20:AS287)+AS$15&lt;0.000001,0,IF($C288&gt;='H-32A-WP06 - Debt Service'!AP$24,'H-32A-WP06 - Debt Service'!AP$27/12,0)),"-")</f>
        <v>0</v>
      </c>
      <c r="AT288" s="261">
        <f>IFERROR(IF(-SUM(AT$20:AT287)+AT$15&lt;0.000001,0,IF($C288&gt;='H-32A-WP06 - Debt Service'!AQ$24,'H-32A-WP06 - Debt Service'!AQ$27/12,0)),"-")</f>
        <v>0</v>
      </c>
    </row>
    <row r="289" spans="2:46" x14ac:dyDescent="0.35">
      <c r="B289" s="252">
        <f t="shared" si="19"/>
        <v>2041</v>
      </c>
      <c r="C289" s="273">
        <f t="shared" si="21"/>
        <v>51653</v>
      </c>
      <c r="D289" s="273"/>
      <c r="E289" s="261">
        <f>IFERROR(IF(-SUM(E$20:E288)+E$15&lt;0.000001,0,IF($C289&gt;='H-32A-WP06 - Debt Service'!C$24,'H-32A-WP06 - Debt Service'!C$27/12,0)),"-")</f>
        <v>0</v>
      </c>
      <c r="F289" s="261">
        <f>IFERROR(IF(-SUM(F$20:F288)+F$15&lt;0.000001,0,IF($C289&gt;='H-32A-WP06 - Debt Service'!D$24,'H-32A-WP06 - Debt Service'!D$27/12,0)),"-")</f>
        <v>0</v>
      </c>
      <c r="G289" s="261">
        <f>IFERROR(IF(-SUM(G$20:G288)+G$15&lt;0.000001,0,IF($C289&gt;='H-32A-WP06 - Debt Service'!E$24,'H-32A-WP06 - Debt Service'!E$27/12,0)),"-")</f>
        <v>0</v>
      </c>
      <c r="H289" s="261">
        <f>IFERROR(IF(-SUM(H$20:H288)+H$15&lt;0.000001,0,IF($C289&gt;='H-32A-WP06 - Debt Service'!F$24,'H-32A-WP06 - Debt Service'!F$27/12,0)),"-")</f>
        <v>0</v>
      </c>
      <c r="I289" s="261">
        <f>IFERROR(IF(-SUM(I$20:I288)+I$15&lt;0.000001,0,IF($C289&gt;='H-32A-WP06 - Debt Service'!G$24,'H-32A-WP06 - Debt Service'!G$27/12,0)),"-")</f>
        <v>0</v>
      </c>
      <c r="J289" s="261">
        <f>IFERROR(IF(-SUM(J$20:J288)+J$15&lt;0.000001,0,IF($C289&gt;='H-32A-WP06 - Debt Service'!H$24,'H-32A-WP06 - Debt Service'!H$27/12,0)),"-")</f>
        <v>0</v>
      </c>
      <c r="K289" s="261">
        <f>IFERROR(IF(-SUM(K$20:K288)+K$15&lt;0.000001,0,IF($C289&gt;='H-32A-WP06 - Debt Service'!I$24,'H-32A-WP06 - Debt Service'!I$27/12,0)),"-")</f>
        <v>0</v>
      </c>
      <c r="L289" s="261">
        <f>IFERROR(IF(-SUM(L$20:L288)+L$15&lt;0.000001,0,IF($C289&gt;='H-32A-WP06 - Debt Service'!J$24,'H-32A-WP06 - Debt Service'!J$27/12,0)),"-")</f>
        <v>0</v>
      </c>
      <c r="M289" s="261">
        <f>IFERROR(IF(-SUM(M$20:M288)+M$15&lt;0.000001,0,IF($C289&gt;='H-32A-WP06 - Debt Service'!K$24,'H-32A-WP06 - Debt Service'!K$27/12,0)),"-")</f>
        <v>0</v>
      </c>
      <c r="N289" s="261"/>
      <c r="O289" s="261"/>
      <c r="P289" s="261">
        <f>IFERROR(IF(-SUM(P$20:P288)+P$15&lt;0.000001,0,IF($C289&gt;='H-32A-WP06 - Debt Service'!M$24,'H-32A-WP06 - Debt Service'!M$27/12,0)),"-")</f>
        <v>0</v>
      </c>
      <c r="Q289" s="261">
        <f>IFERROR(IF(-SUM(Q$20:Q288)+Q$15&lt;0.000001,0,IF($C289&gt;='H-32A-WP06 - Debt Service'!L$24,'H-32A-WP06 - Debt Service'!L$27/12,0)),"-")</f>
        <v>0</v>
      </c>
      <c r="R289" s="261">
        <f>IFERROR(IF(-SUM(R$20:R288)+R$15&lt;0.000001,0,IF($C289&gt;='H-32A-WP06 - Debt Service'!S$24,'H-32A-WP06 - Debt Service'!S$27/12,0)),"-")</f>
        <v>0</v>
      </c>
      <c r="S289" s="261">
        <f>IFERROR(IF(-SUM(S$20:S288)+S$15&lt;0.000001,0,IF($C289&gt;='H-32A-WP06 - Debt Service'!O$24,'H-32A-WP06 - Debt Service'!O$27/12,0)),"-")</f>
        <v>0</v>
      </c>
      <c r="T289" s="261">
        <f>IFERROR(IF(-SUM(T$20:T288)+T$15&lt;0.000001,0,IF($C289&gt;='H-32A-WP06 - Debt Service'!#REF!,'H-32A-WP06 - Debt Service'!#REF!/12,0)),"-")</f>
        <v>0</v>
      </c>
      <c r="U289" s="261">
        <f>IFERROR(IF(-SUM(U$20:U288)+U$15&lt;0.000001,0,IF($C289&gt;='H-32A-WP06 - Debt Service'!T$24,'H-32A-WP06 - Debt Service'!T$27/12,0)),"-")</f>
        <v>0</v>
      </c>
      <c r="V289" s="261">
        <f>IFERROR(IF(-SUM(V$20:V288)+V$15&lt;0.000001,0,IF($C289&gt;='H-32A-WP06 - Debt Service'!N$24,'H-32A-WP06 - Debt Service'!N$27/12,0)),"-")</f>
        <v>0</v>
      </c>
      <c r="W289" s="261">
        <f>IFERROR(IF(-SUM(W$20:W288)+W$15&lt;0.000001,0,IF($C289&gt;='H-32A-WP06 - Debt Service'!Q$24,'H-32A-WP06 - Debt Service'!Q$27/12,0)),"-")</f>
        <v>0</v>
      </c>
      <c r="X289" s="261">
        <f>IFERROR(IF(-SUM(X$20:X288)+X$15&lt;0.000001,0,IF($C289&gt;='H-32A-WP06 - Debt Service'!T$24,'H-32A-WP06 - Debt Service'!T$27/12,0)),"-")</f>
        <v>0</v>
      </c>
      <c r="Y289" s="261">
        <f>IFERROR(IF(-SUM(Y$20:Y288)+Y$15&lt;0.000001,0,IF($C289&gt;='H-32A-WP06 - Debt Service'!#REF!,'H-32A-WP06 - Debt Service'!#REF!/12,0)),"-")</f>
        <v>0</v>
      </c>
      <c r="Z289" s="261">
        <f>IFERROR(IF(-SUM(Z$20:Z288)+Z$15&lt;0.000001,0,IF($C289&gt;='H-32A-WP06 - Debt Service'!S$24,'H-32A-WP06 - Debt Service'!S$27/12,0)),"-")</f>
        <v>0</v>
      </c>
      <c r="AA289" s="261">
        <f>IFERROR(IF(-SUM(AA$20:AA288)+AA$15&lt;0.000001,0,IF($C289&gt;='H-32A-WP06 - Debt Service'!R$24,'H-32A-WP06 - Debt Service'!R$27/12,0)),"-")</f>
        <v>0</v>
      </c>
      <c r="AB289" s="261">
        <f>IFERROR(IF(-SUM(AB$20:AB288)+AB$15&lt;0.000001,0,IF($C289&gt;='H-32A-WP06 - Debt Service'!P$24,'H-32A-WP06 - Debt Service'!P$27/12,0)),"-")</f>
        <v>0</v>
      </c>
      <c r="AC289" s="261">
        <f>IFERROR(IF(-SUM(AC$20:AC288)+AC$15&lt;0.000001,0,IF($C289&gt;='H-32A-WP06 - Debt Service'!#REF!,'H-32A-WP06 - Debt Service'!#REF!/12,0)),"-")</f>
        <v>0</v>
      </c>
      <c r="AD289" s="261">
        <f>IFERROR(IF(-SUM(AD$20:AD288)+AD$15&lt;0.000001,0,IF($C289&gt;='H-32A-WP06 - Debt Service'!#REF!,'H-32A-WP06 - Debt Service'!#REF!/12,0)),"-")</f>
        <v>0</v>
      </c>
      <c r="AE289" s="261">
        <f>IFERROR(IF(-SUM(AE$20:AE288)+AE$15&lt;0.000001,0,IF($C289&gt;='H-32A-WP06 - Debt Service'!#REF!,'H-32A-WP06 - Debt Service'!#REF!/12,0)),"-")</f>
        <v>0</v>
      </c>
      <c r="AF289" s="261">
        <f>IFERROR(IF(-SUM(AF$20:AF288)+AF$15&lt;0.000001,0,IF($C289&gt;='H-32A-WP06 - Debt Service'!#REF!,'H-32A-WP06 - Debt Service'!#REF!/12,0)),"-")</f>
        <v>0</v>
      </c>
      <c r="AH289" s="252">
        <f t="shared" si="20"/>
        <v>2041</v>
      </c>
      <c r="AI289" s="273">
        <f t="shared" si="22"/>
        <v>51653</v>
      </c>
      <c r="AJ289" s="273"/>
      <c r="AK289" s="261" t="str">
        <f>IFERROR(IF(-SUM(AK$20:AK288)+AK$15&lt;0.000001,0,IF($C289&gt;='H-32A-WP06 - Debt Service'!AH$24,'H-32A-WP06 - Debt Service'!AH$27/12,0)),"-")</f>
        <v>-</v>
      </c>
      <c r="AL289" s="261">
        <f>IFERROR(IF(-SUM(AL$20:AL288)+AL$15&lt;0.000001,0,IF($C289&gt;='H-32A-WP06 - Debt Service'!AI$24,'H-32A-WP06 - Debt Service'!AI$27/12,0)),"-")</f>
        <v>0</v>
      </c>
      <c r="AM289" s="261">
        <f>IFERROR(IF(-SUM(AM$20:AM288)+AM$15&lt;0.000001,0,IF($C289&gt;='H-32A-WP06 - Debt Service'!AJ$24,'H-32A-WP06 - Debt Service'!AJ$27/12,0)),"-")</f>
        <v>0</v>
      </c>
      <c r="AN289" s="261">
        <f>IFERROR(IF(-SUM(AN$20:AN288)+AN$15&lt;0.000001,0,IF($C289&gt;='H-32A-WP06 - Debt Service'!AK$24,'H-32A-WP06 - Debt Service'!AK$27/12,0)),"-")</f>
        <v>0</v>
      </c>
      <c r="AO289" s="261">
        <f>IFERROR(IF(-SUM(AO$20:AO288)+AO$15&lt;0.000001,0,IF($C289&gt;='H-32A-WP06 - Debt Service'!AL$24,'H-32A-WP06 - Debt Service'!AL$27/12,0)),"-")</f>
        <v>0</v>
      </c>
      <c r="AP289" s="261">
        <f>IFERROR(IF(-SUM(AP$20:AP288)+AP$15&lt;0.000001,0,IF($C289&gt;='H-32A-WP06 - Debt Service'!AM$24,'H-32A-WP06 - Debt Service'!AM$27/12,0)),"-")</f>
        <v>0</v>
      </c>
      <c r="AQ289" s="261">
        <f>IFERROR(IF(-SUM(AQ$20:AQ288)+AQ$15&lt;0.000001,0,IF($C289&gt;='H-32A-WP06 - Debt Service'!AN$24,'H-32A-WP06 - Debt Service'!AN$27/12,0)),"-")</f>
        <v>0</v>
      </c>
      <c r="AR289" s="261">
        <f>IFERROR(IF(-SUM(AR$20:AR288)+AR$15&lt;0.000001,0,IF($C289&gt;='H-32A-WP06 - Debt Service'!AO$24,'H-32A-WP06 - Debt Service'!AO$27/12,0)),"-")</f>
        <v>0</v>
      </c>
      <c r="AS289" s="261">
        <f>IFERROR(IF(-SUM(AS$20:AS288)+AS$15&lt;0.000001,0,IF($C289&gt;='H-32A-WP06 - Debt Service'!AP$24,'H-32A-WP06 - Debt Service'!AP$27/12,0)),"-")</f>
        <v>0</v>
      </c>
      <c r="AT289" s="261">
        <f>IFERROR(IF(-SUM(AT$20:AT288)+AT$15&lt;0.000001,0,IF($C289&gt;='H-32A-WP06 - Debt Service'!AQ$24,'H-32A-WP06 - Debt Service'!AQ$27/12,0)),"-")</f>
        <v>0</v>
      </c>
    </row>
    <row r="290" spans="2:46" x14ac:dyDescent="0.35">
      <c r="B290" s="252">
        <f t="shared" si="19"/>
        <v>2041</v>
      </c>
      <c r="C290" s="273">
        <f t="shared" si="21"/>
        <v>51683</v>
      </c>
      <c r="D290" s="273"/>
      <c r="E290" s="261">
        <f>IFERROR(IF(-SUM(E$20:E289)+E$15&lt;0.000001,0,IF($C290&gt;='H-32A-WP06 - Debt Service'!C$24,'H-32A-WP06 - Debt Service'!C$27/12,0)),"-")</f>
        <v>0</v>
      </c>
      <c r="F290" s="261">
        <f>IFERROR(IF(-SUM(F$20:F289)+F$15&lt;0.000001,0,IF($C290&gt;='H-32A-WP06 - Debt Service'!D$24,'H-32A-WP06 - Debt Service'!D$27/12,0)),"-")</f>
        <v>0</v>
      </c>
      <c r="G290" s="261">
        <f>IFERROR(IF(-SUM(G$20:G289)+G$15&lt;0.000001,0,IF($C290&gt;='H-32A-WP06 - Debt Service'!E$24,'H-32A-WP06 - Debt Service'!E$27/12,0)),"-")</f>
        <v>0</v>
      </c>
      <c r="H290" s="261">
        <f>IFERROR(IF(-SUM(H$20:H289)+H$15&lt;0.000001,0,IF($C290&gt;='H-32A-WP06 - Debt Service'!F$24,'H-32A-WP06 - Debt Service'!F$27/12,0)),"-")</f>
        <v>0</v>
      </c>
      <c r="I290" s="261">
        <f>IFERROR(IF(-SUM(I$20:I289)+I$15&lt;0.000001,0,IF($C290&gt;='H-32A-WP06 - Debt Service'!G$24,'H-32A-WP06 - Debt Service'!G$27/12,0)),"-")</f>
        <v>0</v>
      </c>
      <c r="J290" s="261">
        <f>IFERROR(IF(-SUM(J$20:J289)+J$15&lt;0.000001,0,IF($C290&gt;='H-32A-WP06 - Debt Service'!H$24,'H-32A-WP06 - Debt Service'!H$27/12,0)),"-")</f>
        <v>0</v>
      </c>
      <c r="K290" s="261">
        <f>IFERROR(IF(-SUM(K$20:K289)+K$15&lt;0.000001,0,IF($C290&gt;='H-32A-WP06 - Debt Service'!I$24,'H-32A-WP06 - Debt Service'!I$27/12,0)),"-")</f>
        <v>0</v>
      </c>
      <c r="L290" s="261">
        <f>IFERROR(IF(-SUM(L$20:L289)+L$15&lt;0.000001,0,IF($C290&gt;='H-32A-WP06 - Debt Service'!J$24,'H-32A-WP06 - Debt Service'!J$27/12,0)),"-")</f>
        <v>0</v>
      </c>
      <c r="M290" s="261">
        <f>IFERROR(IF(-SUM(M$20:M289)+M$15&lt;0.000001,0,IF($C290&gt;='H-32A-WP06 - Debt Service'!K$24,'H-32A-WP06 - Debt Service'!K$27/12,0)),"-")</f>
        <v>0</v>
      </c>
      <c r="N290" s="261"/>
      <c r="O290" s="261"/>
      <c r="P290" s="261">
        <f>IFERROR(IF(-SUM(P$20:P289)+P$15&lt;0.000001,0,IF($C290&gt;='H-32A-WP06 - Debt Service'!M$24,'H-32A-WP06 - Debt Service'!M$27/12,0)),"-")</f>
        <v>0</v>
      </c>
      <c r="Q290" s="261">
        <f>IFERROR(IF(-SUM(Q$20:Q289)+Q$15&lt;0.000001,0,IF($C290&gt;='H-32A-WP06 - Debt Service'!L$24,'H-32A-WP06 - Debt Service'!L$27/12,0)),"-")</f>
        <v>0</v>
      </c>
      <c r="R290" s="261">
        <f>IFERROR(IF(-SUM(R$20:R289)+R$15&lt;0.000001,0,IF($C290&gt;='H-32A-WP06 - Debt Service'!S$24,'H-32A-WP06 - Debt Service'!S$27/12,0)),"-")</f>
        <v>0</v>
      </c>
      <c r="S290" s="261">
        <f>IFERROR(IF(-SUM(S$20:S289)+S$15&lt;0.000001,0,IF($C290&gt;='H-32A-WP06 - Debt Service'!O$24,'H-32A-WP06 - Debt Service'!O$27/12,0)),"-")</f>
        <v>0</v>
      </c>
      <c r="T290" s="261">
        <f>IFERROR(IF(-SUM(T$20:T289)+T$15&lt;0.000001,0,IF($C290&gt;='H-32A-WP06 - Debt Service'!#REF!,'H-32A-WP06 - Debt Service'!#REF!/12,0)),"-")</f>
        <v>0</v>
      </c>
      <c r="U290" s="261">
        <f>IFERROR(IF(-SUM(U$20:U289)+U$15&lt;0.000001,0,IF($C290&gt;='H-32A-WP06 - Debt Service'!T$24,'H-32A-WP06 - Debt Service'!T$27/12,0)),"-")</f>
        <v>0</v>
      </c>
      <c r="V290" s="261">
        <f>IFERROR(IF(-SUM(V$20:V289)+V$15&lt;0.000001,0,IF($C290&gt;='H-32A-WP06 - Debt Service'!N$24,'H-32A-WP06 - Debt Service'!N$27/12,0)),"-")</f>
        <v>0</v>
      </c>
      <c r="W290" s="261">
        <f>IFERROR(IF(-SUM(W$20:W289)+W$15&lt;0.000001,0,IF($C290&gt;='H-32A-WP06 - Debt Service'!Q$24,'H-32A-WP06 - Debt Service'!Q$27/12,0)),"-")</f>
        <v>0</v>
      </c>
      <c r="X290" s="261">
        <f>IFERROR(IF(-SUM(X$20:X289)+X$15&lt;0.000001,0,IF($C290&gt;='H-32A-WP06 - Debt Service'!T$24,'H-32A-WP06 - Debt Service'!T$27/12,0)),"-")</f>
        <v>0</v>
      </c>
      <c r="Y290" s="261">
        <f>IFERROR(IF(-SUM(Y$20:Y289)+Y$15&lt;0.000001,0,IF($C290&gt;='H-32A-WP06 - Debt Service'!#REF!,'H-32A-WP06 - Debt Service'!#REF!/12,0)),"-")</f>
        <v>0</v>
      </c>
      <c r="Z290" s="261">
        <f>IFERROR(IF(-SUM(Z$20:Z289)+Z$15&lt;0.000001,0,IF($C290&gt;='H-32A-WP06 - Debt Service'!S$24,'H-32A-WP06 - Debt Service'!S$27/12,0)),"-")</f>
        <v>0</v>
      </c>
      <c r="AA290" s="261">
        <f>IFERROR(IF(-SUM(AA$20:AA289)+AA$15&lt;0.000001,0,IF($C290&gt;='H-32A-WP06 - Debt Service'!R$24,'H-32A-WP06 - Debt Service'!R$27/12,0)),"-")</f>
        <v>0</v>
      </c>
      <c r="AB290" s="261">
        <f>IFERROR(IF(-SUM(AB$20:AB289)+AB$15&lt;0.000001,0,IF($C290&gt;='H-32A-WP06 - Debt Service'!P$24,'H-32A-WP06 - Debt Service'!P$27/12,0)),"-")</f>
        <v>0</v>
      </c>
      <c r="AC290" s="261">
        <f>IFERROR(IF(-SUM(AC$20:AC289)+AC$15&lt;0.000001,0,IF($C290&gt;='H-32A-WP06 - Debt Service'!#REF!,'H-32A-WP06 - Debt Service'!#REF!/12,0)),"-")</f>
        <v>0</v>
      </c>
      <c r="AD290" s="261">
        <f>IFERROR(IF(-SUM(AD$20:AD289)+AD$15&lt;0.000001,0,IF($C290&gt;='H-32A-WP06 - Debt Service'!#REF!,'H-32A-WP06 - Debt Service'!#REF!/12,0)),"-")</f>
        <v>0</v>
      </c>
      <c r="AE290" s="261">
        <f>IFERROR(IF(-SUM(AE$20:AE289)+AE$15&lt;0.000001,0,IF($C290&gt;='H-32A-WP06 - Debt Service'!#REF!,'H-32A-WP06 - Debt Service'!#REF!/12,0)),"-")</f>
        <v>0</v>
      </c>
      <c r="AF290" s="261">
        <f>IFERROR(IF(-SUM(AF$20:AF289)+AF$15&lt;0.000001,0,IF($C290&gt;='H-32A-WP06 - Debt Service'!#REF!,'H-32A-WP06 - Debt Service'!#REF!/12,0)),"-")</f>
        <v>0</v>
      </c>
      <c r="AH290" s="252">
        <f t="shared" si="20"/>
        <v>2041</v>
      </c>
      <c r="AI290" s="273">
        <f t="shared" si="22"/>
        <v>51683</v>
      </c>
      <c r="AJ290" s="273"/>
      <c r="AK290" s="261" t="str">
        <f>IFERROR(IF(-SUM(AK$20:AK289)+AK$15&lt;0.000001,0,IF($C290&gt;='H-32A-WP06 - Debt Service'!AH$24,'H-32A-WP06 - Debt Service'!AH$27/12,0)),"-")</f>
        <v>-</v>
      </c>
      <c r="AL290" s="261">
        <f>IFERROR(IF(-SUM(AL$20:AL289)+AL$15&lt;0.000001,0,IF($C290&gt;='H-32A-WP06 - Debt Service'!AI$24,'H-32A-WP06 - Debt Service'!AI$27/12,0)),"-")</f>
        <v>0</v>
      </c>
      <c r="AM290" s="261">
        <f>IFERROR(IF(-SUM(AM$20:AM289)+AM$15&lt;0.000001,0,IF($C290&gt;='H-32A-WP06 - Debt Service'!AJ$24,'H-32A-WP06 - Debt Service'!AJ$27/12,0)),"-")</f>
        <v>0</v>
      </c>
      <c r="AN290" s="261">
        <f>IFERROR(IF(-SUM(AN$20:AN289)+AN$15&lt;0.000001,0,IF($C290&gt;='H-32A-WP06 - Debt Service'!AK$24,'H-32A-WP06 - Debt Service'!AK$27/12,0)),"-")</f>
        <v>0</v>
      </c>
      <c r="AO290" s="261">
        <f>IFERROR(IF(-SUM(AO$20:AO289)+AO$15&lt;0.000001,0,IF($C290&gt;='H-32A-WP06 - Debt Service'!AL$24,'H-32A-WP06 - Debt Service'!AL$27/12,0)),"-")</f>
        <v>0</v>
      </c>
      <c r="AP290" s="261">
        <f>IFERROR(IF(-SUM(AP$20:AP289)+AP$15&lt;0.000001,0,IF($C290&gt;='H-32A-WP06 - Debt Service'!AM$24,'H-32A-WP06 - Debt Service'!AM$27/12,0)),"-")</f>
        <v>0</v>
      </c>
      <c r="AQ290" s="261">
        <f>IFERROR(IF(-SUM(AQ$20:AQ289)+AQ$15&lt;0.000001,0,IF($C290&gt;='H-32A-WP06 - Debt Service'!AN$24,'H-32A-WP06 - Debt Service'!AN$27/12,0)),"-")</f>
        <v>0</v>
      </c>
      <c r="AR290" s="261">
        <f>IFERROR(IF(-SUM(AR$20:AR289)+AR$15&lt;0.000001,0,IF($C290&gt;='H-32A-WP06 - Debt Service'!AO$24,'H-32A-WP06 - Debt Service'!AO$27/12,0)),"-")</f>
        <v>0</v>
      </c>
      <c r="AS290" s="261">
        <f>IFERROR(IF(-SUM(AS$20:AS289)+AS$15&lt;0.000001,0,IF($C290&gt;='H-32A-WP06 - Debt Service'!AP$24,'H-32A-WP06 - Debt Service'!AP$27/12,0)),"-")</f>
        <v>0</v>
      </c>
      <c r="AT290" s="261">
        <f>IFERROR(IF(-SUM(AT$20:AT289)+AT$15&lt;0.000001,0,IF($C290&gt;='H-32A-WP06 - Debt Service'!AQ$24,'H-32A-WP06 - Debt Service'!AQ$27/12,0)),"-")</f>
        <v>0</v>
      </c>
    </row>
    <row r="291" spans="2:46" x14ac:dyDescent="0.35">
      <c r="B291" s="252">
        <f t="shared" si="19"/>
        <v>2041</v>
      </c>
      <c r="C291" s="273">
        <f t="shared" si="21"/>
        <v>51714</v>
      </c>
      <c r="D291" s="273"/>
      <c r="E291" s="261">
        <f>IFERROR(IF(-SUM(E$20:E290)+E$15&lt;0.000001,0,IF($C291&gt;='H-32A-WP06 - Debt Service'!C$24,'H-32A-WP06 - Debt Service'!C$27/12,0)),"-")</f>
        <v>0</v>
      </c>
      <c r="F291" s="261">
        <f>IFERROR(IF(-SUM(F$20:F290)+F$15&lt;0.000001,0,IF($C291&gt;='H-32A-WP06 - Debt Service'!D$24,'H-32A-WP06 - Debt Service'!D$27/12,0)),"-")</f>
        <v>0</v>
      </c>
      <c r="G291" s="261">
        <f>IFERROR(IF(-SUM(G$20:G290)+G$15&lt;0.000001,0,IF($C291&gt;='H-32A-WP06 - Debt Service'!E$24,'H-32A-WP06 - Debt Service'!E$27/12,0)),"-")</f>
        <v>0</v>
      </c>
      <c r="H291" s="261">
        <f>IFERROR(IF(-SUM(H$20:H290)+H$15&lt;0.000001,0,IF($C291&gt;='H-32A-WP06 - Debt Service'!F$24,'H-32A-WP06 - Debt Service'!F$27/12,0)),"-")</f>
        <v>0</v>
      </c>
      <c r="I291" s="261">
        <f>IFERROR(IF(-SUM(I$20:I290)+I$15&lt;0.000001,0,IF($C291&gt;='H-32A-WP06 - Debt Service'!G$24,'H-32A-WP06 - Debt Service'!G$27/12,0)),"-")</f>
        <v>0</v>
      </c>
      <c r="J291" s="261">
        <f>IFERROR(IF(-SUM(J$20:J290)+J$15&lt;0.000001,0,IF($C291&gt;='H-32A-WP06 - Debt Service'!H$24,'H-32A-WP06 - Debt Service'!H$27/12,0)),"-")</f>
        <v>0</v>
      </c>
      <c r="K291" s="261">
        <f>IFERROR(IF(-SUM(K$20:K290)+K$15&lt;0.000001,0,IF($C291&gt;='H-32A-WP06 - Debt Service'!I$24,'H-32A-WP06 - Debt Service'!I$27/12,0)),"-")</f>
        <v>0</v>
      </c>
      <c r="L291" s="261">
        <f>IFERROR(IF(-SUM(L$20:L290)+L$15&lt;0.000001,0,IF($C291&gt;='H-32A-WP06 - Debt Service'!J$24,'H-32A-WP06 - Debt Service'!J$27/12,0)),"-")</f>
        <v>0</v>
      </c>
      <c r="M291" s="261">
        <f>IFERROR(IF(-SUM(M$20:M290)+M$15&lt;0.000001,0,IF($C291&gt;='H-32A-WP06 - Debt Service'!K$24,'H-32A-WP06 - Debt Service'!K$27/12,0)),"-")</f>
        <v>0</v>
      </c>
      <c r="N291" s="261"/>
      <c r="O291" s="261"/>
      <c r="P291" s="261">
        <f>IFERROR(IF(-SUM(P$20:P290)+P$15&lt;0.000001,0,IF($C291&gt;='H-32A-WP06 - Debt Service'!M$24,'H-32A-WP06 - Debt Service'!M$27/12,0)),"-")</f>
        <v>0</v>
      </c>
      <c r="Q291" s="261">
        <f>IFERROR(IF(-SUM(Q$20:Q290)+Q$15&lt;0.000001,0,IF($C291&gt;='H-32A-WP06 - Debt Service'!L$24,'H-32A-WP06 - Debt Service'!L$27/12,0)),"-")</f>
        <v>0</v>
      </c>
      <c r="R291" s="261">
        <f>IFERROR(IF(-SUM(R$20:R290)+R$15&lt;0.000001,0,IF($C291&gt;='H-32A-WP06 - Debt Service'!S$24,'H-32A-WP06 - Debt Service'!S$27/12,0)),"-")</f>
        <v>0</v>
      </c>
      <c r="S291" s="261">
        <f>IFERROR(IF(-SUM(S$20:S290)+S$15&lt;0.000001,0,IF($C291&gt;='H-32A-WP06 - Debt Service'!O$24,'H-32A-WP06 - Debt Service'!O$27/12,0)),"-")</f>
        <v>0</v>
      </c>
      <c r="T291" s="261">
        <f>IFERROR(IF(-SUM(T$20:T290)+T$15&lt;0.000001,0,IF($C291&gt;='H-32A-WP06 - Debt Service'!#REF!,'H-32A-WP06 - Debt Service'!#REF!/12,0)),"-")</f>
        <v>0</v>
      </c>
      <c r="U291" s="261">
        <f>IFERROR(IF(-SUM(U$20:U290)+U$15&lt;0.000001,0,IF($C291&gt;='H-32A-WP06 - Debt Service'!T$24,'H-32A-WP06 - Debt Service'!T$27/12,0)),"-")</f>
        <v>0</v>
      </c>
      <c r="V291" s="261">
        <f>IFERROR(IF(-SUM(V$20:V290)+V$15&lt;0.000001,0,IF($C291&gt;='H-32A-WP06 - Debt Service'!N$24,'H-32A-WP06 - Debt Service'!N$27/12,0)),"-")</f>
        <v>0</v>
      </c>
      <c r="W291" s="261">
        <f>IFERROR(IF(-SUM(W$20:W290)+W$15&lt;0.000001,0,IF($C291&gt;='H-32A-WP06 - Debt Service'!Q$24,'H-32A-WP06 - Debt Service'!Q$27/12,0)),"-")</f>
        <v>0</v>
      </c>
      <c r="X291" s="261">
        <f>IFERROR(IF(-SUM(X$20:X290)+X$15&lt;0.000001,0,IF($C291&gt;='H-32A-WP06 - Debt Service'!T$24,'H-32A-WP06 - Debt Service'!T$27/12,0)),"-")</f>
        <v>0</v>
      </c>
      <c r="Y291" s="261">
        <f>IFERROR(IF(-SUM(Y$20:Y290)+Y$15&lt;0.000001,0,IF($C291&gt;='H-32A-WP06 - Debt Service'!#REF!,'H-32A-WP06 - Debt Service'!#REF!/12,0)),"-")</f>
        <v>0</v>
      </c>
      <c r="Z291" s="261">
        <f>IFERROR(IF(-SUM(Z$20:Z290)+Z$15&lt;0.000001,0,IF($C291&gt;='H-32A-WP06 - Debt Service'!S$24,'H-32A-WP06 - Debt Service'!S$27/12,0)),"-")</f>
        <v>0</v>
      </c>
      <c r="AA291" s="261">
        <f>IFERROR(IF(-SUM(AA$20:AA290)+AA$15&lt;0.000001,0,IF($C291&gt;='H-32A-WP06 - Debt Service'!R$24,'H-32A-WP06 - Debt Service'!R$27/12,0)),"-")</f>
        <v>0</v>
      </c>
      <c r="AB291" s="261">
        <f>IFERROR(IF(-SUM(AB$20:AB290)+AB$15&lt;0.000001,0,IF($C291&gt;='H-32A-WP06 - Debt Service'!P$24,'H-32A-WP06 - Debt Service'!P$27/12,0)),"-")</f>
        <v>0</v>
      </c>
      <c r="AC291" s="261">
        <f>IFERROR(IF(-SUM(AC$20:AC290)+AC$15&lt;0.000001,0,IF($C291&gt;='H-32A-WP06 - Debt Service'!#REF!,'H-32A-WP06 - Debt Service'!#REF!/12,0)),"-")</f>
        <v>0</v>
      </c>
      <c r="AD291" s="261">
        <f>IFERROR(IF(-SUM(AD$20:AD290)+AD$15&lt;0.000001,0,IF($C291&gt;='H-32A-WP06 - Debt Service'!#REF!,'H-32A-WP06 - Debt Service'!#REF!/12,0)),"-")</f>
        <v>0</v>
      </c>
      <c r="AE291" s="261">
        <f>IFERROR(IF(-SUM(AE$20:AE290)+AE$15&lt;0.000001,0,IF($C291&gt;='H-32A-WP06 - Debt Service'!#REF!,'H-32A-WP06 - Debt Service'!#REF!/12,0)),"-")</f>
        <v>0</v>
      </c>
      <c r="AF291" s="261">
        <f>IFERROR(IF(-SUM(AF$20:AF290)+AF$15&lt;0.000001,0,IF($C291&gt;='H-32A-WP06 - Debt Service'!#REF!,'H-32A-WP06 - Debt Service'!#REF!/12,0)),"-")</f>
        <v>0</v>
      </c>
      <c r="AH291" s="252">
        <f t="shared" si="20"/>
        <v>2041</v>
      </c>
      <c r="AI291" s="273">
        <f t="shared" si="22"/>
        <v>51714</v>
      </c>
      <c r="AJ291" s="273"/>
      <c r="AK291" s="261" t="str">
        <f>IFERROR(IF(-SUM(AK$20:AK290)+AK$15&lt;0.000001,0,IF($C291&gt;='H-32A-WP06 - Debt Service'!AH$24,'H-32A-WP06 - Debt Service'!AH$27/12,0)),"-")</f>
        <v>-</v>
      </c>
      <c r="AL291" s="261">
        <f>IFERROR(IF(-SUM(AL$20:AL290)+AL$15&lt;0.000001,0,IF($C291&gt;='H-32A-WP06 - Debt Service'!AI$24,'H-32A-WP06 - Debt Service'!AI$27/12,0)),"-")</f>
        <v>0</v>
      </c>
      <c r="AM291" s="261">
        <f>IFERROR(IF(-SUM(AM$20:AM290)+AM$15&lt;0.000001,0,IF($C291&gt;='H-32A-WP06 - Debt Service'!AJ$24,'H-32A-WP06 - Debt Service'!AJ$27/12,0)),"-")</f>
        <v>0</v>
      </c>
      <c r="AN291" s="261">
        <f>IFERROR(IF(-SUM(AN$20:AN290)+AN$15&lt;0.000001,0,IF($C291&gt;='H-32A-WP06 - Debt Service'!AK$24,'H-32A-WP06 - Debt Service'!AK$27/12,0)),"-")</f>
        <v>0</v>
      </c>
      <c r="AO291" s="261">
        <f>IFERROR(IF(-SUM(AO$20:AO290)+AO$15&lt;0.000001,0,IF($C291&gt;='H-32A-WP06 - Debt Service'!AL$24,'H-32A-WP06 - Debt Service'!AL$27/12,0)),"-")</f>
        <v>0</v>
      </c>
      <c r="AP291" s="261">
        <f>IFERROR(IF(-SUM(AP$20:AP290)+AP$15&lt;0.000001,0,IF($C291&gt;='H-32A-WP06 - Debt Service'!AM$24,'H-32A-WP06 - Debt Service'!AM$27/12,0)),"-")</f>
        <v>0</v>
      </c>
      <c r="AQ291" s="261">
        <f>IFERROR(IF(-SUM(AQ$20:AQ290)+AQ$15&lt;0.000001,0,IF($C291&gt;='H-32A-WP06 - Debt Service'!AN$24,'H-32A-WP06 - Debt Service'!AN$27/12,0)),"-")</f>
        <v>0</v>
      </c>
      <c r="AR291" s="261">
        <f>IFERROR(IF(-SUM(AR$20:AR290)+AR$15&lt;0.000001,0,IF($C291&gt;='H-32A-WP06 - Debt Service'!AO$24,'H-32A-WP06 - Debt Service'!AO$27/12,0)),"-")</f>
        <v>0</v>
      </c>
      <c r="AS291" s="261">
        <f>IFERROR(IF(-SUM(AS$20:AS290)+AS$15&lt;0.000001,0,IF($C291&gt;='H-32A-WP06 - Debt Service'!AP$24,'H-32A-WP06 - Debt Service'!AP$27/12,0)),"-")</f>
        <v>0</v>
      </c>
      <c r="AT291" s="261">
        <f>IFERROR(IF(-SUM(AT$20:AT290)+AT$15&lt;0.000001,0,IF($C291&gt;='H-32A-WP06 - Debt Service'!AQ$24,'H-32A-WP06 - Debt Service'!AQ$27/12,0)),"-")</f>
        <v>0</v>
      </c>
    </row>
    <row r="292" spans="2:46" x14ac:dyDescent="0.35">
      <c r="B292" s="252">
        <f t="shared" si="19"/>
        <v>2041</v>
      </c>
      <c r="C292" s="273">
        <f t="shared" si="21"/>
        <v>51745</v>
      </c>
      <c r="D292" s="273"/>
      <c r="E292" s="261">
        <f>IFERROR(IF(-SUM(E$20:E291)+E$15&lt;0.000001,0,IF($C292&gt;='H-32A-WP06 - Debt Service'!C$24,'H-32A-WP06 - Debt Service'!C$27/12,0)),"-")</f>
        <v>0</v>
      </c>
      <c r="F292" s="261">
        <f>IFERROR(IF(-SUM(F$20:F291)+F$15&lt;0.000001,0,IF($C292&gt;='H-32A-WP06 - Debt Service'!D$24,'H-32A-WP06 - Debt Service'!D$27/12,0)),"-")</f>
        <v>0</v>
      </c>
      <c r="G292" s="261">
        <f>IFERROR(IF(-SUM(G$20:G291)+G$15&lt;0.000001,0,IF($C292&gt;='H-32A-WP06 - Debt Service'!E$24,'H-32A-WP06 - Debt Service'!E$27/12,0)),"-")</f>
        <v>0</v>
      </c>
      <c r="H292" s="261">
        <f>IFERROR(IF(-SUM(H$20:H291)+H$15&lt;0.000001,0,IF($C292&gt;='H-32A-WP06 - Debt Service'!F$24,'H-32A-WP06 - Debt Service'!F$27/12,0)),"-")</f>
        <v>0</v>
      </c>
      <c r="I292" s="261">
        <f>IFERROR(IF(-SUM(I$20:I291)+I$15&lt;0.000001,0,IF($C292&gt;='H-32A-WP06 - Debt Service'!G$24,'H-32A-WP06 - Debt Service'!G$27/12,0)),"-")</f>
        <v>0</v>
      </c>
      <c r="J292" s="261">
        <f>IFERROR(IF(-SUM(J$20:J291)+J$15&lt;0.000001,0,IF($C292&gt;='H-32A-WP06 - Debt Service'!H$24,'H-32A-WP06 - Debt Service'!H$27/12,0)),"-")</f>
        <v>0</v>
      </c>
      <c r="K292" s="261">
        <f>IFERROR(IF(-SUM(K$20:K291)+K$15&lt;0.000001,0,IF($C292&gt;='H-32A-WP06 - Debt Service'!I$24,'H-32A-WP06 - Debt Service'!I$27/12,0)),"-")</f>
        <v>0</v>
      </c>
      <c r="L292" s="261">
        <f>IFERROR(IF(-SUM(L$20:L291)+L$15&lt;0.000001,0,IF($C292&gt;='H-32A-WP06 - Debt Service'!J$24,'H-32A-WP06 - Debt Service'!J$27/12,0)),"-")</f>
        <v>0</v>
      </c>
      <c r="M292" s="261">
        <f>IFERROR(IF(-SUM(M$20:M291)+M$15&lt;0.000001,0,IF($C292&gt;='H-32A-WP06 - Debt Service'!K$24,'H-32A-WP06 - Debt Service'!K$27/12,0)),"-")</f>
        <v>0</v>
      </c>
      <c r="N292" s="261"/>
      <c r="O292" s="261"/>
      <c r="P292" s="261">
        <f>IFERROR(IF(-SUM(P$20:P291)+P$15&lt;0.000001,0,IF($C292&gt;='H-32A-WP06 - Debt Service'!M$24,'H-32A-WP06 - Debt Service'!M$27/12,0)),"-")</f>
        <v>0</v>
      </c>
      <c r="Q292" s="261">
        <f>IFERROR(IF(-SUM(Q$20:Q291)+Q$15&lt;0.000001,0,IF($C292&gt;='H-32A-WP06 - Debt Service'!L$24,'H-32A-WP06 - Debt Service'!L$27/12,0)),"-")</f>
        <v>0</v>
      </c>
      <c r="R292" s="261">
        <f>IFERROR(IF(-SUM(R$20:R291)+R$15&lt;0.000001,0,IF($C292&gt;='H-32A-WP06 - Debt Service'!S$24,'H-32A-WP06 - Debt Service'!S$27/12,0)),"-")</f>
        <v>0</v>
      </c>
      <c r="S292" s="261">
        <f>IFERROR(IF(-SUM(S$20:S291)+S$15&lt;0.000001,0,IF($C292&gt;='H-32A-WP06 - Debt Service'!O$24,'H-32A-WP06 - Debt Service'!O$27/12,0)),"-")</f>
        <v>0</v>
      </c>
      <c r="T292" s="261">
        <f>IFERROR(IF(-SUM(T$20:T291)+T$15&lt;0.000001,0,IF($C292&gt;='H-32A-WP06 - Debt Service'!#REF!,'H-32A-WP06 - Debt Service'!#REF!/12,0)),"-")</f>
        <v>0</v>
      </c>
      <c r="U292" s="261">
        <f>IFERROR(IF(-SUM(U$20:U291)+U$15&lt;0.000001,0,IF($C292&gt;='H-32A-WP06 - Debt Service'!T$24,'H-32A-WP06 - Debt Service'!T$27/12,0)),"-")</f>
        <v>0</v>
      </c>
      <c r="V292" s="261">
        <f>IFERROR(IF(-SUM(V$20:V291)+V$15&lt;0.000001,0,IF($C292&gt;='H-32A-WP06 - Debt Service'!N$24,'H-32A-WP06 - Debt Service'!N$27/12,0)),"-")</f>
        <v>0</v>
      </c>
      <c r="W292" s="261">
        <f>IFERROR(IF(-SUM(W$20:W291)+W$15&lt;0.000001,0,IF($C292&gt;='H-32A-WP06 - Debt Service'!Q$24,'H-32A-WP06 - Debt Service'!Q$27/12,0)),"-")</f>
        <v>0</v>
      </c>
      <c r="X292" s="261">
        <f>IFERROR(IF(-SUM(X$20:X291)+X$15&lt;0.000001,0,IF($C292&gt;='H-32A-WP06 - Debt Service'!T$24,'H-32A-WP06 - Debt Service'!T$27/12,0)),"-")</f>
        <v>0</v>
      </c>
      <c r="Y292" s="261">
        <f>IFERROR(IF(-SUM(Y$20:Y291)+Y$15&lt;0.000001,0,IF($C292&gt;='H-32A-WP06 - Debt Service'!#REF!,'H-32A-WP06 - Debt Service'!#REF!/12,0)),"-")</f>
        <v>0</v>
      </c>
      <c r="Z292" s="261">
        <f>IFERROR(IF(-SUM(Z$20:Z291)+Z$15&lt;0.000001,0,IF($C292&gt;='H-32A-WP06 - Debt Service'!S$24,'H-32A-WP06 - Debt Service'!S$27/12,0)),"-")</f>
        <v>0</v>
      </c>
      <c r="AA292" s="261">
        <f>IFERROR(IF(-SUM(AA$20:AA291)+AA$15&lt;0.000001,0,IF($C292&gt;='H-32A-WP06 - Debt Service'!R$24,'H-32A-WP06 - Debt Service'!R$27/12,0)),"-")</f>
        <v>0</v>
      </c>
      <c r="AB292" s="261">
        <f>IFERROR(IF(-SUM(AB$20:AB291)+AB$15&lt;0.000001,0,IF($C292&gt;='H-32A-WP06 - Debt Service'!P$24,'H-32A-WP06 - Debt Service'!P$27/12,0)),"-")</f>
        <v>0</v>
      </c>
      <c r="AC292" s="261">
        <f>IFERROR(IF(-SUM(AC$20:AC291)+AC$15&lt;0.000001,0,IF($C292&gt;='H-32A-WP06 - Debt Service'!#REF!,'H-32A-WP06 - Debt Service'!#REF!/12,0)),"-")</f>
        <v>0</v>
      </c>
      <c r="AD292" s="261">
        <f>IFERROR(IF(-SUM(AD$20:AD291)+AD$15&lt;0.000001,0,IF($C292&gt;='H-32A-WP06 - Debt Service'!#REF!,'H-32A-WP06 - Debt Service'!#REF!/12,0)),"-")</f>
        <v>0</v>
      </c>
      <c r="AE292" s="261">
        <f>IFERROR(IF(-SUM(AE$20:AE291)+AE$15&lt;0.000001,0,IF($C292&gt;='H-32A-WP06 - Debt Service'!#REF!,'H-32A-WP06 - Debt Service'!#REF!/12,0)),"-")</f>
        <v>0</v>
      </c>
      <c r="AF292" s="261">
        <f>IFERROR(IF(-SUM(AF$20:AF291)+AF$15&lt;0.000001,0,IF($C292&gt;='H-32A-WP06 - Debt Service'!#REF!,'H-32A-WP06 - Debt Service'!#REF!/12,0)),"-")</f>
        <v>0</v>
      </c>
      <c r="AH292" s="252">
        <f t="shared" si="20"/>
        <v>2041</v>
      </c>
      <c r="AI292" s="273">
        <f t="shared" si="22"/>
        <v>51745</v>
      </c>
      <c r="AJ292" s="273"/>
      <c r="AK292" s="261" t="str">
        <f>IFERROR(IF(-SUM(AK$20:AK291)+AK$15&lt;0.000001,0,IF($C292&gt;='H-32A-WP06 - Debt Service'!AH$24,'H-32A-WP06 - Debt Service'!AH$27/12,0)),"-")</f>
        <v>-</v>
      </c>
      <c r="AL292" s="261">
        <f>IFERROR(IF(-SUM(AL$20:AL291)+AL$15&lt;0.000001,0,IF($C292&gt;='H-32A-WP06 - Debt Service'!AI$24,'H-32A-WP06 - Debt Service'!AI$27/12,0)),"-")</f>
        <v>0</v>
      </c>
      <c r="AM292" s="261">
        <f>IFERROR(IF(-SUM(AM$20:AM291)+AM$15&lt;0.000001,0,IF($C292&gt;='H-32A-WP06 - Debt Service'!AJ$24,'H-32A-WP06 - Debt Service'!AJ$27/12,0)),"-")</f>
        <v>0</v>
      </c>
      <c r="AN292" s="261">
        <f>IFERROR(IF(-SUM(AN$20:AN291)+AN$15&lt;0.000001,0,IF($C292&gt;='H-32A-WP06 - Debt Service'!AK$24,'H-32A-WP06 - Debt Service'!AK$27/12,0)),"-")</f>
        <v>0</v>
      </c>
      <c r="AO292" s="261">
        <f>IFERROR(IF(-SUM(AO$20:AO291)+AO$15&lt;0.000001,0,IF($C292&gt;='H-32A-WP06 - Debt Service'!AL$24,'H-32A-WP06 - Debt Service'!AL$27/12,0)),"-")</f>
        <v>0</v>
      </c>
      <c r="AP292" s="261">
        <f>IFERROR(IF(-SUM(AP$20:AP291)+AP$15&lt;0.000001,0,IF($C292&gt;='H-32A-WP06 - Debt Service'!AM$24,'H-32A-WP06 - Debt Service'!AM$27/12,0)),"-")</f>
        <v>0</v>
      </c>
      <c r="AQ292" s="261">
        <f>IFERROR(IF(-SUM(AQ$20:AQ291)+AQ$15&lt;0.000001,0,IF($C292&gt;='H-32A-WP06 - Debt Service'!AN$24,'H-32A-WP06 - Debt Service'!AN$27/12,0)),"-")</f>
        <v>0</v>
      </c>
      <c r="AR292" s="261">
        <f>IFERROR(IF(-SUM(AR$20:AR291)+AR$15&lt;0.000001,0,IF($C292&gt;='H-32A-WP06 - Debt Service'!AO$24,'H-32A-WP06 - Debt Service'!AO$27/12,0)),"-")</f>
        <v>0</v>
      </c>
      <c r="AS292" s="261">
        <f>IFERROR(IF(-SUM(AS$20:AS291)+AS$15&lt;0.000001,0,IF($C292&gt;='H-32A-WP06 - Debt Service'!AP$24,'H-32A-WP06 - Debt Service'!AP$27/12,0)),"-")</f>
        <v>0</v>
      </c>
      <c r="AT292" s="261">
        <f>IFERROR(IF(-SUM(AT$20:AT291)+AT$15&lt;0.000001,0,IF($C292&gt;='H-32A-WP06 - Debt Service'!AQ$24,'H-32A-WP06 - Debt Service'!AQ$27/12,0)),"-")</f>
        <v>0</v>
      </c>
    </row>
    <row r="293" spans="2:46" x14ac:dyDescent="0.35">
      <c r="B293" s="252">
        <f t="shared" si="19"/>
        <v>2041</v>
      </c>
      <c r="C293" s="273">
        <f t="shared" si="21"/>
        <v>51775</v>
      </c>
      <c r="D293" s="273"/>
      <c r="E293" s="261">
        <f>IFERROR(IF(-SUM(E$20:E292)+E$15&lt;0.000001,0,IF($C293&gt;='H-32A-WP06 - Debt Service'!C$24,'H-32A-WP06 - Debt Service'!C$27/12,0)),"-")</f>
        <v>0</v>
      </c>
      <c r="F293" s="261">
        <f>IFERROR(IF(-SUM(F$20:F292)+F$15&lt;0.000001,0,IF($C293&gt;='H-32A-WP06 - Debt Service'!D$24,'H-32A-WP06 - Debt Service'!D$27/12,0)),"-")</f>
        <v>0</v>
      </c>
      <c r="G293" s="261">
        <f>IFERROR(IF(-SUM(G$20:G292)+G$15&lt;0.000001,0,IF($C293&gt;='H-32A-WP06 - Debt Service'!E$24,'H-32A-WP06 - Debt Service'!E$27/12,0)),"-")</f>
        <v>0</v>
      </c>
      <c r="H293" s="261">
        <f>IFERROR(IF(-SUM(H$20:H292)+H$15&lt;0.000001,0,IF($C293&gt;='H-32A-WP06 - Debt Service'!F$24,'H-32A-WP06 - Debt Service'!F$27/12,0)),"-")</f>
        <v>0</v>
      </c>
      <c r="I293" s="261">
        <f>IFERROR(IF(-SUM(I$20:I292)+I$15&lt;0.000001,0,IF($C293&gt;='H-32A-WP06 - Debt Service'!G$24,'H-32A-WP06 - Debt Service'!G$27/12,0)),"-")</f>
        <v>0</v>
      </c>
      <c r="J293" s="261">
        <f>IFERROR(IF(-SUM(J$20:J292)+J$15&lt;0.000001,0,IF($C293&gt;='H-32A-WP06 - Debt Service'!H$24,'H-32A-WP06 - Debt Service'!H$27/12,0)),"-")</f>
        <v>0</v>
      </c>
      <c r="K293" s="261">
        <f>IFERROR(IF(-SUM(K$20:K292)+K$15&lt;0.000001,0,IF($C293&gt;='H-32A-WP06 - Debt Service'!I$24,'H-32A-WP06 - Debt Service'!I$27/12,0)),"-")</f>
        <v>0</v>
      </c>
      <c r="L293" s="261">
        <f>IFERROR(IF(-SUM(L$20:L292)+L$15&lt;0.000001,0,IF($C293&gt;='H-32A-WP06 - Debt Service'!J$24,'H-32A-WP06 - Debt Service'!J$27/12,0)),"-")</f>
        <v>0</v>
      </c>
      <c r="M293" s="261">
        <f>IFERROR(IF(-SUM(M$20:M292)+M$15&lt;0.000001,0,IF($C293&gt;='H-32A-WP06 - Debt Service'!K$24,'H-32A-WP06 - Debt Service'!K$27/12,0)),"-")</f>
        <v>0</v>
      </c>
      <c r="N293" s="261"/>
      <c r="O293" s="261"/>
      <c r="P293" s="261">
        <f>IFERROR(IF(-SUM(P$20:P292)+P$15&lt;0.000001,0,IF($C293&gt;='H-32A-WP06 - Debt Service'!M$24,'H-32A-WP06 - Debt Service'!M$27/12,0)),"-")</f>
        <v>0</v>
      </c>
      <c r="Q293" s="261">
        <f>IFERROR(IF(-SUM(Q$20:Q292)+Q$15&lt;0.000001,0,IF($C293&gt;='H-32A-WP06 - Debt Service'!L$24,'H-32A-WP06 - Debt Service'!L$27/12,0)),"-")</f>
        <v>0</v>
      </c>
      <c r="R293" s="261">
        <f>IFERROR(IF(-SUM(R$20:R292)+R$15&lt;0.000001,0,IF($C293&gt;='H-32A-WP06 - Debt Service'!S$24,'H-32A-WP06 - Debt Service'!S$27/12,0)),"-")</f>
        <v>0</v>
      </c>
      <c r="S293" s="261">
        <f>IFERROR(IF(-SUM(S$20:S292)+S$15&lt;0.000001,0,IF($C293&gt;='H-32A-WP06 - Debt Service'!O$24,'H-32A-WP06 - Debt Service'!O$27/12,0)),"-")</f>
        <v>0</v>
      </c>
      <c r="T293" s="261">
        <f>IFERROR(IF(-SUM(T$20:T292)+T$15&lt;0.000001,0,IF($C293&gt;='H-32A-WP06 - Debt Service'!#REF!,'H-32A-WP06 - Debt Service'!#REF!/12,0)),"-")</f>
        <v>0</v>
      </c>
      <c r="U293" s="261">
        <f>IFERROR(IF(-SUM(U$20:U292)+U$15&lt;0.000001,0,IF($C293&gt;='H-32A-WP06 - Debt Service'!T$24,'H-32A-WP06 - Debt Service'!T$27/12,0)),"-")</f>
        <v>0</v>
      </c>
      <c r="V293" s="261">
        <f>IFERROR(IF(-SUM(V$20:V292)+V$15&lt;0.000001,0,IF($C293&gt;='H-32A-WP06 - Debt Service'!N$24,'H-32A-WP06 - Debt Service'!N$27/12,0)),"-")</f>
        <v>0</v>
      </c>
      <c r="W293" s="261">
        <f>IFERROR(IF(-SUM(W$20:W292)+W$15&lt;0.000001,0,IF($C293&gt;='H-32A-WP06 - Debt Service'!Q$24,'H-32A-WP06 - Debt Service'!Q$27/12,0)),"-")</f>
        <v>0</v>
      </c>
      <c r="X293" s="261">
        <f>IFERROR(IF(-SUM(X$20:X292)+X$15&lt;0.000001,0,IF($C293&gt;='H-32A-WP06 - Debt Service'!T$24,'H-32A-WP06 - Debt Service'!T$27/12,0)),"-")</f>
        <v>0</v>
      </c>
      <c r="Y293" s="261">
        <f>IFERROR(IF(-SUM(Y$20:Y292)+Y$15&lt;0.000001,0,IF($C293&gt;='H-32A-WP06 - Debt Service'!#REF!,'H-32A-WP06 - Debt Service'!#REF!/12,0)),"-")</f>
        <v>0</v>
      </c>
      <c r="Z293" s="261">
        <f>IFERROR(IF(-SUM(Z$20:Z292)+Z$15&lt;0.000001,0,IF($C293&gt;='H-32A-WP06 - Debt Service'!S$24,'H-32A-WP06 - Debt Service'!S$27/12,0)),"-")</f>
        <v>0</v>
      </c>
      <c r="AA293" s="261">
        <f>IFERROR(IF(-SUM(AA$20:AA292)+AA$15&lt;0.000001,0,IF($C293&gt;='H-32A-WP06 - Debt Service'!R$24,'H-32A-WP06 - Debt Service'!R$27/12,0)),"-")</f>
        <v>0</v>
      </c>
      <c r="AB293" s="261">
        <f>IFERROR(IF(-SUM(AB$20:AB292)+AB$15&lt;0.000001,0,IF($C293&gt;='H-32A-WP06 - Debt Service'!P$24,'H-32A-WP06 - Debt Service'!P$27/12,0)),"-")</f>
        <v>0</v>
      </c>
      <c r="AC293" s="261">
        <f>IFERROR(IF(-SUM(AC$20:AC292)+AC$15&lt;0.000001,0,IF($C293&gt;='H-32A-WP06 - Debt Service'!#REF!,'H-32A-WP06 - Debt Service'!#REF!/12,0)),"-")</f>
        <v>0</v>
      </c>
      <c r="AD293" s="261">
        <f>IFERROR(IF(-SUM(AD$20:AD292)+AD$15&lt;0.000001,0,IF($C293&gt;='H-32A-WP06 - Debt Service'!#REF!,'H-32A-WP06 - Debt Service'!#REF!/12,0)),"-")</f>
        <v>0</v>
      </c>
      <c r="AE293" s="261">
        <f>IFERROR(IF(-SUM(AE$20:AE292)+AE$15&lt;0.000001,0,IF($C293&gt;='H-32A-WP06 - Debt Service'!#REF!,'H-32A-WP06 - Debt Service'!#REF!/12,0)),"-")</f>
        <v>0</v>
      </c>
      <c r="AF293" s="261">
        <f>IFERROR(IF(-SUM(AF$20:AF292)+AF$15&lt;0.000001,0,IF($C293&gt;='H-32A-WP06 - Debt Service'!#REF!,'H-32A-WP06 - Debt Service'!#REF!/12,0)),"-")</f>
        <v>0</v>
      </c>
      <c r="AH293" s="252">
        <f t="shared" si="20"/>
        <v>2041</v>
      </c>
      <c r="AI293" s="273">
        <f t="shared" si="22"/>
        <v>51775</v>
      </c>
      <c r="AJ293" s="273"/>
      <c r="AK293" s="261" t="str">
        <f>IFERROR(IF(-SUM(AK$20:AK292)+AK$15&lt;0.000001,0,IF($C293&gt;='H-32A-WP06 - Debt Service'!AH$24,'H-32A-WP06 - Debt Service'!AH$27/12,0)),"-")</f>
        <v>-</v>
      </c>
      <c r="AL293" s="261">
        <f>IFERROR(IF(-SUM(AL$20:AL292)+AL$15&lt;0.000001,0,IF($C293&gt;='H-32A-WP06 - Debt Service'!AI$24,'H-32A-WP06 - Debt Service'!AI$27/12,0)),"-")</f>
        <v>0</v>
      </c>
      <c r="AM293" s="261">
        <f>IFERROR(IF(-SUM(AM$20:AM292)+AM$15&lt;0.000001,0,IF($C293&gt;='H-32A-WP06 - Debt Service'!AJ$24,'H-32A-WP06 - Debt Service'!AJ$27/12,0)),"-")</f>
        <v>0</v>
      </c>
      <c r="AN293" s="261">
        <f>IFERROR(IF(-SUM(AN$20:AN292)+AN$15&lt;0.000001,0,IF($C293&gt;='H-32A-WP06 - Debt Service'!AK$24,'H-32A-WP06 - Debt Service'!AK$27/12,0)),"-")</f>
        <v>0</v>
      </c>
      <c r="AO293" s="261">
        <f>IFERROR(IF(-SUM(AO$20:AO292)+AO$15&lt;0.000001,0,IF($C293&gt;='H-32A-WP06 - Debt Service'!AL$24,'H-32A-WP06 - Debt Service'!AL$27/12,0)),"-")</f>
        <v>0</v>
      </c>
      <c r="AP293" s="261">
        <f>IFERROR(IF(-SUM(AP$20:AP292)+AP$15&lt;0.000001,0,IF($C293&gt;='H-32A-WP06 - Debt Service'!AM$24,'H-32A-WP06 - Debt Service'!AM$27/12,0)),"-")</f>
        <v>0</v>
      </c>
      <c r="AQ293" s="261">
        <f>IFERROR(IF(-SUM(AQ$20:AQ292)+AQ$15&lt;0.000001,0,IF($C293&gt;='H-32A-WP06 - Debt Service'!AN$24,'H-32A-WP06 - Debt Service'!AN$27/12,0)),"-")</f>
        <v>0</v>
      </c>
      <c r="AR293" s="261">
        <f>IFERROR(IF(-SUM(AR$20:AR292)+AR$15&lt;0.000001,0,IF($C293&gt;='H-32A-WP06 - Debt Service'!AO$24,'H-32A-WP06 - Debt Service'!AO$27/12,0)),"-")</f>
        <v>0</v>
      </c>
      <c r="AS293" s="261">
        <f>IFERROR(IF(-SUM(AS$20:AS292)+AS$15&lt;0.000001,0,IF($C293&gt;='H-32A-WP06 - Debt Service'!AP$24,'H-32A-WP06 - Debt Service'!AP$27/12,0)),"-")</f>
        <v>0</v>
      </c>
      <c r="AT293" s="261">
        <f>IFERROR(IF(-SUM(AT$20:AT292)+AT$15&lt;0.000001,0,IF($C293&gt;='H-32A-WP06 - Debt Service'!AQ$24,'H-32A-WP06 - Debt Service'!AQ$27/12,0)),"-")</f>
        <v>0</v>
      </c>
    </row>
    <row r="294" spans="2:46" x14ac:dyDescent="0.35">
      <c r="B294" s="252">
        <f t="shared" si="19"/>
        <v>2041</v>
      </c>
      <c r="C294" s="273">
        <f t="shared" si="21"/>
        <v>51806</v>
      </c>
      <c r="D294" s="273"/>
      <c r="E294" s="261">
        <f>IFERROR(IF(-SUM(E$20:E293)+E$15&lt;0.000001,0,IF($C294&gt;='H-32A-WP06 - Debt Service'!C$24,'H-32A-WP06 - Debt Service'!C$27/12,0)),"-")</f>
        <v>0</v>
      </c>
      <c r="F294" s="261">
        <f>IFERROR(IF(-SUM(F$20:F293)+F$15&lt;0.000001,0,IF($C294&gt;='H-32A-WP06 - Debt Service'!D$24,'H-32A-WP06 - Debt Service'!D$27/12,0)),"-")</f>
        <v>0</v>
      </c>
      <c r="G294" s="261">
        <f>IFERROR(IF(-SUM(G$20:G293)+G$15&lt;0.000001,0,IF($C294&gt;='H-32A-WP06 - Debt Service'!E$24,'H-32A-WP06 - Debt Service'!E$27/12,0)),"-")</f>
        <v>0</v>
      </c>
      <c r="H294" s="261">
        <f>IFERROR(IF(-SUM(H$20:H293)+H$15&lt;0.000001,0,IF($C294&gt;='H-32A-WP06 - Debt Service'!F$24,'H-32A-WP06 - Debt Service'!F$27/12,0)),"-")</f>
        <v>0</v>
      </c>
      <c r="I294" s="261">
        <f>IFERROR(IF(-SUM(I$20:I293)+I$15&lt;0.000001,0,IF($C294&gt;='H-32A-WP06 - Debt Service'!G$24,'H-32A-WP06 - Debt Service'!G$27/12,0)),"-")</f>
        <v>0</v>
      </c>
      <c r="J294" s="261">
        <f>IFERROR(IF(-SUM(J$20:J293)+J$15&lt;0.000001,0,IF($C294&gt;='H-32A-WP06 - Debt Service'!H$24,'H-32A-WP06 - Debt Service'!H$27/12,0)),"-")</f>
        <v>0</v>
      </c>
      <c r="K294" s="261">
        <f>IFERROR(IF(-SUM(K$20:K293)+K$15&lt;0.000001,0,IF($C294&gt;='H-32A-WP06 - Debt Service'!I$24,'H-32A-WP06 - Debt Service'!I$27/12,0)),"-")</f>
        <v>0</v>
      </c>
      <c r="L294" s="261">
        <f>IFERROR(IF(-SUM(L$20:L293)+L$15&lt;0.000001,0,IF($C294&gt;='H-32A-WP06 - Debt Service'!J$24,'H-32A-WP06 - Debt Service'!J$27/12,0)),"-")</f>
        <v>0</v>
      </c>
      <c r="M294" s="261">
        <f>IFERROR(IF(-SUM(M$20:M293)+M$15&lt;0.000001,0,IF($C294&gt;='H-32A-WP06 - Debt Service'!K$24,'H-32A-WP06 - Debt Service'!K$27/12,0)),"-")</f>
        <v>0</v>
      </c>
      <c r="N294" s="261"/>
      <c r="O294" s="261"/>
      <c r="P294" s="261">
        <f>IFERROR(IF(-SUM(P$20:P293)+P$15&lt;0.000001,0,IF($C294&gt;='H-32A-WP06 - Debt Service'!M$24,'H-32A-WP06 - Debt Service'!M$27/12,0)),"-")</f>
        <v>0</v>
      </c>
      <c r="Q294" s="261">
        <f>IFERROR(IF(-SUM(Q$20:Q293)+Q$15&lt;0.000001,0,IF($C294&gt;='H-32A-WP06 - Debt Service'!L$24,'H-32A-WP06 - Debt Service'!L$27/12,0)),"-")</f>
        <v>0</v>
      </c>
      <c r="R294" s="261">
        <f>IFERROR(IF(-SUM(R$20:R293)+R$15&lt;0.000001,0,IF($C294&gt;='H-32A-WP06 - Debt Service'!S$24,'H-32A-WP06 - Debt Service'!S$27/12,0)),"-")</f>
        <v>0</v>
      </c>
      <c r="S294" s="261">
        <f>IFERROR(IF(-SUM(S$20:S293)+S$15&lt;0.000001,0,IF($C294&gt;='H-32A-WP06 - Debt Service'!O$24,'H-32A-WP06 - Debt Service'!O$27/12,0)),"-")</f>
        <v>0</v>
      </c>
      <c r="T294" s="261">
        <f>IFERROR(IF(-SUM(T$20:T293)+T$15&lt;0.000001,0,IF($C294&gt;='H-32A-WP06 - Debt Service'!#REF!,'H-32A-WP06 - Debt Service'!#REF!/12,0)),"-")</f>
        <v>0</v>
      </c>
      <c r="U294" s="261">
        <f>IFERROR(IF(-SUM(U$20:U293)+U$15&lt;0.000001,0,IF($C294&gt;='H-32A-WP06 - Debt Service'!T$24,'H-32A-WP06 - Debt Service'!T$27/12,0)),"-")</f>
        <v>0</v>
      </c>
      <c r="V294" s="261">
        <f>IFERROR(IF(-SUM(V$20:V293)+V$15&lt;0.000001,0,IF($C294&gt;='H-32A-WP06 - Debt Service'!N$24,'H-32A-WP06 - Debt Service'!N$27/12,0)),"-")</f>
        <v>0</v>
      </c>
      <c r="W294" s="261">
        <f>IFERROR(IF(-SUM(W$20:W293)+W$15&lt;0.000001,0,IF($C294&gt;='H-32A-WP06 - Debt Service'!Q$24,'H-32A-WP06 - Debt Service'!Q$27/12,0)),"-")</f>
        <v>0</v>
      </c>
      <c r="X294" s="261">
        <f>IFERROR(IF(-SUM(X$20:X293)+X$15&lt;0.000001,0,IF($C294&gt;='H-32A-WP06 - Debt Service'!T$24,'H-32A-WP06 - Debt Service'!T$27/12,0)),"-")</f>
        <v>0</v>
      </c>
      <c r="Y294" s="261">
        <f>IFERROR(IF(-SUM(Y$20:Y293)+Y$15&lt;0.000001,0,IF($C294&gt;='H-32A-WP06 - Debt Service'!#REF!,'H-32A-WP06 - Debt Service'!#REF!/12,0)),"-")</f>
        <v>0</v>
      </c>
      <c r="Z294" s="261">
        <f>IFERROR(IF(-SUM(Z$20:Z293)+Z$15&lt;0.000001,0,IF($C294&gt;='H-32A-WP06 - Debt Service'!S$24,'H-32A-WP06 - Debt Service'!S$27/12,0)),"-")</f>
        <v>0</v>
      </c>
      <c r="AA294" s="261">
        <f>IFERROR(IF(-SUM(AA$20:AA293)+AA$15&lt;0.000001,0,IF($C294&gt;='H-32A-WP06 - Debt Service'!R$24,'H-32A-WP06 - Debt Service'!R$27/12,0)),"-")</f>
        <v>0</v>
      </c>
      <c r="AB294" s="261">
        <f>IFERROR(IF(-SUM(AB$20:AB293)+AB$15&lt;0.000001,0,IF($C294&gt;='H-32A-WP06 - Debt Service'!P$24,'H-32A-WP06 - Debt Service'!P$27/12,0)),"-")</f>
        <v>0</v>
      </c>
      <c r="AC294" s="261">
        <f>IFERROR(IF(-SUM(AC$20:AC293)+AC$15&lt;0.000001,0,IF($C294&gt;='H-32A-WP06 - Debt Service'!#REF!,'H-32A-WP06 - Debt Service'!#REF!/12,0)),"-")</f>
        <v>0</v>
      </c>
      <c r="AD294" s="261">
        <f>IFERROR(IF(-SUM(AD$20:AD293)+AD$15&lt;0.000001,0,IF($C294&gt;='H-32A-WP06 - Debt Service'!#REF!,'H-32A-WP06 - Debt Service'!#REF!/12,0)),"-")</f>
        <v>0</v>
      </c>
      <c r="AE294" s="261">
        <f>IFERROR(IF(-SUM(AE$20:AE293)+AE$15&lt;0.000001,0,IF($C294&gt;='H-32A-WP06 - Debt Service'!#REF!,'H-32A-WP06 - Debt Service'!#REF!/12,0)),"-")</f>
        <v>0</v>
      </c>
      <c r="AF294" s="261">
        <f>IFERROR(IF(-SUM(AF$20:AF293)+AF$15&lt;0.000001,0,IF($C294&gt;='H-32A-WP06 - Debt Service'!#REF!,'H-32A-WP06 - Debt Service'!#REF!/12,0)),"-")</f>
        <v>0</v>
      </c>
      <c r="AH294" s="252">
        <f t="shared" si="20"/>
        <v>2041</v>
      </c>
      <c r="AI294" s="273">
        <f t="shared" si="22"/>
        <v>51806</v>
      </c>
      <c r="AJ294" s="273"/>
      <c r="AK294" s="261" t="str">
        <f>IFERROR(IF(-SUM(AK$20:AK293)+AK$15&lt;0.000001,0,IF($C294&gt;='H-32A-WP06 - Debt Service'!AH$24,'H-32A-WP06 - Debt Service'!AH$27/12,0)),"-")</f>
        <v>-</v>
      </c>
      <c r="AL294" s="261">
        <f>IFERROR(IF(-SUM(AL$20:AL293)+AL$15&lt;0.000001,0,IF($C294&gt;='H-32A-WP06 - Debt Service'!AI$24,'H-32A-WP06 - Debt Service'!AI$27/12,0)),"-")</f>
        <v>0</v>
      </c>
      <c r="AM294" s="261">
        <f>IFERROR(IF(-SUM(AM$20:AM293)+AM$15&lt;0.000001,0,IF($C294&gt;='H-32A-WP06 - Debt Service'!AJ$24,'H-32A-WP06 - Debt Service'!AJ$27/12,0)),"-")</f>
        <v>0</v>
      </c>
      <c r="AN294" s="261">
        <f>IFERROR(IF(-SUM(AN$20:AN293)+AN$15&lt;0.000001,0,IF($C294&gt;='H-32A-WP06 - Debt Service'!AK$24,'H-32A-WP06 - Debt Service'!AK$27/12,0)),"-")</f>
        <v>0</v>
      </c>
      <c r="AO294" s="261">
        <f>IFERROR(IF(-SUM(AO$20:AO293)+AO$15&lt;0.000001,0,IF($C294&gt;='H-32A-WP06 - Debt Service'!AL$24,'H-32A-WP06 - Debt Service'!AL$27/12,0)),"-")</f>
        <v>0</v>
      </c>
      <c r="AP294" s="261">
        <f>IFERROR(IF(-SUM(AP$20:AP293)+AP$15&lt;0.000001,0,IF($C294&gt;='H-32A-WP06 - Debt Service'!AM$24,'H-32A-WP06 - Debt Service'!AM$27/12,0)),"-")</f>
        <v>0</v>
      </c>
      <c r="AQ294" s="261">
        <f>IFERROR(IF(-SUM(AQ$20:AQ293)+AQ$15&lt;0.000001,0,IF($C294&gt;='H-32A-WP06 - Debt Service'!AN$24,'H-32A-WP06 - Debt Service'!AN$27/12,0)),"-")</f>
        <v>0</v>
      </c>
      <c r="AR294" s="261">
        <f>IFERROR(IF(-SUM(AR$20:AR293)+AR$15&lt;0.000001,0,IF($C294&gt;='H-32A-WP06 - Debt Service'!AO$24,'H-32A-WP06 - Debt Service'!AO$27/12,0)),"-")</f>
        <v>0</v>
      </c>
      <c r="AS294" s="261">
        <f>IFERROR(IF(-SUM(AS$20:AS293)+AS$15&lt;0.000001,0,IF($C294&gt;='H-32A-WP06 - Debt Service'!AP$24,'H-32A-WP06 - Debt Service'!AP$27/12,0)),"-")</f>
        <v>0</v>
      </c>
      <c r="AT294" s="261">
        <f>IFERROR(IF(-SUM(AT$20:AT293)+AT$15&lt;0.000001,0,IF($C294&gt;='H-32A-WP06 - Debt Service'!AQ$24,'H-32A-WP06 - Debt Service'!AQ$27/12,0)),"-")</f>
        <v>0</v>
      </c>
    </row>
    <row r="295" spans="2:46" x14ac:dyDescent="0.35">
      <c r="B295" s="252">
        <f t="shared" si="19"/>
        <v>2041</v>
      </c>
      <c r="C295" s="273">
        <f t="shared" si="21"/>
        <v>51836</v>
      </c>
      <c r="D295" s="273"/>
      <c r="E295" s="261">
        <f>IFERROR(IF(-SUM(E$20:E294)+E$15&lt;0.000001,0,IF($C295&gt;='H-32A-WP06 - Debt Service'!C$24,'H-32A-WP06 - Debt Service'!C$27/12,0)),"-")</f>
        <v>0</v>
      </c>
      <c r="F295" s="261">
        <f>IFERROR(IF(-SUM(F$20:F294)+F$15&lt;0.000001,0,IF($C295&gt;='H-32A-WP06 - Debt Service'!D$24,'H-32A-WP06 - Debt Service'!D$27/12,0)),"-")</f>
        <v>0</v>
      </c>
      <c r="G295" s="261">
        <f>IFERROR(IF(-SUM(G$20:G294)+G$15&lt;0.000001,0,IF($C295&gt;='H-32A-WP06 - Debt Service'!E$24,'H-32A-WP06 - Debt Service'!E$27/12,0)),"-")</f>
        <v>0</v>
      </c>
      <c r="H295" s="261">
        <f>IFERROR(IF(-SUM(H$20:H294)+H$15&lt;0.000001,0,IF($C295&gt;='H-32A-WP06 - Debt Service'!F$24,'H-32A-WP06 - Debt Service'!F$27/12,0)),"-")</f>
        <v>0</v>
      </c>
      <c r="I295" s="261">
        <f>IFERROR(IF(-SUM(I$20:I294)+I$15&lt;0.000001,0,IF($C295&gt;='H-32A-WP06 - Debt Service'!G$24,'H-32A-WP06 - Debt Service'!G$27/12,0)),"-")</f>
        <v>0</v>
      </c>
      <c r="J295" s="261">
        <f>IFERROR(IF(-SUM(J$20:J294)+J$15&lt;0.000001,0,IF($C295&gt;='H-32A-WP06 - Debt Service'!H$24,'H-32A-WP06 - Debt Service'!H$27/12,0)),"-")</f>
        <v>0</v>
      </c>
      <c r="K295" s="261">
        <f>IFERROR(IF(-SUM(K$20:K294)+K$15&lt;0.000001,0,IF($C295&gt;='H-32A-WP06 - Debt Service'!I$24,'H-32A-WP06 - Debt Service'!I$27/12,0)),"-")</f>
        <v>0</v>
      </c>
      <c r="L295" s="261">
        <f>IFERROR(IF(-SUM(L$20:L294)+L$15&lt;0.000001,0,IF($C295&gt;='H-32A-WP06 - Debt Service'!J$24,'H-32A-WP06 - Debt Service'!J$27/12,0)),"-")</f>
        <v>0</v>
      </c>
      <c r="M295" s="261">
        <f>IFERROR(IF(-SUM(M$20:M294)+M$15&lt;0.000001,0,IF($C295&gt;='H-32A-WP06 - Debt Service'!K$24,'H-32A-WP06 - Debt Service'!K$27/12,0)),"-")</f>
        <v>0</v>
      </c>
      <c r="N295" s="261"/>
      <c r="O295" s="261"/>
      <c r="P295" s="261">
        <f>IFERROR(IF(-SUM(P$20:P294)+P$15&lt;0.000001,0,IF($C295&gt;='H-32A-WP06 - Debt Service'!M$24,'H-32A-WP06 - Debt Service'!M$27/12,0)),"-")</f>
        <v>0</v>
      </c>
      <c r="Q295" s="261">
        <f>IFERROR(IF(-SUM(Q$20:Q294)+Q$15&lt;0.000001,0,IF($C295&gt;='H-32A-WP06 - Debt Service'!L$24,'H-32A-WP06 - Debt Service'!L$27/12,0)),"-")</f>
        <v>0</v>
      </c>
      <c r="R295" s="261">
        <f>IFERROR(IF(-SUM(R$20:R294)+R$15&lt;0.000001,0,IF($C295&gt;='H-32A-WP06 - Debt Service'!S$24,'H-32A-WP06 - Debt Service'!S$27/12,0)),"-")</f>
        <v>0</v>
      </c>
      <c r="S295" s="261">
        <f>IFERROR(IF(-SUM(S$20:S294)+S$15&lt;0.000001,0,IF($C295&gt;='H-32A-WP06 - Debt Service'!O$24,'H-32A-WP06 - Debt Service'!O$27/12,0)),"-")</f>
        <v>0</v>
      </c>
      <c r="T295" s="261">
        <f>IFERROR(IF(-SUM(T$20:T294)+T$15&lt;0.000001,0,IF($C295&gt;='H-32A-WP06 - Debt Service'!#REF!,'H-32A-WP06 - Debt Service'!#REF!/12,0)),"-")</f>
        <v>0</v>
      </c>
      <c r="U295" s="261">
        <f>IFERROR(IF(-SUM(U$20:U294)+U$15&lt;0.000001,0,IF($C295&gt;='H-32A-WP06 - Debt Service'!T$24,'H-32A-WP06 - Debt Service'!T$27/12,0)),"-")</f>
        <v>0</v>
      </c>
      <c r="V295" s="261">
        <f>IFERROR(IF(-SUM(V$20:V294)+V$15&lt;0.000001,0,IF($C295&gt;='H-32A-WP06 - Debt Service'!N$24,'H-32A-WP06 - Debt Service'!N$27/12,0)),"-")</f>
        <v>0</v>
      </c>
      <c r="W295" s="261">
        <f>IFERROR(IF(-SUM(W$20:W294)+W$15&lt;0.000001,0,IF($C295&gt;='H-32A-WP06 - Debt Service'!Q$24,'H-32A-WP06 - Debt Service'!Q$27/12,0)),"-")</f>
        <v>0</v>
      </c>
      <c r="X295" s="261">
        <f>IFERROR(IF(-SUM(X$20:X294)+X$15&lt;0.000001,0,IF($C295&gt;='H-32A-WP06 - Debt Service'!T$24,'H-32A-WP06 - Debt Service'!T$27/12,0)),"-")</f>
        <v>0</v>
      </c>
      <c r="Y295" s="261">
        <f>IFERROR(IF(-SUM(Y$20:Y294)+Y$15&lt;0.000001,0,IF($C295&gt;='H-32A-WP06 - Debt Service'!#REF!,'H-32A-WP06 - Debt Service'!#REF!/12,0)),"-")</f>
        <v>0</v>
      </c>
      <c r="Z295" s="261">
        <f>IFERROR(IF(-SUM(Z$20:Z294)+Z$15&lt;0.000001,0,IF($C295&gt;='H-32A-WP06 - Debt Service'!S$24,'H-32A-WP06 - Debt Service'!S$27/12,0)),"-")</f>
        <v>0</v>
      </c>
      <c r="AA295" s="261">
        <f>IFERROR(IF(-SUM(AA$20:AA294)+AA$15&lt;0.000001,0,IF($C295&gt;='H-32A-WP06 - Debt Service'!R$24,'H-32A-WP06 - Debt Service'!R$27/12,0)),"-")</f>
        <v>0</v>
      </c>
      <c r="AB295" s="261">
        <f>IFERROR(IF(-SUM(AB$20:AB294)+AB$15&lt;0.000001,0,IF($C295&gt;='H-32A-WP06 - Debt Service'!P$24,'H-32A-WP06 - Debt Service'!P$27/12,0)),"-")</f>
        <v>0</v>
      </c>
      <c r="AC295" s="261">
        <f>IFERROR(IF(-SUM(AC$20:AC294)+AC$15&lt;0.000001,0,IF($C295&gt;='H-32A-WP06 - Debt Service'!#REF!,'H-32A-WP06 - Debt Service'!#REF!/12,0)),"-")</f>
        <v>0</v>
      </c>
      <c r="AD295" s="261">
        <f>IFERROR(IF(-SUM(AD$20:AD294)+AD$15&lt;0.000001,0,IF($C295&gt;='H-32A-WP06 - Debt Service'!#REF!,'H-32A-WP06 - Debt Service'!#REF!/12,0)),"-")</f>
        <v>0</v>
      </c>
      <c r="AE295" s="261">
        <f>IFERROR(IF(-SUM(AE$20:AE294)+AE$15&lt;0.000001,0,IF($C295&gt;='H-32A-WP06 - Debt Service'!#REF!,'H-32A-WP06 - Debt Service'!#REF!/12,0)),"-")</f>
        <v>0</v>
      </c>
      <c r="AF295" s="261">
        <f>IFERROR(IF(-SUM(AF$20:AF294)+AF$15&lt;0.000001,0,IF($C295&gt;='H-32A-WP06 - Debt Service'!#REF!,'H-32A-WP06 - Debt Service'!#REF!/12,0)),"-")</f>
        <v>0</v>
      </c>
      <c r="AH295" s="252">
        <f t="shared" si="20"/>
        <v>2041</v>
      </c>
      <c r="AI295" s="273">
        <f t="shared" si="22"/>
        <v>51836</v>
      </c>
      <c r="AJ295" s="273"/>
      <c r="AK295" s="261" t="str">
        <f>IFERROR(IF(-SUM(AK$20:AK294)+AK$15&lt;0.000001,0,IF($C295&gt;='H-32A-WP06 - Debt Service'!AH$24,'H-32A-WP06 - Debt Service'!AH$27/12,0)),"-")</f>
        <v>-</v>
      </c>
      <c r="AL295" s="261">
        <f>IFERROR(IF(-SUM(AL$20:AL294)+AL$15&lt;0.000001,0,IF($C295&gt;='H-32A-WP06 - Debt Service'!AI$24,'H-32A-WP06 - Debt Service'!AI$27/12,0)),"-")</f>
        <v>0</v>
      </c>
      <c r="AM295" s="261">
        <f>IFERROR(IF(-SUM(AM$20:AM294)+AM$15&lt;0.000001,0,IF($C295&gt;='H-32A-WP06 - Debt Service'!AJ$24,'H-32A-WP06 - Debt Service'!AJ$27/12,0)),"-")</f>
        <v>0</v>
      </c>
      <c r="AN295" s="261">
        <f>IFERROR(IF(-SUM(AN$20:AN294)+AN$15&lt;0.000001,0,IF($C295&gt;='H-32A-WP06 - Debt Service'!AK$24,'H-32A-WP06 - Debt Service'!AK$27/12,0)),"-")</f>
        <v>0</v>
      </c>
      <c r="AO295" s="261">
        <f>IFERROR(IF(-SUM(AO$20:AO294)+AO$15&lt;0.000001,0,IF($C295&gt;='H-32A-WP06 - Debt Service'!AL$24,'H-32A-WP06 - Debt Service'!AL$27/12,0)),"-")</f>
        <v>0</v>
      </c>
      <c r="AP295" s="261">
        <f>IFERROR(IF(-SUM(AP$20:AP294)+AP$15&lt;0.000001,0,IF($C295&gt;='H-32A-WP06 - Debt Service'!AM$24,'H-32A-WP06 - Debt Service'!AM$27/12,0)),"-")</f>
        <v>0</v>
      </c>
      <c r="AQ295" s="261">
        <f>IFERROR(IF(-SUM(AQ$20:AQ294)+AQ$15&lt;0.000001,0,IF($C295&gt;='H-32A-WP06 - Debt Service'!AN$24,'H-32A-WP06 - Debt Service'!AN$27/12,0)),"-")</f>
        <v>0</v>
      </c>
      <c r="AR295" s="261">
        <f>IFERROR(IF(-SUM(AR$20:AR294)+AR$15&lt;0.000001,0,IF($C295&gt;='H-32A-WP06 - Debt Service'!AO$24,'H-32A-WP06 - Debt Service'!AO$27/12,0)),"-")</f>
        <v>0</v>
      </c>
      <c r="AS295" s="261">
        <f>IFERROR(IF(-SUM(AS$20:AS294)+AS$15&lt;0.000001,0,IF($C295&gt;='H-32A-WP06 - Debt Service'!AP$24,'H-32A-WP06 - Debt Service'!AP$27/12,0)),"-")</f>
        <v>0</v>
      </c>
      <c r="AT295" s="261">
        <f>IFERROR(IF(-SUM(AT$20:AT294)+AT$15&lt;0.000001,0,IF($C295&gt;='H-32A-WP06 - Debt Service'!AQ$24,'H-32A-WP06 - Debt Service'!AQ$27/12,0)),"-")</f>
        <v>0</v>
      </c>
    </row>
    <row r="296" spans="2:46" x14ac:dyDescent="0.35">
      <c r="B296" s="252">
        <f t="shared" si="19"/>
        <v>2042</v>
      </c>
      <c r="C296" s="273">
        <f t="shared" si="21"/>
        <v>51867</v>
      </c>
      <c r="D296" s="273"/>
      <c r="E296" s="261">
        <f>IFERROR(IF(-SUM(E$20:E295)+E$15&lt;0.000001,0,IF($C296&gt;='H-32A-WP06 - Debt Service'!C$24,'H-32A-WP06 - Debt Service'!C$27/12,0)),"-")</f>
        <v>0</v>
      </c>
      <c r="F296" s="261">
        <f>IFERROR(IF(-SUM(F$20:F295)+F$15&lt;0.000001,0,IF($C296&gt;='H-32A-WP06 - Debt Service'!D$24,'H-32A-WP06 - Debt Service'!D$27/12,0)),"-")</f>
        <v>0</v>
      </c>
      <c r="G296" s="261">
        <f>IFERROR(IF(-SUM(G$20:G295)+G$15&lt;0.000001,0,IF($C296&gt;='H-32A-WP06 - Debt Service'!E$24,'H-32A-WP06 - Debt Service'!E$27/12,0)),"-")</f>
        <v>0</v>
      </c>
      <c r="H296" s="261">
        <f>IFERROR(IF(-SUM(H$20:H295)+H$15&lt;0.000001,0,IF($C296&gt;='H-32A-WP06 - Debt Service'!F$24,'H-32A-WP06 - Debt Service'!F$27/12,0)),"-")</f>
        <v>0</v>
      </c>
      <c r="I296" s="261">
        <f>IFERROR(IF(-SUM(I$20:I295)+I$15&lt;0.000001,0,IF($C296&gt;='H-32A-WP06 - Debt Service'!G$24,'H-32A-WP06 - Debt Service'!G$27/12,0)),"-")</f>
        <v>0</v>
      </c>
      <c r="J296" s="261">
        <f>IFERROR(IF(-SUM(J$20:J295)+J$15&lt;0.000001,0,IF($C296&gt;='H-32A-WP06 - Debt Service'!H$24,'H-32A-WP06 - Debt Service'!H$27/12,0)),"-")</f>
        <v>0</v>
      </c>
      <c r="K296" s="261">
        <f>IFERROR(IF(-SUM(K$20:K295)+K$15&lt;0.000001,0,IF($C296&gt;='H-32A-WP06 - Debt Service'!I$24,'H-32A-WP06 - Debt Service'!I$27/12,0)),"-")</f>
        <v>0</v>
      </c>
      <c r="L296" s="261">
        <f>IFERROR(IF(-SUM(L$20:L295)+L$15&lt;0.000001,0,IF($C296&gt;='H-32A-WP06 - Debt Service'!J$24,'H-32A-WP06 - Debt Service'!J$27/12,0)),"-")</f>
        <v>0</v>
      </c>
      <c r="M296" s="261">
        <f>IFERROR(IF(-SUM(M$20:M295)+M$15&lt;0.000001,0,IF($C296&gt;='H-32A-WP06 - Debt Service'!K$24,'H-32A-WP06 - Debt Service'!K$27/12,0)),"-")</f>
        <v>0</v>
      </c>
      <c r="N296" s="261"/>
      <c r="O296" s="261"/>
      <c r="P296" s="261">
        <f>IFERROR(IF(-SUM(P$20:P295)+P$15&lt;0.000001,0,IF($C296&gt;='H-32A-WP06 - Debt Service'!M$24,'H-32A-WP06 - Debt Service'!M$27/12,0)),"-")</f>
        <v>0</v>
      </c>
      <c r="Q296" s="261">
        <f>IFERROR(IF(-SUM(Q$20:Q295)+Q$15&lt;0.000001,0,IF($C296&gt;='H-32A-WP06 - Debt Service'!L$24,'H-32A-WP06 - Debt Service'!L$27/12,0)),"-")</f>
        <v>0</v>
      </c>
      <c r="R296" s="261">
        <f>IFERROR(IF(-SUM(R$20:R295)+R$15&lt;0.000001,0,IF($C296&gt;='H-32A-WP06 - Debt Service'!S$24,'H-32A-WP06 - Debt Service'!S$27/12,0)),"-")</f>
        <v>0</v>
      </c>
      <c r="S296" s="261">
        <f>IFERROR(IF(-SUM(S$20:S295)+S$15&lt;0.000001,0,IF($C296&gt;='H-32A-WP06 - Debt Service'!O$24,'H-32A-WP06 - Debt Service'!O$27/12,0)),"-")</f>
        <v>0</v>
      </c>
      <c r="T296" s="261">
        <f>IFERROR(IF(-SUM(T$20:T295)+T$15&lt;0.000001,0,IF($C296&gt;='H-32A-WP06 - Debt Service'!#REF!,'H-32A-WP06 - Debt Service'!#REF!/12,0)),"-")</f>
        <v>0</v>
      </c>
      <c r="U296" s="261">
        <f>IFERROR(IF(-SUM(U$20:U295)+U$15&lt;0.000001,0,IF($C296&gt;='H-32A-WP06 - Debt Service'!T$24,'H-32A-WP06 - Debt Service'!T$27/12,0)),"-")</f>
        <v>0</v>
      </c>
      <c r="V296" s="261">
        <f>IFERROR(IF(-SUM(V$20:V295)+V$15&lt;0.000001,0,IF($C296&gt;='H-32A-WP06 - Debt Service'!N$24,'H-32A-WP06 - Debt Service'!N$27/12,0)),"-")</f>
        <v>0</v>
      </c>
      <c r="W296" s="261">
        <f>IFERROR(IF(-SUM(W$20:W295)+W$15&lt;0.000001,0,IF($C296&gt;='H-32A-WP06 - Debt Service'!Q$24,'H-32A-WP06 - Debt Service'!Q$27/12,0)),"-")</f>
        <v>0</v>
      </c>
      <c r="X296" s="261">
        <f>IFERROR(IF(-SUM(X$20:X295)+X$15&lt;0.000001,0,IF($C296&gt;='H-32A-WP06 - Debt Service'!T$24,'H-32A-WP06 - Debt Service'!T$27/12,0)),"-")</f>
        <v>0</v>
      </c>
      <c r="Y296" s="261">
        <f>IFERROR(IF(-SUM(Y$20:Y295)+Y$15&lt;0.000001,0,IF($C296&gt;='H-32A-WP06 - Debt Service'!#REF!,'H-32A-WP06 - Debt Service'!#REF!/12,0)),"-")</f>
        <v>0</v>
      </c>
      <c r="Z296" s="261">
        <f>IFERROR(IF(-SUM(Z$20:Z295)+Z$15&lt;0.000001,0,IF($C296&gt;='H-32A-WP06 - Debt Service'!S$24,'H-32A-WP06 - Debt Service'!S$27/12,0)),"-")</f>
        <v>0</v>
      </c>
      <c r="AA296" s="261">
        <f>IFERROR(IF(-SUM(AA$20:AA295)+AA$15&lt;0.000001,0,IF($C296&gt;='H-32A-WP06 - Debt Service'!R$24,'H-32A-WP06 - Debt Service'!R$27/12,0)),"-")</f>
        <v>0</v>
      </c>
      <c r="AB296" s="261">
        <f>IFERROR(IF(-SUM(AB$20:AB295)+AB$15&lt;0.000001,0,IF($C296&gt;='H-32A-WP06 - Debt Service'!P$24,'H-32A-WP06 - Debt Service'!P$27/12,0)),"-")</f>
        <v>0</v>
      </c>
      <c r="AC296" s="261">
        <f>IFERROR(IF(-SUM(AC$20:AC295)+AC$15&lt;0.000001,0,IF($C296&gt;='H-32A-WP06 - Debt Service'!#REF!,'H-32A-WP06 - Debt Service'!#REF!/12,0)),"-")</f>
        <v>0</v>
      </c>
      <c r="AD296" s="261">
        <f>IFERROR(IF(-SUM(AD$20:AD295)+AD$15&lt;0.000001,0,IF($C296&gt;='H-32A-WP06 - Debt Service'!#REF!,'H-32A-WP06 - Debt Service'!#REF!/12,0)),"-")</f>
        <v>0</v>
      </c>
      <c r="AE296" s="261">
        <f>IFERROR(IF(-SUM(AE$20:AE295)+AE$15&lt;0.000001,0,IF($C296&gt;='H-32A-WP06 - Debt Service'!#REF!,'H-32A-WP06 - Debt Service'!#REF!/12,0)),"-")</f>
        <v>0</v>
      </c>
      <c r="AF296" s="261">
        <f>IFERROR(IF(-SUM(AF$20:AF295)+AF$15&lt;0.000001,0,IF($C296&gt;='H-32A-WP06 - Debt Service'!#REF!,'H-32A-WP06 - Debt Service'!#REF!/12,0)),"-")</f>
        <v>0</v>
      </c>
      <c r="AH296" s="252">
        <f t="shared" si="20"/>
        <v>2042</v>
      </c>
      <c r="AI296" s="273">
        <f t="shared" si="22"/>
        <v>51867</v>
      </c>
      <c r="AJ296" s="273"/>
      <c r="AK296" s="261" t="str">
        <f>IFERROR(IF(-SUM(AK$20:AK295)+AK$15&lt;0.000001,0,IF($C296&gt;='H-32A-WP06 - Debt Service'!AH$24,'H-32A-WP06 - Debt Service'!AH$27/12,0)),"-")</f>
        <v>-</v>
      </c>
      <c r="AL296" s="261">
        <f>IFERROR(IF(-SUM(AL$20:AL295)+AL$15&lt;0.000001,0,IF($C296&gt;='H-32A-WP06 - Debt Service'!AI$24,'H-32A-WP06 - Debt Service'!AI$27/12,0)),"-")</f>
        <v>0</v>
      </c>
      <c r="AM296" s="261">
        <f>IFERROR(IF(-SUM(AM$20:AM295)+AM$15&lt;0.000001,0,IF($C296&gt;='H-32A-WP06 - Debt Service'!AJ$24,'H-32A-WP06 - Debt Service'!AJ$27/12,0)),"-")</f>
        <v>0</v>
      </c>
      <c r="AN296" s="261">
        <f>IFERROR(IF(-SUM(AN$20:AN295)+AN$15&lt;0.000001,0,IF($C296&gt;='H-32A-WP06 - Debt Service'!AK$24,'H-32A-WP06 - Debt Service'!AK$27/12,0)),"-")</f>
        <v>0</v>
      </c>
      <c r="AO296" s="261">
        <f>IFERROR(IF(-SUM(AO$20:AO295)+AO$15&lt;0.000001,0,IF($C296&gt;='H-32A-WP06 - Debt Service'!AL$24,'H-32A-WP06 - Debt Service'!AL$27/12,0)),"-")</f>
        <v>0</v>
      </c>
      <c r="AP296" s="261">
        <f>IFERROR(IF(-SUM(AP$20:AP295)+AP$15&lt;0.000001,0,IF($C296&gt;='H-32A-WP06 - Debt Service'!AM$24,'H-32A-WP06 - Debt Service'!AM$27/12,0)),"-")</f>
        <v>0</v>
      </c>
      <c r="AQ296" s="261">
        <f>IFERROR(IF(-SUM(AQ$20:AQ295)+AQ$15&lt;0.000001,0,IF($C296&gt;='H-32A-WP06 - Debt Service'!AN$24,'H-32A-WP06 - Debt Service'!AN$27/12,0)),"-")</f>
        <v>0</v>
      </c>
      <c r="AR296" s="261">
        <f>IFERROR(IF(-SUM(AR$20:AR295)+AR$15&lt;0.000001,0,IF($C296&gt;='H-32A-WP06 - Debt Service'!AO$24,'H-32A-WP06 - Debt Service'!AO$27/12,0)),"-")</f>
        <v>0</v>
      </c>
      <c r="AS296" s="261">
        <f>IFERROR(IF(-SUM(AS$20:AS295)+AS$15&lt;0.000001,0,IF($C296&gt;='H-32A-WP06 - Debt Service'!AP$24,'H-32A-WP06 - Debt Service'!AP$27/12,0)),"-")</f>
        <v>0</v>
      </c>
      <c r="AT296" s="261">
        <f>IFERROR(IF(-SUM(AT$20:AT295)+AT$15&lt;0.000001,0,IF($C296&gt;='H-32A-WP06 - Debt Service'!AQ$24,'H-32A-WP06 - Debt Service'!AQ$27/12,0)),"-")</f>
        <v>0</v>
      </c>
    </row>
    <row r="297" spans="2:46" x14ac:dyDescent="0.35">
      <c r="B297" s="252">
        <f t="shared" si="19"/>
        <v>2042</v>
      </c>
      <c r="C297" s="273">
        <f t="shared" si="21"/>
        <v>51898</v>
      </c>
      <c r="D297" s="273"/>
      <c r="E297" s="261">
        <f>IFERROR(IF(-SUM(E$20:E296)+E$15&lt;0.000001,0,IF($C297&gt;='H-32A-WP06 - Debt Service'!C$24,'H-32A-WP06 - Debt Service'!C$27/12,0)),"-")</f>
        <v>0</v>
      </c>
      <c r="F297" s="261">
        <f>IFERROR(IF(-SUM(F$20:F296)+F$15&lt;0.000001,0,IF($C297&gt;='H-32A-WP06 - Debt Service'!D$24,'H-32A-WP06 - Debt Service'!D$27/12,0)),"-")</f>
        <v>0</v>
      </c>
      <c r="G297" s="261">
        <f>IFERROR(IF(-SUM(G$20:G296)+G$15&lt;0.000001,0,IF($C297&gt;='H-32A-WP06 - Debt Service'!E$24,'H-32A-WP06 - Debt Service'!E$27/12,0)),"-")</f>
        <v>0</v>
      </c>
      <c r="H297" s="261">
        <f>IFERROR(IF(-SUM(H$20:H296)+H$15&lt;0.000001,0,IF($C297&gt;='H-32A-WP06 - Debt Service'!F$24,'H-32A-WP06 - Debt Service'!F$27/12,0)),"-")</f>
        <v>0</v>
      </c>
      <c r="I297" s="261">
        <f>IFERROR(IF(-SUM(I$20:I296)+I$15&lt;0.000001,0,IF($C297&gt;='H-32A-WP06 - Debt Service'!G$24,'H-32A-WP06 - Debt Service'!G$27/12,0)),"-")</f>
        <v>0</v>
      </c>
      <c r="J297" s="261">
        <f>IFERROR(IF(-SUM(J$20:J296)+J$15&lt;0.000001,0,IF($C297&gt;='H-32A-WP06 - Debt Service'!H$24,'H-32A-WP06 - Debt Service'!H$27/12,0)),"-")</f>
        <v>0</v>
      </c>
      <c r="K297" s="261">
        <f>IFERROR(IF(-SUM(K$20:K296)+K$15&lt;0.000001,0,IF($C297&gt;='H-32A-WP06 - Debt Service'!I$24,'H-32A-WP06 - Debt Service'!I$27/12,0)),"-")</f>
        <v>0</v>
      </c>
      <c r="L297" s="261">
        <f>IFERROR(IF(-SUM(L$20:L296)+L$15&lt;0.000001,0,IF($C297&gt;='H-32A-WP06 - Debt Service'!J$24,'H-32A-WP06 - Debt Service'!J$27/12,0)),"-")</f>
        <v>0</v>
      </c>
      <c r="M297" s="261">
        <f>IFERROR(IF(-SUM(M$20:M296)+M$15&lt;0.000001,0,IF($C297&gt;='H-32A-WP06 - Debt Service'!K$24,'H-32A-WP06 - Debt Service'!K$27/12,0)),"-")</f>
        <v>0</v>
      </c>
      <c r="N297" s="261"/>
      <c r="O297" s="261"/>
      <c r="P297" s="261">
        <f>IFERROR(IF(-SUM(P$20:P296)+P$15&lt;0.000001,0,IF($C297&gt;='H-32A-WP06 - Debt Service'!M$24,'H-32A-WP06 - Debt Service'!M$27/12,0)),"-")</f>
        <v>0</v>
      </c>
      <c r="Q297" s="261">
        <f>IFERROR(IF(-SUM(Q$20:Q296)+Q$15&lt;0.000001,0,IF($C297&gt;='H-32A-WP06 - Debt Service'!L$24,'H-32A-WP06 - Debt Service'!L$27/12,0)),"-")</f>
        <v>0</v>
      </c>
      <c r="R297" s="261">
        <f>IFERROR(IF(-SUM(R$20:R296)+R$15&lt;0.000001,0,IF($C297&gt;='H-32A-WP06 - Debt Service'!S$24,'H-32A-WP06 - Debt Service'!S$27/12,0)),"-")</f>
        <v>0</v>
      </c>
      <c r="S297" s="261">
        <f>IFERROR(IF(-SUM(S$20:S296)+S$15&lt;0.000001,0,IF($C297&gt;='H-32A-WP06 - Debt Service'!O$24,'H-32A-WP06 - Debt Service'!O$27/12,0)),"-")</f>
        <v>0</v>
      </c>
      <c r="T297" s="261">
        <f>IFERROR(IF(-SUM(T$20:T296)+T$15&lt;0.000001,0,IF($C297&gt;='H-32A-WP06 - Debt Service'!#REF!,'H-32A-WP06 - Debt Service'!#REF!/12,0)),"-")</f>
        <v>0</v>
      </c>
      <c r="U297" s="261">
        <f>IFERROR(IF(-SUM(U$20:U296)+U$15&lt;0.000001,0,IF($C297&gt;='H-32A-WP06 - Debt Service'!T$24,'H-32A-WP06 - Debt Service'!T$27/12,0)),"-")</f>
        <v>0</v>
      </c>
      <c r="V297" s="261">
        <f>IFERROR(IF(-SUM(V$20:V296)+V$15&lt;0.000001,0,IF($C297&gt;='H-32A-WP06 - Debt Service'!N$24,'H-32A-WP06 - Debt Service'!N$27/12,0)),"-")</f>
        <v>0</v>
      </c>
      <c r="W297" s="261">
        <f>IFERROR(IF(-SUM(W$20:W296)+W$15&lt;0.000001,0,IF($C297&gt;='H-32A-WP06 - Debt Service'!Q$24,'H-32A-WP06 - Debt Service'!Q$27/12,0)),"-")</f>
        <v>0</v>
      </c>
      <c r="X297" s="261">
        <f>IFERROR(IF(-SUM(X$20:X296)+X$15&lt;0.000001,0,IF($C297&gt;='H-32A-WP06 - Debt Service'!T$24,'H-32A-WP06 - Debt Service'!T$27/12,0)),"-")</f>
        <v>0</v>
      </c>
      <c r="Y297" s="261">
        <f>IFERROR(IF(-SUM(Y$20:Y296)+Y$15&lt;0.000001,0,IF($C297&gt;='H-32A-WP06 - Debt Service'!#REF!,'H-32A-WP06 - Debt Service'!#REF!/12,0)),"-")</f>
        <v>0</v>
      </c>
      <c r="Z297" s="261">
        <f>IFERROR(IF(-SUM(Z$20:Z296)+Z$15&lt;0.000001,0,IF($C297&gt;='H-32A-WP06 - Debt Service'!S$24,'H-32A-WP06 - Debt Service'!S$27/12,0)),"-")</f>
        <v>0</v>
      </c>
      <c r="AA297" s="261">
        <f>IFERROR(IF(-SUM(AA$20:AA296)+AA$15&lt;0.000001,0,IF($C297&gt;='H-32A-WP06 - Debt Service'!R$24,'H-32A-WP06 - Debt Service'!R$27/12,0)),"-")</f>
        <v>0</v>
      </c>
      <c r="AB297" s="261">
        <f>IFERROR(IF(-SUM(AB$20:AB296)+AB$15&lt;0.000001,0,IF($C297&gt;='H-32A-WP06 - Debt Service'!P$24,'H-32A-WP06 - Debt Service'!P$27/12,0)),"-")</f>
        <v>0</v>
      </c>
      <c r="AC297" s="261">
        <f>IFERROR(IF(-SUM(AC$20:AC296)+AC$15&lt;0.000001,0,IF($C297&gt;='H-32A-WP06 - Debt Service'!#REF!,'H-32A-WP06 - Debt Service'!#REF!/12,0)),"-")</f>
        <v>0</v>
      </c>
      <c r="AD297" s="261">
        <f>IFERROR(IF(-SUM(AD$20:AD296)+AD$15&lt;0.000001,0,IF($C297&gt;='H-32A-WP06 - Debt Service'!#REF!,'H-32A-WP06 - Debt Service'!#REF!/12,0)),"-")</f>
        <v>0</v>
      </c>
      <c r="AE297" s="261">
        <f>IFERROR(IF(-SUM(AE$20:AE296)+AE$15&lt;0.000001,0,IF($C297&gt;='H-32A-WP06 - Debt Service'!#REF!,'H-32A-WP06 - Debt Service'!#REF!/12,0)),"-")</f>
        <v>0</v>
      </c>
      <c r="AF297" s="261">
        <f>IFERROR(IF(-SUM(AF$20:AF296)+AF$15&lt;0.000001,0,IF($C297&gt;='H-32A-WP06 - Debt Service'!#REF!,'H-32A-WP06 - Debt Service'!#REF!/12,0)),"-")</f>
        <v>0</v>
      </c>
      <c r="AH297" s="252">
        <f t="shared" si="20"/>
        <v>2042</v>
      </c>
      <c r="AI297" s="273">
        <f t="shared" si="22"/>
        <v>51898</v>
      </c>
      <c r="AJ297" s="273"/>
      <c r="AK297" s="261" t="str">
        <f>IFERROR(IF(-SUM(AK$20:AK296)+AK$15&lt;0.000001,0,IF($C297&gt;='H-32A-WP06 - Debt Service'!AH$24,'H-32A-WP06 - Debt Service'!AH$27/12,0)),"-")</f>
        <v>-</v>
      </c>
      <c r="AL297" s="261">
        <f>IFERROR(IF(-SUM(AL$20:AL296)+AL$15&lt;0.000001,0,IF($C297&gt;='H-32A-WP06 - Debt Service'!AI$24,'H-32A-WP06 - Debt Service'!AI$27/12,0)),"-")</f>
        <v>0</v>
      </c>
      <c r="AM297" s="261">
        <f>IFERROR(IF(-SUM(AM$20:AM296)+AM$15&lt;0.000001,0,IF($C297&gt;='H-32A-WP06 - Debt Service'!AJ$24,'H-32A-WP06 - Debt Service'!AJ$27/12,0)),"-")</f>
        <v>0</v>
      </c>
      <c r="AN297" s="261">
        <f>IFERROR(IF(-SUM(AN$20:AN296)+AN$15&lt;0.000001,0,IF($C297&gt;='H-32A-WP06 - Debt Service'!AK$24,'H-32A-WP06 - Debt Service'!AK$27/12,0)),"-")</f>
        <v>0</v>
      </c>
      <c r="AO297" s="261">
        <f>IFERROR(IF(-SUM(AO$20:AO296)+AO$15&lt;0.000001,0,IF($C297&gt;='H-32A-WP06 - Debt Service'!AL$24,'H-32A-WP06 - Debt Service'!AL$27/12,0)),"-")</f>
        <v>0</v>
      </c>
      <c r="AP297" s="261">
        <f>IFERROR(IF(-SUM(AP$20:AP296)+AP$15&lt;0.000001,0,IF($C297&gt;='H-32A-WP06 - Debt Service'!AM$24,'H-32A-WP06 - Debt Service'!AM$27/12,0)),"-")</f>
        <v>0</v>
      </c>
      <c r="AQ297" s="261">
        <f>IFERROR(IF(-SUM(AQ$20:AQ296)+AQ$15&lt;0.000001,0,IF($C297&gt;='H-32A-WP06 - Debt Service'!AN$24,'H-32A-WP06 - Debt Service'!AN$27/12,0)),"-")</f>
        <v>0</v>
      </c>
      <c r="AR297" s="261">
        <f>IFERROR(IF(-SUM(AR$20:AR296)+AR$15&lt;0.000001,0,IF($C297&gt;='H-32A-WP06 - Debt Service'!AO$24,'H-32A-WP06 - Debt Service'!AO$27/12,0)),"-")</f>
        <v>0</v>
      </c>
      <c r="AS297" s="261">
        <f>IFERROR(IF(-SUM(AS$20:AS296)+AS$15&lt;0.000001,0,IF($C297&gt;='H-32A-WP06 - Debt Service'!AP$24,'H-32A-WP06 - Debt Service'!AP$27/12,0)),"-")</f>
        <v>0</v>
      </c>
      <c r="AT297" s="261">
        <f>IFERROR(IF(-SUM(AT$20:AT296)+AT$15&lt;0.000001,0,IF($C297&gt;='H-32A-WP06 - Debt Service'!AQ$24,'H-32A-WP06 - Debt Service'!AQ$27/12,0)),"-")</f>
        <v>0</v>
      </c>
    </row>
    <row r="298" spans="2:46" x14ac:dyDescent="0.35">
      <c r="B298" s="252">
        <f t="shared" si="19"/>
        <v>2042</v>
      </c>
      <c r="C298" s="273">
        <f t="shared" si="21"/>
        <v>51926</v>
      </c>
      <c r="D298" s="273"/>
      <c r="E298" s="261">
        <f>IFERROR(IF(-SUM(E$20:E297)+E$15&lt;0.000001,0,IF($C298&gt;='H-32A-WP06 - Debt Service'!C$24,'H-32A-WP06 - Debt Service'!C$27/12,0)),"-")</f>
        <v>0</v>
      </c>
      <c r="F298" s="261">
        <f>IFERROR(IF(-SUM(F$20:F297)+F$15&lt;0.000001,0,IF($C298&gt;='H-32A-WP06 - Debt Service'!D$24,'H-32A-WP06 - Debt Service'!D$27/12,0)),"-")</f>
        <v>0</v>
      </c>
      <c r="G298" s="261">
        <f>IFERROR(IF(-SUM(G$20:G297)+G$15&lt;0.000001,0,IF($C298&gt;='H-32A-WP06 - Debt Service'!E$24,'H-32A-WP06 - Debt Service'!E$27/12,0)),"-")</f>
        <v>0</v>
      </c>
      <c r="H298" s="261">
        <f>IFERROR(IF(-SUM(H$20:H297)+H$15&lt;0.000001,0,IF($C298&gt;='H-32A-WP06 - Debt Service'!F$24,'H-32A-WP06 - Debt Service'!F$27/12,0)),"-")</f>
        <v>0</v>
      </c>
      <c r="I298" s="261">
        <f>IFERROR(IF(-SUM(I$20:I297)+I$15&lt;0.000001,0,IF($C298&gt;='H-32A-WP06 - Debt Service'!G$24,'H-32A-WP06 - Debt Service'!G$27/12,0)),"-")</f>
        <v>0</v>
      </c>
      <c r="J298" s="261">
        <f>IFERROR(IF(-SUM(J$20:J297)+J$15&lt;0.000001,0,IF($C298&gt;='H-32A-WP06 - Debt Service'!H$24,'H-32A-WP06 - Debt Service'!H$27/12,0)),"-")</f>
        <v>0</v>
      </c>
      <c r="K298" s="261">
        <f>IFERROR(IF(-SUM(K$20:K297)+K$15&lt;0.000001,0,IF($C298&gt;='H-32A-WP06 - Debt Service'!I$24,'H-32A-WP06 - Debt Service'!I$27/12,0)),"-")</f>
        <v>0</v>
      </c>
      <c r="L298" s="261">
        <f>IFERROR(IF(-SUM(L$20:L297)+L$15&lt;0.000001,0,IF($C298&gt;='H-32A-WP06 - Debt Service'!J$24,'H-32A-WP06 - Debt Service'!J$27/12,0)),"-")</f>
        <v>0</v>
      </c>
      <c r="M298" s="261">
        <f>IFERROR(IF(-SUM(M$20:M297)+M$15&lt;0.000001,0,IF($C298&gt;='H-32A-WP06 - Debt Service'!K$24,'H-32A-WP06 - Debt Service'!K$27/12,0)),"-")</f>
        <v>0</v>
      </c>
      <c r="N298" s="261"/>
      <c r="O298" s="261"/>
      <c r="P298" s="261">
        <f>IFERROR(IF(-SUM(P$20:P297)+P$15&lt;0.000001,0,IF($C298&gt;='H-32A-WP06 - Debt Service'!M$24,'H-32A-WP06 - Debt Service'!M$27/12,0)),"-")</f>
        <v>0</v>
      </c>
      <c r="Q298" s="261">
        <f>IFERROR(IF(-SUM(Q$20:Q297)+Q$15&lt;0.000001,0,IF($C298&gt;='H-32A-WP06 - Debt Service'!L$24,'H-32A-WP06 - Debt Service'!L$27/12,0)),"-")</f>
        <v>0</v>
      </c>
      <c r="R298" s="261">
        <f>IFERROR(IF(-SUM(R$20:R297)+R$15&lt;0.000001,0,IF($C298&gt;='H-32A-WP06 - Debt Service'!S$24,'H-32A-WP06 - Debt Service'!S$27/12,0)),"-")</f>
        <v>0</v>
      </c>
      <c r="S298" s="261">
        <f>IFERROR(IF(-SUM(S$20:S297)+S$15&lt;0.000001,0,IF($C298&gt;='H-32A-WP06 - Debt Service'!O$24,'H-32A-WP06 - Debt Service'!O$27/12,0)),"-")</f>
        <v>0</v>
      </c>
      <c r="T298" s="261">
        <f>IFERROR(IF(-SUM(T$20:T297)+T$15&lt;0.000001,0,IF($C298&gt;='H-32A-WP06 - Debt Service'!#REF!,'H-32A-WP06 - Debt Service'!#REF!/12,0)),"-")</f>
        <v>0</v>
      </c>
      <c r="U298" s="261">
        <f>IFERROR(IF(-SUM(U$20:U297)+U$15&lt;0.000001,0,IF($C298&gt;='H-32A-WP06 - Debt Service'!T$24,'H-32A-WP06 - Debt Service'!T$27/12,0)),"-")</f>
        <v>0</v>
      </c>
      <c r="V298" s="261">
        <f>IFERROR(IF(-SUM(V$20:V297)+V$15&lt;0.000001,0,IF($C298&gt;='H-32A-WP06 - Debt Service'!N$24,'H-32A-WP06 - Debt Service'!N$27/12,0)),"-")</f>
        <v>0</v>
      </c>
      <c r="W298" s="261">
        <f>IFERROR(IF(-SUM(W$20:W297)+W$15&lt;0.000001,0,IF($C298&gt;='H-32A-WP06 - Debt Service'!Q$24,'H-32A-WP06 - Debt Service'!Q$27/12,0)),"-")</f>
        <v>0</v>
      </c>
      <c r="X298" s="261">
        <f>IFERROR(IF(-SUM(X$20:X297)+X$15&lt;0.000001,0,IF($C298&gt;='H-32A-WP06 - Debt Service'!T$24,'H-32A-WP06 - Debt Service'!T$27/12,0)),"-")</f>
        <v>0</v>
      </c>
      <c r="Y298" s="261">
        <f>IFERROR(IF(-SUM(Y$20:Y297)+Y$15&lt;0.000001,0,IF($C298&gt;='H-32A-WP06 - Debt Service'!#REF!,'H-32A-WP06 - Debt Service'!#REF!/12,0)),"-")</f>
        <v>0</v>
      </c>
      <c r="Z298" s="261">
        <f>IFERROR(IF(-SUM(Z$20:Z297)+Z$15&lt;0.000001,0,IF($C298&gt;='H-32A-WP06 - Debt Service'!S$24,'H-32A-WP06 - Debt Service'!S$27/12,0)),"-")</f>
        <v>0</v>
      </c>
      <c r="AA298" s="261">
        <f>IFERROR(IF(-SUM(AA$20:AA297)+AA$15&lt;0.000001,0,IF($C298&gt;='H-32A-WP06 - Debt Service'!R$24,'H-32A-WP06 - Debt Service'!R$27/12,0)),"-")</f>
        <v>0</v>
      </c>
      <c r="AB298" s="261">
        <f>IFERROR(IF(-SUM(AB$20:AB297)+AB$15&lt;0.000001,0,IF($C298&gt;='H-32A-WP06 - Debt Service'!P$24,'H-32A-WP06 - Debt Service'!P$27/12,0)),"-")</f>
        <v>0</v>
      </c>
      <c r="AC298" s="261">
        <f>IFERROR(IF(-SUM(AC$20:AC297)+AC$15&lt;0.000001,0,IF($C298&gt;='H-32A-WP06 - Debt Service'!#REF!,'H-32A-WP06 - Debt Service'!#REF!/12,0)),"-")</f>
        <v>0</v>
      </c>
      <c r="AD298" s="261">
        <f>IFERROR(IF(-SUM(AD$20:AD297)+AD$15&lt;0.000001,0,IF($C298&gt;='H-32A-WP06 - Debt Service'!#REF!,'H-32A-WP06 - Debt Service'!#REF!/12,0)),"-")</f>
        <v>0</v>
      </c>
      <c r="AE298" s="261">
        <f>IFERROR(IF(-SUM(AE$20:AE297)+AE$15&lt;0.000001,0,IF($C298&gt;='H-32A-WP06 - Debt Service'!#REF!,'H-32A-WP06 - Debt Service'!#REF!/12,0)),"-")</f>
        <v>0</v>
      </c>
      <c r="AF298" s="261">
        <f>IFERROR(IF(-SUM(AF$20:AF297)+AF$15&lt;0.000001,0,IF($C298&gt;='H-32A-WP06 - Debt Service'!#REF!,'H-32A-WP06 - Debt Service'!#REF!/12,0)),"-")</f>
        <v>0</v>
      </c>
      <c r="AH298" s="252">
        <f t="shared" si="20"/>
        <v>2042</v>
      </c>
      <c r="AI298" s="273">
        <f t="shared" si="22"/>
        <v>51926</v>
      </c>
      <c r="AJ298" s="273"/>
      <c r="AK298" s="261" t="str">
        <f>IFERROR(IF(-SUM(AK$20:AK297)+AK$15&lt;0.000001,0,IF($C298&gt;='H-32A-WP06 - Debt Service'!AH$24,'H-32A-WP06 - Debt Service'!AH$27/12,0)),"-")</f>
        <v>-</v>
      </c>
      <c r="AL298" s="261">
        <f>IFERROR(IF(-SUM(AL$20:AL297)+AL$15&lt;0.000001,0,IF($C298&gt;='H-32A-WP06 - Debt Service'!AI$24,'H-32A-WP06 - Debt Service'!AI$27/12,0)),"-")</f>
        <v>0</v>
      </c>
      <c r="AM298" s="261">
        <f>IFERROR(IF(-SUM(AM$20:AM297)+AM$15&lt;0.000001,0,IF($C298&gt;='H-32A-WP06 - Debt Service'!AJ$24,'H-32A-WP06 - Debt Service'!AJ$27/12,0)),"-")</f>
        <v>0</v>
      </c>
      <c r="AN298" s="261">
        <f>IFERROR(IF(-SUM(AN$20:AN297)+AN$15&lt;0.000001,0,IF($C298&gt;='H-32A-WP06 - Debt Service'!AK$24,'H-32A-WP06 - Debt Service'!AK$27/12,0)),"-")</f>
        <v>0</v>
      </c>
      <c r="AO298" s="261">
        <f>IFERROR(IF(-SUM(AO$20:AO297)+AO$15&lt;0.000001,0,IF($C298&gt;='H-32A-WP06 - Debt Service'!AL$24,'H-32A-WP06 - Debt Service'!AL$27/12,0)),"-")</f>
        <v>0</v>
      </c>
      <c r="AP298" s="261">
        <f>IFERROR(IF(-SUM(AP$20:AP297)+AP$15&lt;0.000001,0,IF($C298&gt;='H-32A-WP06 - Debt Service'!AM$24,'H-32A-WP06 - Debt Service'!AM$27/12,0)),"-")</f>
        <v>0</v>
      </c>
      <c r="AQ298" s="261">
        <f>IFERROR(IF(-SUM(AQ$20:AQ297)+AQ$15&lt;0.000001,0,IF($C298&gt;='H-32A-WP06 - Debt Service'!AN$24,'H-32A-WP06 - Debt Service'!AN$27/12,0)),"-")</f>
        <v>0</v>
      </c>
      <c r="AR298" s="261">
        <f>IFERROR(IF(-SUM(AR$20:AR297)+AR$15&lt;0.000001,0,IF($C298&gt;='H-32A-WP06 - Debt Service'!AO$24,'H-32A-WP06 - Debt Service'!AO$27/12,0)),"-")</f>
        <v>0</v>
      </c>
      <c r="AS298" s="261">
        <f>IFERROR(IF(-SUM(AS$20:AS297)+AS$15&lt;0.000001,0,IF($C298&gt;='H-32A-WP06 - Debt Service'!AP$24,'H-32A-WP06 - Debt Service'!AP$27/12,0)),"-")</f>
        <v>0</v>
      </c>
      <c r="AT298" s="261">
        <f>IFERROR(IF(-SUM(AT$20:AT297)+AT$15&lt;0.000001,0,IF($C298&gt;='H-32A-WP06 - Debt Service'!AQ$24,'H-32A-WP06 - Debt Service'!AQ$27/12,0)),"-")</f>
        <v>0</v>
      </c>
    </row>
    <row r="299" spans="2:46" x14ac:dyDescent="0.35">
      <c r="B299" s="252">
        <f t="shared" si="19"/>
        <v>2042</v>
      </c>
      <c r="C299" s="273">
        <f t="shared" si="21"/>
        <v>51957</v>
      </c>
      <c r="D299" s="273"/>
      <c r="E299" s="261">
        <f>IFERROR(IF(-SUM(E$20:E298)+E$15&lt;0.000001,0,IF($C299&gt;='H-32A-WP06 - Debt Service'!C$24,'H-32A-WP06 - Debt Service'!C$27/12,0)),"-")</f>
        <v>0</v>
      </c>
      <c r="F299" s="261">
        <f>IFERROR(IF(-SUM(F$20:F298)+F$15&lt;0.000001,0,IF($C299&gt;='H-32A-WP06 - Debt Service'!D$24,'H-32A-WP06 - Debt Service'!D$27/12,0)),"-")</f>
        <v>0</v>
      </c>
      <c r="G299" s="261">
        <f>IFERROR(IF(-SUM(G$20:G298)+G$15&lt;0.000001,0,IF($C299&gt;='H-32A-WP06 - Debt Service'!E$24,'H-32A-WP06 - Debt Service'!E$27/12,0)),"-")</f>
        <v>0</v>
      </c>
      <c r="H299" s="261">
        <f>IFERROR(IF(-SUM(H$20:H298)+H$15&lt;0.000001,0,IF($C299&gt;='H-32A-WP06 - Debt Service'!F$24,'H-32A-WP06 - Debt Service'!F$27/12,0)),"-")</f>
        <v>0</v>
      </c>
      <c r="I299" s="261">
        <f>IFERROR(IF(-SUM(I$20:I298)+I$15&lt;0.000001,0,IF($C299&gt;='H-32A-WP06 - Debt Service'!G$24,'H-32A-WP06 - Debt Service'!G$27/12,0)),"-")</f>
        <v>0</v>
      </c>
      <c r="J299" s="261">
        <f>IFERROR(IF(-SUM(J$20:J298)+J$15&lt;0.000001,0,IF($C299&gt;='H-32A-WP06 - Debt Service'!H$24,'H-32A-WP06 - Debt Service'!H$27/12,0)),"-")</f>
        <v>0</v>
      </c>
      <c r="K299" s="261">
        <f>IFERROR(IF(-SUM(K$20:K298)+K$15&lt;0.000001,0,IF($C299&gt;='H-32A-WP06 - Debt Service'!I$24,'H-32A-WP06 - Debt Service'!I$27/12,0)),"-")</f>
        <v>0</v>
      </c>
      <c r="L299" s="261">
        <f>IFERROR(IF(-SUM(L$20:L298)+L$15&lt;0.000001,0,IF($C299&gt;='H-32A-WP06 - Debt Service'!J$24,'H-32A-WP06 - Debt Service'!J$27/12,0)),"-")</f>
        <v>0</v>
      </c>
      <c r="M299" s="261">
        <f>IFERROR(IF(-SUM(M$20:M298)+M$15&lt;0.000001,0,IF($C299&gt;='H-32A-WP06 - Debt Service'!K$24,'H-32A-WP06 - Debt Service'!K$27/12,0)),"-")</f>
        <v>0</v>
      </c>
      <c r="N299" s="261"/>
      <c r="O299" s="261"/>
      <c r="P299" s="261">
        <f>IFERROR(IF(-SUM(P$20:P298)+P$15&lt;0.000001,0,IF($C299&gt;='H-32A-WP06 - Debt Service'!M$24,'H-32A-WP06 - Debt Service'!M$27/12,0)),"-")</f>
        <v>0</v>
      </c>
      <c r="Q299" s="261">
        <f>IFERROR(IF(-SUM(Q$20:Q298)+Q$15&lt;0.000001,0,IF($C299&gt;='H-32A-WP06 - Debt Service'!L$24,'H-32A-WP06 - Debt Service'!L$27/12,0)),"-")</f>
        <v>0</v>
      </c>
      <c r="R299" s="261">
        <f>IFERROR(IF(-SUM(R$20:R298)+R$15&lt;0.000001,0,IF($C299&gt;='H-32A-WP06 - Debt Service'!S$24,'H-32A-WP06 - Debt Service'!S$27/12,0)),"-")</f>
        <v>0</v>
      </c>
      <c r="S299" s="261">
        <f>IFERROR(IF(-SUM(S$20:S298)+S$15&lt;0.000001,0,IF($C299&gt;='H-32A-WP06 - Debt Service'!O$24,'H-32A-WP06 - Debt Service'!O$27/12,0)),"-")</f>
        <v>0</v>
      </c>
      <c r="T299" s="261">
        <f>IFERROR(IF(-SUM(T$20:T298)+T$15&lt;0.000001,0,IF($C299&gt;='H-32A-WP06 - Debt Service'!#REF!,'H-32A-WP06 - Debt Service'!#REF!/12,0)),"-")</f>
        <v>0</v>
      </c>
      <c r="U299" s="261">
        <f>IFERROR(IF(-SUM(U$20:U298)+U$15&lt;0.000001,0,IF($C299&gt;='H-32A-WP06 - Debt Service'!T$24,'H-32A-WP06 - Debt Service'!T$27/12,0)),"-")</f>
        <v>0</v>
      </c>
      <c r="V299" s="261">
        <f>IFERROR(IF(-SUM(V$20:V298)+V$15&lt;0.000001,0,IF($C299&gt;='H-32A-WP06 - Debt Service'!N$24,'H-32A-WP06 - Debt Service'!N$27/12,0)),"-")</f>
        <v>0</v>
      </c>
      <c r="W299" s="261">
        <f>IFERROR(IF(-SUM(W$20:W298)+W$15&lt;0.000001,0,IF($C299&gt;='H-32A-WP06 - Debt Service'!Q$24,'H-32A-WP06 - Debt Service'!Q$27/12,0)),"-")</f>
        <v>0</v>
      </c>
      <c r="X299" s="261">
        <f>IFERROR(IF(-SUM(X$20:X298)+X$15&lt;0.000001,0,IF($C299&gt;='H-32A-WP06 - Debt Service'!T$24,'H-32A-WP06 - Debt Service'!T$27/12,0)),"-")</f>
        <v>0</v>
      </c>
      <c r="Y299" s="261">
        <f>IFERROR(IF(-SUM(Y$20:Y298)+Y$15&lt;0.000001,0,IF($C299&gt;='H-32A-WP06 - Debt Service'!#REF!,'H-32A-WP06 - Debt Service'!#REF!/12,0)),"-")</f>
        <v>0</v>
      </c>
      <c r="Z299" s="261">
        <f>IFERROR(IF(-SUM(Z$20:Z298)+Z$15&lt;0.000001,0,IF($C299&gt;='H-32A-WP06 - Debt Service'!S$24,'H-32A-WP06 - Debt Service'!S$27/12,0)),"-")</f>
        <v>0</v>
      </c>
      <c r="AA299" s="261">
        <f>IFERROR(IF(-SUM(AA$20:AA298)+AA$15&lt;0.000001,0,IF($C299&gt;='H-32A-WP06 - Debt Service'!R$24,'H-32A-WP06 - Debt Service'!R$27/12,0)),"-")</f>
        <v>0</v>
      </c>
      <c r="AB299" s="261">
        <f>IFERROR(IF(-SUM(AB$20:AB298)+AB$15&lt;0.000001,0,IF($C299&gt;='H-32A-WP06 - Debt Service'!P$24,'H-32A-WP06 - Debt Service'!P$27/12,0)),"-")</f>
        <v>0</v>
      </c>
      <c r="AC299" s="261">
        <f>IFERROR(IF(-SUM(AC$20:AC298)+AC$15&lt;0.000001,0,IF($C299&gt;='H-32A-WP06 - Debt Service'!#REF!,'H-32A-WP06 - Debt Service'!#REF!/12,0)),"-")</f>
        <v>0</v>
      </c>
      <c r="AD299" s="261">
        <f>IFERROR(IF(-SUM(AD$20:AD298)+AD$15&lt;0.000001,0,IF($C299&gt;='H-32A-WP06 - Debt Service'!#REF!,'H-32A-WP06 - Debt Service'!#REF!/12,0)),"-")</f>
        <v>0</v>
      </c>
      <c r="AE299" s="261">
        <f>IFERROR(IF(-SUM(AE$20:AE298)+AE$15&lt;0.000001,0,IF($C299&gt;='H-32A-WP06 - Debt Service'!#REF!,'H-32A-WP06 - Debt Service'!#REF!/12,0)),"-")</f>
        <v>0</v>
      </c>
      <c r="AF299" s="261">
        <f>IFERROR(IF(-SUM(AF$20:AF298)+AF$15&lt;0.000001,0,IF($C299&gt;='H-32A-WP06 - Debt Service'!#REF!,'H-32A-WP06 - Debt Service'!#REF!/12,0)),"-")</f>
        <v>0</v>
      </c>
      <c r="AH299" s="252">
        <f t="shared" si="20"/>
        <v>2042</v>
      </c>
      <c r="AI299" s="273">
        <f t="shared" si="22"/>
        <v>51957</v>
      </c>
      <c r="AJ299" s="273"/>
      <c r="AK299" s="261" t="str">
        <f>IFERROR(IF(-SUM(AK$20:AK298)+AK$15&lt;0.000001,0,IF($C299&gt;='H-32A-WP06 - Debt Service'!AH$24,'H-32A-WP06 - Debt Service'!AH$27/12,0)),"-")</f>
        <v>-</v>
      </c>
      <c r="AL299" s="261">
        <f>IFERROR(IF(-SUM(AL$20:AL298)+AL$15&lt;0.000001,0,IF($C299&gt;='H-32A-WP06 - Debt Service'!AI$24,'H-32A-WP06 - Debt Service'!AI$27/12,0)),"-")</f>
        <v>0</v>
      </c>
      <c r="AM299" s="261">
        <f>IFERROR(IF(-SUM(AM$20:AM298)+AM$15&lt;0.000001,0,IF($C299&gt;='H-32A-WP06 - Debt Service'!AJ$24,'H-32A-WP06 - Debt Service'!AJ$27/12,0)),"-")</f>
        <v>0</v>
      </c>
      <c r="AN299" s="261">
        <f>IFERROR(IF(-SUM(AN$20:AN298)+AN$15&lt;0.000001,0,IF($C299&gt;='H-32A-WP06 - Debt Service'!AK$24,'H-32A-WP06 - Debt Service'!AK$27/12,0)),"-")</f>
        <v>0</v>
      </c>
      <c r="AO299" s="261">
        <f>IFERROR(IF(-SUM(AO$20:AO298)+AO$15&lt;0.000001,0,IF($C299&gt;='H-32A-WP06 - Debt Service'!AL$24,'H-32A-WP06 - Debt Service'!AL$27/12,0)),"-")</f>
        <v>0</v>
      </c>
      <c r="AP299" s="261">
        <f>IFERROR(IF(-SUM(AP$20:AP298)+AP$15&lt;0.000001,0,IF($C299&gt;='H-32A-WP06 - Debt Service'!AM$24,'H-32A-WP06 - Debt Service'!AM$27/12,0)),"-")</f>
        <v>0</v>
      </c>
      <c r="AQ299" s="261">
        <f>IFERROR(IF(-SUM(AQ$20:AQ298)+AQ$15&lt;0.000001,0,IF($C299&gt;='H-32A-WP06 - Debt Service'!AN$24,'H-32A-WP06 - Debt Service'!AN$27/12,0)),"-")</f>
        <v>0</v>
      </c>
      <c r="AR299" s="261">
        <f>IFERROR(IF(-SUM(AR$20:AR298)+AR$15&lt;0.000001,0,IF($C299&gt;='H-32A-WP06 - Debt Service'!AO$24,'H-32A-WP06 - Debt Service'!AO$27/12,0)),"-")</f>
        <v>0</v>
      </c>
      <c r="AS299" s="261">
        <f>IFERROR(IF(-SUM(AS$20:AS298)+AS$15&lt;0.000001,0,IF($C299&gt;='H-32A-WP06 - Debt Service'!AP$24,'H-32A-WP06 - Debt Service'!AP$27/12,0)),"-")</f>
        <v>0</v>
      </c>
      <c r="AT299" s="261">
        <f>IFERROR(IF(-SUM(AT$20:AT298)+AT$15&lt;0.000001,0,IF($C299&gt;='H-32A-WP06 - Debt Service'!AQ$24,'H-32A-WP06 - Debt Service'!AQ$27/12,0)),"-")</f>
        <v>0</v>
      </c>
    </row>
    <row r="300" spans="2:46" x14ac:dyDescent="0.35">
      <c r="B300" s="252">
        <f t="shared" si="19"/>
        <v>2042</v>
      </c>
      <c r="C300" s="273">
        <f t="shared" si="21"/>
        <v>51987</v>
      </c>
      <c r="D300" s="273"/>
      <c r="E300" s="261">
        <f>IFERROR(IF(-SUM(E$20:E299)+E$15&lt;0.000001,0,IF($C300&gt;='H-32A-WP06 - Debt Service'!C$24,'H-32A-WP06 - Debt Service'!C$27/12,0)),"-")</f>
        <v>0</v>
      </c>
      <c r="F300" s="261">
        <f>IFERROR(IF(-SUM(F$20:F299)+F$15&lt;0.000001,0,IF($C300&gt;='H-32A-WP06 - Debt Service'!D$24,'H-32A-WP06 - Debt Service'!D$27/12,0)),"-")</f>
        <v>0</v>
      </c>
      <c r="G300" s="261">
        <f>IFERROR(IF(-SUM(G$20:G299)+G$15&lt;0.000001,0,IF($C300&gt;='H-32A-WP06 - Debt Service'!E$24,'H-32A-WP06 - Debt Service'!E$27/12,0)),"-")</f>
        <v>0</v>
      </c>
      <c r="H300" s="261">
        <f>IFERROR(IF(-SUM(H$20:H299)+H$15&lt;0.000001,0,IF($C300&gt;='H-32A-WP06 - Debt Service'!F$24,'H-32A-WP06 - Debt Service'!F$27/12,0)),"-")</f>
        <v>0</v>
      </c>
      <c r="I300" s="261">
        <f>IFERROR(IF(-SUM(I$20:I299)+I$15&lt;0.000001,0,IF($C300&gt;='H-32A-WP06 - Debt Service'!G$24,'H-32A-WP06 - Debt Service'!G$27/12,0)),"-")</f>
        <v>0</v>
      </c>
      <c r="J300" s="261">
        <f>IFERROR(IF(-SUM(J$20:J299)+J$15&lt;0.000001,0,IF($C300&gt;='H-32A-WP06 - Debt Service'!H$24,'H-32A-WP06 - Debt Service'!H$27/12,0)),"-")</f>
        <v>0</v>
      </c>
      <c r="K300" s="261">
        <f>IFERROR(IF(-SUM(K$20:K299)+K$15&lt;0.000001,0,IF($C300&gt;='H-32A-WP06 - Debt Service'!I$24,'H-32A-WP06 - Debt Service'!I$27/12,0)),"-")</f>
        <v>0</v>
      </c>
      <c r="L300" s="261">
        <f>IFERROR(IF(-SUM(L$20:L299)+L$15&lt;0.000001,0,IF($C300&gt;='H-32A-WP06 - Debt Service'!J$24,'H-32A-WP06 - Debt Service'!J$27/12,0)),"-")</f>
        <v>0</v>
      </c>
      <c r="M300" s="261">
        <f>IFERROR(IF(-SUM(M$20:M299)+M$15&lt;0.000001,0,IF($C300&gt;='H-32A-WP06 - Debt Service'!K$24,'H-32A-WP06 - Debt Service'!K$27/12,0)),"-")</f>
        <v>0</v>
      </c>
      <c r="N300" s="261"/>
      <c r="O300" s="261"/>
      <c r="P300" s="261">
        <f>IFERROR(IF(-SUM(P$20:P299)+P$15&lt;0.000001,0,IF($C300&gt;='H-32A-WP06 - Debt Service'!M$24,'H-32A-WP06 - Debt Service'!M$27/12,0)),"-")</f>
        <v>0</v>
      </c>
      <c r="Q300" s="261">
        <f>IFERROR(IF(-SUM(Q$20:Q299)+Q$15&lt;0.000001,0,IF($C300&gt;='H-32A-WP06 - Debt Service'!L$24,'H-32A-WP06 - Debt Service'!L$27/12,0)),"-")</f>
        <v>0</v>
      </c>
      <c r="R300" s="261">
        <f>IFERROR(IF(-SUM(R$20:R299)+R$15&lt;0.000001,0,IF($C300&gt;='H-32A-WP06 - Debt Service'!S$24,'H-32A-WP06 - Debt Service'!S$27/12,0)),"-")</f>
        <v>0</v>
      </c>
      <c r="S300" s="261">
        <f>IFERROR(IF(-SUM(S$20:S299)+S$15&lt;0.000001,0,IF($C300&gt;='H-32A-WP06 - Debt Service'!O$24,'H-32A-WP06 - Debt Service'!O$27/12,0)),"-")</f>
        <v>0</v>
      </c>
      <c r="T300" s="261">
        <f>IFERROR(IF(-SUM(T$20:T299)+T$15&lt;0.000001,0,IF($C300&gt;='H-32A-WP06 - Debt Service'!#REF!,'H-32A-WP06 - Debt Service'!#REF!/12,0)),"-")</f>
        <v>0</v>
      </c>
      <c r="U300" s="261">
        <f>IFERROR(IF(-SUM(U$20:U299)+U$15&lt;0.000001,0,IF($C300&gt;='H-32A-WP06 - Debt Service'!T$24,'H-32A-WP06 - Debt Service'!T$27/12,0)),"-")</f>
        <v>0</v>
      </c>
      <c r="V300" s="261">
        <f>IFERROR(IF(-SUM(V$20:V299)+V$15&lt;0.000001,0,IF($C300&gt;='H-32A-WP06 - Debt Service'!N$24,'H-32A-WP06 - Debt Service'!N$27/12,0)),"-")</f>
        <v>0</v>
      </c>
      <c r="W300" s="261">
        <f>IFERROR(IF(-SUM(W$20:W299)+W$15&lt;0.000001,0,IF($C300&gt;='H-32A-WP06 - Debt Service'!Q$24,'H-32A-WP06 - Debt Service'!Q$27/12,0)),"-")</f>
        <v>0</v>
      </c>
      <c r="X300" s="261">
        <f>IFERROR(IF(-SUM(X$20:X299)+X$15&lt;0.000001,0,IF($C300&gt;='H-32A-WP06 - Debt Service'!T$24,'H-32A-WP06 - Debt Service'!T$27/12,0)),"-")</f>
        <v>0</v>
      </c>
      <c r="Y300" s="261">
        <f>IFERROR(IF(-SUM(Y$20:Y299)+Y$15&lt;0.000001,0,IF($C300&gt;='H-32A-WP06 - Debt Service'!#REF!,'H-32A-WP06 - Debt Service'!#REF!/12,0)),"-")</f>
        <v>0</v>
      </c>
      <c r="Z300" s="261">
        <f>IFERROR(IF(-SUM(Z$20:Z299)+Z$15&lt;0.000001,0,IF($C300&gt;='H-32A-WP06 - Debt Service'!S$24,'H-32A-WP06 - Debt Service'!S$27/12,0)),"-")</f>
        <v>0</v>
      </c>
      <c r="AA300" s="261">
        <f>IFERROR(IF(-SUM(AA$20:AA299)+AA$15&lt;0.000001,0,IF($C300&gt;='H-32A-WP06 - Debt Service'!R$24,'H-32A-WP06 - Debt Service'!R$27/12,0)),"-")</f>
        <v>0</v>
      </c>
      <c r="AB300" s="261">
        <f>IFERROR(IF(-SUM(AB$20:AB299)+AB$15&lt;0.000001,0,IF($C300&gt;='H-32A-WP06 - Debt Service'!P$24,'H-32A-WP06 - Debt Service'!P$27/12,0)),"-")</f>
        <v>0</v>
      </c>
      <c r="AC300" s="261">
        <f>IFERROR(IF(-SUM(AC$20:AC299)+AC$15&lt;0.000001,0,IF($C300&gt;='H-32A-WP06 - Debt Service'!#REF!,'H-32A-WP06 - Debt Service'!#REF!/12,0)),"-")</f>
        <v>0</v>
      </c>
      <c r="AD300" s="261">
        <f>IFERROR(IF(-SUM(AD$20:AD299)+AD$15&lt;0.000001,0,IF($C300&gt;='H-32A-WP06 - Debt Service'!#REF!,'H-32A-WP06 - Debt Service'!#REF!/12,0)),"-")</f>
        <v>0</v>
      </c>
      <c r="AE300" s="261">
        <f>IFERROR(IF(-SUM(AE$20:AE299)+AE$15&lt;0.000001,0,IF($C300&gt;='H-32A-WP06 - Debt Service'!#REF!,'H-32A-WP06 - Debt Service'!#REF!/12,0)),"-")</f>
        <v>0</v>
      </c>
      <c r="AF300" s="261">
        <f>IFERROR(IF(-SUM(AF$20:AF299)+AF$15&lt;0.000001,0,IF($C300&gt;='H-32A-WP06 - Debt Service'!#REF!,'H-32A-WP06 - Debt Service'!#REF!/12,0)),"-")</f>
        <v>0</v>
      </c>
      <c r="AH300" s="252">
        <f t="shared" si="20"/>
        <v>2042</v>
      </c>
      <c r="AI300" s="273">
        <f t="shared" si="22"/>
        <v>51987</v>
      </c>
      <c r="AJ300" s="273"/>
      <c r="AK300" s="261" t="str">
        <f>IFERROR(IF(-SUM(AK$20:AK299)+AK$15&lt;0.000001,0,IF($C300&gt;='H-32A-WP06 - Debt Service'!AH$24,'H-32A-WP06 - Debt Service'!AH$27/12,0)),"-")</f>
        <v>-</v>
      </c>
      <c r="AL300" s="261">
        <f>IFERROR(IF(-SUM(AL$20:AL299)+AL$15&lt;0.000001,0,IF($C300&gt;='H-32A-WP06 - Debt Service'!AI$24,'H-32A-WP06 - Debt Service'!AI$27/12,0)),"-")</f>
        <v>0</v>
      </c>
      <c r="AM300" s="261">
        <f>IFERROR(IF(-SUM(AM$20:AM299)+AM$15&lt;0.000001,0,IF($C300&gt;='H-32A-WP06 - Debt Service'!AJ$24,'H-32A-WP06 - Debt Service'!AJ$27/12,0)),"-")</f>
        <v>0</v>
      </c>
      <c r="AN300" s="261">
        <f>IFERROR(IF(-SUM(AN$20:AN299)+AN$15&lt;0.000001,0,IF($C300&gt;='H-32A-WP06 - Debt Service'!AK$24,'H-32A-WP06 - Debt Service'!AK$27/12,0)),"-")</f>
        <v>0</v>
      </c>
      <c r="AO300" s="261">
        <f>IFERROR(IF(-SUM(AO$20:AO299)+AO$15&lt;0.000001,0,IF($C300&gt;='H-32A-WP06 - Debt Service'!AL$24,'H-32A-WP06 - Debt Service'!AL$27/12,0)),"-")</f>
        <v>0</v>
      </c>
      <c r="AP300" s="261">
        <f>IFERROR(IF(-SUM(AP$20:AP299)+AP$15&lt;0.000001,0,IF($C300&gt;='H-32A-WP06 - Debt Service'!AM$24,'H-32A-WP06 - Debt Service'!AM$27/12,0)),"-")</f>
        <v>0</v>
      </c>
      <c r="AQ300" s="261">
        <f>IFERROR(IF(-SUM(AQ$20:AQ299)+AQ$15&lt;0.000001,0,IF($C300&gt;='H-32A-WP06 - Debt Service'!AN$24,'H-32A-WP06 - Debt Service'!AN$27/12,0)),"-")</f>
        <v>0</v>
      </c>
      <c r="AR300" s="261">
        <f>IFERROR(IF(-SUM(AR$20:AR299)+AR$15&lt;0.000001,0,IF($C300&gt;='H-32A-WP06 - Debt Service'!AO$24,'H-32A-WP06 - Debt Service'!AO$27/12,0)),"-")</f>
        <v>0</v>
      </c>
      <c r="AS300" s="261">
        <f>IFERROR(IF(-SUM(AS$20:AS299)+AS$15&lt;0.000001,0,IF($C300&gt;='H-32A-WP06 - Debt Service'!AP$24,'H-32A-WP06 - Debt Service'!AP$27/12,0)),"-")</f>
        <v>0</v>
      </c>
      <c r="AT300" s="261">
        <f>IFERROR(IF(-SUM(AT$20:AT299)+AT$15&lt;0.000001,0,IF($C300&gt;='H-32A-WP06 - Debt Service'!AQ$24,'H-32A-WP06 - Debt Service'!AQ$27/12,0)),"-")</f>
        <v>0</v>
      </c>
    </row>
    <row r="301" spans="2:46" x14ac:dyDescent="0.35">
      <c r="B301" s="252">
        <f t="shared" si="19"/>
        <v>2042</v>
      </c>
      <c r="C301" s="273">
        <f t="shared" si="21"/>
        <v>52018</v>
      </c>
      <c r="D301" s="273"/>
      <c r="E301" s="261">
        <f>IFERROR(IF(-SUM(E$20:E300)+E$15&lt;0.000001,0,IF($C301&gt;='H-32A-WP06 - Debt Service'!C$24,'H-32A-WP06 - Debt Service'!C$27/12,0)),"-")</f>
        <v>0</v>
      </c>
      <c r="F301" s="261">
        <f>IFERROR(IF(-SUM(F$20:F300)+F$15&lt;0.000001,0,IF($C301&gt;='H-32A-WP06 - Debt Service'!D$24,'H-32A-WP06 - Debt Service'!D$27/12,0)),"-")</f>
        <v>0</v>
      </c>
      <c r="G301" s="261">
        <f>IFERROR(IF(-SUM(G$20:G300)+G$15&lt;0.000001,0,IF($C301&gt;='H-32A-WP06 - Debt Service'!E$24,'H-32A-WP06 - Debt Service'!E$27/12,0)),"-")</f>
        <v>0</v>
      </c>
      <c r="H301" s="261">
        <f>IFERROR(IF(-SUM(H$20:H300)+H$15&lt;0.000001,0,IF($C301&gt;='H-32A-WP06 - Debt Service'!F$24,'H-32A-WP06 - Debt Service'!F$27/12,0)),"-")</f>
        <v>0</v>
      </c>
      <c r="I301" s="261">
        <f>IFERROR(IF(-SUM(I$20:I300)+I$15&lt;0.000001,0,IF($C301&gt;='H-32A-WP06 - Debt Service'!G$24,'H-32A-WP06 - Debt Service'!G$27/12,0)),"-")</f>
        <v>0</v>
      </c>
      <c r="J301" s="261">
        <f>IFERROR(IF(-SUM(J$20:J300)+J$15&lt;0.000001,0,IF($C301&gt;='H-32A-WP06 - Debt Service'!H$24,'H-32A-WP06 - Debt Service'!H$27/12,0)),"-")</f>
        <v>0</v>
      </c>
      <c r="K301" s="261">
        <f>IFERROR(IF(-SUM(K$20:K300)+K$15&lt;0.000001,0,IF($C301&gt;='H-32A-WP06 - Debt Service'!I$24,'H-32A-WP06 - Debt Service'!I$27/12,0)),"-")</f>
        <v>0</v>
      </c>
      <c r="L301" s="261">
        <f>IFERROR(IF(-SUM(L$20:L300)+L$15&lt;0.000001,0,IF($C301&gt;='H-32A-WP06 - Debt Service'!J$24,'H-32A-WP06 - Debt Service'!J$27/12,0)),"-")</f>
        <v>0</v>
      </c>
      <c r="M301" s="261">
        <f>IFERROR(IF(-SUM(M$20:M300)+M$15&lt;0.000001,0,IF($C301&gt;='H-32A-WP06 - Debt Service'!K$24,'H-32A-WP06 - Debt Service'!K$27/12,0)),"-")</f>
        <v>0</v>
      </c>
      <c r="N301" s="261"/>
      <c r="O301" s="261"/>
      <c r="P301" s="261">
        <f>IFERROR(IF(-SUM(P$20:P300)+P$15&lt;0.000001,0,IF($C301&gt;='H-32A-WP06 - Debt Service'!M$24,'H-32A-WP06 - Debt Service'!M$27/12,0)),"-")</f>
        <v>0</v>
      </c>
      <c r="Q301" s="261">
        <f>IFERROR(IF(-SUM(Q$20:Q300)+Q$15&lt;0.000001,0,IF($C301&gt;='H-32A-WP06 - Debt Service'!L$24,'H-32A-WP06 - Debt Service'!L$27/12,0)),"-")</f>
        <v>0</v>
      </c>
      <c r="R301" s="261">
        <f>IFERROR(IF(-SUM(R$20:R300)+R$15&lt;0.000001,0,IF($C301&gt;='H-32A-WP06 - Debt Service'!S$24,'H-32A-WP06 - Debt Service'!S$27/12,0)),"-")</f>
        <v>0</v>
      </c>
      <c r="S301" s="261">
        <f>IFERROR(IF(-SUM(S$20:S300)+S$15&lt;0.000001,0,IF($C301&gt;='H-32A-WP06 - Debt Service'!O$24,'H-32A-WP06 - Debt Service'!O$27/12,0)),"-")</f>
        <v>0</v>
      </c>
      <c r="T301" s="261">
        <f>IFERROR(IF(-SUM(T$20:T300)+T$15&lt;0.000001,0,IF($C301&gt;='H-32A-WP06 - Debt Service'!#REF!,'H-32A-WP06 - Debt Service'!#REF!/12,0)),"-")</f>
        <v>0</v>
      </c>
      <c r="U301" s="261">
        <f>IFERROR(IF(-SUM(U$20:U300)+U$15&lt;0.000001,0,IF($C301&gt;='H-32A-WP06 - Debt Service'!T$24,'H-32A-WP06 - Debt Service'!T$27/12,0)),"-")</f>
        <v>0</v>
      </c>
      <c r="V301" s="261">
        <f>IFERROR(IF(-SUM(V$20:V300)+V$15&lt;0.000001,0,IF($C301&gt;='H-32A-WP06 - Debt Service'!N$24,'H-32A-WP06 - Debt Service'!N$27/12,0)),"-")</f>
        <v>0</v>
      </c>
      <c r="W301" s="261">
        <f>IFERROR(IF(-SUM(W$20:W300)+W$15&lt;0.000001,0,IF($C301&gt;='H-32A-WP06 - Debt Service'!Q$24,'H-32A-WP06 - Debt Service'!Q$27/12,0)),"-")</f>
        <v>0</v>
      </c>
      <c r="X301" s="261">
        <f>IFERROR(IF(-SUM(X$20:X300)+X$15&lt;0.000001,0,IF($C301&gt;='H-32A-WP06 - Debt Service'!T$24,'H-32A-WP06 - Debt Service'!T$27/12,0)),"-")</f>
        <v>0</v>
      </c>
      <c r="Y301" s="261">
        <f>IFERROR(IF(-SUM(Y$20:Y300)+Y$15&lt;0.000001,0,IF($C301&gt;='H-32A-WP06 - Debt Service'!#REF!,'H-32A-WP06 - Debt Service'!#REF!/12,0)),"-")</f>
        <v>0</v>
      </c>
      <c r="Z301" s="261">
        <f>IFERROR(IF(-SUM(Z$20:Z300)+Z$15&lt;0.000001,0,IF($C301&gt;='H-32A-WP06 - Debt Service'!S$24,'H-32A-WP06 - Debt Service'!S$27/12,0)),"-")</f>
        <v>0</v>
      </c>
      <c r="AA301" s="261">
        <f>IFERROR(IF(-SUM(AA$20:AA300)+AA$15&lt;0.000001,0,IF($C301&gt;='H-32A-WP06 - Debt Service'!R$24,'H-32A-WP06 - Debt Service'!R$27/12,0)),"-")</f>
        <v>0</v>
      </c>
      <c r="AB301" s="261">
        <f>IFERROR(IF(-SUM(AB$20:AB300)+AB$15&lt;0.000001,0,IF($C301&gt;='H-32A-WP06 - Debt Service'!P$24,'H-32A-WP06 - Debt Service'!P$27/12,0)),"-")</f>
        <v>0</v>
      </c>
      <c r="AC301" s="261">
        <f>IFERROR(IF(-SUM(AC$20:AC300)+AC$15&lt;0.000001,0,IF($C301&gt;='H-32A-WP06 - Debt Service'!#REF!,'H-32A-WP06 - Debt Service'!#REF!/12,0)),"-")</f>
        <v>0</v>
      </c>
      <c r="AD301" s="261">
        <f>IFERROR(IF(-SUM(AD$20:AD300)+AD$15&lt;0.000001,0,IF($C301&gt;='H-32A-WP06 - Debt Service'!#REF!,'H-32A-WP06 - Debt Service'!#REF!/12,0)),"-")</f>
        <v>0</v>
      </c>
      <c r="AE301" s="261">
        <f>IFERROR(IF(-SUM(AE$20:AE300)+AE$15&lt;0.000001,0,IF($C301&gt;='H-32A-WP06 - Debt Service'!#REF!,'H-32A-WP06 - Debt Service'!#REF!/12,0)),"-")</f>
        <v>0</v>
      </c>
      <c r="AF301" s="261">
        <f>IFERROR(IF(-SUM(AF$20:AF300)+AF$15&lt;0.000001,0,IF($C301&gt;='H-32A-WP06 - Debt Service'!#REF!,'H-32A-WP06 - Debt Service'!#REF!/12,0)),"-")</f>
        <v>0</v>
      </c>
      <c r="AH301" s="252">
        <f t="shared" si="20"/>
        <v>2042</v>
      </c>
      <c r="AI301" s="273">
        <f t="shared" si="22"/>
        <v>52018</v>
      </c>
      <c r="AJ301" s="273"/>
      <c r="AK301" s="261" t="str">
        <f>IFERROR(IF(-SUM(AK$20:AK300)+AK$15&lt;0.000001,0,IF($C301&gt;='H-32A-WP06 - Debt Service'!AH$24,'H-32A-WP06 - Debt Service'!AH$27/12,0)),"-")</f>
        <v>-</v>
      </c>
      <c r="AL301" s="261">
        <f>IFERROR(IF(-SUM(AL$20:AL300)+AL$15&lt;0.000001,0,IF($C301&gt;='H-32A-WP06 - Debt Service'!AI$24,'H-32A-WP06 - Debt Service'!AI$27/12,0)),"-")</f>
        <v>0</v>
      </c>
      <c r="AM301" s="261">
        <f>IFERROR(IF(-SUM(AM$20:AM300)+AM$15&lt;0.000001,0,IF($C301&gt;='H-32A-WP06 - Debt Service'!AJ$24,'H-32A-WP06 - Debt Service'!AJ$27/12,0)),"-")</f>
        <v>0</v>
      </c>
      <c r="AN301" s="261">
        <f>IFERROR(IF(-SUM(AN$20:AN300)+AN$15&lt;0.000001,0,IF($C301&gt;='H-32A-WP06 - Debt Service'!AK$24,'H-32A-WP06 - Debt Service'!AK$27/12,0)),"-")</f>
        <v>0</v>
      </c>
      <c r="AO301" s="261">
        <f>IFERROR(IF(-SUM(AO$20:AO300)+AO$15&lt;0.000001,0,IF($C301&gt;='H-32A-WP06 - Debt Service'!AL$24,'H-32A-WP06 - Debt Service'!AL$27/12,0)),"-")</f>
        <v>0</v>
      </c>
      <c r="AP301" s="261">
        <f>IFERROR(IF(-SUM(AP$20:AP300)+AP$15&lt;0.000001,0,IF($C301&gt;='H-32A-WP06 - Debt Service'!AM$24,'H-32A-WP06 - Debt Service'!AM$27/12,0)),"-")</f>
        <v>0</v>
      </c>
      <c r="AQ301" s="261">
        <f>IFERROR(IF(-SUM(AQ$20:AQ300)+AQ$15&lt;0.000001,0,IF($C301&gt;='H-32A-WP06 - Debt Service'!AN$24,'H-32A-WP06 - Debt Service'!AN$27/12,0)),"-")</f>
        <v>0</v>
      </c>
      <c r="AR301" s="261">
        <f>IFERROR(IF(-SUM(AR$20:AR300)+AR$15&lt;0.000001,0,IF($C301&gt;='H-32A-WP06 - Debt Service'!AO$24,'H-32A-WP06 - Debt Service'!AO$27/12,0)),"-")</f>
        <v>0</v>
      </c>
      <c r="AS301" s="261">
        <f>IFERROR(IF(-SUM(AS$20:AS300)+AS$15&lt;0.000001,0,IF($C301&gt;='H-32A-WP06 - Debt Service'!AP$24,'H-32A-WP06 - Debt Service'!AP$27/12,0)),"-")</f>
        <v>0</v>
      </c>
      <c r="AT301" s="261">
        <f>IFERROR(IF(-SUM(AT$20:AT300)+AT$15&lt;0.000001,0,IF($C301&gt;='H-32A-WP06 - Debt Service'!AQ$24,'H-32A-WP06 - Debt Service'!AQ$27/12,0)),"-")</f>
        <v>0</v>
      </c>
    </row>
    <row r="302" spans="2:46" x14ac:dyDescent="0.35">
      <c r="B302" s="252">
        <f t="shared" si="19"/>
        <v>2042</v>
      </c>
      <c r="C302" s="273">
        <f t="shared" si="21"/>
        <v>52048</v>
      </c>
      <c r="D302" s="273"/>
      <c r="E302" s="261">
        <f>IFERROR(IF(-SUM(E$20:E301)+E$15&lt;0.000001,0,IF($C302&gt;='H-32A-WP06 - Debt Service'!C$24,'H-32A-WP06 - Debt Service'!C$27/12,0)),"-")</f>
        <v>0</v>
      </c>
      <c r="F302" s="261">
        <f>IFERROR(IF(-SUM(F$20:F301)+F$15&lt;0.000001,0,IF($C302&gt;='H-32A-WP06 - Debt Service'!D$24,'H-32A-WP06 - Debt Service'!D$27/12,0)),"-")</f>
        <v>0</v>
      </c>
      <c r="G302" s="261">
        <f>IFERROR(IF(-SUM(G$20:G301)+G$15&lt;0.000001,0,IF($C302&gt;='H-32A-WP06 - Debt Service'!E$24,'H-32A-WP06 - Debt Service'!E$27/12,0)),"-")</f>
        <v>0</v>
      </c>
      <c r="H302" s="261">
        <f>IFERROR(IF(-SUM(H$20:H301)+H$15&lt;0.000001,0,IF($C302&gt;='H-32A-WP06 - Debt Service'!F$24,'H-32A-WP06 - Debt Service'!F$27/12,0)),"-")</f>
        <v>0</v>
      </c>
      <c r="I302" s="261">
        <f>IFERROR(IF(-SUM(I$20:I301)+I$15&lt;0.000001,0,IF($C302&gt;='H-32A-WP06 - Debt Service'!G$24,'H-32A-WP06 - Debt Service'!G$27/12,0)),"-")</f>
        <v>0</v>
      </c>
      <c r="J302" s="261">
        <f>IFERROR(IF(-SUM(J$20:J301)+J$15&lt;0.000001,0,IF($C302&gt;='H-32A-WP06 - Debt Service'!H$24,'H-32A-WP06 - Debt Service'!H$27/12,0)),"-")</f>
        <v>0</v>
      </c>
      <c r="K302" s="261">
        <f>IFERROR(IF(-SUM(K$20:K301)+K$15&lt;0.000001,0,IF($C302&gt;='H-32A-WP06 - Debt Service'!I$24,'H-32A-WP06 - Debt Service'!I$27/12,0)),"-")</f>
        <v>0</v>
      </c>
      <c r="L302" s="261">
        <f>IFERROR(IF(-SUM(L$20:L301)+L$15&lt;0.000001,0,IF($C302&gt;='H-32A-WP06 - Debt Service'!J$24,'H-32A-WP06 - Debt Service'!J$27/12,0)),"-")</f>
        <v>0</v>
      </c>
      <c r="M302" s="261">
        <f>IFERROR(IF(-SUM(M$20:M301)+M$15&lt;0.000001,0,IF($C302&gt;='H-32A-WP06 - Debt Service'!K$24,'H-32A-WP06 - Debt Service'!K$27/12,0)),"-")</f>
        <v>0</v>
      </c>
      <c r="N302" s="261"/>
      <c r="O302" s="261"/>
      <c r="P302" s="261">
        <f>IFERROR(IF(-SUM(P$20:P301)+P$15&lt;0.000001,0,IF($C302&gt;='H-32A-WP06 - Debt Service'!M$24,'H-32A-WP06 - Debt Service'!M$27/12,0)),"-")</f>
        <v>0</v>
      </c>
      <c r="Q302" s="261">
        <f>IFERROR(IF(-SUM(Q$20:Q301)+Q$15&lt;0.000001,0,IF($C302&gt;='H-32A-WP06 - Debt Service'!L$24,'H-32A-WP06 - Debt Service'!L$27/12,0)),"-")</f>
        <v>0</v>
      </c>
      <c r="R302" s="261">
        <f>IFERROR(IF(-SUM(R$20:R301)+R$15&lt;0.000001,0,IF($C302&gt;='H-32A-WP06 - Debt Service'!S$24,'H-32A-WP06 - Debt Service'!S$27/12,0)),"-")</f>
        <v>0</v>
      </c>
      <c r="S302" s="261">
        <f>IFERROR(IF(-SUM(S$20:S301)+S$15&lt;0.000001,0,IF($C302&gt;='H-32A-WP06 - Debt Service'!O$24,'H-32A-WP06 - Debt Service'!O$27/12,0)),"-")</f>
        <v>0</v>
      </c>
      <c r="T302" s="261">
        <f>IFERROR(IF(-SUM(T$20:T301)+T$15&lt;0.000001,0,IF($C302&gt;='H-32A-WP06 - Debt Service'!#REF!,'H-32A-WP06 - Debt Service'!#REF!/12,0)),"-")</f>
        <v>0</v>
      </c>
      <c r="U302" s="261">
        <f>IFERROR(IF(-SUM(U$20:U301)+U$15&lt;0.000001,0,IF($C302&gt;='H-32A-WP06 - Debt Service'!T$24,'H-32A-WP06 - Debt Service'!T$27/12,0)),"-")</f>
        <v>0</v>
      </c>
      <c r="V302" s="261">
        <f>IFERROR(IF(-SUM(V$20:V301)+V$15&lt;0.000001,0,IF($C302&gt;='H-32A-WP06 - Debt Service'!N$24,'H-32A-WP06 - Debt Service'!N$27/12,0)),"-")</f>
        <v>0</v>
      </c>
      <c r="W302" s="261">
        <f>IFERROR(IF(-SUM(W$20:W301)+W$15&lt;0.000001,0,IF($C302&gt;='H-32A-WP06 - Debt Service'!Q$24,'H-32A-WP06 - Debt Service'!Q$27/12,0)),"-")</f>
        <v>0</v>
      </c>
      <c r="X302" s="261">
        <f>IFERROR(IF(-SUM(X$20:X301)+X$15&lt;0.000001,0,IF($C302&gt;='H-32A-WP06 - Debt Service'!T$24,'H-32A-WP06 - Debt Service'!T$27/12,0)),"-")</f>
        <v>0</v>
      </c>
      <c r="Y302" s="261">
        <f>IFERROR(IF(-SUM(Y$20:Y301)+Y$15&lt;0.000001,0,IF($C302&gt;='H-32A-WP06 - Debt Service'!#REF!,'H-32A-WP06 - Debt Service'!#REF!/12,0)),"-")</f>
        <v>0</v>
      </c>
      <c r="Z302" s="261">
        <f>IFERROR(IF(-SUM(Z$20:Z301)+Z$15&lt;0.000001,0,IF($C302&gt;='H-32A-WP06 - Debt Service'!S$24,'H-32A-WP06 - Debt Service'!S$27/12,0)),"-")</f>
        <v>0</v>
      </c>
      <c r="AA302" s="261">
        <f>IFERROR(IF(-SUM(AA$20:AA301)+AA$15&lt;0.000001,0,IF($C302&gt;='H-32A-WP06 - Debt Service'!R$24,'H-32A-WP06 - Debt Service'!R$27/12,0)),"-")</f>
        <v>0</v>
      </c>
      <c r="AB302" s="261">
        <f>IFERROR(IF(-SUM(AB$20:AB301)+AB$15&lt;0.000001,0,IF($C302&gt;='H-32A-WP06 - Debt Service'!P$24,'H-32A-WP06 - Debt Service'!P$27/12,0)),"-")</f>
        <v>0</v>
      </c>
      <c r="AC302" s="261">
        <f>IFERROR(IF(-SUM(AC$20:AC301)+AC$15&lt;0.000001,0,IF($C302&gt;='H-32A-WP06 - Debt Service'!#REF!,'H-32A-WP06 - Debt Service'!#REF!/12,0)),"-")</f>
        <v>0</v>
      </c>
      <c r="AD302" s="261">
        <f>IFERROR(IF(-SUM(AD$20:AD301)+AD$15&lt;0.000001,0,IF($C302&gt;='H-32A-WP06 - Debt Service'!#REF!,'H-32A-WP06 - Debt Service'!#REF!/12,0)),"-")</f>
        <v>0</v>
      </c>
      <c r="AE302" s="261">
        <f>IFERROR(IF(-SUM(AE$20:AE301)+AE$15&lt;0.000001,0,IF($C302&gt;='H-32A-WP06 - Debt Service'!#REF!,'H-32A-WP06 - Debt Service'!#REF!/12,0)),"-")</f>
        <v>0</v>
      </c>
      <c r="AF302" s="261">
        <f>IFERROR(IF(-SUM(AF$20:AF301)+AF$15&lt;0.000001,0,IF($C302&gt;='H-32A-WP06 - Debt Service'!#REF!,'H-32A-WP06 - Debt Service'!#REF!/12,0)),"-")</f>
        <v>0</v>
      </c>
      <c r="AH302" s="252">
        <f t="shared" si="20"/>
        <v>2042</v>
      </c>
      <c r="AI302" s="273">
        <f t="shared" si="22"/>
        <v>52048</v>
      </c>
      <c r="AJ302" s="273"/>
      <c r="AK302" s="261" t="str">
        <f>IFERROR(IF(-SUM(AK$20:AK301)+AK$15&lt;0.000001,0,IF($C302&gt;='H-32A-WP06 - Debt Service'!AH$24,'H-32A-WP06 - Debt Service'!AH$27/12,0)),"-")</f>
        <v>-</v>
      </c>
      <c r="AL302" s="261">
        <f>IFERROR(IF(-SUM(AL$20:AL301)+AL$15&lt;0.000001,0,IF($C302&gt;='H-32A-WP06 - Debt Service'!AI$24,'H-32A-WP06 - Debt Service'!AI$27/12,0)),"-")</f>
        <v>0</v>
      </c>
      <c r="AM302" s="261">
        <f>IFERROR(IF(-SUM(AM$20:AM301)+AM$15&lt;0.000001,0,IF($C302&gt;='H-32A-WP06 - Debt Service'!AJ$24,'H-32A-WP06 - Debt Service'!AJ$27/12,0)),"-")</f>
        <v>0</v>
      </c>
      <c r="AN302" s="261">
        <f>IFERROR(IF(-SUM(AN$20:AN301)+AN$15&lt;0.000001,0,IF($C302&gt;='H-32A-WP06 - Debt Service'!AK$24,'H-32A-WP06 - Debt Service'!AK$27/12,0)),"-")</f>
        <v>0</v>
      </c>
      <c r="AO302" s="261">
        <f>IFERROR(IF(-SUM(AO$20:AO301)+AO$15&lt;0.000001,0,IF($C302&gt;='H-32A-WP06 - Debt Service'!AL$24,'H-32A-WP06 - Debt Service'!AL$27/12,0)),"-")</f>
        <v>0</v>
      </c>
      <c r="AP302" s="261">
        <f>IFERROR(IF(-SUM(AP$20:AP301)+AP$15&lt;0.000001,0,IF($C302&gt;='H-32A-WP06 - Debt Service'!AM$24,'H-32A-WP06 - Debt Service'!AM$27/12,0)),"-")</f>
        <v>0</v>
      </c>
      <c r="AQ302" s="261">
        <f>IFERROR(IF(-SUM(AQ$20:AQ301)+AQ$15&lt;0.000001,0,IF($C302&gt;='H-32A-WP06 - Debt Service'!AN$24,'H-32A-WP06 - Debt Service'!AN$27/12,0)),"-")</f>
        <v>0</v>
      </c>
      <c r="AR302" s="261">
        <f>IFERROR(IF(-SUM(AR$20:AR301)+AR$15&lt;0.000001,0,IF($C302&gt;='H-32A-WP06 - Debt Service'!AO$24,'H-32A-WP06 - Debt Service'!AO$27/12,0)),"-")</f>
        <v>0</v>
      </c>
      <c r="AS302" s="261">
        <f>IFERROR(IF(-SUM(AS$20:AS301)+AS$15&lt;0.000001,0,IF($C302&gt;='H-32A-WP06 - Debt Service'!AP$24,'H-32A-WP06 - Debt Service'!AP$27/12,0)),"-")</f>
        <v>0</v>
      </c>
      <c r="AT302" s="261">
        <f>IFERROR(IF(-SUM(AT$20:AT301)+AT$15&lt;0.000001,0,IF($C302&gt;='H-32A-WP06 - Debt Service'!AQ$24,'H-32A-WP06 - Debt Service'!AQ$27/12,0)),"-")</f>
        <v>0</v>
      </c>
    </row>
    <row r="303" spans="2:46" x14ac:dyDescent="0.35">
      <c r="B303" s="252">
        <f t="shared" si="19"/>
        <v>2042</v>
      </c>
      <c r="C303" s="273">
        <f t="shared" si="21"/>
        <v>52079</v>
      </c>
      <c r="D303" s="273"/>
      <c r="E303" s="261">
        <f>IFERROR(IF(-SUM(E$20:E302)+E$15&lt;0.000001,0,IF($C303&gt;='H-32A-WP06 - Debt Service'!C$24,'H-32A-WP06 - Debt Service'!C$27/12,0)),"-")</f>
        <v>0</v>
      </c>
      <c r="F303" s="261">
        <f>IFERROR(IF(-SUM(F$20:F302)+F$15&lt;0.000001,0,IF($C303&gt;='H-32A-WP06 - Debt Service'!D$24,'H-32A-WP06 - Debt Service'!D$27/12,0)),"-")</f>
        <v>0</v>
      </c>
      <c r="G303" s="261">
        <f>IFERROR(IF(-SUM(G$20:G302)+G$15&lt;0.000001,0,IF($C303&gt;='H-32A-WP06 - Debt Service'!E$24,'H-32A-WP06 - Debt Service'!E$27/12,0)),"-")</f>
        <v>0</v>
      </c>
      <c r="H303" s="261">
        <f>IFERROR(IF(-SUM(H$20:H302)+H$15&lt;0.000001,0,IF($C303&gt;='H-32A-WP06 - Debt Service'!F$24,'H-32A-WP06 - Debt Service'!F$27/12,0)),"-")</f>
        <v>0</v>
      </c>
      <c r="I303" s="261">
        <f>IFERROR(IF(-SUM(I$20:I302)+I$15&lt;0.000001,0,IF($C303&gt;='H-32A-WP06 - Debt Service'!G$24,'H-32A-WP06 - Debt Service'!G$27/12,0)),"-")</f>
        <v>0</v>
      </c>
      <c r="J303" s="261">
        <f>IFERROR(IF(-SUM(J$20:J302)+J$15&lt;0.000001,0,IF($C303&gt;='H-32A-WP06 - Debt Service'!H$24,'H-32A-WP06 - Debt Service'!H$27/12,0)),"-")</f>
        <v>0</v>
      </c>
      <c r="K303" s="261">
        <f>IFERROR(IF(-SUM(K$20:K302)+K$15&lt;0.000001,0,IF($C303&gt;='H-32A-WP06 - Debt Service'!I$24,'H-32A-WP06 - Debt Service'!I$27/12,0)),"-")</f>
        <v>0</v>
      </c>
      <c r="L303" s="261">
        <f>IFERROR(IF(-SUM(L$20:L302)+L$15&lt;0.000001,0,IF($C303&gt;='H-32A-WP06 - Debt Service'!J$24,'H-32A-WP06 - Debt Service'!J$27/12,0)),"-")</f>
        <v>0</v>
      </c>
      <c r="M303" s="261">
        <f>IFERROR(IF(-SUM(M$20:M302)+M$15&lt;0.000001,0,IF($C303&gt;='H-32A-WP06 - Debt Service'!K$24,'H-32A-WP06 - Debt Service'!K$27/12,0)),"-")</f>
        <v>0</v>
      </c>
      <c r="N303" s="261"/>
      <c r="O303" s="261"/>
      <c r="P303" s="261">
        <f>IFERROR(IF(-SUM(P$20:P302)+P$15&lt;0.000001,0,IF($C303&gt;='H-32A-WP06 - Debt Service'!M$24,'H-32A-WP06 - Debt Service'!M$27/12,0)),"-")</f>
        <v>0</v>
      </c>
      <c r="Q303" s="261">
        <f>IFERROR(IF(-SUM(Q$20:Q302)+Q$15&lt;0.000001,0,IF($C303&gt;='H-32A-WP06 - Debt Service'!L$24,'H-32A-WP06 - Debt Service'!L$27/12,0)),"-")</f>
        <v>0</v>
      </c>
      <c r="R303" s="261">
        <f>IFERROR(IF(-SUM(R$20:R302)+R$15&lt;0.000001,0,IF($C303&gt;='H-32A-WP06 - Debt Service'!S$24,'H-32A-WP06 - Debt Service'!S$27/12,0)),"-")</f>
        <v>0</v>
      </c>
      <c r="S303" s="261">
        <f>IFERROR(IF(-SUM(S$20:S302)+S$15&lt;0.000001,0,IF($C303&gt;='H-32A-WP06 - Debt Service'!O$24,'H-32A-WP06 - Debt Service'!O$27/12,0)),"-")</f>
        <v>0</v>
      </c>
      <c r="T303" s="261">
        <f>IFERROR(IF(-SUM(T$20:T302)+T$15&lt;0.000001,0,IF($C303&gt;='H-32A-WP06 - Debt Service'!#REF!,'H-32A-WP06 - Debt Service'!#REF!/12,0)),"-")</f>
        <v>0</v>
      </c>
      <c r="U303" s="261">
        <f>IFERROR(IF(-SUM(U$20:U302)+U$15&lt;0.000001,0,IF($C303&gt;='H-32A-WP06 - Debt Service'!T$24,'H-32A-WP06 - Debt Service'!T$27/12,0)),"-")</f>
        <v>0</v>
      </c>
      <c r="V303" s="261">
        <f>IFERROR(IF(-SUM(V$20:V302)+V$15&lt;0.000001,0,IF($C303&gt;='H-32A-WP06 - Debt Service'!N$24,'H-32A-WP06 - Debt Service'!N$27/12,0)),"-")</f>
        <v>0</v>
      </c>
      <c r="W303" s="261">
        <f>IFERROR(IF(-SUM(W$20:W302)+W$15&lt;0.000001,0,IF($C303&gt;='H-32A-WP06 - Debt Service'!Q$24,'H-32A-WP06 - Debt Service'!Q$27/12,0)),"-")</f>
        <v>0</v>
      </c>
      <c r="X303" s="261">
        <f>IFERROR(IF(-SUM(X$20:X302)+X$15&lt;0.000001,0,IF($C303&gt;='H-32A-WP06 - Debt Service'!T$24,'H-32A-WP06 - Debt Service'!T$27/12,0)),"-")</f>
        <v>0</v>
      </c>
      <c r="Y303" s="261">
        <f>IFERROR(IF(-SUM(Y$20:Y302)+Y$15&lt;0.000001,0,IF($C303&gt;='H-32A-WP06 - Debt Service'!#REF!,'H-32A-WP06 - Debt Service'!#REF!/12,0)),"-")</f>
        <v>0</v>
      </c>
      <c r="Z303" s="261">
        <f>IFERROR(IF(-SUM(Z$20:Z302)+Z$15&lt;0.000001,0,IF($C303&gt;='H-32A-WP06 - Debt Service'!S$24,'H-32A-WP06 - Debt Service'!S$27/12,0)),"-")</f>
        <v>0</v>
      </c>
      <c r="AA303" s="261">
        <f>IFERROR(IF(-SUM(AA$20:AA302)+AA$15&lt;0.000001,0,IF($C303&gt;='H-32A-WP06 - Debt Service'!R$24,'H-32A-WP06 - Debt Service'!R$27/12,0)),"-")</f>
        <v>0</v>
      </c>
      <c r="AB303" s="261">
        <f>IFERROR(IF(-SUM(AB$20:AB302)+AB$15&lt;0.000001,0,IF($C303&gt;='H-32A-WP06 - Debt Service'!P$24,'H-32A-WP06 - Debt Service'!P$27/12,0)),"-")</f>
        <v>0</v>
      </c>
      <c r="AC303" s="261">
        <f>IFERROR(IF(-SUM(AC$20:AC302)+AC$15&lt;0.000001,0,IF($C303&gt;='H-32A-WP06 - Debt Service'!#REF!,'H-32A-WP06 - Debt Service'!#REF!/12,0)),"-")</f>
        <v>0</v>
      </c>
      <c r="AD303" s="261">
        <f>IFERROR(IF(-SUM(AD$20:AD302)+AD$15&lt;0.000001,0,IF($C303&gt;='H-32A-WP06 - Debt Service'!#REF!,'H-32A-WP06 - Debt Service'!#REF!/12,0)),"-")</f>
        <v>0</v>
      </c>
      <c r="AE303" s="261">
        <f>IFERROR(IF(-SUM(AE$20:AE302)+AE$15&lt;0.000001,0,IF($C303&gt;='H-32A-WP06 - Debt Service'!#REF!,'H-32A-WP06 - Debt Service'!#REF!/12,0)),"-")</f>
        <v>0</v>
      </c>
      <c r="AF303" s="261">
        <f>IFERROR(IF(-SUM(AF$20:AF302)+AF$15&lt;0.000001,0,IF($C303&gt;='H-32A-WP06 - Debt Service'!#REF!,'H-32A-WP06 - Debt Service'!#REF!/12,0)),"-")</f>
        <v>0</v>
      </c>
      <c r="AH303" s="252">
        <f t="shared" si="20"/>
        <v>2042</v>
      </c>
      <c r="AI303" s="273">
        <f t="shared" si="22"/>
        <v>52079</v>
      </c>
      <c r="AJ303" s="273"/>
      <c r="AK303" s="261" t="str">
        <f>IFERROR(IF(-SUM(AK$20:AK302)+AK$15&lt;0.000001,0,IF($C303&gt;='H-32A-WP06 - Debt Service'!AH$24,'H-32A-WP06 - Debt Service'!AH$27/12,0)),"-")</f>
        <v>-</v>
      </c>
      <c r="AL303" s="261">
        <f>IFERROR(IF(-SUM(AL$20:AL302)+AL$15&lt;0.000001,0,IF($C303&gt;='H-32A-WP06 - Debt Service'!AI$24,'H-32A-WP06 - Debt Service'!AI$27/12,0)),"-")</f>
        <v>0</v>
      </c>
      <c r="AM303" s="261">
        <f>IFERROR(IF(-SUM(AM$20:AM302)+AM$15&lt;0.000001,0,IF($C303&gt;='H-32A-WP06 - Debt Service'!AJ$24,'H-32A-WP06 - Debt Service'!AJ$27/12,0)),"-")</f>
        <v>0</v>
      </c>
      <c r="AN303" s="261">
        <f>IFERROR(IF(-SUM(AN$20:AN302)+AN$15&lt;0.000001,0,IF($C303&gt;='H-32A-WP06 - Debt Service'!AK$24,'H-32A-WP06 - Debt Service'!AK$27/12,0)),"-")</f>
        <v>0</v>
      </c>
      <c r="AO303" s="261">
        <f>IFERROR(IF(-SUM(AO$20:AO302)+AO$15&lt;0.000001,0,IF($C303&gt;='H-32A-WP06 - Debt Service'!AL$24,'H-32A-WP06 - Debt Service'!AL$27/12,0)),"-")</f>
        <v>0</v>
      </c>
      <c r="AP303" s="261">
        <f>IFERROR(IF(-SUM(AP$20:AP302)+AP$15&lt;0.000001,0,IF($C303&gt;='H-32A-WP06 - Debt Service'!AM$24,'H-32A-WP06 - Debt Service'!AM$27/12,0)),"-")</f>
        <v>0</v>
      </c>
      <c r="AQ303" s="261">
        <f>IFERROR(IF(-SUM(AQ$20:AQ302)+AQ$15&lt;0.000001,0,IF($C303&gt;='H-32A-WP06 - Debt Service'!AN$24,'H-32A-WP06 - Debt Service'!AN$27/12,0)),"-")</f>
        <v>0</v>
      </c>
      <c r="AR303" s="261">
        <f>IFERROR(IF(-SUM(AR$20:AR302)+AR$15&lt;0.000001,0,IF($C303&gt;='H-32A-WP06 - Debt Service'!AO$24,'H-32A-WP06 - Debt Service'!AO$27/12,0)),"-")</f>
        <v>0</v>
      </c>
      <c r="AS303" s="261">
        <f>IFERROR(IF(-SUM(AS$20:AS302)+AS$15&lt;0.000001,0,IF($C303&gt;='H-32A-WP06 - Debt Service'!AP$24,'H-32A-WP06 - Debt Service'!AP$27/12,0)),"-")</f>
        <v>0</v>
      </c>
      <c r="AT303" s="261">
        <f>IFERROR(IF(-SUM(AT$20:AT302)+AT$15&lt;0.000001,0,IF($C303&gt;='H-32A-WP06 - Debt Service'!AQ$24,'H-32A-WP06 - Debt Service'!AQ$27/12,0)),"-")</f>
        <v>0</v>
      </c>
    </row>
    <row r="304" spans="2:46" x14ac:dyDescent="0.35">
      <c r="B304" s="252">
        <f t="shared" si="19"/>
        <v>2042</v>
      </c>
      <c r="C304" s="273">
        <f t="shared" si="21"/>
        <v>52110</v>
      </c>
      <c r="D304" s="273"/>
      <c r="E304" s="261">
        <f>IFERROR(IF(-SUM(E$20:E303)+E$15&lt;0.000001,0,IF($C304&gt;='H-32A-WP06 - Debt Service'!C$24,'H-32A-WP06 - Debt Service'!C$27/12,0)),"-")</f>
        <v>0</v>
      </c>
      <c r="F304" s="261">
        <f>IFERROR(IF(-SUM(F$20:F303)+F$15&lt;0.000001,0,IF($C304&gt;='H-32A-WP06 - Debt Service'!D$24,'H-32A-WP06 - Debt Service'!D$27/12,0)),"-")</f>
        <v>0</v>
      </c>
      <c r="G304" s="261">
        <f>IFERROR(IF(-SUM(G$20:G303)+G$15&lt;0.000001,0,IF($C304&gt;='H-32A-WP06 - Debt Service'!E$24,'H-32A-WP06 - Debt Service'!E$27/12,0)),"-")</f>
        <v>0</v>
      </c>
      <c r="H304" s="261">
        <f>IFERROR(IF(-SUM(H$20:H303)+H$15&lt;0.000001,0,IF($C304&gt;='H-32A-WP06 - Debt Service'!F$24,'H-32A-WP06 - Debt Service'!F$27/12,0)),"-")</f>
        <v>0</v>
      </c>
      <c r="I304" s="261">
        <f>IFERROR(IF(-SUM(I$20:I303)+I$15&lt;0.000001,0,IF($C304&gt;='H-32A-WP06 - Debt Service'!G$24,'H-32A-WP06 - Debt Service'!G$27/12,0)),"-")</f>
        <v>0</v>
      </c>
      <c r="J304" s="261">
        <f>IFERROR(IF(-SUM(J$20:J303)+J$15&lt;0.000001,0,IF($C304&gt;='H-32A-WP06 - Debt Service'!H$24,'H-32A-WP06 - Debt Service'!H$27/12,0)),"-")</f>
        <v>0</v>
      </c>
      <c r="K304" s="261">
        <f>IFERROR(IF(-SUM(K$20:K303)+K$15&lt;0.000001,0,IF($C304&gt;='H-32A-WP06 - Debt Service'!I$24,'H-32A-WP06 - Debt Service'!I$27/12,0)),"-")</f>
        <v>0</v>
      </c>
      <c r="L304" s="261">
        <f>IFERROR(IF(-SUM(L$20:L303)+L$15&lt;0.000001,0,IF($C304&gt;='H-32A-WP06 - Debt Service'!J$24,'H-32A-WP06 - Debt Service'!J$27/12,0)),"-")</f>
        <v>0</v>
      </c>
      <c r="M304" s="261">
        <f>IFERROR(IF(-SUM(M$20:M303)+M$15&lt;0.000001,0,IF($C304&gt;='H-32A-WP06 - Debt Service'!K$24,'H-32A-WP06 - Debt Service'!K$27/12,0)),"-")</f>
        <v>0</v>
      </c>
      <c r="N304" s="261"/>
      <c r="O304" s="261"/>
      <c r="P304" s="261">
        <f>IFERROR(IF(-SUM(P$20:P303)+P$15&lt;0.000001,0,IF($C304&gt;='H-32A-WP06 - Debt Service'!M$24,'H-32A-WP06 - Debt Service'!M$27/12,0)),"-")</f>
        <v>0</v>
      </c>
      <c r="Q304" s="261">
        <f>IFERROR(IF(-SUM(Q$20:Q303)+Q$15&lt;0.000001,0,IF($C304&gt;='H-32A-WP06 - Debt Service'!L$24,'H-32A-WP06 - Debt Service'!L$27/12,0)),"-")</f>
        <v>0</v>
      </c>
      <c r="R304" s="261">
        <f>IFERROR(IF(-SUM(R$20:R303)+R$15&lt;0.000001,0,IF($C304&gt;='H-32A-WP06 - Debt Service'!S$24,'H-32A-WP06 - Debt Service'!S$27/12,0)),"-")</f>
        <v>0</v>
      </c>
      <c r="S304" s="261">
        <f>IFERROR(IF(-SUM(S$20:S303)+S$15&lt;0.000001,0,IF($C304&gt;='H-32A-WP06 - Debt Service'!O$24,'H-32A-WP06 - Debt Service'!O$27/12,0)),"-")</f>
        <v>0</v>
      </c>
      <c r="T304" s="261">
        <f>IFERROR(IF(-SUM(T$20:T303)+T$15&lt;0.000001,0,IF($C304&gt;='H-32A-WP06 - Debt Service'!#REF!,'H-32A-WP06 - Debt Service'!#REF!/12,0)),"-")</f>
        <v>0</v>
      </c>
      <c r="U304" s="261">
        <f>IFERROR(IF(-SUM(U$20:U303)+U$15&lt;0.000001,0,IF($C304&gt;='H-32A-WP06 - Debt Service'!T$24,'H-32A-WP06 - Debt Service'!T$27/12,0)),"-")</f>
        <v>0</v>
      </c>
      <c r="V304" s="261">
        <f>IFERROR(IF(-SUM(V$20:V303)+V$15&lt;0.000001,0,IF($C304&gt;='H-32A-WP06 - Debt Service'!N$24,'H-32A-WP06 - Debt Service'!N$27/12,0)),"-")</f>
        <v>0</v>
      </c>
      <c r="W304" s="261">
        <f>IFERROR(IF(-SUM(W$20:W303)+W$15&lt;0.000001,0,IF($C304&gt;='H-32A-WP06 - Debt Service'!Q$24,'H-32A-WP06 - Debt Service'!Q$27/12,0)),"-")</f>
        <v>0</v>
      </c>
      <c r="X304" s="261">
        <f>IFERROR(IF(-SUM(X$20:X303)+X$15&lt;0.000001,0,IF($C304&gt;='H-32A-WP06 - Debt Service'!T$24,'H-32A-WP06 - Debt Service'!T$27/12,0)),"-")</f>
        <v>0</v>
      </c>
      <c r="Y304" s="261">
        <f>IFERROR(IF(-SUM(Y$20:Y303)+Y$15&lt;0.000001,0,IF($C304&gt;='H-32A-WP06 - Debt Service'!#REF!,'H-32A-WP06 - Debt Service'!#REF!/12,0)),"-")</f>
        <v>0</v>
      </c>
      <c r="Z304" s="261">
        <f>IFERROR(IF(-SUM(Z$20:Z303)+Z$15&lt;0.000001,0,IF($C304&gt;='H-32A-WP06 - Debt Service'!S$24,'H-32A-WP06 - Debt Service'!S$27/12,0)),"-")</f>
        <v>0</v>
      </c>
      <c r="AA304" s="261">
        <f>IFERROR(IF(-SUM(AA$20:AA303)+AA$15&lt;0.000001,0,IF($C304&gt;='H-32A-WP06 - Debt Service'!R$24,'H-32A-WP06 - Debt Service'!R$27/12,0)),"-")</f>
        <v>0</v>
      </c>
      <c r="AB304" s="261">
        <f>IFERROR(IF(-SUM(AB$20:AB303)+AB$15&lt;0.000001,0,IF($C304&gt;='H-32A-WP06 - Debt Service'!P$24,'H-32A-WP06 - Debt Service'!P$27/12,0)),"-")</f>
        <v>0</v>
      </c>
      <c r="AC304" s="261">
        <f>IFERROR(IF(-SUM(AC$20:AC303)+AC$15&lt;0.000001,0,IF($C304&gt;='H-32A-WP06 - Debt Service'!#REF!,'H-32A-WP06 - Debt Service'!#REF!/12,0)),"-")</f>
        <v>0</v>
      </c>
      <c r="AD304" s="261">
        <f>IFERROR(IF(-SUM(AD$20:AD303)+AD$15&lt;0.000001,0,IF($C304&gt;='H-32A-WP06 - Debt Service'!#REF!,'H-32A-WP06 - Debt Service'!#REF!/12,0)),"-")</f>
        <v>0</v>
      </c>
      <c r="AE304" s="261">
        <f>IFERROR(IF(-SUM(AE$20:AE303)+AE$15&lt;0.000001,0,IF($C304&gt;='H-32A-WP06 - Debt Service'!#REF!,'H-32A-WP06 - Debt Service'!#REF!/12,0)),"-")</f>
        <v>0</v>
      </c>
      <c r="AF304" s="261">
        <f>IFERROR(IF(-SUM(AF$20:AF303)+AF$15&lt;0.000001,0,IF($C304&gt;='H-32A-WP06 - Debt Service'!#REF!,'H-32A-WP06 - Debt Service'!#REF!/12,0)),"-")</f>
        <v>0</v>
      </c>
      <c r="AH304" s="252">
        <f t="shared" si="20"/>
        <v>2042</v>
      </c>
      <c r="AI304" s="273">
        <f t="shared" si="22"/>
        <v>52110</v>
      </c>
      <c r="AJ304" s="273"/>
      <c r="AK304" s="261" t="str">
        <f>IFERROR(IF(-SUM(AK$20:AK303)+AK$15&lt;0.000001,0,IF($C304&gt;='H-32A-WP06 - Debt Service'!AH$24,'H-32A-WP06 - Debt Service'!AH$27/12,0)),"-")</f>
        <v>-</v>
      </c>
      <c r="AL304" s="261">
        <f>IFERROR(IF(-SUM(AL$20:AL303)+AL$15&lt;0.000001,0,IF($C304&gt;='H-32A-WP06 - Debt Service'!AI$24,'H-32A-WP06 - Debt Service'!AI$27/12,0)),"-")</f>
        <v>0</v>
      </c>
      <c r="AM304" s="261">
        <f>IFERROR(IF(-SUM(AM$20:AM303)+AM$15&lt;0.000001,0,IF($C304&gt;='H-32A-WP06 - Debt Service'!AJ$24,'H-32A-WP06 - Debt Service'!AJ$27/12,0)),"-")</f>
        <v>0</v>
      </c>
      <c r="AN304" s="261">
        <f>IFERROR(IF(-SUM(AN$20:AN303)+AN$15&lt;0.000001,0,IF($C304&gt;='H-32A-WP06 - Debt Service'!AK$24,'H-32A-WP06 - Debt Service'!AK$27/12,0)),"-")</f>
        <v>0</v>
      </c>
      <c r="AO304" s="261">
        <f>IFERROR(IF(-SUM(AO$20:AO303)+AO$15&lt;0.000001,0,IF($C304&gt;='H-32A-WP06 - Debt Service'!AL$24,'H-32A-WP06 - Debt Service'!AL$27/12,0)),"-")</f>
        <v>0</v>
      </c>
      <c r="AP304" s="261">
        <f>IFERROR(IF(-SUM(AP$20:AP303)+AP$15&lt;0.000001,0,IF($C304&gt;='H-32A-WP06 - Debt Service'!AM$24,'H-32A-WP06 - Debt Service'!AM$27/12,0)),"-")</f>
        <v>0</v>
      </c>
      <c r="AQ304" s="261">
        <f>IFERROR(IF(-SUM(AQ$20:AQ303)+AQ$15&lt;0.000001,0,IF($C304&gt;='H-32A-WP06 - Debt Service'!AN$24,'H-32A-WP06 - Debt Service'!AN$27/12,0)),"-")</f>
        <v>0</v>
      </c>
      <c r="AR304" s="261">
        <f>IFERROR(IF(-SUM(AR$20:AR303)+AR$15&lt;0.000001,0,IF($C304&gt;='H-32A-WP06 - Debt Service'!AO$24,'H-32A-WP06 - Debt Service'!AO$27/12,0)),"-")</f>
        <v>0</v>
      </c>
      <c r="AS304" s="261">
        <f>IFERROR(IF(-SUM(AS$20:AS303)+AS$15&lt;0.000001,0,IF($C304&gt;='H-32A-WP06 - Debt Service'!AP$24,'H-32A-WP06 - Debt Service'!AP$27/12,0)),"-")</f>
        <v>0</v>
      </c>
      <c r="AT304" s="261">
        <f>IFERROR(IF(-SUM(AT$20:AT303)+AT$15&lt;0.000001,0,IF($C304&gt;='H-32A-WP06 - Debt Service'!AQ$24,'H-32A-WP06 - Debt Service'!AQ$27/12,0)),"-")</f>
        <v>0</v>
      </c>
    </row>
    <row r="305" spans="2:46" x14ac:dyDescent="0.35">
      <c r="B305" s="252">
        <f t="shared" si="19"/>
        <v>2042</v>
      </c>
      <c r="C305" s="273">
        <f t="shared" si="21"/>
        <v>52140</v>
      </c>
      <c r="D305" s="273"/>
      <c r="E305" s="261">
        <f>IFERROR(IF(-SUM(E$20:E304)+E$15&lt;0.000001,0,IF($C305&gt;='H-32A-WP06 - Debt Service'!C$24,'H-32A-WP06 - Debt Service'!C$27/12,0)),"-")</f>
        <v>0</v>
      </c>
      <c r="F305" s="261">
        <f>IFERROR(IF(-SUM(F$20:F304)+F$15&lt;0.000001,0,IF($C305&gt;='H-32A-WP06 - Debt Service'!D$24,'H-32A-WP06 - Debt Service'!D$27/12,0)),"-")</f>
        <v>0</v>
      </c>
      <c r="G305" s="261">
        <f>IFERROR(IF(-SUM(G$20:G304)+G$15&lt;0.000001,0,IF($C305&gt;='H-32A-WP06 - Debt Service'!E$24,'H-32A-WP06 - Debt Service'!E$27/12,0)),"-")</f>
        <v>0</v>
      </c>
      <c r="H305" s="261">
        <f>IFERROR(IF(-SUM(H$20:H304)+H$15&lt;0.000001,0,IF($C305&gt;='H-32A-WP06 - Debt Service'!F$24,'H-32A-WP06 - Debt Service'!F$27/12,0)),"-")</f>
        <v>0</v>
      </c>
      <c r="I305" s="261">
        <f>IFERROR(IF(-SUM(I$20:I304)+I$15&lt;0.000001,0,IF($C305&gt;='H-32A-WP06 - Debt Service'!G$24,'H-32A-WP06 - Debt Service'!G$27/12,0)),"-")</f>
        <v>0</v>
      </c>
      <c r="J305" s="261">
        <f>IFERROR(IF(-SUM(J$20:J304)+J$15&lt;0.000001,0,IF($C305&gt;='H-32A-WP06 - Debt Service'!H$24,'H-32A-WP06 - Debt Service'!H$27/12,0)),"-")</f>
        <v>0</v>
      </c>
      <c r="K305" s="261">
        <f>IFERROR(IF(-SUM(K$20:K304)+K$15&lt;0.000001,0,IF($C305&gt;='H-32A-WP06 - Debt Service'!I$24,'H-32A-WP06 - Debt Service'!I$27/12,0)),"-")</f>
        <v>0</v>
      </c>
      <c r="L305" s="261">
        <f>IFERROR(IF(-SUM(L$20:L304)+L$15&lt;0.000001,0,IF($C305&gt;='H-32A-WP06 - Debt Service'!J$24,'H-32A-WP06 - Debt Service'!J$27/12,0)),"-")</f>
        <v>0</v>
      </c>
      <c r="M305" s="261">
        <f>IFERROR(IF(-SUM(M$20:M304)+M$15&lt;0.000001,0,IF($C305&gt;='H-32A-WP06 - Debt Service'!K$24,'H-32A-WP06 - Debt Service'!K$27/12,0)),"-")</f>
        <v>0</v>
      </c>
      <c r="N305" s="261"/>
      <c r="O305" s="261"/>
      <c r="P305" s="261">
        <f>IFERROR(IF(-SUM(P$20:P304)+P$15&lt;0.000001,0,IF($C305&gt;='H-32A-WP06 - Debt Service'!M$24,'H-32A-WP06 - Debt Service'!M$27/12,0)),"-")</f>
        <v>0</v>
      </c>
      <c r="Q305" s="261">
        <f>IFERROR(IF(-SUM(Q$20:Q304)+Q$15&lt;0.000001,0,IF($C305&gt;='H-32A-WP06 - Debt Service'!L$24,'H-32A-WP06 - Debt Service'!L$27/12,0)),"-")</f>
        <v>0</v>
      </c>
      <c r="R305" s="261">
        <f>IFERROR(IF(-SUM(R$20:R304)+R$15&lt;0.000001,0,IF($C305&gt;='H-32A-WP06 - Debt Service'!S$24,'H-32A-WP06 - Debt Service'!S$27/12,0)),"-")</f>
        <v>0</v>
      </c>
      <c r="S305" s="261">
        <f>IFERROR(IF(-SUM(S$20:S304)+S$15&lt;0.000001,0,IF($C305&gt;='H-32A-WP06 - Debt Service'!O$24,'H-32A-WP06 - Debt Service'!O$27/12,0)),"-")</f>
        <v>0</v>
      </c>
      <c r="T305" s="261">
        <f>IFERROR(IF(-SUM(T$20:T304)+T$15&lt;0.000001,0,IF($C305&gt;='H-32A-WP06 - Debt Service'!#REF!,'H-32A-WP06 - Debt Service'!#REF!/12,0)),"-")</f>
        <v>0</v>
      </c>
      <c r="U305" s="261">
        <f>IFERROR(IF(-SUM(U$20:U304)+U$15&lt;0.000001,0,IF($C305&gt;='H-32A-WP06 - Debt Service'!T$24,'H-32A-WP06 - Debt Service'!T$27/12,0)),"-")</f>
        <v>0</v>
      </c>
      <c r="V305" s="261">
        <f>IFERROR(IF(-SUM(V$20:V304)+V$15&lt;0.000001,0,IF($C305&gt;='H-32A-WP06 - Debt Service'!N$24,'H-32A-WP06 - Debt Service'!N$27/12,0)),"-")</f>
        <v>0</v>
      </c>
      <c r="W305" s="261">
        <f>IFERROR(IF(-SUM(W$20:W304)+W$15&lt;0.000001,0,IF($C305&gt;='H-32A-WP06 - Debt Service'!Q$24,'H-32A-WP06 - Debt Service'!Q$27/12,0)),"-")</f>
        <v>0</v>
      </c>
      <c r="X305" s="261">
        <f>IFERROR(IF(-SUM(X$20:X304)+X$15&lt;0.000001,0,IF($C305&gt;='H-32A-WP06 - Debt Service'!T$24,'H-32A-WP06 - Debt Service'!T$27/12,0)),"-")</f>
        <v>0</v>
      </c>
      <c r="Y305" s="261">
        <f>IFERROR(IF(-SUM(Y$20:Y304)+Y$15&lt;0.000001,0,IF($C305&gt;='H-32A-WP06 - Debt Service'!#REF!,'H-32A-WP06 - Debt Service'!#REF!/12,0)),"-")</f>
        <v>0</v>
      </c>
      <c r="Z305" s="261">
        <f>IFERROR(IF(-SUM(Z$20:Z304)+Z$15&lt;0.000001,0,IF($C305&gt;='H-32A-WP06 - Debt Service'!S$24,'H-32A-WP06 - Debt Service'!S$27/12,0)),"-")</f>
        <v>0</v>
      </c>
      <c r="AA305" s="261">
        <f>IFERROR(IF(-SUM(AA$20:AA304)+AA$15&lt;0.000001,0,IF($C305&gt;='H-32A-WP06 - Debt Service'!R$24,'H-32A-WP06 - Debt Service'!R$27/12,0)),"-")</f>
        <v>0</v>
      </c>
      <c r="AB305" s="261">
        <f>IFERROR(IF(-SUM(AB$20:AB304)+AB$15&lt;0.000001,0,IF($C305&gt;='H-32A-WP06 - Debt Service'!P$24,'H-32A-WP06 - Debt Service'!P$27/12,0)),"-")</f>
        <v>0</v>
      </c>
      <c r="AC305" s="261">
        <f>IFERROR(IF(-SUM(AC$20:AC304)+AC$15&lt;0.000001,0,IF($C305&gt;='H-32A-WP06 - Debt Service'!#REF!,'H-32A-WP06 - Debt Service'!#REF!/12,0)),"-")</f>
        <v>0</v>
      </c>
      <c r="AD305" s="261">
        <f>IFERROR(IF(-SUM(AD$20:AD304)+AD$15&lt;0.000001,0,IF($C305&gt;='H-32A-WP06 - Debt Service'!#REF!,'H-32A-WP06 - Debt Service'!#REF!/12,0)),"-")</f>
        <v>0</v>
      </c>
      <c r="AE305" s="261">
        <f>IFERROR(IF(-SUM(AE$20:AE304)+AE$15&lt;0.000001,0,IF($C305&gt;='H-32A-WP06 - Debt Service'!#REF!,'H-32A-WP06 - Debt Service'!#REF!/12,0)),"-")</f>
        <v>0</v>
      </c>
      <c r="AF305" s="261">
        <f>IFERROR(IF(-SUM(AF$20:AF304)+AF$15&lt;0.000001,0,IF($C305&gt;='H-32A-WP06 - Debt Service'!#REF!,'H-32A-WP06 - Debt Service'!#REF!/12,0)),"-")</f>
        <v>0</v>
      </c>
      <c r="AH305" s="252">
        <f t="shared" si="20"/>
        <v>2042</v>
      </c>
      <c r="AI305" s="273">
        <f t="shared" si="22"/>
        <v>52140</v>
      </c>
      <c r="AJ305" s="273"/>
      <c r="AK305" s="261" t="str">
        <f>IFERROR(IF(-SUM(AK$20:AK304)+AK$15&lt;0.000001,0,IF($C305&gt;='H-32A-WP06 - Debt Service'!AH$24,'H-32A-WP06 - Debt Service'!AH$27/12,0)),"-")</f>
        <v>-</v>
      </c>
      <c r="AL305" s="261">
        <f>IFERROR(IF(-SUM(AL$20:AL304)+AL$15&lt;0.000001,0,IF($C305&gt;='H-32A-WP06 - Debt Service'!AI$24,'H-32A-WP06 - Debt Service'!AI$27/12,0)),"-")</f>
        <v>0</v>
      </c>
      <c r="AM305" s="261">
        <f>IFERROR(IF(-SUM(AM$20:AM304)+AM$15&lt;0.000001,0,IF($C305&gt;='H-32A-WP06 - Debt Service'!AJ$24,'H-32A-WP06 - Debt Service'!AJ$27/12,0)),"-")</f>
        <v>0</v>
      </c>
      <c r="AN305" s="261">
        <f>IFERROR(IF(-SUM(AN$20:AN304)+AN$15&lt;0.000001,0,IF($C305&gt;='H-32A-WP06 - Debt Service'!AK$24,'H-32A-WP06 - Debt Service'!AK$27/12,0)),"-")</f>
        <v>0</v>
      </c>
      <c r="AO305" s="261">
        <f>IFERROR(IF(-SUM(AO$20:AO304)+AO$15&lt;0.000001,0,IF($C305&gt;='H-32A-WP06 - Debt Service'!AL$24,'H-32A-WP06 - Debt Service'!AL$27/12,0)),"-")</f>
        <v>0</v>
      </c>
      <c r="AP305" s="261">
        <f>IFERROR(IF(-SUM(AP$20:AP304)+AP$15&lt;0.000001,0,IF($C305&gt;='H-32A-WP06 - Debt Service'!AM$24,'H-32A-WP06 - Debt Service'!AM$27/12,0)),"-")</f>
        <v>0</v>
      </c>
      <c r="AQ305" s="261">
        <f>IFERROR(IF(-SUM(AQ$20:AQ304)+AQ$15&lt;0.000001,0,IF($C305&gt;='H-32A-WP06 - Debt Service'!AN$24,'H-32A-WP06 - Debt Service'!AN$27/12,0)),"-")</f>
        <v>0</v>
      </c>
      <c r="AR305" s="261">
        <f>IFERROR(IF(-SUM(AR$20:AR304)+AR$15&lt;0.000001,0,IF($C305&gt;='H-32A-WP06 - Debt Service'!AO$24,'H-32A-WP06 - Debt Service'!AO$27/12,0)),"-")</f>
        <v>0</v>
      </c>
      <c r="AS305" s="261">
        <f>IFERROR(IF(-SUM(AS$20:AS304)+AS$15&lt;0.000001,0,IF($C305&gt;='H-32A-WP06 - Debt Service'!AP$24,'H-32A-WP06 - Debt Service'!AP$27/12,0)),"-")</f>
        <v>0</v>
      </c>
      <c r="AT305" s="261">
        <f>IFERROR(IF(-SUM(AT$20:AT304)+AT$15&lt;0.000001,0,IF($C305&gt;='H-32A-WP06 - Debt Service'!AQ$24,'H-32A-WP06 - Debt Service'!AQ$27/12,0)),"-")</f>
        <v>0</v>
      </c>
    </row>
    <row r="306" spans="2:46" x14ac:dyDescent="0.35">
      <c r="B306" s="252">
        <f t="shared" si="19"/>
        <v>2042</v>
      </c>
      <c r="C306" s="273">
        <f t="shared" si="21"/>
        <v>52171</v>
      </c>
      <c r="D306" s="273"/>
      <c r="E306" s="261">
        <f>IFERROR(IF(-SUM(E$20:E305)+E$15&lt;0.000001,0,IF($C306&gt;='H-32A-WP06 - Debt Service'!C$24,'H-32A-WP06 - Debt Service'!C$27/12,0)),"-")</f>
        <v>0</v>
      </c>
      <c r="F306" s="261">
        <f>IFERROR(IF(-SUM(F$20:F305)+F$15&lt;0.000001,0,IF($C306&gt;='H-32A-WP06 - Debt Service'!D$24,'H-32A-WP06 - Debt Service'!D$27/12,0)),"-")</f>
        <v>0</v>
      </c>
      <c r="G306" s="261">
        <f>IFERROR(IF(-SUM(G$20:G305)+G$15&lt;0.000001,0,IF($C306&gt;='H-32A-WP06 - Debt Service'!E$24,'H-32A-WP06 - Debt Service'!E$27/12,0)),"-")</f>
        <v>0</v>
      </c>
      <c r="H306" s="261">
        <f>IFERROR(IF(-SUM(H$20:H305)+H$15&lt;0.000001,0,IF($C306&gt;='H-32A-WP06 - Debt Service'!F$24,'H-32A-WP06 - Debt Service'!F$27/12,0)),"-")</f>
        <v>0</v>
      </c>
      <c r="I306" s="261">
        <f>IFERROR(IF(-SUM(I$20:I305)+I$15&lt;0.000001,0,IF($C306&gt;='H-32A-WP06 - Debt Service'!G$24,'H-32A-WP06 - Debt Service'!G$27/12,0)),"-")</f>
        <v>0</v>
      </c>
      <c r="J306" s="261">
        <f>IFERROR(IF(-SUM(J$20:J305)+J$15&lt;0.000001,0,IF($C306&gt;='H-32A-WP06 - Debt Service'!H$24,'H-32A-WP06 - Debt Service'!H$27/12,0)),"-")</f>
        <v>0</v>
      </c>
      <c r="K306" s="261">
        <f>IFERROR(IF(-SUM(K$20:K305)+K$15&lt;0.000001,0,IF($C306&gt;='H-32A-WP06 - Debt Service'!I$24,'H-32A-WP06 - Debt Service'!I$27/12,0)),"-")</f>
        <v>0</v>
      </c>
      <c r="L306" s="261">
        <f>IFERROR(IF(-SUM(L$20:L305)+L$15&lt;0.000001,0,IF($C306&gt;='H-32A-WP06 - Debt Service'!J$24,'H-32A-WP06 - Debt Service'!J$27/12,0)),"-")</f>
        <v>0</v>
      </c>
      <c r="M306" s="261">
        <f>IFERROR(IF(-SUM(M$20:M305)+M$15&lt;0.000001,0,IF($C306&gt;='H-32A-WP06 - Debt Service'!K$24,'H-32A-WP06 - Debt Service'!K$27/12,0)),"-")</f>
        <v>0</v>
      </c>
      <c r="N306" s="261"/>
      <c r="O306" s="261"/>
      <c r="P306" s="261">
        <f>IFERROR(IF(-SUM(P$20:P305)+P$15&lt;0.000001,0,IF($C306&gt;='H-32A-WP06 - Debt Service'!M$24,'H-32A-WP06 - Debt Service'!M$27/12,0)),"-")</f>
        <v>0</v>
      </c>
      <c r="Q306" s="261">
        <f>IFERROR(IF(-SUM(Q$20:Q305)+Q$15&lt;0.000001,0,IF($C306&gt;='H-32A-WP06 - Debt Service'!L$24,'H-32A-WP06 - Debt Service'!L$27/12,0)),"-")</f>
        <v>0</v>
      </c>
      <c r="R306" s="261">
        <f>IFERROR(IF(-SUM(R$20:R305)+R$15&lt;0.000001,0,IF($C306&gt;='H-32A-WP06 - Debt Service'!S$24,'H-32A-WP06 - Debt Service'!S$27/12,0)),"-")</f>
        <v>0</v>
      </c>
      <c r="S306" s="261">
        <f>IFERROR(IF(-SUM(S$20:S305)+S$15&lt;0.000001,0,IF($C306&gt;='H-32A-WP06 - Debt Service'!O$24,'H-32A-WP06 - Debt Service'!O$27/12,0)),"-")</f>
        <v>0</v>
      </c>
      <c r="T306" s="261">
        <f>IFERROR(IF(-SUM(T$20:T305)+T$15&lt;0.000001,0,IF($C306&gt;='H-32A-WP06 - Debt Service'!#REF!,'H-32A-WP06 - Debt Service'!#REF!/12,0)),"-")</f>
        <v>0</v>
      </c>
      <c r="U306" s="261">
        <f>IFERROR(IF(-SUM(U$20:U305)+U$15&lt;0.000001,0,IF($C306&gt;='H-32A-WP06 - Debt Service'!T$24,'H-32A-WP06 - Debt Service'!T$27/12,0)),"-")</f>
        <v>0</v>
      </c>
      <c r="V306" s="261">
        <f>IFERROR(IF(-SUM(V$20:V305)+V$15&lt;0.000001,0,IF($C306&gt;='H-32A-WP06 - Debt Service'!N$24,'H-32A-WP06 - Debt Service'!N$27/12,0)),"-")</f>
        <v>0</v>
      </c>
      <c r="W306" s="261">
        <f>IFERROR(IF(-SUM(W$20:W305)+W$15&lt;0.000001,0,IF($C306&gt;='H-32A-WP06 - Debt Service'!Q$24,'H-32A-WP06 - Debt Service'!Q$27/12,0)),"-")</f>
        <v>0</v>
      </c>
      <c r="X306" s="261">
        <f>IFERROR(IF(-SUM(X$20:X305)+X$15&lt;0.000001,0,IF($C306&gt;='H-32A-WP06 - Debt Service'!T$24,'H-32A-WP06 - Debt Service'!T$27/12,0)),"-")</f>
        <v>0</v>
      </c>
      <c r="Y306" s="261">
        <f>IFERROR(IF(-SUM(Y$20:Y305)+Y$15&lt;0.000001,0,IF($C306&gt;='H-32A-WP06 - Debt Service'!#REF!,'H-32A-WP06 - Debt Service'!#REF!/12,0)),"-")</f>
        <v>0</v>
      </c>
      <c r="Z306" s="261">
        <f>IFERROR(IF(-SUM(Z$20:Z305)+Z$15&lt;0.000001,0,IF($C306&gt;='H-32A-WP06 - Debt Service'!S$24,'H-32A-WP06 - Debt Service'!S$27/12,0)),"-")</f>
        <v>0</v>
      </c>
      <c r="AA306" s="261">
        <f>IFERROR(IF(-SUM(AA$20:AA305)+AA$15&lt;0.000001,0,IF($C306&gt;='H-32A-WP06 - Debt Service'!R$24,'H-32A-WP06 - Debt Service'!R$27/12,0)),"-")</f>
        <v>0</v>
      </c>
      <c r="AB306" s="261">
        <f>IFERROR(IF(-SUM(AB$20:AB305)+AB$15&lt;0.000001,0,IF($C306&gt;='H-32A-WP06 - Debt Service'!P$24,'H-32A-WP06 - Debt Service'!P$27/12,0)),"-")</f>
        <v>0</v>
      </c>
      <c r="AC306" s="261">
        <f>IFERROR(IF(-SUM(AC$20:AC305)+AC$15&lt;0.000001,0,IF($C306&gt;='H-32A-WP06 - Debt Service'!#REF!,'H-32A-WP06 - Debt Service'!#REF!/12,0)),"-")</f>
        <v>0</v>
      </c>
      <c r="AD306" s="261">
        <f>IFERROR(IF(-SUM(AD$20:AD305)+AD$15&lt;0.000001,0,IF($C306&gt;='H-32A-WP06 - Debt Service'!#REF!,'H-32A-WP06 - Debt Service'!#REF!/12,0)),"-")</f>
        <v>0</v>
      </c>
      <c r="AE306" s="261">
        <f>IFERROR(IF(-SUM(AE$20:AE305)+AE$15&lt;0.000001,0,IF($C306&gt;='H-32A-WP06 - Debt Service'!#REF!,'H-32A-WP06 - Debt Service'!#REF!/12,0)),"-")</f>
        <v>0</v>
      </c>
      <c r="AF306" s="261">
        <f>IFERROR(IF(-SUM(AF$20:AF305)+AF$15&lt;0.000001,0,IF($C306&gt;='H-32A-WP06 - Debt Service'!#REF!,'H-32A-WP06 - Debt Service'!#REF!/12,0)),"-")</f>
        <v>0</v>
      </c>
      <c r="AH306" s="252">
        <f t="shared" si="20"/>
        <v>2042</v>
      </c>
      <c r="AI306" s="273">
        <f t="shared" si="22"/>
        <v>52171</v>
      </c>
      <c r="AJ306" s="273"/>
      <c r="AK306" s="261" t="str">
        <f>IFERROR(IF(-SUM(AK$20:AK305)+AK$15&lt;0.000001,0,IF($C306&gt;='H-32A-WP06 - Debt Service'!AH$24,'H-32A-WP06 - Debt Service'!AH$27/12,0)),"-")</f>
        <v>-</v>
      </c>
      <c r="AL306" s="261">
        <f>IFERROR(IF(-SUM(AL$20:AL305)+AL$15&lt;0.000001,0,IF($C306&gt;='H-32A-WP06 - Debt Service'!AI$24,'H-32A-WP06 - Debt Service'!AI$27/12,0)),"-")</f>
        <v>0</v>
      </c>
      <c r="AM306" s="261">
        <f>IFERROR(IF(-SUM(AM$20:AM305)+AM$15&lt;0.000001,0,IF($C306&gt;='H-32A-WP06 - Debt Service'!AJ$24,'H-32A-WP06 - Debt Service'!AJ$27/12,0)),"-")</f>
        <v>0</v>
      </c>
      <c r="AN306" s="261">
        <f>IFERROR(IF(-SUM(AN$20:AN305)+AN$15&lt;0.000001,0,IF($C306&gt;='H-32A-WP06 - Debt Service'!AK$24,'H-32A-WP06 - Debt Service'!AK$27/12,0)),"-")</f>
        <v>0</v>
      </c>
      <c r="AO306" s="261">
        <f>IFERROR(IF(-SUM(AO$20:AO305)+AO$15&lt;0.000001,0,IF($C306&gt;='H-32A-WP06 - Debt Service'!AL$24,'H-32A-WP06 - Debt Service'!AL$27/12,0)),"-")</f>
        <v>0</v>
      </c>
      <c r="AP306" s="261">
        <f>IFERROR(IF(-SUM(AP$20:AP305)+AP$15&lt;0.000001,0,IF($C306&gt;='H-32A-WP06 - Debt Service'!AM$24,'H-32A-WP06 - Debt Service'!AM$27/12,0)),"-")</f>
        <v>0</v>
      </c>
      <c r="AQ306" s="261">
        <f>IFERROR(IF(-SUM(AQ$20:AQ305)+AQ$15&lt;0.000001,0,IF($C306&gt;='H-32A-WP06 - Debt Service'!AN$24,'H-32A-WP06 - Debt Service'!AN$27/12,0)),"-")</f>
        <v>0</v>
      </c>
      <c r="AR306" s="261">
        <f>IFERROR(IF(-SUM(AR$20:AR305)+AR$15&lt;0.000001,0,IF($C306&gt;='H-32A-WP06 - Debt Service'!AO$24,'H-32A-WP06 - Debt Service'!AO$27/12,0)),"-")</f>
        <v>0</v>
      </c>
      <c r="AS306" s="261">
        <f>IFERROR(IF(-SUM(AS$20:AS305)+AS$15&lt;0.000001,0,IF($C306&gt;='H-32A-WP06 - Debt Service'!AP$24,'H-32A-WP06 - Debt Service'!AP$27/12,0)),"-")</f>
        <v>0</v>
      </c>
      <c r="AT306" s="261">
        <f>IFERROR(IF(-SUM(AT$20:AT305)+AT$15&lt;0.000001,0,IF($C306&gt;='H-32A-WP06 - Debt Service'!AQ$24,'H-32A-WP06 - Debt Service'!AQ$27/12,0)),"-")</f>
        <v>0</v>
      </c>
    </row>
    <row r="307" spans="2:46" x14ac:dyDescent="0.35">
      <c r="B307" s="252">
        <f t="shared" si="19"/>
        <v>2042</v>
      </c>
      <c r="C307" s="273">
        <f t="shared" si="21"/>
        <v>52201</v>
      </c>
      <c r="D307" s="273"/>
      <c r="E307" s="261">
        <f>IFERROR(IF(-SUM(E$20:E306)+E$15&lt;0.000001,0,IF($C307&gt;='H-32A-WP06 - Debt Service'!C$24,'H-32A-WP06 - Debt Service'!C$27/12,0)),"-")</f>
        <v>0</v>
      </c>
      <c r="F307" s="261">
        <f>IFERROR(IF(-SUM(F$20:F306)+F$15&lt;0.000001,0,IF($C307&gt;='H-32A-WP06 - Debt Service'!D$24,'H-32A-WP06 - Debt Service'!D$27/12,0)),"-")</f>
        <v>0</v>
      </c>
      <c r="G307" s="261">
        <f>IFERROR(IF(-SUM(G$20:G306)+G$15&lt;0.000001,0,IF($C307&gt;='H-32A-WP06 - Debt Service'!E$24,'H-32A-WP06 - Debt Service'!E$27/12,0)),"-")</f>
        <v>0</v>
      </c>
      <c r="H307" s="261">
        <f>IFERROR(IF(-SUM(H$20:H306)+H$15&lt;0.000001,0,IF($C307&gt;='H-32A-WP06 - Debt Service'!F$24,'H-32A-WP06 - Debt Service'!F$27/12,0)),"-")</f>
        <v>0</v>
      </c>
      <c r="I307" s="261">
        <f>IFERROR(IF(-SUM(I$20:I306)+I$15&lt;0.000001,0,IF($C307&gt;='H-32A-WP06 - Debt Service'!G$24,'H-32A-WP06 - Debt Service'!G$27/12,0)),"-")</f>
        <v>0</v>
      </c>
      <c r="J307" s="261">
        <f>IFERROR(IF(-SUM(J$20:J306)+J$15&lt;0.000001,0,IF($C307&gt;='H-32A-WP06 - Debt Service'!H$24,'H-32A-WP06 - Debt Service'!H$27/12,0)),"-")</f>
        <v>0</v>
      </c>
      <c r="K307" s="261">
        <f>IFERROR(IF(-SUM(K$20:K306)+K$15&lt;0.000001,0,IF($C307&gt;='H-32A-WP06 - Debt Service'!I$24,'H-32A-WP06 - Debt Service'!I$27/12,0)),"-")</f>
        <v>0</v>
      </c>
      <c r="L307" s="261">
        <f>IFERROR(IF(-SUM(L$20:L306)+L$15&lt;0.000001,0,IF($C307&gt;='H-32A-WP06 - Debt Service'!J$24,'H-32A-WP06 - Debt Service'!J$27/12,0)),"-")</f>
        <v>0</v>
      </c>
      <c r="M307" s="261">
        <f>IFERROR(IF(-SUM(M$20:M306)+M$15&lt;0.000001,0,IF($C307&gt;='H-32A-WP06 - Debt Service'!K$24,'H-32A-WP06 - Debt Service'!K$27/12,0)),"-")</f>
        <v>0</v>
      </c>
      <c r="N307" s="261"/>
      <c r="O307" s="261"/>
      <c r="P307" s="261">
        <f>IFERROR(IF(-SUM(P$20:P306)+P$15&lt;0.000001,0,IF($C307&gt;='H-32A-WP06 - Debt Service'!M$24,'H-32A-WP06 - Debt Service'!M$27/12,0)),"-")</f>
        <v>0</v>
      </c>
      <c r="Q307" s="261">
        <f>IFERROR(IF(-SUM(Q$20:Q306)+Q$15&lt;0.000001,0,IF($C307&gt;='H-32A-WP06 - Debt Service'!L$24,'H-32A-WP06 - Debt Service'!L$27/12,0)),"-")</f>
        <v>0</v>
      </c>
      <c r="R307" s="261">
        <f>IFERROR(IF(-SUM(R$20:R306)+R$15&lt;0.000001,0,IF($C307&gt;='H-32A-WP06 - Debt Service'!S$24,'H-32A-WP06 - Debt Service'!S$27/12,0)),"-")</f>
        <v>0</v>
      </c>
      <c r="S307" s="261">
        <f>IFERROR(IF(-SUM(S$20:S306)+S$15&lt;0.000001,0,IF($C307&gt;='H-32A-WP06 - Debt Service'!O$24,'H-32A-WP06 - Debt Service'!O$27/12,0)),"-")</f>
        <v>0</v>
      </c>
      <c r="T307" s="261">
        <f>IFERROR(IF(-SUM(T$20:T306)+T$15&lt;0.000001,0,IF($C307&gt;='H-32A-WP06 - Debt Service'!#REF!,'H-32A-WP06 - Debt Service'!#REF!/12,0)),"-")</f>
        <v>0</v>
      </c>
      <c r="U307" s="261">
        <f>IFERROR(IF(-SUM(U$20:U306)+U$15&lt;0.000001,0,IF($C307&gt;='H-32A-WP06 - Debt Service'!T$24,'H-32A-WP06 - Debt Service'!T$27/12,0)),"-")</f>
        <v>0</v>
      </c>
      <c r="V307" s="261">
        <f>IFERROR(IF(-SUM(V$20:V306)+V$15&lt;0.000001,0,IF($C307&gt;='H-32A-WP06 - Debt Service'!N$24,'H-32A-WP06 - Debt Service'!N$27/12,0)),"-")</f>
        <v>0</v>
      </c>
      <c r="W307" s="261">
        <f>IFERROR(IF(-SUM(W$20:W306)+W$15&lt;0.000001,0,IF($C307&gt;='H-32A-WP06 - Debt Service'!Q$24,'H-32A-WP06 - Debt Service'!Q$27/12,0)),"-")</f>
        <v>0</v>
      </c>
      <c r="X307" s="261">
        <f>IFERROR(IF(-SUM(X$20:X306)+X$15&lt;0.000001,0,IF($C307&gt;='H-32A-WP06 - Debt Service'!T$24,'H-32A-WP06 - Debt Service'!T$27/12,0)),"-")</f>
        <v>0</v>
      </c>
      <c r="Y307" s="261">
        <f>IFERROR(IF(-SUM(Y$20:Y306)+Y$15&lt;0.000001,0,IF($C307&gt;='H-32A-WP06 - Debt Service'!#REF!,'H-32A-WP06 - Debt Service'!#REF!/12,0)),"-")</f>
        <v>0</v>
      </c>
      <c r="Z307" s="261">
        <f>IFERROR(IF(-SUM(Z$20:Z306)+Z$15&lt;0.000001,0,IF($C307&gt;='H-32A-WP06 - Debt Service'!S$24,'H-32A-WP06 - Debt Service'!S$27/12,0)),"-")</f>
        <v>0</v>
      </c>
      <c r="AA307" s="261">
        <f>IFERROR(IF(-SUM(AA$20:AA306)+AA$15&lt;0.000001,0,IF($C307&gt;='H-32A-WP06 - Debt Service'!R$24,'H-32A-WP06 - Debt Service'!R$27/12,0)),"-")</f>
        <v>0</v>
      </c>
      <c r="AB307" s="261">
        <f>IFERROR(IF(-SUM(AB$20:AB306)+AB$15&lt;0.000001,0,IF($C307&gt;='H-32A-WP06 - Debt Service'!P$24,'H-32A-WP06 - Debt Service'!P$27/12,0)),"-")</f>
        <v>0</v>
      </c>
      <c r="AC307" s="261">
        <f>IFERROR(IF(-SUM(AC$20:AC306)+AC$15&lt;0.000001,0,IF($C307&gt;='H-32A-WP06 - Debt Service'!#REF!,'H-32A-WP06 - Debt Service'!#REF!/12,0)),"-")</f>
        <v>0</v>
      </c>
      <c r="AD307" s="261">
        <f>IFERROR(IF(-SUM(AD$20:AD306)+AD$15&lt;0.000001,0,IF($C307&gt;='H-32A-WP06 - Debt Service'!#REF!,'H-32A-WP06 - Debt Service'!#REF!/12,0)),"-")</f>
        <v>0</v>
      </c>
      <c r="AE307" s="261">
        <f>IFERROR(IF(-SUM(AE$20:AE306)+AE$15&lt;0.000001,0,IF($C307&gt;='H-32A-WP06 - Debt Service'!#REF!,'H-32A-WP06 - Debt Service'!#REF!/12,0)),"-")</f>
        <v>0</v>
      </c>
      <c r="AF307" s="261">
        <f>IFERROR(IF(-SUM(AF$20:AF306)+AF$15&lt;0.000001,0,IF($C307&gt;='H-32A-WP06 - Debt Service'!#REF!,'H-32A-WP06 - Debt Service'!#REF!/12,0)),"-")</f>
        <v>0</v>
      </c>
      <c r="AH307" s="252">
        <f t="shared" si="20"/>
        <v>2042</v>
      </c>
      <c r="AI307" s="273">
        <f t="shared" si="22"/>
        <v>52201</v>
      </c>
      <c r="AJ307" s="273"/>
      <c r="AK307" s="261" t="str">
        <f>IFERROR(IF(-SUM(AK$20:AK306)+AK$15&lt;0.000001,0,IF($C307&gt;='H-32A-WP06 - Debt Service'!AH$24,'H-32A-WP06 - Debt Service'!AH$27/12,0)),"-")</f>
        <v>-</v>
      </c>
      <c r="AL307" s="261">
        <f>IFERROR(IF(-SUM(AL$20:AL306)+AL$15&lt;0.000001,0,IF($C307&gt;='H-32A-WP06 - Debt Service'!AI$24,'H-32A-WP06 - Debt Service'!AI$27/12,0)),"-")</f>
        <v>0</v>
      </c>
      <c r="AM307" s="261">
        <f>IFERROR(IF(-SUM(AM$20:AM306)+AM$15&lt;0.000001,0,IF($C307&gt;='H-32A-WP06 - Debt Service'!AJ$24,'H-32A-WP06 - Debt Service'!AJ$27/12,0)),"-")</f>
        <v>0</v>
      </c>
      <c r="AN307" s="261">
        <f>IFERROR(IF(-SUM(AN$20:AN306)+AN$15&lt;0.000001,0,IF($C307&gt;='H-32A-WP06 - Debt Service'!AK$24,'H-32A-WP06 - Debt Service'!AK$27/12,0)),"-")</f>
        <v>0</v>
      </c>
      <c r="AO307" s="261">
        <f>IFERROR(IF(-SUM(AO$20:AO306)+AO$15&lt;0.000001,0,IF($C307&gt;='H-32A-WP06 - Debt Service'!AL$24,'H-32A-WP06 - Debt Service'!AL$27/12,0)),"-")</f>
        <v>0</v>
      </c>
      <c r="AP307" s="261">
        <f>IFERROR(IF(-SUM(AP$20:AP306)+AP$15&lt;0.000001,0,IF($C307&gt;='H-32A-WP06 - Debt Service'!AM$24,'H-32A-WP06 - Debt Service'!AM$27/12,0)),"-")</f>
        <v>0</v>
      </c>
      <c r="AQ307" s="261">
        <f>IFERROR(IF(-SUM(AQ$20:AQ306)+AQ$15&lt;0.000001,0,IF($C307&gt;='H-32A-WP06 - Debt Service'!AN$24,'H-32A-WP06 - Debt Service'!AN$27/12,0)),"-")</f>
        <v>0</v>
      </c>
      <c r="AR307" s="261">
        <f>IFERROR(IF(-SUM(AR$20:AR306)+AR$15&lt;0.000001,0,IF($C307&gt;='H-32A-WP06 - Debt Service'!AO$24,'H-32A-WP06 - Debt Service'!AO$27/12,0)),"-")</f>
        <v>0</v>
      </c>
      <c r="AS307" s="261">
        <f>IFERROR(IF(-SUM(AS$20:AS306)+AS$15&lt;0.000001,0,IF($C307&gt;='H-32A-WP06 - Debt Service'!AP$24,'H-32A-WP06 - Debt Service'!AP$27/12,0)),"-")</f>
        <v>0</v>
      </c>
      <c r="AT307" s="261">
        <f>IFERROR(IF(-SUM(AT$20:AT306)+AT$15&lt;0.000001,0,IF($C307&gt;='H-32A-WP06 - Debt Service'!AQ$24,'H-32A-WP06 - Debt Service'!AQ$27/12,0)),"-")</f>
        <v>0</v>
      </c>
    </row>
    <row r="308" spans="2:46" x14ac:dyDescent="0.35">
      <c r="B308" s="252">
        <f t="shared" si="19"/>
        <v>2043</v>
      </c>
      <c r="C308" s="273">
        <f t="shared" si="21"/>
        <v>52232</v>
      </c>
      <c r="D308" s="273"/>
      <c r="E308" s="261">
        <f>IFERROR(IF(-SUM(E$20:E307)+E$15&lt;0.000001,0,IF($C308&gt;='H-32A-WP06 - Debt Service'!C$24,'H-32A-WP06 - Debt Service'!C$27/12,0)),"-")</f>
        <v>0</v>
      </c>
      <c r="F308" s="261">
        <f>IFERROR(IF(-SUM(F$20:F307)+F$15&lt;0.000001,0,IF($C308&gt;='H-32A-WP06 - Debt Service'!D$24,'H-32A-WP06 - Debt Service'!D$27/12,0)),"-")</f>
        <v>0</v>
      </c>
      <c r="G308" s="261">
        <f>IFERROR(IF(-SUM(G$20:G307)+G$15&lt;0.000001,0,IF($C308&gt;='H-32A-WP06 - Debt Service'!E$24,'H-32A-WP06 - Debt Service'!E$27/12,0)),"-")</f>
        <v>0</v>
      </c>
      <c r="H308" s="261">
        <f>IFERROR(IF(-SUM(H$20:H307)+H$15&lt;0.000001,0,IF($C308&gt;='H-32A-WP06 - Debt Service'!F$24,'H-32A-WP06 - Debt Service'!F$27/12,0)),"-")</f>
        <v>0</v>
      </c>
      <c r="I308" s="261">
        <f>IFERROR(IF(-SUM(I$20:I307)+I$15&lt;0.000001,0,IF($C308&gt;='H-32A-WP06 - Debt Service'!G$24,'H-32A-WP06 - Debt Service'!G$27/12,0)),"-")</f>
        <v>0</v>
      </c>
      <c r="J308" s="261">
        <f>IFERROR(IF(-SUM(J$20:J307)+J$15&lt;0.000001,0,IF($C308&gt;='H-32A-WP06 - Debt Service'!H$24,'H-32A-WP06 - Debt Service'!H$27/12,0)),"-")</f>
        <v>0</v>
      </c>
      <c r="K308" s="261">
        <f>IFERROR(IF(-SUM(K$20:K307)+K$15&lt;0.000001,0,IF($C308&gt;='H-32A-WP06 - Debt Service'!I$24,'H-32A-WP06 - Debt Service'!I$27/12,0)),"-")</f>
        <v>0</v>
      </c>
      <c r="L308" s="261">
        <f>IFERROR(IF(-SUM(L$20:L307)+L$15&lt;0.000001,0,IF($C308&gt;='H-32A-WP06 - Debt Service'!J$24,'H-32A-WP06 - Debt Service'!J$27/12,0)),"-")</f>
        <v>0</v>
      </c>
      <c r="M308" s="261">
        <f>IFERROR(IF(-SUM(M$20:M307)+M$15&lt;0.000001,0,IF($C308&gt;='H-32A-WP06 - Debt Service'!K$24,'H-32A-WP06 - Debt Service'!K$27/12,0)),"-")</f>
        <v>0</v>
      </c>
      <c r="N308" s="261"/>
      <c r="O308" s="261"/>
      <c r="P308" s="261">
        <f>IFERROR(IF(-SUM(P$20:P307)+P$15&lt;0.000001,0,IF($C308&gt;='H-32A-WP06 - Debt Service'!M$24,'H-32A-WP06 - Debt Service'!M$27/12,0)),"-")</f>
        <v>0</v>
      </c>
      <c r="Q308" s="261">
        <f>IFERROR(IF(-SUM(Q$20:Q307)+Q$15&lt;0.000001,0,IF($C308&gt;='H-32A-WP06 - Debt Service'!L$24,'H-32A-WP06 - Debt Service'!L$27/12,0)),"-")</f>
        <v>0</v>
      </c>
      <c r="R308" s="261">
        <f>IFERROR(IF(-SUM(R$20:R307)+R$15&lt;0.000001,0,IF($C308&gt;='H-32A-WP06 - Debt Service'!S$24,'H-32A-WP06 - Debt Service'!S$27/12,0)),"-")</f>
        <v>0</v>
      </c>
      <c r="S308" s="261">
        <f>IFERROR(IF(-SUM(S$20:S307)+S$15&lt;0.000001,0,IF($C308&gt;='H-32A-WP06 - Debt Service'!O$24,'H-32A-WP06 - Debt Service'!O$27/12,0)),"-")</f>
        <v>0</v>
      </c>
      <c r="T308" s="261">
        <f>IFERROR(IF(-SUM(T$20:T307)+T$15&lt;0.000001,0,IF($C308&gt;='H-32A-WP06 - Debt Service'!#REF!,'H-32A-WP06 - Debt Service'!#REF!/12,0)),"-")</f>
        <v>0</v>
      </c>
      <c r="U308" s="261">
        <f>IFERROR(IF(-SUM(U$20:U307)+U$15&lt;0.000001,0,IF($C308&gt;='H-32A-WP06 - Debt Service'!T$24,'H-32A-WP06 - Debt Service'!T$27/12,0)),"-")</f>
        <v>0</v>
      </c>
      <c r="V308" s="261">
        <f>IFERROR(IF(-SUM(V$20:V307)+V$15&lt;0.000001,0,IF($C308&gt;='H-32A-WP06 - Debt Service'!N$24,'H-32A-WP06 - Debt Service'!N$27/12,0)),"-")</f>
        <v>0</v>
      </c>
      <c r="W308" s="261">
        <f>IFERROR(IF(-SUM(W$20:W307)+W$15&lt;0.000001,0,IF($C308&gt;='H-32A-WP06 - Debt Service'!Q$24,'H-32A-WP06 - Debt Service'!Q$27/12,0)),"-")</f>
        <v>0</v>
      </c>
      <c r="X308" s="261">
        <f>IFERROR(IF(-SUM(X$20:X307)+X$15&lt;0.000001,0,IF($C308&gt;='H-32A-WP06 - Debt Service'!T$24,'H-32A-WP06 - Debt Service'!T$27/12,0)),"-")</f>
        <v>0</v>
      </c>
      <c r="Y308" s="261">
        <f>IFERROR(IF(-SUM(Y$20:Y307)+Y$15&lt;0.000001,0,IF($C308&gt;='H-32A-WP06 - Debt Service'!#REF!,'H-32A-WP06 - Debt Service'!#REF!/12,0)),"-")</f>
        <v>0</v>
      </c>
      <c r="Z308" s="261">
        <f>IFERROR(IF(-SUM(Z$20:Z307)+Z$15&lt;0.000001,0,IF($C308&gt;='H-32A-WP06 - Debt Service'!S$24,'H-32A-WP06 - Debt Service'!S$27/12,0)),"-")</f>
        <v>0</v>
      </c>
      <c r="AA308" s="261">
        <f>IFERROR(IF(-SUM(AA$20:AA307)+AA$15&lt;0.000001,0,IF($C308&gt;='H-32A-WP06 - Debt Service'!R$24,'H-32A-WP06 - Debt Service'!R$27/12,0)),"-")</f>
        <v>0</v>
      </c>
      <c r="AB308" s="261">
        <f>IFERROR(IF(-SUM(AB$20:AB307)+AB$15&lt;0.000001,0,IF($C308&gt;='H-32A-WP06 - Debt Service'!P$24,'H-32A-WP06 - Debt Service'!P$27/12,0)),"-")</f>
        <v>0</v>
      </c>
      <c r="AC308" s="261">
        <f>IFERROR(IF(-SUM(AC$20:AC307)+AC$15&lt;0.000001,0,IF($C308&gt;='H-32A-WP06 - Debt Service'!#REF!,'H-32A-WP06 - Debt Service'!#REF!/12,0)),"-")</f>
        <v>0</v>
      </c>
      <c r="AD308" s="261">
        <f>IFERROR(IF(-SUM(AD$20:AD307)+AD$15&lt;0.000001,0,IF($C308&gt;='H-32A-WP06 - Debt Service'!#REF!,'H-32A-WP06 - Debt Service'!#REF!/12,0)),"-")</f>
        <v>0</v>
      </c>
      <c r="AE308" s="261">
        <f>IFERROR(IF(-SUM(AE$20:AE307)+AE$15&lt;0.000001,0,IF($C308&gt;='H-32A-WP06 - Debt Service'!#REF!,'H-32A-WP06 - Debt Service'!#REF!/12,0)),"-")</f>
        <v>0</v>
      </c>
      <c r="AF308" s="261">
        <f>IFERROR(IF(-SUM(AF$20:AF307)+AF$15&lt;0.000001,0,IF($C308&gt;='H-32A-WP06 - Debt Service'!#REF!,'H-32A-WP06 - Debt Service'!#REF!/12,0)),"-")</f>
        <v>0</v>
      </c>
      <c r="AH308" s="252">
        <f t="shared" si="20"/>
        <v>2043</v>
      </c>
      <c r="AI308" s="273">
        <f t="shared" si="22"/>
        <v>52232</v>
      </c>
      <c r="AJ308" s="273"/>
      <c r="AK308" s="261" t="str">
        <f>IFERROR(IF(-SUM(AK$20:AK307)+AK$15&lt;0.000001,0,IF($C308&gt;='H-32A-WP06 - Debt Service'!AH$24,'H-32A-WP06 - Debt Service'!AH$27/12,0)),"-")</f>
        <v>-</v>
      </c>
      <c r="AL308" s="261">
        <f>IFERROR(IF(-SUM(AL$20:AL307)+AL$15&lt;0.000001,0,IF($C308&gt;='H-32A-WP06 - Debt Service'!AI$24,'H-32A-WP06 - Debt Service'!AI$27/12,0)),"-")</f>
        <v>0</v>
      </c>
      <c r="AM308" s="261">
        <f>IFERROR(IF(-SUM(AM$20:AM307)+AM$15&lt;0.000001,0,IF($C308&gt;='H-32A-WP06 - Debt Service'!AJ$24,'H-32A-WP06 - Debt Service'!AJ$27/12,0)),"-")</f>
        <v>0</v>
      </c>
      <c r="AN308" s="261">
        <f>IFERROR(IF(-SUM(AN$20:AN307)+AN$15&lt;0.000001,0,IF($C308&gt;='H-32A-WP06 - Debt Service'!AK$24,'H-32A-WP06 - Debt Service'!AK$27/12,0)),"-")</f>
        <v>0</v>
      </c>
      <c r="AO308" s="261">
        <f>IFERROR(IF(-SUM(AO$20:AO307)+AO$15&lt;0.000001,0,IF($C308&gt;='H-32A-WP06 - Debt Service'!AL$24,'H-32A-WP06 - Debt Service'!AL$27/12,0)),"-")</f>
        <v>0</v>
      </c>
      <c r="AP308" s="261">
        <f>IFERROR(IF(-SUM(AP$20:AP307)+AP$15&lt;0.000001,0,IF($C308&gt;='H-32A-WP06 - Debt Service'!AM$24,'H-32A-WP06 - Debt Service'!AM$27/12,0)),"-")</f>
        <v>0</v>
      </c>
      <c r="AQ308" s="261">
        <f>IFERROR(IF(-SUM(AQ$20:AQ307)+AQ$15&lt;0.000001,0,IF($C308&gt;='H-32A-WP06 - Debt Service'!AN$24,'H-32A-WP06 - Debt Service'!AN$27/12,0)),"-")</f>
        <v>0</v>
      </c>
      <c r="AR308" s="261">
        <f>IFERROR(IF(-SUM(AR$20:AR307)+AR$15&lt;0.000001,0,IF($C308&gt;='H-32A-WP06 - Debt Service'!AO$24,'H-32A-WP06 - Debt Service'!AO$27/12,0)),"-")</f>
        <v>0</v>
      </c>
      <c r="AS308" s="261">
        <f>IFERROR(IF(-SUM(AS$20:AS307)+AS$15&lt;0.000001,0,IF($C308&gt;='H-32A-WP06 - Debt Service'!AP$24,'H-32A-WP06 - Debt Service'!AP$27/12,0)),"-")</f>
        <v>0</v>
      </c>
      <c r="AT308" s="261">
        <f>IFERROR(IF(-SUM(AT$20:AT307)+AT$15&lt;0.000001,0,IF($C308&gt;='H-32A-WP06 - Debt Service'!AQ$24,'H-32A-WP06 - Debt Service'!AQ$27/12,0)),"-")</f>
        <v>0</v>
      </c>
    </row>
    <row r="309" spans="2:46" x14ac:dyDescent="0.35">
      <c r="B309" s="252">
        <f t="shared" si="19"/>
        <v>2043</v>
      </c>
      <c r="C309" s="273">
        <f t="shared" si="21"/>
        <v>52263</v>
      </c>
      <c r="D309" s="273"/>
      <c r="E309" s="261">
        <f>IFERROR(IF(-SUM(E$20:E308)+E$15&lt;0.000001,0,IF($C309&gt;='H-32A-WP06 - Debt Service'!C$24,'H-32A-WP06 - Debt Service'!C$27/12,0)),"-")</f>
        <v>0</v>
      </c>
      <c r="F309" s="261">
        <f>IFERROR(IF(-SUM(F$20:F308)+F$15&lt;0.000001,0,IF($C309&gt;='H-32A-WP06 - Debt Service'!D$24,'H-32A-WP06 - Debt Service'!D$27/12,0)),"-")</f>
        <v>0</v>
      </c>
      <c r="G309" s="261">
        <f>IFERROR(IF(-SUM(G$20:G308)+G$15&lt;0.000001,0,IF($C309&gt;='H-32A-WP06 - Debt Service'!E$24,'H-32A-WP06 - Debt Service'!E$27/12,0)),"-")</f>
        <v>0</v>
      </c>
      <c r="H309" s="261">
        <f>IFERROR(IF(-SUM(H$20:H308)+H$15&lt;0.000001,0,IF($C309&gt;='H-32A-WP06 - Debt Service'!F$24,'H-32A-WP06 - Debt Service'!F$27/12,0)),"-")</f>
        <v>0</v>
      </c>
      <c r="I309" s="261">
        <f>IFERROR(IF(-SUM(I$20:I308)+I$15&lt;0.000001,0,IF($C309&gt;='H-32A-WP06 - Debt Service'!G$24,'H-32A-WP06 - Debt Service'!G$27/12,0)),"-")</f>
        <v>0</v>
      </c>
      <c r="J309" s="261">
        <f>IFERROR(IF(-SUM(J$20:J308)+J$15&lt;0.000001,0,IF($C309&gt;='H-32A-WP06 - Debt Service'!H$24,'H-32A-WP06 - Debt Service'!H$27/12,0)),"-")</f>
        <v>0</v>
      </c>
      <c r="K309" s="261">
        <f>IFERROR(IF(-SUM(K$20:K308)+K$15&lt;0.000001,0,IF($C309&gt;='H-32A-WP06 - Debt Service'!I$24,'H-32A-WP06 - Debt Service'!I$27/12,0)),"-")</f>
        <v>0</v>
      </c>
      <c r="L309" s="261">
        <f>IFERROR(IF(-SUM(L$20:L308)+L$15&lt;0.000001,0,IF($C309&gt;='H-32A-WP06 - Debt Service'!J$24,'H-32A-WP06 - Debt Service'!J$27/12,0)),"-")</f>
        <v>0</v>
      </c>
      <c r="M309" s="261">
        <f>IFERROR(IF(-SUM(M$20:M308)+M$15&lt;0.000001,0,IF($C309&gt;='H-32A-WP06 - Debt Service'!K$24,'H-32A-WP06 - Debt Service'!K$27/12,0)),"-")</f>
        <v>0</v>
      </c>
      <c r="N309" s="261"/>
      <c r="O309" s="261"/>
      <c r="P309" s="261">
        <f>IFERROR(IF(-SUM(P$20:P308)+P$15&lt;0.000001,0,IF($C309&gt;='H-32A-WP06 - Debt Service'!M$24,'H-32A-WP06 - Debt Service'!M$27/12,0)),"-")</f>
        <v>0</v>
      </c>
      <c r="Q309" s="261">
        <f>IFERROR(IF(-SUM(Q$20:Q308)+Q$15&lt;0.000001,0,IF($C309&gt;='H-32A-WP06 - Debt Service'!L$24,'H-32A-WP06 - Debt Service'!L$27/12,0)),"-")</f>
        <v>0</v>
      </c>
      <c r="R309" s="261">
        <f>IFERROR(IF(-SUM(R$20:R308)+R$15&lt;0.000001,0,IF($C309&gt;='H-32A-WP06 - Debt Service'!S$24,'H-32A-WP06 - Debt Service'!S$27/12,0)),"-")</f>
        <v>0</v>
      </c>
      <c r="S309" s="261">
        <f>IFERROR(IF(-SUM(S$20:S308)+S$15&lt;0.000001,0,IF($C309&gt;='H-32A-WP06 - Debt Service'!O$24,'H-32A-WP06 - Debt Service'!O$27/12,0)),"-")</f>
        <v>0</v>
      </c>
      <c r="T309" s="261">
        <f>IFERROR(IF(-SUM(T$20:T308)+T$15&lt;0.000001,0,IF($C309&gt;='H-32A-WP06 - Debt Service'!#REF!,'H-32A-WP06 - Debt Service'!#REF!/12,0)),"-")</f>
        <v>0</v>
      </c>
      <c r="U309" s="261">
        <f>IFERROR(IF(-SUM(U$20:U308)+U$15&lt;0.000001,0,IF($C309&gt;='H-32A-WP06 - Debt Service'!T$24,'H-32A-WP06 - Debt Service'!T$27/12,0)),"-")</f>
        <v>0</v>
      </c>
      <c r="V309" s="261">
        <f>IFERROR(IF(-SUM(V$20:V308)+V$15&lt;0.000001,0,IF($C309&gt;='H-32A-WP06 - Debt Service'!N$24,'H-32A-WP06 - Debt Service'!N$27/12,0)),"-")</f>
        <v>0</v>
      </c>
      <c r="W309" s="261">
        <f>IFERROR(IF(-SUM(W$20:W308)+W$15&lt;0.000001,0,IF($C309&gt;='H-32A-WP06 - Debt Service'!Q$24,'H-32A-WP06 - Debt Service'!Q$27/12,0)),"-")</f>
        <v>0</v>
      </c>
      <c r="X309" s="261">
        <f>IFERROR(IF(-SUM(X$20:X308)+X$15&lt;0.000001,0,IF($C309&gt;='H-32A-WP06 - Debt Service'!T$24,'H-32A-WP06 - Debt Service'!T$27/12,0)),"-")</f>
        <v>0</v>
      </c>
      <c r="Y309" s="261">
        <f>IFERROR(IF(-SUM(Y$20:Y308)+Y$15&lt;0.000001,0,IF($C309&gt;='H-32A-WP06 - Debt Service'!#REF!,'H-32A-WP06 - Debt Service'!#REF!/12,0)),"-")</f>
        <v>0</v>
      </c>
      <c r="Z309" s="261">
        <f>IFERROR(IF(-SUM(Z$20:Z308)+Z$15&lt;0.000001,0,IF($C309&gt;='H-32A-WP06 - Debt Service'!S$24,'H-32A-WP06 - Debt Service'!S$27/12,0)),"-")</f>
        <v>0</v>
      </c>
      <c r="AA309" s="261">
        <f>IFERROR(IF(-SUM(AA$20:AA308)+AA$15&lt;0.000001,0,IF($C309&gt;='H-32A-WP06 - Debt Service'!R$24,'H-32A-WP06 - Debt Service'!R$27/12,0)),"-")</f>
        <v>0</v>
      </c>
      <c r="AB309" s="261">
        <f>IFERROR(IF(-SUM(AB$20:AB308)+AB$15&lt;0.000001,0,IF($C309&gt;='H-32A-WP06 - Debt Service'!P$24,'H-32A-WP06 - Debt Service'!P$27/12,0)),"-")</f>
        <v>0</v>
      </c>
      <c r="AC309" s="261">
        <f>IFERROR(IF(-SUM(AC$20:AC308)+AC$15&lt;0.000001,0,IF($C309&gt;='H-32A-WP06 - Debt Service'!#REF!,'H-32A-WP06 - Debt Service'!#REF!/12,0)),"-")</f>
        <v>0</v>
      </c>
      <c r="AD309" s="261">
        <f>IFERROR(IF(-SUM(AD$20:AD308)+AD$15&lt;0.000001,0,IF($C309&gt;='H-32A-WP06 - Debt Service'!#REF!,'H-32A-WP06 - Debt Service'!#REF!/12,0)),"-")</f>
        <v>0</v>
      </c>
      <c r="AE309" s="261">
        <f>IFERROR(IF(-SUM(AE$20:AE308)+AE$15&lt;0.000001,0,IF($C309&gt;='H-32A-WP06 - Debt Service'!#REF!,'H-32A-WP06 - Debt Service'!#REF!/12,0)),"-")</f>
        <v>0</v>
      </c>
      <c r="AF309" s="261">
        <f>IFERROR(IF(-SUM(AF$20:AF308)+AF$15&lt;0.000001,0,IF($C309&gt;='H-32A-WP06 - Debt Service'!#REF!,'H-32A-WP06 - Debt Service'!#REF!/12,0)),"-")</f>
        <v>0</v>
      </c>
      <c r="AH309" s="252">
        <f t="shared" si="20"/>
        <v>2043</v>
      </c>
      <c r="AI309" s="273">
        <f t="shared" si="22"/>
        <v>52263</v>
      </c>
      <c r="AJ309" s="273"/>
      <c r="AK309" s="261" t="str">
        <f>IFERROR(IF(-SUM(AK$20:AK308)+AK$15&lt;0.000001,0,IF($C309&gt;='H-32A-WP06 - Debt Service'!AH$24,'H-32A-WP06 - Debt Service'!AH$27/12,0)),"-")</f>
        <v>-</v>
      </c>
      <c r="AL309" s="261">
        <f>IFERROR(IF(-SUM(AL$20:AL308)+AL$15&lt;0.000001,0,IF($C309&gt;='H-32A-WP06 - Debt Service'!AI$24,'H-32A-WP06 - Debt Service'!AI$27/12,0)),"-")</f>
        <v>0</v>
      </c>
      <c r="AM309" s="261">
        <f>IFERROR(IF(-SUM(AM$20:AM308)+AM$15&lt;0.000001,0,IF($C309&gt;='H-32A-WP06 - Debt Service'!AJ$24,'H-32A-WP06 - Debt Service'!AJ$27/12,0)),"-")</f>
        <v>0</v>
      </c>
      <c r="AN309" s="261">
        <f>IFERROR(IF(-SUM(AN$20:AN308)+AN$15&lt;0.000001,0,IF($C309&gt;='H-32A-WP06 - Debt Service'!AK$24,'H-32A-WP06 - Debt Service'!AK$27/12,0)),"-")</f>
        <v>0</v>
      </c>
      <c r="AO309" s="261">
        <f>IFERROR(IF(-SUM(AO$20:AO308)+AO$15&lt;0.000001,0,IF($C309&gt;='H-32A-WP06 - Debt Service'!AL$24,'H-32A-WP06 - Debt Service'!AL$27/12,0)),"-")</f>
        <v>0</v>
      </c>
      <c r="AP309" s="261">
        <f>IFERROR(IF(-SUM(AP$20:AP308)+AP$15&lt;0.000001,0,IF($C309&gt;='H-32A-WP06 - Debt Service'!AM$24,'H-32A-WP06 - Debt Service'!AM$27/12,0)),"-")</f>
        <v>0</v>
      </c>
      <c r="AQ309" s="261">
        <f>IFERROR(IF(-SUM(AQ$20:AQ308)+AQ$15&lt;0.000001,0,IF($C309&gt;='H-32A-WP06 - Debt Service'!AN$24,'H-32A-WP06 - Debt Service'!AN$27/12,0)),"-")</f>
        <v>0</v>
      </c>
      <c r="AR309" s="261">
        <f>IFERROR(IF(-SUM(AR$20:AR308)+AR$15&lt;0.000001,0,IF($C309&gt;='H-32A-WP06 - Debt Service'!AO$24,'H-32A-WP06 - Debt Service'!AO$27/12,0)),"-")</f>
        <v>0</v>
      </c>
      <c r="AS309" s="261">
        <f>IFERROR(IF(-SUM(AS$20:AS308)+AS$15&lt;0.000001,0,IF($C309&gt;='H-32A-WP06 - Debt Service'!AP$24,'H-32A-WP06 - Debt Service'!AP$27/12,0)),"-")</f>
        <v>0</v>
      </c>
      <c r="AT309" s="261">
        <f>IFERROR(IF(-SUM(AT$20:AT308)+AT$15&lt;0.000001,0,IF($C309&gt;='H-32A-WP06 - Debt Service'!AQ$24,'H-32A-WP06 - Debt Service'!AQ$27/12,0)),"-")</f>
        <v>0</v>
      </c>
    </row>
    <row r="310" spans="2:46" x14ac:dyDescent="0.35">
      <c r="B310" s="252">
        <f t="shared" si="19"/>
        <v>2043</v>
      </c>
      <c r="C310" s="273">
        <f t="shared" si="21"/>
        <v>52291</v>
      </c>
      <c r="D310" s="273"/>
      <c r="E310" s="261">
        <f>IFERROR(IF(-SUM(E$20:E309)+E$15&lt;0.000001,0,IF($C310&gt;='H-32A-WP06 - Debt Service'!C$24,'H-32A-WP06 - Debt Service'!C$27/12,0)),"-")</f>
        <v>0</v>
      </c>
      <c r="F310" s="261">
        <f>IFERROR(IF(-SUM(F$20:F309)+F$15&lt;0.000001,0,IF($C310&gt;='H-32A-WP06 - Debt Service'!D$24,'H-32A-WP06 - Debt Service'!D$27/12,0)),"-")</f>
        <v>0</v>
      </c>
      <c r="G310" s="261">
        <f>IFERROR(IF(-SUM(G$20:G309)+G$15&lt;0.000001,0,IF($C310&gt;='H-32A-WP06 - Debt Service'!E$24,'H-32A-WP06 - Debt Service'!E$27/12,0)),"-")</f>
        <v>0</v>
      </c>
      <c r="H310" s="261">
        <f>IFERROR(IF(-SUM(H$20:H309)+H$15&lt;0.000001,0,IF($C310&gt;='H-32A-WP06 - Debt Service'!F$24,'H-32A-WP06 - Debt Service'!F$27/12,0)),"-")</f>
        <v>0</v>
      </c>
      <c r="I310" s="261">
        <f>IFERROR(IF(-SUM(I$20:I309)+I$15&lt;0.000001,0,IF($C310&gt;='H-32A-WP06 - Debt Service'!G$24,'H-32A-WP06 - Debt Service'!G$27/12,0)),"-")</f>
        <v>0</v>
      </c>
      <c r="J310" s="261">
        <f>IFERROR(IF(-SUM(J$20:J309)+J$15&lt;0.000001,0,IF($C310&gt;='H-32A-WP06 - Debt Service'!H$24,'H-32A-WP06 - Debt Service'!H$27/12,0)),"-")</f>
        <v>0</v>
      </c>
      <c r="K310" s="261">
        <f>IFERROR(IF(-SUM(K$20:K309)+K$15&lt;0.000001,0,IF($C310&gt;='H-32A-WP06 - Debt Service'!I$24,'H-32A-WP06 - Debt Service'!I$27/12,0)),"-")</f>
        <v>0</v>
      </c>
      <c r="L310" s="261">
        <f>IFERROR(IF(-SUM(L$20:L309)+L$15&lt;0.000001,0,IF($C310&gt;='H-32A-WP06 - Debt Service'!J$24,'H-32A-WP06 - Debt Service'!J$27/12,0)),"-")</f>
        <v>0</v>
      </c>
      <c r="M310" s="261">
        <f>IFERROR(IF(-SUM(M$20:M309)+M$15&lt;0.000001,0,IF($C310&gt;='H-32A-WP06 - Debt Service'!K$24,'H-32A-WP06 - Debt Service'!K$27/12,0)),"-")</f>
        <v>0</v>
      </c>
      <c r="N310" s="261"/>
      <c r="O310" s="261"/>
      <c r="P310" s="261">
        <f>IFERROR(IF(-SUM(P$20:P309)+P$15&lt;0.000001,0,IF($C310&gt;='H-32A-WP06 - Debt Service'!M$24,'H-32A-WP06 - Debt Service'!M$27/12,0)),"-")</f>
        <v>0</v>
      </c>
      <c r="Q310" s="261">
        <f>IFERROR(IF(-SUM(Q$20:Q309)+Q$15&lt;0.000001,0,IF($C310&gt;='H-32A-WP06 - Debt Service'!L$24,'H-32A-WP06 - Debt Service'!L$27/12,0)),"-")</f>
        <v>0</v>
      </c>
      <c r="R310" s="261">
        <f>IFERROR(IF(-SUM(R$20:R309)+R$15&lt;0.000001,0,IF($C310&gt;='H-32A-WP06 - Debt Service'!S$24,'H-32A-WP06 - Debt Service'!S$27/12,0)),"-")</f>
        <v>0</v>
      </c>
      <c r="S310" s="261">
        <f>IFERROR(IF(-SUM(S$20:S309)+S$15&lt;0.000001,0,IF($C310&gt;='H-32A-WP06 - Debt Service'!O$24,'H-32A-WP06 - Debt Service'!O$27/12,0)),"-")</f>
        <v>0</v>
      </c>
      <c r="T310" s="261">
        <f>IFERROR(IF(-SUM(T$20:T309)+T$15&lt;0.000001,0,IF($C310&gt;='H-32A-WP06 - Debt Service'!#REF!,'H-32A-WP06 - Debt Service'!#REF!/12,0)),"-")</f>
        <v>0</v>
      </c>
      <c r="U310" s="261">
        <f>IFERROR(IF(-SUM(U$20:U309)+U$15&lt;0.000001,0,IF($C310&gt;='H-32A-WP06 - Debt Service'!T$24,'H-32A-WP06 - Debt Service'!T$27/12,0)),"-")</f>
        <v>0</v>
      </c>
      <c r="V310" s="261">
        <f>IFERROR(IF(-SUM(V$20:V309)+V$15&lt;0.000001,0,IF($C310&gt;='H-32A-WP06 - Debt Service'!N$24,'H-32A-WP06 - Debt Service'!N$27/12,0)),"-")</f>
        <v>0</v>
      </c>
      <c r="W310" s="261">
        <f>IFERROR(IF(-SUM(W$20:W309)+W$15&lt;0.000001,0,IF($C310&gt;='H-32A-WP06 - Debt Service'!Q$24,'H-32A-WP06 - Debt Service'!Q$27/12,0)),"-")</f>
        <v>0</v>
      </c>
      <c r="X310" s="261">
        <f>IFERROR(IF(-SUM(X$20:X309)+X$15&lt;0.000001,0,IF($C310&gt;='H-32A-WP06 - Debt Service'!T$24,'H-32A-WP06 - Debt Service'!T$27/12,0)),"-")</f>
        <v>0</v>
      </c>
      <c r="Y310" s="261">
        <f>IFERROR(IF(-SUM(Y$20:Y309)+Y$15&lt;0.000001,0,IF($C310&gt;='H-32A-WP06 - Debt Service'!#REF!,'H-32A-WP06 - Debt Service'!#REF!/12,0)),"-")</f>
        <v>0</v>
      </c>
      <c r="Z310" s="261">
        <f>IFERROR(IF(-SUM(Z$20:Z309)+Z$15&lt;0.000001,0,IF($C310&gt;='H-32A-WP06 - Debt Service'!S$24,'H-32A-WP06 - Debt Service'!S$27/12,0)),"-")</f>
        <v>0</v>
      </c>
      <c r="AA310" s="261">
        <f>IFERROR(IF(-SUM(AA$20:AA309)+AA$15&lt;0.000001,0,IF($C310&gt;='H-32A-WP06 - Debt Service'!R$24,'H-32A-WP06 - Debt Service'!R$27/12,0)),"-")</f>
        <v>0</v>
      </c>
      <c r="AB310" s="261">
        <f>IFERROR(IF(-SUM(AB$20:AB309)+AB$15&lt;0.000001,0,IF($C310&gt;='H-32A-WP06 - Debt Service'!P$24,'H-32A-WP06 - Debt Service'!P$27/12,0)),"-")</f>
        <v>0</v>
      </c>
      <c r="AC310" s="261">
        <f>IFERROR(IF(-SUM(AC$20:AC309)+AC$15&lt;0.000001,0,IF($C310&gt;='H-32A-WP06 - Debt Service'!#REF!,'H-32A-WP06 - Debt Service'!#REF!/12,0)),"-")</f>
        <v>0</v>
      </c>
      <c r="AD310" s="261">
        <f>IFERROR(IF(-SUM(AD$20:AD309)+AD$15&lt;0.000001,0,IF($C310&gt;='H-32A-WP06 - Debt Service'!#REF!,'H-32A-WP06 - Debt Service'!#REF!/12,0)),"-")</f>
        <v>0</v>
      </c>
      <c r="AE310" s="261">
        <f>IFERROR(IF(-SUM(AE$20:AE309)+AE$15&lt;0.000001,0,IF($C310&gt;='H-32A-WP06 - Debt Service'!#REF!,'H-32A-WP06 - Debt Service'!#REF!/12,0)),"-")</f>
        <v>0</v>
      </c>
      <c r="AF310" s="261">
        <f>IFERROR(IF(-SUM(AF$20:AF309)+AF$15&lt;0.000001,0,IF($C310&gt;='H-32A-WP06 - Debt Service'!#REF!,'H-32A-WP06 - Debt Service'!#REF!/12,0)),"-")</f>
        <v>0</v>
      </c>
      <c r="AH310" s="252">
        <f t="shared" si="20"/>
        <v>2043</v>
      </c>
      <c r="AI310" s="273">
        <f t="shared" si="22"/>
        <v>52291</v>
      </c>
      <c r="AJ310" s="273"/>
      <c r="AK310" s="261" t="str">
        <f>IFERROR(IF(-SUM(AK$20:AK309)+AK$15&lt;0.000001,0,IF($C310&gt;='H-32A-WP06 - Debt Service'!AH$24,'H-32A-WP06 - Debt Service'!AH$27/12,0)),"-")</f>
        <v>-</v>
      </c>
      <c r="AL310" s="261">
        <f>IFERROR(IF(-SUM(AL$20:AL309)+AL$15&lt;0.000001,0,IF($C310&gt;='H-32A-WP06 - Debt Service'!AI$24,'H-32A-WP06 - Debt Service'!AI$27/12,0)),"-")</f>
        <v>0</v>
      </c>
      <c r="AM310" s="261">
        <f>IFERROR(IF(-SUM(AM$20:AM309)+AM$15&lt;0.000001,0,IF($C310&gt;='H-32A-WP06 - Debt Service'!AJ$24,'H-32A-WP06 - Debt Service'!AJ$27/12,0)),"-")</f>
        <v>0</v>
      </c>
      <c r="AN310" s="261">
        <f>IFERROR(IF(-SUM(AN$20:AN309)+AN$15&lt;0.000001,0,IF($C310&gt;='H-32A-WP06 - Debt Service'!AK$24,'H-32A-WP06 - Debt Service'!AK$27/12,0)),"-")</f>
        <v>0</v>
      </c>
      <c r="AO310" s="261">
        <f>IFERROR(IF(-SUM(AO$20:AO309)+AO$15&lt;0.000001,0,IF($C310&gt;='H-32A-WP06 - Debt Service'!AL$24,'H-32A-WP06 - Debt Service'!AL$27/12,0)),"-")</f>
        <v>0</v>
      </c>
      <c r="AP310" s="261">
        <f>IFERROR(IF(-SUM(AP$20:AP309)+AP$15&lt;0.000001,0,IF($C310&gt;='H-32A-WP06 - Debt Service'!AM$24,'H-32A-WP06 - Debt Service'!AM$27/12,0)),"-")</f>
        <v>0</v>
      </c>
      <c r="AQ310" s="261">
        <f>IFERROR(IF(-SUM(AQ$20:AQ309)+AQ$15&lt;0.000001,0,IF($C310&gt;='H-32A-WP06 - Debt Service'!AN$24,'H-32A-WP06 - Debt Service'!AN$27/12,0)),"-")</f>
        <v>0</v>
      </c>
      <c r="AR310" s="261">
        <f>IFERROR(IF(-SUM(AR$20:AR309)+AR$15&lt;0.000001,0,IF($C310&gt;='H-32A-WP06 - Debt Service'!AO$24,'H-32A-WP06 - Debt Service'!AO$27/12,0)),"-")</f>
        <v>0</v>
      </c>
      <c r="AS310" s="261">
        <f>IFERROR(IF(-SUM(AS$20:AS309)+AS$15&lt;0.000001,0,IF($C310&gt;='H-32A-WP06 - Debt Service'!AP$24,'H-32A-WP06 - Debt Service'!AP$27/12,0)),"-")</f>
        <v>0</v>
      </c>
      <c r="AT310" s="261">
        <f>IFERROR(IF(-SUM(AT$20:AT309)+AT$15&lt;0.000001,0,IF($C310&gt;='H-32A-WP06 - Debt Service'!AQ$24,'H-32A-WP06 - Debt Service'!AQ$27/12,0)),"-")</f>
        <v>0</v>
      </c>
    </row>
    <row r="311" spans="2:46" x14ac:dyDescent="0.35">
      <c r="B311" s="252">
        <f t="shared" si="19"/>
        <v>2043</v>
      </c>
      <c r="C311" s="273">
        <f t="shared" si="21"/>
        <v>52322</v>
      </c>
      <c r="D311" s="273"/>
      <c r="E311" s="261">
        <f>IFERROR(IF(-SUM(E$20:E310)+E$15&lt;0.000001,0,IF($C311&gt;='H-32A-WP06 - Debt Service'!C$24,'H-32A-WP06 - Debt Service'!C$27/12,0)),"-")</f>
        <v>0</v>
      </c>
      <c r="F311" s="261">
        <f>IFERROR(IF(-SUM(F$20:F310)+F$15&lt;0.000001,0,IF($C311&gt;='H-32A-WP06 - Debt Service'!D$24,'H-32A-WP06 - Debt Service'!D$27/12,0)),"-")</f>
        <v>0</v>
      </c>
      <c r="G311" s="261">
        <f>IFERROR(IF(-SUM(G$20:G310)+G$15&lt;0.000001,0,IF($C311&gt;='H-32A-WP06 - Debt Service'!E$24,'H-32A-WP06 - Debt Service'!E$27/12,0)),"-")</f>
        <v>0</v>
      </c>
      <c r="H311" s="261">
        <f>IFERROR(IF(-SUM(H$20:H310)+H$15&lt;0.000001,0,IF($C311&gt;='H-32A-WP06 - Debt Service'!F$24,'H-32A-WP06 - Debt Service'!F$27/12,0)),"-")</f>
        <v>0</v>
      </c>
      <c r="I311" s="261">
        <f>IFERROR(IF(-SUM(I$20:I310)+I$15&lt;0.000001,0,IF($C311&gt;='H-32A-WP06 - Debt Service'!G$24,'H-32A-WP06 - Debt Service'!G$27/12,0)),"-")</f>
        <v>0</v>
      </c>
      <c r="J311" s="261">
        <f>IFERROR(IF(-SUM(J$20:J310)+J$15&lt;0.000001,0,IF($C311&gt;='H-32A-WP06 - Debt Service'!H$24,'H-32A-WP06 - Debt Service'!H$27/12,0)),"-")</f>
        <v>0</v>
      </c>
      <c r="K311" s="261">
        <f>IFERROR(IF(-SUM(K$20:K310)+K$15&lt;0.000001,0,IF($C311&gt;='H-32A-WP06 - Debt Service'!I$24,'H-32A-WP06 - Debt Service'!I$27/12,0)),"-")</f>
        <v>0</v>
      </c>
      <c r="L311" s="261">
        <f>IFERROR(IF(-SUM(L$20:L310)+L$15&lt;0.000001,0,IF($C311&gt;='H-32A-WP06 - Debt Service'!J$24,'H-32A-WP06 - Debt Service'!J$27/12,0)),"-")</f>
        <v>0</v>
      </c>
      <c r="M311" s="261">
        <f>IFERROR(IF(-SUM(M$20:M310)+M$15&lt;0.000001,0,IF($C311&gt;='H-32A-WP06 - Debt Service'!K$24,'H-32A-WP06 - Debt Service'!K$27/12,0)),"-")</f>
        <v>0</v>
      </c>
      <c r="N311" s="261"/>
      <c r="O311" s="261"/>
      <c r="P311" s="261">
        <f>IFERROR(IF(-SUM(P$20:P310)+P$15&lt;0.000001,0,IF($C311&gt;='H-32A-WP06 - Debt Service'!M$24,'H-32A-WP06 - Debt Service'!M$27/12,0)),"-")</f>
        <v>0</v>
      </c>
      <c r="Q311" s="261">
        <f>IFERROR(IF(-SUM(Q$20:Q310)+Q$15&lt;0.000001,0,IF($C311&gt;='H-32A-WP06 - Debt Service'!L$24,'H-32A-WP06 - Debt Service'!L$27/12,0)),"-")</f>
        <v>0</v>
      </c>
      <c r="R311" s="261">
        <f>IFERROR(IF(-SUM(R$20:R310)+R$15&lt;0.000001,0,IF($C311&gt;='H-32A-WP06 - Debt Service'!S$24,'H-32A-WP06 - Debt Service'!S$27/12,0)),"-")</f>
        <v>0</v>
      </c>
      <c r="S311" s="261">
        <f>IFERROR(IF(-SUM(S$20:S310)+S$15&lt;0.000001,0,IF($C311&gt;='H-32A-WP06 - Debt Service'!O$24,'H-32A-WP06 - Debt Service'!O$27/12,0)),"-")</f>
        <v>0</v>
      </c>
      <c r="T311" s="261">
        <f>IFERROR(IF(-SUM(T$20:T310)+T$15&lt;0.000001,0,IF($C311&gt;='H-32A-WP06 - Debt Service'!#REF!,'H-32A-WP06 - Debt Service'!#REF!/12,0)),"-")</f>
        <v>0</v>
      </c>
      <c r="U311" s="261">
        <f>IFERROR(IF(-SUM(U$20:U310)+U$15&lt;0.000001,0,IF($C311&gt;='H-32A-WP06 - Debt Service'!T$24,'H-32A-WP06 - Debt Service'!T$27/12,0)),"-")</f>
        <v>0</v>
      </c>
      <c r="V311" s="261">
        <f>IFERROR(IF(-SUM(V$20:V310)+V$15&lt;0.000001,0,IF($C311&gt;='H-32A-WP06 - Debt Service'!N$24,'H-32A-WP06 - Debt Service'!N$27/12,0)),"-")</f>
        <v>0</v>
      </c>
      <c r="W311" s="261">
        <f>IFERROR(IF(-SUM(W$20:W310)+W$15&lt;0.000001,0,IF($C311&gt;='H-32A-WP06 - Debt Service'!Q$24,'H-32A-WP06 - Debt Service'!Q$27/12,0)),"-")</f>
        <v>0</v>
      </c>
      <c r="X311" s="261">
        <f>IFERROR(IF(-SUM(X$20:X310)+X$15&lt;0.000001,0,IF($C311&gt;='H-32A-WP06 - Debt Service'!T$24,'H-32A-WP06 - Debt Service'!T$27/12,0)),"-")</f>
        <v>0</v>
      </c>
      <c r="Y311" s="261">
        <f>IFERROR(IF(-SUM(Y$20:Y310)+Y$15&lt;0.000001,0,IF($C311&gt;='H-32A-WP06 - Debt Service'!#REF!,'H-32A-WP06 - Debt Service'!#REF!/12,0)),"-")</f>
        <v>0</v>
      </c>
      <c r="Z311" s="261">
        <f>IFERROR(IF(-SUM(Z$20:Z310)+Z$15&lt;0.000001,0,IF($C311&gt;='H-32A-WP06 - Debt Service'!S$24,'H-32A-WP06 - Debt Service'!S$27/12,0)),"-")</f>
        <v>0</v>
      </c>
      <c r="AA311" s="261">
        <f>IFERROR(IF(-SUM(AA$20:AA310)+AA$15&lt;0.000001,0,IF($C311&gt;='H-32A-WP06 - Debt Service'!R$24,'H-32A-WP06 - Debt Service'!R$27/12,0)),"-")</f>
        <v>0</v>
      </c>
      <c r="AB311" s="261">
        <f>IFERROR(IF(-SUM(AB$20:AB310)+AB$15&lt;0.000001,0,IF($C311&gt;='H-32A-WP06 - Debt Service'!P$24,'H-32A-WP06 - Debt Service'!P$27/12,0)),"-")</f>
        <v>0</v>
      </c>
      <c r="AC311" s="261">
        <f>IFERROR(IF(-SUM(AC$20:AC310)+AC$15&lt;0.000001,0,IF($C311&gt;='H-32A-WP06 - Debt Service'!#REF!,'H-32A-WP06 - Debt Service'!#REF!/12,0)),"-")</f>
        <v>0</v>
      </c>
      <c r="AD311" s="261">
        <f>IFERROR(IF(-SUM(AD$20:AD310)+AD$15&lt;0.000001,0,IF($C311&gt;='H-32A-WP06 - Debt Service'!#REF!,'H-32A-WP06 - Debt Service'!#REF!/12,0)),"-")</f>
        <v>0</v>
      </c>
      <c r="AE311" s="261">
        <f>IFERROR(IF(-SUM(AE$20:AE310)+AE$15&lt;0.000001,0,IF($C311&gt;='H-32A-WP06 - Debt Service'!#REF!,'H-32A-WP06 - Debt Service'!#REF!/12,0)),"-")</f>
        <v>0</v>
      </c>
      <c r="AF311" s="261">
        <f>IFERROR(IF(-SUM(AF$20:AF310)+AF$15&lt;0.000001,0,IF($C311&gt;='H-32A-WP06 - Debt Service'!#REF!,'H-32A-WP06 - Debt Service'!#REF!/12,0)),"-")</f>
        <v>0</v>
      </c>
      <c r="AH311" s="252">
        <f t="shared" si="20"/>
        <v>2043</v>
      </c>
      <c r="AI311" s="273">
        <f t="shared" si="22"/>
        <v>52322</v>
      </c>
      <c r="AJ311" s="273"/>
      <c r="AK311" s="261" t="str">
        <f>IFERROR(IF(-SUM(AK$20:AK310)+AK$15&lt;0.000001,0,IF($C311&gt;='H-32A-WP06 - Debt Service'!AH$24,'H-32A-WP06 - Debt Service'!AH$27/12,0)),"-")</f>
        <v>-</v>
      </c>
      <c r="AL311" s="261">
        <f>IFERROR(IF(-SUM(AL$20:AL310)+AL$15&lt;0.000001,0,IF($C311&gt;='H-32A-WP06 - Debt Service'!AI$24,'H-32A-WP06 - Debt Service'!AI$27/12,0)),"-")</f>
        <v>0</v>
      </c>
      <c r="AM311" s="261">
        <f>IFERROR(IF(-SUM(AM$20:AM310)+AM$15&lt;0.000001,0,IF($C311&gt;='H-32A-WP06 - Debt Service'!AJ$24,'H-32A-WP06 - Debt Service'!AJ$27/12,0)),"-")</f>
        <v>0</v>
      </c>
      <c r="AN311" s="261">
        <f>IFERROR(IF(-SUM(AN$20:AN310)+AN$15&lt;0.000001,0,IF($C311&gt;='H-32A-WP06 - Debt Service'!AK$24,'H-32A-WP06 - Debt Service'!AK$27/12,0)),"-")</f>
        <v>0</v>
      </c>
      <c r="AO311" s="261">
        <f>IFERROR(IF(-SUM(AO$20:AO310)+AO$15&lt;0.000001,0,IF($C311&gt;='H-32A-WP06 - Debt Service'!AL$24,'H-32A-WP06 - Debt Service'!AL$27/12,0)),"-")</f>
        <v>0</v>
      </c>
      <c r="AP311" s="261">
        <f>IFERROR(IF(-SUM(AP$20:AP310)+AP$15&lt;0.000001,0,IF($C311&gt;='H-32A-WP06 - Debt Service'!AM$24,'H-32A-WP06 - Debt Service'!AM$27/12,0)),"-")</f>
        <v>0</v>
      </c>
      <c r="AQ311" s="261">
        <f>IFERROR(IF(-SUM(AQ$20:AQ310)+AQ$15&lt;0.000001,0,IF($C311&gt;='H-32A-WP06 - Debt Service'!AN$24,'H-32A-WP06 - Debt Service'!AN$27/12,0)),"-")</f>
        <v>0</v>
      </c>
      <c r="AR311" s="261">
        <f>IFERROR(IF(-SUM(AR$20:AR310)+AR$15&lt;0.000001,0,IF($C311&gt;='H-32A-WP06 - Debt Service'!AO$24,'H-32A-WP06 - Debt Service'!AO$27/12,0)),"-")</f>
        <v>0</v>
      </c>
      <c r="AS311" s="261">
        <f>IFERROR(IF(-SUM(AS$20:AS310)+AS$15&lt;0.000001,0,IF($C311&gt;='H-32A-WP06 - Debt Service'!AP$24,'H-32A-WP06 - Debt Service'!AP$27/12,0)),"-")</f>
        <v>0</v>
      </c>
      <c r="AT311" s="261">
        <f>IFERROR(IF(-SUM(AT$20:AT310)+AT$15&lt;0.000001,0,IF($C311&gt;='H-32A-WP06 - Debt Service'!AQ$24,'H-32A-WP06 - Debt Service'!AQ$27/12,0)),"-")</f>
        <v>0</v>
      </c>
    </row>
    <row r="312" spans="2:46" x14ac:dyDescent="0.35">
      <c r="B312" s="252">
        <f t="shared" si="19"/>
        <v>2043</v>
      </c>
      <c r="C312" s="273">
        <f t="shared" si="21"/>
        <v>52352</v>
      </c>
      <c r="D312" s="273"/>
      <c r="E312" s="261">
        <f>IFERROR(IF(-SUM(E$20:E311)+E$15&lt;0.000001,0,IF($C312&gt;='H-32A-WP06 - Debt Service'!C$24,'H-32A-WP06 - Debt Service'!C$27/12,0)),"-")</f>
        <v>0</v>
      </c>
      <c r="F312" s="261">
        <f>IFERROR(IF(-SUM(F$20:F311)+F$15&lt;0.000001,0,IF($C312&gt;='H-32A-WP06 - Debt Service'!D$24,'H-32A-WP06 - Debt Service'!D$27/12,0)),"-")</f>
        <v>0</v>
      </c>
      <c r="G312" s="261">
        <f>IFERROR(IF(-SUM(G$20:G311)+G$15&lt;0.000001,0,IF($C312&gt;='H-32A-WP06 - Debt Service'!E$24,'H-32A-WP06 - Debt Service'!E$27/12,0)),"-")</f>
        <v>0</v>
      </c>
      <c r="H312" s="261">
        <f>IFERROR(IF(-SUM(H$20:H311)+H$15&lt;0.000001,0,IF($C312&gt;='H-32A-WP06 - Debt Service'!F$24,'H-32A-WP06 - Debt Service'!F$27/12,0)),"-")</f>
        <v>0</v>
      </c>
      <c r="I312" s="261">
        <f>IFERROR(IF(-SUM(I$20:I311)+I$15&lt;0.000001,0,IF($C312&gt;='H-32A-WP06 - Debt Service'!G$24,'H-32A-WP06 - Debt Service'!G$27/12,0)),"-")</f>
        <v>0</v>
      </c>
      <c r="J312" s="261">
        <f>IFERROR(IF(-SUM(J$20:J311)+J$15&lt;0.000001,0,IF($C312&gt;='H-32A-WP06 - Debt Service'!H$24,'H-32A-WP06 - Debt Service'!H$27/12,0)),"-")</f>
        <v>0</v>
      </c>
      <c r="K312" s="261">
        <f>IFERROR(IF(-SUM(K$20:K311)+K$15&lt;0.000001,0,IF($C312&gt;='H-32A-WP06 - Debt Service'!I$24,'H-32A-WP06 - Debt Service'!I$27/12,0)),"-")</f>
        <v>0</v>
      </c>
      <c r="L312" s="261">
        <f>IFERROR(IF(-SUM(L$20:L311)+L$15&lt;0.000001,0,IF($C312&gt;='H-32A-WP06 - Debt Service'!J$24,'H-32A-WP06 - Debt Service'!J$27/12,0)),"-")</f>
        <v>0</v>
      </c>
      <c r="M312" s="261">
        <f>IFERROR(IF(-SUM(M$20:M311)+M$15&lt;0.000001,0,IF($C312&gt;='H-32A-WP06 - Debt Service'!K$24,'H-32A-WP06 - Debt Service'!K$27/12,0)),"-")</f>
        <v>0</v>
      </c>
      <c r="N312" s="261"/>
      <c r="O312" s="261"/>
      <c r="P312" s="261">
        <f>IFERROR(IF(-SUM(P$20:P311)+P$15&lt;0.000001,0,IF($C312&gt;='H-32A-WP06 - Debt Service'!M$24,'H-32A-WP06 - Debt Service'!M$27/12,0)),"-")</f>
        <v>0</v>
      </c>
      <c r="Q312" s="261">
        <f>IFERROR(IF(-SUM(Q$20:Q311)+Q$15&lt;0.000001,0,IF($C312&gt;='H-32A-WP06 - Debt Service'!L$24,'H-32A-WP06 - Debt Service'!L$27/12,0)),"-")</f>
        <v>0</v>
      </c>
      <c r="R312" s="261">
        <f>IFERROR(IF(-SUM(R$20:R311)+R$15&lt;0.000001,0,IF($C312&gt;='H-32A-WP06 - Debt Service'!S$24,'H-32A-WP06 - Debt Service'!S$27/12,0)),"-")</f>
        <v>0</v>
      </c>
      <c r="S312" s="261">
        <f>IFERROR(IF(-SUM(S$20:S311)+S$15&lt;0.000001,0,IF($C312&gt;='H-32A-WP06 - Debt Service'!O$24,'H-32A-WP06 - Debt Service'!O$27/12,0)),"-")</f>
        <v>0</v>
      </c>
      <c r="T312" s="261">
        <f>IFERROR(IF(-SUM(T$20:T311)+T$15&lt;0.000001,0,IF($C312&gt;='H-32A-WP06 - Debt Service'!#REF!,'H-32A-WP06 - Debt Service'!#REF!/12,0)),"-")</f>
        <v>0</v>
      </c>
      <c r="U312" s="261">
        <f>IFERROR(IF(-SUM(U$20:U311)+U$15&lt;0.000001,0,IF($C312&gt;='H-32A-WP06 - Debt Service'!T$24,'H-32A-WP06 - Debt Service'!T$27/12,0)),"-")</f>
        <v>0</v>
      </c>
      <c r="V312" s="261">
        <f>IFERROR(IF(-SUM(V$20:V311)+V$15&lt;0.000001,0,IF($C312&gt;='H-32A-WP06 - Debt Service'!N$24,'H-32A-WP06 - Debt Service'!N$27/12,0)),"-")</f>
        <v>0</v>
      </c>
      <c r="W312" s="261">
        <f>IFERROR(IF(-SUM(W$20:W311)+W$15&lt;0.000001,0,IF($C312&gt;='H-32A-WP06 - Debt Service'!Q$24,'H-32A-WP06 - Debt Service'!Q$27/12,0)),"-")</f>
        <v>0</v>
      </c>
      <c r="X312" s="261">
        <f>IFERROR(IF(-SUM(X$20:X311)+X$15&lt;0.000001,0,IF($C312&gt;='H-32A-WP06 - Debt Service'!T$24,'H-32A-WP06 - Debt Service'!T$27/12,0)),"-")</f>
        <v>0</v>
      </c>
      <c r="Y312" s="261">
        <f>IFERROR(IF(-SUM(Y$20:Y311)+Y$15&lt;0.000001,0,IF($C312&gt;='H-32A-WP06 - Debt Service'!#REF!,'H-32A-WP06 - Debt Service'!#REF!/12,0)),"-")</f>
        <v>0</v>
      </c>
      <c r="Z312" s="261">
        <f>IFERROR(IF(-SUM(Z$20:Z311)+Z$15&lt;0.000001,0,IF($C312&gt;='H-32A-WP06 - Debt Service'!S$24,'H-32A-WP06 - Debt Service'!S$27/12,0)),"-")</f>
        <v>0</v>
      </c>
      <c r="AA312" s="261">
        <f>IFERROR(IF(-SUM(AA$20:AA311)+AA$15&lt;0.000001,0,IF($C312&gt;='H-32A-WP06 - Debt Service'!R$24,'H-32A-WP06 - Debt Service'!R$27/12,0)),"-")</f>
        <v>0</v>
      </c>
      <c r="AB312" s="261">
        <f>IFERROR(IF(-SUM(AB$20:AB311)+AB$15&lt;0.000001,0,IF($C312&gt;='H-32A-WP06 - Debt Service'!P$24,'H-32A-WP06 - Debt Service'!P$27/12,0)),"-")</f>
        <v>0</v>
      </c>
      <c r="AC312" s="261">
        <f>IFERROR(IF(-SUM(AC$20:AC311)+AC$15&lt;0.000001,0,IF($C312&gt;='H-32A-WP06 - Debt Service'!#REF!,'H-32A-WP06 - Debt Service'!#REF!/12,0)),"-")</f>
        <v>0</v>
      </c>
      <c r="AD312" s="261">
        <f>IFERROR(IF(-SUM(AD$20:AD311)+AD$15&lt;0.000001,0,IF($C312&gt;='H-32A-WP06 - Debt Service'!#REF!,'H-32A-WP06 - Debt Service'!#REF!/12,0)),"-")</f>
        <v>0</v>
      </c>
      <c r="AE312" s="261">
        <f>IFERROR(IF(-SUM(AE$20:AE311)+AE$15&lt;0.000001,0,IF($C312&gt;='H-32A-WP06 - Debt Service'!#REF!,'H-32A-WP06 - Debt Service'!#REF!/12,0)),"-")</f>
        <v>0</v>
      </c>
      <c r="AF312" s="261">
        <f>IFERROR(IF(-SUM(AF$20:AF311)+AF$15&lt;0.000001,0,IF($C312&gt;='H-32A-WP06 - Debt Service'!#REF!,'H-32A-WP06 - Debt Service'!#REF!/12,0)),"-")</f>
        <v>0</v>
      </c>
      <c r="AH312" s="252">
        <f t="shared" si="20"/>
        <v>2043</v>
      </c>
      <c r="AI312" s="273">
        <f t="shared" si="22"/>
        <v>52352</v>
      </c>
      <c r="AJ312" s="273"/>
      <c r="AK312" s="261" t="str">
        <f>IFERROR(IF(-SUM(AK$20:AK311)+AK$15&lt;0.000001,0,IF($C312&gt;='H-32A-WP06 - Debt Service'!AH$24,'H-32A-WP06 - Debt Service'!AH$27/12,0)),"-")</f>
        <v>-</v>
      </c>
      <c r="AL312" s="261">
        <f>IFERROR(IF(-SUM(AL$20:AL311)+AL$15&lt;0.000001,0,IF($C312&gt;='H-32A-WP06 - Debt Service'!AI$24,'H-32A-WP06 - Debt Service'!AI$27/12,0)),"-")</f>
        <v>0</v>
      </c>
      <c r="AM312" s="261">
        <f>IFERROR(IF(-SUM(AM$20:AM311)+AM$15&lt;0.000001,0,IF($C312&gt;='H-32A-WP06 - Debt Service'!AJ$24,'H-32A-WP06 - Debt Service'!AJ$27/12,0)),"-")</f>
        <v>0</v>
      </c>
      <c r="AN312" s="261">
        <f>IFERROR(IF(-SUM(AN$20:AN311)+AN$15&lt;0.000001,0,IF($C312&gt;='H-32A-WP06 - Debt Service'!AK$24,'H-32A-WP06 - Debt Service'!AK$27/12,0)),"-")</f>
        <v>0</v>
      </c>
      <c r="AO312" s="261">
        <f>IFERROR(IF(-SUM(AO$20:AO311)+AO$15&lt;0.000001,0,IF($C312&gt;='H-32A-WP06 - Debt Service'!AL$24,'H-32A-WP06 - Debt Service'!AL$27/12,0)),"-")</f>
        <v>0</v>
      </c>
      <c r="AP312" s="261">
        <f>IFERROR(IF(-SUM(AP$20:AP311)+AP$15&lt;0.000001,0,IF($C312&gt;='H-32A-WP06 - Debt Service'!AM$24,'H-32A-WP06 - Debt Service'!AM$27/12,0)),"-")</f>
        <v>0</v>
      </c>
      <c r="AQ312" s="261">
        <f>IFERROR(IF(-SUM(AQ$20:AQ311)+AQ$15&lt;0.000001,0,IF($C312&gt;='H-32A-WP06 - Debt Service'!AN$24,'H-32A-WP06 - Debt Service'!AN$27/12,0)),"-")</f>
        <v>0</v>
      </c>
      <c r="AR312" s="261">
        <f>IFERROR(IF(-SUM(AR$20:AR311)+AR$15&lt;0.000001,0,IF($C312&gt;='H-32A-WP06 - Debt Service'!AO$24,'H-32A-WP06 - Debt Service'!AO$27/12,0)),"-")</f>
        <v>0</v>
      </c>
      <c r="AS312" s="261">
        <f>IFERROR(IF(-SUM(AS$20:AS311)+AS$15&lt;0.000001,0,IF($C312&gt;='H-32A-WP06 - Debt Service'!AP$24,'H-32A-WP06 - Debt Service'!AP$27/12,0)),"-")</f>
        <v>0</v>
      </c>
      <c r="AT312" s="261">
        <f>IFERROR(IF(-SUM(AT$20:AT311)+AT$15&lt;0.000001,0,IF($C312&gt;='H-32A-WP06 - Debt Service'!AQ$24,'H-32A-WP06 - Debt Service'!AQ$27/12,0)),"-")</f>
        <v>0</v>
      </c>
    </row>
    <row r="313" spans="2:46" x14ac:dyDescent="0.35">
      <c r="B313" s="252">
        <f t="shared" si="19"/>
        <v>2043</v>
      </c>
      <c r="C313" s="273">
        <f t="shared" si="21"/>
        <v>52383</v>
      </c>
      <c r="D313" s="273"/>
      <c r="E313" s="261">
        <f>IFERROR(IF(-SUM(E$20:E312)+E$15&lt;0.000001,0,IF($C313&gt;='H-32A-WP06 - Debt Service'!C$24,'H-32A-WP06 - Debt Service'!C$27/12,0)),"-")</f>
        <v>0</v>
      </c>
      <c r="F313" s="261">
        <f>IFERROR(IF(-SUM(F$20:F312)+F$15&lt;0.000001,0,IF($C313&gt;='H-32A-WP06 - Debt Service'!D$24,'H-32A-WP06 - Debt Service'!D$27/12,0)),"-")</f>
        <v>0</v>
      </c>
      <c r="G313" s="261">
        <f>IFERROR(IF(-SUM(G$20:G312)+G$15&lt;0.000001,0,IF($C313&gt;='H-32A-WP06 - Debt Service'!E$24,'H-32A-WP06 - Debt Service'!E$27/12,0)),"-")</f>
        <v>0</v>
      </c>
      <c r="H313" s="261">
        <f>IFERROR(IF(-SUM(H$20:H312)+H$15&lt;0.000001,0,IF($C313&gt;='H-32A-WP06 - Debt Service'!F$24,'H-32A-WP06 - Debt Service'!F$27/12,0)),"-")</f>
        <v>0</v>
      </c>
      <c r="I313" s="261">
        <f>IFERROR(IF(-SUM(I$20:I312)+I$15&lt;0.000001,0,IF($C313&gt;='H-32A-WP06 - Debt Service'!G$24,'H-32A-WP06 - Debt Service'!G$27/12,0)),"-")</f>
        <v>0</v>
      </c>
      <c r="J313" s="261">
        <f>IFERROR(IF(-SUM(J$20:J312)+J$15&lt;0.000001,0,IF($C313&gt;='H-32A-WP06 - Debt Service'!H$24,'H-32A-WP06 - Debt Service'!H$27/12,0)),"-")</f>
        <v>0</v>
      </c>
      <c r="K313" s="261">
        <f>IFERROR(IF(-SUM(K$20:K312)+K$15&lt;0.000001,0,IF($C313&gt;='H-32A-WP06 - Debt Service'!I$24,'H-32A-WP06 - Debt Service'!I$27/12,0)),"-")</f>
        <v>0</v>
      </c>
      <c r="L313" s="261">
        <f>IFERROR(IF(-SUM(L$20:L312)+L$15&lt;0.000001,0,IF($C313&gt;='H-32A-WP06 - Debt Service'!J$24,'H-32A-WP06 - Debt Service'!J$27/12,0)),"-")</f>
        <v>0</v>
      </c>
      <c r="M313" s="261">
        <f>IFERROR(IF(-SUM(M$20:M312)+M$15&lt;0.000001,0,IF($C313&gt;='H-32A-WP06 - Debt Service'!K$24,'H-32A-WP06 - Debt Service'!K$27/12,0)),"-")</f>
        <v>0</v>
      </c>
      <c r="N313" s="261"/>
      <c r="O313" s="261"/>
      <c r="P313" s="261">
        <f>IFERROR(IF(-SUM(P$20:P312)+P$15&lt;0.000001,0,IF($C313&gt;='H-32A-WP06 - Debt Service'!M$24,'H-32A-WP06 - Debt Service'!M$27/12,0)),"-")</f>
        <v>0</v>
      </c>
      <c r="Q313" s="261">
        <f>IFERROR(IF(-SUM(Q$20:Q312)+Q$15&lt;0.000001,0,IF($C313&gt;='H-32A-WP06 - Debt Service'!L$24,'H-32A-WP06 - Debt Service'!L$27/12,0)),"-")</f>
        <v>0</v>
      </c>
      <c r="R313" s="261">
        <f>IFERROR(IF(-SUM(R$20:R312)+R$15&lt;0.000001,0,IF($C313&gt;='H-32A-WP06 - Debt Service'!S$24,'H-32A-WP06 - Debt Service'!S$27/12,0)),"-")</f>
        <v>0</v>
      </c>
      <c r="S313" s="261">
        <f>IFERROR(IF(-SUM(S$20:S312)+S$15&lt;0.000001,0,IF($C313&gt;='H-32A-WP06 - Debt Service'!O$24,'H-32A-WP06 - Debt Service'!O$27/12,0)),"-")</f>
        <v>0</v>
      </c>
      <c r="T313" s="261">
        <f>IFERROR(IF(-SUM(T$20:T312)+T$15&lt;0.000001,0,IF($C313&gt;='H-32A-WP06 - Debt Service'!#REF!,'H-32A-WP06 - Debt Service'!#REF!/12,0)),"-")</f>
        <v>0</v>
      </c>
      <c r="U313" s="261">
        <f>IFERROR(IF(-SUM(U$20:U312)+U$15&lt;0.000001,0,IF($C313&gt;='H-32A-WP06 - Debt Service'!T$24,'H-32A-WP06 - Debt Service'!T$27/12,0)),"-")</f>
        <v>0</v>
      </c>
      <c r="V313" s="261">
        <f>IFERROR(IF(-SUM(V$20:V312)+V$15&lt;0.000001,0,IF($C313&gt;='H-32A-WP06 - Debt Service'!N$24,'H-32A-WP06 - Debt Service'!N$27/12,0)),"-")</f>
        <v>0</v>
      </c>
      <c r="W313" s="261">
        <f>IFERROR(IF(-SUM(W$20:W312)+W$15&lt;0.000001,0,IF($C313&gt;='H-32A-WP06 - Debt Service'!Q$24,'H-32A-WP06 - Debt Service'!Q$27/12,0)),"-")</f>
        <v>0</v>
      </c>
      <c r="X313" s="261">
        <f>IFERROR(IF(-SUM(X$20:X312)+X$15&lt;0.000001,0,IF($C313&gt;='H-32A-WP06 - Debt Service'!T$24,'H-32A-WP06 - Debt Service'!T$27/12,0)),"-")</f>
        <v>0</v>
      </c>
      <c r="Y313" s="261">
        <f>IFERROR(IF(-SUM(Y$20:Y312)+Y$15&lt;0.000001,0,IF($C313&gt;='H-32A-WP06 - Debt Service'!#REF!,'H-32A-WP06 - Debt Service'!#REF!/12,0)),"-")</f>
        <v>0</v>
      </c>
      <c r="Z313" s="261">
        <f>IFERROR(IF(-SUM(Z$20:Z312)+Z$15&lt;0.000001,0,IF($C313&gt;='H-32A-WP06 - Debt Service'!S$24,'H-32A-WP06 - Debt Service'!S$27/12,0)),"-")</f>
        <v>0</v>
      </c>
      <c r="AA313" s="261">
        <f>IFERROR(IF(-SUM(AA$20:AA312)+AA$15&lt;0.000001,0,IF($C313&gt;='H-32A-WP06 - Debt Service'!R$24,'H-32A-WP06 - Debt Service'!R$27/12,0)),"-")</f>
        <v>0</v>
      </c>
      <c r="AB313" s="261">
        <f>IFERROR(IF(-SUM(AB$20:AB312)+AB$15&lt;0.000001,0,IF($C313&gt;='H-32A-WP06 - Debt Service'!P$24,'H-32A-WP06 - Debt Service'!P$27/12,0)),"-")</f>
        <v>0</v>
      </c>
      <c r="AC313" s="261">
        <f>IFERROR(IF(-SUM(AC$20:AC312)+AC$15&lt;0.000001,0,IF($C313&gt;='H-32A-WP06 - Debt Service'!#REF!,'H-32A-WP06 - Debt Service'!#REF!/12,0)),"-")</f>
        <v>0</v>
      </c>
      <c r="AD313" s="261">
        <f>IFERROR(IF(-SUM(AD$20:AD312)+AD$15&lt;0.000001,0,IF($C313&gt;='H-32A-WP06 - Debt Service'!#REF!,'H-32A-WP06 - Debt Service'!#REF!/12,0)),"-")</f>
        <v>0</v>
      </c>
      <c r="AE313" s="261">
        <f>IFERROR(IF(-SUM(AE$20:AE312)+AE$15&lt;0.000001,0,IF($C313&gt;='H-32A-WP06 - Debt Service'!#REF!,'H-32A-WP06 - Debt Service'!#REF!/12,0)),"-")</f>
        <v>0</v>
      </c>
      <c r="AF313" s="261">
        <f>IFERROR(IF(-SUM(AF$20:AF312)+AF$15&lt;0.000001,0,IF($C313&gt;='H-32A-WP06 - Debt Service'!#REF!,'H-32A-WP06 - Debt Service'!#REF!/12,0)),"-")</f>
        <v>0</v>
      </c>
      <c r="AH313" s="252">
        <f t="shared" si="20"/>
        <v>2043</v>
      </c>
      <c r="AI313" s="273">
        <f t="shared" si="22"/>
        <v>52383</v>
      </c>
      <c r="AJ313" s="273"/>
      <c r="AK313" s="261" t="str">
        <f>IFERROR(IF(-SUM(AK$20:AK312)+AK$15&lt;0.000001,0,IF($C313&gt;='H-32A-WP06 - Debt Service'!AH$24,'H-32A-WP06 - Debt Service'!AH$27/12,0)),"-")</f>
        <v>-</v>
      </c>
      <c r="AL313" s="261">
        <f>IFERROR(IF(-SUM(AL$20:AL312)+AL$15&lt;0.000001,0,IF($C313&gt;='H-32A-WP06 - Debt Service'!AI$24,'H-32A-WP06 - Debt Service'!AI$27/12,0)),"-")</f>
        <v>0</v>
      </c>
      <c r="AM313" s="261">
        <f>IFERROR(IF(-SUM(AM$20:AM312)+AM$15&lt;0.000001,0,IF($C313&gt;='H-32A-WP06 - Debt Service'!AJ$24,'H-32A-WP06 - Debt Service'!AJ$27/12,0)),"-")</f>
        <v>0</v>
      </c>
      <c r="AN313" s="261">
        <f>IFERROR(IF(-SUM(AN$20:AN312)+AN$15&lt;0.000001,0,IF($C313&gt;='H-32A-WP06 - Debt Service'!AK$24,'H-32A-WP06 - Debt Service'!AK$27/12,0)),"-")</f>
        <v>0</v>
      </c>
      <c r="AO313" s="261">
        <f>IFERROR(IF(-SUM(AO$20:AO312)+AO$15&lt;0.000001,0,IF($C313&gt;='H-32A-WP06 - Debt Service'!AL$24,'H-32A-WP06 - Debt Service'!AL$27/12,0)),"-")</f>
        <v>0</v>
      </c>
      <c r="AP313" s="261">
        <f>IFERROR(IF(-SUM(AP$20:AP312)+AP$15&lt;0.000001,0,IF($C313&gt;='H-32A-WP06 - Debt Service'!AM$24,'H-32A-WP06 - Debt Service'!AM$27/12,0)),"-")</f>
        <v>0</v>
      </c>
      <c r="AQ313" s="261">
        <f>IFERROR(IF(-SUM(AQ$20:AQ312)+AQ$15&lt;0.000001,0,IF($C313&gt;='H-32A-WP06 - Debt Service'!AN$24,'H-32A-WP06 - Debt Service'!AN$27/12,0)),"-")</f>
        <v>0</v>
      </c>
      <c r="AR313" s="261">
        <f>IFERROR(IF(-SUM(AR$20:AR312)+AR$15&lt;0.000001,0,IF($C313&gt;='H-32A-WP06 - Debt Service'!AO$24,'H-32A-WP06 - Debt Service'!AO$27/12,0)),"-")</f>
        <v>0</v>
      </c>
      <c r="AS313" s="261">
        <f>IFERROR(IF(-SUM(AS$20:AS312)+AS$15&lt;0.000001,0,IF($C313&gt;='H-32A-WP06 - Debt Service'!AP$24,'H-32A-WP06 - Debt Service'!AP$27/12,0)),"-")</f>
        <v>0</v>
      </c>
      <c r="AT313" s="261">
        <f>IFERROR(IF(-SUM(AT$20:AT312)+AT$15&lt;0.000001,0,IF($C313&gt;='H-32A-WP06 - Debt Service'!AQ$24,'H-32A-WP06 - Debt Service'!AQ$27/12,0)),"-")</f>
        <v>0</v>
      </c>
    </row>
    <row r="314" spans="2:46" x14ac:dyDescent="0.35">
      <c r="B314" s="252">
        <f t="shared" si="19"/>
        <v>2043</v>
      </c>
      <c r="C314" s="273">
        <f t="shared" si="21"/>
        <v>52413</v>
      </c>
      <c r="D314" s="273"/>
      <c r="E314" s="261">
        <f>IFERROR(IF(-SUM(E$20:E313)+E$15&lt;0.000001,0,IF($C314&gt;='H-32A-WP06 - Debt Service'!C$24,'H-32A-WP06 - Debt Service'!C$27/12,0)),"-")</f>
        <v>0</v>
      </c>
      <c r="F314" s="261">
        <f>IFERROR(IF(-SUM(F$20:F313)+F$15&lt;0.000001,0,IF($C314&gt;='H-32A-WP06 - Debt Service'!D$24,'H-32A-WP06 - Debt Service'!D$27/12,0)),"-")</f>
        <v>0</v>
      </c>
      <c r="G314" s="261">
        <f>IFERROR(IF(-SUM(G$20:G313)+G$15&lt;0.000001,0,IF($C314&gt;='H-32A-WP06 - Debt Service'!E$24,'H-32A-WP06 - Debt Service'!E$27/12,0)),"-")</f>
        <v>0</v>
      </c>
      <c r="H314" s="261">
        <f>IFERROR(IF(-SUM(H$20:H313)+H$15&lt;0.000001,0,IF($C314&gt;='H-32A-WP06 - Debt Service'!F$24,'H-32A-WP06 - Debt Service'!F$27/12,0)),"-")</f>
        <v>0</v>
      </c>
      <c r="I314" s="261">
        <f>IFERROR(IF(-SUM(I$20:I313)+I$15&lt;0.000001,0,IF($C314&gt;='H-32A-WP06 - Debt Service'!G$24,'H-32A-WP06 - Debt Service'!G$27/12,0)),"-")</f>
        <v>0</v>
      </c>
      <c r="J314" s="261">
        <f>IFERROR(IF(-SUM(J$20:J313)+J$15&lt;0.000001,0,IF($C314&gt;='H-32A-WP06 - Debt Service'!H$24,'H-32A-WP06 - Debt Service'!H$27/12,0)),"-")</f>
        <v>0</v>
      </c>
      <c r="K314" s="261">
        <f>IFERROR(IF(-SUM(K$20:K313)+K$15&lt;0.000001,0,IF($C314&gt;='H-32A-WP06 - Debt Service'!I$24,'H-32A-WP06 - Debt Service'!I$27/12,0)),"-")</f>
        <v>0</v>
      </c>
      <c r="L314" s="261">
        <f>IFERROR(IF(-SUM(L$20:L313)+L$15&lt;0.000001,0,IF($C314&gt;='H-32A-WP06 - Debt Service'!J$24,'H-32A-WP06 - Debt Service'!J$27/12,0)),"-")</f>
        <v>0</v>
      </c>
      <c r="M314" s="261">
        <f>IFERROR(IF(-SUM(M$20:M313)+M$15&lt;0.000001,0,IF($C314&gt;='H-32A-WP06 - Debt Service'!K$24,'H-32A-WP06 - Debt Service'!K$27/12,0)),"-")</f>
        <v>0</v>
      </c>
      <c r="N314" s="261"/>
      <c r="O314" s="261"/>
      <c r="P314" s="261">
        <f>IFERROR(IF(-SUM(P$20:P313)+P$15&lt;0.000001,0,IF($C314&gt;='H-32A-WP06 - Debt Service'!M$24,'H-32A-WP06 - Debt Service'!M$27/12,0)),"-")</f>
        <v>0</v>
      </c>
      <c r="Q314" s="261">
        <f>IFERROR(IF(-SUM(Q$20:Q313)+Q$15&lt;0.000001,0,IF($C314&gt;='H-32A-WP06 - Debt Service'!L$24,'H-32A-WP06 - Debt Service'!L$27/12,0)),"-")</f>
        <v>0</v>
      </c>
      <c r="R314" s="261">
        <f>IFERROR(IF(-SUM(R$20:R313)+R$15&lt;0.000001,0,IF($C314&gt;='H-32A-WP06 - Debt Service'!S$24,'H-32A-WP06 - Debt Service'!S$27/12,0)),"-")</f>
        <v>0</v>
      </c>
      <c r="S314" s="261">
        <f>IFERROR(IF(-SUM(S$20:S313)+S$15&lt;0.000001,0,IF($C314&gt;='H-32A-WP06 - Debt Service'!O$24,'H-32A-WP06 - Debt Service'!O$27/12,0)),"-")</f>
        <v>0</v>
      </c>
      <c r="T314" s="261">
        <f>IFERROR(IF(-SUM(T$20:T313)+T$15&lt;0.000001,0,IF($C314&gt;='H-32A-WP06 - Debt Service'!#REF!,'H-32A-WP06 - Debt Service'!#REF!/12,0)),"-")</f>
        <v>0</v>
      </c>
      <c r="U314" s="261">
        <f>IFERROR(IF(-SUM(U$20:U313)+U$15&lt;0.000001,0,IF($C314&gt;='H-32A-WP06 - Debt Service'!T$24,'H-32A-WP06 - Debt Service'!T$27/12,0)),"-")</f>
        <v>0</v>
      </c>
      <c r="V314" s="261">
        <f>IFERROR(IF(-SUM(V$20:V313)+V$15&lt;0.000001,0,IF($C314&gt;='H-32A-WP06 - Debt Service'!N$24,'H-32A-WP06 - Debt Service'!N$27/12,0)),"-")</f>
        <v>0</v>
      </c>
      <c r="W314" s="261">
        <f>IFERROR(IF(-SUM(W$20:W313)+W$15&lt;0.000001,0,IF($C314&gt;='H-32A-WP06 - Debt Service'!Q$24,'H-32A-WP06 - Debt Service'!Q$27/12,0)),"-")</f>
        <v>0</v>
      </c>
      <c r="X314" s="261">
        <f>IFERROR(IF(-SUM(X$20:X313)+X$15&lt;0.000001,0,IF($C314&gt;='H-32A-WP06 - Debt Service'!T$24,'H-32A-WP06 - Debt Service'!T$27/12,0)),"-")</f>
        <v>0</v>
      </c>
      <c r="Y314" s="261">
        <f>IFERROR(IF(-SUM(Y$20:Y313)+Y$15&lt;0.000001,0,IF($C314&gt;='H-32A-WP06 - Debt Service'!#REF!,'H-32A-WP06 - Debt Service'!#REF!/12,0)),"-")</f>
        <v>0</v>
      </c>
      <c r="Z314" s="261">
        <f>IFERROR(IF(-SUM(Z$20:Z313)+Z$15&lt;0.000001,0,IF($C314&gt;='H-32A-WP06 - Debt Service'!S$24,'H-32A-WP06 - Debt Service'!S$27/12,0)),"-")</f>
        <v>0</v>
      </c>
      <c r="AA314" s="261">
        <f>IFERROR(IF(-SUM(AA$20:AA313)+AA$15&lt;0.000001,0,IF($C314&gt;='H-32A-WP06 - Debt Service'!R$24,'H-32A-WP06 - Debt Service'!R$27/12,0)),"-")</f>
        <v>0</v>
      </c>
      <c r="AB314" s="261">
        <f>IFERROR(IF(-SUM(AB$20:AB313)+AB$15&lt;0.000001,0,IF($C314&gt;='H-32A-WP06 - Debt Service'!P$24,'H-32A-WP06 - Debt Service'!P$27/12,0)),"-")</f>
        <v>0</v>
      </c>
      <c r="AC314" s="261">
        <f>IFERROR(IF(-SUM(AC$20:AC313)+AC$15&lt;0.000001,0,IF($C314&gt;='H-32A-WP06 - Debt Service'!#REF!,'H-32A-WP06 - Debt Service'!#REF!/12,0)),"-")</f>
        <v>0</v>
      </c>
      <c r="AD314" s="261">
        <f>IFERROR(IF(-SUM(AD$20:AD313)+AD$15&lt;0.000001,0,IF($C314&gt;='H-32A-WP06 - Debt Service'!#REF!,'H-32A-WP06 - Debt Service'!#REF!/12,0)),"-")</f>
        <v>0</v>
      </c>
      <c r="AE314" s="261">
        <f>IFERROR(IF(-SUM(AE$20:AE313)+AE$15&lt;0.000001,0,IF($C314&gt;='H-32A-WP06 - Debt Service'!#REF!,'H-32A-WP06 - Debt Service'!#REF!/12,0)),"-")</f>
        <v>0</v>
      </c>
      <c r="AF314" s="261">
        <f>IFERROR(IF(-SUM(AF$20:AF313)+AF$15&lt;0.000001,0,IF($C314&gt;='H-32A-WP06 - Debt Service'!#REF!,'H-32A-WP06 - Debt Service'!#REF!/12,0)),"-")</f>
        <v>0</v>
      </c>
      <c r="AH314" s="252">
        <f t="shared" si="20"/>
        <v>2043</v>
      </c>
      <c r="AI314" s="273">
        <f t="shared" si="22"/>
        <v>52413</v>
      </c>
      <c r="AJ314" s="273"/>
      <c r="AK314" s="261" t="str">
        <f>IFERROR(IF(-SUM(AK$20:AK313)+AK$15&lt;0.000001,0,IF($C314&gt;='H-32A-WP06 - Debt Service'!AH$24,'H-32A-WP06 - Debt Service'!AH$27/12,0)),"-")</f>
        <v>-</v>
      </c>
      <c r="AL314" s="261">
        <f>IFERROR(IF(-SUM(AL$20:AL313)+AL$15&lt;0.000001,0,IF($C314&gt;='H-32A-WP06 - Debt Service'!AI$24,'H-32A-WP06 - Debt Service'!AI$27/12,0)),"-")</f>
        <v>0</v>
      </c>
      <c r="AM314" s="261">
        <f>IFERROR(IF(-SUM(AM$20:AM313)+AM$15&lt;0.000001,0,IF($C314&gt;='H-32A-WP06 - Debt Service'!AJ$24,'H-32A-WP06 - Debt Service'!AJ$27/12,0)),"-")</f>
        <v>0</v>
      </c>
      <c r="AN314" s="261">
        <f>IFERROR(IF(-SUM(AN$20:AN313)+AN$15&lt;0.000001,0,IF($C314&gt;='H-32A-WP06 - Debt Service'!AK$24,'H-32A-WP06 - Debt Service'!AK$27/12,0)),"-")</f>
        <v>0</v>
      </c>
      <c r="AO314" s="261">
        <f>IFERROR(IF(-SUM(AO$20:AO313)+AO$15&lt;0.000001,0,IF($C314&gt;='H-32A-WP06 - Debt Service'!AL$24,'H-32A-WP06 - Debt Service'!AL$27/12,0)),"-")</f>
        <v>0</v>
      </c>
      <c r="AP314" s="261">
        <f>IFERROR(IF(-SUM(AP$20:AP313)+AP$15&lt;0.000001,0,IF($C314&gt;='H-32A-WP06 - Debt Service'!AM$24,'H-32A-WP06 - Debt Service'!AM$27/12,0)),"-")</f>
        <v>0</v>
      </c>
      <c r="AQ314" s="261">
        <f>IFERROR(IF(-SUM(AQ$20:AQ313)+AQ$15&lt;0.000001,0,IF($C314&gt;='H-32A-WP06 - Debt Service'!AN$24,'H-32A-WP06 - Debt Service'!AN$27/12,0)),"-")</f>
        <v>0</v>
      </c>
      <c r="AR314" s="261">
        <f>IFERROR(IF(-SUM(AR$20:AR313)+AR$15&lt;0.000001,0,IF($C314&gt;='H-32A-WP06 - Debt Service'!AO$24,'H-32A-WP06 - Debt Service'!AO$27/12,0)),"-")</f>
        <v>0</v>
      </c>
      <c r="AS314" s="261">
        <f>IFERROR(IF(-SUM(AS$20:AS313)+AS$15&lt;0.000001,0,IF($C314&gt;='H-32A-WP06 - Debt Service'!AP$24,'H-32A-WP06 - Debt Service'!AP$27/12,0)),"-")</f>
        <v>0</v>
      </c>
      <c r="AT314" s="261">
        <f>IFERROR(IF(-SUM(AT$20:AT313)+AT$15&lt;0.000001,0,IF($C314&gt;='H-32A-WP06 - Debt Service'!AQ$24,'H-32A-WP06 - Debt Service'!AQ$27/12,0)),"-")</f>
        <v>0</v>
      </c>
    </row>
    <row r="315" spans="2:46" x14ac:dyDescent="0.35">
      <c r="B315" s="252">
        <f t="shared" si="19"/>
        <v>2043</v>
      </c>
      <c r="C315" s="273">
        <f t="shared" si="21"/>
        <v>52444</v>
      </c>
      <c r="D315" s="273"/>
      <c r="E315" s="261">
        <f>IFERROR(IF(-SUM(E$20:E314)+E$15&lt;0.000001,0,IF($C315&gt;='H-32A-WP06 - Debt Service'!C$24,'H-32A-WP06 - Debt Service'!C$27/12,0)),"-")</f>
        <v>0</v>
      </c>
      <c r="F315" s="261">
        <f>IFERROR(IF(-SUM(F$20:F314)+F$15&lt;0.000001,0,IF($C315&gt;='H-32A-WP06 - Debt Service'!D$24,'H-32A-WP06 - Debt Service'!D$27/12,0)),"-")</f>
        <v>0</v>
      </c>
      <c r="G315" s="261">
        <f>IFERROR(IF(-SUM(G$20:G314)+G$15&lt;0.000001,0,IF($C315&gt;='H-32A-WP06 - Debt Service'!E$24,'H-32A-WP06 - Debt Service'!E$27/12,0)),"-")</f>
        <v>0</v>
      </c>
      <c r="H315" s="261">
        <f>IFERROR(IF(-SUM(H$20:H314)+H$15&lt;0.000001,0,IF($C315&gt;='H-32A-WP06 - Debt Service'!F$24,'H-32A-WP06 - Debt Service'!F$27/12,0)),"-")</f>
        <v>0</v>
      </c>
      <c r="I315" s="261">
        <f>IFERROR(IF(-SUM(I$20:I314)+I$15&lt;0.000001,0,IF($C315&gt;='H-32A-WP06 - Debt Service'!G$24,'H-32A-WP06 - Debt Service'!G$27/12,0)),"-")</f>
        <v>0</v>
      </c>
      <c r="J315" s="261">
        <f>IFERROR(IF(-SUM(J$20:J314)+J$15&lt;0.000001,0,IF($C315&gt;='H-32A-WP06 - Debt Service'!H$24,'H-32A-WP06 - Debt Service'!H$27/12,0)),"-")</f>
        <v>0</v>
      </c>
      <c r="K315" s="261">
        <f>IFERROR(IF(-SUM(K$20:K314)+K$15&lt;0.000001,0,IF($C315&gt;='H-32A-WP06 - Debt Service'!I$24,'H-32A-WP06 - Debt Service'!I$27/12,0)),"-")</f>
        <v>0</v>
      </c>
      <c r="L315" s="261">
        <f>IFERROR(IF(-SUM(L$20:L314)+L$15&lt;0.000001,0,IF($C315&gt;='H-32A-WP06 - Debt Service'!J$24,'H-32A-WP06 - Debt Service'!J$27/12,0)),"-")</f>
        <v>0</v>
      </c>
      <c r="M315" s="261">
        <f>IFERROR(IF(-SUM(M$20:M314)+M$15&lt;0.000001,0,IF($C315&gt;='H-32A-WP06 - Debt Service'!K$24,'H-32A-WP06 - Debt Service'!K$27/12,0)),"-")</f>
        <v>0</v>
      </c>
      <c r="N315" s="261"/>
      <c r="O315" s="261"/>
      <c r="P315" s="261">
        <f>IFERROR(IF(-SUM(P$20:P314)+P$15&lt;0.000001,0,IF($C315&gt;='H-32A-WP06 - Debt Service'!M$24,'H-32A-WP06 - Debt Service'!M$27/12,0)),"-")</f>
        <v>0</v>
      </c>
      <c r="Q315" s="261">
        <f>IFERROR(IF(-SUM(Q$20:Q314)+Q$15&lt;0.000001,0,IF($C315&gt;='H-32A-WP06 - Debt Service'!L$24,'H-32A-WP06 - Debt Service'!L$27/12,0)),"-")</f>
        <v>0</v>
      </c>
      <c r="R315" s="261">
        <f>IFERROR(IF(-SUM(R$20:R314)+R$15&lt;0.000001,0,IF($C315&gt;='H-32A-WP06 - Debt Service'!S$24,'H-32A-WP06 - Debt Service'!S$27/12,0)),"-")</f>
        <v>0</v>
      </c>
      <c r="S315" s="261">
        <f>IFERROR(IF(-SUM(S$20:S314)+S$15&lt;0.000001,0,IF($C315&gt;='H-32A-WP06 - Debt Service'!O$24,'H-32A-WP06 - Debt Service'!O$27/12,0)),"-")</f>
        <v>0</v>
      </c>
      <c r="T315" s="261">
        <f>IFERROR(IF(-SUM(T$20:T314)+T$15&lt;0.000001,0,IF($C315&gt;='H-32A-WP06 - Debt Service'!#REF!,'H-32A-WP06 - Debt Service'!#REF!/12,0)),"-")</f>
        <v>0</v>
      </c>
      <c r="U315" s="261">
        <f>IFERROR(IF(-SUM(U$20:U314)+U$15&lt;0.000001,0,IF($C315&gt;='H-32A-WP06 - Debt Service'!T$24,'H-32A-WP06 - Debt Service'!T$27/12,0)),"-")</f>
        <v>0</v>
      </c>
      <c r="V315" s="261">
        <f>IFERROR(IF(-SUM(V$20:V314)+V$15&lt;0.000001,0,IF($C315&gt;='H-32A-WP06 - Debt Service'!N$24,'H-32A-WP06 - Debt Service'!N$27/12,0)),"-")</f>
        <v>0</v>
      </c>
      <c r="W315" s="261">
        <f>IFERROR(IF(-SUM(W$20:W314)+W$15&lt;0.000001,0,IF($C315&gt;='H-32A-WP06 - Debt Service'!Q$24,'H-32A-WP06 - Debt Service'!Q$27/12,0)),"-")</f>
        <v>0</v>
      </c>
      <c r="X315" s="261">
        <f>IFERROR(IF(-SUM(X$20:X314)+X$15&lt;0.000001,0,IF($C315&gt;='H-32A-WP06 - Debt Service'!T$24,'H-32A-WP06 - Debt Service'!T$27/12,0)),"-")</f>
        <v>0</v>
      </c>
      <c r="Y315" s="261">
        <f>IFERROR(IF(-SUM(Y$20:Y314)+Y$15&lt;0.000001,0,IF($C315&gt;='H-32A-WP06 - Debt Service'!#REF!,'H-32A-WP06 - Debt Service'!#REF!/12,0)),"-")</f>
        <v>0</v>
      </c>
      <c r="Z315" s="261">
        <f>IFERROR(IF(-SUM(Z$20:Z314)+Z$15&lt;0.000001,0,IF($C315&gt;='H-32A-WP06 - Debt Service'!S$24,'H-32A-WP06 - Debt Service'!S$27/12,0)),"-")</f>
        <v>0</v>
      </c>
      <c r="AA315" s="261">
        <f>IFERROR(IF(-SUM(AA$20:AA314)+AA$15&lt;0.000001,0,IF($C315&gt;='H-32A-WP06 - Debt Service'!R$24,'H-32A-WP06 - Debt Service'!R$27/12,0)),"-")</f>
        <v>0</v>
      </c>
      <c r="AB315" s="261">
        <f>IFERROR(IF(-SUM(AB$20:AB314)+AB$15&lt;0.000001,0,IF($C315&gt;='H-32A-WP06 - Debt Service'!P$24,'H-32A-WP06 - Debt Service'!P$27/12,0)),"-")</f>
        <v>0</v>
      </c>
      <c r="AC315" s="261">
        <f>IFERROR(IF(-SUM(AC$20:AC314)+AC$15&lt;0.000001,0,IF($C315&gt;='H-32A-WP06 - Debt Service'!#REF!,'H-32A-WP06 - Debt Service'!#REF!/12,0)),"-")</f>
        <v>0</v>
      </c>
      <c r="AD315" s="261">
        <f>IFERROR(IF(-SUM(AD$20:AD314)+AD$15&lt;0.000001,0,IF($C315&gt;='H-32A-WP06 - Debt Service'!#REF!,'H-32A-WP06 - Debt Service'!#REF!/12,0)),"-")</f>
        <v>0</v>
      </c>
      <c r="AE315" s="261">
        <f>IFERROR(IF(-SUM(AE$20:AE314)+AE$15&lt;0.000001,0,IF($C315&gt;='H-32A-WP06 - Debt Service'!#REF!,'H-32A-WP06 - Debt Service'!#REF!/12,0)),"-")</f>
        <v>0</v>
      </c>
      <c r="AF315" s="261">
        <f>IFERROR(IF(-SUM(AF$20:AF314)+AF$15&lt;0.000001,0,IF($C315&gt;='H-32A-WP06 - Debt Service'!#REF!,'H-32A-WP06 - Debt Service'!#REF!/12,0)),"-")</f>
        <v>0</v>
      </c>
      <c r="AH315" s="252">
        <f t="shared" si="20"/>
        <v>2043</v>
      </c>
      <c r="AI315" s="273">
        <f t="shared" si="22"/>
        <v>52444</v>
      </c>
      <c r="AJ315" s="273"/>
      <c r="AK315" s="261" t="str">
        <f>IFERROR(IF(-SUM(AK$20:AK314)+AK$15&lt;0.000001,0,IF($C315&gt;='H-32A-WP06 - Debt Service'!AH$24,'H-32A-WP06 - Debt Service'!AH$27/12,0)),"-")</f>
        <v>-</v>
      </c>
      <c r="AL315" s="261">
        <f>IFERROR(IF(-SUM(AL$20:AL314)+AL$15&lt;0.000001,0,IF($C315&gt;='H-32A-WP06 - Debt Service'!AI$24,'H-32A-WP06 - Debt Service'!AI$27/12,0)),"-")</f>
        <v>0</v>
      </c>
      <c r="AM315" s="261">
        <f>IFERROR(IF(-SUM(AM$20:AM314)+AM$15&lt;0.000001,0,IF($C315&gt;='H-32A-WP06 - Debt Service'!AJ$24,'H-32A-WP06 - Debt Service'!AJ$27/12,0)),"-")</f>
        <v>0</v>
      </c>
      <c r="AN315" s="261">
        <f>IFERROR(IF(-SUM(AN$20:AN314)+AN$15&lt;0.000001,0,IF($C315&gt;='H-32A-WP06 - Debt Service'!AK$24,'H-32A-WP06 - Debt Service'!AK$27/12,0)),"-")</f>
        <v>0</v>
      </c>
      <c r="AO315" s="261">
        <f>IFERROR(IF(-SUM(AO$20:AO314)+AO$15&lt;0.000001,0,IF($C315&gt;='H-32A-WP06 - Debt Service'!AL$24,'H-32A-WP06 - Debt Service'!AL$27/12,0)),"-")</f>
        <v>0</v>
      </c>
      <c r="AP315" s="261">
        <f>IFERROR(IF(-SUM(AP$20:AP314)+AP$15&lt;0.000001,0,IF($C315&gt;='H-32A-WP06 - Debt Service'!AM$24,'H-32A-WP06 - Debt Service'!AM$27/12,0)),"-")</f>
        <v>0</v>
      </c>
      <c r="AQ315" s="261">
        <f>IFERROR(IF(-SUM(AQ$20:AQ314)+AQ$15&lt;0.000001,0,IF($C315&gt;='H-32A-WP06 - Debt Service'!AN$24,'H-32A-WP06 - Debt Service'!AN$27/12,0)),"-")</f>
        <v>0</v>
      </c>
      <c r="AR315" s="261">
        <f>IFERROR(IF(-SUM(AR$20:AR314)+AR$15&lt;0.000001,0,IF($C315&gt;='H-32A-WP06 - Debt Service'!AO$24,'H-32A-WP06 - Debt Service'!AO$27/12,0)),"-")</f>
        <v>0</v>
      </c>
      <c r="AS315" s="261">
        <f>IFERROR(IF(-SUM(AS$20:AS314)+AS$15&lt;0.000001,0,IF($C315&gt;='H-32A-WP06 - Debt Service'!AP$24,'H-32A-WP06 - Debt Service'!AP$27/12,0)),"-")</f>
        <v>0</v>
      </c>
      <c r="AT315" s="261">
        <f>IFERROR(IF(-SUM(AT$20:AT314)+AT$15&lt;0.000001,0,IF($C315&gt;='H-32A-WP06 - Debt Service'!AQ$24,'H-32A-WP06 - Debt Service'!AQ$27/12,0)),"-")</f>
        <v>0</v>
      </c>
    </row>
    <row r="316" spans="2:46" x14ac:dyDescent="0.35">
      <c r="B316" s="252">
        <f t="shared" si="19"/>
        <v>2043</v>
      </c>
      <c r="C316" s="273">
        <f t="shared" si="21"/>
        <v>52475</v>
      </c>
      <c r="D316" s="273"/>
      <c r="E316" s="261">
        <f>IFERROR(IF(-SUM(E$20:E315)+E$15&lt;0.000001,0,IF($C316&gt;='H-32A-WP06 - Debt Service'!C$24,'H-32A-WP06 - Debt Service'!C$27/12,0)),"-")</f>
        <v>0</v>
      </c>
      <c r="F316" s="261">
        <f>IFERROR(IF(-SUM(F$20:F315)+F$15&lt;0.000001,0,IF($C316&gt;='H-32A-WP06 - Debt Service'!D$24,'H-32A-WP06 - Debt Service'!D$27/12,0)),"-")</f>
        <v>0</v>
      </c>
      <c r="G316" s="261">
        <f>IFERROR(IF(-SUM(G$20:G315)+G$15&lt;0.000001,0,IF($C316&gt;='H-32A-WP06 - Debt Service'!E$24,'H-32A-WP06 - Debt Service'!E$27/12,0)),"-")</f>
        <v>0</v>
      </c>
      <c r="H316" s="261">
        <f>IFERROR(IF(-SUM(H$20:H315)+H$15&lt;0.000001,0,IF($C316&gt;='H-32A-WP06 - Debt Service'!F$24,'H-32A-WP06 - Debt Service'!F$27/12,0)),"-")</f>
        <v>0</v>
      </c>
      <c r="I316" s="261">
        <f>IFERROR(IF(-SUM(I$20:I315)+I$15&lt;0.000001,0,IF($C316&gt;='H-32A-WP06 - Debt Service'!G$24,'H-32A-WP06 - Debt Service'!G$27/12,0)),"-")</f>
        <v>0</v>
      </c>
      <c r="J316" s="261">
        <f>IFERROR(IF(-SUM(J$20:J315)+J$15&lt;0.000001,0,IF($C316&gt;='H-32A-WP06 - Debt Service'!H$24,'H-32A-WP06 - Debt Service'!H$27/12,0)),"-")</f>
        <v>0</v>
      </c>
      <c r="K316" s="261">
        <f>IFERROR(IF(-SUM(K$20:K315)+K$15&lt;0.000001,0,IF($C316&gt;='H-32A-WP06 - Debt Service'!I$24,'H-32A-WP06 - Debt Service'!I$27/12,0)),"-")</f>
        <v>0</v>
      </c>
      <c r="L316" s="261">
        <f>IFERROR(IF(-SUM(L$20:L315)+L$15&lt;0.000001,0,IF($C316&gt;='H-32A-WP06 - Debt Service'!J$24,'H-32A-WP06 - Debt Service'!J$27/12,0)),"-")</f>
        <v>0</v>
      </c>
      <c r="M316" s="261">
        <f>IFERROR(IF(-SUM(M$20:M315)+M$15&lt;0.000001,0,IF($C316&gt;='H-32A-WP06 - Debt Service'!K$24,'H-32A-WP06 - Debt Service'!K$27/12,0)),"-")</f>
        <v>0</v>
      </c>
      <c r="N316" s="261"/>
      <c r="O316" s="261"/>
      <c r="P316" s="261">
        <f>IFERROR(IF(-SUM(P$20:P315)+P$15&lt;0.000001,0,IF($C316&gt;='H-32A-WP06 - Debt Service'!M$24,'H-32A-WP06 - Debt Service'!M$27/12,0)),"-")</f>
        <v>0</v>
      </c>
      <c r="Q316" s="261">
        <f>IFERROR(IF(-SUM(Q$20:Q315)+Q$15&lt;0.000001,0,IF($C316&gt;='H-32A-WP06 - Debt Service'!L$24,'H-32A-WP06 - Debt Service'!L$27/12,0)),"-")</f>
        <v>0</v>
      </c>
      <c r="R316" s="261">
        <f>IFERROR(IF(-SUM(R$20:R315)+R$15&lt;0.000001,0,IF($C316&gt;='H-32A-WP06 - Debt Service'!S$24,'H-32A-WP06 - Debt Service'!S$27/12,0)),"-")</f>
        <v>0</v>
      </c>
      <c r="S316" s="261">
        <f>IFERROR(IF(-SUM(S$20:S315)+S$15&lt;0.000001,0,IF($C316&gt;='H-32A-WP06 - Debt Service'!O$24,'H-32A-WP06 - Debt Service'!O$27/12,0)),"-")</f>
        <v>0</v>
      </c>
      <c r="T316" s="261">
        <f>IFERROR(IF(-SUM(T$20:T315)+T$15&lt;0.000001,0,IF($C316&gt;='H-32A-WP06 - Debt Service'!#REF!,'H-32A-WP06 - Debt Service'!#REF!/12,0)),"-")</f>
        <v>0</v>
      </c>
      <c r="U316" s="261">
        <f>IFERROR(IF(-SUM(U$20:U315)+U$15&lt;0.000001,0,IF($C316&gt;='H-32A-WP06 - Debt Service'!T$24,'H-32A-WP06 - Debt Service'!T$27/12,0)),"-")</f>
        <v>0</v>
      </c>
      <c r="V316" s="261">
        <f>IFERROR(IF(-SUM(V$20:V315)+V$15&lt;0.000001,0,IF($C316&gt;='H-32A-WP06 - Debt Service'!N$24,'H-32A-WP06 - Debt Service'!N$27/12,0)),"-")</f>
        <v>0</v>
      </c>
      <c r="W316" s="261">
        <f>IFERROR(IF(-SUM(W$20:W315)+W$15&lt;0.000001,0,IF($C316&gt;='H-32A-WP06 - Debt Service'!Q$24,'H-32A-WP06 - Debt Service'!Q$27/12,0)),"-")</f>
        <v>0</v>
      </c>
      <c r="X316" s="261">
        <f>IFERROR(IF(-SUM(X$20:X315)+X$15&lt;0.000001,0,IF($C316&gt;='H-32A-WP06 - Debt Service'!T$24,'H-32A-WP06 - Debt Service'!T$27/12,0)),"-")</f>
        <v>0</v>
      </c>
      <c r="Y316" s="261">
        <f>IFERROR(IF(-SUM(Y$20:Y315)+Y$15&lt;0.000001,0,IF($C316&gt;='H-32A-WP06 - Debt Service'!#REF!,'H-32A-WP06 - Debt Service'!#REF!/12,0)),"-")</f>
        <v>0</v>
      </c>
      <c r="Z316" s="261">
        <f>IFERROR(IF(-SUM(Z$20:Z315)+Z$15&lt;0.000001,0,IF($C316&gt;='H-32A-WP06 - Debt Service'!S$24,'H-32A-WP06 - Debt Service'!S$27/12,0)),"-")</f>
        <v>0</v>
      </c>
      <c r="AA316" s="261">
        <f>IFERROR(IF(-SUM(AA$20:AA315)+AA$15&lt;0.000001,0,IF($C316&gt;='H-32A-WP06 - Debt Service'!R$24,'H-32A-WP06 - Debt Service'!R$27/12,0)),"-")</f>
        <v>0</v>
      </c>
      <c r="AB316" s="261">
        <f>IFERROR(IF(-SUM(AB$20:AB315)+AB$15&lt;0.000001,0,IF($C316&gt;='H-32A-WP06 - Debt Service'!P$24,'H-32A-WP06 - Debt Service'!P$27/12,0)),"-")</f>
        <v>0</v>
      </c>
      <c r="AC316" s="261">
        <f>IFERROR(IF(-SUM(AC$20:AC315)+AC$15&lt;0.000001,0,IF($C316&gt;='H-32A-WP06 - Debt Service'!#REF!,'H-32A-WP06 - Debt Service'!#REF!/12,0)),"-")</f>
        <v>0</v>
      </c>
      <c r="AD316" s="261">
        <f>IFERROR(IF(-SUM(AD$20:AD315)+AD$15&lt;0.000001,0,IF($C316&gt;='H-32A-WP06 - Debt Service'!#REF!,'H-32A-WP06 - Debt Service'!#REF!/12,0)),"-")</f>
        <v>0</v>
      </c>
      <c r="AE316" s="261">
        <f>IFERROR(IF(-SUM(AE$20:AE315)+AE$15&lt;0.000001,0,IF($C316&gt;='H-32A-WP06 - Debt Service'!#REF!,'H-32A-WP06 - Debt Service'!#REF!/12,0)),"-")</f>
        <v>0</v>
      </c>
      <c r="AF316" s="261">
        <f>IFERROR(IF(-SUM(AF$20:AF315)+AF$15&lt;0.000001,0,IF($C316&gt;='H-32A-WP06 - Debt Service'!#REF!,'H-32A-WP06 - Debt Service'!#REF!/12,0)),"-")</f>
        <v>0</v>
      </c>
      <c r="AH316" s="252">
        <f t="shared" si="20"/>
        <v>2043</v>
      </c>
      <c r="AI316" s="273">
        <f t="shared" si="22"/>
        <v>52475</v>
      </c>
      <c r="AJ316" s="273"/>
      <c r="AK316" s="261" t="str">
        <f>IFERROR(IF(-SUM(AK$20:AK315)+AK$15&lt;0.000001,0,IF($C316&gt;='H-32A-WP06 - Debt Service'!AH$24,'H-32A-WP06 - Debt Service'!AH$27/12,0)),"-")</f>
        <v>-</v>
      </c>
      <c r="AL316" s="261">
        <f>IFERROR(IF(-SUM(AL$20:AL315)+AL$15&lt;0.000001,0,IF($C316&gt;='H-32A-WP06 - Debt Service'!AI$24,'H-32A-WP06 - Debt Service'!AI$27/12,0)),"-")</f>
        <v>0</v>
      </c>
      <c r="AM316" s="261">
        <f>IFERROR(IF(-SUM(AM$20:AM315)+AM$15&lt;0.000001,0,IF($C316&gt;='H-32A-WP06 - Debt Service'!AJ$24,'H-32A-WP06 - Debt Service'!AJ$27/12,0)),"-")</f>
        <v>0</v>
      </c>
      <c r="AN316" s="261">
        <f>IFERROR(IF(-SUM(AN$20:AN315)+AN$15&lt;0.000001,0,IF($C316&gt;='H-32A-WP06 - Debt Service'!AK$24,'H-32A-WP06 - Debt Service'!AK$27/12,0)),"-")</f>
        <v>0</v>
      </c>
      <c r="AO316" s="261">
        <f>IFERROR(IF(-SUM(AO$20:AO315)+AO$15&lt;0.000001,0,IF($C316&gt;='H-32A-WP06 - Debt Service'!AL$24,'H-32A-WP06 - Debt Service'!AL$27/12,0)),"-")</f>
        <v>0</v>
      </c>
      <c r="AP316" s="261">
        <f>IFERROR(IF(-SUM(AP$20:AP315)+AP$15&lt;0.000001,0,IF($C316&gt;='H-32A-WP06 - Debt Service'!AM$24,'H-32A-WP06 - Debt Service'!AM$27/12,0)),"-")</f>
        <v>0</v>
      </c>
      <c r="AQ316" s="261">
        <f>IFERROR(IF(-SUM(AQ$20:AQ315)+AQ$15&lt;0.000001,0,IF($C316&gt;='H-32A-WP06 - Debt Service'!AN$24,'H-32A-WP06 - Debt Service'!AN$27/12,0)),"-")</f>
        <v>0</v>
      </c>
      <c r="AR316" s="261">
        <f>IFERROR(IF(-SUM(AR$20:AR315)+AR$15&lt;0.000001,0,IF($C316&gt;='H-32A-WP06 - Debt Service'!AO$24,'H-32A-WP06 - Debt Service'!AO$27/12,0)),"-")</f>
        <v>0</v>
      </c>
      <c r="AS316" s="261">
        <f>IFERROR(IF(-SUM(AS$20:AS315)+AS$15&lt;0.000001,0,IF($C316&gt;='H-32A-WP06 - Debt Service'!AP$24,'H-32A-WP06 - Debt Service'!AP$27/12,0)),"-")</f>
        <v>0</v>
      </c>
      <c r="AT316" s="261">
        <f>IFERROR(IF(-SUM(AT$20:AT315)+AT$15&lt;0.000001,0,IF($C316&gt;='H-32A-WP06 - Debt Service'!AQ$24,'H-32A-WP06 - Debt Service'!AQ$27/12,0)),"-")</f>
        <v>0</v>
      </c>
    </row>
    <row r="317" spans="2:46" x14ac:dyDescent="0.35">
      <c r="B317" s="252">
        <f t="shared" si="19"/>
        <v>2043</v>
      </c>
      <c r="C317" s="273">
        <f t="shared" si="21"/>
        <v>52505</v>
      </c>
      <c r="D317" s="273"/>
      <c r="E317" s="261">
        <f>IFERROR(IF(-SUM(E$20:E316)+E$15&lt;0.000001,0,IF($C317&gt;='H-32A-WP06 - Debt Service'!C$24,'H-32A-WP06 - Debt Service'!C$27/12,0)),"-")</f>
        <v>0</v>
      </c>
      <c r="F317" s="261">
        <f>IFERROR(IF(-SUM(F$20:F316)+F$15&lt;0.000001,0,IF($C317&gt;='H-32A-WP06 - Debt Service'!D$24,'H-32A-WP06 - Debt Service'!D$27/12,0)),"-")</f>
        <v>0</v>
      </c>
      <c r="G317" s="261">
        <f>IFERROR(IF(-SUM(G$20:G316)+G$15&lt;0.000001,0,IF($C317&gt;='H-32A-WP06 - Debt Service'!E$24,'H-32A-WP06 - Debt Service'!E$27/12,0)),"-")</f>
        <v>0</v>
      </c>
      <c r="H317" s="261">
        <f>IFERROR(IF(-SUM(H$20:H316)+H$15&lt;0.000001,0,IF($C317&gt;='H-32A-WP06 - Debt Service'!F$24,'H-32A-WP06 - Debt Service'!F$27/12,0)),"-")</f>
        <v>0</v>
      </c>
      <c r="I317" s="261">
        <f>IFERROR(IF(-SUM(I$20:I316)+I$15&lt;0.000001,0,IF($C317&gt;='H-32A-WP06 - Debt Service'!G$24,'H-32A-WP06 - Debt Service'!G$27/12,0)),"-")</f>
        <v>0</v>
      </c>
      <c r="J317" s="261">
        <f>IFERROR(IF(-SUM(J$20:J316)+J$15&lt;0.000001,0,IF($C317&gt;='H-32A-WP06 - Debt Service'!H$24,'H-32A-WP06 - Debt Service'!H$27/12,0)),"-")</f>
        <v>0</v>
      </c>
      <c r="K317" s="261">
        <f>IFERROR(IF(-SUM(K$20:K316)+K$15&lt;0.000001,0,IF($C317&gt;='H-32A-WP06 - Debt Service'!I$24,'H-32A-WP06 - Debt Service'!I$27/12,0)),"-")</f>
        <v>0</v>
      </c>
      <c r="L317" s="261">
        <f>IFERROR(IF(-SUM(L$20:L316)+L$15&lt;0.000001,0,IF($C317&gt;='H-32A-WP06 - Debt Service'!J$24,'H-32A-WP06 - Debt Service'!J$27/12,0)),"-")</f>
        <v>0</v>
      </c>
      <c r="M317" s="261">
        <f>IFERROR(IF(-SUM(M$20:M316)+M$15&lt;0.000001,0,IF($C317&gt;='H-32A-WP06 - Debt Service'!K$24,'H-32A-WP06 - Debt Service'!K$27/12,0)),"-")</f>
        <v>0</v>
      </c>
      <c r="N317" s="261"/>
      <c r="O317" s="261"/>
      <c r="P317" s="261">
        <f>IFERROR(IF(-SUM(P$20:P316)+P$15&lt;0.000001,0,IF($C317&gt;='H-32A-WP06 - Debt Service'!M$24,'H-32A-WP06 - Debt Service'!M$27/12,0)),"-")</f>
        <v>0</v>
      </c>
      <c r="Q317" s="261">
        <f>IFERROR(IF(-SUM(Q$20:Q316)+Q$15&lt;0.000001,0,IF($C317&gt;='H-32A-WP06 - Debt Service'!L$24,'H-32A-WP06 - Debt Service'!L$27/12,0)),"-")</f>
        <v>0</v>
      </c>
      <c r="R317" s="261">
        <f>IFERROR(IF(-SUM(R$20:R316)+R$15&lt;0.000001,0,IF($C317&gt;='H-32A-WP06 - Debt Service'!S$24,'H-32A-WP06 - Debt Service'!S$27/12,0)),"-")</f>
        <v>0</v>
      </c>
      <c r="S317" s="261">
        <f>IFERROR(IF(-SUM(S$20:S316)+S$15&lt;0.000001,0,IF($C317&gt;='H-32A-WP06 - Debt Service'!O$24,'H-32A-WP06 - Debt Service'!O$27/12,0)),"-")</f>
        <v>0</v>
      </c>
      <c r="T317" s="261">
        <f>IFERROR(IF(-SUM(T$20:T316)+T$15&lt;0.000001,0,IF($C317&gt;='H-32A-WP06 - Debt Service'!#REF!,'H-32A-WP06 - Debt Service'!#REF!/12,0)),"-")</f>
        <v>0</v>
      </c>
      <c r="U317" s="261">
        <f>IFERROR(IF(-SUM(U$20:U316)+U$15&lt;0.000001,0,IF($C317&gt;='H-32A-WP06 - Debt Service'!T$24,'H-32A-WP06 - Debt Service'!T$27/12,0)),"-")</f>
        <v>0</v>
      </c>
      <c r="V317" s="261">
        <f>IFERROR(IF(-SUM(V$20:V316)+V$15&lt;0.000001,0,IF($C317&gt;='H-32A-WP06 - Debt Service'!N$24,'H-32A-WP06 - Debt Service'!N$27/12,0)),"-")</f>
        <v>0</v>
      </c>
      <c r="W317" s="261">
        <f>IFERROR(IF(-SUM(W$20:W316)+W$15&lt;0.000001,0,IF($C317&gt;='H-32A-WP06 - Debt Service'!Q$24,'H-32A-WP06 - Debt Service'!Q$27/12,0)),"-")</f>
        <v>0</v>
      </c>
      <c r="X317" s="261">
        <f>IFERROR(IF(-SUM(X$20:X316)+X$15&lt;0.000001,0,IF($C317&gt;='H-32A-WP06 - Debt Service'!T$24,'H-32A-WP06 - Debt Service'!T$27/12,0)),"-")</f>
        <v>0</v>
      </c>
      <c r="Y317" s="261">
        <f>IFERROR(IF(-SUM(Y$20:Y316)+Y$15&lt;0.000001,0,IF($C317&gt;='H-32A-WP06 - Debt Service'!#REF!,'H-32A-WP06 - Debt Service'!#REF!/12,0)),"-")</f>
        <v>0</v>
      </c>
      <c r="Z317" s="261">
        <f>IFERROR(IF(-SUM(Z$20:Z316)+Z$15&lt;0.000001,0,IF($C317&gt;='H-32A-WP06 - Debt Service'!S$24,'H-32A-WP06 - Debt Service'!S$27/12,0)),"-")</f>
        <v>0</v>
      </c>
      <c r="AA317" s="261">
        <f>IFERROR(IF(-SUM(AA$20:AA316)+AA$15&lt;0.000001,0,IF($C317&gt;='H-32A-WP06 - Debt Service'!R$24,'H-32A-WP06 - Debt Service'!R$27/12,0)),"-")</f>
        <v>0</v>
      </c>
      <c r="AB317" s="261">
        <f>IFERROR(IF(-SUM(AB$20:AB316)+AB$15&lt;0.000001,0,IF($C317&gt;='H-32A-WP06 - Debt Service'!P$24,'H-32A-WP06 - Debt Service'!P$27/12,0)),"-")</f>
        <v>0</v>
      </c>
      <c r="AC317" s="261">
        <f>IFERROR(IF(-SUM(AC$20:AC316)+AC$15&lt;0.000001,0,IF($C317&gt;='H-32A-WP06 - Debt Service'!#REF!,'H-32A-WP06 - Debt Service'!#REF!/12,0)),"-")</f>
        <v>0</v>
      </c>
      <c r="AD317" s="261">
        <f>IFERROR(IF(-SUM(AD$20:AD316)+AD$15&lt;0.000001,0,IF($C317&gt;='H-32A-WP06 - Debt Service'!#REF!,'H-32A-WP06 - Debt Service'!#REF!/12,0)),"-")</f>
        <v>0</v>
      </c>
      <c r="AE317" s="261">
        <f>IFERROR(IF(-SUM(AE$20:AE316)+AE$15&lt;0.000001,0,IF($C317&gt;='H-32A-WP06 - Debt Service'!#REF!,'H-32A-WP06 - Debt Service'!#REF!/12,0)),"-")</f>
        <v>0</v>
      </c>
      <c r="AF317" s="261">
        <f>IFERROR(IF(-SUM(AF$20:AF316)+AF$15&lt;0.000001,0,IF($C317&gt;='H-32A-WP06 - Debt Service'!#REF!,'H-32A-WP06 - Debt Service'!#REF!/12,0)),"-")</f>
        <v>0</v>
      </c>
      <c r="AH317" s="252">
        <f t="shared" si="20"/>
        <v>2043</v>
      </c>
      <c r="AI317" s="273">
        <f t="shared" si="22"/>
        <v>52505</v>
      </c>
      <c r="AJ317" s="273"/>
      <c r="AK317" s="261" t="str">
        <f>IFERROR(IF(-SUM(AK$20:AK316)+AK$15&lt;0.000001,0,IF($C317&gt;='H-32A-WP06 - Debt Service'!AH$24,'H-32A-WP06 - Debt Service'!AH$27/12,0)),"-")</f>
        <v>-</v>
      </c>
      <c r="AL317" s="261">
        <f>IFERROR(IF(-SUM(AL$20:AL316)+AL$15&lt;0.000001,0,IF($C317&gt;='H-32A-WP06 - Debt Service'!AI$24,'H-32A-WP06 - Debt Service'!AI$27/12,0)),"-")</f>
        <v>0</v>
      </c>
      <c r="AM317" s="261">
        <f>IFERROR(IF(-SUM(AM$20:AM316)+AM$15&lt;0.000001,0,IF($C317&gt;='H-32A-WP06 - Debt Service'!AJ$24,'H-32A-WP06 - Debt Service'!AJ$27/12,0)),"-")</f>
        <v>0</v>
      </c>
      <c r="AN317" s="261">
        <f>IFERROR(IF(-SUM(AN$20:AN316)+AN$15&lt;0.000001,0,IF($C317&gt;='H-32A-WP06 - Debt Service'!AK$24,'H-32A-WP06 - Debt Service'!AK$27/12,0)),"-")</f>
        <v>0</v>
      </c>
      <c r="AO317" s="261">
        <f>IFERROR(IF(-SUM(AO$20:AO316)+AO$15&lt;0.000001,0,IF($C317&gt;='H-32A-WP06 - Debt Service'!AL$24,'H-32A-WP06 - Debt Service'!AL$27/12,0)),"-")</f>
        <v>0</v>
      </c>
      <c r="AP317" s="261">
        <f>IFERROR(IF(-SUM(AP$20:AP316)+AP$15&lt;0.000001,0,IF($C317&gt;='H-32A-WP06 - Debt Service'!AM$24,'H-32A-WP06 - Debt Service'!AM$27/12,0)),"-")</f>
        <v>0</v>
      </c>
      <c r="AQ317" s="261">
        <f>IFERROR(IF(-SUM(AQ$20:AQ316)+AQ$15&lt;0.000001,0,IF($C317&gt;='H-32A-WP06 - Debt Service'!AN$24,'H-32A-WP06 - Debt Service'!AN$27/12,0)),"-")</f>
        <v>0</v>
      </c>
      <c r="AR317" s="261">
        <f>IFERROR(IF(-SUM(AR$20:AR316)+AR$15&lt;0.000001,0,IF($C317&gt;='H-32A-WP06 - Debt Service'!AO$24,'H-32A-WP06 - Debt Service'!AO$27/12,0)),"-")</f>
        <v>0</v>
      </c>
      <c r="AS317" s="261">
        <f>IFERROR(IF(-SUM(AS$20:AS316)+AS$15&lt;0.000001,0,IF($C317&gt;='H-32A-WP06 - Debt Service'!AP$24,'H-32A-WP06 - Debt Service'!AP$27/12,0)),"-")</f>
        <v>0</v>
      </c>
      <c r="AT317" s="261">
        <f>IFERROR(IF(-SUM(AT$20:AT316)+AT$15&lt;0.000001,0,IF($C317&gt;='H-32A-WP06 - Debt Service'!AQ$24,'H-32A-WP06 - Debt Service'!AQ$27/12,0)),"-")</f>
        <v>0</v>
      </c>
    </row>
    <row r="318" spans="2:46" x14ac:dyDescent="0.35">
      <c r="B318" s="252">
        <f t="shared" si="19"/>
        <v>2043</v>
      </c>
      <c r="C318" s="273">
        <f t="shared" si="21"/>
        <v>52536</v>
      </c>
      <c r="D318" s="273"/>
      <c r="E318" s="261">
        <f>IFERROR(IF(-SUM(E$20:E317)+E$15&lt;0.000001,0,IF($C318&gt;='H-32A-WP06 - Debt Service'!C$24,'H-32A-WP06 - Debt Service'!C$27/12,0)),"-")</f>
        <v>0</v>
      </c>
      <c r="F318" s="261">
        <f>IFERROR(IF(-SUM(F$20:F317)+F$15&lt;0.000001,0,IF($C318&gt;='H-32A-WP06 - Debt Service'!D$24,'H-32A-WP06 - Debt Service'!D$27/12,0)),"-")</f>
        <v>0</v>
      </c>
      <c r="G318" s="261">
        <f>IFERROR(IF(-SUM(G$20:G317)+G$15&lt;0.000001,0,IF($C318&gt;='H-32A-WP06 - Debt Service'!E$24,'H-32A-WP06 - Debt Service'!E$27/12,0)),"-")</f>
        <v>0</v>
      </c>
      <c r="H318" s="261">
        <f>IFERROR(IF(-SUM(H$20:H317)+H$15&lt;0.000001,0,IF($C318&gt;='H-32A-WP06 - Debt Service'!F$24,'H-32A-WP06 - Debt Service'!F$27/12,0)),"-")</f>
        <v>0</v>
      </c>
      <c r="I318" s="261">
        <f>IFERROR(IF(-SUM(I$20:I317)+I$15&lt;0.000001,0,IF($C318&gt;='H-32A-WP06 - Debt Service'!G$24,'H-32A-WP06 - Debt Service'!G$27/12,0)),"-")</f>
        <v>0</v>
      </c>
      <c r="J318" s="261">
        <f>IFERROR(IF(-SUM(J$20:J317)+J$15&lt;0.000001,0,IF($C318&gt;='H-32A-WP06 - Debt Service'!H$24,'H-32A-WP06 - Debt Service'!H$27/12,0)),"-")</f>
        <v>0</v>
      </c>
      <c r="K318" s="261">
        <f>IFERROR(IF(-SUM(K$20:K317)+K$15&lt;0.000001,0,IF($C318&gt;='H-32A-WP06 - Debt Service'!I$24,'H-32A-WP06 - Debt Service'!I$27/12,0)),"-")</f>
        <v>0</v>
      </c>
      <c r="L318" s="261">
        <f>IFERROR(IF(-SUM(L$20:L317)+L$15&lt;0.000001,0,IF($C318&gt;='H-32A-WP06 - Debt Service'!J$24,'H-32A-WP06 - Debt Service'!J$27/12,0)),"-")</f>
        <v>0</v>
      </c>
      <c r="M318" s="261">
        <f>IFERROR(IF(-SUM(M$20:M317)+M$15&lt;0.000001,0,IF($C318&gt;='H-32A-WP06 - Debt Service'!K$24,'H-32A-WP06 - Debt Service'!K$27/12,0)),"-")</f>
        <v>0</v>
      </c>
      <c r="N318" s="261"/>
      <c r="O318" s="261"/>
      <c r="P318" s="261">
        <f>IFERROR(IF(-SUM(P$20:P317)+P$15&lt;0.000001,0,IF($C318&gt;='H-32A-WP06 - Debt Service'!M$24,'H-32A-WP06 - Debt Service'!M$27/12,0)),"-")</f>
        <v>0</v>
      </c>
      <c r="Q318" s="261">
        <f>IFERROR(IF(-SUM(Q$20:Q317)+Q$15&lt;0.000001,0,IF($C318&gt;='H-32A-WP06 - Debt Service'!L$24,'H-32A-WP06 - Debt Service'!L$27/12,0)),"-")</f>
        <v>0</v>
      </c>
      <c r="R318" s="261">
        <f>IFERROR(IF(-SUM(R$20:R317)+R$15&lt;0.000001,0,IF($C318&gt;='H-32A-WP06 - Debt Service'!S$24,'H-32A-WP06 - Debt Service'!S$27/12,0)),"-")</f>
        <v>0</v>
      </c>
      <c r="S318" s="261">
        <f>IFERROR(IF(-SUM(S$20:S317)+S$15&lt;0.000001,0,IF($C318&gt;='H-32A-WP06 - Debt Service'!O$24,'H-32A-WP06 - Debt Service'!O$27/12,0)),"-")</f>
        <v>0</v>
      </c>
      <c r="T318" s="261">
        <f>IFERROR(IF(-SUM(T$20:T317)+T$15&lt;0.000001,0,IF($C318&gt;='H-32A-WP06 - Debt Service'!#REF!,'H-32A-WP06 - Debt Service'!#REF!/12,0)),"-")</f>
        <v>0</v>
      </c>
      <c r="U318" s="261">
        <f>IFERROR(IF(-SUM(U$20:U317)+U$15&lt;0.000001,0,IF($C318&gt;='H-32A-WP06 - Debt Service'!T$24,'H-32A-WP06 - Debt Service'!T$27/12,0)),"-")</f>
        <v>0</v>
      </c>
      <c r="V318" s="261">
        <f>IFERROR(IF(-SUM(V$20:V317)+V$15&lt;0.000001,0,IF($C318&gt;='H-32A-WP06 - Debt Service'!N$24,'H-32A-WP06 - Debt Service'!N$27/12,0)),"-")</f>
        <v>0</v>
      </c>
      <c r="W318" s="261">
        <f>IFERROR(IF(-SUM(W$20:W317)+W$15&lt;0.000001,0,IF($C318&gt;='H-32A-WP06 - Debt Service'!Q$24,'H-32A-WP06 - Debt Service'!Q$27/12,0)),"-")</f>
        <v>0</v>
      </c>
      <c r="X318" s="261">
        <f>IFERROR(IF(-SUM(X$20:X317)+X$15&lt;0.000001,0,IF($C318&gt;='H-32A-WP06 - Debt Service'!T$24,'H-32A-WP06 - Debt Service'!T$27/12,0)),"-")</f>
        <v>0</v>
      </c>
      <c r="Y318" s="261">
        <f>IFERROR(IF(-SUM(Y$20:Y317)+Y$15&lt;0.000001,0,IF($C318&gt;='H-32A-WP06 - Debt Service'!#REF!,'H-32A-WP06 - Debt Service'!#REF!/12,0)),"-")</f>
        <v>0</v>
      </c>
      <c r="Z318" s="261">
        <f>IFERROR(IF(-SUM(Z$20:Z317)+Z$15&lt;0.000001,0,IF($C318&gt;='H-32A-WP06 - Debt Service'!S$24,'H-32A-WP06 - Debt Service'!S$27/12,0)),"-")</f>
        <v>0</v>
      </c>
      <c r="AA318" s="261">
        <f>IFERROR(IF(-SUM(AA$20:AA317)+AA$15&lt;0.000001,0,IF($C318&gt;='H-32A-WP06 - Debt Service'!R$24,'H-32A-WP06 - Debt Service'!R$27/12,0)),"-")</f>
        <v>0</v>
      </c>
      <c r="AB318" s="261">
        <f>IFERROR(IF(-SUM(AB$20:AB317)+AB$15&lt;0.000001,0,IF($C318&gt;='H-32A-WP06 - Debt Service'!P$24,'H-32A-WP06 - Debt Service'!P$27/12,0)),"-")</f>
        <v>0</v>
      </c>
      <c r="AC318" s="261">
        <f>IFERROR(IF(-SUM(AC$20:AC317)+AC$15&lt;0.000001,0,IF($C318&gt;='H-32A-WP06 - Debt Service'!#REF!,'H-32A-WP06 - Debt Service'!#REF!/12,0)),"-")</f>
        <v>0</v>
      </c>
      <c r="AD318" s="261">
        <f>IFERROR(IF(-SUM(AD$20:AD317)+AD$15&lt;0.000001,0,IF($C318&gt;='H-32A-WP06 - Debt Service'!#REF!,'H-32A-WP06 - Debt Service'!#REF!/12,0)),"-")</f>
        <v>0</v>
      </c>
      <c r="AE318" s="261">
        <f>IFERROR(IF(-SUM(AE$20:AE317)+AE$15&lt;0.000001,0,IF($C318&gt;='H-32A-WP06 - Debt Service'!#REF!,'H-32A-WP06 - Debt Service'!#REF!/12,0)),"-")</f>
        <v>0</v>
      </c>
      <c r="AF318" s="261">
        <f>IFERROR(IF(-SUM(AF$20:AF317)+AF$15&lt;0.000001,0,IF($C318&gt;='H-32A-WP06 - Debt Service'!#REF!,'H-32A-WP06 - Debt Service'!#REF!/12,0)),"-")</f>
        <v>0</v>
      </c>
      <c r="AH318" s="252">
        <f t="shared" si="20"/>
        <v>2043</v>
      </c>
      <c r="AI318" s="273">
        <f t="shared" si="22"/>
        <v>52536</v>
      </c>
      <c r="AJ318" s="273"/>
      <c r="AK318" s="261" t="str">
        <f>IFERROR(IF(-SUM(AK$20:AK317)+AK$15&lt;0.000001,0,IF($C318&gt;='H-32A-WP06 - Debt Service'!AH$24,'H-32A-WP06 - Debt Service'!AH$27/12,0)),"-")</f>
        <v>-</v>
      </c>
      <c r="AL318" s="261">
        <f>IFERROR(IF(-SUM(AL$20:AL317)+AL$15&lt;0.000001,0,IF($C318&gt;='H-32A-WP06 - Debt Service'!AI$24,'H-32A-WP06 - Debt Service'!AI$27/12,0)),"-")</f>
        <v>0</v>
      </c>
      <c r="AM318" s="261">
        <f>IFERROR(IF(-SUM(AM$20:AM317)+AM$15&lt;0.000001,0,IF($C318&gt;='H-32A-WP06 - Debt Service'!AJ$24,'H-32A-WP06 - Debt Service'!AJ$27/12,0)),"-")</f>
        <v>0</v>
      </c>
      <c r="AN318" s="261">
        <f>IFERROR(IF(-SUM(AN$20:AN317)+AN$15&lt;0.000001,0,IF($C318&gt;='H-32A-WP06 - Debt Service'!AK$24,'H-32A-WP06 - Debt Service'!AK$27/12,0)),"-")</f>
        <v>0</v>
      </c>
      <c r="AO318" s="261">
        <f>IFERROR(IF(-SUM(AO$20:AO317)+AO$15&lt;0.000001,0,IF($C318&gt;='H-32A-WP06 - Debt Service'!AL$24,'H-32A-WP06 - Debt Service'!AL$27/12,0)),"-")</f>
        <v>0</v>
      </c>
      <c r="AP318" s="261">
        <f>IFERROR(IF(-SUM(AP$20:AP317)+AP$15&lt;0.000001,0,IF($C318&gt;='H-32A-WP06 - Debt Service'!AM$24,'H-32A-WP06 - Debt Service'!AM$27/12,0)),"-")</f>
        <v>0</v>
      </c>
      <c r="AQ318" s="261">
        <f>IFERROR(IF(-SUM(AQ$20:AQ317)+AQ$15&lt;0.000001,0,IF($C318&gt;='H-32A-WP06 - Debt Service'!AN$24,'H-32A-WP06 - Debt Service'!AN$27/12,0)),"-")</f>
        <v>0</v>
      </c>
      <c r="AR318" s="261">
        <f>IFERROR(IF(-SUM(AR$20:AR317)+AR$15&lt;0.000001,0,IF($C318&gt;='H-32A-WP06 - Debt Service'!AO$24,'H-32A-WP06 - Debt Service'!AO$27/12,0)),"-")</f>
        <v>0</v>
      </c>
      <c r="AS318" s="261">
        <f>IFERROR(IF(-SUM(AS$20:AS317)+AS$15&lt;0.000001,0,IF($C318&gt;='H-32A-WP06 - Debt Service'!AP$24,'H-32A-WP06 - Debt Service'!AP$27/12,0)),"-")</f>
        <v>0</v>
      </c>
      <c r="AT318" s="261">
        <f>IFERROR(IF(-SUM(AT$20:AT317)+AT$15&lt;0.000001,0,IF($C318&gt;='H-32A-WP06 - Debt Service'!AQ$24,'H-32A-WP06 - Debt Service'!AQ$27/12,0)),"-")</f>
        <v>0</v>
      </c>
    </row>
    <row r="319" spans="2:46" x14ac:dyDescent="0.35">
      <c r="B319" s="252">
        <f t="shared" si="19"/>
        <v>2043</v>
      </c>
      <c r="C319" s="273">
        <f t="shared" si="21"/>
        <v>52566</v>
      </c>
      <c r="D319" s="273"/>
      <c r="E319" s="261">
        <f>IFERROR(IF(-SUM(E$20:E318)+E$15&lt;0.000001,0,IF($C319&gt;='H-32A-WP06 - Debt Service'!C$24,'H-32A-WP06 - Debt Service'!C$27/12,0)),"-")</f>
        <v>0</v>
      </c>
      <c r="F319" s="261">
        <f>IFERROR(IF(-SUM(F$20:F318)+F$15&lt;0.000001,0,IF($C319&gt;='H-32A-WP06 - Debt Service'!D$24,'H-32A-WP06 - Debt Service'!D$27/12,0)),"-")</f>
        <v>0</v>
      </c>
      <c r="G319" s="261">
        <f>IFERROR(IF(-SUM(G$20:G318)+G$15&lt;0.000001,0,IF($C319&gt;='H-32A-WP06 - Debt Service'!E$24,'H-32A-WP06 - Debt Service'!E$27/12,0)),"-")</f>
        <v>0</v>
      </c>
      <c r="H319" s="261">
        <f>IFERROR(IF(-SUM(H$20:H318)+H$15&lt;0.000001,0,IF($C319&gt;='H-32A-WP06 - Debt Service'!F$24,'H-32A-WP06 - Debt Service'!F$27/12,0)),"-")</f>
        <v>0</v>
      </c>
      <c r="I319" s="261">
        <f>IFERROR(IF(-SUM(I$20:I318)+I$15&lt;0.000001,0,IF($C319&gt;='H-32A-WP06 - Debt Service'!G$24,'H-32A-WP06 - Debt Service'!G$27/12,0)),"-")</f>
        <v>0</v>
      </c>
      <c r="J319" s="261">
        <f>IFERROR(IF(-SUM(J$20:J318)+J$15&lt;0.000001,0,IF($C319&gt;='H-32A-WP06 - Debt Service'!H$24,'H-32A-WP06 - Debt Service'!H$27/12,0)),"-")</f>
        <v>0</v>
      </c>
      <c r="K319" s="261">
        <f>IFERROR(IF(-SUM(K$20:K318)+K$15&lt;0.000001,0,IF($C319&gt;='H-32A-WP06 - Debt Service'!I$24,'H-32A-WP06 - Debt Service'!I$27/12,0)),"-")</f>
        <v>0</v>
      </c>
      <c r="L319" s="261">
        <f>IFERROR(IF(-SUM(L$20:L318)+L$15&lt;0.000001,0,IF($C319&gt;='H-32A-WP06 - Debt Service'!J$24,'H-32A-WP06 - Debt Service'!J$27/12,0)),"-")</f>
        <v>0</v>
      </c>
      <c r="M319" s="261">
        <f>IFERROR(IF(-SUM(M$20:M318)+M$15&lt;0.000001,0,IF($C319&gt;='H-32A-WP06 - Debt Service'!K$24,'H-32A-WP06 - Debt Service'!K$27/12,0)),"-")</f>
        <v>0</v>
      </c>
      <c r="N319" s="261"/>
      <c r="O319" s="261"/>
      <c r="P319" s="261">
        <f>IFERROR(IF(-SUM(P$20:P318)+P$15&lt;0.000001,0,IF($C319&gt;='H-32A-WP06 - Debt Service'!M$24,'H-32A-WP06 - Debt Service'!M$27/12,0)),"-")</f>
        <v>0</v>
      </c>
      <c r="Q319" s="261">
        <f>IFERROR(IF(-SUM(Q$20:Q318)+Q$15&lt;0.000001,0,IF($C319&gt;='H-32A-WP06 - Debt Service'!L$24,'H-32A-WP06 - Debt Service'!L$27/12,0)),"-")</f>
        <v>0</v>
      </c>
      <c r="R319" s="261">
        <f>IFERROR(IF(-SUM(R$20:R318)+R$15&lt;0.000001,0,IF($C319&gt;='H-32A-WP06 - Debt Service'!S$24,'H-32A-WP06 - Debt Service'!S$27/12,0)),"-")</f>
        <v>0</v>
      </c>
      <c r="S319" s="261">
        <f>IFERROR(IF(-SUM(S$20:S318)+S$15&lt;0.000001,0,IF($C319&gt;='H-32A-WP06 - Debt Service'!O$24,'H-32A-WP06 - Debt Service'!O$27/12,0)),"-")</f>
        <v>0</v>
      </c>
      <c r="T319" s="261">
        <f>IFERROR(IF(-SUM(T$20:T318)+T$15&lt;0.000001,0,IF($C319&gt;='H-32A-WP06 - Debt Service'!#REF!,'H-32A-WP06 - Debt Service'!#REF!/12,0)),"-")</f>
        <v>0</v>
      </c>
      <c r="U319" s="261">
        <f>IFERROR(IF(-SUM(U$20:U318)+U$15&lt;0.000001,0,IF($C319&gt;='H-32A-WP06 - Debt Service'!T$24,'H-32A-WP06 - Debt Service'!T$27/12,0)),"-")</f>
        <v>0</v>
      </c>
      <c r="V319" s="261">
        <f>IFERROR(IF(-SUM(V$20:V318)+V$15&lt;0.000001,0,IF($C319&gt;='H-32A-WP06 - Debt Service'!N$24,'H-32A-WP06 - Debt Service'!N$27/12,0)),"-")</f>
        <v>0</v>
      </c>
      <c r="W319" s="261">
        <f>IFERROR(IF(-SUM(W$20:W318)+W$15&lt;0.000001,0,IF($C319&gt;='H-32A-WP06 - Debt Service'!Q$24,'H-32A-WP06 - Debt Service'!Q$27/12,0)),"-")</f>
        <v>0</v>
      </c>
      <c r="X319" s="261">
        <f>IFERROR(IF(-SUM(X$20:X318)+X$15&lt;0.000001,0,IF($C319&gt;='H-32A-WP06 - Debt Service'!T$24,'H-32A-WP06 - Debt Service'!T$27/12,0)),"-")</f>
        <v>0</v>
      </c>
      <c r="Y319" s="261">
        <f>IFERROR(IF(-SUM(Y$20:Y318)+Y$15&lt;0.000001,0,IF($C319&gt;='H-32A-WP06 - Debt Service'!#REF!,'H-32A-WP06 - Debt Service'!#REF!/12,0)),"-")</f>
        <v>0</v>
      </c>
      <c r="Z319" s="261">
        <f>IFERROR(IF(-SUM(Z$20:Z318)+Z$15&lt;0.000001,0,IF($C319&gt;='H-32A-WP06 - Debt Service'!S$24,'H-32A-WP06 - Debt Service'!S$27/12,0)),"-")</f>
        <v>0</v>
      </c>
      <c r="AA319" s="261">
        <f>IFERROR(IF(-SUM(AA$20:AA318)+AA$15&lt;0.000001,0,IF($C319&gt;='H-32A-WP06 - Debt Service'!R$24,'H-32A-WP06 - Debt Service'!R$27/12,0)),"-")</f>
        <v>0</v>
      </c>
      <c r="AB319" s="261">
        <f>IFERROR(IF(-SUM(AB$20:AB318)+AB$15&lt;0.000001,0,IF($C319&gt;='H-32A-WP06 - Debt Service'!P$24,'H-32A-WP06 - Debt Service'!P$27/12,0)),"-")</f>
        <v>0</v>
      </c>
      <c r="AC319" s="261">
        <f>IFERROR(IF(-SUM(AC$20:AC318)+AC$15&lt;0.000001,0,IF($C319&gt;='H-32A-WP06 - Debt Service'!#REF!,'H-32A-WP06 - Debt Service'!#REF!/12,0)),"-")</f>
        <v>0</v>
      </c>
      <c r="AD319" s="261">
        <f>IFERROR(IF(-SUM(AD$20:AD318)+AD$15&lt;0.000001,0,IF($C319&gt;='H-32A-WP06 - Debt Service'!#REF!,'H-32A-WP06 - Debt Service'!#REF!/12,0)),"-")</f>
        <v>0</v>
      </c>
      <c r="AE319" s="261">
        <f>IFERROR(IF(-SUM(AE$20:AE318)+AE$15&lt;0.000001,0,IF($C319&gt;='H-32A-WP06 - Debt Service'!#REF!,'H-32A-WP06 - Debt Service'!#REF!/12,0)),"-")</f>
        <v>0</v>
      </c>
      <c r="AF319" s="261">
        <f>IFERROR(IF(-SUM(AF$20:AF318)+AF$15&lt;0.000001,0,IF($C319&gt;='H-32A-WP06 - Debt Service'!#REF!,'H-32A-WP06 - Debt Service'!#REF!/12,0)),"-")</f>
        <v>0</v>
      </c>
      <c r="AH319" s="252">
        <f t="shared" si="20"/>
        <v>2043</v>
      </c>
      <c r="AI319" s="273">
        <f t="shared" si="22"/>
        <v>52566</v>
      </c>
      <c r="AJ319" s="273"/>
      <c r="AK319" s="261" t="str">
        <f>IFERROR(IF(-SUM(AK$20:AK318)+AK$15&lt;0.000001,0,IF($C319&gt;='H-32A-WP06 - Debt Service'!AH$24,'H-32A-WP06 - Debt Service'!AH$27/12,0)),"-")</f>
        <v>-</v>
      </c>
      <c r="AL319" s="261">
        <f>IFERROR(IF(-SUM(AL$20:AL318)+AL$15&lt;0.000001,0,IF($C319&gt;='H-32A-WP06 - Debt Service'!AI$24,'H-32A-WP06 - Debt Service'!AI$27/12,0)),"-")</f>
        <v>0</v>
      </c>
      <c r="AM319" s="261">
        <f>IFERROR(IF(-SUM(AM$20:AM318)+AM$15&lt;0.000001,0,IF($C319&gt;='H-32A-WP06 - Debt Service'!AJ$24,'H-32A-WP06 - Debt Service'!AJ$27/12,0)),"-")</f>
        <v>0</v>
      </c>
      <c r="AN319" s="261">
        <f>IFERROR(IF(-SUM(AN$20:AN318)+AN$15&lt;0.000001,0,IF($C319&gt;='H-32A-WP06 - Debt Service'!AK$24,'H-32A-WP06 - Debt Service'!AK$27/12,0)),"-")</f>
        <v>0</v>
      </c>
      <c r="AO319" s="261">
        <f>IFERROR(IF(-SUM(AO$20:AO318)+AO$15&lt;0.000001,0,IF($C319&gt;='H-32A-WP06 - Debt Service'!AL$24,'H-32A-WP06 - Debt Service'!AL$27/12,0)),"-")</f>
        <v>0</v>
      </c>
      <c r="AP319" s="261">
        <f>IFERROR(IF(-SUM(AP$20:AP318)+AP$15&lt;0.000001,0,IF($C319&gt;='H-32A-WP06 - Debt Service'!AM$24,'H-32A-WP06 - Debt Service'!AM$27/12,0)),"-")</f>
        <v>0</v>
      </c>
      <c r="AQ319" s="261">
        <f>IFERROR(IF(-SUM(AQ$20:AQ318)+AQ$15&lt;0.000001,0,IF($C319&gt;='H-32A-WP06 - Debt Service'!AN$24,'H-32A-WP06 - Debt Service'!AN$27/12,0)),"-")</f>
        <v>0</v>
      </c>
      <c r="AR319" s="261">
        <f>IFERROR(IF(-SUM(AR$20:AR318)+AR$15&lt;0.000001,0,IF($C319&gt;='H-32A-WP06 - Debt Service'!AO$24,'H-32A-WP06 - Debt Service'!AO$27/12,0)),"-")</f>
        <v>0</v>
      </c>
      <c r="AS319" s="261">
        <f>IFERROR(IF(-SUM(AS$20:AS318)+AS$15&lt;0.000001,0,IF($C319&gt;='H-32A-WP06 - Debt Service'!AP$24,'H-32A-WP06 - Debt Service'!AP$27/12,0)),"-")</f>
        <v>0</v>
      </c>
      <c r="AT319" s="261">
        <f>IFERROR(IF(-SUM(AT$20:AT318)+AT$15&lt;0.000001,0,IF($C319&gt;='H-32A-WP06 - Debt Service'!AQ$24,'H-32A-WP06 - Debt Service'!AQ$27/12,0)),"-")</f>
        <v>0</v>
      </c>
    </row>
    <row r="320" spans="2:46" x14ac:dyDescent="0.35">
      <c r="B320" s="252">
        <f t="shared" si="19"/>
        <v>2044</v>
      </c>
      <c r="C320" s="273">
        <f t="shared" si="21"/>
        <v>52597</v>
      </c>
      <c r="D320" s="273"/>
      <c r="E320" s="261">
        <f>IFERROR(IF(-SUM(E$20:E319)+E$15&lt;0.000001,0,IF($C320&gt;='H-32A-WP06 - Debt Service'!C$24,'H-32A-WP06 - Debt Service'!C$27/12,0)),"-")</f>
        <v>0</v>
      </c>
      <c r="F320" s="261">
        <f>IFERROR(IF(-SUM(F$20:F319)+F$15&lt;0.000001,0,IF($C320&gt;='H-32A-WP06 - Debt Service'!D$24,'H-32A-WP06 - Debt Service'!D$27/12,0)),"-")</f>
        <v>0</v>
      </c>
      <c r="G320" s="261">
        <f>IFERROR(IF(-SUM(G$20:G319)+G$15&lt;0.000001,0,IF($C320&gt;='H-32A-WP06 - Debt Service'!E$24,'H-32A-WP06 - Debt Service'!E$27/12,0)),"-")</f>
        <v>0</v>
      </c>
      <c r="H320" s="261">
        <f>IFERROR(IF(-SUM(H$20:H319)+H$15&lt;0.000001,0,IF($C320&gt;='H-32A-WP06 - Debt Service'!F$24,'H-32A-WP06 - Debt Service'!F$27/12,0)),"-")</f>
        <v>0</v>
      </c>
      <c r="I320" s="261">
        <f>IFERROR(IF(-SUM(I$20:I319)+I$15&lt;0.000001,0,IF($C320&gt;='H-32A-WP06 - Debt Service'!G$24,'H-32A-WP06 - Debt Service'!G$27/12,0)),"-")</f>
        <v>0</v>
      </c>
      <c r="J320" s="261">
        <f>IFERROR(IF(-SUM(J$20:J319)+J$15&lt;0.000001,0,IF($C320&gt;='H-32A-WP06 - Debt Service'!H$24,'H-32A-WP06 - Debt Service'!H$27/12,0)),"-")</f>
        <v>0</v>
      </c>
      <c r="K320" s="261">
        <f>IFERROR(IF(-SUM(K$20:K319)+K$15&lt;0.000001,0,IF($C320&gt;='H-32A-WP06 - Debt Service'!I$24,'H-32A-WP06 - Debt Service'!I$27/12,0)),"-")</f>
        <v>0</v>
      </c>
      <c r="L320" s="261">
        <f>IFERROR(IF(-SUM(L$20:L319)+L$15&lt;0.000001,0,IF($C320&gt;='H-32A-WP06 - Debt Service'!J$24,'H-32A-WP06 - Debt Service'!J$27/12,0)),"-")</f>
        <v>0</v>
      </c>
      <c r="M320" s="261">
        <f>IFERROR(IF(-SUM(M$20:M319)+M$15&lt;0.000001,0,IF($C320&gt;='H-32A-WP06 - Debt Service'!K$24,'H-32A-WP06 - Debt Service'!K$27/12,0)),"-")</f>
        <v>0</v>
      </c>
      <c r="N320" s="261"/>
      <c r="O320" s="261"/>
      <c r="P320" s="261">
        <f>IFERROR(IF(-SUM(P$20:P319)+P$15&lt;0.000001,0,IF($C320&gt;='H-32A-WP06 - Debt Service'!M$24,'H-32A-WP06 - Debt Service'!M$27/12,0)),"-")</f>
        <v>0</v>
      </c>
      <c r="Q320" s="261">
        <f>IFERROR(IF(-SUM(Q$20:Q319)+Q$15&lt;0.000001,0,IF($C320&gt;='H-32A-WP06 - Debt Service'!L$24,'H-32A-WP06 - Debt Service'!L$27/12,0)),"-")</f>
        <v>0</v>
      </c>
      <c r="R320" s="261">
        <f>IFERROR(IF(-SUM(R$20:R319)+R$15&lt;0.000001,0,IF($C320&gt;='H-32A-WP06 - Debt Service'!S$24,'H-32A-WP06 - Debt Service'!S$27/12,0)),"-")</f>
        <v>0</v>
      </c>
      <c r="S320" s="261">
        <f>IFERROR(IF(-SUM(S$20:S319)+S$15&lt;0.000001,0,IF($C320&gt;='H-32A-WP06 - Debt Service'!O$24,'H-32A-WP06 - Debt Service'!O$27/12,0)),"-")</f>
        <v>0</v>
      </c>
      <c r="T320" s="261">
        <f>IFERROR(IF(-SUM(T$20:T319)+T$15&lt;0.000001,0,IF($C320&gt;='H-32A-WP06 - Debt Service'!#REF!,'H-32A-WP06 - Debt Service'!#REF!/12,0)),"-")</f>
        <v>0</v>
      </c>
      <c r="U320" s="261">
        <f>IFERROR(IF(-SUM(U$20:U319)+U$15&lt;0.000001,0,IF($C320&gt;='H-32A-WP06 - Debt Service'!T$24,'H-32A-WP06 - Debt Service'!T$27/12,0)),"-")</f>
        <v>0</v>
      </c>
      <c r="V320" s="261">
        <f>IFERROR(IF(-SUM(V$20:V319)+V$15&lt;0.000001,0,IF($C320&gt;='H-32A-WP06 - Debt Service'!N$24,'H-32A-WP06 - Debt Service'!N$27/12,0)),"-")</f>
        <v>0</v>
      </c>
      <c r="W320" s="261">
        <f>IFERROR(IF(-SUM(W$20:W319)+W$15&lt;0.000001,0,IF($C320&gt;='H-32A-WP06 - Debt Service'!Q$24,'H-32A-WP06 - Debt Service'!Q$27/12,0)),"-")</f>
        <v>0</v>
      </c>
      <c r="X320" s="261">
        <f>IFERROR(IF(-SUM(X$20:X319)+X$15&lt;0.000001,0,IF($C320&gt;='H-32A-WP06 - Debt Service'!T$24,'H-32A-WP06 - Debt Service'!T$27/12,0)),"-")</f>
        <v>0</v>
      </c>
      <c r="Y320" s="261">
        <f>IFERROR(IF(-SUM(Y$20:Y319)+Y$15&lt;0.000001,0,IF($C320&gt;='H-32A-WP06 - Debt Service'!#REF!,'H-32A-WP06 - Debt Service'!#REF!/12,0)),"-")</f>
        <v>0</v>
      </c>
      <c r="Z320" s="261">
        <f>IFERROR(IF(-SUM(Z$20:Z319)+Z$15&lt;0.000001,0,IF($C320&gt;='H-32A-WP06 - Debt Service'!S$24,'H-32A-WP06 - Debt Service'!S$27/12,0)),"-")</f>
        <v>0</v>
      </c>
      <c r="AA320" s="261">
        <f>IFERROR(IF(-SUM(AA$20:AA319)+AA$15&lt;0.000001,0,IF($C320&gt;='H-32A-WP06 - Debt Service'!R$24,'H-32A-WP06 - Debt Service'!R$27/12,0)),"-")</f>
        <v>0</v>
      </c>
      <c r="AB320" s="261">
        <f>IFERROR(IF(-SUM(AB$20:AB319)+AB$15&lt;0.000001,0,IF($C320&gt;='H-32A-WP06 - Debt Service'!P$24,'H-32A-WP06 - Debt Service'!P$27/12,0)),"-")</f>
        <v>0</v>
      </c>
      <c r="AC320" s="261">
        <f>IFERROR(IF(-SUM(AC$20:AC319)+AC$15&lt;0.000001,0,IF($C320&gt;='H-32A-WP06 - Debt Service'!#REF!,'H-32A-WP06 - Debt Service'!#REF!/12,0)),"-")</f>
        <v>0</v>
      </c>
      <c r="AD320" s="261">
        <f>IFERROR(IF(-SUM(AD$20:AD319)+AD$15&lt;0.000001,0,IF($C320&gt;='H-32A-WP06 - Debt Service'!#REF!,'H-32A-WP06 - Debt Service'!#REF!/12,0)),"-")</f>
        <v>0</v>
      </c>
      <c r="AE320" s="261">
        <f>IFERROR(IF(-SUM(AE$20:AE319)+AE$15&lt;0.000001,0,IF($C320&gt;='H-32A-WP06 - Debt Service'!#REF!,'H-32A-WP06 - Debt Service'!#REF!/12,0)),"-")</f>
        <v>0</v>
      </c>
      <c r="AF320" s="261">
        <f>IFERROR(IF(-SUM(AF$20:AF319)+AF$15&lt;0.000001,0,IF($C320&gt;='H-32A-WP06 - Debt Service'!#REF!,'H-32A-WP06 - Debt Service'!#REF!/12,0)),"-")</f>
        <v>0</v>
      </c>
      <c r="AH320" s="252">
        <f t="shared" si="20"/>
        <v>2044</v>
      </c>
      <c r="AI320" s="273">
        <f t="shared" si="22"/>
        <v>52597</v>
      </c>
      <c r="AJ320" s="273"/>
      <c r="AK320" s="261" t="str">
        <f>IFERROR(IF(-SUM(AK$20:AK319)+AK$15&lt;0.000001,0,IF($C320&gt;='H-32A-WP06 - Debt Service'!AH$24,'H-32A-WP06 - Debt Service'!AH$27/12,0)),"-")</f>
        <v>-</v>
      </c>
      <c r="AL320" s="261">
        <f>IFERROR(IF(-SUM(AL$20:AL319)+AL$15&lt;0.000001,0,IF($C320&gt;='H-32A-WP06 - Debt Service'!AI$24,'H-32A-WP06 - Debt Service'!AI$27/12,0)),"-")</f>
        <v>0</v>
      </c>
      <c r="AM320" s="261">
        <f>IFERROR(IF(-SUM(AM$20:AM319)+AM$15&lt;0.000001,0,IF($C320&gt;='H-32A-WP06 - Debt Service'!AJ$24,'H-32A-WP06 - Debt Service'!AJ$27/12,0)),"-")</f>
        <v>0</v>
      </c>
      <c r="AN320" s="261">
        <f>IFERROR(IF(-SUM(AN$20:AN319)+AN$15&lt;0.000001,0,IF($C320&gt;='H-32A-WP06 - Debt Service'!AK$24,'H-32A-WP06 - Debt Service'!AK$27/12,0)),"-")</f>
        <v>0</v>
      </c>
      <c r="AO320" s="261">
        <f>IFERROR(IF(-SUM(AO$20:AO319)+AO$15&lt;0.000001,0,IF($C320&gt;='H-32A-WP06 - Debt Service'!AL$24,'H-32A-WP06 - Debt Service'!AL$27/12,0)),"-")</f>
        <v>0</v>
      </c>
      <c r="AP320" s="261">
        <f>IFERROR(IF(-SUM(AP$20:AP319)+AP$15&lt;0.000001,0,IF($C320&gt;='H-32A-WP06 - Debt Service'!AM$24,'H-32A-WP06 - Debt Service'!AM$27/12,0)),"-")</f>
        <v>0</v>
      </c>
      <c r="AQ320" s="261">
        <f>IFERROR(IF(-SUM(AQ$20:AQ319)+AQ$15&lt;0.000001,0,IF($C320&gt;='H-32A-WP06 - Debt Service'!AN$24,'H-32A-WP06 - Debt Service'!AN$27/12,0)),"-")</f>
        <v>0</v>
      </c>
      <c r="AR320" s="261">
        <f>IFERROR(IF(-SUM(AR$20:AR319)+AR$15&lt;0.000001,0,IF($C320&gt;='H-32A-WP06 - Debt Service'!AO$24,'H-32A-WP06 - Debt Service'!AO$27/12,0)),"-")</f>
        <v>0</v>
      </c>
      <c r="AS320" s="261">
        <f>IFERROR(IF(-SUM(AS$20:AS319)+AS$15&lt;0.000001,0,IF($C320&gt;='H-32A-WP06 - Debt Service'!AP$24,'H-32A-WP06 - Debt Service'!AP$27/12,0)),"-")</f>
        <v>0</v>
      </c>
      <c r="AT320" s="261">
        <f>IFERROR(IF(-SUM(AT$20:AT319)+AT$15&lt;0.000001,0,IF($C320&gt;='H-32A-WP06 - Debt Service'!AQ$24,'H-32A-WP06 - Debt Service'!AQ$27/12,0)),"-")</f>
        <v>0</v>
      </c>
    </row>
    <row r="321" spans="2:46" x14ac:dyDescent="0.35">
      <c r="B321" s="252">
        <f t="shared" si="19"/>
        <v>2044</v>
      </c>
      <c r="C321" s="273">
        <f t="shared" si="21"/>
        <v>52628</v>
      </c>
      <c r="D321" s="273"/>
      <c r="E321" s="261">
        <f>IFERROR(IF(-SUM(E$20:E320)+E$15&lt;0.000001,0,IF($C321&gt;='H-32A-WP06 - Debt Service'!C$24,'H-32A-WP06 - Debt Service'!C$27/12,0)),"-")</f>
        <v>0</v>
      </c>
      <c r="F321" s="261">
        <f>IFERROR(IF(-SUM(F$20:F320)+F$15&lt;0.000001,0,IF($C321&gt;='H-32A-WP06 - Debt Service'!D$24,'H-32A-WP06 - Debt Service'!D$27/12,0)),"-")</f>
        <v>0</v>
      </c>
      <c r="G321" s="261">
        <f>IFERROR(IF(-SUM(G$20:G320)+G$15&lt;0.000001,0,IF($C321&gt;='H-32A-WP06 - Debt Service'!E$24,'H-32A-WP06 - Debt Service'!E$27/12,0)),"-")</f>
        <v>0</v>
      </c>
      <c r="H321" s="261">
        <f>IFERROR(IF(-SUM(H$20:H320)+H$15&lt;0.000001,0,IF($C321&gt;='H-32A-WP06 - Debt Service'!F$24,'H-32A-WP06 - Debt Service'!F$27/12,0)),"-")</f>
        <v>0</v>
      </c>
      <c r="I321" s="261">
        <f>IFERROR(IF(-SUM(I$20:I320)+I$15&lt;0.000001,0,IF($C321&gt;='H-32A-WP06 - Debt Service'!G$24,'H-32A-WP06 - Debt Service'!G$27/12,0)),"-")</f>
        <v>0</v>
      </c>
      <c r="J321" s="261">
        <f>IFERROR(IF(-SUM(J$20:J320)+J$15&lt;0.000001,0,IF($C321&gt;='H-32A-WP06 - Debt Service'!H$24,'H-32A-WP06 - Debt Service'!H$27/12,0)),"-")</f>
        <v>0</v>
      </c>
      <c r="K321" s="261">
        <f>IFERROR(IF(-SUM(K$20:K320)+K$15&lt;0.000001,0,IF($C321&gt;='H-32A-WP06 - Debt Service'!I$24,'H-32A-WP06 - Debt Service'!I$27/12,0)),"-")</f>
        <v>0</v>
      </c>
      <c r="L321" s="261">
        <f>IFERROR(IF(-SUM(L$20:L320)+L$15&lt;0.000001,0,IF($C321&gt;='H-32A-WP06 - Debt Service'!J$24,'H-32A-WP06 - Debt Service'!J$27/12,0)),"-")</f>
        <v>0</v>
      </c>
      <c r="M321" s="261">
        <f>IFERROR(IF(-SUM(M$20:M320)+M$15&lt;0.000001,0,IF($C321&gt;='H-32A-WP06 - Debt Service'!K$24,'H-32A-WP06 - Debt Service'!K$27/12,0)),"-")</f>
        <v>0</v>
      </c>
      <c r="N321" s="261"/>
      <c r="O321" s="261"/>
      <c r="P321" s="261">
        <f>IFERROR(IF(-SUM(P$20:P320)+P$15&lt;0.000001,0,IF($C321&gt;='H-32A-WP06 - Debt Service'!M$24,'H-32A-WP06 - Debt Service'!M$27/12,0)),"-")</f>
        <v>0</v>
      </c>
      <c r="Q321" s="261">
        <f>IFERROR(IF(-SUM(Q$20:Q320)+Q$15&lt;0.000001,0,IF($C321&gt;='H-32A-WP06 - Debt Service'!L$24,'H-32A-WP06 - Debt Service'!L$27/12,0)),"-")</f>
        <v>0</v>
      </c>
      <c r="R321" s="261">
        <f>IFERROR(IF(-SUM(R$20:R320)+R$15&lt;0.000001,0,IF($C321&gt;='H-32A-WP06 - Debt Service'!S$24,'H-32A-WP06 - Debt Service'!S$27/12,0)),"-")</f>
        <v>0</v>
      </c>
      <c r="S321" s="261">
        <f>IFERROR(IF(-SUM(S$20:S320)+S$15&lt;0.000001,0,IF($C321&gt;='H-32A-WP06 - Debt Service'!O$24,'H-32A-WP06 - Debt Service'!O$27/12,0)),"-")</f>
        <v>0</v>
      </c>
      <c r="T321" s="261">
        <f>IFERROR(IF(-SUM(T$20:T320)+T$15&lt;0.000001,0,IF($C321&gt;='H-32A-WP06 - Debt Service'!#REF!,'H-32A-WP06 - Debt Service'!#REF!/12,0)),"-")</f>
        <v>0</v>
      </c>
      <c r="U321" s="261">
        <f>IFERROR(IF(-SUM(U$20:U320)+U$15&lt;0.000001,0,IF($C321&gt;='H-32A-WP06 - Debt Service'!T$24,'H-32A-WP06 - Debt Service'!T$27/12,0)),"-")</f>
        <v>0</v>
      </c>
      <c r="V321" s="261">
        <f>IFERROR(IF(-SUM(V$20:V320)+V$15&lt;0.000001,0,IF($C321&gt;='H-32A-WP06 - Debt Service'!N$24,'H-32A-WP06 - Debt Service'!N$27/12,0)),"-")</f>
        <v>0</v>
      </c>
      <c r="W321" s="261">
        <f>IFERROR(IF(-SUM(W$20:W320)+W$15&lt;0.000001,0,IF($C321&gt;='H-32A-WP06 - Debt Service'!Q$24,'H-32A-WP06 - Debt Service'!Q$27/12,0)),"-")</f>
        <v>0</v>
      </c>
      <c r="X321" s="261">
        <f>IFERROR(IF(-SUM(X$20:X320)+X$15&lt;0.000001,0,IF($C321&gt;='H-32A-WP06 - Debt Service'!T$24,'H-32A-WP06 - Debt Service'!T$27/12,0)),"-")</f>
        <v>0</v>
      </c>
      <c r="Y321" s="261">
        <f>IFERROR(IF(-SUM(Y$20:Y320)+Y$15&lt;0.000001,0,IF($C321&gt;='H-32A-WP06 - Debt Service'!#REF!,'H-32A-WP06 - Debt Service'!#REF!/12,0)),"-")</f>
        <v>0</v>
      </c>
      <c r="Z321" s="261">
        <f>IFERROR(IF(-SUM(Z$20:Z320)+Z$15&lt;0.000001,0,IF($C321&gt;='H-32A-WP06 - Debt Service'!S$24,'H-32A-WP06 - Debt Service'!S$27/12,0)),"-")</f>
        <v>0</v>
      </c>
      <c r="AA321" s="261">
        <f>IFERROR(IF(-SUM(AA$20:AA320)+AA$15&lt;0.000001,0,IF($C321&gt;='H-32A-WP06 - Debt Service'!R$24,'H-32A-WP06 - Debt Service'!R$27/12,0)),"-")</f>
        <v>0</v>
      </c>
      <c r="AB321" s="261">
        <f>IFERROR(IF(-SUM(AB$20:AB320)+AB$15&lt;0.000001,0,IF($C321&gt;='H-32A-WP06 - Debt Service'!P$24,'H-32A-WP06 - Debt Service'!P$27/12,0)),"-")</f>
        <v>0</v>
      </c>
      <c r="AC321" s="261">
        <f>IFERROR(IF(-SUM(AC$20:AC320)+AC$15&lt;0.000001,0,IF($C321&gt;='H-32A-WP06 - Debt Service'!#REF!,'H-32A-WP06 - Debt Service'!#REF!/12,0)),"-")</f>
        <v>0</v>
      </c>
      <c r="AD321" s="261">
        <f>IFERROR(IF(-SUM(AD$20:AD320)+AD$15&lt;0.000001,0,IF($C321&gt;='H-32A-WP06 - Debt Service'!#REF!,'H-32A-WP06 - Debt Service'!#REF!/12,0)),"-")</f>
        <v>0</v>
      </c>
      <c r="AE321" s="261">
        <f>IFERROR(IF(-SUM(AE$20:AE320)+AE$15&lt;0.000001,0,IF($C321&gt;='H-32A-WP06 - Debt Service'!#REF!,'H-32A-WP06 - Debt Service'!#REF!/12,0)),"-")</f>
        <v>0</v>
      </c>
      <c r="AF321" s="261">
        <f>IFERROR(IF(-SUM(AF$20:AF320)+AF$15&lt;0.000001,0,IF($C321&gt;='H-32A-WP06 - Debt Service'!#REF!,'H-32A-WP06 - Debt Service'!#REF!/12,0)),"-")</f>
        <v>0</v>
      </c>
      <c r="AH321" s="252">
        <f t="shared" si="20"/>
        <v>2044</v>
      </c>
      <c r="AI321" s="273">
        <f t="shared" si="22"/>
        <v>52628</v>
      </c>
      <c r="AJ321" s="273"/>
      <c r="AK321" s="261" t="str">
        <f>IFERROR(IF(-SUM(AK$20:AK320)+AK$15&lt;0.000001,0,IF($C321&gt;='H-32A-WP06 - Debt Service'!AH$24,'H-32A-WP06 - Debt Service'!AH$27/12,0)),"-")</f>
        <v>-</v>
      </c>
      <c r="AL321" s="261">
        <f>IFERROR(IF(-SUM(AL$20:AL320)+AL$15&lt;0.000001,0,IF($C321&gt;='H-32A-WP06 - Debt Service'!AI$24,'H-32A-WP06 - Debt Service'!AI$27/12,0)),"-")</f>
        <v>0</v>
      </c>
      <c r="AM321" s="261">
        <f>IFERROR(IF(-SUM(AM$20:AM320)+AM$15&lt;0.000001,0,IF($C321&gt;='H-32A-WP06 - Debt Service'!AJ$24,'H-32A-WP06 - Debt Service'!AJ$27/12,0)),"-")</f>
        <v>0</v>
      </c>
      <c r="AN321" s="261">
        <f>IFERROR(IF(-SUM(AN$20:AN320)+AN$15&lt;0.000001,0,IF($C321&gt;='H-32A-WP06 - Debt Service'!AK$24,'H-32A-WP06 - Debt Service'!AK$27/12,0)),"-")</f>
        <v>0</v>
      </c>
      <c r="AO321" s="261">
        <f>IFERROR(IF(-SUM(AO$20:AO320)+AO$15&lt;0.000001,0,IF($C321&gt;='H-32A-WP06 - Debt Service'!AL$24,'H-32A-WP06 - Debt Service'!AL$27/12,0)),"-")</f>
        <v>0</v>
      </c>
      <c r="AP321" s="261">
        <f>IFERROR(IF(-SUM(AP$20:AP320)+AP$15&lt;0.000001,0,IF($C321&gt;='H-32A-WP06 - Debt Service'!AM$24,'H-32A-WP06 - Debt Service'!AM$27/12,0)),"-")</f>
        <v>0</v>
      </c>
      <c r="AQ321" s="261">
        <f>IFERROR(IF(-SUM(AQ$20:AQ320)+AQ$15&lt;0.000001,0,IF($C321&gt;='H-32A-WP06 - Debt Service'!AN$24,'H-32A-WP06 - Debt Service'!AN$27/12,0)),"-")</f>
        <v>0</v>
      </c>
      <c r="AR321" s="261">
        <f>IFERROR(IF(-SUM(AR$20:AR320)+AR$15&lt;0.000001,0,IF($C321&gt;='H-32A-WP06 - Debt Service'!AO$24,'H-32A-WP06 - Debt Service'!AO$27/12,0)),"-")</f>
        <v>0</v>
      </c>
      <c r="AS321" s="261">
        <f>IFERROR(IF(-SUM(AS$20:AS320)+AS$15&lt;0.000001,0,IF($C321&gt;='H-32A-WP06 - Debt Service'!AP$24,'H-32A-WP06 - Debt Service'!AP$27/12,0)),"-")</f>
        <v>0</v>
      </c>
      <c r="AT321" s="261">
        <f>IFERROR(IF(-SUM(AT$20:AT320)+AT$15&lt;0.000001,0,IF($C321&gt;='H-32A-WP06 - Debt Service'!AQ$24,'H-32A-WP06 - Debt Service'!AQ$27/12,0)),"-")</f>
        <v>0</v>
      </c>
    </row>
    <row r="322" spans="2:46" x14ac:dyDescent="0.35">
      <c r="B322" s="252">
        <f t="shared" si="19"/>
        <v>2044</v>
      </c>
      <c r="C322" s="273">
        <f t="shared" si="21"/>
        <v>52657</v>
      </c>
      <c r="D322" s="273"/>
      <c r="E322" s="261">
        <f>IFERROR(IF(-SUM(E$20:E321)+E$15&lt;0.000001,0,IF($C322&gt;='H-32A-WP06 - Debt Service'!C$24,'H-32A-WP06 - Debt Service'!C$27/12,0)),"-")</f>
        <v>0</v>
      </c>
      <c r="F322" s="261">
        <f>IFERROR(IF(-SUM(F$20:F321)+F$15&lt;0.000001,0,IF($C322&gt;='H-32A-WP06 - Debt Service'!D$24,'H-32A-WP06 - Debt Service'!D$27/12,0)),"-")</f>
        <v>0</v>
      </c>
      <c r="G322" s="261">
        <f>IFERROR(IF(-SUM(G$20:G321)+G$15&lt;0.000001,0,IF($C322&gt;='H-32A-WP06 - Debt Service'!E$24,'H-32A-WP06 - Debt Service'!E$27/12,0)),"-")</f>
        <v>0</v>
      </c>
      <c r="H322" s="261">
        <f>IFERROR(IF(-SUM(H$20:H321)+H$15&lt;0.000001,0,IF($C322&gt;='H-32A-WP06 - Debt Service'!F$24,'H-32A-WP06 - Debt Service'!F$27/12,0)),"-")</f>
        <v>0</v>
      </c>
      <c r="I322" s="261">
        <f>IFERROR(IF(-SUM(I$20:I321)+I$15&lt;0.000001,0,IF($C322&gt;='H-32A-WP06 - Debt Service'!G$24,'H-32A-WP06 - Debt Service'!G$27/12,0)),"-")</f>
        <v>0</v>
      </c>
      <c r="J322" s="261">
        <f>IFERROR(IF(-SUM(J$20:J321)+J$15&lt;0.000001,0,IF($C322&gt;='H-32A-WP06 - Debt Service'!H$24,'H-32A-WP06 - Debt Service'!H$27/12,0)),"-")</f>
        <v>0</v>
      </c>
      <c r="K322" s="261">
        <f>IFERROR(IF(-SUM(K$20:K321)+K$15&lt;0.000001,0,IF($C322&gt;='H-32A-WP06 - Debt Service'!I$24,'H-32A-WP06 - Debt Service'!I$27/12,0)),"-")</f>
        <v>0</v>
      </c>
      <c r="L322" s="261">
        <f>IFERROR(IF(-SUM(L$20:L321)+L$15&lt;0.000001,0,IF($C322&gt;='H-32A-WP06 - Debt Service'!J$24,'H-32A-WP06 - Debt Service'!J$27/12,0)),"-")</f>
        <v>0</v>
      </c>
      <c r="M322" s="261">
        <f>IFERROR(IF(-SUM(M$20:M321)+M$15&lt;0.000001,0,IF($C322&gt;='H-32A-WP06 - Debt Service'!K$24,'H-32A-WP06 - Debt Service'!K$27/12,0)),"-")</f>
        <v>0</v>
      </c>
      <c r="N322" s="261"/>
      <c r="O322" s="261"/>
      <c r="P322" s="261">
        <f>IFERROR(IF(-SUM(P$20:P321)+P$15&lt;0.000001,0,IF($C322&gt;='H-32A-WP06 - Debt Service'!M$24,'H-32A-WP06 - Debt Service'!M$27/12,0)),"-")</f>
        <v>0</v>
      </c>
      <c r="Q322" s="261">
        <f>IFERROR(IF(-SUM(Q$20:Q321)+Q$15&lt;0.000001,0,IF($C322&gt;='H-32A-WP06 - Debt Service'!L$24,'H-32A-WP06 - Debt Service'!L$27/12,0)),"-")</f>
        <v>0</v>
      </c>
      <c r="R322" s="261">
        <f>IFERROR(IF(-SUM(R$20:R321)+R$15&lt;0.000001,0,IF($C322&gt;='H-32A-WP06 - Debt Service'!S$24,'H-32A-WP06 - Debt Service'!S$27/12,0)),"-")</f>
        <v>0</v>
      </c>
      <c r="S322" s="261">
        <f>IFERROR(IF(-SUM(S$20:S321)+S$15&lt;0.000001,0,IF($C322&gt;='H-32A-WP06 - Debt Service'!O$24,'H-32A-WP06 - Debt Service'!O$27/12,0)),"-")</f>
        <v>0</v>
      </c>
      <c r="T322" s="261">
        <f>IFERROR(IF(-SUM(T$20:T321)+T$15&lt;0.000001,0,IF($C322&gt;='H-32A-WP06 - Debt Service'!#REF!,'H-32A-WP06 - Debt Service'!#REF!/12,0)),"-")</f>
        <v>0</v>
      </c>
      <c r="U322" s="261">
        <f>IFERROR(IF(-SUM(U$20:U321)+U$15&lt;0.000001,0,IF($C322&gt;='H-32A-WP06 - Debt Service'!T$24,'H-32A-WP06 - Debt Service'!T$27/12,0)),"-")</f>
        <v>0</v>
      </c>
      <c r="V322" s="261">
        <f>IFERROR(IF(-SUM(V$20:V321)+V$15&lt;0.000001,0,IF($C322&gt;='H-32A-WP06 - Debt Service'!N$24,'H-32A-WP06 - Debt Service'!N$27/12,0)),"-")</f>
        <v>0</v>
      </c>
      <c r="W322" s="261">
        <f>IFERROR(IF(-SUM(W$20:W321)+W$15&lt;0.000001,0,IF($C322&gt;='H-32A-WP06 - Debt Service'!Q$24,'H-32A-WP06 - Debt Service'!Q$27/12,0)),"-")</f>
        <v>0</v>
      </c>
      <c r="X322" s="261">
        <f>IFERROR(IF(-SUM(X$20:X321)+X$15&lt;0.000001,0,IF($C322&gt;='H-32A-WP06 - Debt Service'!T$24,'H-32A-WP06 - Debt Service'!T$27/12,0)),"-")</f>
        <v>0</v>
      </c>
      <c r="Y322" s="261">
        <f>IFERROR(IF(-SUM(Y$20:Y321)+Y$15&lt;0.000001,0,IF($C322&gt;='H-32A-WP06 - Debt Service'!#REF!,'H-32A-WP06 - Debt Service'!#REF!/12,0)),"-")</f>
        <v>0</v>
      </c>
      <c r="Z322" s="261">
        <f>IFERROR(IF(-SUM(Z$20:Z321)+Z$15&lt;0.000001,0,IF($C322&gt;='H-32A-WP06 - Debt Service'!S$24,'H-32A-WP06 - Debt Service'!S$27/12,0)),"-")</f>
        <v>0</v>
      </c>
      <c r="AA322" s="261">
        <f>IFERROR(IF(-SUM(AA$20:AA321)+AA$15&lt;0.000001,0,IF($C322&gt;='H-32A-WP06 - Debt Service'!R$24,'H-32A-WP06 - Debt Service'!R$27/12,0)),"-")</f>
        <v>0</v>
      </c>
      <c r="AB322" s="261">
        <f>IFERROR(IF(-SUM(AB$20:AB321)+AB$15&lt;0.000001,0,IF($C322&gt;='H-32A-WP06 - Debt Service'!P$24,'H-32A-WP06 - Debt Service'!P$27/12,0)),"-")</f>
        <v>0</v>
      </c>
      <c r="AC322" s="261">
        <f>IFERROR(IF(-SUM(AC$20:AC321)+AC$15&lt;0.000001,0,IF($C322&gt;='H-32A-WP06 - Debt Service'!#REF!,'H-32A-WP06 - Debt Service'!#REF!/12,0)),"-")</f>
        <v>0</v>
      </c>
      <c r="AD322" s="261">
        <f>IFERROR(IF(-SUM(AD$20:AD321)+AD$15&lt;0.000001,0,IF($C322&gt;='H-32A-WP06 - Debt Service'!#REF!,'H-32A-WP06 - Debt Service'!#REF!/12,0)),"-")</f>
        <v>0</v>
      </c>
      <c r="AE322" s="261">
        <f>IFERROR(IF(-SUM(AE$20:AE321)+AE$15&lt;0.000001,0,IF($C322&gt;='H-32A-WP06 - Debt Service'!#REF!,'H-32A-WP06 - Debt Service'!#REF!/12,0)),"-")</f>
        <v>0</v>
      </c>
      <c r="AF322" s="261">
        <f>IFERROR(IF(-SUM(AF$20:AF321)+AF$15&lt;0.000001,0,IF($C322&gt;='H-32A-WP06 - Debt Service'!#REF!,'H-32A-WP06 - Debt Service'!#REF!/12,0)),"-")</f>
        <v>0</v>
      </c>
      <c r="AH322" s="252">
        <f t="shared" si="20"/>
        <v>2044</v>
      </c>
      <c r="AI322" s="273">
        <f t="shared" si="22"/>
        <v>52657</v>
      </c>
      <c r="AJ322" s="273"/>
      <c r="AK322" s="261" t="str">
        <f>IFERROR(IF(-SUM(AK$20:AK321)+AK$15&lt;0.000001,0,IF($C322&gt;='H-32A-WP06 - Debt Service'!AH$24,'H-32A-WP06 - Debt Service'!AH$27/12,0)),"-")</f>
        <v>-</v>
      </c>
      <c r="AL322" s="261">
        <f>IFERROR(IF(-SUM(AL$20:AL321)+AL$15&lt;0.000001,0,IF($C322&gt;='H-32A-WP06 - Debt Service'!AI$24,'H-32A-WP06 - Debt Service'!AI$27/12,0)),"-")</f>
        <v>0</v>
      </c>
      <c r="AM322" s="261">
        <f>IFERROR(IF(-SUM(AM$20:AM321)+AM$15&lt;0.000001,0,IF($C322&gt;='H-32A-WP06 - Debt Service'!AJ$24,'H-32A-WP06 - Debt Service'!AJ$27/12,0)),"-")</f>
        <v>0</v>
      </c>
      <c r="AN322" s="261">
        <f>IFERROR(IF(-SUM(AN$20:AN321)+AN$15&lt;0.000001,0,IF($C322&gt;='H-32A-WP06 - Debt Service'!AK$24,'H-32A-WP06 - Debt Service'!AK$27/12,0)),"-")</f>
        <v>0</v>
      </c>
      <c r="AO322" s="261">
        <f>IFERROR(IF(-SUM(AO$20:AO321)+AO$15&lt;0.000001,0,IF($C322&gt;='H-32A-WP06 - Debt Service'!AL$24,'H-32A-WP06 - Debt Service'!AL$27/12,0)),"-")</f>
        <v>0</v>
      </c>
      <c r="AP322" s="261">
        <f>IFERROR(IF(-SUM(AP$20:AP321)+AP$15&lt;0.000001,0,IF($C322&gt;='H-32A-WP06 - Debt Service'!AM$24,'H-32A-WP06 - Debt Service'!AM$27/12,0)),"-")</f>
        <v>0</v>
      </c>
      <c r="AQ322" s="261">
        <f>IFERROR(IF(-SUM(AQ$20:AQ321)+AQ$15&lt;0.000001,0,IF($C322&gt;='H-32A-WP06 - Debt Service'!AN$24,'H-32A-WP06 - Debt Service'!AN$27/12,0)),"-")</f>
        <v>0</v>
      </c>
      <c r="AR322" s="261">
        <f>IFERROR(IF(-SUM(AR$20:AR321)+AR$15&lt;0.000001,0,IF($C322&gt;='H-32A-WP06 - Debt Service'!AO$24,'H-32A-WP06 - Debt Service'!AO$27/12,0)),"-")</f>
        <v>0</v>
      </c>
      <c r="AS322" s="261">
        <f>IFERROR(IF(-SUM(AS$20:AS321)+AS$15&lt;0.000001,0,IF($C322&gt;='H-32A-WP06 - Debt Service'!AP$24,'H-32A-WP06 - Debt Service'!AP$27/12,0)),"-")</f>
        <v>0</v>
      </c>
      <c r="AT322" s="261">
        <f>IFERROR(IF(-SUM(AT$20:AT321)+AT$15&lt;0.000001,0,IF($C322&gt;='H-32A-WP06 - Debt Service'!AQ$24,'H-32A-WP06 - Debt Service'!AQ$27/12,0)),"-")</f>
        <v>0</v>
      </c>
    </row>
    <row r="323" spans="2:46" x14ac:dyDescent="0.35">
      <c r="B323" s="252">
        <f t="shared" si="19"/>
        <v>2044</v>
      </c>
      <c r="C323" s="273">
        <f t="shared" si="21"/>
        <v>52688</v>
      </c>
      <c r="D323" s="273"/>
      <c r="E323" s="261">
        <f>IFERROR(IF(-SUM(E$20:E322)+E$15&lt;0.000001,0,IF($C323&gt;='H-32A-WP06 - Debt Service'!C$24,'H-32A-WP06 - Debt Service'!C$27/12,0)),"-")</f>
        <v>0</v>
      </c>
      <c r="F323" s="261">
        <f>IFERROR(IF(-SUM(F$20:F322)+F$15&lt;0.000001,0,IF($C323&gt;='H-32A-WP06 - Debt Service'!D$24,'H-32A-WP06 - Debt Service'!D$27/12,0)),"-")</f>
        <v>0</v>
      </c>
      <c r="G323" s="261">
        <f>IFERROR(IF(-SUM(G$20:G322)+G$15&lt;0.000001,0,IF($C323&gt;='H-32A-WP06 - Debt Service'!E$24,'H-32A-WP06 - Debt Service'!E$27/12,0)),"-")</f>
        <v>0</v>
      </c>
      <c r="H323" s="261">
        <f>IFERROR(IF(-SUM(H$20:H322)+H$15&lt;0.000001,0,IF($C323&gt;='H-32A-WP06 - Debt Service'!F$24,'H-32A-WP06 - Debt Service'!F$27/12,0)),"-")</f>
        <v>0</v>
      </c>
      <c r="I323" s="261">
        <f>IFERROR(IF(-SUM(I$20:I322)+I$15&lt;0.000001,0,IF($C323&gt;='H-32A-WP06 - Debt Service'!G$24,'H-32A-WP06 - Debt Service'!G$27/12,0)),"-")</f>
        <v>0</v>
      </c>
      <c r="J323" s="261">
        <f>IFERROR(IF(-SUM(J$20:J322)+J$15&lt;0.000001,0,IF($C323&gt;='H-32A-WP06 - Debt Service'!H$24,'H-32A-WP06 - Debt Service'!H$27/12,0)),"-")</f>
        <v>0</v>
      </c>
      <c r="K323" s="261">
        <f>IFERROR(IF(-SUM(K$20:K322)+K$15&lt;0.000001,0,IF($C323&gt;='H-32A-WP06 - Debt Service'!I$24,'H-32A-WP06 - Debt Service'!I$27/12,0)),"-")</f>
        <v>0</v>
      </c>
      <c r="L323" s="261">
        <f>IFERROR(IF(-SUM(L$20:L322)+L$15&lt;0.000001,0,IF($C323&gt;='H-32A-WP06 - Debt Service'!J$24,'H-32A-WP06 - Debt Service'!J$27/12,0)),"-")</f>
        <v>0</v>
      </c>
      <c r="M323" s="261">
        <f>IFERROR(IF(-SUM(M$20:M322)+M$15&lt;0.000001,0,IF($C323&gt;='H-32A-WP06 - Debt Service'!K$24,'H-32A-WP06 - Debt Service'!K$27/12,0)),"-")</f>
        <v>0</v>
      </c>
      <c r="N323" s="261"/>
      <c r="O323" s="261"/>
      <c r="P323" s="261">
        <f>IFERROR(IF(-SUM(P$20:P322)+P$15&lt;0.000001,0,IF($C323&gt;='H-32A-WP06 - Debt Service'!M$24,'H-32A-WP06 - Debt Service'!M$27/12,0)),"-")</f>
        <v>0</v>
      </c>
      <c r="Q323" s="261">
        <f>IFERROR(IF(-SUM(Q$20:Q322)+Q$15&lt;0.000001,0,IF($C323&gt;='H-32A-WP06 - Debt Service'!L$24,'H-32A-WP06 - Debt Service'!L$27/12,0)),"-")</f>
        <v>0</v>
      </c>
      <c r="R323" s="261">
        <f>IFERROR(IF(-SUM(R$20:R322)+R$15&lt;0.000001,0,IF($C323&gt;='H-32A-WP06 - Debt Service'!S$24,'H-32A-WP06 - Debt Service'!S$27/12,0)),"-")</f>
        <v>0</v>
      </c>
      <c r="S323" s="261">
        <f>IFERROR(IF(-SUM(S$20:S322)+S$15&lt;0.000001,0,IF($C323&gt;='H-32A-WP06 - Debt Service'!O$24,'H-32A-WP06 - Debt Service'!O$27/12,0)),"-")</f>
        <v>0</v>
      </c>
      <c r="T323" s="261">
        <f>IFERROR(IF(-SUM(T$20:T322)+T$15&lt;0.000001,0,IF($C323&gt;='H-32A-WP06 - Debt Service'!#REF!,'H-32A-WP06 - Debt Service'!#REF!/12,0)),"-")</f>
        <v>0</v>
      </c>
      <c r="U323" s="261">
        <f>IFERROR(IF(-SUM(U$20:U322)+U$15&lt;0.000001,0,IF($C323&gt;='H-32A-WP06 - Debt Service'!T$24,'H-32A-WP06 - Debt Service'!T$27/12,0)),"-")</f>
        <v>0</v>
      </c>
      <c r="V323" s="261">
        <f>IFERROR(IF(-SUM(V$20:V322)+V$15&lt;0.000001,0,IF($C323&gt;='H-32A-WP06 - Debt Service'!N$24,'H-32A-WP06 - Debt Service'!N$27/12,0)),"-")</f>
        <v>0</v>
      </c>
      <c r="W323" s="261">
        <f>IFERROR(IF(-SUM(W$20:W322)+W$15&lt;0.000001,0,IF($C323&gt;='H-32A-WP06 - Debt Service'!Q$24,'H-32A-WP06 - Debt Service'!Q$27/12,0)),"-")</f>
        <v>0</v>
      </c>
      <c r="X323" s="261">
        <f>IFERROR(IF(-SUM(X$20:X322)+X$15&lt;0.000001,0,IF($C323&gt;='H-32A-WP06 - Debt Service'!T$24,'H-32A-WP06 - Debt Service'!T$27/12,0)),"-")</f>
        <v>0</v>
      </c>
      <c r="Y323" s="261">
        <f>IFERROR(IF(-SUM(Y$20:Y322)+Y$15&lt;0.000001,0,IF($C323&gt;='H-32A-WP06 - Debt Service'!#REF!,'H-32A-WP06 - Debt Service'!#REF!/12,0)),"-")</f>
        <v>0</v>
      </c>
      <c r="Z323" s="261">
        <f>IFERROR(IF(-SUM(Z$20:Z322)+Z$15&lt;0.000001,0,IF($C323&gt;='H-32A-WP06 - Debt Service'!S$24,'H-32A-WP06 - Debt Service'!S$27/12,0)),"-")</f>
        <v>0</v>
      </c>
      <c r="AA323" s="261">
        <f>IFERROR(IF(-SUM(AA$20:AA322)+AA$15&lt;0.000001,0,IF($C323&gt;='H-32A-WP06 - Debt Service'!R$24,'H-32A-WP06 - Debt Service'!R$27/12,0)),"-")</f>
        <v>0</v>
      </c>
      <c r="AB323" s="261">
        <f>IFERROR(IF(-SUM(AB$20:AB322)+AB$15&lt;0.000001,0,IF($C323&gt;='H-32A-WP06 - Debt Service'!P$24,'H-32A-WP06 - Debt Service'!P$27/12,0)),"-")</f>
        <v>0</v>
      </c>
      <c r="AC323" s="261">
        <f>IFERROR(IF(-SUM(AC$20:AC322)+AC$15&lt;0.000001,0,IF($C323&gt;='H-32A-WP06 - Debt Service'!#REF!,'H-32A-WP06 - Debt Service'!#REF!/12,0)),"-")</f>
        <v>0</v>
      </c>
      <c r="AD323" s="261">
        <f>IFERROR(IF(-SUM(AD$20:AD322)+AD$15&lt;0.000001,0,IF($C323&gt;='H-32A-WP06 - Debt Service'!#REF!,'H-32A-WP06 - Debt Service'!#REF!/12,0)),"-")</f>
        <v>0</v>
      </c>
      <c r="AE323" s="261">
        <f>IFERROR(IF(-SUM(AE$20:AE322)+AE$15&lt;0.000001,0,IF($C323&gt;='H-32A-WP06 - Debt Service'!#REF!,'H-32A-WP06 - Debt Service'!#REF!/12,0)),"-")</f>
        <v>0</v>
      </c>
      <c r="AF323" s="261">
        <f>IFERROR(IF(-SUM(AF$20:AF322)+AF$15&lt;0.000001,0,IF($C323&gt;='H-32A-WP06 - Debt Service'!#REF!,'H-32A-WP06 - Debt Service'!#REF!/12,0)),"-")</f>
        <v>0</v>
      </c>
      <c r="AH323" s="252">
        <f t="shared" si="20"/>
        <v>2044</v>
      </c>
      <c r="AI323" s="273">
        <f t="shared" si="22"/>
        <v>52688</v>
      </c>
      <c r="AJ323" s="273"/>
      <c r="AK323" s="261" t="str">
        <f>IFERROR(IF(-SUM(AK$20:AK322)+AK$15&lt;0.000001,0,IF($C323&gt;='H-32A-WP06 - Debt Service'!AH$24,'H-32A-WP06 - Debt Service'!AH$27/12,0)),"-")</f>
        <v>-</v>
      </c>
      <c r="AL323" s="261">
        <f>IFERROR(IF(-SUM(AL$20:AL322)+AL$15&lt;0.000001,0,IF($C323&gt;='H-32A-WP06 - Debt Service'!AI$24,'H-32A-WP06 - Debt Service'!AI$27/12,0)),"-")</f>
        <v>0</v>
      </c>
      <c r="AM323" s="261">
        <f>IFERROR(IF(-SUM(AM$20:AM322)+AM$15&lt;0.000001,0,IF($C323&gt;='H-32A-WP06 - Debt Service'!AJ$24,'H-32A-WP06 - Debt Service'!AJ$27/12,0)),"-")</f>
        <v>0</v>
      </c>
      <c r="AN323" s="261">
        <f>IFERROR(IF(-SUM(AN$20:AN322)+AN$15&lt;0.000001,0,IF($C323&gt;='H-32A-WP06 - Debt Service'!AK$24,'H-32A-WP06 - Debt Service'!AK$27/12,0)),"-")</f>
        <v>0</v>
      </c>
      <c r="AO323" s="261">
        <f>IFERROR(IF(-SUM(AO$20:AO322)+AO$15&lt;0.000001,0,IF($C323&gt;='H-32A-WP06 - Debt Service'!AL$24,'H-32A-WP06 - Debt Service'!AL$27/12,0)),"-")</f>
        <v>0</v>
      </c>
      <c r="AP323" s="261">
        <f>IFERROR(IF(-SUM(AP$20:AP322)+AP$15&lt;0.000001,0,IF($C323&gt;='H-32A-WP06 - Debt Service'!AM$24,'H-32A-WP06 - Debt Service'!AM$27/12,0)),"-")</f>
        <v>0</v>
      </c>
      <c r="AQ323" s="261">
        <f>IFERROR(IF(-SUM(AQ$20:AQ322)+AQ$15&lt;0.000001,0,IF($C323&gt;='H-32A-WP06 - Debt Service'!AN$24,'H-32A-WP06 - Debt Service'!AN$27/12,0)),"-")</f>
        <v>0</v>
      </c>
      <c r="AR323" s="261">
        <f>IFERROR(IF(-SUM(AR$20:AR322)+AR$15&lt;0.000001,0,IF($C323&gt;='H-32A-WP06 - Debt Service'!AO$24,'H-32A-WP06 - Debt Service'!AO$27/12,0)),"-")</f>
        <v>0</v>
      </c>
      <c r="AS323" s="261">
        <f>IFERROR(IF(-SUM(AS$20:AS322)+AS$15&lt;0.000001,0,IF($C323&gt;='H-32A-WP06 - Debt Service'!AP$24,'H-32A-WP06 - Debt Service'!AP$27/12,0)),"-")</f>
        <v>0</v>
      </c>
      <c r="AT323" s="261">
        <f>IFERROR(IF(-SUM(AT$20:AT322)+AT$15&lt;0.000001,0,IF($C323&gt;='H-32A-WP06 - Debt Service'!AQ$24,'H-32A-WP06 - Debt Service'!AQ$27/12,0)),"-")</f>
        <v>0</v>
      </c>
    </row>
    <row r="324" spans="2:46" x14ac:dyDescent="0.35">
      <c r="B324" s="252">
        <f t="shared" si="19"/>
        <v>2044</v>
      </c>
      <c r="C324" s="273">
        <f t="shared" si="21"/>
        <v>52718</v>
      </c>
      <c r="D324" s="273"/>
      <c r="E324" s="261">
        <f>IFERROR(IF(-SUM(E$20:E323)+E$15&lt;0.000001,0,IF($C324&gt;='H-32A-WP06 - Debt Service'!C$24,'H-32A-WP06 - Debt Service'!C$27/12,0)),"-")</f>
        <v>0</v>
      </c>
      <c r="F324" s="261">
        <f>IFERROR(IF(-SUM(F$20:F323)+F$15&lt;0.000001,0,IF($C324&gt;='H-32A-WP06 - Debt Service'!D$24,'H-32A-WP06 - Debt Service'!D$27/12,0)),"-")</f>
        <v>0</v>
      </c>
      <c r="G324" s="261">
        <f>IFERROR(IF(-SUM(G$20:G323)+G$15&lt;0.000001,0,IF($C324&gt;='H-32A-WP06 - Debt Service'!E$24,'H-32A-WP06 - Debt Service'!E$27/12,0)),"-")</f>
        <v>0</v>
      </c>
      <c r="H324" s="261">
        <f>IFERROR(IF(-SUM(H$20:H323)+H$15&lt;0.000001,0,IF($C324&gt;='H-32A-WP06 - Debt Service'!F$24,'H-32A-WP06 - Debt Service'!F$27/12,0)),"-")</f>
        <v>0</v>
      </c>
      <c r="I324" s="261">
        <f>IFERROR(IF(-SUM(I$20:I323)+I$15&lt;0.000001,0,IF($C324&gt;='H-32A-WP06 - Debt Service'!G$24,'H-32A-WP06 - Debt Service'!G$27/12,0)),"-")</f>
        <v>0</v>
      </c>
      <c r="J324" s="261">
        <f>IFERROR(IF(-SUM(J$20:J323)+J$15&lt;0.000001,0,IF($C324&gt;='H-32A-WP06 - Debt Service'!H$24,'H-32A-WP06 - Debt Service'!H$27/12,0)),"-")</f>
        <v>0</v>
      </c>
      <c r="K324" s="261">
        <f>IFERROR(IF(-SUM(K$20:K323)+K$15&lt;0.000001,0,IF($C324&gt;='H-32A-WP06 - Debt Service'!I$24,'H-32A-WP06 - Debt Service'!I$27/12,0)),"-")</f>
        <v>0</v>
      </c>
      <c r="L324" s="261">
        <f>IFERROR(IF(-SUM(L$20:L323)+L$15&lt;0.000001,0,IF($C324&gt;='H-32A-WP06 - Debt Service'!J$24,'H-32A-WP06 - Debt Service'!J$27/12,0)),"-")</f>
        <v>0</v>
      </c>
      <c r="M324" s="261">
        <f>IFERROR(IF(-SUM(M$20:M323)+M$15&lt;0.000001,0,IF($C324&gt;='H-32A-WP06 - Debt Service'!K$24,'H-32A-WP06 - Debt Service'!K$27/12,0)),"-")</f>
        <v>0</v>
      </c>
      <c r="N324" s="261"/>
      <c r="O324" s="261"/>
      <c r="P324" s="261">
        <f>IFERROR(IF(-SUM(P$20:P323)+P$15&lt;0.000001,0,IF($C324&gt;='H-32A-WP06 - Debt Service'!M$24,'H-32A-WP06 - Debt Service'!M$27/12,0)),"-")</f>
        <v>0</v>
      </c>
      <c r="Q324" s="261">
        <f>IFERROR(IF(-SUM(Q$20:Q323)+Q$15&lt;0.000001,0,IF($C324&gt;='H-32A-WP06 - Debt Service'!L$24,'H-32A-WP06 - Debt Service'!L$27/12,0)),"-")</f>
        <v>0</v>
      </c>
      <c r="R324" s="261">
        <f>IFERROR(IF(-SUM(R$20:R323)+R$15&lt;0.000001,0,IF($C324&gt;='H-32A-WP06 - Debt Service'!S$24,'H-32A-WP06 - Debt Service'!S$27/12,0)),"-")</f>
        <v>0</v>
      </c>
      <c r="S324" s="261">
        <f>IFERROR(IF(-SUM(S$20:S323)+S$15&lt;0.000001,0,IF($C324&gt;='H-32A-WP06 - Debt Service'!O$24,'H-32A-WP06 - Debt Service'!O$27/12,0)),"-")</f>
        <v>0</v>
      </c>
      <c r="T324" s="261">
        <f>IFERROR(IF(-SUM(T$20:T323)+T$15&lt;0.000001,0,IF($C324&gt;='H-32A-WP06 - Debt Service'!#REF!,'H-32A-WP06 - Debt Service'!#REF!/12,0)),"-")</f>
        <v>0</v>
      </c>
      <c r="U324" s="261">
        <f>IFERROR(IF(-SUM(U$20:U323)+U$15&lt;0.000001,0,IF($C324&gt;='H-32A-WP06 - Debt Service'!T$24,'H-32A-WP06 - Debt Service'!T$27/12,0)),"-")</f>
        <v>0</v>
      </c>
      <c r="V324" s="261">
        <f>IFERROR(IF(-SUM(V$20:V323)+V$15&lt;0.000001,0,IF($C324&gt;='H-32A-WP06 - Debt Service'!N$24,'H-32A-WP06 - Debt Service'!N$27/12,0)),"-")</f>
        <v>0</v>
      </c>
      <c r="W324" s="261">
        <f>IFERROR(IF(-SUM(W$20:W323)+W$15&lt;0.000001,0,IF($C324&gt;='H-32A-WP06 - Debt Service'!Q$24,'H-32A-WP06 - Debt Service'!Q$27/12,0)),"-")</f>
        <v>0</v>
      </c>
      <c r="X324" s="261">
        <f>IFERROR(IF(-SUM(X$20:X323)+X$15&lt;0.000001,0,IF($C324&gt;='H-32A-WP06 - Debt Service'!T$24,'H-32A-WP06 - Debt Service'!T$27/12,0)),"-")</f>
        <v>0</v>
      </c>
      <c r="Y324" s="261">
        <f>IFERROR(IF(-SUM(Y$20:Y323)+Y$15&lt;0.000001,0,IF($C324&gt;='H-32A-WP06 - Debt Service'!#REF!,'H-32A-WP06 - Debt Service'!#REF!/12,0)),"-")</f>
        <v>0</v>
      </c>
      <c r="Z324" s="261">
        <f>IFERROR(IF(-SUM(Z$20:Z323)+Z$15&lt;0.000001,0,IF($C324&gt;='H-32A-WP06 - Debt Service'!S$24,'H-32A-WP06 - Debt Service'!S$27/12,0)),"-")</f>
        <v>0</v>
      </c>
      <c r="AA324" s="261">
        <f>IFERROR(IF(-SUM(AA$20:AA323)+AA$15&lt;0.000001,0,IF($C324&gt;='H-32A-WP06 - Debt Service'!R$24,'H-32A-WP06 - Debt Service'!R$27/12,0)),"-")</f>
        <v>0</v>
      </c>
      <c r="AB324" s="261">
        <f>IFERROR(IF(-SUM(AB$20:AB323)+AB$15&lt;0.000001,0,IF($C324&gt;='H-32A-WP06 - Debt Service'!P$24,'H-32A-WP06 - Debt Service'!P$27/12,0)),"-")</f>
        <v>0</v>
      </c>
      <c r="AC324" s="261">
        <f>IFERROR(IF(-SUM(AC$20:AC323)+AC$15&lt;0.000001,0,IF($C324&gt;='H-32A-WP06 - Debt Service'!#REF!,'H-32A-WP06 - Debt Service'!#REF!/12,0)),"-")</f>
        <v>0</v>
      </c>
      <c r="AD324" s="261">
        <f>IFERROR(IF(-SUM(AD$20:AD323)+AD$15&lt;0.000001,0,IF($C324&gt;='H-32A-WP06 - Debt Service'!#REF!,'H-32A-WP06 - Debt Service'!#REF!/12,0)),"-")</f>
        <v>0</v>
      </c>
      <c r="AE324" s="261">
        <f>IFERROR(IF(-SUM(AE$20:AE323)+AE$15&lt;0.000001,0,IF($C324&gt;='H-32A-WP06 - Debt Service'!#REF!,'H-32A-WP06 - Debt Service'!#REF!/12,0)),"-")</f>
        <v>0</v>
      </c>
      <c r="AF324" s="261">
        <f>IFERROR(IF(-SUM(AF$20:AF323)+AF$15&lt;0.000001,0,IF($C324&gt;='H-32A-WP06 - Debt Service'!#REF!,'H-32A-WP06 - Debt Service'!#REF!/12,0)),"-")</f>
        <v>0</v>
      </c>
      <c r="AH324" s="252">
        <f t="shared" si="20"/>
        <v>2044</v>
      </c>
      <c r="AI324" s="273">
        <f t="shared" si="22"/>
        <v>52718</v>
      </c>
      <c r="AJ324" s="273"/>
      <c r="AK324" s="261" t="str">
        <f>IFERROR(IF(-SUM(AK$20:AK323)+AK$15&lt;0.000001,0,IF($C324&gt;='H-32A-WP06 - Debt Service'!AH$24,'H-32A-WP06 - Debt Service'!AH$27/12,0)),"-")</f>
        <v>-</v>
      </c>
      <c r="AL324" s="261">
        <f>IFERROR(IF(-SUM(AL$20:AL323)+AL$15&lt;0.000001,0,IF($C324&gt;='H-32A-WP06 - Debt Service'!AI$24,'H-32A-WP06 - Debt Service'!AI$27/12,0)),"-")</f>
        <v>0</v>
      </c>
      <c r="AM324" s="261">
        <f>IFERROR(IF(-SUM(AM$20:AM323)+AM$15&lt;0.000001,0,IF($C324&gt;='H-32A-WP06 - Debt Service'!AJ$24,'H-32A-WP06 - Debt Service'!AJ$27/12,0)),"-")</f>
        <v>0</v>
      </c>
      <c r="AN324" s="261">
        <f>IFERROR(IF(-SUM(AN$20:AN323)+AN$15&lt;0.000001,0,IF($C324&gt;='H-32A-WP06 - Debt Service'!AK$24,'H-32A-WP06 - Debt Service'!AK$27/12,0)),"-")</f>
        <v>0</v>
      </c>
      <c r="AO324" s="261">
        <f>IFERROR(IF(-SUM(AO$20:AO323)+AO$15&lt;0.000001,0,IF($C324&gt;='H-32A-WP06 - Debt Service'!AL$24,'H-32A-WP06 - Debt Service'!AL$27/12,0)),"-")</f>
        <v>0</v>
      </c>
      <c r="AP324" s="261">
        <f>IFERROR(IF(-SUM(AP$20:AP323)+AP$15&lt;0.000001,0,IF($C324&gt;='H-32A-WP06 - Debt Service'!AM$24,'H-32A-WP06 - Debt Service'!AM$27/12,0)),"-")</f>
        <v>0</v>
      </c>
      <c r="AQ324" s="261">
        <f>IFERROR(IF(-SUM(AQ$20:AQ323)+AQ$15&lt;0.000001,0,IF($C324&gt;='H-32A-WP06 - Debt Service'!AN$24,'H-32A-WP06 - Debt Service'!AN$27/12,0)),"-")</f>
        <v>0</v>
      </c>
      <c r="AR324" s="261">
        <f>IFERROR(IF(-SUM(AR$20:AR323)+AR$15&lt;0.000001,0,IF($C324&gt;='H-32A-WP06 - Debt Service'!AO$24,'H-32A-WP06 - Debt Service'!AO$27/12,0)),"-")</f>
        <v>0</v>
      </c>
      <c r="AS324" s="261">
        <f>IFERROR(IF(-SUM(AS$20:AS323)+AS$15&lt;0.000001,0,IF($C324&gt;='H-32A-WP06 - Debt Service'!AP$24,'H-32A-WP06 - Debt Service'!AP$27/12,0)),"-")</f>
        <v>0</v>
      </c>
      <c r="AT324" s="261">
        <f>IFERROR(IF(-SUM(AT$20:AT323)+AT$15&lt;0.000001,0,IF($C324&gt;='H-32A-WP06 - Debt Service'!AQ$24,'H-32A-WP06 - Debt Service'!AQ$27/12,0)),"-")</f>
        <v>0</v>
      </c>
    </row>
    <row r="325" spans="2:46" x14ac:dyDescent="0.35">
      <c r="B325" s="252">
        <f t="shared" si="19"/>
        <v>2044</v>
      </c>
      <c r="C325" s="273">
        <f t="shared" si="21"/>
        <v>52749</v>
      </c>
      <c r="D325" s="273"/>
      <c r="E325" s="261">
        <f>IFERROR(IF(-SUM(E$20:E324)+E$15&lt;0.000001,0,IF($C325&gt;='H-32A-WP06 - Debt Service'!C$24,'H-32A-WP06 - Debt Service'!C$27/12,0)),"-")</f>
        <v>0</v>
      </c>
      <c r="F325" s="261">
        <f>IFERROR(IF(-SUM(F$20:F324)+F$15&lt;0.000001,0,IF($C325&gt;='H-32A-WP06 - Debt Service'!D$24,'H-32A-WP06 - Debt Service'!D$27/12,0)),"-")</f>
        <v>0</v>
      </c>
      <c r="G325" s="261">
        <f>IFERROR(IF(-SUM(G$20:G324)+G$15&lt;0.000001,0,IF($C325&gt;='H-32A-WP06 - Debt Service'!E$24,'H-32A-WP06 - Debt Service'!E$27/12,0)),"-")</f>
        <v>0</v>
      </c>
      <c r="H325" s="261">
        <f>IFERROR(IF(-SUM(H$20:H324)+H$15&lt;0.000001,0,IF($C325&gt;='H-32A-WP06 - Debt Service'!F$24,'H-32A-WP06 - Debt Service'!F$27/12,0)),"-")</f>
        <v>0</v>
      </c>
      <c r="I325" s="261">
        <f>IFERROR(IF(-SUM(I$20:I324)+I$15&lt;0.000001,0,IF($C325&gt;='H-32A-WP06 - Debt Service'!G$24,'H-32A-WP06 - Debt Service'!G$27/12,0)),"-")</f>
        <v>0</v>
      </c>
      <c r="J325" s="261">
        <f>IFERROR(IF(-SUM(J$20:J324)+J$15&lt;0.000001,0,IF($C325&gt;='H-32A-WP06 - Debt Service'!H$24,'H-32A-WP06 - Debt Service'!H$27/12,0)),"-")</f>
        <v>0</v>
      </c>
      <c r="K325" s="261">
        <f>IFERROR(IF(-SUM(K$20:K324)+K$15&lt;0.000001,0,IF($C325&gt;='H-32A-WP06 - Debt Service'!I$24,'H-32A-WP06 - Debt Service'!I$27/12,0)),"-")</f>
        <v>0</v>
      </c>
      <c r="L325" s="261">
        <f>IFERROR(IF(-SUM(L$20:L324)+L$15&lt;0.000001,0,IF($C325&gt;='H-32A-WP06 - Debt Service'!J$24,'H-32A-WP06 - Debt Service'!J$27/12,0)),"-")</f>
        <v>0</v>
      </c>
      <c r="M325" s="261">
        <f>IFERROR(IF(-SUM(M$20:M324)+M$15&lt;0.000001,0,IF($C325&gt;='H-32A-WP06 - Debt Service'!K$24,'H-32A-WP06 - Debt Service'!K$27/12,0)),"-")</f>
        <v>0</v>
      </c>
      <c r="N325" s="261"/>
      <c r="O325" s="261"/>
      <c r="P325" s="261">
        <f>IFERROR(IF(-SUM(P$20:P324)+P$15&lt;0.000001,0,IF($C325&gt;='H-32A-WP06 - Debt Service'!M$24,'H-32A-WP06 - Debt Service'!M$27/12,0)),"-")</f>
        <v>0</v>
      </c>
      <c r="Q325" s="261">
        <f>IFERROR(IF(-SUM(Q$20:Q324)+Q$15&lt;0.000001,0,IF($C325&gt;='H-32A-WP06 - Debt Service'!L$24,'H-32A-WP06 - Debt Service'!L$27/12,0)),"-")</f>
        <v>0</v>
      </c>
      <c r="R325" s="261">
        <f>IFERROR(IF(-SUM(R$20:R324)+R$15&lt;0.000001,0,IF($C325&gt;='H-32A-WP06 - Debt Service'!S$24,'H-32A-WP06 - Debt Service'!S$27/12,0)),"-")</f>
        <v>0</v>
      </c>
      <c r="S325" s="261">
        <f>IFERROR(IF(-SUM(S$20:S324)+S$15&lt;0.000001,0,IF($C325&gt;='H-32A-WP06 - Debt Service'!O$24,'H-32A-WP06 - Debt Service'!O$27/12,0)),"-")</f>
        <v>0</v>
      </c>
      <c r="T325" s="261">
        <f>IFERROR(IF(-SUM(T$20:T324)+T$15&lt;0.000001,0,IF($C325&gt;='H-32A-WP06 - Debt Service'!#REF!,'H-32A-WP06 - Debt Service'!#REF!/12,0)),"-")</f>
        <v>0</v>
      </c>
      <c r="U325" s="261">
        <f>IFERROR(IF(-SUM(U$20:U324)+U$15&lt;0.000001,0,IF($C325&gt;='H-32A-WP06 - Debt Service'!T$24,'H-32A-WP06 - Debt Service'!T$27/12,0)),"-")</f>
        <v>0</v>
      </c>
      <c r="V325" s="261">
        <f>IFERROR(IF(-SUM(V$20:V324)+V$15&lt;0.000001,0,IF($C325&gt;='H-32A-WP06 - Debt Service'!N$24,'H-32A-WP06 - Debt Service'!N$27/12,0)),"-")</f>
        <v>0</v>
      </c>
      <c r="W325" s="261">
        <f>IFERROR(IF(-SUM(W$20:W324)+W$15&lt;0.000001,0,IF($C325&gt;='H-32A-WP06 - Debt Service'!Q$24,'H-32A-WP06 - Debt Service'!Q$27/12,0)),"-")</f>
        <v>0</v>
      </c>
      <c r="X325" s="261">
        <f>IFERROR(IF(-SUM(X$20:X324)+X$15&lt;0.000001,0,IF($C325&gt;='H-32A-WP06 - Debt Service'!T$24,'H-32A-WP06 - Debt Service'!T$27/12,0)),"-")</f>
        <v>0</v>
      </c>
      <c r="Y325" s="261">
        <f>IFERROR(IF(-SUM(Y$20:Y324)+Y$15&lt;0.000001,0,IF($C325&gt;='H-32A-WP06 - Debt Service'!#REF!,'H-32A-WP06 - Debt Service'!#REF!/12,0)),"-")</f>
        <v>0</v>
      </c>
      <c r="Z325" s="261">
        <f>IFERROR(IF(-SUM(Z$20:Z324)+Z$15&lt;0.000001,0,IF($C325&gt;='H-32A-WP06 - Debt Service'!S$24,'H-32A-WP06 - Debt Service'!S$27/12,0)),"-")</f>
        <v>0</v>
      </c>
      <c r="AA325" s="261">
        <f>IFERROR(IF(-SUM(AA$20:AA324)+AA$15&lt;0.000001,0,IF($C325&gt;='H-32A-WP06 - Debt Service'!R$24,'H-32A-WP06 - Debt Service'!R$27/12,0)),"-")</f>
        <v>0</v>
      </c>
      <c r="AB325" s="261">
        <f>IFERROR(IF(-SUM(AB$20:AB324)+AB$15&lt;0.000001,0,IF($C325&gt;='H-32A-WP06 - Debt Service'!P$24,'H-32A-WP06 - Debt Service'!P$27/12,0)),"-")</f>
        <v>0</v>
      </c>
      <c r="AC325" s="261">
        <f>IFERROR(IF(-SUM(AC$20:AC324)+AC$15&lt;0.000001,0,IF($C325&gt;='H-32A-WP06 - Debt Service'!#REF!,'H-32A-WP06 - Debt Service'!#REF!/12,0)),"-")</f>
        <v>0</v>
      </c>
      <c r="AD325" s="261">
        <f>IFERROR(IF(-SUM(AD$20:AD324)+AD$15&lt;0.000001,0,IF($C325&gt;='H-32A-WP06 - Debt Service'!#REF!,'H-32A-WP06 - Debt Service'!#REF!/12,0)),"-")</f>
        <v>0</v>
      </c>
      <c r="AE325" s="261">
        <f>IFERROR(IF(-SUM(AE$20:AE324)+AE$15&lt;0.000001,0,IF($C325&gt;='H-32A-WP06 - Debt Service'!#REF!,'H-32A-WP06 - Debt Service'!#REF!/12,0)),"-")</f>
        <v>0</v>
      </c>
      <c r="AF325" s="261">
        <f>IFERROR(IF(-SUM(AF$20:AF324)+AF$15&lt;0.000001,0,IF($C325&gt;='H-32A-WP06 - Debt Service'!#REF!,'H-32A-WP06 - Debt Service'!#REF!/12,0)),"-")</f>
        <v>0</v>
      </c>
      <c r="AH325" s="252">
        <f t="shared" si="20"/>
        <v>2044</v>
      </c>
      <c r="AI325" s="273">
        <f t="shared" si="22"/>
        <v>52749</v>
      </c>
      <c r="AJ325" s="273"/>
      <c r="AK325" s="261" t="str">
        <f>IFERROR(IF(-SUM(AK$20:AK324)+AK$15&lt;0.000001,0,IF($C325&gt;='H-32A-WP06 - Debt Service'!AH$24,'H-32A-WP06 - Debt Service'!AH$27/12,0)),"-")</f>
        <v>-</v>
      </c>
      <c r="AL325" s="261">
        <f>IFERROR(IF(-SUM(AL$20:AL324)+AL$15&lt;0.000001,0,IF($C325&gt;='H-32A-WP06 - Debt Service'!AI$24,'H-32A-WP06 - Debt Service'!AI$27/12,0)),"-")</f>
        <v>0</v>
      </c>
      <c r="AM325" s="261">
        <f>IFERROR(IF(-SUM(AM$20:AM324)+AM$15&lt;0.000001,0,IF($C325&gt;='H-32A-WP06 - Debt Service'!AJ$24,'H-32A-WP06 - Debt Service'!AJ$27/12,0)),"-")</f>
        <v>0</v>
      </c>
      <c r="AN325" s="261">
        <f>IFERROR(IF(-SUM(AN$20:AN324)+AN$15&lt;0.000001,0,IF($C325&gt;='H-32A-WP06 - Debt Service'!AK$24,'H-32A-WP06 - Debt Service'!AK$27/12,0)),"-")</f>
        <v>0</v>
      </c>
      <c r="AO325" s="261">
        <f>IFERROR(IF(-SUM(AO$20:AO324)+AO$15&lt;0.000001,0,IF($C325&gt;='H-32A-WP06 - Debt Service'!AL$24,'H-32A-WP06 - Debt Service'!AL$27/12,0)),"-")</f>
        <v>0</v>
      </c>
      <c r="AP325" s="261">
        <f>IFERROR(IF(-SUM(AP$20:AP324)+AP$15&lt;0.000001,0,IF($C325&gt;='H-32A-WP06 - Debt Service'!AM$24,'H-32A-WP06 - Debt Service'!AM$27/12,0)),"-")</f>
        <v>0</v>
      </c>
      <c r="AQ325" s="261">
        <f>IFERROR(IF(-SUM(AQ$20:AQ324)+AQ$15&lt;0.000001,0,IF($C325&gt;='H-32A-WP06 - Debt Service'!AN$24,'H-32A-WP06 - Debt Service'!AN$27/12,0)),"-")</f>
        <v>0</v>
      </c>
      <c r="AR325" s="261">
        <f>IFERROR(IF(-SUM(AR$20:AR324)+AR$15&lt;0.000001,0,IF($C325&gt;='H-32A-WP06 - Debt Service'!AO$24,'H-32A-WP06 - Debt Service'!AO$27/12,0)),"-")</f>
        <v>0</v>
      </c>
      <c r="AS325" s="261">
        <f>IFERROR(IF(-SUM(AS$20:AS324)+AS$15&lt;0.000001,0,IF($C325&gt;='H-32A-WP06 - Debt Service'!AP$24,'H-32A-WP06 - Debt Service'!AP$27/12,0)),"-")</f>
        <v>0</v>
      </c>
      <c r="AT325" s="261">
        <f>IFERROR(IF(-SUM(AT$20:AT324)+AT$15&lt;0.000001,0,IF($C325&gt;='H-32A-WP06 - Debt Service'!AQ$24,'H-32A-WP06 - Debt Service'!AQ$27/12,0)),"-")</f>
        <v>0</v>
      </c>
    </row>
    <row r="326" spans="2:46" x14ac:dyDescent="0.35">
      <c r="B326" s="252">
        <f t="shared" si="19"/>
        <v>2044</v>
      </c>
      <c r="C326" s="273">
        <f t="shared" si="21"/>
        <v>52779</v>
      </c>
      <c r="D326" s="273"/>
      <c r="E326" s="261">
        <f>IFERROR(IF(-SUM(E$20:E325)+E$15&lt;0.000001,0,IF($C326&gt;='H-32A-WP06 - Debt Service'!C$24,'H-32A-WP06 - Debt Service'!C$27/12,0)),"-")</f>
        <v>0</v>
      </c>
      <c r="F326" s="261">
        <f>IFERROR(IF(-SUM(F$20:F325)+F$15&lt;0.000001,0,IF($C326&gt;='H-32A-WP06 - Debt Service'!D$24,'H-32A-WP06 - Debt Service'!D$27/12,0)),"-")</f>
        <v>0</v>
      </c>
      <c r="G326" s="261">
        <f>IFERROR(IF(-SUM(G$20:G325)+G$15&lt;0.000001,0,IF($C326&gt;='H-32A-WP06 - Debt Service'!E$24,'H-32A-WP06 - Debt Service'!E$27/12,0)),"-")</f>
        <v>0</v>
      </c>
      <c r="H326" s="261">
        <f>IFERROR(IF(-SUM(H$20:H325)+H$15&lt;0.000001,0,IF($C326&gt;='H-32A-WP06 - Debt Service'!F$24,'H-32A-WP06 - Debt Service'!F$27/12,0)),"-")</f>
        <v>0</v>
      </c>
      <c r="I326" s="261">
        <f>IFERROR(IF(-SUM(I$20:I325)+I$15&lt;0.000001,0,IF($C326&gt;='H-32A-WP06 - Debt Service'!G$24,'H-32A-WP06 - Debt Service'!G$27/12,0)),"-")</f>
        <v>0</v>
      </c>
      <c r="J326" s="261">
        <f>IFERROR(IF(-SUM(J$20:J325)+J$15&lt;0.000001,0,IF($C326&gt;='H-32A-WP06 - Debt Service'!H$24,'H-32A-WP06 - Debt Service'!H$27/12,0)),"-")</f>
        <v>0</v>
      </c>
      <c r="K326" s="261">
        <f>IFERROR(IF(-SUM(K$20:K325)+K$15&lt;0.000001,0,IF($C326&gt;='H-32A-WP06 - Debt Service'!I$24,'H-32A-WP06 - Debt Service'!I$27/12,0)),"-")</f>
        <v>0</v>
      </c>
      <c r="L326" s="261">
        <f>IFERROR(IF(-SUM(L$20:L325)+L$15&lt;0.000001,0,IF($C326&gt;='H-32A-WP06 - Debt Service'!J$24,'H-32A-WP06 - Debt Service'!J$27/12,0)),"-")</f>
        <v>0</v>
      </c>
      <c r="M326" s="261">
        <f>IFERROR(IF(-SUM(M$20:M325)+M$15&lt;0.000001,0,IF($C326&gt;='H-32A-WP06 - Debt Service'!K$24,'H-32A-WP06 - Debt Service'!K$27/12,0)),"-")</f>
        <v>0</v>
      </c>
      <c r="N326" s="261"/>
      <c r="O326" s="261"/>
      <c r="P326" s="261">
        <f>IFERROR(IF(-SUM(P$20:P325)+P$15&lt;0.000001,0,IF($C326&gt;='H-32A-WP06 - Debt Service'!M$24,'H-32A-WP06 - Debt Service'!M$27/12,0)),"-")</f>
        <v>0</v>
      </c>
      <c r="Q326" s="261">
        <f>IFERROR(IF(-SUM(Q$20:Q325)+Q$15&lt;0.000001,0,IF($C326&gt;='H-32A-WP06 - Debt Service'!L$24,'H-32A-WP06 - Debt Service'!L$27/12,0)),"-")</f>
        <v>0</v>
      </c>
      <c r="R326" s="261">
        <f>IFERROR(IF(-SUM(R$20:R325)+R$15&lt;0.000001,0,IF($C326&gt;='H-32A-WP06 - Debt Service'!S$24,'H-32A-WP06 - Debt Service'!S$27/12,0)),"-")</f>
        <v>0</v>
      </c>
      <c r="S326" s="261">
        <f>IFERROR(IF(-SUM(S$20:S325)+S$15&lt;0.000001,0,IF($C326&gt;='H-32A-WP06 - Debt Service'!O$24,'H-32A-WP06 - Debt Service'!O$27/12,0)),"-")</f>
        <v>0</v>
      </c>
      <c r="T326" s="261">
        <f>IFERROR(IF(-SUM(T$20:T325)+T$15&lt;0.000001,0,IF($C326&gt;='H-32A-WP06 - Debt Service'!#REF!,'H-32A-WP06 - Debt Service'!#REF!/12,0)),"-")</f>
        <v>0</v>
      </c>
      <c r="U326" s="261">
        <f>IFERROR(IF(-SUM(U$20:U325)+U$15&lt;0.000001,0,IF($C326&gt;='H-32A-WP06 - Debt Service'!T$24,'H-32A-WP06 - Debt Service'!T$27/12,0)),"-")</f>
        <v>0</v>
      </c>
      <c r="V326" s="261">
        <f>IFERROR(IF(-SUM(V$20:V325)+V$15&lt;0.000001,0,IF($C326&gt;='H-32A-WP06 - Debt Service'!N$24,'H-32A-WP06 - Debt Service'!N$27/12,0)),"-")</f>
        <v>0</v>
      </c>
      <c r="W326" s="261">
        <f>IFERROR(IF(-SUM(W$20:W325)+W$15&lt;0.000001,0,IF($C326&gt;='H-32A-WP06 - Debt Service'!Q$24,'H-32A-WP06 - Debt Service'!Q$27/12,0)),"-")</f>
        <v>0</v>
      </c>
      <c r="X326" s="261">
        <f>IFERROR(IF(-SUM(X$20:X325)+X$15&lt;0.000001,0,IF($C326&gt;='H-32A-WP06 - Debt Service'!T$24,'H-32A-WP06 - Debt Service'!T$27/12,0)),"-")</f>
        <v>0</v>
      </c>
      <c r="Y326" s="261">
        <f>IFERROR(IF(-SUM(Y$20:Y325)+Y$15&lt;0.000001,0,IF($C326&gt;='H-32A-WP06 - Debt Service'!#REF!,'H-32A-WP06 - Debt Service'!#REF!/12,0)),"-")</f>
        <v>0</v>
      </c>
      <c r="Z326" s="261">
        <f>IFERROR(IF(-SUM(Z$20:Z325)+Z$15&lt;0.000001,0,IF($C326&gt;='H-32A-WP06 - Debt Service'!S$24,'H-32A-WP06 - Debt Service'!S$27/12,0)),"-")</f>
        <v>0</v>
      </c>
      <c r="AA326" s="261">
        <f>IFERROR(IF(-SUM(AA$20:AA325)+AA$15&lt;0.000001,0,IF($C326&gt;='H-32A-WP06 - Debt Service'!R$24,'H-32A-WP06 - Debt Service'!R$27/12,0)),"-")</f>
        <v>0</v>
      </c>
      <c r="AB326" s="261">
        <f>IFERROR(IF(-SUM(AB$20:AB325)+AB$15&lt;0.000001,0,IF($C326&gt;='H-32A-WP06 - Debt Service'!P$24,'H-32A-WP06 - Debt Service'!P$27/12,0)),"-")</f>
        <v>0</v>
      </c>
      <c r="AC326" s="261">
        <f>IFERROR(IF(-SUM(AC$20:AC325)+AC$15&lt;0.000001,0,IF($C326&gt;='H-32A-WP06 - Debt Service'!#REF!,'H-32A-WP06 - Debt Service'!#REF!/12,0)),"-")</f>
        <v>0</v>
      </c>
      <c r="AD326" s="261">
        <f>IFERROR(IF(-SUM(AD$20:AD325)+AD$15&lt;0.000001,0,IF($C326&gt;='H-32A-WP06 - Debt Service'!#REF!,'H-32A-WP06 - Debt Service'!#REF!/12,0)),"-")</f>
        <v>0</v>
      </c>
      <c r="AE326" s="261">
        <f>IFERROR(IF(-SUM(AE$20:AE325)+AE$15&lt;0.000001,0,IF($C326&gt;='H-32A-WP06 - Debt Service'!#REF!,'H-32A-WP06 - Debt Service'!#REF!/12,0)),"-")</f>
        <v>0</v>
      </c>
      <c r="AF326" s="261">
        <f>IFERROR(IF(-SUM(AF$20:AF325)+AF$15&lt;0.000001,0,IF($C326&gt;='H-32A-WP06 - Debt Service'!#REF!,'H-32A-WP06 - Debt Service'!#REF!/12,0)),"-")</f>
        <v>0</v>
      </c>
      <c r="AH326" s="252">
        <f t="shared" si="20"/>
        <v>2044</v>
      </c>
      <c r="AI326" s="273">
        <f t="shared" si="22"/>
        <v>52779</v>
      </c>
      <c r="AJ326" s="273"/>
      <c r="AK326" s="261" t="str">
        <f>IFERROR(IF(-SUM(AK$20:AK325)+AK$15&lt;0.000001,0,IF($C326&gt;='H-32A-WP06 - Debt Service'!AH$24,'H-32A-WP06 - Debt Service'!AH$27/12,0)),"-")</f>
        <v>-</v>
      </c>
      <c r="AL326" s="261">
        <f>IFERROR(IF(-SUM(AL$20:AL325)+AL$15&lt;0.000001,0,IF($C326&gt;='H-32A-WP06 - Debt Service'!AI$24,'H-32A-WP06 - Debt Service'!AI$27/12,0)),"-")</f>
        <v>0</v>
      </c>
      <c r="AM326" s="261">
        <f>IFERROR(IF(-SUM(AM$20:AM325)+AM$15&lt;0.000001,0,IF($C326&gt;='H-32A-WP06 - Debt Service'!AJ$24,'H-32A-WP06 - Debt Service'!AJ$27/12,0)),"-")</f>
        <v>0</v>
      </c>
      <c r="AN326" s="261">
        <f>IFERROR(IF(-SUM(AN$20:AN325)+AN$15&lt;0.000001,0,IF($C326&gt;='H-32A-WP06 - Debt Service'!AK$24,'H-32A-WP06 - Debt Service'!AK$27/12,0)),"-")</f>
        <v>0</v>
      </c>
      <c r="AO326" s="261">
        <f>IFERROR(IF(-SUM(AO$20:AO325)+AO$15&lt;0.000001,0,IF($C326&gt;='H-32A-WP06 - Debt Service'!AL$24,'H-32A-WP06 - Debt Service'!AL$27/12,0)),"-")</f>
        <v>0</v>
      </c>
      <c r="AP326" s="261">
        <f>IFERROR(IF(-SUM(AP$20:AP325)+AP$15&lt;0.000001,0,IF($C326&gt;='H-32A-WP06 - Debt Service'!AM$24,'H-32A-WP06 - Debt Service'!AM$27/12,0)),"-")</f>
        <v>0</v>
      </c>
      <c r="AQ326" s="261">
        <f>IFERROR(IF(-SUM(AQ$20:AQ325)+AQ$15&lt;0.000001,0,IF($C326&gt;='H-32A-WP06 - Debt Service'!AN$24,'H-32A-WP06 - Debt Service'!AN$27/12,0)),"-")</f>
        <v>0</v>
      </c>
      <c r="AR326" s="261">
        <f>IFERROR(IF(-SUM(AR$20:AR325)+AR$15&lt;0.000001,0,IF($C326&gt;='H-32A-WP06 - Debt Service'!AO$24,'H-32A-WP06 - Debt Service'!AO$27/12,0)),"-")</f>
        <v>0</v>
      </c>
      <c r="AS326" s="261">
        <f>IFERROR(IF(-SUM(AS$20:AS325)+AS$15&lt;0.000001,0,IF($C326&gt;='H-32A-WP06 - Debt Service'!AP$24,'H-32A-WP06 - Debt Service'!AP$27/12,0)),"-")</f>
        <v>0</v>
      </c>
      <c r="AT326" s="261">
        <f>IFERROR(IF(-SUM(AT$20:AT325)+AT$15&lt;0.000001,0,IF($C326&gt;='H-32A-WP06 - Debt Service'!AQ$24,'H-32A-WP06 - Debt Service'!AQ$27/12,0)),"-")</f>
        <v>0</v>
      </c>
    </row>
    <row r="327" spans="2:46" x14ac:dyDescent="0.35">
      <c r="B327" s="252">
        <f t="shared" si="19"/>
        <v>2044</v>
      </c>
      <c r="C327" s="273">
        <f t="shared" si="21"/>
        <v>52810</v>
      </c>
      <c r="D327" s="273"/>
      <c r="E327" s="261">
        <f>IFERROR(IF(-SUM(E$20:E326)+E$15&lt;0.000001,0,IF($C327&gt;='H-32A-WP06 - Debt Service'!C$24,'H-32A-WP06 - Debt Service'!C$27/12,0)),"-")</f>
        <v>0</v>
      </c>
      <c r="F327" s="261">
        <f>IFERROR(IF(-SUM(F$20:F326)+F$15&lt;0.000001,0,IF($C327&gt;='H-32A-WP06 - Debt Service'!D$24,'H-32A-WP06 - Debt Service'!D$27/12,0)),"-")</f>
        <v>0</v>
      </c>
      <c r="G327" s="261">
        <f>IFERROR(IF(-SUM(G$20:G326)+G$15&lt;0.000001,0,IF($C327&gt;='H-32A-WP06 - Debt Service'!E$24,'H-32A-WP06 - Debt Service'!E$27/12,0)),"-")</f>
        <v>0</v>
      </c>
      <c r="H327" s="261">
        <f>IFERROR(IF(-SUM(H$20:H326)+H$15&lt;0.000001,0,IF($C327&gt;='H-32A-WP06 - Debt Service'!F$24,'H-32A-WP06 - Debt Service'!F$27/12,0)),"-")</f>
        <v>0</v>
      </c>
      <c r="I327" s="261">
        <f>IFERROR(IF(-SUM(I$20:I326)+I$15&lt;0.000001,0,IF($C327&gt;='H-32A-WP06 - Debt Service'!G$24,'H-32A-WP06 - Debt Service'!G$27/12,0)),"-")</f>
        <v>0</v>
      </c>
      <c r="J327" s="261">
        <f>IFERROR(IF(-SUM(J$20:J326)+J$15&lt;0.000001,0,IF($C327&gt;='H-32A-WP06 - Debt Service'!H$24,'H-32A-WP06 - Debt Service'!H$27/12,0)),"-")</f>
        <v>0</v>
      </c>
      <c r="K327" s="261">
        <f>IFERROR(IF(-SUM(K$20:K326)+K$15&lt;0.000001,0,IF($C327&gt;='H-32A-WP06 - Debt Service'!I$24,'H-32A-WP06 - Debt Service'!I$27/12,0)),"-")</f>
        <v>0</v>
      </c>
      <c r="L327" s="261">
        <f>IFERROR(IF(-SUM(L$20:L326)+L$15&lt;0.000001,0,IF($C327&gt;='H-32A-WP06 - Debt Service'!J$24,'H-32A-WP06 - Debt Service'!J$27/12,0)),"-")</f>
        <v>0</v>
      </c>
      <c r="M327" s="261">
        <f>IFERROR(IF(-SUM(M$20:M326)+M$15&lt;0.000001,0,IF($C327&gt;='H-32A-WP06 - Debt Service'!K$24,'H-32A-WP06 - Debt Service'!K$27/12,0)),"-")</f>
        <v>0</v>
      </c>
      <c r="N327" s="261"/>
      <c r="O327" s="261"/>
      <c r="P327" s="261">
        <f>IFERROR(IF(-SUM(P$20:P326)+P$15&lt;0.000001,0,IF($C327&gt;='H-32A-WP06 - Debt Service'!M$24,'H-32A-WP06 - Debt Service'!M$27/12,0)),"-")</f>
        <v>0</v>
      </c>
      <c r="Q327" s="261">
        <f>IFERROR(IF(-SUM(Q$20:Q326)+Q$15&lt;0.000001,0,IF($C327&gt;='H-32A-WP06 - Debt Service'!L$24,'H-32A-WP06 - Debt Service'!L$27/12,0)),"-")</f>
        <v>0</v>
      </c>
      <c r="R327" s="261">
        <f>IFERROR(IF(-SUM(R$20:R326)+R$15&lt;0.000001,0,IF($C327&gt;='H-32A-WP06 - Debt Service'!S$24,'H-32A-WP06 - Debt Service'!S$27/12,0)),"-")</f>
        <v>0</v>
      </c>
      <c r="S327" s="261">
        <f>IFERROR(IF(-SUM(S$20:S326)+S$15&lt;0.000001,0,IF($C327&gt;='H-32A-WP06 - Debt Service'!O$24,'H-32A-WP06 - Debt Service'!O$27/12,0)),"-")</f>
        <v>0</v>
      </c>
      <c r="T327" s="261">
        <f>IFERROR(IF(-SUM(T$20:T326)+T$15&lt;0.000001,0,IF($C327&gt;='H-32A-WP06 - Debt Service'!#REF!,'H-32A-WP06 - Debt Service'!#REF!/12,0)),"-")</f>
        <v>0</v>
      </c>
      <c r="U327" s="261">
        <f>IFERROR(IF(-SUM(U$20:U326)+U$15&lt;0.000001,0,IF($C327&gt;='H-32A-WP06 - Debt Service'!T$24,'H-32A-WP06 - Debt Service'!T$27/12,0)),"-")</f>
        <v>0</v>
      </c>
      <c r="V327" s="261">
        <f>IFERROR(IF(-SUM(V$20:V326)+V$15&lt;0.000001,0,IF($C327&gt;='H-32A-WP06 - Debt Service'!N$24,'H-32A-WP06 - Debt Service'!N$27/12,0)),"-")</f>
        <v>0</v>
      </c>
      <c r="W327" s="261">
        <f>IFERROR(IF(-SUM(W$20:W326)+W$15&lt;0.000001,0,IF($C327&gt;='H-32A-WP06 - Debt Service'!Q$24,'H-32A-WP06 - Debt Service'!Q$27/12,0)),"-")</f>
        <v>0</v>
      </c>
      <c r="X327" s="261">
        <f>IFERROR(IF(-SUM(X$20:X326)+X$15&lt;0.000001,0,IF($C327&gt;='H-32A-WP06 - Debt Service'!T$24,'H-32A-WP06 - Debt Service'!T$27/12,0)),"-")</f>
        <v>0</v>
      </c>
      <c r="Y327" s="261">
        <f>IFERROR(IF(-SUM(Y$20:Y326)+Y$15&lt;0.000001,0,IF($C327&gt;='H-32A-WP06 - Debt Service'!#REF!,'H-32A-WP06 - Debt Service'!#REF!/12,0)),"-")</f>
        <v>0</v>
      </c>
      <c r="Z327" s="261">
        <f>IFERROR(IF(-SUM(Z$20:Z326)+Z$15&lt;0.000001,0,IF($C327&gt;='H-32A-WP06 - Debt Service'!S$24,'H-32A-WP06 - Debt Service'!S$27/12,0)),"-")</f>
        <v>0</v>
      </c>
      <c r="AA327" s="261">
        <f>IFERROR(IF(-SUM(AA$20:AA326)+AA$15&lt;0.000001,0,IF($C327&gt;='H-32A-WP06 - Debt Service'!R$24,'H-32A-WP06 - Debt Service'!R$27/12,0)),"-")</f>
        <v>0</v>
      </c>
      <c r="AB327" s="261">
        <f>IFERROR(IF(-SUM(AB$20:AB326)+AB$15&lt;0.000001,0,IF($C327&gt;='H-32A-WP06 - Debt Service'!P$24,'H-32A-WP06 - Debt Service'!P$27/12,0)),"-")</f>
        <v>0</v>
      </c>
      <c r="AC327" s="261">
        <f>IFERROR(IF(-SUM(AC$20:AC326)+AC$15&lt;0.000001,0,IF($C327&gt;='H-32A-WP06 - Debt Service'!#REF!,'H-32A-WP06 - Debt Service'!#REF!/12,0)),"-")</f>
        <v>0</v>
      </c>
      <c r="AD327" s="261">
        <f>IFERROR(IF(-SUM(AD$20:AD326)+AD$15&lt;0.000001,0,IF($C327&gt;='H-32A-WP06 - Debt Service'!#REF!,'H-32A-WP06 - Debt Service'!#REF!/12,0)),"-")</f>
        <v>0</v>
      </c>
      <c r="AE327" s="261">
        <f>IFERROR(IF(-SUM(AE$20:AE326)+AE$15&lt;0.000001,0,IF($C327&gt;='H-32A-WP06 - Debt Service'!#REF!,'H-32A-WP06 - Debt Service'!#REF!/12,0)),"-")</f>
        <v>0</v>
      </c>
      <c r="AF327" s="261">
        <f>IFERROR(IF(-SUM(AF$20:AF326)+AF$15&lt;0.000001,0,IF($C327&gt;='H-32A-WP06 - Debt Service'!#REF!,'H-32A-WP06 - Debt Service'!#REF!/12,0)),"-")</f>
        <v>0</v>
      </c>
      <c r="AH327" s="252">
        <f t="shared" si="20"/>
        <v>2044</v>
      </c>
      <c r="AI327" s="273">
        <f t="shared" si="22"/>
        <v>52810</v>
      </c>
      <c r="AJ327" s="273"/>
      <c r="AK327" s="261" t="str">
        <f>IFERROR(IF(-SUM(AK$20:AK326)+AK$15&lt;0.000001,0,IF($C327&gt;='H-32A-WP06 - Debt Service'!AH$24,'H-32A-WP06 - Debt Service'!AH$27/12,0)),"-")</f>
        <v>-</v>
      </c>
      <c r="AL327" s="261">
        <f>IFERROR(IF(-SUM(AL$20:AL326)+AL$15&lt;0.000001,0,IF($C327&gt;='H-32A-WP06 - Debt Service'!AI$24,'H-32A-WP06 - Debt Service'!AI$27/12,0)),"-")</f>
        <v>0</v>
      </c>
      <c r="AM327" s="261">
        <f>IFERROR(IF(-SUM(AM$20:AM326)+AM$15&lt;0.000001,0,IF($C327&gt;='H-32A-WP06 - Debt Service'!AJ$24,'H-32A-WP06 - Debt Service'!AJ$27/12,0)),"-")</f>
        <v>0</v>
      </c>
      <c r="AN327" s="261">
        <f>IFERROR(IF(-SUM(AN$20:AN326)+AN$15&lt;0.000001,0,IF($C327&gt;='H-32A-WP06 - Debt Service'!AK$24,'H-32A-WP06 - Debt Service'!AK$27/12,0)),"-")</f>
        <v>0</v>
      </c>
      <c r="AO327" s="261">
        <f>IFERROR(IF(-SUM(AO$20:AO326)+AO$15&lt;0.000001,0,IF($C327&gt;='H-32A-WP06 - Debt Service'!AL$24,'H-32A-WP06 - Debt Service'!AL$27/12,0)),"-")</f>
        <v>0</v>
      </c>
      <c r="AP327" s="261">
        <f>IFERROR(IF(-SUM(AP$20:AP326)+AP$15&lt;0.000001,0,IF($C327&gt;='H-32A-WP06 - Debt Service'!AM$24,'H-32A-WP06 - Debt Service'!AM$27/12,0)),"-")</f>
        <v>0</v>
      </c>
      <c r="AQ327" s="261">
        <f>IFERROR(IF(-SUM(AQ$20:AQ326)+AQ$15&lt;0.000001,0,IF($C327&gt;='H-32A-WP06 - Debt Service'!AN$24,'H-32A-WP06 - Debt Service'!AN$27/12,0)),"-")</f>
        <v>0</v>
      </c>
      <c r="AR327" s="261">
        <f>IFERROR(IF(-SUM(AR$20:AR326)+AR$15&lt;0.000001,0,IF($C327&gt;='H-32A-WP06 - Debt Service'!AO$24,'H-32A-WP06 - Debt Service'!AO$27/12,0)),"-")</f>
        <v>0</v>
      </c>
      <c r="AS327" s="261">
        <f>IFERROR(IF(-SUM(AS$20:AS326)+AS$15&lt;0.000001,0,IF($C327&gt;='H-32A-WP06 - Debt Service'!AP$24,'H-32A-WP06 - Debt Service'!AP$27/12,0)),"-")</f>
        <v>0</v>
      </c>
      <c r="AT327" s="261">
        <f>IFERROR(IF(-SUM(AT$20:AT326)+AT$15&lt;0.000001,0,IF($C327&gt;='H-32A-WP06 - Debt Service'!AQ$24,'H-32A-WP06 - Debt Service'!AQ$27/12,0)),"-")</f>
        <v>0</v>
      </c>
    </row>
    <row r="328" spans="2:46" x14ac:dyDescent="0.35">
      <c r="B328" s="252">
        <f t="shared" si="19"/>
        <v>2044</v>
      </c>
      <c r="C328" s="273">
        <f t="shared" si="21"/>
        <v>52841</v>
      </c>
      <c r="D328" s="273"/>
      <c r="E328" s="261">
        <f>IFERROR(IF(-SUM(E$20:E327)+E$15&lt;0.000001,0,IF($C328&gt;='H-32A-WP06 - Debt Service'!C$24,'H-32A-WP06 - Debt Service'!C$27/12,0)),"-")</f>
        <v>0</v>
      </c>
      <c r="F328" s="261">
        <f>IFERROR(IF(-SUM(F$20:F327)+F$15&lt;0.000001,0,IF($C328&gt;='H-32A-WP06 - Debt Service'!D$24,'H-32A-WP06 - Debt Service'!D$27/12,0)),"-")</f>
        <v>0</v>
      </c>
      <c r="G328" s="261">
        <f>IFERROR(IF(-SUM(G$20:G327)+G$15&lt;0.000001,0,IF($C328&gt;='H-32A-WP06 - Debt Service'!E$24,'H-32A-WP06 - Debt Service'!E$27/12,0)),"-")</f>
        <v>0</v>
      </c>
      <c r="H328" s="261">
        <f>IFERROR(IF(-SUM(H$20:H327)+H$15&lt;0.000001,0,IF($C328&gt;='H-32A-WP06 - Debt Service'!F$24,'H-32A-WP06 - Debt Service'!F$27/12,0)),"-")</f>
        <v>0</v>
      </c>
      <c r="I328" s="261">
        <f>IFERROR(IF(-SUM(I$20:I327)+I$15&lt;0.000001,0,IF($C328&gt;='H-32A-WP06 - Debt Service'!G$24,'H-32A-WP06 - Debt Service'!G$27/12,0)),"-")</f>
        <v>0</v>
      </c>
      <c r="J328" s="261">
        <f>IFERROR(IF(-SUM(J$20:J327)+J$15&lt;0.000001,0,IF($C328&gt;='H-32A-WP06 - Debt Service'!H$24,'H-32A-WP06 - Debt Service'!H$27/12,0)),"-")</f>
        <v>0</v>
      </c>
      <c r="K328" s="261">
        <f>IFERROR(IF(-SUM(K$20:K327)+K$15&lt;0.000001,0,IF($C328&gt;='H-32A-WP06 - Debt Service'!I$24,'H-32A-WP06 - Debt Service'!I$27/12,0)),"-")</f>
        <v>0</v>
      </c>
      <c r="L328" s="261">
        <f>IFERROR(IF(-SUM(L$20:L327)+L$15&lt;0.000001,0,IF($C328&gt;='H-32A-WP06 - Debt Service'!J$24,'H-32A-WP06 - Debt Service'!J$27/12,0)),"-")</f>
        <v>0</v>
      </c>
      <c r="M328" s="261">
        <f>IFERROR(IF(-SUM(M$20:M327)+M$15&lt;0.000001,0,IF($C328&gt;='H-32A-WP06 - Debt Service'!K$24,'H-32A-WP06 - Debt Service'!K$27/12,0)),"-")</f>
        <v>0</v>
      </c>
      <c r="N328" s="261"/>
      <c r="O328" s="261"/>
      <c r="P328" s="261">
        <f>IFERROR(IF(-SUM(P$20:P327)+P$15&lt;0.000001,0,IF($C328&gt;='H-32A-WP06 - Debt Service'!M$24,'H-32A-WP06 - Debt Service'!M$27/12,0)),"-")</f>
        <v>0</v>
      </c>
      <c r="Q328" s="261">
        <f>IFERROR(IF(-SUM(Q$20:Q327)+Q$15&lt;0.000001,0,IF($C328&gt;='H-32A-WP06 - Debt Service'!L$24,'H-32A-WP06 - Debt Service'!L$27/12,0)),"-")</f>
        <v>0</v>
      </c>
      <c r="R328" s="261">
        <f>IFERROR(IF(-SUM(R$20:R327)+R$15&lt;0.000001,0,IF($C328&gt;='H-32A-WP06 - Debt Service'!S$24,'H-32A-WP06 - Debt Service'!S$27/12,0)),"-")</f>
        <v>0</v>
      </c>
      <c r="S328" s="261">
        <f>IFERROR(IF(-SUM(S$20:S327)+S$15&lt;0.000001,0,IF($C328&gt;='H-32A-WP06 - Debt Service'!O$24,'H-32A-WP06 - Debt Service'!O$27/12,0)),"-")</f>
        <v>0</v>
      </c>
      <c r="T328" s="261">
        <f>IFERROR(IF(-SUM(T$20:T327)+T$15&lt;0.000001,0,IF($C328&gt;='H-32A-WP06 - Debt Service'!#REF!,'H-32A-WP06 - Debt Service'!#REF!/12,0)),"-")</f>
        <v>0</v>
      </c>
      <c r="U328" s="261">
        <f>IFERROR(IF(-SUM(U$20:U327)+U$15&lt;0.000001,0,IF($C328&gt;='H-32A-WP06 - Debt Service'!T$24,'H-32A-WP06 - Debt Service'!T$27/12,0)),"-")</f>
        <v>0</v>
      </c>
      <c r="V328" s="261">
        <f>IFERROR(IF(-SUM(V$20:V327)+V$15&lt;0.000001,0,IF($C328&gt;='H-32A-WP06 - Debt Service'!N$24,'H-32A-WP06 - Debt Service'!N$27/12,0)),"-")</f>
        <v>0</v>
      </c>
      <c r="W328" s="261">
        <f>IFERROR(IF(-SUM(W$20:W327)+W$15&lt;0.000001,0,IF($C328&gt;='H-32A-WP06 - Debt Service'!Q$24,'H-32A-WP06 - Debt Service'!Q$27/12,0)),"-")</f>
        <v>0</v>
      </c>
      <c r="X328" s="261">
        <f>IFERROR(IF(-SUM(X$20:X327)+X$15&lt;0.000001,0,IF($C328&gt;='H-32A-WP06 - Debt Service'!T$24,'H-32A-WP06 - Debt Service'!T$27/12,0)),"-")</f>
        <v>0</v>
      </c>
      <c r="Y328" s="261">
        <f>IFERROR(IF(-SUM(Y$20:Y327)+Y$15&lt;0.000001,0,IF($C328&gt;='H-32A-WP06 - Debt Service'!#REF!,'H-32A-WP06 - Debt Service'!#REF!/12,0)),"-")</f>
        <v>0</v>
      </c>
      <c r="Z328" s="261">
        <f>IFERROR(IF(-SUM(Z$20:Z327)+Z$15&lt;0.000001,0,IF($C328&gt;='H-32A-WP06 - Debt Service'!S$24,'H-32A-WP06 - Debt Service'!S$27/12,0)),"-")</f>
        <v>0</v>
      </c>
      <c r="AA328" s="261">
        <f>IFERROR(IF(-SUM(AA$20:AA327)+AA$15&lt;0.000001,0,IF($C328&gt;='H-32A-WP06 - Debt Service'!R$24,'H-32A-WP06 - Debt Service'!R$27/12,0)),"-")</f>
        <v>0</v>
      </c>
      <c r="AB328" s="261">
        <f>IFERROR(IF(-SUM(AB$20:AB327)+AB$15&lt;0.000001,0,IF($C328&gt;='H-32A-WP06 - Debt Service'!P$24,'H-32A-WP06 - Debt Service'!P$27/12,0)),"-")</f>
        <v>0</v>
      </c>
      <c r="AC328" s="261">
        <f>IFERROR(IF(-SUM(AC$20:AC327)+AC$15&lt;0.000001,0,IF($C328&gt;='H-32A-WP06 - Debt Service'!#REF!,'H-32A-WP06 - Debt Service'!#REF!/12,0)),"-")</f>
        <v>0</v>
      </c>
      <c r="AD328" s="261">
        <f>IFERROR(IF(-SUM(AD$20:AD327)+AD$15&lt;0.000001,0,IF($C328&gt;='H-32A-WP06 - Debt Service'!#REF!,'H-32A-WP06 - Debt Service'!#REF!/12,0)),"-")</f>
        <v>0</v>
      </c>
      <c r="AE328" s="261">
        <f>IFERROR(IF(-SUM(AE$20:AE327)+AE$15&lt;0.000001,0,IF($C328&gt;='H-32A-WP06 - Debt Service'!#REF!,'H-32A-WP06 - Debt Service'!#REF!/12,0)),"-")</f>
        <v>0</v>
      </c>
      <c r="AF328" s="261">
        <f>IFERROR(IF(-SUM(AF$20:AF327)+AF$15&lt;0.000001,0,IF($C328&gt;='H-32A-WP06 - Debt Service'!#REF!,'H-32A-WP06 - Debt Service'!#REF!/12,0)),"-")</f>
        <v>0</v>
      </c>
      <c r="AH328" s="252">
        <f t="shared" si="20"/>
        <v>2044</v>
      </c>
      <c r="AI328" s="273">
        <f t="shared" si="22"/>
        <v>52841</v>
      </c>
      <c r="AJ328" s="273"/>
      <c r="AK328" s="261" t="str">
        <f>IFERROR(IF(-SUM(AK$20:AK327)+AK$15&lt;0.000001,0,IF($C328&gt;='H-32A-WP06 - Debt Service'!AH$24,'H-32A-WP06 - Debt Service'!AH$27/12,0)),"-")</f>
        <v>-</v>
      </c>
      <c r="AL328" s="261">
        <f>IFERROR(IF(-SUM(AL$20:AL327)+AL$15&lt;0.000001,0,IF($C328&gt;='H-32A-WP06 - Debt Service'!AI$24,'H-32A-WP06 - Debt Service'!AI$27/12,0)),"-")</f>
        <v>0</v>
      </c>
      <c r="AM328" s="261">
        <f>IFERROR(IF(-SUM(AM$20:AM327)+AM$15&lt;0.000001,0,IF($C328&gt;='H-32A-WP06 - Debt Service'!AJ$24,'H-32A-WP06 - Debt Service'!AJ$27/12,0)),"-")</f>
        <v>0</v>
      </c>
      <c r="AN328" s="261">
        <f>IFERROR(IF(-SUM(AN$20:AN327)+AN$15&lt;0.000001,0,IF($C328&gt;='H-32A-WP06 - Debt Service'!AK$24,'H-32A-WP06 - Debt Service'!AK$27/12,0)),"-")</f>
        <v>0</v>
      </c>
      <c r="AO328" s="261">
        <f>IFERROR(IF(-SUM(AO$20:AO327)+AO$15&lt;0.000001,0,IF($C328&gt;='H-32A-WP06 - Debt Service'!AL$24,'H-32A-WP06 - Debt Service'!AL$27/12,0)),"-")</f>
        <v>0</v>
      </c>
      <c r="AP328" s="261">
        <f>IFERROR(IF(-SUM(AP$20:AP327)+AP$15&lt;0.000001,0,IF($C328&gt;='H-32A-WP06 - Debt Service'!AM$24,'H-32A-WP06 - Debt Service'!AM$27/12,0)),"-")</f>
        <v>0</v>
      </c>
      <c r="AQ328" s="261">
        <f>IFERROR(IF(-SUM(AQ$20:AQ327)+AQ$15&lt;0.000001,0,IF($C328&gt;='H-32A-WP06 - Debt Service'!AN$24,'H-32A-WP06 - Debt Service'!AN$27/12,0)),"-")</f>
        <v>0</v>
      </c>
      <c r="AR328" s="261">
        <f>IFERROR(IF(-SUM(AR$20:AR327)+AR$15&lt;0.000001,0,IF($C328&gt;='H-32A-WP06 - Debt Service'!AO$24,'H-32A-WP06 - Debt Service'!AO$27/12,0)),"-")</f>
        <v>0</v>
      </c>
      <c r="AS328" s="261">
        <f>IFERROR(IF(-SUM(AS$20:AS327)+AS$15&lt;0.000001,0,IF($C328&gt;='H-32A-WP06 - Debt Service'!AP$24,'H-32A-WP06 - Debt Service'!AP$27/12,0)),"-")</f>
        <v>0</v>
      </c>
      <c r="AT328" s="261">
        <f>IFERROR(IF(-SUM(AT$20:AT327)+AT$15&lt;0.000001,0,IF($C328&gt;='H-32A-WP06 - Debt Service'!AQ$24,'H-32A-WP06 - Debt Service'!AQ$27/12,0)),"-")</f>
        <v>0</v>
      </c>
    </row>
    <row r="329" spans="2:46" x14ac:dyDescent="0.35">
      <c r="B329" s="252">
        <f t="shared" si="19"/>
        <v>2044</v>
      </c>
      <c r="C329" s="273">
        <f t="shared" si="21"/>
        <v>52871</v>
      </c>
      <c r="D329" s="273"/>
      <c r="E329" s="261">
        <f>IFERROR(IF(-SUM(E$20:E328)+E$15&lt;0.000001,0,IF($C329&gt;='H-32A-WP06 - Debt Service'!C$24,'H-32A-WP06 - Debt Service'!C$27/12,0)),"-")</f>
        <v>0</v>
      </c>
      <c r="F329" s="261">
        <f>IFERROR(IF(-SUM(F$20:F328)+F$15&lt;0.000001,0,IF($C329&gt;='H-32A-WP06 - Debt Service'!D$24,'H-32A-WP06 - Debt Service'!D$27/12,0)),"-")</f>
        <v>0</v>
      </c>
      <c r="G329" s="261">
        <f>IFERROR(IF(-SUM(G$20:G328)+G$15&lt;0.000001,0,IF($C329&gt;='H-32A-WP06 - Debt Service'!E$24,'H-32A-WP06 - Debt Service'!E$27/12,0)),"-")</f>
        <v>0</v>
      </c>
      <c r="H329" s="261">
        <f>IFERROR(IF(-SUM(H$20:H328)+H$15&lt;0.000001,0,IF($C329&gt;='H-32A-WP06 - Debt Service'!F$24,'H-32A-WP06 - Debt Service'!F$27/12,0)),"-")</f>
        <v>0</v>
      </c>
      <c r="I329" s="261">
        <f>IFERROR(IF(-SUM(I$20:I328)+I$15&lt;0.000001,0,IF($C329&gt;='H-32A-WP06 - Debt Service'!G$24,'H-32A-WP06 - Debt Service'!G$27/12,0)),"-")</f>
        <v>0</v>
      </c>
      <c r="J329" s="261">
        <f>IFERROR(IF(-SUM(J$20:J328)+J$15&lt;0.000001,0,IF($C329&gt;='H-32A-WP06 - Debt Service'!H$24,'H-32A-WP06 - Debt Service'!H$27/12,0)),"-")</f>
        <v>0</v>
      </c>
      <c r="K329" s="261">
        <f>IFERROR(IF(-SUM(K$20:K328)+K$15&lt;0.000001,0,IF($C329&gt;='H-32A-WP06 - Debt Service'!I$24,'H-32A-WP06 - Debt Service'!I$27/12,0)),"-")</f>
        <v>0</v>
      </c>
      <c r="L329" s="261">
        <f>IFERROR(IF(-SUM(L$20:L328)+L$15&lt;0.000001,0,IF($C329&gt;='H-32A-WP06 - Debt Service'!J$24,'H-32A-WP06 - Debt Service'!J$27/12,0)),"-")</f>
        <v>0</v>
      </c>
      <c r="M329" s="261">
        <f>IFERROR(IF(-SUM(M$20:M328)+M$15&lt;0.000001,0,IF($C329&gt;='H-32A-WP06 - Debt Service'!K$24,'H-32A-WP06 - Debt Service'!K$27/12,0)),"-")</f>
        <v>0</v>
      </c>
      <c r="N329" s="261"/>
      <c r="O329" s="261"/>
      <c r="P329" s="261">
        <f>IFERROR(IF(-SUM(P$20:P328)+P$15&lt;0.000001,0,IF($C329&gt;='H-32A-WP06 - Debt Service'!M$24,'H-32A-WP06 - Debt Service'!M$27/12,0)),"-")</f>
        <v>0</v>
      </c>
      <c r="Q329" s="261">
        <f>IFERROR(IF(-SUM(Q$20:Q328)+Q$15&lt;0.000001,0,IF($C329&gt;='H-32A-WP06 - Debt Service'!L$24,'H-32A-WP06 - Debt Service'!L$27/12,0)),"-")</f>
        <v>0</v>
      </c>
      <c r="R329" s="261">
        <f>IFERROR(IF(-SUM(R$20:R328)+R$15&lt;0.000001,0,IF($C329&gt;='H-32A-WP06 - Debt Service'!S$24,'H-32A-WP06 - Debt Service'!S$27/12,0)),"-")</f>
        <v>0</v>
      </c>
      <c r="S329" s="261">
        <f>IFERROR(IF(-SUM(S$20:S328)+S$15&lt;0.000001,0,IF($C329&gt;='H-32A-WP06 - Debt Service'!O$24,'H-32A-WP06 - Debt Service'!O$27/12,0)),"-")</f>
        <v>0</v>
      </c>
      <c r="T329" s="261">
        <f>IFERROR(IF(-SUM(T$20:T328)+T$15&lt;0.000001,0,IF($C329&gt;='H-32A-WP06 - Debt Service'!#REF!,'H-32A-WP06 - Debt Service'!#REF!/12,0)),"-")</f>
        <v>0</v>
      </c>
      <c r="U329" s="261">
        <f>IFERROR(IF(-SUM(U$20:U328)+U$15&lt;0.000001,0,IF($C329&gt;='H-32A-WP06 - Debt Service'!T$24,'H-32A-WP06 - Debt Service'!T$27/12,0)),"-")</f>
        <v>0</v>
      </c>
      <c r="V329" s="261">
        <f>IFERROR(IF(-SUM(V$20:V328)+V$15&lt;0.000001,0,IF($C329&gt;='H-32A-WP06 - Debt Service'!N$24,'H-32A-WP06 - Debt Service'!N$27/12,0)),"-")</f>
        <v>0</v>
      </c>
      <c r="W329" s="261">
        <f>IFERROR(IF(-SUM(W$20:W328)+W$15&lt;0.000001,0,IF($C329&gt;='H-32A-WP06 - Debt Service'!Q$24,'H-32A-WP06 - Debt Service'!Q$27/12,0)),"-")</f>
        <v>0</v>
      </c>
      <c r="X329" s="261">
        <f>IFERROR(IF(-SUM(X$20:X328)+X$15&lt;0.000001,0,IF($C329&gt;='H-32A-WP06 - Debt Service'!T$24,'H-32A-WP06 - Debt Service'!T$27/12,0)),"-")</f>
        <v>0</v>
      </c>
      <c r="Y329" s="261">
        <f>IFERROR(IF(-SUM(Y$20:Y328)+Y$15&lt;0.000001,0,IF($C329&gt;='H-32A-WP06 - Debt Service'!#REF!,'H-32A-WP06 - Debt Service'!#REF!/12,0)),"-")</f>
        <v>0</v>
      </c>
      <c r="Z329" s="261">
        <f>IFERROR(IF(-SUM(Z$20:Z328)+Z$15&lt;0.000001,0,IF($C329&gt;='H-32A-WP06 - Debt Service'!S$24,'H-32A-WP06 - Debt Service'!S$27/12,0)),"-")</f>
        <v>0</v>
      </c>
      <c r="AA329" s="261">
        <f>IFERROR(IF(-SUM(AA$20:AA328)+AA$15&lt;0.000001,0,IF($C329&gt;='H-32A-WP06 - Debt Service'!R$24,'H-32A-WP06 - Debt Service'!R$27/12,0)),"-")</f>
        <v>0</v>
      </c>
      <c r="AB329" s="261">
        <f>IFERROR(IF(-SUM(AB$20:AB328)+AB$15&lt;0.000001,0,IF($C329&gt;='H-32A-WP06 - Debt Service'!P$24,'H-32A-WP06 - Debt Service'!P$27/12,0)),"-")</f>
        <v>0</v>
      </c>
      <c r="AC329" s="261">
        <f>IFERROR(IF(-SUM(AC$20:AC328)+AC$15&lt;0.000001,0,IF($C329&gt;='H-32A-WP06 - Debt Service'!#REF!,'H-32A-WP06 - Debt Service'!#REF!/12,0)),"-")</f>
        <v>0</v>
      </c>
      <c r="AD329" s="261">
        <f>IFERROR(IF(-SUM(AD$20:AD328)+AD$15&lt;0.000001,0,IF($C329&gt;='H-32A-WP06 - Debt Service'!#REF!,'H-32A-WP06 - Debt Service'!#REF!/12,0)),"-")</f>
        <v>0</v>
      </c>
      <c r="AE329" s="261">
        <f>IFERROR(IF(-SUM(AE$20:AE328)+AE$15&lt;0.000001,0,IF($C329&gt;='H-32A-WP06 - Debt Service'!#REF!,'H-32A-WP06 - Debt Service'!#REF!/12,0)),"-")</f>
        <v>0</v>
      </c>
      <c r="AF329" s="261">
        <f>IFERROR(IF(-SUM(AF$20:AF328)+AF$15&lt;0.000001,0,IF($C329&gt;='H-32A-WP06 - Debt Service'!#REF!,'H-32A-WP06 - Debt Service'!#REF!/12,0)),"-")</f>
        <v>0</v>
      </c>
      <c r="AH329" s="252">
        <f t="shared" si="20"/>
        <v>2044</v>
      </c>
      <c r="AI329" s="273">
        <f t="shared" si="22"/>
        <v>52871</v>
      </c>
      <c r="AJ329" s="273"/>
      <c r="AK329" s="261" t="str">
        <f>IFERROR(IF(-SUM(AK$20:AK328)+AK$15&lt;0.000001,0,IF($C329&gt;='H-32A-WP06 - Debt Service'!AH$24,'H-32A-WP06 - Debt Service'!AH$27/12,0)),"-")</f>
        <v>-</v>
      </c>
      <c r="AL329" s="261">
        <f>IFERROR(IF(-SUM(AL$20:AL328)+AL$15&lt;0.000001,0,IF($C329&gt;='H-32A-WP06 - Debt Service'!AI$24,'H-32A-WP06 - Debt Service'!AI$27/12,0)),"-")</f>
        <v>0</v>
      </c>
      <c r="AM329" s="261">
        <f>IFERROR(IF(-SUM(AM$20:AM328)+AM$15&lt;0.000001,0,IF($C329&gt;='H-32A-WP06 - Debt Service'!AJ$24,'H-32A-WP06 - Debt Service'!AJ$27/12,0)),"-")</f>
        <v>0</v>
      </c>
      <c r="AN329" s="261">
        <f>IFERROR(IF(-SUM(AN$20:AN328)+AN$15&lt;0.000001,0,IF($C329&gt;='H-32A-WP06 - Debt Service'!AK$24,'H-32A-WP06 - Debt Service'!AK$27/12,0)),"-")</f>
        <v>0</v>
      </c>
      <c r="AO329" s="261">
        <f>IFERROR(IF(-SUM(AO$20:AO328)+AO$15&lt;0.000001,0,IF($C329&gt;='H-32A-WP06 - Debt Service'!AL$24,'H-32A-WP06 - Debt Service'!AL$27/12,0)),"-")</f>
        <v>0</v>
      </c>
      <c r="AP329" s="261">
        <f>IFERROR(IF(-SUM(AP$20:AP328)+AP$15&lt;0.000001,0,IF($C329&gt;='H-32A-WP06 - Debt Service'!AM$24,'H-32A-WP06 - Debt Service'!AM$27/12,0)),"-")</f>
        <v>0</v>
      </c>
      <c r="AQ329" s="261">
        <f>IFERROR(IF(-SUM(AQ$20:AQ328)+AQ$15&lt;0.000001,0,IF($C329&gt;='H-32A-WP06 - Debt Service'!AN$24,'H-32A-WP06 - Debt Service'!AN$27/12,0)),"-")</f>
        <v>0</v>
      </c>
      <c r="AR329" s="261">
        <f>IFERROR(IF(-SUM(AR$20:AR328)+AR$15&lt;0.000001,0,IF($C329&gt;='H-32A-WP06 - Debt Service'!AO$24,'H-32A-WP06 - Debt Service'!AO$27/12,0)),"-")</f>
        <v>0</v>
      </c>
      <c r="AS329" s="261">
        <f>IFERROR(IF(-SUM(AS$20:AS328)+AS$15&lt;0.000001,0,IF($C329&gt;='H-32A-WP06 - Debt Service'!AP$24,'H-32A-WP06 - Debt Service'!AP$27/12,0)),"-")</f>
        <v>0</v>
      </c>
      <c r="AT329" s="261">
        <f>IFERROR(IF(-SUM(AT$20:AT328)+AT$15&lt;0.000001,0,IF($C329&gt;='H-32A-WP06 - Debt Service'!AQ$24,'H-32A-WP06 - Debt Service'!AQ$27/12,0)),"-")</f>
        <v>0</v>
      </c>
    </row>
    <row r="330" spans="2:46" x14ac:dyDescent="0.35">
      <c r="B330" s="252">
        <f t="shared" si="19"/>
        <v>2044</v>
      </c>
      <c r="C330" s="273">
        <f t="shared" si="21"/>
        <v>52902</v>
      </c>
      <c r="D330" s="273"/>
      <c r="E330" s="261">
        <f>IFERROR(IF(-SUM(E$20:E329)+E$15&lt;0.000001,0,IF($C330&gt;='H-32A-WP06 - Debt Service'!C$24,'H-32A-WP06 - Debt Service'!C$27/12,0)),"-")</f>
        <v>0</v>
      </c>
      <c r="F330" s="261">
        <f>IFERROR(IF(-SUM(F$20:F329)+F$15&lt;0.000001,0,IF($C330&gt;='H-32A-WP06 - Debt Service'!D$24,'H-32A-WP06 - Debt Service'!D$27/12,0)),"-")</f>
        <v>0</v>
      </c>
      <c r="G330" s="261">
        <f>IFERROR(IF(-SUM(G$20:G329)+G$15&lt;0.000001,0,IF($C330&gt;='H-32A-WP06 - Debt Service'!E$24,'H-32A-WP06 - Debt Service'!E$27/12,0)),"-")</f>
        <v>0</v>
      </c>
      <c r="H330" s="261">
        <f>IFERROR(IF(-SUM(H$20:H329)+H$15&lt;0.000001,0,IF($C330&gt;='H-32A-WP06 - Debt Service'!F$24,'H-32A-WP06 - Debt Service'!F$27/12,0)),"-")</f>
        <v>0</v>
      </c>
      <c r="I330" s="261">
        <f>IFERROR(IF(-SUM(I$20:I329)+I$15&lt;0.000001,0,IF($C330&gt;='H-32A-WP06 - Debt Service'!G$24,'H-32A-WP06 - Debt Service'!G$27/12,0)),"-")</f>
        <v>0</v>
      </c>
      <c r="J330" s="261">
        <f>IFERROR(IF(-SUM(J$20:J329)+J$15&lt;0.000001,0,IF($C330&gt;='H-32A-WP06 - Debt Service'!H$24,'H-32A-WP06 - Debt Service'!H$27/12,0)),"-")</f>
        <v>0</v>
      </c>
      <c r="K330" s="261">
        <f>IFERROR(IF(-SUM(K$20:K329)+K$15&lt;0.000001,0,IF($C330&gt;='H-32A-WP06 - Debt Service'!I$24,'H-32A-WP06 - Debt Service'!I$27/12,0)),"-")</f>
        <v>0</v>
      </c>
      <c r="L330" s="261">
        <f>IFERROR(IF(-SUM(L$20:L329)+L$15&lt;0.000001,0,IF($C330&gt;='H-32A-WP06 - Debt Service'!J$24,'H-32A-WP06 - Debt Service'!J$27/12,0)),"-")</f>
        <v>0</v>
      </c>
      <c r="M330" s="261">
        <f>IFERROR(IF(-SUM(M$20:M329)+M$15&lt;0.000001,0,IF($C330&gt;='H-32A-WP06 - Debt Service'!K$24,'H-32A-WP06 - Debt Service'!K$27/12,0)),"-")</f>
        <v>0</v>
      </c>
      <c r="N330" s="261"/>
      <c r="O330" s="261"/>
      <c r="P330" s="261">
        <f>IFERROR(IF(-SUM(P$20:P329)+P$15&lt;0.000001,0,IF($C330&gt;='H-32A-WP06 - Debt Service'!M$24,'H-32A-WP06 - Debt Service'!M$27/12,0)),"-")</f>
        <v>0</v>
      </c>
      <c r="Q330" s="261">
        <f>IFERROR(IF(-SUM(Q$20:Q329)+Q$15&lt;0.000001,0,IF($C330&gt;='H-32A-WP06 - Debt Service'!L$24,'H-32A-WP06 - Debt Service'!L$27/12,0)),"-")</f>
        <v>0</v>
      </c>
      <c r="R330" s="261">
        <f>IFERROR(IF(-SUM(R$20:R329)+R$15&lt;0.000001,0,IF($C330&gt;='H-32A-WP06 - Debt Service'!S$24,'H-32A-WP06 - Debt Service'!S$27/12,0)),"-")</f>
        <v>0</v>
      </c>
      <c r="S330" s="261">
        <f>IFERROR(IF(-SUM(S$20:S329)+S$15&lt;0.000001,0,IF($C330&gt;='H-32A-WP06 - Debt Service'!O$24,'H-32A-WP06 - Debt Service'!O$27/12,0)),"-")</f>
        <v>0</v>
      </c>
      <c r="T330" s="261">
        <f>IFERROR(IF(-SUM(T$20:T329)+T$15&lt;0.000001,0,IF($C330&gt;='H-32A-WP06 - Debt Service'!#REF!,'H-32A-WP06 - Debt Service'!#REF!/12,0)),"-")</f>
        <v>0</v>
      </c>
      <c r="U330" s="261">
        <f>IFERROR(IF(-SUM(U$20:U329)+U$15&lt;0.000001,0,IF($C330&gt;='H-32A-WP06 - Debt Service'!T$24,'H-32A-WP06 - Debt Service'!T$27/12,0)),"-")</f>
        <v>0</v>
      </c>
      <c r="V330" s="261">
        <f>IFERROR(IF(-SUM(V$20:V329)+V$15&lt;0.000001,0,IF($C330&gt;='H-32A-WP06 - Debt Service'!N$24,'H-32A-WP06 - Debt Service'!N$27/12,0)),"-")</f>
        <v>0</v>
      </c>
      <c r="W330" s="261">
        <f>IFERROR(IF(-SUM(W$20:W329)+W$15&lt;0.000001,0,IF($C330&gt;='H-32A-WP06 - Debt Service'!Q$24,'H-32A-WP06 - Debt Service'!Q$27/12,0)),"-")</f>
        <v>0</v>
      </c>
      <c r="X330" s="261">
        <f>IFERROR(IF(-SUM(X$20:X329)+X$15&lt;0.000001,0,IF($C330&gt;='H-32A-WP06 - Debt Service'!T$24,'H-32A-WP06 - Debt Service'!T$27/12,0)),"-")</f>
        <v>0</v>
      </c>
      <c r="Y330" s="261">
        <f>IFERROR(IF(-SUM(Y$20:Y329)+Y$15&lt;0.000001,0,IF($C330&gt;='H-32A-WP06 - Debt Service'!#REF!,'H-32A-WP06 - Debt Service'!#REF!/12,0)),"-")</f>
        <v>0</v>
      </c>
      <c r="Z330" s="261">
        <f>IFERROR(IF(-SUM(Z$20:Z329)+Z$15&lt;0.000001,0,IF($C330&gt;='H-32A-WP06 - Debt Service'!S$24,'H-32A-WP06 - Debt Service'!S$27/12,0)),"-")</f>
        <v>0</v>
      </c>
      <c r="AA330" s="261">
        <f>IFERROR(IF(-SUM(AA$20:AA329)+AA$15&lt;0.000001,0,IF($C330&gt;='H-32A-WP06 - Debt Service'!R$24,'H-32A-WP06 - Debt Service'!R$27/12,0)),"-")</f>
        <v>0</v>
      </c>
      <c r="AB330" s="261">
        <f>IFERROR(IF(-SUM(AB$20:AB329)+AB$15&lt;0.000001,0,IF($C330&gt;='H-32A-WP06 - Debt Service'!P$24,'H-32A-WP06 - Debt Service'!P$27/12,0)),"-")</f>
        <v>0</v>
      </c>
      <c r="AC330" s="261">
        <f>IFERROR(IF(-SUM(AC$20:AC329)+AC$15&lt;0.000001,0,IF($C330&gt;='H-32A-WP06 - Debt Service'!#REF!,'H-32A-WP06 - Debt Service'!#REF!/12,0)),"-")</f>
        <v>0</v>
      </c>
      <c r="AD330" s="261">
        <f>IFERROR(IF(-SUM(AD$20:AD329)+AD$15&lt;0.000001,0,IF($C330&gt;='H-32A-WP06 - Debt Service'!#REF!,'H-32A-WP06 - Debt Service'!#REF!/12,0)),"-")</f>
        <v>0</v>
      </c>
      <c r="AE330" s="261">
        <f>IFERROR(IF(-SUM(AE$20:AE329)+AE$15&lt;0.000001,0,IF($C330&gt;='H-32A-WP06 - Debt Service'!#REF!,'H-32A-WP06 - Debt Service'!#REF!/12,0)),"-")</f>
        <v>0</v>
      </c>
      <c r="AF330" s="261">
        <f>IFERROR(IF(-SUM(AF$20:AF329)+AF$15&lt;0.000001,0,IF($C330&gt;='H-32A-WP06 - Debt Service'!#REF!,'H-32A-WP06 - Debt Service'!#REF!/12,0)),"-")</f>
        <v>0</v>
      </c>
      <c r="AH330" s="252">
        <f t="shared" si="20"/>
        <v>2044</v>
      </c>
      <c r="AI330" s="273">
        <f t="shared" si="22"/>
        <v>52902</v>
      </c>
      <c r="AJ330" s="273"/>
      <c r="AK330" s="261" t="str">
        <f>IFERROR(IF(-SUM(AK$20:AK329)+AK$15&lt;0.000001,0,IF($C330&gt;='H-32A-WP06 - Debt Service'!AH$24,'H-32A-WP06 - Debt Service'!AH$27/12,0)),"-")</f>
        <v>-</v>
      </c>
      <c r="AL330" s="261">
        <f>IFERROR(IF(-SUM(AL$20:AL329)+AL$15&lt;0.000001,0,IF($C330&gt;='H-32A-WP06 - Debt Service'!AI$24,'H-32A-WP06 - Debt Service'!AI$27/12,0)),"-")</f>
        <v>0</v>
      </c>
      <c r="AM330" s="261">
        <f>IFERROR(IF(-SUM(AM$20:AM329)+AM$15&lt;0.000001,0,IF($C330&gt;='H-32A-WP06 - Debt Service'!AJ$24,'H-32A-WP06 - Debt Service'!AJ$27/12,0)),"-")</f>
        <v>0</v>
      </c>
      <c r="AN330" s="261">
        <f>IFERROR(IF(-SUM(AN$20:AN329)+AN$15&lt;0.000001,0,IF($C330&gt;='H-32A-WP06 - Debt Service'!AK$24,'H-32A-WP06 - Debt Service'!AK$27/12,0)),"-")</f>
        <v>0</v>
      </c>
      <c r="AO330" s="261">
        <f>IFERROR(IF(-SUM(AO$20:AO329)+AO$15&lt;0.000001,0,IF($C330&gt;='H-32A-WP06 - Debt Service'!AL$24,'H-32A-WP06 - Debt Service'!AL$27/12,0)),"-")</f>
        <v>0</v>
      </c>
      <c r="AP330" s="261">
        <f>IFERROR(IF(-SUM(AP$20:AP329)+AP$15&lt;0.000001,0,IF($C330&gt;='H-32A-WP06 - Debt Service'!AM$24,'H-32A-WP06 - Debt Service'!AM$27/12,0)),"-")</f>
        <v>0</v>
      </c>
      <c r="AQ330" s="261">
        <f>IFERROR(IF(-SUM(AQ$20:AQ329)+AQ$15&lt;0.000001,0,IF($C330&gt;='H-32A-WP06 - Debt Service'!AN$24,'H-32A-WP06 - Debt Service'!AN$27/12,0)),"-")</f>
        <v>0</v>
      </c>
      <c r="AR330" s="261">
        <f>IFERROR(IF(-SUM(AR$20:AR329)+AR$15&lt;0.000001,0,IF($C330&gt;='H-32A-WP06 - Debt Service'!AO$24,'H-32A-WP06 - Debt Service'!AO$27/12,0)),"-")</f>
        <v>0</v>
      </c>
      <c r="AS330" s="261">
        <f>IFERROR(IF(-SUM(AS$20:AS329)+AS$15&lt;0.000001,0,IF($C330&gt;='H-32A-WP06 - Debt Service'!AP$24,'H-32A-WP06 - Debt Service'!AP$27/12,0)),"-")</f>
        <v>0</v>
      </c>
      <c r="AT330" s="261">
        <f>IFERROR(IF(-SUM(AT$20:AT329)+AT$15&lt;0.000001,0,IF($C330&gt;='H-32A-WP06 - Debt Service'!AQ$24,'H-32A-WP06 - Debt Service'!AQ$27/12,0)),"-")</f>
        <v>0</v>
      </c>
    </row>
    <row r="331" spans="2:46" x14ac:dyDescent="0.35">
      <c r="B331" s="252">
        <f t="shared" si="19"/>
        <v>2044</v>
      </c>
      <c r="C331" s="273">
        <f t="shared" si="21"/>
        <v>52932</v>
      </c>
      <c r="D331" s="273"/>
      <c r="E331" s="261">
        <f>IFERROR(IF(-SUM(E$20:E330)+E$15&lt;0.000001,0,IF($C331&gt;='H-32A-WP06 - Debt Service'!C$24,'H-32A-WP06 - Debt Service'!C$27/12,0)),"-")</f>
        <v>0</v>
      </c>
      <c r="F331" s="261">
        <f>IFERROR(IF(-SUM(F$20:F330)+F$15&lt;0.000001,0,IF($C331&gt;='H-32A-WP06 - Debt Service'!D$24,'H-32A-WP06 - Debt Service'!D$27/12,0)),"-")</f>
        <v>0</v>
      </c>
      <c r="G331" s="261">
        <f>IFERROR(IF(-SUM(G$20:G330)+G$15&lt;0.000001,0,IF($C331&gt;='H-32A-WP06 - Debt Service'!E$24,'H-32A-WP06 - Debt Service'!E$27/12,0)),"-")</f>
        <v>0</v>
      </c>
      <c r="H331" s="261">
        <f>IFERROR(IF(-SUM(H$20:H330)+H$15&lt;0.000001,0,IF($C331&gt;='H-32A-WP06 - Debt Service'!F$24,'H-32A-WP06 - Debt Service'!F$27/12,0)),"-")</f>
        <v>0</v>
      </c>
      <c r="I331" s="261">
        <f>IFERROR(IF(-SUM(I$20:I330)+I$15&lt;0.000001,0,IF($C331&gt;='H-32A-WP06 - Debt Service'!G$24,'H-32A-WP06 - Debt Service'!G$27/12,0)),"-")</f>
        <v>0</v>
      </c>
      <c r="J331" s="261">
        <f>IFERROR(IF(-SUM(J$20:J330)+J$15&lt;0.000001,0,IF($C331&gt;='H-32A-WP06 - Debt Service'!H$24,'H-32A-WP06 - Debt Service'!H$27/12,0)),"-")</f>
        <v>0</v>
      </c>
      <c r="K331" s="261">
        <f>IFERROR(IF(-SUM(K$20:K330)+K$15&lt;0.000001,0,IF($C331&gt;='H-32A-WP06 - Debt Service'!I$24,'H-32A-WP06 - Debt Service'!I$27/12,0)),"-")</f>
        <v>0</v>
      </c>
      <c r="L331" s="261">
        <f>IFERROR(IF(-SUM(L$20:L330)+L$15&lt;0.000001,0,IF($C331&gt;='H-32A-WP06 - Debt Service'!J$24,'H-32A-WP06 - Debt Service'!J$27/12,0)),"-")</f>
        <v>0</v>
      </c>
      <c r="M331" s="261">
        <f>IFERROR(IF(-SUM(M$20:M330)+M$15&lt;0.000001,0,IF($C331&gt;='H-32A-WP06 - Debt Service'!K$24,'H-32A-WP06 - Debt Service'!K$27/12,0)),"-")</f>
        <v>0</v>
      </c>
      <c r="N331" s="261"/>
      <c r="O331" s="261"/>
      <c r="P331" s="261">
        <f>IFERROR(IF(-SUM(P$20:P330)+P$15&lt;0.000001,0,IF($C331&gt;='H-32A-WP06 - Debt Service'!M$24,'H-32A-WP06 - Debt Service'!M$27/12,0)),"-")</f>
        <v>0</v>
      </c>
      <c r="Q331" s="261">
        <f>IFERROR(IF(-SUM(Q$20:Q330)+Q$15&lt;0.000001,0,IF($C331&gt;='H-32A-WP06 - Debt Service'!L$24,'H-32A-WP06 - Debt Service'!L$27/12,0)),"-")</f>
        <v>0</v>
      </c>
      <c r="R331" s="261">
        <f>IFERROR(IF(-SUM(R$20:R330)+R$15&lt;0.000001,0,IF($C331&gt;='H-32A-WP06 - Debt Service'!S$24,'H-32A-WP06 - Debt Service'!S$27/12,0)),"-")</f>
        <v>0</v>
      </c>
      <c r="S331" s="261">
        <f>IFERROR(IF(-SUM(S$20:S330)+S$15&lt;0.000001,0,IF($C331&gt;='H-32A-WP06 - Debt Service'!O$24,'H-32A-WP06 - Debt Service'!O$27/12,0)),"-")</f>
        <v>0</v>
      </c>
      <c r="T331" s="261">
        <f>IFERROR(IF(-SUM(T$20:T330)+T$15&lt;0.000001,0,IF($C331&gt;='H-32A-WP06 - Debt Service'!#REF!,'H-32A-WP06 - Debt Service'!#REF!/12,0)),"-")</f>
        <v>0</v>
      </c>
      <c r="U331" s="261">
        <f>IFERROR(IF(-SUM(U$20:U330)+U$15&lt;0.000001,0,IF($C331&gt;='H-32A-WP06 - Debt Service'!T$24,'H-32A-WP06 - Debt Service'!T$27/12,0)),"-")</f>
        <v>0</v>
      </c>
      <c r="V331" s="261">
        <f>IFERROR(IF(-SUM(V$20:V330)+V$15&lt;0.000001,0,IF($C331&gt;='H-32A-WP06 - Debt Service'!N$24,'H-32A-WP06 - Debt Service'!N$27/12,0)),"-")</f>
        <v>0</v>
      </c>
      <c r="W331" s="261">
        <f>IFERROR(IF(-SUM(W$20:W330)+W$15&lt;0.000001,0,IF($C331&gt;='H-32A-WP06 - Debt Service'!Q$24,'H-32A-WP06 - Debt Service'!Q$27/12,0)),"-")</f>
        <v>0</v>
      </c>
      <c r="X331" s="261">
        <f>IFERROR(IF(-SUM(X$20:X330)+X$15&lt;0.000001,0,IF($C331&gt;='H-32A-WP06 - Debt Service'!T$24,'H-32A-WP06 - Debt Service'!T$27/12,0)),"-")</f>
        <v>0</v>
      </c>
      <c r="Y331" s="261">
        <f>IFERROR(IF(-SUM(Y$20:Y330)+Y$15&lt;0.000001,0,IF($C331&gt;='H-32A-WP06 - Debt Service'!#REF!,'H-32A-WP06 - Debt Service'!#REF!/12,0)),"-")</f>
        <v>0</v>
      </c>
      <c r="Z331" s="261">
        <f>IFERROR(IF(-SUM(Z$20:Z330)+Z$15&lt;0.000001,0,IF($C331&gt;='H-32A-WP06 - Debt Service'!S$24,'H-32A-WP06 - Debt Service'!S$27/12,0)),"-")</f>
        <v>0</v>
      </c>
      <c r="AA331" s="261">
        <f>IFERROR(IF(-SUM(AA$20:AA330)+AA$15&lt;0.000001,0,IF($C331&gt;='H-32A-WP06 - Debt Service'!R$24,'H-32A-WP06 - Debt Service'!R$27/12,0)),"-")</f>
        <v>0</v>
      </c>
      <c r="AB331" s="261">
        <f>IFERROR(IF(-SUM(AB$20:AB330)+AB$15&lt;0.000001,0,IF($C331&gt;='H-32A-WP06 - Debt Service'!P$24,'H-32A-WP06 - Debt Service'!P$27/12,0)),"-")</f>
        <v>0</v>
      </c>
      <c r="AC331" s="261">
        <f>IFERROR(IF(-SUM(AC$20:AC330)+AC$15&lt;0.000001,0,IF($C331&gt;='H-32A-WP06 - Debt Service'!#REF!,'H-32A-WP06 - Debt Service'!#REF!/12,0)),"-")</f>
        <v>0</v>
      </c>
      <c r="AD331" s="261">
        <f>IFERROR(IF(-SUM(AD$20:AD330)+AD$15&lt;0.000001,0,IF($C331&gt;='H-32A-WP06 - Debt Service'!#REF!,'H-32A-WP06 - Debt Service'!#REF!/12,0)),"-")</f>
        <v>0</v>
      </c>
      <c r="AE331" s="261">
        <f>IFERROR(IF(-SUM(AE$20:AE330)+AE$15&lt;0.000001,0,IF($C331&gt;='H-32A-WP06 - Debt Service'!#REF!,'H-32A-WP06 - Debt Service'!#REF!/12,0)),"-")</f>
        <v>0</v>
      </c>
      <c r="AF331" s="261">
        <f>IFERROR(IF(-SUM(AF$20:AF330)+AF$15&lt;0.000001,0,IF($C331&gt;='H-32A-WP06 - Debt Service'!#REF!,'H-32A-WP06 - Debt Service'!#REF!/12,0)),"-")</f>
        <v>0</v>
      </c>
      <c r="AH331" s="252">
        <f t="shared" si="20"/>
        <v>2044</v>
      </c>
      <c r="AI331" s="273">
        <f t="shared" si="22"/>
        <v>52932</v>
      </c>
      <c r="AJ331" s="273"/>
      <c r="AK331" s="261" t="str">
        <f>IFERROR(IF(-SUM(AK$20:AK330)+AK$15&lt;0.000001,0,IF($C331&gt;='H-32A-WP06 - Debt Service'!AH$24,'H-32A-WP06 - Debt Service'!AH$27/12,0)),"-")</f>
        <v>-</v>
      </c>
      <c r="AL331" s="261">
        <f>IFERROR(IF(-SUM(AL$20:AL330)+AL$15&lt;0.000001,0,IF($C331&gt;='H-32A-WP06 - Debt Service'!AI$24,'H-32A-WP06 - Debt Service'!AI$27/12,0)),"-")</f>
        <v>0</v>
      </c>
      <c r="AM331" s="261">
        <f>IFERROR(IF(-SUM(AM$20:AM330)+AM$15&lt;0.000001,0,IF($C331&gt;='H-32A-WP06 - Debt Service'!AJ$24,'H-32A-WP06 - Debt Service'!AJ$27/12,0)),"-")</f>
        <v>0</v>
      </c>
      <c r="AN331" s="261">
        <f>IFERROR(IF(-SUM(AN$20:AN330)+AN$15&lt;0.000001,0,IF($C331&gt;='H-32A-WP06 - Debt Service'!AK$24,'H-32A-WP06 - Debt Service'!AK$27/12,0)),"-")</f>
        <v>0</v>
      </c>
      <c r="AO331" s="261">
        <f>IFERROR(IF(-SUM(AO$20:AO330)+AO$15&lt;0.000001,0,IF($C331&gt;='H-32A-WP06 - Debt Service'!AL$24,'H-32A-WP06 - Debt Service'!AL$27/12,0)),"-")</f>
        <v>0</v>
      </c>
      <c r="AP331" s="261">
        <f>IFERROR(IF(-SUM(AP$20:AP330)+AP$15&lt;0.000001,0,IF($C331&gt;='H-32A-WP06 - Debt Service'!AM$24,'H-32A-WP06 - Debt Service'!AM$27/12,0)),"-")</f>
        <v>0</v>
      </c>
      <c r="AQ331" s="261">
        <f>IFERROR(IF(-SUM(AQ$20:AQ330)+AQ$15&lt;0.000001,0,IF($C331&gt;='H-32A-WP06 - Debt Service'!AN$24,'H-32A-WP06 - Debt Service'!AN$27/12,0)),"-")</f>
        <v>0</v>
      </c>
      <c r="AR331" s="261">
        <f>IFERROR(IF(-SUM(AR$20:AR330)+AR$15&lt;0.000001,0,IF($C331&gt;='H-32A-WP06 - Debt Service'!AO$24,'H-32A-WP06 - Debt Service'!AO$27/12,0)),"-")</f>
        <v>0</v>
      </c>
      <c r="AS331" s="261">
        <f>IFERROR(IF(-SUM(AS$20:AS330)+AS$15&lt;0.000001,0,IF($C331&gt;='H-32A-WP06 - Debt Service'!AP$24,'H-32A-WP06 - Debt Service'!AP$27/12,0)),"-")</f>
        <v>0</v>
      </c>
      <c r="AT331" s="261">
        <f>IFERROR(IF(-SUM(AT$20:AT330)+AT$15&lt;0.000001,0,IF($C331&gt;='H-32A-WP06 - Debt Service'!AQ$24,'H-32A-WP06 - Debt Service'!AQ$27/12,0)),"-")</f>
        <v>0</v>
      </c>
    </row>
    <row r="332" spans="2:46" x14ac:dyDescent="0.35">
      <c r="B332" s="252">
        <f t="shared" si="19"/>
        <v>2045</v>
      </c>
      <c r="C332" s="273">
        <f t="shared" si="21"/>
        <v>52963</v>
      </c>
      <c r="D332" s="273"/>
      <c r="E332" s="261">
        <f>IFERROR(IF(-SUM(E$20:E331)+E$15&lt;0.000001,0,IF($C332&gt;='H-32A-WP06 - Debt Service'!C$24,'H-32A-WP06 - Debt Service'!C$27/12,0)),"-")</f>
        <v>0</v>
      </c>
      <c r="F332" s="261">
        <f>IFERROR(IF(-SUM(F$20:F331)+F$15&lt;0.000001,0,IF($C332&gt;='H-32A-WP06 - Debt Service'!D$24,'H-32A-WP06 - Debt Service'!D$27/12,0)),"-")</f>
        <v>0</v>
      </c>
      <c r="G332" s="261">
        <f>IFERROR(IF(-SUM(G$20:G331)+G$15&lt;0.000001,0,IF($C332&gt;='H-32A-WP06 - Debt Service'!E$24,'H-32A-WP06 - Debt Service'!E$27/12,0)),"-")</f>
        <v>0</v>
      </c>
      <c r="H332" s="261">
        <f>IFERROR(IF(-SUM(H$20:H331)+H$15&lt;0.000001,0,IF($C332&gt;='H-32A-WP06 - Debt Service'!F$24,'H-32A-WP06 - Debt Service'!F$27/12,0)),"-")</f>
        <v>0</v>
      </c>
      <c r="I332" s="261">
        <f>IFERROR(IF(-SUM(I$20:I331)+I$15&lt;0.000001,0,IF($C332&gt;='H-32A-WP06 - Debt Service'!G$24,'H-32A-WP06 - Debt Service'!G$27/12,0)),"-")</f>
        <v>0</v>
      </c>
      <c r="J332" s="261">
        <f>IFERROR(IF(-SUM(J$20:J331)+J$15&lt;0.000001,0,IF($C332&gt;='H-32A-WP06 - Debt Service'!H$24,'H-32A-WP06 - Debt Service'!H$27/12,0)),"-")</f>
        <v>0</v>
      </c>
      <c r="K332" s="261">
        <f>IFERROR(IF(-SUM(K$20:K331)+K$15&lt;0.000001,0,IF($C332&gt;='H-32A-WP06 - Debt Service'!I$24,'H-32A-WP06 - Debt Service'!I$27/12,0)),"-")</f>
        <v>0</v>
      </c>
      <c r="L332" s="261">
        <f>IFERROR(IF(-SUM(L$20:L331)+L$15&lt;0.000001,0,IF($C332&gt;='H-32A-WP06 - Debt Service'!J$24,'H-32A-WP06 - Debt Service'!J$27/12,0)),"-")</f>
        <v>0</v>
      </c>
      <c r="M332" s="261">
        <f>IFERROR(IF(-SUM(M$20:M331)+M$15&lt;0.000001,0,IF($C332&gt;='H-32A-WP06 - Debt Service'!K$24,'H-32A-WP06 - Debt Service'!K$27/12,0)),"-")</f>
        <v>0</v>
      </c>
      <c r="N332" s="261"/>
      <c r="O332" s="261"/>
      <c r="P332" s="261">
        <f>IFERROR(IF(-SUM(P$20:P331)+P$15&lt;0.000001,0,IF($C332&gt;='H-32A-WP06 - Debt Service'!M$24,'H-32A-WP06 - Debt Service'!M$27/12,0)),"-")</f>
        <v>0</v>
      </c>
      <c r="Q332" s="261">
        <f>IFERROR(IF(-SUM(Q$20:Q331)+Q$15&lt;0.000001,0,IF($C332&gt;='H-32A-WP06 - Debt Service'!L$24,'H-32A-WP06 - Debt Service'!L$27/12,0)),"-")</f>
        <v>0</v>
      </c>
      <c r="R332" s="261">
        <f>IFERROR(IF(-SUM(R$20:R331)+R$15&lt;0.000001,0,IF($C332&gt;='H-32A-WP06 - Debt Service'!S$24,'H-32A-WP06 - Debt Service'!S$27/12,0)),"-")</f>
        <v>0</v>
      </c>
      <c r="S332" s="261">
        <f>IFERROR(IF(-SUM(S$20:S331)+S$15&lt;0.000001,0,IF($C332&gt;='H-32A-WP06 - Debt Service'!O$24,'H-32A-WP06 - Debt Service'!O$27/12,0)),"-")</f>
        <v>0</v>
      </c>
      <c r="T332" s="261">
        <f>IFERROR(IF(-SUM(T$20:T331)+T$15&lt;0.000001,0,IF($C332&gt;='H-32A-WP06 - Debt Service'!#REF!,'H-32A-WP06 - Debt Service'!#REF!/12,0)),"-")</f>
        <v>0</v>
      </c>
      <c r="U332" s="261">
        <f>IFERROR(IF(-SUM(U$20:U331)+U$15&lt;0.000001,0,IF($C332&gt;='H-32A-WP06 - Debt Service'!T$24,'H-32A-WP06 - Debt Service'!T$27/12,0)),"-")</f>
        <v>0</v>
      </c>
      <c r="V332" s="261">
        <f>IFERROR(IF(-SUM(V$20:V331)+V$15&lt;0.000001,0,IF($C332&gt;='H-32A-WP06 - Debt Service'!N$24,'H-32A-WP06 - Debt Service'!N$27/12,0)),"-")</f>
        <v>0</v>
      </c>
      <c r="W332" s="261">
        <f>IFERROR(IF(-SUM(W$20:W331)+W$15&lt;0.000001,0,IF($C332&gt;='H-32A-WP06 - Debt Service'!Q$24,'H-32A-WP06 - Debt Service'!Q$27/12,0)),"-")</f>
        <v>0</v>
      </c>
      <c r="X332" s="261">
        <f>IFERROR(IF(-SUM(X$20:X331)+X$15&lt;0.000001,0,IF($C332&gt;='H-32A-WP06 - Debt Service'!T$24,'H-32A-WP06 - Debt Service'!T$27/12,0)),"-")</f>
        <v>0</v>
      </c>
      <c r="Y332" s="261">
        <f>IFERROR(IF(-SUM(Y$20:Y331)+Y$15&lt;0.000001,0,IF($C332&gt;='H-32A-WP06 - Debt Service'!#REF!,'H-32A-WP06 - Debt Service'!#REF!/12,0)),"-")</f>
        <v>0</v>
      </c>
      <c r="Z332" s="261">
        <f>IFERROR(IF(-SUM(Z$20:Z331)+Z$15&lt;0.000001,0,IF($C332&gt;='H-32A-WP06 - Debt Service'!S$24,'H-32A-WP06 - Debt Service'!S$27/12,0)),"-")</f>
        <v>0</v>
      </c>
      <c r="AA332" s="261">
        <f>IFERROR(IF(-SUM(AA$20:AA331)+AA$15&lt;0.000001,0,IF($C332&gt;='H-32A-WP06 - Debt Service'!R$24,'H-32A-WP06 - Debt Service'!R$27/12,0)),"-")</f>
        <v>0</v>
      </c>
      <c r="AB332" s="261">
        <f>IFERROR(IF(-SUM(AB$20:AB331)+AB$15&lt;0.000001,0,IF($C332&gt;='H-32A-WP06 - Debt Service'!P$24,'H-32A-WP06 - Debt Service'!P$27/12,0)),"-")</f>
        <v>0</v>
      </c>
      <c r="AC332" s="261">
        <f>IFERROR(IF(-SUM(AC$20:AC331)+AC$15&lt;0.000001,0,IF($C332&gt;='H-32A-WP06 - Debt Service'!#REF!,'H-32A-WP06 - Debt Service'!#REF!/12,0)),"-")</f>
        <v>0</v>
      </c>
      <c r="AD332" s="261">
        <f>IFERROR(IF(-SUM(AD$20:AD331)+AD$15&lt;0.000001,0,IF($C332&gt;='H-32A-WP06 - Debt Service'!#REF!,'H-32A-WP06 - Debt Service'!#REF!/12,0)),"-")</f>
        <v>0</v>
      </c>
      <c r="AE332" s="261">
        <f>IFERROR(IF(-SUM(AE$20:AE331)+AE$15&lt;0.000001,0,IF($C332&gt;='H-32A-WP06 - Debt Service'!#REF!,'H-32A-WP06 - Debt Service'!#REF!/12,0)),"-")</f>
        <v>0</v>
      </c>
      <c r="AF332" s="261">
        <f>IFERROR(IF(-SUM(AF$20:AF331)+AF$15&lt;0.000001,0,IF($C332&gt;='H-32A-WP06 - Debt Service'!#REF!,'H-32A-WP06 - Debt Service'!#REF!/12,0)),"-")</f>
        <v>0</v>
      </c>
      <c r="AH332" s="252">
        <f t="shared" si="20"/>
        <v>2045</v>
      </c>
      <c r="AI332" s="273">
        <f t="shared" si="22"/>
        <v>52963</v>
      </c>
      <c r="AJ332" s="273"/>
      <c r="AK332" s="261" t="str">
        <f>IFERROR(IF(-SUM(AK$20:AK331)+AK$15&lt;0.000001,0,IF($C332&gt;='H-32A-WP06 - Debt Service'!AH$24,'H-32A-WP06 - Debt Service'!AH$27/12,0)),"-")</f>
        <v>-</v>
      </c>
      <c r="AL332" s="261">
        <f>IFERROR(IF(-SUM(AL$20:AL331)+AL$15&lt;0.000001,0,IF($C332&gt;='H-32A-WP06 - Debt Service'!AI$24,'H-32A-WP06 - Debt Service'!AI$27/12,0)),"-")</f>
        <v>0</v>
      </c>
      <c r="AM332" s="261">
        <f>IFERROR(IF(-SUM(AM$20:AM331)+AM$15&lt;0.000001,0,IF($C332&gt;='H-32A-WP06 - Debt Service'!AJ$24,'H-32A-WP06 - Debt Service'!AJ$27/12,0)),"-")</f>
        <v>0</v>
      </c>
      <c r="AN332" s="261">
        <f>IFERROR(IF(-SUM(AN$20:AN331)+AN$15&lt;0.000001,0,IF($C332&gt;='H-32A-WP06 - Debt Service'!AK$24,'H-32A-WP06 - Debt Service'!AK$27/12,0)),"-")</f>
        <v>0</v>
      </c>
      <c r="AO332" s="261">
        <f>IFERROR(IF(-SUM(AO$20:AO331)+AO$15&lt;0.000001,0,IF($C332&gt;='H-32A-WP06 - Debt Service'!AL$24,'H-32A-WP06 - Debt Service'!AL$27/12,0)),"-")</f>
        <v>0</v>
      </c>
      <c r="AP332" s="261">
        <f>IFERROR(IF(-SUM(AP$20:AP331)+AP$15&lt;0.000001,0,IF($C332&gt;='H-32A-WP06 - Debt Service'!AM$24,'H-32A-WP06 - Debt Service'!AM$27/12,0)),"-")</f>
        <v>0</v>
      </c>
      <c r="AQ332" s="261">
        <f>IFERROR(IF(-SUM(AQ$20:AQ331)+AQ$15&lt;0.000001,0,IF($C332&gt;='H-32A-WP06 - Debt Service'!AN$24,'H-32A-WP06 - Debt Service'!AN$27/12,0)),"-")</f>
        <v>0</v>
      </c>
      <c r="AR332" s="261">
        <f>IFERROR(IF(-SUM(AR$20:AR331)+AR$15&lt;0.000001,0,IF($C332&gt;='H-32A-WP06 - Debt Service'!AO$24,'H-32A-WP06 - Debt Service'!AO$27/12,0)),"-")</f>
        <v>0</v>
      </c>
      <c r="AS332" s="261">
        <f>IFERROR(IF(-SUM(AS$20:AS331)+AS$15&lt;0.000001,0,IF($C332&gt;='H-32A-WP06 - Debt Service'!AP$24,'H-32A-WP06 - Debt Service'!AP$27/12,0)),"-")</f>
        <v>0</v>
      </c>
      <c r="AT332" s="261">
        <f>IFERROR(IF(-SUM(AT$20:AT331)+AT$15&lt;0.000001,0,IF($C332&gt;='H-32A-WP06 - Debt Service'!AQ$24,'H-32A-WP06 - Debt Service'!AQ$27/12,0)),"-")</f>
        <v>0</v>
      </c>
    </row>
    <row r="333" spans="2:46" x14ac:dyDescent="0.35">
      <c r="B333" s="252">
        <f t="shared" si="19"/>
        <v>2045</v>
      </c>
      <c r="C333" s="273">
        <f t="shared" si="21"/>
        <v>52994</v>
      </c>
      <c r="D333" s="273"/>
      <c r="E333" s="261">
        <f>IFERROR(IF(-SUM(E$20:E332)+E$15&lt;0.000001,0,IF($C333&gt;='H-32A-WP06 - Debt Service'!C$24,'H-32A-WP06 - Debt Service'!C$27/12,0)),"-")</f>
        <v>0</v>
      </c>
      <c r="F333" s="261">
        <f>IFERROR(IF(-SUM(F$20:F332)+F$15&lt;0.000001,0,IF($C333&gt;='H-32A-WP06 - Debt Service'!D$24,'H-32A-WP06 - Debt Service'!D$27/12,0)),"-")</f>
        <v>0</v>
      </c>
      <c r="G333" s="261">
        <f>IFERROR(IF(-SUM(G$20:G332)+G$15&lt;0.000001,0,IF($C333&gt;='H-32A-WP06 - Debt Service'!E$24,'H-32A-WP06 - Debt Service'!E$27/12,0)),"-")</f>
        <v>0</v>
      </c>
      <c r="H333" s="261">
        <f>IFERROR(IF(-SUM(H$20:H332)+H$15&lt;0.000001,0,IF($C333&gt;='H-32A-WP06 - Debt Service'!F$24,'H-32A-WP06 - Debt Service'!F$27/12,0)),"-")</f>
        <v>0</v>
      </c>
      <c r="I333" s="261">
        <f>IFERROR(IF(-SUM(I$20:I332)+I$15&lt;0.000001,0,IF($C333&gt;='H-32A-WP06 - Debt Service'!G$24,'H-32A-WP06 - Debt Service'!G$27/12,0)),"-")</f>
        <v>0</v>
      </c>
      <c r="J333" s="261">
        <f>IFERROR(IF(-SUM(J$20:J332)+J$15&lt;0.000001,0,IF($C333&gt;='H-32A-WP06 - Debt Service'!H$24,'H-32A-WP06 - Debt Service'!H$27/12,0)),"-")</f>
        <v>0</v>
      </c>
      <c r="K333" s="261">
        <f>IFERROR(IF(-SUM(K$20:K332)+K$15&lt;0.000001,0,IF($C333&gt;='H-32A-WP06 - Debt Service'!I$24,'H-32A-WP06 - Debt Service'!I$27/12,0)),"-")</f>
        <v>0</v>
      </c>
      <c r="L333" s="261">
        <f>IFERROR(IF(-SUM(L$20:L332)+L$15&lt;0.000001,0,IF($C333&gt;='H-32A-WP06 - Debt Service'!J$24,'H-32A-WP06 - Debt Service'!J$27/12,0)),"-")</f>
        <v>0</v>
      </c>
      <c r="M333" s="261">
        <f>IFERROR(IF(-SUM(M$20:M332)+M$15&lt;0.000001,0,IF($C333&gt;='H-32A-WP06 - Debt Service'!K$24,'H-32A-WP06 - Debt Service'!K$27/12,0)),"-")</f>
        <v>0</v>
      </c>
      <c r="N333" s="261"/>
      <c r="O333" s="261"/>
      <c r="P333" s="261">
        <f>IFERROR(IF(-SUM(P$20:P332)+P$15&lt;0.000001,0,IF($C333&gt;='H-32A-WP06 - Debt Service'!M$24,'H-32A-WP06 - Debt Service'!M$27/12,0)),"-")</f>
        <v>0</v>
      </c>
      <c r="Q333" s="261">
        <f>IFERROR(IF(-SUM(Q$20:Q332)+Q$15&lt;0.000001,0,IF($C333&gt;='H-32A-WP06 - Debt Service'!L$24,'H-32A-WP06 - Debt Service'!L$27/12,0)),"-")</f>
        <v>0</v>
      </c>
      <c r="R333" s="261">
        <f>IFERROR(IF(-SUM(R$20:R332)+R$15&lt;0.000001,0,IF($C333&gt;='H-32A-WP06 - Debt Service'!S$24,'H-32A-WP06 - Debt Service'!S$27/12,0)),"-")</f>
        <v>0</v>
      </c>
      <c r="S333" s="261">
        <f>IFERROR(IF(-SUM(S$20:S332)+S$15&lt;0.000001,0,IF($C333&gt;='H-32A-WP06 - Debt Service'!O$24,'H-32A-WP06 - Debt Service'!O$27/12,0)),"-")</f>
        <v>0</v>
      </c>
      <c r="T333" s="261">
        <f>IFERROR(IF(-SUM(T$20:T332)+T$15&lt;0.000001,0,IF($C333&gt;='H-32A-WP06 - Debt Service'!#REF!,'H-32A-WP06 - Debt Service'!#REF!/12,0)),"-")</f>
        <v>0</v>
      </c>
      <c r="U333" s="261">
        <f>IFERROR(IF(-SUM(U$20:U332)+U$15&lt;0.000001,0,IF($C333&gt;='H-32A-WP06 - Debt Service'!T$24,'H-32A-WP06 - Debt Service'!T$27/12,0)),"-")</f>
        <v>0</v>
      </c>
      <c r="V333" s="261">
        <f>IFERROR(IF(-SUM(V$20:V332)+V$15&lt;0.000001,0,IF($C333&gt;='H-32A-WP06 - Debt Service'!N$24,'H-32A-WP06 - Debt Service'!N$27/12,0)),"-")</f>
        <v>0</v>
      </c>
      <c r="W333" s="261">
        <f>IFERROR(IF(-SUM(W$20:W332)+W$15&lt;0.000001,0,IF($C333&gt;='H-32A-WP06 - Debt Service'!Q$24,'H-32A-WP06 - Debt Service'!Q$27/12,0)),"-")</f>
        <v>0</v>
      </c>
      <c r="X333" s="261">
        <f>IFERROR(IF(-SUM(X$20:X332)+X$15&lt;0.000001,0,IF($C333&gt;='H-32A-WP06 - Debt Service'!T$24,'H-32A-WP06 - Debt Service'!T$27/12,0)),"-")</f>
        <v>0</v>
      </c>
      <c r="Y333" s="261">
        <f>IFERROR(IF(-SUM(Y$20:Y332)+Y$15&lt;0.000001,0,IF($C333&gt;='H-32A-WP06 - Debt Service'!#REF!,'H-32A-WP06 - Debt Service'!#REF!/12,0)),"-")</f>
        <v>0</v>
      </c>
      <c r="Z333" s="261">
        <f>IFERROR(IF(-SUM(Z$20:Z332)+Z$15&lt;0.000001,0,IF($C333&gt;='H-32A-WP06 - Debt Service'!S$24,'H-32A-WP06 - Debt Service'!S$27/12,0)),"-")</f>
        <v>0</v>
      </c>
      <c r="AA333" s="261">
        <f>IFERROR(IF(-SUM(AA$20:AA332)+AA$15&lt;0.000001,0,IF($C333&gt;='H-32A-WP06 - Debt Service'!R$24,'H-32A-WP06 - Debt Service'!R$27/12,0)),"-")</f>
        <v>0</v>
      </c>
      <c r="AB333" s="261">
        <f>IFERROR(IF(-SUM(AB$20:AB332)+AB$15&lt;0.000001,0,IF($C333&gt;='H-32A-WP06 - Debt Service'!P$24,'H-32A-WP06 - Debt Service'!P$27/12,0)),"-")</f>
        <v>0</v>
      </c>
      <c r="AC333" s="261">
        <f>IFERROR(IF(-SUM(AC$20:AC332)+AC$15&lt;0.000001,0,IF($C333&gt;='H-32A-WP06 - Debt Service'!#REF!,'H-32A-WP06 - Debt Service'!#REF!/12,0)),"-")</f>
        <v>0</v>
      </c>
      <c r="AD333" s="261">
        <f>IFERROR(IF(-SUM(AD$20:AD332)+AD$15&lt;0.000001,0,IF($C333&gt;='H-32A-WP06 - Debt Service'!#REF!,'H-32A-WP06 - Debt Service'!#REF!/12,0)),"-")</f>
        <v>0</v>
      </c>
      <c r="AE333" s="261">
        <f>IFERROR(IF(-SUM(AE$20:AE332)+AE$15&lt;0.000001,0,IF($C333&gt;='H-32A-WP06 - Debt Service'!#REF!,'H-32A-WP06 - Debt Service'!#REF!/12,0)),"-")</f>
        <v>0</v>
      </c>
      <c r="AF333" s="261">
        <f>IFERROR(IF(-SUM(AF$20:AF332)+AF$15&lt;0.000001,0,IF($C333&gt;='H-32A-WP06 - Debt Service'!#REF!,'H-32A-WP06 - Debt Service'!#REF!/12,0)),"-")</f>
        <v>0</v>
      </c>
      <c r="AH333" s="252">
        <f t="shared" si="20"/>
        <v>2045</v>
      </c>
      <c r="AI333" s="273">
        <f t="shared" si="22"/>
        <v>52994</v>
      </c>
      <c r="AJ333" s="273"/>
      <c r="AK333" s="261" t="str">
        <f>IFERROR(IF(-SUM(AK$20:AK332)+AK$15&lt;0.000001,0,IF($C333&gt;='H-32A-WP06 - Debt Service'!AH$24,'H-32A-WP06 - Debt Service'!AH$27/12,0)),"-")</f>
        <v>-</v>
      </c>
      <c r="AL333" s="261">
        <f>IFERROR(IF(-SUM(AL$20:AL332)+AL$15&lt;0.000001,0,IF($C333&gt;='H-32A-WP06 - Debt Service'!AI$24,'H-32A-WP06 - Debt Service'!AI$27/12,0)),"-")</f>
        <v>0</v>
      </c>
      <c r="AM333" s="261">
        <f>IFERROR(IF(-SUM(AM$20:AM332)+AM$15&lt;0.000001,0,IF($C333&gt;='H-32A-WP06 - Debt Service'!AJ$24,'H-32A-WP06 - Debt Service'!AJ$27/12,0)),"-")</f>
        <v>0</v>
      </c>
      <c r="AN333" s="261">
        <f>IFERROR(IF(-SUM(AN$20:AN332)+AN$15&lt;0.000001,0,IF($C333&gt;='H-32A-WP06 - Debt Service'!AK$24,'H-32A-WP06 - Debt Service'!AK$27/12,0)),"-")</f>
        <v>0</v>
      </c>
      <c r="AO333" s="261">
        <f>IFERROR(IF(-SUM(AO$20:AO332)+AO$15&lt;0.000001,0,IF($C333&gt;='H-32A-WP06 - Debt Service'!AL$24,'H-32A-WP06 - Debt Service'!AL$27/12,0)),"-")</f>
        <v>0</v>
      </c>
      <c r="AP333" s="261">
        <f>IFERROR(IF(-SUM(AP$20:AP332)+AP$15&lt;0.000001,0,IF($C333&gt;='H-32A-WP06 - Debt Service'!AM$24,'H-32A-WP06 - Debt Service'!AM$27/12,0)),"-")</f>
        <v>0</v>
      </c>
      <c r="AQ333" s="261">
        <f>IFERROR(IF(-SUM(AQ$20:AQ332)+AQ$15&lt;0.000001,0,IF($C333&gt;='H-32A-WP06 - Debt Service'!AN$24,'H-32A-WP06 - Debt Service'!AN$27/12,0)),"-")</f>
        <v>0</v>
      </c>
      <c r="AR333" s="261">
        <f>IFERROR(IF(-SUM(AR$20:AR332)+AR$15&lt;0.000001,0,IF($C333&gt;='H-32A-WP06 - Debt Service'!AO$24,'H-32A-WP06 - Debt Service'!AO$27/12,0)),"-")</f>
        <v>0</v>
      </c>
      <c r="AS333" s="261">
        <f>IFERROR(IF(-SUM(AS$20:AS332)+AS$15&lt;0.000001,0,IF($C333&gt;='H-32A-WP06 - Debt Service'!AP$24,'H-32A-WP06 - Debt Service'!AP$27/12,0)),"-")</f>
        <v>0</v>
      </c>
      <c r="AT333" s="261">
        <f>IFERROR(IF(-SUM(AT$20:AT332)+AT$15&lt;0.000001,0,IF($C333&gt;='H-32A-WP06 - Debt Service'!AQ$24,'H-32A-WP06 - Debt Service'!AQ$27/12,0)),"-")</f>
        <v>0</v>
      </c>
    </row>
    <row r="334" spans="2:46" x14ac:dyDescent="0.35">
      <c r="B334" s="252">
        <f t="shared" si="19"/>
        <v>2045</v>
      </c>
      <c r="C334" s="273">
        <f t="shared" si="21"/>
        <v>53022</v>
      </c>
      <c r="D334" s="273"/>
      <c r="E334" s="261">
        <f>IFERROR(IF(-SUM(E$20:E333)+E$15&lt;0.000001,0,IF($C334&gt;='H-32A-WP06 - Debt Service'!C$24,'H-32A-WP06 - Debt Service'!C$27/12,0)),"-")</f>
        <v>0</v>
      </c>
      <c r="F334" s="261">
        <f>IFERROR(IF(-SUM(F$20:F333)+F$15&lt;0.000001,0,IF($C334&gt;='H-32A-WP06 - Debt Service'!D$24,'H-32A-WP06 - Debt Service'!D$27/12,0)),"-")</f>
        <v>0</v>
      </c>
      <c r="G334" s="261">
        <f>IFERROR(IF(-SUM(G$20:G333)+G$15&lt;0.000001,0,IF($C334&gt;='H-32A-WP06 - Debt Service'!E$24,'H-32A-WP06 - Debt Service'!E$27/12,0)),"-")</f>
        <v>0</v>
      </c>
      <c r="H334" s="261">
        <f>IFERROR(IF(-SUM(H$20:H333)+H$15&lt;0.000001,0,IF($C334&gt;='H-32A-WP06 - Debt Service'!F$24,'H-32A-WP06 - Debt Service'!F$27/12,0)),"-")</f>
        <v>0</v>
      </c>
      <c r="I334" s="261">
        <f>IFERROR(IF(-SUM(I$20:I333)+I$15&lt;0.000001,0,IF($C334&gt;='H-32A-WP06 - Debt Service'!G$24,'H-32A-WP06 - Debt Service'!G$27/12,0)),"-")</f>
        <v>0</v>
      </c>
      <c r="J334" s="261">
        <f>IFERROR(IF(-SUM(J$20:J333)+J$15&lt;0.000001,0,IF($C334&gt;='H-32A-WP06 - Debt Service'!H$24,'H-32A-WP06 - Debt Service'!H$27/12,0)),"-")</f>
        <v>0</v>
      </c>
      <c r="K334" s="261">
        <f>IFERROR(IF(-SUM(K$20:K333)+K$15&lt;0.000001,0,IF($C334&gt;='H-32A-WP06 - Debt Service'!I$24,'H-32A-WP06 - Debt Service'!I$27/12,0)),"-")</f>
        <v>0</v>
      </c>
      <c r="L334" s="261">
        <f>IFERROR(IF(-SUM(L$20:L333)+L$15&lt;0.000001,0,IF($C334&gt;='H-32A-WP06 - Debt Service'!J$24,'H-32A-WP06 - Debt Service'!J$27/12,0)),"-")</f>
        <v>0</v>
      </c>
      <c r="M334" s="261">
        <f>IFERROR(IF(-SUM(M$20:M333)+M$15&lt;0.000001,0,IF($C334&gt;='H-32A-WP06 - Debt Service'!K$24,'H-32A-WP06 - Debt Service'!K$27/12,0)),"-")</f>
        <v>0</v>
      </c>
      <c r="N334" s="261"/>
      <c r="O334" s="261"/>
      <c r="P334" s="261">
        <f>IFERROR(IF(-SUM(P$20:P333)+P$15&lt;0.000001,0,IF($C334&gt;='H-32A-WP06 - Debt Service'!M$24,'H-32A-WP06 - Debt Service'!M$27/12,0)),"-")</f>
        <v>0</v>
      </c>
      <c r="Q334" s="261">
        <f>IFERROR(IF(-SUM(Q$20:Q333)+Q$15&lt;0.000001,0,IF($C334&gt;='H-32A-WP06 - Debt Service'!L$24,'H-32A-WP06 - Debt Service'!L$27/12,0)),"-")</f>
        <v>0</v>
      </c>
      <c r="R334" s="261">
        <f>IFERROR(IF(-SUM(R$20:R333)+R$15&lt;0.000001,0,IF($C334&gt;='H-32A-WP06 - Debt Service'!S$24,'H-32A-WP06 - Debt Service'!S$27/12,0)),"-")</f>
        <v>0</v>
      </c>
      <c r="S334" s="261">
        <f>IFERROR(IF(-SUM(S$20:S333)+S$15&lt;0.000001,0,IF($C334&gt;='H-32A-WP06 - Debt Service'!O$24,'H-32A-WP06 - Debt Service'!O$27/12,0)),"-")</f>
        <v>0</v>
      </c>
      <c r="T334" s="261">
        <f>IFERROR(IF(-SUM(T$20:T333)+T$15&lt;0.000001,0,IF($C334&gt;='H-32A-WP06 - Debt Service'!#REF!,'H-32A-WP06 - Debt Service'!#REF!/12,0)),"-")</f>
        <v>0</v>
      </c>
      <c r="U334" s="261">
        <f>IFERROR(IF(-SUM(U$20:U333)+U$15&lt;0.000001,0,IF($C334&gt;='H-32A-WP06 - Debt Service'!T$24,'H-32A-WP06 - Debt Service'!T$27/12,0)),"-")</f>
        <v>0</v>
      </c>
      <c r="V334" s="261">
        <f>IFERROR(IF(-SUM(V$20:V333)+V$15&lt;0.000001,0,IF($C334&gt;='H-32A-WP06 - Debt Service'!N$24,'H-32A-WP06 - Debt Service'!N$27/12,0)),"-")</f>
        <v>0</v>
      </c>
      <c r="W334" s="261">
        <f>IFERROR(IF(-SUM(W$20:W333)+W$15&lt;0.000001,0,IF($C334&gt;='H-32A-WP06 - Debt Service'!Q$24,'H-32A-WP06 - Debt Service'!Q$27/12,0)),"-")</f>
        <v>0</v>
      </c>
      <c r="X334" s="261">
        <f>IFERROR(IF(-SUM(X$20:X333)+X$15&lt;0.000001,0,IF($C334&gt;='H-32A-WP06 - Debt Service'!T$24,'H-32A-WP06 - Debt Service'!T$27/12,0)),"-")</f>
        <v>0</v>
      </c>
      <c r="Y334" s="261">
        <f>IFERROR(IF(-SUM(Y$20:Y333)+Y$15&lt;0.000001,0,IF($C334&gt;='H-32A-WP06 - Debt Service'!#REF!,'H-32A-WP06 - Debt Service'!#REF!/12,0)),"-")</f>
        <v>0</v>
      </c>
      <c r="Z334" s="261">
        <f>IFERROR(IF(-SUM(Z$20:Z333)+Z$15&lt;0.000001,0,IF($C334&gt;='H-32A-WP06 - Debt Service'!S$24,'H-32A-WP06 - Debt Service'!S$27/12,0)),"-")</f>
        <v>0</v>
      </c>
      <c r="AA334" s="261">
        <f>IFERROR(IF(-SUM(AA$20:AA333)+AA$15&lt;0.000001,0,IF($C334&gt;='H-32A-WP06 - Debt Service'!R$24,'H-32A-WP06 - Debt Service'!R$27/12,0)),"-")</f>
        <v>0</v>
      </c>
      <c r="AB334" s="261">
        <f>IFERROR(IF(-SUM(AB$20:AB333)+AB$15&lt;0.000001,0,IF($C334&gt;='H-32A-WP06 - Debt Service'!P$24,'H-32A-WP06 - Debt Service'!P$27/12,0)),"-")</f>
        <v>0</v>
      </c>
      <c r="AC334" s="261">
        <f>IFERROR(IF(-SUM(AC$20:AC333)+AC$15&lt;0.000001,0,IF($C334&gt;='H-32A-WP06 - Debt Service'!#REF!,'H-32A-WP06 - Debt Service'!#REF!/12,0)),"-")</f>
        <v>0</v>
      </c>
      <c r="AD334" s="261">
        <f>IFERROR(IF(-SUM(AD$20:AD333)+AD$15&lt;0.000001,0,IF($C334&gt;='H-32A-WP06 - Debt Service'!#REF!,'H-32A-WP06 - Debt Service'!#REF!/12,0)),"-")</f>
        <v>0</v>
      </c>
      <c r="AE334" s="261">
        <f>IFERROR(IF(-SUM(AE$20:AE333)+AE$15&lt;0.000001,0,IF($C334&gt;='H-32A-WP06 - Debt Service'!#REF!,'H-32A-WP06 - Debt Service'!#REF!/12,0)),"-")</f>
        <v>0</v>
      </c>
      <c r="AF334" s="261">
        <f>IFERROR(IF(-SUM(AF$20:AF333)+AF$15&lt;0.000001,0,IF($C334&gt;='H-32A-WP06 - Debt Service'!#REF!,'H-32A-WP06 - Debt Service'!#REF!/12,0)),"-")</f>
        <v>0</v>
      </c>
      <c r="AH334" s="252">
        <f t="shared" si="20"/>
        <v>2045</v>
      </c>
      <c r="AI334" s="273">
        <f t="shared" si="22"/>
        <v>53022</v>
      </c>
      <c r="AJ334" s="273"/>
      <c r="AK334" s="261" t="str">
        <f>IFERROR(IF(-SUM(AK$20:AK333)+AK$15&lt;0.000001,0,IF($C334&gt;='H-32A-WP06 - Debt Service'!AH$24,'H-32A-WP06 - Debt Service'!AH$27/12,0)),"-")</f>
        <v>-</v>
      </c>
      <c r="AL334" s="261">
        <f>IFERROR(IF(-SUM(AL$20:AL333)+AL$15&lt;0.000001,0,IF($C334&gt;='H-32A-WP06 - Debt Service'!AI$24,'H-32A-WP06 - Debt Service'!AI$27/12,0)),"-")</f>
        <v>0</v>
      </c>
      <c r="AM334" s="261">
        <f>IFERROR(IF(-SUM(AM$20:AM333)+AM$15&lt;0.000001,0,IF($C334&gt;='H-32A-WP06 - Debt Service'!AJ$24,'H-32A-WP06 - Debt Service'!AJ$27/12,0)),"-")</f>
        <v>0</v>
      </c>
      <c r="AN334" s="261">
        <f>IFERROR(IF(-SUM(AN$20:AN333)+AN$15&lt;0.000001,0,IF($C334&gt;='H-32A-WP06 - Debt Service'!AK$24,'H-32A-WP06 - Debt Service'!AK$27/12,0)),"-")</f>
        <v>0</v>
      </c>
      <c r="AO334" s="261">
        <f>IFERROR(IF(-SUM(AO$20:AO333)+AO$15&lt;0.000001,0,IF($C334&gt;='H-32A-WP06 - Debt Service'!AL$24,'H-32A-WP06 - Debt Service'!AL$27/12,0)),"-")</f>
        <v>0</v>
      </c>
      <c r="AP334" s="261">
        <f>IFERROR(IF(-SUM(AP$20:AP333)+AP$15&lt;0.000001,0,IF($C334&gt;='H-32A-WP06 - Debt Service'!AM$24,'H-32A-WP06 - Debt Service'!AM$27/12,0)),"-")</f>
        <v>0</v>
      </c>
      <c r="AQ334" s="261">
        <f>IFERROR(IF(-SUM(AQ$20:AQ333)+AQ$15&lt;0.000001,0,IF($C334&gt;='H-32A-WP06 - Debt Service'!AN$24,'H-32A-WP06 - Debt Service'!AN$27/12,0)),"-")</f>
        <v>0</v>
      </c>
      <c r="AR334" s="261">
        <f>IFERROR(IF(-SUM(AR$20:AR333)+AR$15&lt;0.000001,0,IF($C334&gt;='H-32A-WP06 - Debt Service'!AO$24,'H-32A-WP06 - Debt Service'!AO$27/12,0)),"-")</f>
        <v>0</v>
      </c>
      <c r="AS334" s="261">
        <f>IFERROR(IF(-SUM(AS$20:AS333)+AS$15&lt;0.000001,0,IF($C334&gt;='H-32A-WP06 - Debt Service'!AP$24,'H-32A-WP06 - Debt Service'!AP$27/12,0)),"-")</f>
        <v>0</v>
      </c>
      <c r="AT334" s="261">
        <f>IFERROR(IF(-SUM(AT$20:AT333)+AT$15&lt;0.000001,0,IF($C334&gt;='H-32A-WP06 - Debt Service'!AQ$24,'H-32A-WP06 - Debt Service'!AQ$27/12,0)),"-")</f>
        <v>0</v>
      </c>
    </row>
    <row r="335" spans="2:46" x14ac:dyDescent="0.35">
      <c r="B335" s="252">
        <f t="shared" si="19"/>
        <v>2045</v>
      </c>
      <c r="C335" s="273">
        <f t="shared" si="21"/>
        <v>53053</v>
      </c>
      <c r="D335" s="273"/>
      <c r="E335" s="261">
        <f>IFERROR(IF(-SUM(E$20:E334)+E$15&lt;0.000001,0,IF($C335&gt;='H-32A-WP06 - Debt Service'!C$24,'H-32A-WP06 - Debt Service'!C$27/12,0)),"-")</f>
        <v>0</v>
      </c>
      <c r="F335" s="261">
        <f>IFERROR(IF(-SUM(F$20:F334)+F$15&lt;0.000001,0,IF($C335&gt;='H-32A-WP06 - Debt Service'!D$24,'H-32A-WP06 - Debt Service'!D$27/12,0)),"-")</f>
        <v>0</v>
      </c>
      <c r="G335" s="261">
        <f>IFERROR(IF(-SUM(G$20:G334)+G$15&lt;0.000001,0,IF($C335&gt;='H-32A-WP06 - Debt Service'!E$24,'H-32A-WP06 - Debt Service'!E$27/12,0)),"-")</f>
        <v>0</v>
      </c>
      <c r="H335" s="261">
        <f>IFERROR(IF(-SUM(H$20:H334)+H$15&lt;0.000001,0,IF($C335&gt;='H-32A-WP06 - Debt Service'!F$24,'H-32A-WP06 - Debt Service'!F$27/12,0)),"-")</f>
        <v>0</v>
      </c>
      <c r="I335" s="261">
        <f>IFERROR(IF(-SUM(I$20:I334)+I$15&lt;0.000001,0,IF($C335&gt;='H-32A-WP06 - Debt Service'!G$24,'H-32A-WP06 - Debt Service'!G$27/12,0)),"-")</f>
        <v>0</v>
      </c>
      <c r="J335" s="261">
        <f>IFERROR(IF(-SUM(J$20:J334)+J$15&lt;0.000001,0,IF($C335&gt;='H-32A-WP06 - Debt Service'!H$24,'H-32A-WP06 - Debt Service'!H$27/12,0)),"-")</f>
        <v>0</v>
      </c>
      <c r="K335" s="261">
        <f>IFERROR(IF(-SUM(K$20:K334)+K$15&lt;0.000001,0,IF($C335&gt;='H-32A-WP06 - Debt Service'!I$24,'H-32A-WP06 - Debt Service'!I$27/12,0)),"-")</f>
        <v>0</v>
      </c>
      <c r="L335" s="261">
        <f>IFERROR(IF(-SUM(L$20:L334)+L$15&lt;0.000001,0,IF($C335&gt;='H-32A-WP06 - Debt Service'!J$24,'H-32A-WP06 - Debt Service'!J$27/12,0)),"-")</f>
        <v>0</v>
      </c>
      <c r="M335" s="261">
        <f>IFERROR(IF(-SUM(M$20:M334)+M$15&lt;0.000001,0,IF($C335&gt;='H-32A-WP06 - Debt Service'!K$24,'H-32A-WP06 - Debt Service'!K$27/12,0)),"-")</f>
        <v>0</v>
      </c>
      <c r="N335" s="261"/>
      <c r="O335" s="261"/>
      <c r="P335" s="261">
        <f>IFERROR(IF(-SUM(P$20:P334)+P$15&lt;0.000001,0,IF($C335&gt;='H-32A-WP06 - Debt Service'!M$24,'H-32A-WP06 - Debt Service'!M$27/12,0)),"-")</f>
        <v>0</v>
      </c>
      <c r="Q335" s="261">
        <f>IFERROR(IF(-SUM(Q$20:Q334)+Q$15&lt;0.000001,0,IF($C335&gt;='H-32A-WP06 - Debt Service'!L$24,'H-32A-WP06 - Debt Service'!L$27/12,0)),"-")</f>
        <v>0</v>
      </c>
      <c r="R335" s="261">
        <f>IFERROR(IF(-SUM(R$20:R334)+R$15&lt;0.000001,0,IF($C335&gt;='H-32A-WP06 - Debt Service'!S$24,'H-32A-WP06 - Debt Service'!S$27/12,0)),"-")</f>
        <v>0</v>
      </c>
      <c r="S335" s="261">
        <f>IFERROR(IF(-SUM(S$20:S334)+S$15&lt;0.000001,0,IF($C335&gt;='H-32A-WP06 - Debt Service'!O$24,'H-32A-WP06 - Debt Service'!O$27/12,0)),"-")</f>
        <v>0</v>
      </c>
      <c r="T335" s="261">
        <f>IFERROR(IF(-SUM(T$20:T334)+T$15&lt;0.000001,0,IF($C335&gt;='H-32A-WP06 - Debt Service'!#REF!,'H-32A-WP06 - Debt Service'!#REF!/12,0)),"-")</f>
        <v>0</v>
      </c>
      <c r="U335" s="261">
        <f>IFERROR(IF(-SUM(U$20:U334)+U$15&lt;0.000001,0,IF($C335&gt;='H-32A-WP06 - Debt Service'!T$24,'H-32A-WP06 - Debt Service'!T$27/12,0)),"-")</f>
        <v>0</v>
      </c>
      <c r="V335" s="261">
        <f>IFERROR(IF(-SUM(V$20:V334)+V$15&lt;0.000001,0,IF($C335&gt;='H-32A-WP06 - Debt Service'!N$24,'H-32A-WP06 - Debt Service'!N$27/12,0)),"-")</f>
        <v>0</v>
      </c>
      <c r="W335" s="261">
        <f>IFERROR(IF(-SUM(W$20:W334)+W$15&lt;0.000001,0,IF($C335&gt;='H-32A-WP06 - Debt Service'!Q$24,'H-32A-WP06 - Debt Service'!Q$27/12,0)),"-")</f>
        <v>0</v>
      </c>
      <c r="X335" s="261">
        <f>IFERROR(IF(-SUM(X$20:X334)+X$15&lt;0.000001,0,IF($C335&gt;='H-32A-WP06 - Debt Service'!T$24,'H-32A-WP06 - Debt Service'!T$27/12,0)),"-")</f>
        <v>0</v>
      </c>
      <c r="Y335" s="261">
        <f>IFERROR(IF(-SUM(Y$20:Y334)+Y$15&lt;0.000001,0,IF($C335&gt;='H-32A-WP06 - Debt Service'!#REF!,'H-32A-WP06 - Debt Service'!#REF!/12,0)),"-")</f>
        <v>0</v>
      </c>
      <c r="Z335" s="261">
        <f>IFERROR(IF(-SUM(Z$20:Z334)+Z$15&lt;0.000001,0,IF($C335&gt;='H-32A-WP06 - Debt Service'!S$24,'H-32A-WP06 - Debt Service'!S$27/12,0)),"-")</f>
        <v>0</v>
      </c>
      <c r="AA335" s="261">
        <f>IFERROR(IF(-SUM(AA$20:AA334)+AA$15&lt;0.000001,0,IF($C335&gt;='H-32A-WP06 - Debt Service'!R$24,'H-32A-WP06 - Debt Service'!R$27/12,0)),"-")</f>
        <v>0</v>
      </c>
      <c r="AB335" s="261">
        <f>IFERROR(IF(-SUM(AB$20:AB334)+AB$15&lt;0.000001,0,IF($C335&gt;='H-32A-WP06 - Debt Service'!P$24,'H-32A-WP06 - Debt Service'!P$27/12,0)),"-")</f>
        <v>0</v>
      </c>
      <c r="AC335" s="261">
        <f>IFERROR(IF(-SUM(AC$20:AC334)+AC$15&lt;0.000001,0,IF($C335&gt;='H-32A-WP06 - Debt Service'!#REF!,'H-32A-WP06 - Debt Service'!#REF!/12,0)),"-")</f>
        <v>0</v>
      </c>
      <c r="AD335" s="261">
        <f>IFERROR(IF(-SUM(AD$20:AD334)+AD$15&lt;0.000001,0,IF($C335&gt;='H-32A-WP06 - Debt Service'!#REF!,'H-32A-WP06 - Debt Service'!#REF!/12,0)),"-")</f>
        <v>0</v>
      </c>
      <c r="AE335" s="261">
        <f>IFERROR(IF(-SUM(AE$20:AE334)+AE$15&lt;0.000001,0,IF($C335&gt;='H-32A-WP06 - Debt Service'!#REF!,'H-32A-WP06 - Debt Service'!#REF!/12,0)),"-")</f>
        <v>0</v>
      </c>
      <c r="AF335" s="261">
        <f>IFERROR(IF(-SUM(AF$20:AF334)+AF$15&lt;0.000001,0,IF($C335&gt;='H-32A-WP06 - Debt Service'!#REF!,'H-32A-WP06 - Debt Service'!#REF!/12,0)),"-")</f>
        <v>0</v>
      </c>
      <c r="AH335" s="252">
        <f t="shared" si="20"/>
        <v>2045</v>
      </c>
      <c r="AI335" s="273">
        <f t="shared" si="22"/>
        <v>53053</v>
      </c>
      <c r="AJ335" s="273"/>
      <c r="AK335" s="261" t="str">
        <f>IFERROR(IF(-SUM(AK$20:AK334)+AK$15&lt;0.000001,0,IF($C335&gt;='H-32A-WP06 - Debt Service'!AH$24,'H-32A-WP06 - Debt Service'!AH$27/12,0)),"-")</f>
        <v>-</v>
      </c>
      <c r="AL335" s="261">
        <f>IFERROR(IF(-SUM(AL$20:AL334)+AL$15&lt;0.000001,0,IF($C335&gt;='H-32A-WP06 - Debt Service'!AI$24,'H-32A-WP06 - Debt Service'!AI$27/12,0)),"-")</f>
        <v>0</v>
      </c>
      <c r="AM335" s="261">
        <f>IFERROR(IF(-SUM(AM$20:AM334)+AM$15&lt;0.000001,0,IF($C335&gt;='H-32A-WP06 - Debt Service'!AJ$24,'H-32A-WP06 - Debt Service'!AJ$27/12,0)),"-")</f>
        <v>0</v>
      </c>
      <c r="AN335" s="261">
        <f>IFERROR(IF(-SUM(AN$20:AN334)+AN$15&lt;0.000001,0,IF($C335&gt;='H-32A-WP06 - Debt Service'!AK$24,'H-32A-WP06 - Debt Service'!AK$27/12,0)),"-")</f>
        <v>0</v>
      </c>
      <c r="AO335" s="261">
        <f>IFERROR(IF(-SUM(AO$20:AO334)+AO$15&lt;0.000001,0,IF($C335&gt;='H-32A-WP06 - Debt Service'!AL$24,'H-32A-WP06 - Debt Service'!AL$27/12,0)),"-")</f>
        <v>0</v>
      </c>
      <c r="AP335" s="261">
        <f>IFERROR(IF(-SUM(AP$20:AP334)+AP$15&lt;0.000001,0,IF($C335&gt;='H-32A-WP06 - Debt Service'!AM$24,'H-32A-WP06 - Debt Service'!AM$27/12,0)),"-")</f>
        <v>0</v>
      </c>
      <c r="AQ335" s="261">
        <f>IFERROR(IF(-SUM(AQ$20:AQ334)+AQ$15&lt;0.000001,0,IF($C335&gt;='H-32A-WP06 - Debt Service'!AN$24,'H-32A-WP06 - Debt Service'!AN$27/12,0)),"-")</f>
        <v>0</v>
      </c>
      <c r="AR335" s="261">
        <f>IFERROR(IF(-SUM(AR$20:AR334)+AR$15&lt;0.000001,0,IF($C335&gt;='H-32A-WP06 - Debt Service'!AO$24,'H-32A-WP06 - Debt Service'!AO$27/12,0)),"-")</f>
        <v>0</v>
      </c>
      <c r="AS335" s="261">
        <f>IFERROR(IF(-SUM(AS$20:AS334)+AS$15&lt;0.000001,0,IF($C335&gt;='H-32A-WP06 - Debt Service'!AP$24,'H-32A-WP06 - Debt Service'!AP$27/12,0)),"-")</f>
        <v>0</v>
      </c>
      <c r="AT335" s="261">
        <f>IFERROR(IF(-SUM(AT$20:AT334)+AT$15&lt;0.000001,0,IF($C335&gt;='H-32A-WP06 - Debt Service'!AQ$24,'H-32A-WP06 - Debt Service'!AQ$27/12,0)),"-")</f>
        <v>0</v>
      </c>
    </row>
    <row r="336" spans="2:46" x14ac:dyDescent="0.35">
      <c r="B336" s="252">
        <f t="shared" si="19"/>
        <v>2045</v>
      </c>
      <c r="C336" s="273">
        <f t="shared" si="21"/>
        <v>53083</v>
      </c>
      <c r="D336" s="273"/>
      <c r="E336" s="261">
        <f>IFERROR(IF(-SUM(E$20:E335)+E$15&lt;0.000001,0,IF($C336&gt;='H-32A-WP06 - Debt Service'!C$24,'H-32A-WP06 - Debt Service'!C$27/12,0)),"-")</f>
        <v>0</v>
      </c>
      <c r="F336" s="261">
        <f>IFERROR(IF(-SUM(F$20:F335)+F$15&lt;0.000001,0,IF($C336&gt;='H-32A-WP06 - Debt Service'!D$24,'H-32A-WP06 - Debt Service'!D$27/12,0)),"-")</f>
        <v>0</v>
      </c>
      <c r="G336" s="261">
        <f>IFERROR(IF(-SUM(G$20:G335)+G$15&lt;0.000001,0,IF($C336&gt;='H-32A-WP06 - Debt Service'!E$24,'H-32A-WP06 - Debt Service'!E$27/12,0)),"-")</f>
        <v>0</v>
      </c>
      <c r="H336" s="261">
        <f>IFERROR(IF(-SUM(H$20:H335)+H$15&lt;0.000001,0,IF($C336&gt;='H-32A-WP06 - Debt Service'!F$24,'H-32A-WP06 - Debt Service'!F$27/12,0)),"-")</f>
        <v>0</v>
      </c>
      <c r="I336" s="261">
        <f>IFERROR(IF(-SUM(I$20:I335)+I$15&lt;0.000001,0,IF($C336&gt;='H-32A-WP06 - Debt Service'!G$24,'H-32A-WP06 - Debt Service'!G$27/12,0)),"-")</f>
        <v>0</v>
      </c>
      <c r="J336" s="261">
        <f>IFERROR(IF(-SUM(J$20:J335)+J$15&lt;0.000001,0,IF($C336&gt;='H-32A-WP06 - Debt Service'!H$24,'H-32A-WP06 - Debt Service'!H$27/12,0)),"-")</f>
        <v>0</v>
      </c>
      <c r="K336" s="261">
        <f>IFERROR(IF(-SUM(K$20:K335)+K$15&lt;0.000001,0,IF($C336&gt;='H-32A-WP06 - Debt Service'!I$24,'H-32A-WP06 - Debt Service'!I$27/12,0)),"-")</f>
        <v>0</v>
      </c>
      <c r="L336" s="261">
        <f>IFERROR(IF(-SUM(L$20:L335)+L$15&lt;0.000001,0,IF($C336&gt;='H-32A-WP06 - Debt Service'!J$24,'H-32A-WP06 - Debt Service'!J$27/12,0)),"-")</f>
        <v>0</v>
      </c>
      <c r="M336" s="261">
        <f>IFERROR(IF(-SUM(M$20:M335)+M$15&lt;0.000001,0,IF($C336&gt;='H-32A-WP06 - Debt Service'!K$24,'H-32A-WP06 - Debt Service'!K$27/12,0)),"-")</f>
        <v>0</v>
      </c>
      <c r="N336" s="261"/>
      <c r="O336" s="261"/>
      <c r="P336" s="261">
        <f>IFERROR(IF(-SUM(P$20:P335)+P$15&lt;0.000001,0,IF($C336&gt;='H-32A-WP06 - Debt Service'!M$24,'H-32A-WP06 - Debt Service'!M$27/12,0)),"-")</f>
        <v>0</v>
      </c>
      <c r="Q336" s="261">
        <f>IFERROR(IF(-SUM(Q$20:Q335)+Q$15&lt;0.000001,0,IF($C336&gt;='H-32A-WP06 - Debt Service'!L$24,'H-32A-WP06 - Debt Service'!L$27/12,0)),"-")</f>
        <v>0</v>
      </c>
      <c r="R336" s="261">
        <f>IFERROR(IF(-SUM(R$20:R335)+R$15&lt;0.000001,0,IF($C336&gt;='H-32A-WP06 - Debt Service'!S$24,'H-32A-WP06 - Debt Service'!S$27/12,0)),"-")</f>
        <v>0</v>
      </c>
      <c r="S336" s="261">
        <f>IFERROR(IF(-SUM(S$20:S335)+S$15&lt;0.000001,0,IF($C336&gt;='H-32A-WP06 - Debt Service'!O$24,'H-32A-WP06 - Debt Service'!O$27/12,0)),"-")</f>
        <v>0</v>
      </c>
      <c r="T336" s="261">
        <f>IFERROR(IF(-SUM(T$20:T335)+T$15&lt;0.000001,0,IF($C336&gt;='H-32A-WP06 - Debt Service'!#REF!,'H-32A-WP06 - Debt Service'!#REF!/12,0)),"-")</f>
        <v>0</v>
      </c>
      <c r="U336" s="261">
        <f>IFERROR(IF(-SUM(U$20:U335)+U$15&lt;0.000001,0,IF($C336&gt;='H-32A-WP06 - Debt Service'!T$24,'H-32A-WP06 - Debt Service'!T$27/12,0)),"-")</f>
        <v>0</v>
      </c>
      <c r="V336" s="261">
        <f>IFERROR(IF(-SUM(V$20:V335)+V$15&lt;0.000001,0,IF($C336&gt;='H-32A-WP06 - Debt Service'!N$24,'H-32A-WP06 - Debt Service'!N$27/12,0)),"-")</f>
        <v>0</v>
      </c>
      <c r="W336" s="261">
        <f>IFERROR(IF(-SUM(W$20:W335)+W$15&lt;0.000001,0,IF($C336&gt;='H-32A-WP06 - Debt Service'!Q$24,'H-32A-WP06 - Debt Service'!Q$27/12,0)),"-")</f>
        <v>0</v>
      </c>
      <c r="X336" s="261">
        <f>IFERROR(IF(-SUM(X$20:X335)+X$15&lt;0.000001,0,IF($C336&gt;='H-32A-WP06 - Debt Service'!T$24,'H-32A-WP06 - Debt Service'!T$27/12,0)),"-")</f>
        <v>0</v>
      </c>
      <c r="Y336" s="261">
        <f>IFERROR(IF(-SUM(Y$20:Y335)+Y$15&lt;0.000001,0,IF($C336&gt;='H-32A-WP06 - Debt Service'!#REF!,'H-32A-WP06 - Debt Service'!#REF!/12,0)),"-")</f>
        <v>0</v>
      </c>
      <c r="Z336" s="261">
        <f>IFERROR(IF(-SUM(Z$20:Z335)+Z$15&lt;0.000001,0,IF($C336&gt;='H-32A-WP06 - Debt Service'!S$24,'H-32A-WP06 - Debt Service'!S$27/12,0)),"-")</f>
        <v>0</v>
      </c>
      <c r="AA336" s="261">
        <f>IFERROR(IF(-SUM(AA$20:AA335)+AA$15&lt;0.000001,0,IF($C336&gt;='H-32A-WP06 - Debt Service'!R$24,'H-32A-WP06 - Debt Service'!R$27/12,0)),"-")</f>
        <v>0</v>
      </c>
      <c r="AB336" s="261">
        <f>IFERROR(IF(-SUM(AB$20:AB335)+AB$15&lt;0.000001,0,IF($C336&gt;='H-32A-WP06 - Debt Service'!P$24,'H-32A-WP06 - Debt Service'!P$27/12,0)),"-")</f>
        <v>0</v>
      </c>
      <c r="AC336" s="261">
        <f>IFERROR(IF(-SUM(AC$20:AC335)+AC$15&lt;0.000001,0,IF($C336&gt;='H-32A-WP06 - Debt Service'!#REF!,'H-32A-WP06 - Debt Service'!#REF!/12,0)),"-")</f>
        <v>0</v>
      </c>
      <c r="AD336" s="261">
        <f>IFERROR(IF(-SUM(AD$20:AD335)+AD$15&lt;0.000001,0,IF($C336&gt;='H-32A-WP06 - Debt Service'!#REF!,'H-32A-WP06 - Debt Service'!#REF!/12,0)),"-")</f>
        <v>0</v>
      </c>
      <c r="AE336" s="261">
        <f>IFERROR(IF(-SUM(AE$20:AE335)+AE$15&lt;0.000001,0,IF($C336&gt;='H-32A-WP06 - Debt Service'!#REF!,'H-32A-WP06 - Debt Service'!#REF!/12,0)),"-")</f>
        <v>0</v>
      </c>
      <c r="AF336" s="261">
        <f>IFERROR(IF(-SUM(AF$20:AF335)+AF$15&lt;0.000001,0,IF($C336&gt;='H-32A-WP06 - Debt Service'!#REF!,'H-32A-WP06 - Debt Service'!#REF!/12,0)),"-")</f>
        <v>0</v>
      </c>
      <c r="AH336" s="252">
        <f t="shared" si="20"/>
        <v>2045</v>
      </c>
      <c r="AI336" s="273">
        <f t="shared" si="22"/>
        <v>53083</v>
      </c>
      <c r="AJ336" s="273"/>
      <c r="AK336" s="261" t="str">
        <f>IFERROR(IF(-SUM(AK$20:AK335)+AK$15&lt;0.000001,0,IF($C336&gt;='H-32A-WP06 - Debt Service'!AH$24,'H-32A-WP06 - Debt Service'!AH$27/12,0)),"-")</f>
        <v>-</v>
      </c>
      <c r="AL336" s="261">
        <f>IFERROR(IF(-SUM(AL$20:AL335)+AL$15&lt;0.000001,0,IF($C336&gt;='H-32A-WP06 - Debt Service'!AI$24,'H-32A-WP06 - Debt Service'!AI$27/12,0)),"-")</f>
        <v>0</v>
      </c>
      <c r="AM336" s="261">
        <f>IFERROR(IF(-SUM(AM$20:AM335)+AM$15&lt;0.000001,0,IF($C336&gt;='H-32A-WP06 - Debt Service'!AJ$24,'H-32A-WP06 - Debt Service'!AJ$27/12,0)),"-")</f>
        <v>0</v>
      </c>
      <c r="AN336" s="261">
        <f>IFERROR(IF(-SUM(AN$20:AN335)+AN$15&lt;0.000001,0,IF($C336&gt;='H-32A-WP06 - Debt Service'!AK$24,'H-32A-WP06 - Debt Service'!AK$27/12,0)),"-")</f>
        <v>0</v>
      </c>
      <c r="AO336" s="261">
        <f>IFERROR(IF(-SUM(AO$20:AO335)+AO$15&lt;0.000001,0,IF($C336&gt;='H-32A-WP06 - Debt Service'!AL$24,'H-32A-WP06 - Debt Service'!AL$27/12,0)),"-")</f>
        <v>0</v>
      </c>
      <c r="AP336" s="261">
        <f>IFERROR(IF(-SUM(AP$20:AP335)+AP$15&lt;0.000001,0,IF($C336&gt;='H-32A-WP06 - Debt Service'!AM$24,'H-32A-WP06 - Debt Service'!AM$27/12,0)),"-")</f>
        <v>0</v>
      </c>
      <c r="AQ336" s="261">
        <f>IFERROR(IF(-SUM(AQ$20:AQ335)+AQ$15&lt;0.000001,0,IF($C336&gt;='H-32A-WP06 - Debt Service'!AN$24,'H-32A-WP06 - Debt Service'!AN$27/12,0)),"-")</f>
        <v>0</v>
      </c>
      <c r="AR336" s="261">
        <f>IFERROR(IF(-SUM(AR$20:AR335)+AR$15&lt;0.000001,0,IF($C336&gt;='H-32A-WP06 - Debt Service'!AO$24,'H-32A-WP06 - Debt Service'!AO$27/12,0)),"-")</f>
        <v>0</v>
      </c>
      <c r="AS336" s="261">
        <f>IFERROR(IF(-SUM(AS$20:AS335)+AS$15&lt;0.000001,0,IF($C336&gt;='H-32A-WP06 - Debt Service'!AP$24,'H-32A-WP06 - Debt Service'!AP$27/12,0)),"-")</f>
        <v>0</v>
      </c>
      <c r="AT336" s="261">
        <f>IFERROR(IF(-SUM(AT$20:AT335)+AT$15&lt;0.000001,0,IF($C336&gt;='H-32A-WP06 - Debt Service'!AQ$24,'H-32A-WP06 - Debt Service'!AQ$27/12,0)),"-")</f>
        <v>0</v>
      </c>
    </row>
    <row r="337" spans="2:46" x14ac:dyDescent="0.35">
      <c r="B337" s="252">
        <f t="shared" si="19"/>
        <v>2045</v>
      </c>
      <c r="C337" s="273">
        <f t="shared" si="21"/>
        <v>53114</v>
      </c>
      <c r="D337" s="273"/>
      <c r="E337" s="261">
        <f>IFERROR(IF(-SUM(E$20:E336)+E$15&lt;0.000001,0,IF($C337&gt;='H-32A-WP06 - Debt Service'!C$24,'H-32A-WP06 - Debt Service'!C$27/12,0)),"-")</f>
        <v>0</v>
      </c>
      <c r="F337" s="261">
        <f>IFERROR(IF(-SUM(F$20:F336)+F$15&lt;0.000001,0,IF($C337&gt;='H-32A-WP06 - Debt Service'!D$24,'H-32A-WP06 - Debt Service'!D$27/12,0)),"-")</f>
        <v>0</v>
      </c>
      <c r="G337" s="261">
        <f>IFERROR(IF(-SUM(G$20:G336)+G$15&lt;0.000001,0,IF($C337&gt;='H-32A-WP06 - Debt Service'!E$24,'H-32A-WP06 - Debt Service'!E$27/12,0)),"-")</f>
        <v>0</v>
      </c>
      <c r="H337" s="261">
        <f>IFERROR(IF(-SUM(H$20:H336)+H$15&lt;0.000001,0,IF($C337&gt;='H-32A-WP06 - Debt Service'!F$24,'H-32A-WP06 - Debt Service'!F$27/12,0)),"-")</f>
        <v>0</v>
      </c>
      <c r="I337" s="261">
        <f>IFERROR(IF(-SUM(I$20:I336)+I$15&lt;0.000001,0,IF($C337&gt;='H-32A-WP06 - Debt Service'!G$24,'H-32A-WP06 - Debt Service'!G$27/12,0)),"-")</f>
        <v>0</v>
      </c>
      <c r="J337" s="261">
        <f>IFERROR(IF(-SUM(J$20:J336)+J$15&lt;0.000001,0,IF($C337&gt;='H-32A-WP06 - Debt Service'!H$24,'H-32A-WP06 - Debt Service'!H$27/12,0)),"-")</f>
        <v>0</v>
      </c>
      <c r="K337" s="261">
        <f>IFERROR(IF(-SUM(K$20:K336)+K$15&lt;0.000001,0,IF($C337&gt;='H-32A-WP06 - Debt Service'!I$24,'H-32A-WP06 - Debt Service'!I$27/12,0)),"-")</f>
        <v>0</v>
      </c>
      <c r="L337" s="261">
        <f>IFERROR(IF(-SUM(L$20:L336)+L$15&lt;0.000001,0,IF($C337&gt;='H-32A-WP06 - Debt Service'!J$24,'H-32A-WP06 - Debt Service'!J$27/12,0)),"-")</f>
        <v>0</v>
      </c>
      <c r="M337" s="261">
        <f>IFERROR(IF(-SUM(M$20:M336)+M$15&lt;0.000001,0,IF($C337&gt;='H-32A-WP06 - Debt Service'!K$24,'H-32A-WP06 - Debt Service'!K$27/12,0)),"-")</f>
        <v>0</v>
      </c>
      <c r="N337" s="261"/>
      <c r="O337" s="261"/>
      <c r="P337" s="261">
        <f>IFERROR(IF(-SUM(P$20:P336)+P$15&lt;0.000001,0,IF($C337&gt;='H-32A-WP06 - Debt Service'!M$24,'H-32A-WP06 - Debt Service'!M$27/12,0)),"-")</f>
        <v>0</v>
      </c>
      <c r="Q337" s="261">
        <f>IFERROR(IF(-SUM(Q$20:Q336)+Q$15&lt;0.000001,0,IF($C337&gt;='H-32A-WP06 - Debt Service'!L$24,'H-32A-WP06 - Debt Service'!L$27/12,0)),"-")</f>
        <v>0</v>
      </c>
      <c r="R337" s="261">
        <f>IFERROR(IF(-SUM(R$20:R336)+R$15&lt;0.000001,0,IF($C337&gt;='H-32A-WP06 - Debt Service'!S$24,'H-32A-WP06 - Debt Service'!S$27/12,0)),"-")</f>
        <v>0</v>
      </c>
      <c r="S337" s="261">
        <f>IFERROR(IF(-SUM(S$20:S336)+S$15&lt;0.000001,0,IF($C337&gt;='H-32A-WP06 - Debt Service'!O$24,'H-32A-WP06 - Debt Service'!O$27/12,0)),"-")</f>
        <v>0</v>
      </c>
      <c r="T337" s="261">
        <f>IFERROR(IF(-SUM(T$20:T336)+T$15&lt;0.000001,0,IF($C337&gt;='H-32A-WP06 - Debt Service'!#REF!,'H-32A-WP06 - Debt Service'!#REF!/12,0)),"-")</f>
        <v>0</v>
      </c>
      <c r="U337" s="261">
        <f>IFERROR(IF(-SUM(U$20:U336)+U$15&lt;0.000001,0,IF($C337&gt;='H-32A-WP06 - Debt Service'!T$24,'H-32A-WP06 - Debt Service'!T$27/12,0)),"-")</f>
        <v>0</v>
      </c>
      <c r="V337" s="261">
        <f>IFERROR(IF(-SUM(V$20:V336)+V$15&lt;0.000001,0,IF($C337&gt;='H-32A-WP06 - Debt Service'!N$24,'H-32A-WP06 - Debt Service'!N$27/12,0)),"-")</f>
        <v>0</v>
      </c>
      <c r="W337" s="261">
        <f>IFERROR(IF(-SUM(W$20:W336)+W$15&lt;0.000001,0,IF($C337&gt;='H-32A-WP06 - Debt Service'!Q$24,'H-32A-WP06 - Debt Service'!Q$27/12,0)),"-")</f>
        <v>0</v>
      </c>
      <c r="X337" s="261">
        <f>IFERROR(IF(-SUM(X$20:X336)+X$15&lt;0.000001,0,IF($C337&gt;='H-32A-WP06 - Debt Service'!T$24,'H-32A-WP06 - Debt Service'!T$27/12,0)),"-")</f>
        <v>0</v>
      </c>
      <c r="Y337" s="261">
        <f>IFERROR(IF(-SUM(Y$20:Y336)+Y$15&lt;0.000001,0,IF($C337&gt;='H-32A-WP06 - Debt Service'!#REF!,'H-32A-WP06 - Debt Service'!#REF!/12,0)),"-")</f>
        <v>0</v>
      </c>
      <c r="Z337" s="261">
        <f>IFERROR(IF(-SUM(Z$20:Z336)+Z$15&lt;0.000001,0,IF($C337&gt;='H-32A-WP06 - Debt Service'!S$24,'H-32A-WP06 - Debt Service'!S$27/12,0)),"-")</f>
        <v>0</v>
      </c>
      <c r="AA337" s="261">
        <f>IFERROR(IF(-SUM(AA$20:AA336)+AA$15&lt;0.000001,0,IF($C337&gt;='H-32A-WP06 - Debt Service'!R$24,'H-32A-WP06 - Debt Service'!R$27/12,0)),"-")</f>
        <v>0</v>
      </c>
      <c r="AB337" s="261">
        <f>IFERROR(IF(-SUM(AB$20:AB336)+AB$15&lt;0.000001,0,IF($C337&gt;='H-32A-WP06 - Debt Service'!P$24,'H-32A-WP06 - Debt Service'!P$27/12,0)),"-")</f>
        <v>0</v>
      </c>
      <c r="AC337" s="261">
        <f>IFERROR(IF(-SUM(AC$20:AC336)+AC$15&lt;0.000001,0,IF($C337&gt;='H-32A-WP06 - Debt Service'!#REF!,'H-32A-WP06 - Debt Service'!#REF!/12,0)),"-")</f>
        <v>0</v>
      </c>
      <c r="AD337" s="261">
        <f>IFERROR(IF(-SUM(AD$20:AD336)+AD$15&lt;0.000001,0,IF($C337&gt;='H-32A-WP06 - Debt Service'!#REF!,'H-32A-WP06 - Debt Service'!#REF!/12,0)),"-")</f>
        <v>0</v>
      </c>
      <c r="AE337" s="261">
        <f>IFERROR(IF(-SUM(AE$20:AE336)+AE$15&lt;0.000001,0,IF($C337&gt;='H-32A-WP06 - Debt Service'!#REF!,'H-32A-WP06 - Debt Service'!#REF!/12,0)),"-")</f>
        <v>0</v>
      </c>
      <c r="AF337" s="261">
        <f>IFERROR(IF(-SUM(AF$20:AF336)+AF$15&lt;0.000001,0,IF($C337&gt;='H-32A-WP06 - Debt Service'!#REF!,'H-32A-WP06 - Debt Service'!#REF!/12,0)),"-")</f>
        <v>0</v>
      </c>
      <c r="AH337" s="252">
        <f t="shared" si="20"/>
        <v>2045</v>
      </c>
      <c r="AI337" s="273">
        <f t="shared" si="22"/>
        <v>53114</v>
      </c>
      <c r="AJ337" s="273"/>
      <c r="AK337" s="261" t="str">
        <f>IFERROR(IF(-SUM(AK$20:AK336)+AK$15&lt;0.000001,0,IF($C337&gt;='H-32A-WP06 - Debt Service'!AH$24,'H-32A-WP06 - Debt Service'!AH$27/12,0)),"-")</f>
        <v>-</v>
      </c>
      <c r="AL337" s="261">
        <f>IFERROR(IF(-SUM(AL$20:AL336)+AL$15&lt;0.000001,0,IF($C337&gt;='H-32A-WP06 - Debt Service'!AI$24,'H-32A-WP06 - Debt Service'!AI$27/12,0)),"-")</f>
        <v>0</v>
      </c>
      <c r="AM337" s="261">
        <f>IFERROR(IF(-SUM(AM$20:AM336)+AM$15&lt;0.000001,0,IF($C337&gt;='H-32A-WP06 - Debt Service'!AJ$24,'H-32A-WP06 - Debt Service'!AJ$27/12,0)),"-")</f>
        <v>0</v>
      </c>
      <c r="AN337" s="261">
        <f>IFERROR(IF(-SUM(AN$20:AN336)+AN$15&lt;0.000001,0,IF($C337&gt;='H-32A-WP06 - Debt Service'!AK$24,'H-32A-WP06 - Debt Service'!AK$27/12,0)),"-")</f>
        <v>0</v>
      </c>
      <c r="AO337" s="261">
        <f>IFERROR(IF(-SUM(AO$20:AO336)+AO$15&lt;0.000001,0,IF($C337&gt;='H-32A-WP06 - Debt Service'!AL$24,'H-32A-WP06 - Debt Service'!AL$27/12,0)),"-")</f>
        <v>0</v>
      </c>
      <c r="AP337" s="261">
        <f>IFERROR(IF(-SUM(AP$20:AP336)+AP$15&lt;0.000001,0,IF($C337&gt;='H-32A-WP06 - Debt Service'!AM$24,'H-32A-WP06 - Debt Service'!AM$27/12,0)),"-")</f>
        <v>0</v>
      </c>
      <c r="AQ337" s="261">
        <f>IFERROR(IF(-SUM(AQ$20:AQ336)+AQ$15&lt;0.000001,0,IF($C337&gt;='H-32A-WP06 - Debt Service'!AN$24,'H-32A-WP06 - Debt Service'!AN$27/12,0)),"-")</f>
        <v>0</v>
      </c>
      <c r="AR337" s="261">
        <f>IFERROR(IF(-SUM(AR$20:AR336)+AR$15&lt;0.000001,0,IF($C337&gt;='H-32A-WP06 - Debt Service'!AO$24,'H-32A-WP06 - Debt Service'!AO$27/12,0)),"-")</f>
        <v>0</v>
      </c>
      <c r="AS337" s="261">
        <f>IFERROR(IF(-SUM(AS$20:AS336)+AS$15&lt;0.000001,0,IF($C337&gt;='H-32A-WP06 - Debt Service'!AP$24,'H-32A-WP06 - Debt Service'!AP$27/12,0)),"-")</f>
        <v>0</v>
      </c>
      <c r="AT337" s="261">
        <f>IFERROR(IF(-SUM(AT$20:AT336)+AT$15&lt;0.000001,0,IF($C337&gt;='H-32A-WP06 - Debt Service'!AQ$24,'H-32A-WP06 - Debt Service'!AQ$27/12,0)),"-")</f>
        <v>0</v>
      </c>
    </row>
    <row r="338" spans="2:46" x14ac:dyDescent="0.35">
      <c r="B338" s="252">
        <f t="shared" si="19"/>
        <v>2045</v>
      </c>
      <c r="C338" s="273">
        <f t="shared" si="21"/>
        <v>53144</v>
      </c>
      <c r="D338" s="273"/>
      <c r="E338" s="261">
        <f>IFERROR(IF(-SUM(E$20:E337)+E$15&lt;0.000001,0,IF($C338&gt;='H-32A-WP06 - Debt Service'!C$24,'H-32A-WP06 - Debt Service'!C$27/12,0)),"-")</f>
        <v>0</v>
      </c>
      <c r="F338" s="261">
        <f>IFERROR(IF(-SUM(F$20:F337)+F$15&lt;0.000001,0,IF($C338&gt;='H-32A-WP06 - Debt Service'!D$24,'H-32A-WP06 - Debt Service'!D$27/12,0)),"-")</f>
        <v>0</v>
      </c>
      <c r="G338" s="261">
        <f>IFERROR(IF(-SUM(G$20:G337)+G$15&lt;0.000001,0,IF($C338&gt;='H-32A-WP06 - Debt Service'!E$24,'H-32A-WP06 - Debt Service'!E$27/12,0)),"-")</f>
        <v>0</v>
      </c>
      <c r="H338" s="261">
        <f>IFERROR(IF(-SUM(H$20:H337)+H$15&lt;0.000001,0,IF($C338&gt;='H-32A-WP06 - Debt Service'!F$24,'H-32A-WP06 - Debt Service'!F$27/12,0)),"-")</f>
        <v>0</v>
      </c>
      <c r="I338" s="261">
        <f>IFERROR(IF(-SUM(I$20:I337)+I$15&lt;0.000001,0,IF($C338&gt;='H-32A-WP06 - Debt Service'!G$24,'H-32A-WP06 - Debt Service'!G$27/12,0)),"-")</f>
        <v>0</v>
      </c>
      <c r="J338" s="261">
        <f>IFERROR(IF(-SUM(J$20:J337)+J$15&lt;0.000001,0,IF($C338&gt;='H-32A-WP06 - Debt Service'!H$24,'H-32A-WP06 - Debt Service'!H$27/12,0)),"-")</f>
        <v>0</v>
      </c>
      <c r="K338" s="261">
        <f>IFERROR(IF(-SUM(K$20:K337)+K$15&lt;0.000001,0,IF($C338&gt;='H-32A-WP06 - Debt Service'!I$24,'H-32A-WP06 - Debt Service'!I$27/12,0)),"-")</f>
        <v>0</v>
      </c>
      <c r="L338" s="261">
        <f>IFERROR(IF(-SUM(L$20:L337)+L$15&lt;0.000001,0,IF($C338&gt;='H-32A-WP06 - Debt Service'!J$24,'H-32A-WP06 - Debt Service'!J$27/12,0)),"-")</f>
        <v>0</v>
      </c>
      <c r="M338" s="261">
        <f>IFERROR(IF(-SUM(M$20:M337)+M$15&lt;0.000001,0,IF($C338&gt;='H-32A-WP06 - Debt Service'!K$24,'H-32A-WP06 - Debt Service'!K$27/12,0)),"-")</f>
        <v>0</v>
      </c>
      <c r="N338" s="261"/>
      <c r="O338" s="261"/>
      <c r="P338" s="261">
        <f>IFERROR(IF(-SUM(P$20:P337)+P$15&lt;0.000001,0,IF($C338&gt;='H-32A-WP06 - Debt Service'!M$24,'H-32A-WP06 - Debt Service'!M$27/12,0)),"-")</f>
        <v>0</v>
      </c>
      <c r="Q338" s="261">
        <f>IFERROR(IF(-SUM(Q$20:Q337)+Q$15&lt;0.000001,0,IF($C338&gt;='H-32A-WP06 - Debt Service'!L$24,'H-32A-WP06 - Debt Service'!L$27/12,0)),"-")</f>
        <v>0</v>
      </c>
      <c r="R338" s="261">
        <f>IFERROR(IF(-SUM(R$20:R337)+R$15&lt;0.000001,0,IF($C338&gt;='H-32A-WP06 - Debt Service'!S$24,'H-32A-WP06 - Debt Service'!S$27/12,0)),"-")</f>
        <v>0</v>
      </c>
      <c r="S338" s="261">
        <f>IFERROR(IF(-SUM(S$20:S337)+S$15&lt;0.000001,0,IF($C338&gt;='H-32A-WP06 - Debt Service'!O$24,'H-32A-WP06 - Debt Service'!O$27/12,0)),"-")</f>
        <v>0</v>
      </c>
      <c r="T338" s="261">
        <f>IFERROR(IF(-SUM(T$20:T337)+T$15&lt;0.000001,0,IF($C338&gt;='H-32A-WP06 - Debt Service'!#REF!,'H-32A-WP06 - Debt Service'!#REF!/12,0)),"-")</f>
        <v>0</v>
      </c>
      <c r="U338" s="261">
        <f>IFERROR(IF(-SUM(U$20:U337)+U$15&lt;0.000001,0,IF($C338&gt;='H-32A-WP06 - Debt Service'!T$24,'H-32A-WP06 - Debt Service'!T$27/12,0)),"-")</f>
        <v>0</v>
      </c>
      <c r="V338" s="261">
        <f>IFERROR(IF(-SUM(V$20:V337)+V$15&lt;0.000001,0,IF($C338&gt;='H-32A-WP06 - Debt Service'!N$24,'H-32A-WP06 - Debt Service'!N$27/12,0)),"-")</f>
        <v>0</v>
      </c>
      <c r="W338" s="261">
        <f>IFERROR(IF(-SUM(W$20:W337)+W$15&lt;0.000001,0,IF($C338&gt;='H-32A-WP06 - Debt Service'!Q$24,'H-32A-WP06 - Debt Service'!Q$27/12,0)),"-")</f>
        <v>0</v>
      </c>
      <c r="X338" s="261">
        <f>IFERROR(IF(-SUM(X$20:X337)+X$15&lt;0.000001,0,IF($C338&gt;='H-32A-WP06 - Debt Service'!T$24,'H-32A-WP06 - Debt Service'!T$27/12,0)),"-")</f>
        <v>0</v>
      </c>
      <c r="Y338" s="261">
        <f>IFERROR(IF(-SUM(Y$20:Y337)+Y$15&lt;0.000001,0,IF($C338&gt;='H-32A-WP06 - Debt Service'!#REF!,'H-32A-WP06 - Debt Service'!#REF!/12,0)),"-")</f>
        <v>0</v>
      </c>
      <c r="Z338" s="261">
        <f>IFERROR(IF(-SUM(Z$20:Z337)+Z$15&lt;0.000001,0,IF($C338&gt;='H-32A-WP06 - Debt Service'!S$24,'H-32A-WP06 - Debt Service'!S$27/12,0)),"-")</f>
        <v>0</v>
      </c>
      <c r="AA338" s="261">
        <f>IFERROR(IF(-SUM(AA$20:AA337)+AA$15&lt;0.000001,0,IF($C338&gt;='H-32A-WP06 - Debt Service'!R$24,'H-32A-WP06 - Debt Service'!R$27/12,0)),"-")</f>
        <v>0</v>
      </c>
      <c r="AB338" s="261">
        <f>IFERROR(IF(-SUM(AB$20:AB337)+AB$15&lt;0.000001,0,IF($C338&gt;='H-32A-WP06 - Debt Service'!P$24,'H-32A-WP06 - Debt Service'!P$27/12,0)),"-")</f>
        <v>0</v>
      </c>
      <c r="AC338" s="261">
        <f>IFERROR(IF(-SUM(AC$20:AC337)+AC$15&lt;0.000001,0,IF($C338&gt;='H-32A-WP06 - Debt Service'!#REF!,'H-32A-WP06 - Debt Service'!#REF!/12,0)),"-")</f>
        <v>0</v>
      </c>
      <c r="AD338" s="261">
        <f>IFERROR(IF(-SUM(AD$20:AD337)+AD$15&lt;0.000001,0,IF($C338&gt;='H-32A-WP06 - Debt Service'!#REF!,'H-32A-WP06 - Debt Service'!#REF!/12,0)),"-")</f>
        <v>0</v>
      </c>
      <c r="AE338" s="261">
        <f>IFERROR(IF(-SUM(AE$20:AE337)+AE$15&lt;0.000001,0,IF($C338&gt;='H-32A-WP06 - Debt Service'!#REF!,'H-32A-WP06 - Debt Service'!#REF!/12,0)),"-")</f>
        <v>0</v>
      </c>
      <c r="AF338" s="261">
        <f>IFERROR(IF(-SUM(AF$20:AF337)+AF$15&lt;0.000001,0,IF($C338&gt;='H-32A-WP06 - Debt Service'!#REF!,'H-32A-WP06 - Debt Service'!#REF!/12,0)),"-")</f>
        <v>0</v>
      </c>
      <c r="AH338" s="252">
        <f t="shared" si="20"/>
        <v>2045</v>
      </c>
      <c r="AI338" s="273">
        <f t="shared" si="22"/>
        <v>53144</v>
      </c>
      <c r="AJ338" s="273"/>
      <c r="AK338" s="261" t="str">
        <f>IFERROR(IF(-SUM(AK$20:AK337)+AK$15&lt;0.000001,0,IF($C338&gt;='H-32A-WP06 - Debt Service'!AH$24,'H-32A-WP06 - Debt Service'!AH$27/12,0)),"-")</f>
        <v>-</v>
      </c>
      <c r="AL338" s="261">
        <f>IFERROR(IF(-SUM(AL$20:AL337)+AL$15&lt;0.000001,0,IF($C338&gt;='H-32A-WP06 - Debt Service'!AI$24,'H-32A-WP06 - Debt Service'!AI$27/12,0)),"-")</f>
        <v>0</v>
      </c>
      <c r="AM338" s="261">
        <f>IFERROR(IF(-SUM(AM$20:AM337)+AM$15&lt;0.000001,0,IF($C338&gt;='H-32A-WP06 - Debt Service'!AJ$24,'H-32A-WP06 - Debt Service'!AJ$27/12,0)),"-")</f>
        <v>0</v>
      </c>
      <c r="AN338" s="261">
        <f>IFERROR(IF(-SUM(AN$20:AN337)+AN$15&lt;0.000001,0,IF($C338&gt;='H-32A-WP06 - Debt Service'!AK$24,'H-32A-WP06 - Debt Service'!AK$27/12,0)),"-")</f>
        <v>0</v>
      </c>
      <c r="AO338" s="261">
        <f>IFERROR(IF(-SUM(AO$20:AO337)+AO$15&lt;0.000001,0,IF($C338&gt;='H-32A-WP06 - Debt Service'!AL$24,'H-32A-WP06 - Debt Service'!AL$27/12,0)),"-")</f>
        <v>0</v>
      </c>
      <c r="AP338" s="261">
        <f>IFERROR(IF(-SUM(AP$20:AP337)+AP$15&lt;0.000001,0,IF($C338&gt;='H-32A-WP06 - Debt Service'!AM$24,'H-32A-WP06 - Debt Service'!AM$27/12,0)),"-")</f>
        <v>0</v>
      </c>
      <c r="AQ338" s="261">
        <f>IFERROR(IF(-SUM(AQ$20:AQ337)+AQ$15&lt;0.000001,0,IF($C338&gt;='H-32A-WP06 - Debt Service'!AN$24,'H-32A-WP06 - Debt Service'!AN$27/12,0)),"-")</f>
        <v>0</v>
      </c>
      <c r="AR338" s="261">
        <f>IFERROR(IF(-SUM(AR$20:AR337)+AR$15&lt;0.000001,0,IF($C338&gt;='H-32A-WP06 - Debt Service'!AO$24,'H-32A-WP06 - Debt Service'!AO$27/12,0)),"-")</f>
        <v>0</v>
      </c>
      <c r="AS338" s="261">
        <f>IFERROR(IF(-SUM(AS$20:AS337)+AS$15&lt;0.000001,0,IF($C338&gt;='H-32A-WP06 - Debt Service'!AP$24,'H-32A-WP06 - Debt Service'!AP$27/12,0)),"-")</f>
        <v>0</v>
      </c>
      <c r="AT338" s="261">
        <f>IFERROR(IF(-SUM(AT$20:AT337)+AT$15&lt;0.000001,0,IF($C338&gt;='H-32A-WP06 - Debt Service'!AQ$24,'H-32A-WP06 - Debt Service'!AQ$27/12,0)),"-")</f>
        <v>0</v>
      </c>
    </row>
    <row r="339" spans="2:46" x14ac:dyDescent="0.35">
      <c r="B339" s="252">
        <f t="shared" si="19"/>
        <v>2045</v>
      </c>
      <c r="C339" s="273">
        <f t="shared" si="21"/>
        <v>53175</v>
      </c>
      <c r="D339" s="273"/>
      <c r="E339" s="261">
        <f>IFERROR(IF(-SUM(E$20:E338)+E$15&lt;0.000001,0,IF($C339&gt;='H-32A-WP06 - Debt Service'!C$24,'H-32A-WP06 - Debt Service'!C$27/12,0)),"-")</f>
        <v>0</v>
      </c>
      <c r="F339" s="261">
        <f>IFERROR(IF(-SUM(F$20:F338)+F$15&lt;0.000001,0,IF($C339&gt;='H-32A-WP06 - Debt Service'!D$24,'H-32A-WP06 - Debt Service'!D$27/12,0)),"-")</f>
        <v>0</v>
      </c>
      <c r="G339" s="261">
        <f>IFERROR(IF(-SUM(G$20:G338)+G$15&lt;0.000001,0,IF($C339&gt;='H-32A-WP06 - Debt Service'!E$24,'H-32A-WP06 - Debt Service'!E$27/12,0)),"-")</f>
        <v>0</v>
      </c>
      <c r="H339" s="261">
        <f>IFERROR(IF(-SUM(H$20:H338)+H$15&lt;0.000001,0,IF($C339&gt;='H-32A-WP06 - Debt Service'!F$24,'H-32A-WP06 - Debt Service'!F$27/12,0)),"-")</f>
        <v>0</v>
      </c>
      <c r="I339" s="261">
        <f>IFERROR(IF(-SUM(I$20:I338)+I$15&lt;0.000001,0,IF($C339&gt;='H-32A-WP06 - Debt Service'!G$24,'H-32A-WP06 - Debt Service'!G$27/12,0)),"-")</f>
        <v>0</v>
      </c>
      <c r="J339" s="261">
        <f>IFERROR(IF(-SUM(J$20:J338)+J$15&lt;0.000001,0,IF($C339&gt;='H-32A-WP06 - Debt Service'!H$24,'H-32A-WP06 - Debt Service'!H$27/12,0)),"-")</f>
        <v>0</v>
      </c>
      <c r="K339" s="261">
        <f>IFERROR(IF(-SUM(K$20:K338)+K$15&lt;0.000001,0,IF($C339&gt;='H-32A-WP06 - Debt Service'!I$24,'H-32A-WP06 - Debt Service'!I$27/12,0)),"-")</f>
        <v>0</v>
      </c>
      <c r="L339" s="261">
        <f>IFERROR(IF(-SUM(L$20:L338)+L$15&lt;0.000001,0,IF($C339&gt;='H-32A-WP06 - Debt Service'!J$24,'H-32A-WP06 - Debt Service'!J$27/12,0)),"-")</f>
        <v>0</v>
      </c>
      <c r="M339" s="261">
        <f>IFERROR(IF(-SUM(M$20:M338)+M$15&lt;0.000001,0,IF($C339&gt;='H-32A-WP06 - Debt Service'!K$24,'H-32A-WP06 - Debt Service'!K$27/12,0)),"-")</f>
        <v>0</v>
      </c>
      <c r="N339" s="261"/>
      <c r="O339" s="261"/>
      <c r="P339" s="261">
        <f>IFERROR(IF(-SUM(P$20:P338)+P$15&lt;0.000001,0,IF($C339&gt;='H-32A-WP06 - Debt Service'!M$24,'H-32A-WP06 - Debt Service'!M$27/12,0)),"-")</f>
        <v>0</v>
      </c>
      <c r="Q339" s="261">
        <f>IFERROR(IF(-SUM(Q$20:Q338)+Q$15&lt;0.000001,0,IF($C339&gt;='H-32A-WP06 - Debt Service'!L$24,'H-32A-WP06 - Debt Service'!L$27/12,0)),"-")</f>
        <v>0</v>
      </c>
      <c r="R339" s="261">
        <f>IFERROR(IF(-SUM(R$20:R338)+R$15&lt;0.000001,0,IF($C339&gt;='H-32A-WP06 - Debt Service'!S$24,'H-32A-WP06 - Debt Service'!S$27/12,0)),"-")</f>
        <v>0</v>
      </c>
      <c r="S339" s="261">
        <f>IFERROR(IF(-SUM(S$20:S338)+S$15&lt;0.000001,0,IF($C339&gt;='H-32A-WP06 - Debt Service'!O$24,'H-32A-WP06 - Debt Service'!O$27/12,0)),"-")</f>
        <v>0</v>
      </c>
      <c r="T339" s="261">
        <f>IFERROR(IF(-SUM(T$20:T338)+T$15&lt;0.000001,0,IF($C339&gt;='H-32A-WP06 - Debt Service'!#REF!,'H-32A-WP06 - Debt Service'!#REF!/12,0)),"-")</f>
        <v>0</v>
      </c>
      <c r="U339" s="261">
        <f>IFERROR(IF(-SUM(U$20:U338)+U$15&lt;0.000001,0,IF($C339&gt;='H-32A-WP06 - Debt Service'!T$24,'H-32A-WP06 - Debt Service'!T$27/12,0)),"-")</f>
        <v>0</v>
      </c>
      <c r="V339" s="261">
        <f>IFERROR(IF(-SUM(V$20:V338)+V$15&lt;0.000001,0,IF($C339&gt;='H-32A-WP06 - Debt Service'!N$24,'H-32A-WP06 - Debt Service'!N$27/12,0)),"-")</f>
        <v>0</v>
      </c>
      <c r="W339" s="261">
        <f>IFERROR(IF(-SUM(W$20:W338)+W$15&lt;0.000001,0,IF($C339&gt;='H-32A-WP06 - Debt Service'!Q$24,'H-32A-WP06 - Debt Service'!Q$27/12,0)),"-")</f>
        <v>0</v>
      </c>
      <c r="X339" s="261">
        <f>IFERROR(IF(-SUM(X$20:X338)+X$15&lt;0.000001,0,IF($C339&gt;='H-32A-WP06 - Debt Service'!T$24,'H-32A-WP06 - Debt Service'!T$27/12,0)),"-")</f>
        <v>0</v>
      </c>
      <c r="Y339" s="261">
        <f>IFERROR(IF(-SUM(Y$20:Y338)+Y$15&lt;0.000001,0,IF($C339&gt;='H-32A-WP06 - Debt Service'!#REF!,'H-32A-WP06 - Debt Service'!#REF!/12,0)),"-")</f>
        <v>0</v>
      </c>
      <c r="Z339" s="261">
        <f>IFERROR(IF(-SUM(Z$20:Z338)+Z$15&lt;0.000001,0,IF($C339&gt;='H-32A-WP06 - Debt Service'!S$24,'H-32A-WP06 - Debt Service'!S$27/12,0)),"-")</f>
        <v>0</v>
      </c>
      <c r="AA339" s="261">
        <f>IFERROR(IF(-SUM(AA$20:AA338)+AA$15&lt;0.000001,0,IF($C339&gt;='H-32A-WP06 - Debt Service'!R$24,'H-32A-WP06 - Debt Service'!R$27/12,0)),"-")</f>
        <v>0</v>
      </c>
      <c r="AB339" s="261">
        <f>IFERROR(IF(-SUM(AB$20:AB338)+AB$15&lt;0.000001,0,IF($C339&gt;='H-32A-WP06 - Debt Service'!P$24,'H-32A-WP06 - Debt Service'!P$27/12,0)),"-")</f>
        <v>0</v>
      </c>
      <c r="AC339" s="261">
        <f>IFERROR(IF(-SUM(AC$20:AC338)+AC$15&lt;0.000001,0,IF($C339&gt;='H-32A-WP06 - Debt Service'!#REF!,'H-32A-WP06 - Debt Service'!#REF!/12,0)),"-")</f>
        <v>0</v>
      </c>
      <c r="AD339" s="261">
        <f>IFERROR(IF(-SUM(AD$20:AD338)+AD$15&lt;0.000001,0,IF($C339&gt;='H-32A-WP06 - Debt Service'!#REF!,'H-32A-WP06 - Debt Service'!#REF!/12,0)),"-")</f>
        <v>0</v>
      </c>
      <c r="AE339" s="261">
        <f>IFERROR(IF(-SUM(AE$20:AE338)+AE$15&lt;0.000001,0,IF($C339&gt;='H-32A-WP06 - Debt Service'!#REF!,'H-32A-WP06 - Debt Service'!#REF!/12,0)),"-")</f>
        <v>0</v>
      </c>
      <c r="AF339" s="261">
        <f>IFERROR(IF(-SUM(AF$20:AF338)+AF$15&lt;0.000001,0,IF($C339&gt;='H-32A-WP06 - Debt Service'!#REF!,'H-32A-WP06 - Debt Service'!#REF!/12,0)),"-")</f>
        <v>0</v>
      </c>
      <c r="AH339" s="252">
        <f t="shared" si="20"/>
        <v>2045</v>
      </c>
      <c r="AI339" s="273">
        <f t="shared" si="22"/>
        <v>53175</v>
      </c>
      <c r="AJ339" s="273"/>
      <c r="AK339" s="261" t="str">
        <f>IFERROR(IF(-SUM(AK$20:AK338)+AK$15&lt;0.000001,0,IF($C339&gt;='H-32A-WP06 - Debt Service'!AH$24,'H-32A-WP06 - Debt Service'!AH$27/12,0)),"-")</f>
        <v>-</v>
      </c>
      <c r="AL339" s="261">
        <f>IFERROR(IF(-SUM(AL$20:AL338)+AL$15&lt;0.000001,0,IF($C339&gt;='H-32A-WP06 - Debt Service'!AI$24,'H-32A-WP06 - Debt Service'!AI$27/12,0)),"-")</f>
        <v>0</v>
      </c>
      <c r="AM339" s="261">
        <f>IFERROR(IF(-SUM(AM$20:AM338)+AM$15&lt;0.000001,0,IF($C339&gt;='H-32A-WP06 - Debt Service'!AJ$24,'H-32A-WP06 - Debt Service'!AJ$27/12,0)),"-")</f>
        <v>0</v>
      </c>
      <c r="AN339" s="261">
        <f>IFERROR(IF(-SUM(AN$20:AN338)+AN$15&lt;0.000001,0,IF($C339&gt;='H-32A-WP06 - Debt Service'!AK$24,'H-32A-WP06 - Debt Service'!AK$27/12,0)),"-")</f>
        <v>0</v>
      </c>
      <c r="AO339" s="261">
        <f>IFERROR(IF(-SUM(AO$20:AO338)+AO$15&lt;0.000001,0,IF($C339&gt;='H-32A-WP06 - Debt Service'!AL$24,'H-32A-WP06 - Debt Service'!AL$27/12,0)),"-")</f>
        <v>0</v>
      </c>
      <c r="AP339" s="261">
        <f>IFERROR(IF(-SUM(AP$20:AP338)+AP$15&lt;0.000001,0,IF($C339&gt;='H-32A-WP06 - Debt Service'!AM$24,'H-32A-WP06 - Debt Service'!AM$27/12,0)),"-")</f>
        <v>0</v>
      </c>
      <c r="AQ339" s="261">
        <f>IFERROR(IF(-SUM(AQ$20:AQ338)+AQ$15&lt;0.000001,0,IF($C339&gt;='H-32A-WP06 - Debt Service'!AN$24,'H-32A-WP06 - Debt Service'!AN$27/12,0)),"-")</f>
        <v>0</v>
      </c>
      <c r="AR339" s="261">
        <f>IFERROR(IF(-SUM(AR$20:AR338)+AR$15&lt;0.000001,0,IF($C339&gt;='H-32A-WP06 - Debt Service'!AO$24,'H-32A-WP06 - Debt Service'!AO$27/12,0)),"-")</f>
        <v>0</v>
      </c>
      <c r="AS339" s="261">
        <f>IFERROR(IF(-SUM(AS$20:AS338)+AS$15&lt;0.000001,0,IF($C339&gt;='H-32A-WP06 - Debt Service'!AP$24,'H-32A-WP06 - Debt Service'!AP$27/12,0)),"-")</f>
        <v>0</v>
      </c>
      <c r="AT339" s="261">
        <f>IFERROR(IF(-SUM(AT$20:AT338)+AT$15&lt;0.000001,0,IF($C339&gt;='H-32A-WP06 - Debt Service'!AQ$24,'H-32A-WP06 - Debt Service'!AQ$27/12,0)),"-")</f>
        <v>0</v>
      </c>
    </row>
    <row r="340" spans="2:46" x14ac:dyDescent="0.35">
      <c r="B340" s="252">
        <f t="shared" si="19"/>
        <v>2045</v>
      </c>
      <c r="C340" s="273">
        <f t="shared" si="21"/>
        <v>53206</v>
      </c>
      <c r="D340" s="273"/>
      <c r="E340" s="261">
        <f>IFERROR(IF(-SUM(E$20:E339)+E$15&lt;0.000001,0,IF($C340&gt;='H-32A-WP06 - Debt Service'!C$24,'H-32A-WP06 - Debt Service'!C$27/12,0)),"-")</f>
        <v>0</v>
      </c>
      <c r="F340" s="261">
        <f>IFERROR(IF(-SUM(F$20:F339)+F$15&lt;0.000001,0,IF($C340&gt;='H-32A-WP06 - Debt Service'!D$24,'H-32A-WP06 - Debt Service'!D$27/12,0)),"-")</f>
        <v>0</v>
      </c>
      <c r="G340" s="261">
        <f>IFERROR(IF(-SUM(G$20:G339)+G$15&lt;0.000001,0,IF($C340&gt;='H-32A-WP06 - Debt Service'!E$24,'H-32A-WP06 - Debt Service'!E$27/12,0)),"-")</f>
        <v>0</v>
      </c>
      <c r="H340" s="261">
        <f>IFERROR(IF(-SUM(H$20:H339)+H$15&lt;0.000001,0,IF($C340&gt;='H-32A-WP06 - Debt Service'!F$24,'H-32A-WP06 - Debt Service'!F$27/12,0)),"-")</f>
        <v>0</v>
      </c>
      <c r="I340" s="261">
        <f>IFERROR(IF(-SUM(I$20:I339)+I$15&lt;0.000001,0,IF($C340&gt;='H-32A-WP06 - Debt Service'!G$24,'H-32A-WP06 - Debt Service'!G$27/12,0)),"-")</f>
        <v>0</v>
      </c>
      <c r="J340" s="261">
        <f>IFERROR(IF(-SUM(J$20:J339)+J$15&lt;0.000001,0,IF($C340&gt;='H-32A-WP06 - Debt Service'!H$24,'H-32A-WP06 - Debt Service'!H$27/12,0)),"-")</f>
        <v>0</v>
      </c>
      <c r="K340" s="261">
        <f>IFERROR(IF(-SUM(K$20:K339)+K$15&lt;0.000001,0,IF($C340&gt;='H-32A-WP06 - Debt Service'!I$24,'H-32A-WP06 - Debt Service'!I$27/12,0)),"-")</f>
        <v>0</v>
      </c>
      <c r="L340" s="261">
        <f>IFERROR(IF(-SUM(L$20:L339)+L$15&lt;0.000001,0,IF($C340&gt;='H-32A-WP06 - Debt Service'!J$24,'H-32A-WP06 - Debt Service'!J$27/12,0)),"-")</f>
        <v>0</v>
      </c>
      <c r="M340" s="261">
        <f>IFERROR(IF(-SUM(M$20:M339)+M$15&lt;0.000001,0,IF($C340&gt;='H-32A-WP06 - Debt Service'!K$24,'H-32A-WP06 - Debt Service'!K$27/12,0)),"-")</f>
        <v>0</v>
      </c>
      <c r="N340" s="261"/>
      <c r="O340" s="261"/>
      <c r="P340" s="261">
        <f>IFERROR(IF(-SUM(P$20:P339)+P$15&lt;0.000001,0,IF($C340&gt;='H-32A-WP06 - Debt Service'!M$24,'H-32A-WP06 - Debt Service'!M$27/12,0)),"-")</f>
        <v>0</v>
      </c>
      <c r="Q340" s="261">
        <f>IFERROR(IF(-SUM(Q$20:Q339)+Q$15&lt;0.000001,0,IF($C340&gt;='H-32A-WP06 - Debt Service'!L$24,'H-32A-WP06 - Debt Service'!L$27/12,0)),"-")</f>
        <v>0</v>
      </c>
      <c r="R340" s="261">
        <f>IFERROR(IF(-SUM(R$20:R339)+R$15&lt;0.000001,0,IF($C340&gt;='H-32A-WP06 - Debt Service'!S$24,'H-32A-WP06 - Debt Service'!S$27/12,0)),"-")</f>
        <v>0</v>
      </c>
      <c r="S340" s="261">
        <f>IFERROR(IF(-SUM(S$20:S339)+S$15&lt;0.000001,0,IF($C340&gt;='H-32A-WP06 - Debt Service'!O$24,'H-32A-WP06 - Debt Service'!O$27/12,0)),"-")</f>
        <v>0</v>
      </c>
      <c r="T340" s="261">
        <f>IFERROR(IF(-SUM(T$20:T339)+T$15&lt;0.000001,0,IF($C340&gt;='H-32A-WP06 - Debt Service'!#REF!,'H-32A-WP06 - Debt Service'!#REF!/12,0)),"-")</f>
        <v>0</v>
      </c>
      <c r="U340" s="261">
        <f>IFERROR(IF(-SUM(U$20:U339)+U$15&lt;0.000001,0,IF($C340&gt;='H-32A-WP06 - Debt Service'!T$24,'H-32A-WP06 - Debt Service'!T$27/12,0)),"-")</f>
        <v>0</v>
      </c>
      <c r="V340" s="261">
        <f>IFERROR(IF(-SUM(V$20:V339)+V$15&lt;0.000001,0,IF($C340&gt;='H-32A-WP06 - Debt Service'!N$24,'H-32A-WP06 - Debt Service'!N$27/12,0)),"-")</f>
        <v>0</v>
      </c>
      <c r="W340" s="261">
        <f>IFERROR(IF(-SUM(W$20:W339)+W$15&lt;0.000001,0,IF($C340&gt;='H-32A-WP06 - Debt Service'!Q$24,'H-32A-WP06 - Debt Service'!Q$27/12,0)),"-")</f>
        <v>0</v>
      </c>
      <c r="X340" s="261">
        <f>IFERROR(IF(-SUM(X$20:X339)+X$15&lt;0.000001,0,IF($C340&gt;='H-32A-WP06 - Debt Service'!T$24,'H-32A-WP06 - Debt Service'!T$27/12,0)),"-")</f>
        <v>0</v>
      </c>
      <c r="Y340" s="261">
        <f>IFERROR(IF(-SUM(Y$20:Y339)+Y$15&lt;0.000001,0,IF($C340&gt;='H-32A-WP06 - Debt Service'!#REF!,'H-32A-WP06 - Debt Service'!#REF!/12,0)),"-")</f>
        <v>0</v>
      </c>
      <c r="Z340" s="261">
        <f>IFERROR(IF(-SUM(Z$20:Z339)+Z$15&lt;0.000001,0,IF($C340&gt;='H-32A-WP06 - Debt Service'!S$24,'H-32A-WP06 - Debt Service'!S$27/12,0)),"-")</f>
        <v>0</v>
      </c>
      <c r="AA340" s="261">
        <f>IFERROR(IF(-SUM(AA$20:AA339)+AA$15&lt;0.000001,0,IF($C340&gt;='H-32A-WP06 - Debt Service'!R$24,'H-32A-WP06 - Debt Service'!R$27/12,0)),"-")</f>
        <v>0</v>
      </c>
      <c r="AB340" s="261">
        <f>IFERROR(IF(-SUM(AB$20:AB339)+AB$15&lt;0.000001,0,IF($C340&gt;='H-32A-WP06 - Debt Service'!P$24,'H-32A-WP06 - Debt Service'!P$27/12,0)),"-")</f>
        <v>0</v>
      </c>
      <c r="AC340" s="261">
        <f>IFERROR(IF(-SUM(AC$20:AC339)+AC$15&lt;0.000001,0,IF($C340&gt;='H-32A-WP06 - Debt Service'!#REF!,'H-32A-WP06 - Debt Service'!#REF!/12,0)),"-")</f>
        <v>0</v>
      </c>
      <c r="AD340" s="261">
        <f>IFERROR(IF(-SUM(AD$20:AD339)+AD$15&lt;0.000001,0,IF($C340&gt;='H-32A-WP06 - Debt Service'!#REF!,'H-32A-WP06 - Debt Service'!#REF!/12,0)),"-")</f>
        <v>0</v>
      </c>
      <c r="AE340" s="261">
        <f>IFERROR(IF(-SUM(AE$20:AE339)+AE$15&lt;0.000001,0,IF($C340&gt;='H-32A-WP06 - Debt Service'!#REF!,'H-32A-WP06 - Debt Service'!#REF!/12,0)),"-")</f>
        <v>0</v>
      </c>
      <c r="AF340" s="261">
        <f>IFERROR(IF(-SUM(AF$20:AF339)+AF$15&lt;0.000001,0,IF($C340&gt;='H-32A-WP06 - Debt Service'!#REF!,'H-32A-WP06 - Debt Service'!#REF!/12,0)),"-")</f>
        <v>0</v>
      </c>
      <c r="AH340" s="252">
        <f t="shared" si="20"/>
        <v>2045</v>
      </c>
      <c r="AI340" s="273">
        <f t="shared" si="22"/>
        <v>53206</v>
      </c>
      <c r="AJ340" s="273"/>
      <c r="AK340" s="261" t="str">
        <f>IFERROR(IF(-SUM(AK$20:AK339)+AK$15&lt;0.000001,0,IF($C340&gt;='H-32A-WP06 - Debt Service'!AH$24,'H-32A-WP06 - Debt Service'!AH$27/12,0)),"-")</f>
        <v>-</v>
      </c>
      <c r="AL340" s="261">
        <f>IFERROR(IF(-SUM(AL$20:AL339)+AL$15&lt;0.000001,0,IF($C340&gt;='H-32A-WP06 - Debt Service'!AI$24,'H-32A-WP06 - Debt Service'!AI$27/12,0)),"-")</f>
        <v>0</v>
      </c>
      <c r="AM340" s="261">
        <f>IFERROR(IF(-SUM(AM$20:AM339)+AM$15&lt;0.000001,0,IF($C340&gt;='H-32A-WP06 - Debt Service'!AJ$24,'H-32A-WP06 - Debt Service'!AJ$27/12,0)),"-")</f>
        <v>0</v>
      </c>
      <c r="AN340" s="261">
        <f>IFERROR(IF(-SUM(AN$20:AN339)+AN$15&lt;0.000001,0,IF($C340&gt;='H-32A-WP06 - Debt Service'!AK$24,'H-32A-WP06 - Debt Service'!AK$27/12,0)),"-")</f>
        <v>0</v>
      </c>
      <c r="AO340" s="261">
        <f>IFERROR(IF(-SUM(AO$20:AO339)+AO$15&lt;0.000001,0,IF($C340&gt;='H-32A-WP06 - Debt Service'!AL$24,'H-32A-WP06 - Debt Service'!AL$27/12,0)),"-")</f>
        <v>0</v>
      </c>
      <c r="AP340" s="261">
        <f>IFERROR(IF(-SUM(AP$20:AP339)+AP$15&lt;0.000001,0,IF($C340&gt;='H-32A-WP06 - Debt Service'!AM$24,'H-32A-WP06 - Debt Service'!AM$27/12,0)),"-")</f>
        <v>0</v>
      </c>
      <c r="AQ340" s="261">
        <f>IFERROR(IF(-SUM(AQ$20:AQ339)+AQ$15&lt;0.000001,0,IF($C340&gt;='H-32A-WP06 - Debt Service'!AN$24,'H-32A-WP06 - Debt Service'!AN$27/12,0)),"-")</f>
        <v>0</v>
      </c>
      <c r="AR340" s="261">
        <f>IFERROR(IF(-SUM(AR$20:AR339)+AR$15&lt;0.000001,0,IF($C340&gt;='H-32A-WP06 - Debt Service'!AO$24,'H-32A-WP06 - Debt Service'!AO$27/12,0)),"-")</f>
        <v>0</v>
      </c>
      <c r="AS340" s="261">
        <f>IFERROR(IF(-SUM(AS$20:AS339)+AS$15&lt;0.000001,0,IF($C340&gt;='H-32A-WP06 - Debt Service'!AP$24,'H-32A-WP06 - Debt Service'!AP$27/12,0)),"-")</f>
        <v>0</v>
      </c>
      <c r="AT340" s="261">
        <f>IFERROR(IF(-SUM(AT$20:AT339)+AT$15&lt;0.000001,0,IF($C340&gt;='H-32A-WP06 - Debt Service'!AQ$24,'H-32A-WP06 - Debt Service'!AQ$27/12,0)),"-")</f>
        <v>0</v>
      </c>
    </row>
    <row r="341" spans="2:46" x14ac:dyDescent="0.35">
      <c r="B341" s="252">
        <f t="shared" ref="B341:B404" si="23">YEAR(C341)</f>
        <v>2045</v>
      </c>
      <c r="C341" s="273">
        <f t="shared" si="21"/>
        <v>53236</v>
      </c>
      <c r="D341" s="273"/>
      <c r="E341" s="261">
        <f>IFERROR(IF(-SUM(E$20:E340)+E$15&lt;0.000001,0,IF($C341&gt;='H-32A-WP06 - Debt Service'!C$24,'H-32A-WP06 - Debt Service'!C$27/12,0)),"-")</f>
        <v>0</v>
      </c>
      <c r="F341" s="261">
        <f>IFERROR(IF(-SUM(F$20:F340)+F$15&lt;0.000001,0,IF($C341&gt;='H-32A-WP06 - Debt Service'!D$24,'H-32A-WP06 - Debt Service'!D$27/12,0)),"-")</f>
        <v>0</v>
      </c>
      <c r="G341" s="261">
        <f>IFERROR(IF(-SUM(G$20:G340)+G$15&lt;0.000001,0,IF($C341&gt;='H-32A-WP06 - Debt Service'!E$24,'H-32A-WP06 - Debt Service'!E$27/12,0)),"-")</f>
        <v>0</v>
      </c>
      <c r="H341" s="261">
        <f>IFERROR(IF(-SUM(H$20:H340)+H$15&lt;0.000001,0,IF($C341&gt;='H-32A-WP06 - Debt Service'!F$24,'H-32A-WP06 - Debt Service'!F$27/12,0)),"-")</f>
        <v>0</v>
      </c>
      <c r="I341" s="261">
        <f>IFERROR(IF(-SUM(I$20:I340)+I$15&lt;0.000001,0,IF($C341&gt;='H-32A-WP06 - Debt Service'!G$24,'H-32A-WP06 - Debt Service'!G$27/12,0)),"-")</f>
        <v>0</v>
      </c>
      <c r="J341" s="261">
        <f>IFERROR(IF(-SUM(J$20:J340)+J$15&lt;0.000001,0,IF($C341&gt;='H-32A-WP06 - Debt Service'!H$24,'H-32A-WP06 - Debt Service'!H$27/12,0)),"-")</f>
        <v>0</v>
      </c>
      <c r="K341" s="261">
        <f>IFERROR(IF(-SUM(K$20:K340)+K$15&lt;0.000001,0,IF($C341&gt;='H-32A-WP06 - Debt Service'!I$24,'H-32A-WP06 - Debt Service'!I$27/12,0)),"-")</f>
        <v>0</v>
      </c>
      <c r="L341" s="261">
        <f>IFERROR(IF(-SUM(L$20:L340)+L$15&lt;0.000001,0,IF($C341&gt;='H-32A-WP06 - Debt Service'!J$24,'H-32A-WP06 - Debt Service'!J$27/12,0)),"-")</f>
        <v>0</v>
      </c>
      <c r="M341" s="261">
        <f>IFERROR(IF(-SUM(M$20:M340)+M$15&lt;0.000001,0,IF($C341&gt;='H-32A-WP06 - Debt Service'!K$24,'H-32A-WP06 - Debt Service'!K$27/12,0)),"-")</f>
        <v>0</v>
      </c>
      <c r="N341" s="261"/>
      <c r="O341" s="261"/>
      <c r="P341" s="261">
        <f>IFERROR(IF(-SUM(P$20:P340)+P$15&lt;0.000001,0,IF($C341&gt;='H-32A-WP06 - Debt Service'!M$24,'H-32A-WP06 - Debt Service'!M$27/12,0)),"-")</f>
        <v>0</v>
      </c>
      <c r="Q341" s="261">
        <f>IFERROR(IF(-SUM(Q$20:Q340)+Q$15&lt;0.000001,0,IF($C341&gt;='H-32A-WP06 - Debt Service'!L$24,'H-32A-WP06 - Debt Service'!L$27/12,0)),"-")</f>
        <v>0</v>
      </c>
      <c r="R341" s="261">
        <f>IFERROR(IF(-SUM(R$20:R340)+R$15&lt;0.000001,0,IF($C341&gt;='H-32A-WP06 - Debt Service'!S$24,'H-32A-WP06 - Debt Service'!S$27/12,0)),"-")</f>
        <v>0</v>
      </c>
      <c r="S341" s="261">
        <f>IFERROR(IF(-SUM(S$20:S340)+S$15&lt;0.000001,0,IF($C341&gt;='H-32A-WP06 - Debt Service'!O$24,'H-32A-WP06 - Debt Service'!O$27/12,0)),"-")</f>
        <v>0</v>
      </c>
      <c r="T341" s="261">
        <f>IFERROR(IF(-SUM(T$20:T340)+T$15&lt;0.000001,0,IF($C341&gt;='H-32A-WP06 - Debt Service'!#REF!,'H-32A-WP06 - Debt Service'!#REF!/12,0)),"-")</f>
        <v>0</v>
      </c>
      <c r="U341" s="261">
        <f>IFERROR(IF(-SUM(U$20:U340)+U$15&lt;0.000001,0,IF($C341&gt;='H-32A-WP06 - Debt Service'!T$24,'H-32A-WP06 - Debt Service'!T$27/12,0)),"-")</f>
        <v>0</v>
      </c>
      <c r="V341" s="261">
        <f>IFERROR(IF(-SUM(V$20:V340)+V$15&lt;0.000001,0,IF($C341&gt;='H-32A-WP06 - Debt Service'!N$24,'H-32A-WP06 - Debt Service'!N$27/12,0)),"-")</f>
        <v>0</v>
      </c>
      <c r="W341" s="261">
        <f>IFERROR(IF(-SUM(W$20:W340)+W$15&lt;0.000001,0,IF($C341&gt;='H-32A-WP06 - Debt Service'!Q$24,'H-32A-WP06 - Debt Service'!Q$27/12,0)),"-")</f>
        <v>0</v>
      </c>
      <c r="X341" s="261">
        <f>IFERROR(IF(-SUM(X$20:X340)+X$15&lt;0.000001,0,IF($C341&gt;='H-32A-WP06 - Debt Service'!T$24,'H-32A-WP06 - Debt Service'!T$27/12,0)),"-")</f>
        <v>0</v>
      </c>
      <c r="Y341" s="261">
        <f>IFERROR(IF(-SUM(Y$20:Y340)+Y$15&lt;0.000001,0,IF($C341&gt;='H-32A-WP06 - Debt Service'!#REF!,'H-32A-WP06 - Debt Service'!#REF!/12,0)),"-")</f>
        <v>0</v>
      </c>
      <c r="Z341" s="261">
        <f>IFERROR(IF(-SUM(Z$20:Z340)+Z$15&lt;0.000001,0,IF($C341&gt;='H-32A-WP06 - Debt Service'!S$24,'H-32A-WP06 - Debt Service'!S$27/12,0)),"-")</f>
        <v>0</v>
      </c>
      <c r="AA341" s="261">
        <f>IFERROR(IF(-SUM(AA$20:AA340)+AA$15&lt;0.000001,0,IF($C341&gt;='H-32A-WP06 - Debt Service'!R$24,'H-32A-WP06 - Debt Service'!R$27/12,0)),"-")</f>
        <v>0</v>
      </c>
      <c r="AB341" s="261">
        <f>IFERROR(IF(-SUM(AB$20:AB340)+AB$15&lt;0.000001,0,IF($C341&gt;='H-32A-WP06 - Debt Service'!P$24,'H-32A-WP06 - Debt Service'!P$27/12,0)),"-")</f>
        <v>0</v>
      </c>
      <c r="AC341" s="261">
        <f>IFERROR(IF(-SUM(AC$20:AC340)+AC$15&lt;0.000001,0,IF($C341&gt;='H-32A-WP06 - Debt Service'!#REF!,'H-32A-WP06 - Debt Service'!#REF!/12,0)),"-")</f>
        <v>0</v>
      </c>
      <c r="AD341" s="261">
        <f>IFERROR(IF(-SUM(AD$20:AD340)+AD$15&lt;0.000001,0,IF($C341&gt;='H-32A-WP06 - Debt Service'!#REF!,'H-32A-WP06 - Debt Service'!#REF!/12,0)),"-")</f>
        <v>0</v>
      </c>
      <c r="AE341" s="261">
        <f>IFERROR(IF(-SUM(AE$20:AE340)+AE$15&lt;0.000001,0,IF($C341&gt;='H-32A-WP06 - Debt Service'!#REF!,'H-32A-WP06 - Debt Service'!#REF!/12,0)),"-")</f>
        <v>0</v>
      </c>
      <c r="AF341" s="261">
        <f>IFERROR(IF(-SUM(AF$20:AF340)+AF$15&lt;0.000001,0,IF($C341&gt;='H-32A-WP06 - Debt Service'!#REF!,'H-32A-WP06 - Debt Service'!#REF!/12,0)),"-")</f>
        <v>0</v>
      </c>
      <c r="AH341" s="252">
        <f t="shared" ref="AH341:AH404" si="24">YEAR(AI341)</f>
        <v>2045</v>
      </c>
      <c r="AI341" s="273">
        <f t="shared" si="22"/>
        <v>53236</v>
      </c>
      <c r="AJ341" s="273"/>
      <c r="AK341" s="261" t="str">
        <f>IFERROR(IF(-SUM(AK$20:AK340)+AK$15&lt;0.000001,0,IF($C341&gt;='H-32A-WP06 - Debt Service'!AH$24,'H-32A-WP06 - Debt Service'!AH$27/12,0)),"-")</f>
        <v>-</v>
      </c>
      <c r="AL341" s="261">
        <f>IFERROR(IF(-SUM(AL$20:AL340)+AL$15&lt;0.000001,0,IF($C341&gt;='H-32A-WP06 - Debt Service'!AI$24,'H-32A-WP06 - Debt Service'!AI$27/12,0)),"-")</f>
        <v>0</v>
      </c>
      <c r="AM341" s="261">
        <f>IFERROR(IF(-SUM(AM$20:AM340)+AM$15&lt;0.000001,0,IF($C341&gt;='H-32A-WP06 - Debt Service'!AJ$24,'H-32A-WP06 - Debt Service'!AJ$27/12,0)),"-")</f>
        <v>0</v>
      </c>
      <c r="AN341" s="261">
        <f>IFERROR(IF(-SUM(AN$20:AN340)+AN$15&lt;0.000001,0,IF($C341&gt;='H-32A-WP06 - Debt Service'!AK$24,'H-32A-WP06 - Debt Service'!AK$27/12,0)),"-")</f>
        <v>0</v>
      </c>
      <c r="AO341" s="261">
        <f>IFERROR(IF(-SUM(AO$20:AO340)+AO$15&lt;0.000001,0,IF($C341&gt;='H-32A-WP06 - Debt Service'!AL$24,'H-32A-WP06 - Debt Service'!AL$27/12,0)),"-")</f>
        <v>0</v>
      </c>
      <c r="AP341" s="261">
        <f>IFERROR(IF(-SUM(AP$20:AP340)+AP$15&lt;0.000001,0,IF($C341&gt;='H-32A-WP06 - Debt Service'!AM$24,'H-32A-WP06 - Debt Service'!AM$27/12,0)),"-")</f>
        <v>0</v>
      </c>
      <c r="AQ341" s="261">
        <f>IFERROR(IF(-SUM(AQ$20:AQ340)+AQ$15&lt;0.000001,0,IF($C341&gt;='H-32A-WP06 - Debt Service'!AN$24,'H-32A-WP06 - Debt Service'!AN$27/12,0)),"-")</f>
        <v>0</v>
      </c>
      <c r="AR341" s="261">
        <f>IFERROR(IF(-SUM(AR$20:AR340)+AR$15&lt;0.000001,0,IF($C341&gt;='H-32A-WP06 - Debt Service'!AO$24,'H-32A-WP06 - Debt Service'!AO$27/12,0)),"-")</f>
        <v>0</v>
      </c>
      <c r="AS341" s="261">
        <f>IFERROR(IF(-SUM(AS$20:AS340)+AS$15&lt;0.000001,0,IF($C341&gt;='H-32A-WP06 - Debt Service'!AP$24,'H-32A-WP06 - Debt Service'!AP$27/12,0)),"-")</f>
        <v>0</v>
      </c>
      <c r="AT341" s="261">
        <f>IFERROR(IF(-SUM(AT$20:AT340)+AT$15&lt;0.000001,0,IF($C341&gt;='H-32A-WP06 - Debt Service'!AQ$24,'H-32A-WP06 - Debt Service'!AQ$27/12,0)),"-")</f>
        <v>0</v>
      </c>
    </row>
    <row r="342" spans="2:46" x14ac:dyDescent="0.35">
      <c r="B342" s="252">
        <f t="shared" si="23"/>
        <v>2045</v>
      </c>
      <c r="C342" s="273">
        <f t="shared" ref="C342:C405" si="25">EOMONTH(C341,0)+1</f>
        <v>53267</v>
      </c>
      <c r="D342" s="273"/>
      <c r="E342" s="261">
        <f>IFERROR(IF(-SUM(E$20:E341)+E$15&lt;0.000001,0,IF($C342&gt;='H-32A-WP06 - Debt Service'!C$24,'H-32A-WP06 - Debt Service'!C$27/12,0)),"-")</f>
        <v>0</v>
      </c>
      <c r="F342" s="261">
        <f>IFERROR(IF(-SUM(F$20:F341)+F$15&lt;0.000001,0,IF($C342&gt;='H-32A-WP06 - Debt Service'!D$24,'H-32A-WP06 - Debt Service'!D$27/12,0)),"-")</f>
        <v>0</v>
      </c>
      <c r="G342" s="261">
        <f>IFERROR(IF(-SUM(G$20:G341)+G$15&lt;0.000001,0,IF($C342&gt;='H-32A-WP06 - Debt Service'!E$24,'H-32A-WP06 - Debt Service'!E$27/12,0)),"-")</f>
        <v>0</v>
      </c>
      <c r="H342" s="261">
        <f>IFERROR(IF(-SUM(H$20:H341)+H$15&lt;0.000001,0,IF($C342&gt;='H-32A-WP06 - Debt Service'!F$24,'H-32A-WP06 - Debt Service'!F$27/12,0)),"-")</f>
        <v>0</v>
      </c>
      <c r="I342" s="261">
        <f>IFERROR(IF(-SUM(I$20:I341)+I$15&lt;0.000001,0,IF($C342&gt;='H-32A-WP06 - Debt Service'!G$24,'H-32A-WP06 - Debt Service'!G$27/12,0)),"-")</f>
        <v>0</v>
      </c>
      <c r="J342" s="261">
        <f>IFERROR(IF(-SUM(J$20:J341)+J$15&lt;0.000001,0,IF($C342&gt;='H-32A-WP06 - Debt Service'!H$24,'H-32A-WP06 - Debt Service'!H$27/12,0)),"-")</f>
        <v>0</v>
      </c>
      <c r="K342" s="261">
        <f>IFERROR(IF(-SUM(K$20:K341)+K$15&lt;0.000001,0,IF($C342&gt;='H-32A-WP06 - Debt Service'!I$24,'H-32A-WP06 - Debt Service'!I$27/12,0)),"-")</f>
        <v>0</v>
      </c>
      <c r="L342" s="261">
        <f>IFERROR(IF(-SUM(L$20:L341)+L$15&lt;0.000001,0,IF($C342&gt;='H-32A-WP06 - Debt Service'!J$24,'H-32A-WP06 - Debt Service'!J$27/12,0)),"-")</f>
        <v>0</v>
      </c>
      <c r="M342" s="261">
        <f>IFERROR(IF(-SUM(M$20:M341)+M$15&lt;0.000001,0,IF($C342&gt;='H-32A-WP06 - Debt Service'!K$24,'H-32A-WP06 - Debt Service'!K$27/12,0)),"-")</f>
        <v>0</v>
      </c>
      <c r="N342" s="261"/>
      <c r="O342" s="261"/>
      <c r="P342" s="261">
        <f>IFERROR(IF(-SUM(P$20:P341)+P$15&lt;0.000001,0,IF($C342&gt;='H-32A-WP06 - Debt Service'!M$24,'H-32A-WP06 - Debt Service'!M$27/12,0)),"-")</f>
        <v>0</v>
      </c>
      <c r="Q342" s="261">
        <f>IFERROR(IF(-SUM(Q$20:Q341)+Q$15&lt;0.000001,0,IF($C342&gt;='H-32A-WP06 - Debt Service'!L$24,'H-32A-WP06 - Debt Service'!L$27/12,0)),"-")</f>
        <v>0</v>
      </c>
      <c r="R342" s="261">
        <f>IFERROR(IF(-SUM(R$20:R341)+R$15&lt;0.000001,0,IF($C342&gt;='H-32A-WP06 - Debt Service'!S$24,'H-32A-WP06 - Debt Service'!S$27/12,0)),"-")</f>
        <v>0</v>
      </c>
      <c r="S342" s="261">
        <f>IFERROR(IF(-SUM(S$20:S341)+S$15&lt;0.000001,0,IF($C342&gt;='H-32A-WP06 - Debt Service'!O$24,'H-32A-WP06 - Debt Service'!O$27/12,0)),"-")</f>
        <v>0</v>
      </c>
      <c r="T342" s="261">
        <f>IFERROR(IF(-SUM(T$20:T341)+T$15&lt;0.000001,0,IF($C342&gt;='H-32A-WP06 - Debt Service'!#REF!,'H-32A-WP06 - Debt Service'!#REF!/12,0)),"-")</f>
        <v>0</v>
      </c>
      <c r="U342" s="261">
        <f>IFERROR(IF(-SUM(U$20:U341)+U$15&lt;0.000001,0,IF($C342&gt;='H-32A-WP06 - Debt Service'!T$24,'H-32A-WP06 - Debt Service'!T$27/12,0)),"-")</f>
        <v>0</v>
      </c>
      <c r="V342" s="261">
        <f>IFERROR(IF(-SUM(V$20:V341)+V$15&lt;0.000001,0,IF($C342&gt;='H-32A-WP06 - Debt Service'!N$24,'H-32A-WP06 - Debt Service'!N$27/12,0)),"-")</f>
        <v>0</v>
      </c>
      <c r="W342" s="261">
        <f>IFERROR(IF(-SUM(W$20:W341)+W$15&lt;0.000001,0,IF($C342&gt;='H-32A-WP06 - Debt Service'!Q$24,'H-32A-WP06 - Debt Service'!Q$27/12,0)),"-")</f>
        <v>0</v>
      </c>
      <c r="X342" s="261">
        <f>IFERROR(IF(-SUM(X$20:X341)+X$15&lt;0.000001,0,IF($C342&gt;='H-32A-WP06 - Debt Service'!T$24,'H-32A-WP06 - Debt Service'!T$27/12,0)),"-")</f>
        <v>0</v>
      </c>
      <c r="Y342" s="261">
        <f>IFERROR(IF(-SUM(Y$20:Y341)+Y$15&lt;0.000001,0,IF($C342&gt;='H-32A-WP06 - Debt Service'!#REF!,'H-32A-WP06 - Debt Service'!#REF!/12,0)),"-")</f>
        <v>0</v>
      </c>
      <c r="Z342" s="261">
        <f>IFERROR(IF(-SUM(Z$20:Z341)+Z$15&lt;0.000001,0,IF($C342&gt;='H-32A-WP06 - Debt Service'!S$24,'H-32A-WP06 - Debt Service'!S$27/12,0)),"-")</f>
        <v>0</v>
      </c>
      <c r="AA342" s="261">
        <f>IFERROR(IF(-SUM(AA$20:AA341)+AA$15&lt;0.000001,0,IF($C342&gt;='H-32A-WP06 - Debt Service'!R$24,'H-32A-WP06 - Debt Service'!R$27/12,0)),"-")</f>
        <v>0</v>
      </c>
      <c r="AB342" s="261">
        <f>IFERROR(IF(-SUM(AB$20:AB341)+AB$15&lt;0.000001,0,IF($C342&gt;='H-32A-WP06 - Debt Service'!P$24,'H-32A-WP06 - Debt Service'!P$27/12,0)),"-")</f>
        <v>0</v>
      </c>
      <c r="AC342" s="261">
        <f>IFERROR(IF(-SUM(AC$20:AC341)+AC$15&lt;0.000001,0,IF($C342&gt;='H-32A-WP06 - Debt Service'!#REF!,'H-32A-WP06 - Debt Service'!#REF!/12,0)),"-")</f>
        <v>0</v>
      </c>
      <c r="AD342" s="261">
        <f>IFERROR(IF(-SUM(AD$20:AD341)+AD$15&lt;0.000001,0,IF($C342&gt;='H-32A-WP06 - Debt Service'!#REF!,'H-32A-WP06 - Debt Service'!#REF!/12,0)),"-")</f>
        <v>0</v>
      </c>
      <c r="AE342" s="261">
        <f>IFERROR(IF(-SUM(AE$20:AE341)+AE$15&lt;0.000001,0,IF($C342&gt;='H-32A-WP06 - Debt Service'!#REF!,'H-32A-WP06 - Debt Service'!#REF!/12,0)),"-")</f>
        <v>0</v>
      </c>
      <c r="AF342" s="261">
        <f>IFERROR(IF(-SUM(AF$20:AF341)+AF$15&lt;0.000001,0,IF($C342&gt;='H-32A-WP06 - Debt Service'!#REF!,'H-32A-WP06 - Debt Service'!#REF!/12,0)),"-")</f>
        <v>0</v>
      </c>
      <c r="AH342" s="252">
        <f t="shared" si="24"/>
        <v>2045</v>
      </c>
      <c r="AI342" s="273">
        <f t="shared" ref="AI342:AI405" si="26">EOMONTH(AI341,0)+1</f>
        <v>53267</v>
      </c>
      <c r="AJ342" s="273"/>
      <c r="AK342" s="261" t="str">
        <f>IFERROR(IF(-SUM(AK$20:AK341)+AK$15&lt;0.000001,0,IF($C342&gt;='H-32A-WP06 - Debt Service'!AH$24,'H-32A-WP06 - Debt Service'!AH$27/12,0)),"-")</f>
        <v>-</v>
      </c>
      <c r="AL342" s="261">
        <f>IFERROR(IF(-SUM(AL$20:AL341)+AL$15&lt;0.000001,0,IF($C342&gt;='H-32A-WP06 - Debt Service'!AI$24,'H-32A-WP06 - Debt Service'!AI$27/12,0)),"-")</f>
        <v>0</v>
      </c>
      <c r="AM342" s="261">
        <f>IFERROR(IF(-SUM(AM$20:AM341)+AM$15&lt;0.000001,0,IF($C342&gt;='H-32A-WP06 - Debt Service'!AJ$24,'H-32A-WP06 - Debt Service'!AJ$27/12,0)),"-")</f>
        <v>0</v>
      </c>
      <c r="AN342" s="261">
        <f>IFERROR(IF(-SUM(AN$20:AN341)+AN$15&lt;0.000001,0,IF($C342&gt;='H-32A-WP06 - Debt Service'!AK$24,'H-32A-WP06 - Debt Service'!AK$27/12,0)),"-")</f>
        <v>0</v>
      </c>
      <c r="AO342" s="261">
        <f>IFERROR(IF(-SUM(AO$20:AO341)+AO$15&lt;0.000001,0,IF($C342&gt;='H-32A-WP06 - Debt Service'!AL$24,'H-32A-WP06 - Debt Service'!AL$27/12,0)),"-")</f>
        <v>0</v>
      </c>
      <c r="AP342" s="261">
        <f>IFERROR(IF(-SUM(AP$20:AP341)+AP$15&lt;0.000001,0,IF($C342&gt;='H-32A-WP06 - Debt Service'!AM$24,'H-32A-WP06 - Debt Service'!AM$27/12,0)),"-")</f>
        <v>0</v>
      </c>
      <c r="AQ342" s="261">
        <f>IFERROR(IF(-SUM(AQ$20:AQ341)+AQ$15&lt;0.000001,0,IF($C342&gt;='H-32A-WP06 - Debt Service'!AN$24,'H-32A-WP06 - Debt Service'!AN$27/12,0)),"-")</f>
        <v>0</v>
      </c>
      <c r="AR342" s="261">
        <f>IFERROR(IF(-SUM(AR$20:AR341)+AR$15&lt;0.000001,0,IF($C342&gt;='H-32A-WP06 - Debt Service'!AO$24,'H-32A-WP06 - Debt Service'!AO$27/12,0)),"-")</f>
        <v>0</v>
      </c>
      <c r="AS342" s="261">
        <f>IFERROR(IF(-SUM(AS$20:AS341)+AS$15&lt;0.000001,0,IF($C342&gt;='H-32A-WP06 - Debt Service'!AP$24,'H-32A-WP06 - Debt Service'!AP$27/12,0)),"-")</f>
        <v>0</v>
      </c>
      <c r="AT342" s="261">
        <f>IFERROR(IF(-SUM(AT$20:AT341)+AT$15&lt;0.000001,0,IF($C342&gt;='H-32A-WP06 - Debt Service'!AQ$24,'H-32A-WP06 - Debt Service'!AQ$27/12,0)),"-")</f>
        <v>0</v>
      </c>
    </row>
    <row r="343" spans="2:46" x14ac:dyDescent="0.35">
      <c r="B343" s="252">
        <f t="shared" si="23"/>
        <v>2045</v>
      </c>
      <c r="C343" s="273">
        <f t="shared" si="25"/>
        <v>53297</v>
      </c>
      <c r="D343" s="273"/>
      <c r="E343" s="261">
        <f>IFERROR(IF(-SUM(E$20:E342)+E$15&lt;0.000001,0,IF($C343&gt;='H-32A-WP06 - Debt Service'!C$24,'H-32A-WP06 - Debt Service'!C$27/12,0)),"-")</f>
        <v>0</v>
      </c>
      <c r="F343" s="261">
        <f>IFERROR(IF(-SUM(F$20:F342)+F$15&lt;0.000001,0,IF($C343&gt;='H-32A-WP06 - Debt Service'!D$24,'H-32A-WP06 - Debt Service'!D$27/12,0)),"-")</f>
        <v>0</v>
      </c>
      <c r="G343" s="261">
        <f>IFERROR(IF(-SUM(G$20:G342)+G$15&lt;0.000001,0,IF($C343&gt;='H-32A-WP06 - Debt Service'!E$24,'H-32A-WP06 - Debt Service'!E$27/12,0)),"-")</f>
        <v>0</v>
      </c>
      <c r="H343" s="261">
        <f>IFERROR(IF(-SUM(H$20:H342)+H$15&lt;0.000001,0,IF($C343&gt;='H-32A-WP06 - Debt Service'!F$24,'H-32A-WP06 - Debt Service'!F$27/12,0)),"-")</f>
        <v>0</v>
      </c>
      <c r="I343" s="261">
        <f>IFERROR(IF(-SUM(I$20:I342)+I$15&lt;0.000001,0,IF($C343&gt;='H-32A-WP06 - Debt Service'!G$24,'H-32A-WP06 - Debt Service'!G$27/12,0)),"-")</f>
        <v>0</v>
      </c>
      <c r="J343" s="261">
        <f>IFERROR(IF(-SUM(J$20:J342)+J$15&lt;0.000001,0,IF($C343&gt;='H-32A-WP06 - Debt Service'!H$24,'H-32A-WP06 - Debt Service'!H$27/12,0)),"-")</f>
        <v>0</v>
      </c>
      <c r="K343" s="261">
        <f>IFERROR(IF(-SUM(K$20:K342)+K$15&lt;0.000001,0,IF($C343&gt;='H-32A-WP06 - Debt Service'!I$24,'H-32A-WP06 - Debt Service'!I$27/12,0)),"-")</f>
        <v>0</v>
      </c>
      <c r="L343" s="261">
        <f>IFERROR(IF(-SUM(L$20:L342)+L$15&lt;0.000001,0,IF($C343&gt;='H-32A-WP06 - Debt Service'!J$24,'H-32A-WP06 - Debt Service'!J$27/12,0)),"-")</f>
        <v>0</v>
      </c>
      <c r="M343" s="261">
        <f>IFERROR(IF(-SUM(M$20:M342)+M$15&lt;0.000001,0,IF($C343&gt;='H-32A-WP06 - Debt Service'!K$24,'H-32A-WP06 - Debt Service'!K$27/12,0)),"-")</f>
        <v>0</v>
      </c>
      <c r="N343" s="261"/>
      <c r="O343" s="261"/>
      <c r="P343" s="261">
        <f>IFERROR(IF(-SUM(P$20:P342)+P$15&lt;0.000001,0,IF($C343&gt;='H-32A-WP06 - Debt Service'!M$24,'H-32A-WP06 - Debt Service'!M$27/12,0)),"-")</f>
        <v>0</v>
      </c>
      <c r="Q343" s="261">
        <f>IFERROR(IF(-SUM(Q$20:Q342)+Q$15&lt;0.000001,0,IF($C343&gt;='H-32A-WP06 - Debt Service'!L$24,'H-32A-WP06 - Debt Service'!L$27/12,0)),"-")</f>
        <v>0</v>
      </c>
      <c r="R343" s="261">
        <f>IFERROR(IF(-SUM(R$20:R342)+R$15&lt;0.000001,0,IF($C343&gt;='H-32A-WP06 - Debt Service'!S$24,'H-32A-WP06 - Debt Service'!S$27/12,0)),"-")</f>
        <v>0</v>
      </c>
      <c r="S343" s="261">
        <f>IFERROR(IF(-SUM(S$20:S342)+S$15&lt;0.000001,0,IF($C343&gt;='H-32A-WP06 - Debt Service'!O$24,'H-32A-WP06 - Debt Service'!O$27/12,0)),"-")</f>
        <v>0</v>
      </c>
      <c r="T343" s="261">
        <f>IFERROR(IF(-SUM(T$20:T342)+T$15&lt;0.000001,0,IF($C343&gt;='H-32A-WP06 - Debt Service'!#REF!,'H-32A-WP06 - Debt Service'!#REF!/12,0)),"-")</f>
        <v>0</v>
      </c>
      <c r="U343" s="261">
        <f>IFERROR(IF(-SUM(U$20:U342)+U$15&lt;0.000001,0,IF($C343&gt;='H-32A-WP06 - Debt Service'!T$24,'H-32A-WP06 - Debt Service'!T$27/12,0)),"-")</f>
        <v>0</v>
      </c>
      <c r="V343" s="261">
        <f>IFERROR(IF(-SUM(V$20:V342)+V$15&lt;0.000001,0,IF($C343&gt;='H-32A-WP06 - Debt Service'!N$24,'H-32A-WP06 - Debt Service'!N$27/12,0)),"-")</f>
        <v>0</v>
      </c>
      <c r="W343" s="261">
        <f>IFERROR(IF(-SUM(W$20:W342)+W$15&lt;0.000001,0,IF($C343&gt;='H-32A-WP06 - Debt Service'!Q$24,'H-32A-WP06 - Debt Service'!Q$27/12,0)),"-")</f>
        <v>0</v>
      </c>
      <c r="X343" s="261">
        <f>IFERROR(IF(-SUM(X$20:X342)+X$15&lt;0.000001,0,IF($C343&gt;='H-32A-WP06 - Debt Service'!T$24,'H-32A-WP06 - Debt Service'!T$27/12,0)),"-")</f>
        <v>0</v>
      </c>
      <c r="Y343" s="261">
        <f>IFERROR(IF(-SUM(Y$20:Y342)+Y$15&lt;0.000001,0,IF($C343&gt;='H-32A-WP06 - Debt Service'!#REF!,'H-32A-WP06 - Debt Service'!#REF!/12,0)),"-")</f>
        <v>0</v>
      </c>
      <c r="Z343" s="261">
        <f>IFERROR(IF(-SUM(Z$20:Z342)+Z$15&lt;0.000001,0,IF($C343&gt;='H-32A-WP06 - Debt Service'!S$24,'H-32A-WP06 - Debt Service'!S$27/12,0)),"-")</f>
        <v>0</v>
      </c>
      <c r="AA343" s="261">
        <f>IFERROR(IF(-SUM(AA$20:AA342)+AA$15&lt;0.000001,0,IF($C343&gt;='H-32A-WP06 - Debt Service'!R$24,'H-32A-WP06 - Debt Service'!R$27/12,0)),"-")</f>
        <v>0</v>
      </c>
      <c r="AB343" s="261">
        <f>IFERROR(IF(-SUM(AB$20:AB342)+AB$15&lt;0.000001,0,IF($C343&gt;='H-32A-WP06 - Debt Service'!P$24,'H-32A-WP06 - Debt Service'!P$27/12,0)),"-")</f>
        <v>0</v>
      </c>
      <c r="AC343" s="261">
        <f>IFERROR(IF(-SUM(AC$20:AC342)+AC$15&lt;0.000001,0,IF($C343&gt;='H-32A-WP06 - Debt Service'!#REF!,'H-32A-WP06 - Debt Service'!#REF!/12,0)),"-")</f>
        <v>0</v>
      </c>
      <c r="AD343" s="261">
        <f>IFERROR(IF(-SUM(AD$20:AD342)+AD$15&lt;0.000001,0,IF($C343&gt;='H-32A-WP06 - Debt Service'!#REF!,'H-32A-WP06 - Debt Service'!#REF!/12,0)),"-")</f>
        <v>0</v>
      </c>
      <c r="AE343" s="261">
        <f>IFERROR(IF(-SUM(AE$20:AE342)+AE$15&lt;0.000001,0,IF($C343&gt;='H-32A-WP06 - Debt Service'!#REF!,'H-32A-WP06 - Debt Service'!#REF!/12,0)),"-")</f>
        <v>0</v>
      </c>
      <c r="AF343" s="261">
        <f>IFERROR(IF(-SUM(AF$20:AF342)+AF$15&lt;0.000001,0,IF($C343&gt;='H-32A-WP06 - Debt Service'!#REF!,'H-32A-WP06 - Debt Service'!#REF!/12,0)),"-")</f>
        <v>0</v>
      </c>
      <c r="AH343" s="252">
        <f t="shared" si="24"/>
        <v>2045</v>
      </c>
      <c r="AI343" s="273">
        <f t="shared" si="26"/>
        <v>53297</v>
      </c>
      <c r="AJ343" s="273"/>
      <c r="AK343" s="261" t="str">
        <f>IFERROR(IF(-SUM(AK$20:AK342)+AK$15&lt;0.000001,0,IF($C343&gt;='H-32A-WP06 - Debt Service'!AH$24,'H-32A-WP06 - Debt Service'!AH$27/12,0)),"-")</f>
        <v>-</v>
      </c>
      <c r="AL343" s="261">
        <f>IFERROR(IF(-SUM(AL$20:AL342)+AL$15&lt;0.000001,0,IF($C343&gt;='H-32A-WP06 - Debt Service'!AI$24,'H-32A-WP06 - Debt Service'!AI$27/12,0)),"-")</f>
        <v>0</v>
      </c>
      <c r="AM343" s="261">
        <f>IFERROR(IF(-SUM(AM$20:AM342)+AM$15&lt;0.000001,0,IF($C343&gt;='H-32A-WP06 - Debt Service'!AJ$24,'H-32A-WP06 - Debt Service'!AJ$27/12,0)),"-")</f>
        <v>0</v>
      </c>
      <c r="AN343" s="261">
        <f>IFERROR(IF(-SUM(AN$20:AN342)+AN$15&lt;0.000001,0,IF($C343&gt;='H-32A-WP06 - Debt Service'!AK$24,'H-32A-WP06 - Debt Service'!AK$27/12,0)),"-")</f>
        <v>0</v>
      </c>
      <c r="AO343" s="261">
        <f>IFERROR(IF(-SUM(AO$20:AO342)+AO$15&lt;0.000001,0,IF($C343&gt;='H-32A-WP06 - Debt Service'!AL$24,'H-32A-WP06 - Debt Service'!AL$27/12,0)),"-")</f>
        <v>0</v>
      </c>
      <c r="AP343" s="261">
        <f>IFERROR(IF(-SUM(AP$20:AP342)+AP$15&lt;0.000001,0,IF($C343&gt;='H-32A-WP06 - Debt Service'!AM$24,'H-32A-WP06 - Debt Service'!AM$27/12,0)),"-")</f>
        <v>0</v>
      </c>
      <c r="AQ343" s="261">
        <f>IFERROR(IF(-SUM(AQ$20:AQ342)+AQ$15&lt;0.000001,0,IF($C343&gt;='H-32A-WP06 - Debt Service'!AN$24,'H-32A-WP06 - Debt Service'!AN$27/12,0)),"-")</f>
        <v>0</v>
      </c>
      <c r="AR343" s="261">
        <f>IFERROR(IF(-SUM(AR$20:AR342)+AR$15&lt;0.000001,0,IF($C343&gt;='H-32A-WP06 - Debt Service'!AO$24,'H-32A-WP06 - Debt Service'!AO$27/12,0)),"-")</f>
        <v>0</v>
      </c>
      <c r="AS343" s="261">
        <f>IFERROR(IF(-SUM(AS$20:AS342)+AS$15&lt;0.000001,0,IF($C343&gt;='H-32A-WP06 - Debt Service'!AP$24,'H-32A-WP06 - Debt Service'!AP$27/12,0)),"-")</f>
        <v>0</v>
      </c>
      <c r="AT343" s="261">
        <f>IFERROR(IF(-SUM(AT$20:AT342)+AT$15&lt;0.000001,0,IF($C343&gt;='H-32A-WP06 - Debt Service'!AQ$24,'H-32A-WP06 - Debt Service'!AQ$27/12,0)),"-")</f>
        <v>0</v>
      </c>
    </row>
    <row r="344" spans="2:46" x14ac:dyDescent="0.35">
      <c r="B344" s="252">
        <f t="shared" si="23"/>
        <v>2046</v>
      </c>
      <c r="C344" s="273">
        <f t="shared" si="25"/>
        <v>53328</v>
      </c>
      <c r="D344" s="273"/>
      <c r="E344" s="261">
        <f>IFERROR(IF(-SUM(E$20:E343)+E$15&lt;0.000001,0,IF($C344&gt;='H-32A-WP06 - Debt Service'!C$24,'H-32A-WP06 - Debt Service'!C$27/12,0)),"-")</f>
        <v>0</v>
      </c>
      <c r="F344" s="261">
        <f>IFERROR(IF(-SUM(F$20:F343)+F$15&lt;0.000001,0,IF($C344&gt;='H-32A-WP06 - Debt Service'!D$24,'H-32A-WP06 - Debt Service'!D$27/12,0)),"-")</f>
        <v>0</v>
      </c>
      <c r="G344" s="261">
        <f>IFERROR(IF(-SUM(G$20:G343)+G$15&lt;0.000001,0,IF($C344&gt;='H-32A-WP06 - Debt Service'!E$24,'H-32A-WP06 - Debt Service'!E$27/12,0)),"-")</f>
        <v>0</v>
      </c>
      <c r="H344" s="261">
        <f>IFERROR(IF(-SUM(H$20:H343)+H$15&lt;0.000001,0,IF($C344&gt;='H-32A-WP06 - Debt Service'!F$24,'H-32A-WP06 - Debt Service'!F$27/12,0)),"-")</f>
        <v>0</v>
      </c>
      <c r="I344" s="261">
        <f>IFERROR(IF(-SUM(I$20:I343)+I$15&lt;0.000001,0,IF($C344&gt;='H-32A-WP06 - Debt Service'!G$24,'H-32A-WP06 - Debt Service'!G$27/12,0)),"-")</f>
        <v>0</v>
      </c>
      <c r="J344" s="261">
        <f>IFERROR(IF(-SUM(J$20:J343)+J$15&lt;0.000001,0,IF($C344&gt;='H-32A-WP06 - Debt Service'!H$24,'H-32A-WP06 - Debt Service'!H$27/12,0)),"-")</f>
        <v>0</v>
      </c>
      <c r="K344" s="261">
        <f>IFERROR(IF(-SUM(K$20:K343)+K$15&lt;0.000001,0,IF($C344&gt;='H-32A-WP06 - Debt Service'!I$24,'H-32A-WP06 - Debt Service'!I$27/12,0)),"-")</f>
        <v>0</v>
      </c>
      <c r="L344" s="261">
        <f>IFERROR(IF(-SUM(L$20:L343)+L$15&lt;0.000001,0,IF($C344&gt;='H-32A-WP06 - Debt Service'!J$24,'H-32A-WP06 - Debt Service'!J$27/12,0)),"-")</f>
        <v>0</v>
      </c>
      <c r="M344" s="261">
        <f>IFERROR(IF(-SUM(M$20:M343)+M$15&lt;0.000001,0,IF($C344&gt;='H-32A-WP06 - Debt Service'!K$24,'H-32A-WP06 - Debt Service'!K$27/12,0)),"-")</f>
        <v>0</v>
      </c>
      <c r="N344" s="261"/>
      <c r="O344" s="261"/>
      <c r="P344" s="261">
        <f>IFERROR(IF(-SUM(P$20:P343)+P$15&lt;0.000001,0,IF($C344&gt;='H-32A-WP06 - Debt Service'!M$24,'H-32A-WP06 - Debt Service'!M$27/12,0)),"-")</f>
        <v>0</v>
      </c>
      <c r="Q344" s="261">
        <f>IFERROR(IF(-SUM(Q$20:Q343)+Q$15&lt;0.000001,0,IF($C344&gt;='H-32A-WP06 - Debt Service'!L$24,'H-32A-WP06 - Debt Service'!L$27/12,0)),"-")</f>
        <v>0</v>
      </c>
      <c r="R344" s="261">
        <f>IFERROR(IF(-SUM(R$20:R343)+R$15&lt;0.000001,0,IF($C344&gt;='H-32A-WP06 - Debt Service'!S$24,'H-32A-WP06 - Debt Service'!S$27/12,0)),"-")</f>
        <v>0</v>
      </c>
      <c r="S344" s="261">
        <f>IFERROR(IF(-SUM(S$20:S343)+S$15&lt;0.000001,0,IF($C344&gt;='H-32A-WP06 - Debt Service'!O$24,'H-32A-WP06 - Debt Service'!O$27/12,0)),"-")</f>
        <v>0</v>
      </c>
      <c r="T344" s="261">
        <f>IFERROR(IF(-SUM(T$20:T343)+T$15&lt;0.000001,0,IF($C344&gt;='H-32A-WP06 - Debt Service'!#REF!,'H-32A-WP06 - Debt Service'!#REF!/12,0)),"-")</f>
        <v>0</v>
      </c>
      <c r="U344" s="261">
        <f>IFERROR(IF(-SUM(U$20:U343)+U$15&lt;0.000001,0,IF($C344&gt;='H-32A-WP06 - Debt Service'!T$24,'H-32A-WP06 - Debt Service'!T$27/12,0)),"-")</f>
        <v>0</v>
      </c>
      <c r="V344" s="261">
        <f>IFERROR(IF(-SUM(V$20:V343)+V$15&lt;0.000001,0,IF($C344&gt;='H-32A-WP06 - Debt Service'!N$24,'H-32A-WP06 - Debt Service'!N$27/12,0)),"-")</f>
        <v>0</v>
      </c>
      <c r="W344" s="261">
        <f>IFERROR(IF(-SUM(W$20:W343)+W$15&lt;0.000001,0,IF($C344&gt;='H-32A-WP06 - Debt Service'!Q$24,'H-32A-WP06 - Debt Service'!Q$27/12,0)),"-")</f>
        <v>0</v>
      </c>
      <c r="X344" s="261">
        <f>IFERROR(IF(-SUM(X$20:X343)+X$15&lt;0.000001,0,IF($C344&gt;='H-32A-WP06 - Debt Service'!T$24,'H-32A-WP06 - Debt Service'!T$27/12,0)),"-")</f>
        <v>0</v>
      </c>
      <c r="Y344" s="261">
        <f>IFERROR(IF(-SUM(Y$20:Y343)+Y$15&lt;0.000001,0,IF($C344&gt;='H-32A-WP06 - Debt Service'!#REF!,'H-32A-WP06 - Debt Service'!#REF!/12,0)),"-")</f>
        <v>0</v>
      </c>
      <c r="Z344" s="261">
        <f>IFERROR(IF(-SUM(Z$20:Z343)+Z$15&lt;0.000001,0,IF($C344&gt;='H-32A-WP06 - Debt Service'!S$24,'H-32A-WP06 - Debt Service'!S$27/12,0)),"-")</f>
        <v>0</v>
      </c>
      <c r="AA344" s="261">
        <f>IFERROR(IF(-SUM(AA$20:AA343)+AA$15&lt;0.000001,0,IF($C344&gt;='H-32A-WP06 - Debt Service'!R$24,'H-32A-WP06 - Debt Service'!R$27/12,0)),"-")</f>
        <v>0</v>
      </c>
      <c r="AB344" s="261">
        <f>IFERROR(IF(-SUM(AB$20:AB343)+AB$15&lt;0.000001,0,IF($C344&gt;='H-32A-WP06 - Debt Service'!P$24,'H-32A-WP06 - Debt Service'!P$27/12,0)),"-")</f>
        <v>0</v>
      </c>
      <c r="AC344" s="261">
        <f>IFERROR(IF(-SUM(AC$20:AC343)+AC$15&lt;0.000001,0,IF($C344&gt;='H-32A-WP06 - Debt Service'!#REF!,'H-32A-WP06 - Debt Service'!#REF!/12,0)),"-")</f>
        <v>0</v>
      </c>
      <c r="AD344" s="261">
        <f>IFERROR(IF(-SUM(AD$20:AD343)+AD$15&lt;0.000001,0,IF($C344&gt;='H-32A-WP06 - Debt Service'!#REF!,'H-32A-WP06 - Debt Service'!#REF!/12,0)),"-")</f>
        <v>0</v>
      </c>
      <c r="AE344" s="261">
        <f>IFERROR(IF(-SUM(AE$20:AE343)+AE$15&lt;0.000001,0,IF($C344&gt;='H-32A-WP06 - Debt Service'!#REF!,'H-32A-WP06 - Debt Service'!#REF!/12,0)),"-")</f>
        <v>0</v>
      </c>
      <c r="AF344" s="261">
        <f>IFERROR(IF(-SUM(AF$20:AF343)+AF$15&lt;0.000001,0,IF($C344&gt;='H-32A-WP06 - Debt Service'!#REF!,'H-32A-WP06 - Debt Service'!#REF!/12,0)),"-")</f>
        <v>0</v>
      </c>
      <c r="AH344" s="252">
        <f t="shared" si="24"/>
        <v>2046</v>
      </c>
      <c r="AI344" s="273">
        <f t="shared" si="26"/>
        <v>53328</v>
      </c>
      <c r="AJ344" s="273"/>
      <c r="AK344" s="261" t="str">
        <f>IFERROR(IF(-SUM(AK$20:AK343)+AK$15&lt;0.000001,0,IF($C344&gt;='H-32A-WP06 - Debt Service'!AH$24,'H-32A-WP06 - Debt Service'!AH$27/12,0)),"-")</f>
        <v>-</v>
      </c>
      <c r="AL344" s="261">
        <f>IFERROR(IF(-SUM(AL$20:AL343)+AL$15&lt;0.000001,0,IF($C344&gt;='H-32A-WP06 - Debt Service'!AI$24,'H-32A-WP06 - Debt Service'!AI$27/12,0)),"-")</f>
        <v>0</v>
      </c>
      <c r="AM344" s="261">
        <f>IFERROR(IF(-SUM(AM$20:AM343)+AM$15&lt;0.000001,0,IF($C344&gt;='H-32A-WP06 - Debt Service'!AJ$24,'H-32A-WP06 - Debt Service'!AJ$27/12,0)),"-")</f>
        <v>0</v>
      </c>
      <c r="AN344" s="261">
        <f>IFERROR(IF(-SUM(AN$20:AN343)+AN$15&lt;0.000001,0,IF($C344&gt;='H-32A-WP06 - Debt Service'!AK$24,'H-32A-WP06 - Debt Service'!AK$27/12,0)),"-")</f>
        <v>0</v>
      </c>
      <c r="AO344" s="261">
        <f>IFERROR(IF(-SUM(AO$20:AO343)+AO$15&lt;0.000001,0,IF($C344&gt;='H-32A-WP06 - Debt Service'!AL$24,'H-32A-WP06 - Debt Service'!AL$27/12,0)),"-")</f>
        <v>0</v>
      </c>
      <c r="AP344" s="261">
        <f>IFERROR(IF(-SUM(AP$20:AP343)+AP$15&lt;0.000001,0,IF($C344&gt;='H-32A-WP06 - Debt Service'!AM$24,'H-32A-WP06 - Debt Service'!AM$27/12,0)),"-")</f>
        <v>0</v>
      </c>
      <c r="AQ344" s="261">
        <f>IFERROR(IF(-SUM(AQ$20:AQ343)+AQ$15&lt;0.000001,0,IF($C344&gt;='H-32A-WP06 - Debt Service'!AN$24,'H-32A-WP06 - Debt Service'!AN$27/12,0)),"-")</f>
        <v>0</v>
      </c>
      <c r="AR344" s="261">
        <f>IFERROR(IF(-SUM(AR$20:AR343)+AR$15&lt;0.000001,0,IF($C344&gt;='H-32A-WP06 - Debt Service'!AO$24,'H-32A-WP06 - Debt Service'!AO$27/12,0)),"-")</f>
        <v>0</v>
      </c>
      <c r="AS344" s="261">
        <f>IFERROR(IF(-SUM(AS$20:AS343)+AS$15&lt;0.000001,0,IF($C344&gt;='H-32A-WP06 - Debt Service'!AP$24,'H-32A-WP06 - Debt Service'!AP$27/12,0)),"-")</f>
        <v>0</v>
      </c>
      <c r="AT344" s="261">
        <f>IFERROR(IF(-SUM(AT$20:AT343)+AT$15&lt;0.000001,0,IF($C344&gt;='H-32A-WP06 - Debt Service'!AQ$24,'H-32A-WP06 - Debt Service'!AQ$27/12,0)),"-")</f>
        <v>0</v>
      </c>
    </row>
    <row r="345" spans="2:46" x14ac:dyDescent="0.35">
      <c r="B345" s="252">
        <f t="shared" si="23"/>
        <v>2046</v>
      </c>
      <c r="C345" s="273">
        <f t="shared" si="25"/>
        <v>53359</v>
      </c>
      <c r="D345" s="273"/>
      <c r="E345" s="261">
        <f>IFERROR(IF(-SUM(E$20:E344)+E$15&lt;0.000001,0,IF($C345&gt;='H-32A-WP06 - Debt Service'!C$24,'H-32A-WP06 - Debt Service'!C$27/12,0)),"-")</f>
        <v>0</v>
      </c>
      <c r="F345" s="261">
        <f>IFERROR(IF(-SUM(F$20:F344)+F$15&lt;0.000001,0,IF($C345&gt;='H-32A-WP06 - Debt Service'!D$24,'H-32A-WP06 - Debt Service'!D$27/12,0)),"-")</f>
        <v>0</v>
      </c>
      <c r="G345" s="261">
        <f>IFERROR(IF(-SUM(G$20:G344)+G$15&lt;0.000001,0,IF($C345&gt;='H-32A-WP06 - Debt Service'!E$24,'H-32A-WP06 - Debt Service'!E$27/12,0)),"-")</f>
        <v>0</v>
      </c>
      <c r="H345" s="261">
        <f>IFERROR(IF(-SUM(H$20:H344)+H$15&lt;0.000001,0,IF($C345&gt;='H-32A-WP06 - Debt Service'!F$24,'H-32A-WP06 - Debt Service'!F$27/12,0)),"-")</f>
        <v>0</v>
      </c>
      <c r="I345" s="261">
        <f>IFERROR(IF(-SUM(I$20:I344)+I$15&lt;0.000001,0,IF($C345&gt;='H-32A-WP06 - Debt Service'!G$24,'H-32A-WP06 - Debt Service'!G$27/12,0)),"-")</f>
        <v>0</v>
      </c>
      <c r="J345" s="261">
        <f>IFERROR(IF(-SUM(J$20:J344)+J$15&lt;0.000001,0,IF($C345&gt;='H-32A-WP06 - Debt Service'!H$24,'H-32A-WP06 - Debt Service'!H$27/12,0)),"-")</f>
        <v>0</v>
      </c>
      <c r="K345" s="261">
        <f>IFERROR(IF(-SUM(K$20:K344)+K$15&lt;0.000001,0,IF($C345&gt;='H-32A-WP06 - Debt Service'!I$24,'H-32A-WP06 - Debt Service'!I$27/12,0)),"-")</f>
        <v>0</v>
      </c>
      <c r="L345" s="261">
        <f>IFERROR(IF(-SUM(L$20:L344)+L$15&lt;0.000001,0,IF($C345&gt;='H-32A-WP06 - Debt Service'!J$24,'H-32A-WP06 - Debt Service'!J$27/12,0)),"-")</f>
        <v>0</v>
      </c>
      <c r="M345" s="261">
        <f>IFERROR(IF(-SUM(M$20:M344)+M$15&lt;0.000001,0,IF($C345&gt;='H-32A-WP06 - Debt Service'!K$24,'H-32A-WP06 - Debt Service'!K$27/12,0)),"-")</f>
        <v>0</v>
      </c>
      <c r="N345" s="261"/>
      <c r="O345" s="261"/>
      <c r="P345" s="261">
        <f>IFERROR(IF(-SUM(P$20:P344)+P$15&lt;0.000001,0,IF($C345&gt;='H-32A-WP06 - Debt Service'!M$24,'H-32A-WP06 - Debt Service'!M$27/12,0)),"-")</f>
        <v>0</v>
      </c>
      <c r="Q345" s="261">
        <f>IFERROR(IF(-SUM(Q$20:Q344)+Q$15&lt;0.000001,0,IF($C345&gt;='H-32A-WP06 - Debt Service'!L$24,'H-32A-WP06 - Debt Service'!L$27/12,0)),"-")</f>
        <v>0</v>
      </c>
      <c r="R345" s="261">
        <f>IFERROR(IF(-SUM(R$20:R344)+R$15&lt;0.000001,0,IF($C345&gt;='H-32A-WP06 - Debt Service'!S$24,'H-32A-WP06 - Debt Service'!S$27/12,0)),"-")</f>
        <v>0</v>
      </c>
      <c r="S345" s="261">
        <f>IFERROR(IF(-SUM(S$20:S344)+S$15&lt;0.000001,0,IF($C345&gt;='H-32A-WP06 - Debt Service'!O$24,'H-32A-WP06 - Debt Service'!O$27/12,0)),"-")</f>
        <v>0</v>
      </c>
      <c r="T345" s="261">
        <f>IFERROR(IF(-SUM(T$20:T344)+T$15&lt;0.000001,0,IF($C345&gt;='H-32A-WP06 - Debt Service'!#REF!,'H-32A-WP06 - Debt Service'!#REF!/12,0)),"-")</f>
        <v>0</v>
      </c>
      <c r="U345" s="261">
        <f>IFERROR(IF(-SUM(U$20:U344)+U$15&lt;0.000001,0,IF($C345&gt;='H-32A-WP06 - Debt Service'!T$24,'H-32A-WP06 - Debt Service'!T$27/12,0)),"-")</f>
        <v>0</v>
      </c>
      <c r="V345" s="261">
        <f>IFERROR(IF(-SUM(V$20:V344)+V$15&lt;0.000001,0,IF($C345&gt;='H-32A-WP06 - Debt Service'!N$24,'H-32A-WP06 - Debt Service'!N$27/12,0)),"-")</f>
        <v>0</v>
      </c>
      <c r="W345" s="261">
        <f>IFERROR(IF(-SUM(W$20:W344)+W$15&lt;0.000001,0,IF($C345&gt;='H-32A-WP06 - Debt Service'!Q$24,'H-32A-WP06 - Debt Service'!Q$27/12,0)),"-")</f>
        <v>0</v>
      </c>
      <c r="X345" s="261">
        <f>IFERROR(IF(-SUM(X$20:X344)+X$15&lt;0.000001,0,IF($C345&gt;='H-32A-WP06 - Debt Service'!T$24,'H-32A-WP06 - Debt Service'!T$27/12,0)),"-")</f>
        <v>0</v>
      </c>
      <c r="Y345" s="261">
        <f>IFERROR(IF(-SUM(Y$20:Y344)+Y$15&lt;0.000001,0,IF($C345&gt;='H-32A-WP06 - Debt Service'!#REF!,'H-32A-WP06 - Debt Service'!#REF!/12,0)),"-")</f>
        <v>0</v>
      </c>
      <c r="Z345" s="261">
        <f>IFERROR(IF(-SUM(Z$20:Z344)+Z$15&lt;0.000001,0,IF($C345&gt;='H-32A-WP06 - Debt Service'!S$24,'H-32A-WP06 - Debt Service'!S$27/12,0)),"-")</f>
        <v>0</v>
      </c>
      <c r="AA345" s="261">
        <f>IFERROR(IF(-SUM(AA$20:AA344)+AA$15&lt;0.000001,0,IF($C345&gt;='H-32A-WP06 - Debt Service'!R$24,'H-32A-WP06 - Debt Service'!R$27/12,0)),"-")</f>
        <v>0</v>
      </c>
      <c r="AB345" s="261">
        <f>IFERROR(IF(-SUM(AB$20:AB344)+AB$15&lt;0.000001,0,IF($C345&gt;='H-32A-WP06 - Debt Service'!P$24,'H-32A-WP06 - Debt Service'!P$27/12,0)),"-")</f>
        <v>0</v>
      </c>
      <c r="AC345" s="261">
        <f>IFERROR(IF(-SUM(AC$20:AC344)+AC$15&lt;0.000001,0,IF($C345&gt;='H-32A-WP06 - Debt Service'!#REF!,'H-32A-WP06 - Debt Service'!#REF!/12,0)),"-")</f>
        <v>0</v>
      </c>
      <c r="AD345" s="261">
        <f>IFERROR(IF(-SUM(AD$20:AD344)+AD$15&lt;0.000001,0,IF($C345&gt;='H-32A-WP06 - Debt Service'!#REF!,'H-32A-WP06 - Debt Service'!#REF!/12,0)),"-")</f>
        <v>0</v>
      </c>
      <c r="AE345" s="261">
        <f>IFERROR(IF(-SUM(AE$20:AE344)+AE$15&lt;0.000001,0,IF($C345&gt;='H-32A-WP06 - Debt Service'!#REF!,'H-32A-WP06 - Debt Service'!#REF!/12,0)),"-")</f>
        <v>0</v>
      </c>
      <c r="AF345" s="261">
        <f>IFERROR(IF(-SUM(AF$20:AF344)+AF$15&lt;0.000001,0,IF($C345&gt;='H-32A-WP06 - Debt Service'!#REF!,'H-32A-WP06 - Debt Service'!#REF!/12,0)),"-")</f>
        <v>0</v>
      </c>
      <c r="AH345" s="252">
        <f t="shared" si="24"/>
        <v>2046</v>
      </c>
      <c r="AI345" s="273">
        <f t="shared" si="26"/>
        <v>53359</v>
      </c>
      <c r="AJ345" s="273"/>
      <c r="AK345" s="261" t="str">
        <f>IFERROR(IF(-SUM(AK$20:AK344)+AK$15&lt;0.000001,0,IF($C345&gt;='H-32A-WP06 - Debt Service'!AH$24,'H-32A-WP06 - Debt Service'!AH$27/12,0)),"-")</f>
        <v>-</v>
      </c>
      <c r="AL345" s="261">
        <f>IFERROR(IF(-SUM(AL$20:AL344)+AL$15&lt;0.000001,0,IF($C345&gt;='H-32A-WP06 - Debt Service'!AI$24,'H-32A-WP06 - Debt Service'!AI$27/12,0)),"-")</f>
        <v>0</v>
      </c>
      <c r="AM345" s="261">
        <f>IFERROR(IF(-SUM(AM$20:AM344)+AM$15&lt;0.000001,0,IF($C345&gt;='H-32A-WP06 - Debt Service'!AJ$24,'H-32A-WP06 - Debt Service'!AJ$27/12,0)),"-")</f>
        <v>0</v>
      </c>
      <c r="AN345" s="261">
        <f>IFERROR(IF(-SUM(AN$20:AN344)+AN$15&lt;0.000001,0,IF($C345&gt;='H-32A-WP06 - Debt Service'!AK$24,'H-32A-WP06 - Debt Service'!AK$27/12,0)),"-")</f>
        <v>0</v>
      </c>
      <c r="AO345" s="261">
        <f>IFERROR(IF(-SUM(AO$20:AO344)+AO$15&lt;0.000001,0,IF($C345&gt;='H-32A-WP06 - Debt Service'!AL$24,'H-32A-WP06 - Debt Service'!AL$27/12,0)),"-")</f>
        <v>0</v>
      </c>
      <c r="AP345" s="261">
        <f>IFERROR(IF(-SUM(AP$20:AP344)+AP$15&lt;0.000001,0,IF($C345&gt;='H-32A-WP06 - Debt Service'!AM$24,'H-32A-WP06 - Debt Service'!AM$27/12,0)),"-")</f>
        <v>0</v>
      </c>
      <c r="AQ345" s="261">
        <f>IFERROR(IF(-SUM(AQ$20:AQ344)+AQ$15&lt;0.000001,0,IF($C345&gt;='H-32A-WP06 - Debt Service'!AN$24,'H-32A-WP06 - Debt Service'!AN$27/12,0)),"-")</f>
        <v>0</v>
      </c>
      <c r="AR345" s="261">
        <f>IFERROR(IF(-SUM(AR$20:AR344)+AR$15&lt;0.000001,0,IF($C345&gt;='H-32A-WP06 - Debt Service'!AO$24,'H-32A-WP06 - Debt Service'!AO$27/12,0)),"-")</f>
        <v>0</v>
      </c>
      <c r="AS345" s="261">
        <f>IFERROR(IF(-SUM(AS$20:AS344)+AS$15&lt;0.000001,0,IF($C345&gt;='H-32A-WP06 - Debt Service'!AP$24,'H-32A-WP06 - Debt Service'!AP$27/12,0)),"-")</f>
        <v>0</v>
      </c>
      <c r="AT345" s="261">
        <f>IFERROR(IF(-SUM(AT$20:AT344)+AT$15&lt;0.000001,0,IF($C345&gt;='H-32A-WP06 - Debt Service'!AQ$24,'H-32A-WP06 - Debt Service'!AQ$27/12,0)),"-")</f>
        <v>0</v>
      </c>
    </row>
    <row r="346" spans="2:46" x14ac:dyDescent="0.35">
      <c r="B346" s="252">
        <f t="shared" si="23"/>
        <v>2046</v>
      </c>
      <c r="C346" s="273">
        <f t="shared" si="25"/>
        <v>53387</v>
      </c>
      <c r="D346" s="273"/>
      <c r="E346" s="261">
        <f>IFERROR(IF(-SUM(E$20:E345)+E$15&lt;0.000001,0,IF($C346&gt;='H-32A-WP06 - Debt Service'!C$24,'H-32A-WP06 - Debt Service'!C$27/12,0)),"-")</f>
        <v>0</v>
      </c>
      <c r="F346" s="261">
        <f>IFERROR(IF(-SUM(F$20:F345)+F$15&lt;0.000001,0,IF($C346&gt;='H-32A-WP06 - Debt Service'!D$24,'H-32A-WP06 - Debt Service'!D$27/12,0)),"-")</f>
        <v>0</v>
      </c>
      <c r="G346" s="261">
        <f>IFERROR(IF(-SUM(G$20:G345)+G$15&lt;0.000001,0,IF($C346&gt;='H-32A-WP06 - Debt Service'!E$24,'H-32A-WP06 - Debt Service'!E$27/12,0)),"-")</f>
        <v>0</v>
      </c>
      <c r="H346" s="261">
        <f>IFERROR(IF(-SUM(H$20:H345)+H$15&lt;0.000001,0,IF($C346&gt;='H-32A-WP06 - Debt Service'!F$24,'H-32A-WP06 - Debt Service'!F$27/12,0)),"-")</f>
        <v>0</v>
      </c>
      <c r="I346" s="261">
        <f>IFERROR(IF(-SUM(I$20:I345)+I$15&lt;0.000001,0,IF($C346&gt;='H-32A-WP06 - Debt Service'!G$24,'H-32A-WP06 - Debt Service'!G$27/12,0)),"-")</f>
        <v>0</v>
      </c>
      <c r="J346" s="261">
        <f>IFERROR(IF(-SUM(J$20:J345)+J$15&lt;0.000001,0,IF($C346&gt;='H-32A-WP06 - Debt Service'!H$24,'H-32A-WP06 - Debt Service'!H$27/12,0)),"-")</f>
        <v>0</v>
      </c>
      <c r="K346" s="261">
        <f>IFERROR(IF(-SUM(K$20:K345)+K$15&lt;0.000001,0,IF($C346&gt;='H-32A-WP06 - Debt Service'!I$24,'H-32A-WP06 - Debt Service'!I$27/12,0)),"-")</f>
        <v>0</v>
      </c>
      <c r="L346" s="261">
        <f>IFERROR(IF(-SUM(L$20:L345)+L$15&lt;0.000001,0,IF($C346&gt;='H-32A-WP06 - Debt Service'!J$24,'H-32A-WP06 - Debt Service'!J$27/12,0)),"-")</f>
        <v>0</v>
      </c>
      <c r="M346" s="261">
        <f>IFERROR(IF(-SUM(M$20:M345)+M$15&lt;0.000001,0,IF($C346&gt;='H-32A-WP06 - Debt Service'!K$24,'H-32A-WP06 - Debt Service'!K$27/12,0)),"-")</f>
        <v>0</v>
      </c>
      <c r="N346" s="261"/>
      <c r="O346" s="261"/>
      <c r="P346" s="261">
        <f>IFERROR(IF(-SUM(P$20:P345)+P$15&lt;0.000001,0,IF($C346&gt;='H-32A-WP06 - Debt Service'!M$24,'H-32A-WP06 - Debt Service'!M$27/12,0)),"-")</f>
        <v>0</v>
      </c>
      <c r="Q346" s="261">
        <f>IFERROR(IF(-SUM(Q$20:Q345)+Q$15&lt;0.000001,0,IF($C346&gt;='H-32A-WP06 - Debt Service'!L$24,'H-32A-WP06 - Debt Service'!L$27/12,0)),"-")</f>
        <v>0</v>
      </c>
      <c r="R346" s="261">
        <f>IFERROR(IF(-SUM(R$20:R345)+R$15&lt;0.000001,0,IF($C346&gt;='H-32A-WP06 - Debt Service'!S$24,'H-32A-WP06 - Debt Service'!S$27/12,0)),"-")</f>
        <v>0</v>
      </c>
      <c r="S346" s="261">
        <f>IFERROR(IF(-SUM(S$20:S345)+S$15&lt;0.000001,0,IF($C346&gt;='H-32A-WP06 - Debt Service'!O$24,'H-32A-WP06 - Debt Service'!O$27/12,0)),"-")</f>
        <v>0</v>
      </c>
      <c r="T346" s="261">
        <f>IFERROR(IF(-SUM(T$20:T345)+T$15&lt;0.000001,0,IF($C346&gt;='H-32A-WP06 - Debt Service'!#REF!,'H-32A-WP06 - Debt Service'!#REF!/12,0)),"-")</f>
        <v>0</v>
      </c>
      <c r="U346" s="261">
        <f>IFERROR(IF(-SUM(U$20:U345)+U$15&lt;0.000001,0,IF($C346&gt;='H-32A-WP06 - Debt Service'!T$24,'H-32A-WP06 - Debt Service'!T$27/12,0)),"-")</f>
        <v>0</v>
      </c>
      <c r="V346" s="261">
        <f>IFERROR(IF(-SUM(V$20:V345)+V$15&lt;0.000001,0,IF($C346&gt;='H-32A-WP06 - Debt Service'!N$24,'H-32A-WP06 - Debt Service'!N$27/12,0)),"-")</f>
        <v>0</v>
      </c>
      <c r="W346" s="261">
        <f>IFERROR(IF(-SUM(W$20:W345)+W$15&lt;0.000001,0,IF($C346&gt;='H-32A-WP06 - Debt Service'!Q$24,'H-32A-WP06 - Debt Service'!Q$27/12,0)),"-")</f>
        <v>0</v>
      </c>
      <c r="X346" s="261">
        <f>IFERROR(IF(-SUM(X$20:X345)+X$15&lt;0.000001,0,IF($C346&gt;='H-32A-WP06 - Debt Service'!T$24,'H-32A-WP06 - Debt Service'!T$27/12,0)),"-")</f>
        <v>0</v>
      </c>
      <c r="Y346" s="261">
        <f>IFERROR(IF(-SUM(Y$20:Y345)+Y$15&lt;0.000001,0,IF($C346&gt;='H-32A-WP06 - Debt Service'!#REF!,'H-32A-WP06 - Debt Service'!#REF!/12,0)),"-")</f>
        <v>0</v>
      </c>
      <c r="Z346" s="261">
        <f>IFERROR(IF(-SUM(Z$20:Z345)+Z$15&lt;0.000001,0,IF($C346&gt;='H-32A-WP06 - Debt Service'!S$24,'H-32A-WP06 - Debt Service'!S$27/12,0)),"-")</f>
        <v>0</v>
      </c>
      <c r="AA346" s="261">
        <f>IFERROR(IF(-SUM(AA$20:AA345)+AA$15&lt;0.000001,0,IF($C346&gt;='H-32A-WP06 - Debt Service'!R$24,'H-32A-WP06 - Debt Service'!R$27/12,0)),"-")</f>
        <v>0</v>
      </c>
      <c r="AB346" s="261">
        <f>IFERROR(IF(-SUM(AB$20:AB345)+AB$15&lt;0.000001,0,IF($C346&gt;='H-32A-WP06 - Debt Service'!P$24,'H-32A-WP06 - Debt Service'!P$27/12,0)),"-")</f>
        <v>0</v>
      </c>
      <c r="AC346" s="261">
        <f>IFERROR(IF(-SUM(AC$20:AC345)+AC$15&lt;0.000001,0,IF($C346&gt;='H-32A-WP06 - Debt Service'!#REF!,'H-32A-WP06 - Debt Service'!#REF!/12,0)),"-")</f>
        <v>0</v>
      </c>
      <c r="AD346" s="261">
        <f>IFERROR(IF(-SUM(AD$20:AD345)+AD$15&lt;0.000001,0,IF($C346&gt;='H-32A-WP06 - Debt Service'!#REF!,'H-32A-WP06 - Debt Service'!#REF!/12,0)),"-")</f>
        <v>0</v>
      </c>
      <c r="AE346" s="261">
        <f>IFERROR(IF(-SUM(AE$20:AE345)+AE$15&lt;0.000001,0,IF($C346&gt;='H-32A-WP06 - Debt Service'!#REF!,'H-32A-WP06 - Debt Service'!#REF!/12,0)),"-")</f>
        <v>0</v>
      </c>
      <c r="AF346" s="261">
        <f>IFERROR(IF(-SUM(AF$20:AF345)+AF$15&lt;0.000001,0,IF($C346&gt;='H-32A-WP06 - Debt Service'!#REF!,'H-32A-WP06 - Debt Service'!#REF!/12,0)),"-")</f>
        <v>0</v>
      </c>
      <c r="AH346" s="252">
        <f t="shared" si="24"/>
        <v>2046</v>
      </c>
      <c r="AI346" s="273">
        <f t="shared" si="26"/>
        <v>53387</v>
      </c>
      <c r="AJ346" s="273"/>
      <c r="AK346" s="261" t="str">
        <f>IFERROR(IF(-SUM(AK$20:AK345)+AK$15&lt;0.000001,0,IF($C346&gt;='H-32A-WP06 - Debt Service'!AH$24,'H-32A-WP06 - Debt Service'!AH$27/12,0)),"-")</f>
        <v>-</v>
      </c>
      <c r="AL346" s="261">
        <f>IFERROR(IF(-SUM(AL$20:AL345)+AL$15&lt;0.000001,0,IF($C346&gt;='H-32A-WP06 - Debt Service'!AI$24,'H-32A-WP06 - Debt Service'!AI$27/12,0)),"-")</f>
        <v>0</v>
      </c>
      <c r="AM346" s="261">
        <f>IFERROR(IF(-SUM(AM$20:AM345)+AM$15&lt;0.000001,0,IF($C346&gt;='H-32A-WP06 - Debt Service'!AJ$24,'H-32A-WP06 - Debt Service'!AJ$27/12,0)),"-")</f>
        <v>0</v>
      </c>
      <c r="AN346" s="261">
        <f>IFERROR(IF(-SUM(AN$20:AN345)+AN$15&lt;0.000001,0,IF($C346&gt;='H-32A-WP06 - Debt Service'!AK$24,'H-32A-WP06 - Debt Service'!AK$27/12,0)),"-")</f>
        <v>0</v>
      </c>
      <c r="AO346" s="261">
        <f>IFERROR(IF(-SUM(AO$20:AO345)+AO$15&lt;0.000001,0,IF($C346&gt;='H-32A-WP06 - Debt Service'!AL$24,'H-32A-WP06 - Debt Service'!AL$27/12,0)),"-")</f>
        <v>0</v>
      </c>
      <c r="AP346" s="261">
        <f>IFERROR(IF(-SUM(AP$20:AP345)+AP$15&lt;0.000001,0,IF($C346&gt;='H-32A-WP06 - Debt Service'!AM$24,'H-32A-WP06 - Debt Service'!AM$27/12,0)),"-")</f>
        <v>0</v>
      </c>
      <c r="AQ346" s="261">
        <f>IFERROR(IF(-SUM(AQ$20:AQ345)+AQ$15&lt;0.000001,0,IF($C346&gt;='H-32A-WP06 - Debt Service'!AN$24,'H-32A-WP06 - Debt Service'!AN$27/12,0)),"-")</f>
        <v>0</v>
      </c>
      <c r="AR346" s="261">
        <f>IFERROR(IF(-SUM(AR$20:AR345)+AR$15&lt;0.000001,0,IF($C346&gt;='H-32A-WP06 - Debt Service'!AO$24,'H-32A-WP06 - Debt Service'!AO$27/12,0)),"-")</f>
        <v>0</v>
      </c>
      <c r="AS346" s="261">
        <f>IFERROR(IF(-SUM(AS$20:AS345)+AS$15&lt;0.000001,0,IF($C346&gt;='H-32A-WP06 - Debt Service'!AP$24,'H-32A-WP06 - Debt Service'!AP$27/12,0)),"-")</f>
        <v>0</v>
      </c>
      <c r="AT346" s="261">
        <f>IFERROR(IF(-SUM(AT$20:AT345)+AT$15&lt;0.000001,0,IF($C346&gt;='H-32A-WP06 - Debt Service'!AQ$24,'H-32A-WP06 - Debt Service'!AQ$27/12,0)),"-")</f>
        <v>0</v>
      </c>
    </row>
    <row r="347" spans="2:46" x14ac:dyDescent="0.35">
      <c r="B347" s="252">
        <f t="shared" si="23"/>
        <v>2046</v>
      </c>
      <c r="C347" s="273">
        <f t="shared" si="25"/>
        <v>53418</v>
      </c>
      <c r="D347" s="273"/>
      <c r="E347" s="261">
        <f>IFERROR(IF(-SUM(E$20:E346)+E$15&lt;0.000001,0,IF($C347&gt;='H-32A-WP06 - Debt Service'!C$24,'H-32A-WP06 - Debt Service'!C$27/12,0)),"-")</f>
        <v>0</v>
      </c>
      <c r="F347" s="261">
        <f>IFERROR(IF(-SUM(F$20:F346)+F$15&lt;0.000001,0,IF($C347&gt;='H-32A-WP06 - Debt Service'!D$24,'H-32A-WP06 - Debt Service'!D$27/12,0)),"-")</f>
        <v>0</v>
      </c>
      <c r="G347" s="261">
        <f>IFERROR(IF(-SUM(G$20:G346)+G$15&lt;0.000001,0,IF($C347&gt;='H-32A-WP06 - Debt Service'!E$24,'H-32A-WP06 - Debt Service'!E$27/12,0)),"-")</f>
        <v>0</v>
      </c>
      <c r="H347" s="261">
        <f>IFERROR(IF(-SUM(H$20:H346)+H$15&lt;0.000001,0,IF($C347&gt;='H-32A-WP06 - Debt Service'!F$24,'H-32A-WP06 - Debt Service'!F$27/12,0)),"-")</f>
        <v>0</v>
      </c>
      <c r="I347" s="261">
        <f>IFERROR(IF(-SUM(I$20:I346)+I$15&lt;0.000001,0,IF($C347&gt;='H-32A-WP06 - Debt Service'!G$24,'H-32A-WP06 - Debt Service'!G$27/12,0)),"-")</f>
        <v>0</v>
      </c>
      <c r="J347" s="261">
        <f>IFERROR(IF(-SUM(J$20:J346)+J$15&lt;0.000001,0,IF($C347&gt;='H-32A-WP06 - Debt Service'!H$24,'H-32A-WP06 - Debt Service'!H$27/12,0)),"-")</f>
        <v>0</v>
      </c>
      <c r="K347" s="261">
        <f>IFERROR(IF(-SUM(K$20:K346)+K$15&lt;0.000001,0,IF($C347&gt;='H-32A-WP06 - Debt Service'!I$24,'H-32A-WP06 - Debt Service'!I$27/12,0)),"-")</f>
        <v>0</v>
      </c>
      <c r="L347" s="261">
        <f>IFERROR(IF(-SUM(L$20:L346)+L$15&lt;0.000001,0,IF($C347&gt;='H-32A-WP06 - Debt Service'!J$24,'H-32A-WP06 - Debt Service'!J$27/12,0)),"-")</f>
        <v>0</v>
      </c>
      <c r="M347" s="261">
        <f>IFERROR(IF(-SUM(M$20:M346)+M$15&lt;0.000001,0,IF($C347&gt;='H-32A-WP06 - Debt Service'!K$24,'H-32A-WP06 - Debt Service'!K$27/12,0)),"-")</f>
        <v>0</v>
      </c>
      <c r="N347" s="261"/>
      <c r="O347" s="261"/>
      <c r="P347" s="261">
        <f>IFERROR(IF(-SUM(P$20:P346)+P$15&lt;0.000001,0,IF($C347&gt;='H-32A-WP06 - Debt Service'!M$24,'H-32A-WP06 - Debt Service'!M$27/12,0)),"-")</f>
        <v>0</v>
      </c>
      <c r="Q347" s="261">
        <f>IFERROR(IF(-SUM(Q$20:Q346)+Q$15&lt;0.000001,0,IF($C347&gt;='H-32A-WP06 - Debt Service'!L$24,'H-32A-WP06 - Debt Service'!L$27/12,0)),"-")</f>
        <v>0</v>
      </c>
      <c r="R347" s="261">
        <f>IFERROR(IF(-SUM(R$20:R346)+R$15&lt;0.000001,0,IF($C347&gt;='H-32A-WP06 - Debt Service'!S$24,'H-32A-WP06 - Debt Service'!S$27/12,0)),"-")</f>
        <v>0</v>
      </c>
      <c r="S347" s="261">
        <f>IFERROR(IF(-SUM(S$20:S346)+S$15&lt;0.000001,0,IF($C347&gt;='H-32A-WP06 - Debt Service'!O$24,'H-32A-WP06 - Debt Service'!O$27/12,0)),"-")</f>
        <v>0</v>
      </c>
      <c r="T347" s="261">
        <f>IFERROR(IF(-SUM(T$20:T346)+T$15&lt;0.000001,0,IF($C347&gt;='H-32A-WP06 - Debt Service'!#REF!,'H-32A-WP06 - Debt Service'!#REF!/12,0)),"-")</f>
        <v>0</v>
      </c>
      <c r="U347" s="261">
        <f>IFERROR(IF(-SUM(U$20:U346)+U$15&lt;0.000001,0,IF($C347&gt;='H-32A-WP06 - Debt Service'!T$24,'H-32A-WP06 - Debt Service'!T$27/12,0)),"-")</f>
        <v>0</v>
      </c>
      <c r="V347" s="261">
        <f>IFERROR(IF(-SUM(V$20:V346)+V$15&lt;0.000001,0,IF($C347&gt;='H-32A-WP06 - Debt Service'!N$24,'H-32A-WP06 - Debt Service'!N$27/12,0)),"-")</f>
        <v>0</v>
      </c>
      <c r="W347" s="261">
        <f>IFERROR(IF(-SUM(W$20:W346)+W$15&lt;0.000001,0,IF($C347&gt;='H-32A-WP06 - Debt Service'!Q$24,'H-32A-WP06 - Debt Service'!Q$27/12,0)),"-")</f>
        <v>0</v>
      </c>
      <c r="X347" s="261">
        <f>IFERROR(IF(-SUM(X$20:X346)+X$15&lt;0.000001,0,IF($C347&gt;='H-32A-WP06 - Debt Service'!T$24,'H-32A-WP06 - Debt Service'!T$27/12,0)),"-")</f>
        <v>0</v>
      </c>
      <c r="Y347" s="261">
        <f>IFERROR(IF(-SUM(Y$20:Y346)+Y$15&lt;0.000001,0,IF($C347&gt;='H-32A-WP06 - Debt Service'!#REF!,'H-32A-WP06 - Debt Service'!#REF!/12,0)),"-")</f>
        <v>0</v>
      </c>
      <c r="Z347" s="261">
        <f>IFERROR(IF(-SUM(Z$20:Z346)+Z$15&lt;0.000001,0,IF($C347&gt;='H-32A-WP06 - Debt Service'!S$24,'H-32A-WP06 - Debt Service'!S$27/12,0)),"-")</f>
        <v>0</v>
      </c>
      <c r="AA347" s="261">
        <f>IFERROR(IF(-SUM(AA$20:AA346)+AA$15&lt;0.000001,0,IF($C347&gt;='H-32A-WP06 - Debt Service'!R$24,'H-32A-WP06 - Debt Service'!R$27/12,0)),"-")</f>
        <v>0</v>
      </c>
      <c r="AB347" s="261">
        <f>IFERROR(IF(-SUM(AB$20:AB346)+AB$15&lt;0.000001,0,IF($C347&gt;='H-32A-WP06 - Debt Service'!P$24,'H-32A-WP06 - Debt Service'!P$27/12,0)),"-")</f>
        <v>0</v>
      </c>
      <c r="AC347" s="261">
        <f>IFERROR(IF(-SUM(AC$20:AC346)+AC$15&lt;0.000001,0,IF($C347&gt;='H-32A-WP06 - Debt Service'!#REF!,'H-32A-WP06 - Debt Service'!#REF!/12,0)),"-")</f>
        <v>0</v>
      </c>
      <c r="AD347" s="261">
        <f>IFERROR(IF(-SUM(AD$20:AD346)+AD$15&lt;0.000001,0,IF($C347&gt;='H-32A-WP06 - Debt Service'!#REF!,'H-32A-WP06 - Debt Service'!#REF!/12,0)),"-")</f>
        <v>0</v>
      </c>
      <c r="AE347" s="261">
        <f>IFERROR(IF(-SUM(AE$20:AE346)+AE$15&lt;0.000001,0,IF($C347&gt;='H-32A-WP06 - Debt Service'!#REF!,'H-32A-WP06 - Debt Service'!#REF!/12,0)),"-")</f>
        <v>0</v>
      </c>
      <c r="AF347" s="261">
        <f>IFERROR(IF(-SUM(AF$20:AF346)+AF$15&lt;0.000001,0,IF($C347&gt;='H-32A-WP06 - Debt Service'!#REF!,'H-32A-WP06 - Debt Service'!#REF!/12,0)),"-")</f>
        <v>0</v>
      </c>
      <c r="AH347" s="252">
        <f t="shared" si="24"/>
        <v>2046</v>
      </c>
      <c r="AI347" s="273">
        <f t="shared" si="26"/>
        <v>53418</v>
      </c>
      <c r="AJ347" s="273"/>
      <c r="AK347" s="261" t="str">
        <f>IFERROR(IF(-SUM(AK$20:AK346)+AK$15&lt;0.000001,0,IF($C347&gt;='H-32A-WP06 - Debt Service'!AH$24,'H-32A-WP06 - Debt Service'!AH$27/12,0)),"-")</f>
        <v>-</v>
      </c>
      <c r="AL347" s="261">
        <f>IFERROR(IF(-SUM(AL$20:AL346)+AL$15&lt;0.000001,0,IF($C347&gt;='H-32A-WP06 - Debt Service'!AI$24,'H-32A-WP06 - Debt Service'!AI$27/12,0)),"-")</f>
        <v>0</v>
      </c>
      <c r="AM347" s="261">
        <f>IFERROR(IF(-SUM(AM$20:AM346)+AM$15&lt;0.000001,0,IF($C347&gt;='H-32A-WP06 - Debt Service'!AJ$24,'H-32A-WP06 - Debt Service'!AJ$27/12,0)),"-")</f>
        <v>0</v>
      </c>
      <c r="AN347" s="261">
        <f>IFERROR(IF(-SUM(AN$20:AN346)+AN$15&lt;0.000001,0,IF($C347&gt;='H-32A-WP06 - Debt Service'!AK$24,'H-32A-WP06 - Debt Service'!AK$27/12,0)),"-")</f>
        <v>0</v>
      </c>
      <c r="AO347" s="261">
        <f>IFERROR(IF(-SUM(AO$20:AO346)+AO$15&lt;0.000001,0,IF($C347&gt;='H-32A-WP06 - Debt Service'!AL$24,'H-32A-WP06 - Debt Service'!AL$27/12,0)),"-")</f>
        <v>0</v>
      </c>
      <c r="AP347" s="261">
        <f>IFERROR(IF(-SUM(AP$20:AP346)+AP$15&lt;0.000001,0,IF($C347&gt;='H-32A-WP06 - Debt Service'!AM$24,'H-32A-WP06 - Debt Service'!AM$27/12,0)),"-")</f>
        <v>0</v>
      </c>
      <c r="AQ347" s="261">
        <f>IFERROR(IF(-SUM(AQ$20:AQ346)+AQ$15&lt;0.000001,0,IF($C347&gt;='H-32A-WP06 - Debt Service'!AN$24,'H-32A-WP06 - Debt Service'!AN$27/12,0)),"-")</f>
        <v>0</v>
      </c>
      <c r="AR347" s="261">
        <f>IFERROR(IF(-SUM(AR$20:AR346)+AR$15&lt;0.000001,0,IF($C347&gt;='H-32A-WP06 - Debt Service'!AO$24,'H-32A-WP06 - Debt Service'!AO$27/12,0)),"-")</f>
        <v>0</v>
      </c>
      <c r="AS347" s="261">
        <f>IFERROR(IF(-SUM(AS$20:AS346)+AS$15&lt;0.000001,0,IF($C347&gt;='H-32A-WP06 - Debt Service'!AP$24,'H-32A-WP06 - Debt Service'!AP$27/12,0)),"-")</f>
        <v>0</v>
      </c>
      <c r="AT347" s="261">
        <f>IFERROR(IF(-SUM(AT$20:AT346)+AT$15&lt;0.000001,0,IF($C347&gt;='H-32A-WP06 - Debt Service'!AQ$24,'H-32A-WP06 - Debt Service'!AQ$27/12,0)),"-")</f>
        <v>0</v>
      </c>
    </row>
    <row r="348" spans="2:46" x14ac:dyDescent="0.35">
      <c r="B348" s="252">
        <f t="shared" si="23"/>
        <v>2046</v>
      </c>
      <c r="C348" s="273">
        <f t="shared" si="25"/>
        <v>53448</v>
      </c>
      <c r="D348" s="273"/>
      <c r="E348" s="261">
        <f>IFERROR(IF(-SUM(E$20:E347)+E$15&lt;0.000001,0,IF($C348&gt;='H-32A-WP06 - Debt Service'!C$24,'H-32A-WP06 - Debt Service'!C$27/12,0)),"-")</f>
        <v>0</v>
      </c>
      <c r="F348" s="261">
        <f>IFERROR(IF(-SUM(F$20:F347)+F$15&lt;0.000001,0,IF($C348&gt;='H-32A-WP06 - Debt Service'!D$24,'H-32A-WP06 - Debt Service'!D$27/12,0)),"-")</f>
        <v>0</v>
      </c>
      <c r="G348" s="261">
        <f>IFERROR(IF(-SUM(G$20:G347)+G$15&lt;0.000001,0,IF($C348&gt;='H-32A-WP06 - Debt Service'!E$24,'H-32A-WP06 - Debt Service'!E$27/12,0)),"-")</f>
        <v>0</v>
      </c>
      <c r="H348" s="261">
        <f>IFERROR(IF(-SUM(H$20:H347)+H$15&lt;0.000001,0,IF($C348&gt;='H-32A-WP06 - Debt Service'!F$24,'H-32A-WP06 - Debt Service'!F$27/12,0)),"-")</f>
        <v>0</v>
      </c>
      <c r="I348" s="261">
        <f>IFERROR(IF(-SUM(I$20:I347)+I$15&lt;0.000001,0,IF($C348&gt;='H-32A-WP06 - Debt Service'!G$24,'H-32A-WP06 - Debt Service'!G$27/12,0)),"-")</f>
        <v>0</v>
      </c>
      <c r="J348" s="261">
        <f>IFERROR(IF(-SUM(J$20:J347)+J$15&lt;0.000001,0,IF($C348&gt;='H-32A-WP06 - Debt Service'!H$24,'H-32A-WP06 - Debt Service'!H$27/12,0)),"-")</f>
        <v>0</v>
      </c>
      <c r="K348" s="261">
        <f>IFERROR(IF(-SUM(K$20:K347)+K$15&lt;0.000001,0,IF($C348&gt;='H-32A-WP06 - Debt Service'!I$24,'H-32A-WP06 - Debt Service'!I$27/12,0)),"-")</f>
        <v>0</v>
      </c>
      <c r="L348" s="261">
        <f>IFERROR(IF(-SUM(L$20:L347)+L$15&lt;0.000001,0,IF($C348&gt;='H-32A-WP06 - Debt Service'!J$24,'H-32A-WP06 - Debt Service'!J$27/12,0)),"-")</f>
        <v>0</v>
      </c>
      <c r="M348" s="261">
        <f>IFERROR(IF(-SUM(M$20:M347)+M$15&lt;0.000001,0,IF($C348&gt;='H-32A-WP06 - Debt Service'!K$24,'H-32A-WP06 - Debt Service'!K$27/12,0)),"-")</f>
        <v>0</v>
      </c>
      <c r="N348" s="261"/>
      <c r="O348" s="261"/>
      <c r="P348" s="261">
        <f>IFERROR(IF(-SUM(P$20:P347)+P$15&lt;0.000001,0,IF($C348&gt;='H-32A-WP06 - Debt Service'!M$24,'H-32A-WP06 - Debt Service'!M$27/12,0)),"-")</f>
        <v>0</v>
      </c>
      <c r="Q348" s="261">
        <f>IFERROR(IF(-SUM(Q$20:Q347)+Q$15&lt;0.000001,0,IF($C348&gt;='H-32A-WP06 - Debt Service'!L$24,'H-32A-WP06 - Debt Service'!L$27/12,0)),"-")</f>
        <v>0</v>
      </c>
      <c r="R348" s="261">
        <f>IFERROR(IF(-SUM(R$20:R347)+R$15&lt;0.000001,0,IF($C348&gt;='H-32A-WP06 - Debt Service'!S$24,'H-32A-WP06 - Debt Service'!S$27/12,0)),"-")</f>
        <v>0</v>
      </c>
      <c r="S348" s="261">
        <f>IFERROR(IF(-SUM(S$20:S347)+S$15&lt;0.000001,0,IF($C348&gt;='H-32A-WP06 - Debt Service'!O$24,'H-32A-WP06 - Debt Service'!O$27/12,0)),"-")</f>
        <v>0</v>
      </c>
      <c r="T348" s="261">
        <f>IFERROR(IF(-SUM(T$20:T347)+T$15&lt;0.000001,0,IF($C348&gt;='H-32A-WP06 - Debt Service'!#REF!,'H-32A-WP06 - Debt Service'!#REF!/12,0)),"-")</f>
        <v>0</v>
      </c>
      <c r="U348" s="261">
        <f>IFERROR(IF(-SUM(U$20:U347)+U$15&lt;0.000001,0,IF($C348&gt;='H-32A-WP06 - Debt Service'!T$24,'H-32A-WP06 - Debt Service'!T$27/12,0)),"-")</f>
        <v>0</v>
      </c>
      <c r="V348" s="261">
        <f>IFERROR(IF(-SUM(V$20:V347)+V$15&lt;0.000001,0,IF($C348&gt;='H-32A-WP06 - Debt Service'!N$24,'H-32A-WP06 - Debt Service'!N$27/12,0)),"-")</f>
        <v>0</v>
      </c>
      <c r="W348" s="261">
        <f>IFERROR(IF(-SUM(W$20:W347)+W$15&lt;0.000001,0,IF($C348&gt;='H-32A-WP06 - Debt Service'!Q$24,'H-32A-WP06 - Debt Service'!Q$27/12,0)),"-")</f>
        <v>0</v>
      </c>
      <c r="X348" s="261">
        <f>IFERROR(IF(-SUM(X$20:X347)+X$15&lt;0.000001,0,IF($C348&gt;='H-32A-WP06 - Debt Service'!T$24,'H-32A-WP06 - Debt Service'!T$27/12,0)),"-")</f>
        <v>0</v>
      </c>
      <c r="Y348" s="261">
        <f>IFERROR(IF(-SUM(Y$20:Y347)+Y$15&lt;0.000001,0,IF($C348&gt;='H-32A-WP06 - Debt Service'!#REF!,'H-32A-WP06 - Debt Service'!#REF!/12,0)),"-")</f>
        <v>0</v>
      </c>
      <c r="Z348" s="261">
        <f>IFERROR(IF(-SUM(Z$20:Z347)+Z$15&lt;0.000001,0,IF($C348&gt;='H-32A-WP06 - Debt Service'!S$24,'H-32A-WP06 - Debt Service'!S$27/12,0)),"-")</f>
        <v>0</v>
      </c>
      <c r="AA348" s="261">
        <f>IFERROR(IF(-SUM(AA$20:AA347)+AA$15&lt;0.000001,0,IF($C348&gt;='H-32A-WP06 - Debt Service'!R$24,'H-32A-WP06 - Debt Service'!R$27/12,0)),"-")</f>
        <v>0</v>
      </c>
      <c r="AB348" s="261">
        <f>IFERROR(IF(-SUM(AB$20:AB347)+AB$15&lt;0.000001,0,IF($C348&gt;='H-32A-WP06 - Debt Service'!P$24,'H-32A-WP06 - Debt Service'!P$27/12,0)),"-")</f>
        <v>0</v>
      </c>
      <c r="AC348" s="261">
        <f>IFERROR(IF(-SUM(AC$20:AC347)+AC$15&lt;0.000001,0,IF($C348&gt;='H-32A-WP06 - Debt Service'!#REF!,'H-32A-WP06 - Debt Service'!#REF!/12,0)),"-")</f>
        <v>0</v>
      </c>
      <c r="AD348" s="261">
        <f>IFERROR(IF(-SUM(AD$20:AD347)+AD$15&lt;0.000001,0,IF($C348&gt;='H-32A-WP06 - Debt Service'!#REF!,'H-32A-WP06 - Debt Service'!#REF!/12,0)),"-")</f>
        <v>0</v>
      </c>
      <c r="AE348" s="261">
        <f>IFERROR(IF(-SUM(AE$20:AE347)+AE$15&lt;0.000001,0,IF($C348&gt;='H-32A-WP06 - Debt Service'!#REF!,'H-32A-WP06 - Debt Service'!#REF!/12,0)),"-")</f>
        <v>0</v>
      </c>
      <c r="AF348" s="261">
        <f>IFERROR(IF(-SUM(AF$20:AF347)+AF$15&lt;0.000001,0,IF($C348&gt;='H-32A-WP06 - Debt Service'!#REF!,'H-32A-WP06 - Debt Service'!#REF!/12,0)),"-")</f>
        <v>0</v>
      </c>
      <c r="AH348" s="252">
        <f t="shared" si="24"/>
        <v>2046</v>
      </c>
      <c r="AI348" s="273">
        <f t="shared" si="26"/>
        <v>53448</v>
      </c>
      <c r="AJ348" s="273"/>
      <c r="AK348" s="261" t="str">
        <f>IFERROR(IF(-SUM(AK$20:AK347)+AK$15&lt;0.000001,0,IF($C348&gt;='H-32A-WP06 - Debt Service'!AH$24,'H-32A-WP06 - Debt Service'!AH$27/12,0)),"-")</f>
        <v>-</v>
      </c>
      <c r="AL348" s="261">
        <f>IFERROR(IF(-SUM(AL$20:AL347)+AL$15&lt;0.000001,0,IF($C348&gt;='H-32A-WP06 - Debt Service'!AI$24,'H-32A-WP06 - Debt Service'!AI$27/12,0)),"-")</f>
        <v>0</v>
      </c>
      <c r="AM348" s="261">
        <f>IFERROR(IF(-SUM(AM$20:AM347)+AM$15&lt;0.000001,0,IF($C348&gt;='H-32A-WP06 - Debt Service'!AJ$24,'H-32A-WP06 - Debt Service'!AJ$27/12,0)),"-")</f>
        <v>0</v>
      </c>
      <c r="AN348" s="261">
        <f>IFERROR(IF(-SUM(AN$20:AN347)+AN$15&lt;0.000001,0,IF($C348&gt;='H-32A-WP06 - Debt Service'!AK$24,'H-32A-WP06 - Debt Service'!AK$27/12,0)),"-")</f>
        <v>0</v>
      </c>
      <c r="AO348" s="261">
        <f>IFERROR(IF(-SUM(AO$20:AO347)+AO$15&lt;0.000001,0,IF($C348&gt;='H-32A-WP06 - Debt Service'!AL$24,'H-32A-WP06 - Debt Service'!AL$27/12,0)),"-")</f>
        <v>0</v>
      </c>
      <c r="AP348" s="261">
        <f>IFERROR(IF(-SUM(AP$20:AP347)+AP$15&lt;0.000001,0,IF($C348&gt;='H-32A-WP06 - Debt Service'!AM$24,'H-32A-WP06 - Debt Service'!AM$27/12,0)),"-")</f>
        <v>0</v>
      </c>
      <c r="AQ348" s="261">
        <f>IFERROR(IF(-SUM(AQ$20:AQ347)+AQ$15&lt;0.000001,0,IF($C348&gt;='H-32A-WP06 - Debt Service'!AN$24,'H-32A-WP06 - Debt Service'!AN$27/12,0)),"-")</f>
        <v>0</v>
      </c>
      <c r="AR348" s="261">
        <f>IFERROR(IF(-SUM(AR$20:AR347)+AR$15&lt;0.000001,0,IF($C348&gt;='H-32A-WP06 - Debt Service'!AO$24,'H-32A-WP06 - Debt Service'!AO$27/12,0)),"-")</f>
        <v>0</v>
      </c>
      <c r="AS348" s="261">
        <f>IFERROR(IF(-SUM(AS$20:AS347)+AS$15&lt;0.000001,0,IF($C348&gt;='H-32A-WP06 - Debt Service'!AP$24,'H-32A-WP06 - Debt Service'!AP$27/12,0)),"-")</f>
        <v>0</v>
      </c>
      <c r="AT348" s="261">
        <f>IFERROR(IF(-SUM(AT$20:AT347)+AT$15&lt;0.000001,0,IF($C348&gt;='H-32A-WP06 - Debt Service'!AQ$24,'H-32A-WP06 - Debt Service'!AQ$27/12,0)),"-")</f>
        <v>0</v>
      </c>
    </row>
    <row r="349" spans="2:46" x14ac:dyDescent="0.35">
      <c r="B349" s="252">
        <f t="shared" si="23"/>
        <v>2046</v>
      </c>
      <c r="C349" s="273">
        <f t="shared" si="25"/>
        <v>53479</v>
      </c>
      <c r="D349" s="273"/>
      <c r="E349" s="261">
        <f>IFERROR(IF(-SUM(E$20:E348)+E$15&lt;0.000001,0,IF($C349&gt;='H-32A-WP06 - Debt Service'!C$24,'H-32A-WP06 - Debt Service'!C$27/12,0)),"-")</f>
        <v>0</v>
      </c>
      <c r="F349" s="261">
        <f>IFERROR(IF(-SUM(F$20:F348)+F$15&lt;0.000001,0,IF($C349&gt;='H-32A-WP06 - Debt Service'!D$24,'H-32A-WP06 - Debt Service'!D$27/12,0)),"-")</f>
        <v>0</v>
      </c>
      <c r="G349" s="261">
        <f>IFERROR(IF(-SUM(G$20:G348)+G$15&lt;0.000001,0,IF($C349&gt;='H-32A-WP06 - Debt Service'!E$24,'H-32A-WP06 - Debt Service'!E$27/12,0)),"-")</f>
        <v>0</v>
      </c>
      <c r="H349" s="261">
        <f>IFERROR(IF(-SUM(H$20:H348)+H$15&lt;0.000001,0,IF($C349&gt;='H-32A-WP06 - Debt Service'!F$24,'H-32A-WP06 - Debt Service'!F$27/12,0)),"-")</f>
        <v>0</v>
      </c>
      <c r="I349" s="261">
        <f>IFERROR(IF(-SUM(I$20:I348)+I$15&lt;0.000001,0,IF($C349&gt;='H-32A-WP06 - Debt Service'!G$24,'H-32A-WP06 - Debt Service'!G$27/12,0)),"-")</f>
        <v>0</v>
      </c>
      <c r="J349" s="261">
        <f>IFERROR(IF(-SUM(J$20:J348)+J$15&lt;0.000001,0,IF($C349&gt;='H-32A-WP06 - Debt Service'!H$24,'H-32A-WP06 - Debt Service'!H$27/12,0)),"-")</f>
        <v>0</v>
      </c>
      <c r="K349" s="261">
        <f>IFERROR(IF(-SUM(K$20:K348)+K$15&lt;0.000001,0,IF($C349&gt;='H-32A-WP06 - Debt Service'!I$24,'H-32A-WP06 - Debt Service'!I$27/12,0)),"-")</f>
        <v>0</v>
      </c>
      <c r="L349" s="261">
        <f>IFERROR(IF(-SUM(L$20:L348)+L$15&lt;0.000001,0,IF($C349&gt;='H-32A-WP06 - Debt Service'!J$24,'H-32A-WP06 - Debt Service'!J$27/12,0)),"-")</f>
        <v>0</v>
      </c>
      <c r="M349" s="261">
        <f>IFERROR(IF(-SUM(M$20:M348)+M$15&lt;0.000001,0,IF($C349&gt;='H-32A-WP06 - Debt Service'!K$24,'H-32A-WP06 - Debt Service'!K$27/12,0)),"-")</f>
        <v>0</v>
      </c>
      <c r="N349" s="261"/>
      <c r="O349" s="261"/>
      <c r="P349" s="261">
        <f>IFERROR(IF(-SUM(P$20:P348)+P$15&lt;0.000001,0,IF($C349&gt;='H-32A-WP06 - Debt Service'!M$24,'H-32A-WP06 - Debt Service'!M$27/12,0)),"-")</f>
        <v>0</v>
      </c>
      <c r="Q349" s="261">
        <f>IFERROR(IF(-SUM(Q$20:Q348)+Q$15&lt;0.000001,0,IF($C349&gt;='H-32A-WP06 - Debt Service'!L$24,'H-32A-WP06 - Debt Service'!L$27/12,0)),"-")</f>
        <v>0</v>
      </c>
      <c r="R349" s="261">
        <f>IFERROR(IF(-SUM(R$20:R348)+R$15&lt;0.000001,0,IF($C349&gt;='H-32A-WP06 - Debt Service'!S$24,'H-32A-WP06 - Debt Service'!S$27/12,0)),"-")</f>
        <v>0</v>
      </c>
      <c r="S349" s="261">
        <f>IFERROR(IF(-SUM(S$20:S348)+S$15&lt;0.000001,0,IF($C349&gt;='H-32A-WP06 - Debt Service'!O$24,'H-32A-WP06 - Debt Service'!O$27/12,0)),"-")</f>
        <v>0</v>
      </c>
      <c r="T349" s="261">
        <f>IFERROR(IF(-SUM(T$20:T348)+T$15&lt;0.000001,0,IF($C349&gt;='H-32A-WP06 - Debt Service'!#REF!,'H-32A-WP06 - Debt Service'!#REF!/12,0)),"-")</f>
        <v>0</v>
      </c>
      <c r="U349" s="261">
        <f>IFERROR(IF(-SUM(U$20:U348)+U$15&lt;0.000001,0,IF($C349&gt;='H-32A-WP06 - Debt Service'!T$24,'H-32A-WP06 - Debt Service'!T$27/12,0)),"-")</f>
        <v>0</v>
      </c>
      <c r="V349" s="261">
        <f>IFERROR(IF(-SUM(V$20:V348)+V$15&lt;0.000001,0,IF($C349&gt;='H-32A-WP06 - Debt Service'!N$24,'H-32A-WP06 - Debt Service'!N$27/12,0)),"-")</f>
        <v>0</v>
      </c>
      <c r="W349" s="261">
        <f>IFERROR(IF(-SUM(W$20:W348)+W$15&lt;0.000001,0,IF($C349&gt;='H-32A-WP06 - Debt Service'!Q$24,'H-32A-WP06 - Debt Service'!Q$27/12,0)),"-")</f>
        <v>0</v>
      </c>
      <c r="X349" s="261">
        <f>IFERROR(IF(-SUM(X$20:X348)+X$15&lt;0.000001,0,IF($C349&gt;='H-32A-WP06 - Debt Service'!T$24,'H-32A-WP06 - Debt Service'!T$27/12,0)),"-")</f>
        <v>0</v>
      </c>
      <c r="Y349" s="261">
        <f>IFERROR(IF(-SUM(Y$20:Y348)+Y$15&lt;0.000001,0,IF($C349&gt;='H-32A-WP06 - Debt Service'!#REF!,'H-32A-WP06 - Debt Service'!#REF!/12,0)),"-")</f>
        <v>0</v>
      </c>
      <c r="Z349" s="261">
        <f>IFERROR(IF(-SUM(Z$20:Z348)+Z$15&lt;0.000001,0,IF($C349&gt;='H-32A-WP06 - Debt Service'!S$24,'H-32A-WP06 - Debt Service'!S$27/12,0)),"-")</f>
        <v>0</v>
      </c>
      <c r="AA349" s="261">
        <f>IFERROR(IF(-SUM(AA$20:AA348)+AA$15&lt;0.000001,0,IF($C349&gt;='H-32A-WP06 - Debt Service'!R$24,'H-32A-WP06 - Debt Service'!R$27/12,0)),"-")</f>
        <v>0</v>
      </c>
      <c r="AB349" s="261">
        <f>IFERROR(IF(-SUM(AB$20:AB348)+AB$15&lt;0.000001,0,IF($C349&gt;='H-32A-WP06 - Debt Service'!P$24,'H-32A-WP06 - Debt Service'!P$27/12,0)),"-")</f>
        <v>0</v>
      </c>
      <c r="AC349" s="261">
        <f>IFERROR(IF(-SUM(AC$20:AC348)+AC$15&lt;0.000001,0,IF($C349&gt;='H-32A-WP06 - Debt Service'!#REF!,'H-32A-WP06 - Debt Service'!#REF!/12,0)),"-")</f>
        <v>0</v>
      </c>
      <c r="AD349" s="261">
        <f>IFERROR(IF(-SUM(AD$20:AD348)+AD$15&lt;0.000001,0,IF($C349&gt;='H-32A-WP06 - Debt Service'!#REF!,'H-32A-WP06 - Debt Service'!#REF!/12,0)),"-")</f>
        <v>0</v>
      </c>
      <c r="AE349" s="261">
        <f>IFERROR(IF(-SUM(AE$20:AE348)+AE$15&lt;0.000001,0,IF($C349&gt;='H-32A-WP06 - Debt Service'!#REF!,'H-32A-WP06 - Debt Service'!#REF!/12,0)),"-")</f>
        <v>0</v>
      </c>
      <c r="AF349" s="261">
        <f>IFERROR(IF(-SUM(AF$20:AF348)+AF$15&lt;0.000001,0,IF($C349&gt;='H-32A-WP06 - Debt Service'!#REF!,'H-32A-WP06 - Debt Service'!#REF!/12,0)),"-")</f>
        <v>0</v>
      </c>
      <c r="AH349" s="252">
        <f t="shared" si="24"/>
        <v>2046</v>
      </c>
      <c r="AI349" s="273">
        <f t="shared" si="26"/>
        <v>53479</v>
      </c>
      <c r="AJ349" s="273"/>
      <c r="AK349" s="261" t="str">
        <f>IFERROR(IF(-SUM(AK$20:AK348)+AK$15&lt;0.000001,0,IF($C349&gt;='H-32A-WP06 - Debt Service'!AH$24,'H-32A-WP06 - Debt Service'!AH$27/12,0)),"-")</f>
        <v>-</v>
      </c>
      <c r="AL349" s="261">
        <f>IFERROR(IF(-SUM(AL$20:AL348)+AL$15&lt;0.000001,0,IF($C349&gt;='H-32A-WP06 - Debt Service'!AI$24,'H-32A-WP06 - Debt Service'!AI$27/12,0)),"-")</f>
        <v>0</v>
      </c>
      <c r="AM349" s="261">
        <f>IFERROR(IF(-SUM(AM$20:AM348)+AM$15&lt;0.000001,0,IF($C349&gt;='H-32A-WP06 - Debt Service'!AJ$24,'H-32A-WP06 - Debt Service'!AJ$27/12,0)),"-")</f>
        <v>0</v>
      </c>
      <c r="AN349" s="261">
        <f>IFERROR(IF(-SUM(AN$20:AN348)+AN$15&lt;0.000001,0,IF($C349&gt;='H-32A-WP06 - Debt Service'!AK$24,'H-32A-WP06 - Debt Service'!AK$27/12,0)),"-")</f>
        <v>0</v>
      </c>
      <c r="AO349" s="261">
        <f>IFERROR(IF(-SUM(AO$20:AO348)+AO$15&lt;0.000001,0,IF($C349&gt;='H-32A-WP06 - Debt Service'!AL$24,'H-32A-WP06 - Debt Service'!AL$27/12,0)),"-")</f>
        <v>0</v>
      </c>
      <c r="AP349" s="261">
        <f>IFERROR(IF(-SUM(AP$20:AP348)+AP$15&lt;0.000001,0,IF($C349&gt;='H-32A-WP06 - Debt Service'!AM$24,'H-32A-WP06 - Debt Service'!AM$27/12,0)),"-")</f>
        <v>0</v>
      </c>
      <c r="AQ349" s="261">
        <f>IFERROR(IF(-SUM(AQ$20:AQ348)+AQ$15&lt;0.000001,0,IF($C349&gt;='H-32A-WP06 - Debt Service'!AN$24,'H-32A-WP06 - Debt Service'!AN$27/12,0)),"-")</f>
        <v>0</v>
      </c>
      <c r="AR349" s="261">
        <f>IFERROR(IF(-SUM(AR$20:AR348)+AR$15&lt;0.000001,0,IF($C349&gt;='H-32A-WP06 - Debt Service'!AO$24,'H-32A-WP06 - Debt Service'!AO$27/12,0)),"-")</f>
        <v>0</v>
      </c>
      <c r="AS349" s="261">
        <f>IFERROR(IF(-SUM(AS$20:AS348)+AS$15&lt;0.000001,0,IF($C349&gt;='H-32A-WP06 - Debt Service'!AP$24,'H-32A-WP06 - Debt Service'!AP$27/12,0)),"-")</f>
        <v>0</v>
      </c>
      <c r="AT349" s="261">
        <f>IFERROR(IF(-SUM(AT$20:AT348)+AT$15&lt;0.000001,0,IF($C349&gt;='H-32A-WP06 - Debt Service'!AQ$24,'H-32A-WP06 - Debt Service'!AQ$27/12,0)),"-")</f>
        <v>0</v>
      </c>
    </row>
    <row r="350" spans="2:46" x14ac:dyDescent="0.35">
      <c r="B350" s="252">
        <f t="shared" si="23"/>
        <v>2046</v>
      </c>
      <c r="C350" s="273">
        <f t="shared" si="25"/>
        <v>53509</v>
      </c>
      <c r="D350" s="273"/>
      <c r="E350" s="261">
        <f>IFERROR(IF(-SUM(E$20:E349)+E$15&lt;0.000001,0,IF($C350&gt;='H-32A-WP06 - Debt Service'!C$24,'H-32A-WP06 - Debt Service'!C$27/12,0)),"-")</f>
        <v>0</v>
      </c>
      <c r="F350" s="261">
        <f>IFERROR(IF(-SUM(F$20:F349)+F$15&lt;0.000001,0,IF($C350&gt;='H-32A-WP06 - Debt Service'!D$24,'H-32A-WP06 - Debt Service'!D$27/12,0)),"-")</f>
        <v>0</v>
      </c>
      <c r="G350" s="261">
        <f>IFERROR(IF(-SUM(G$20:G349)+G$15&lt;0.000001,0,IF($C350&gt;='H-32A-WP06 - Debt Service'!E$24,'H-32A-WP06 - Debt Service'!E$27/12,0)),"-")</f>
        <v>0</v>
      </c>
      <c r="H350" s="261">
        <f>IFERROR(IF(-SUM(H$20:H349)+H$15&lt;0.000001,0,IF($C350&gt;='H-32A-WP06 - Debt Service'!F$24,'H-32A-WP06 - Debt Service'!F$27/12,0)),"-")</f>
        <v>0</v>
      </c>
      <c r="I350" s="261">
        <f>IFERROR(IF(-SUM(I$20:I349)+I$15&lt;0.000001,0,IF($C350&gt;='H-32A-WP06 - Debt Service'!G$24,'H-32A-WP06 - Debt Service'!G$27/12,0)),"-")</f>
        <v>0</v>
      </c>
      <c r="J350" s="261">
        <f>IFERROR(IF(-SUM(J$20:J349)+J$15&lt;0.000001,0,IF($C350&gt;='H-32A-WP06 - Debt Service'!H$24,'H-32A-WP06 - Debt Service'!H$27/12,0)),"-")</f>
        <v>0</v>
      </c>
      <c r="K350" s="261">
        <f>IFERROR(IF(-SUM(K$20:K349)+K$15&lt;0.000001,0,IF($C350&gt;='H-32A-WP06 - Debt Service'!I$24,'H-32A-WP06 - Debt Service'!I$27/12,0)),"-")</f>
        <v>0</v>
      </c>
      <c r="L350" s="261">
        <f>IFERROR(IF(-SUM(L$20:L349)+L$15&lt;0.000001,0,IF($C350&gt;='H-32A-WP06 - Debt Service'!J$24,'H-32A-WP06 - Debt Service'!J$27/12,0)),"-")</f>
        <v>0</v>
      </c>
      <c r="M350" s="261">
        <f>IFERROR(IF(-SUM(M$20:M349)+M$15&lt;0.000001,0,IF($C350&gt;='H-32A-WP06 - Debt Service'!K$24,'H-32A-WP06 - Debt Service'!K$27/12,0)),"-")</f>
        <v>0</v>
      </c>
      <c r="N350" s="261"/>
      <c r="O350" s="261"/>
      <c r="P350" s="261">
        <f>IFERROR(IF(-SUM(P$20:P349)+P$15&lt;0.000001,0,IF($C350&gt;='H-32A-WP06 - Debt Service'!M$24,'H-32A-WP06 - Debt Service'!M$27/12,0)),"-")</f>
        <v>0</v>
      </c>
      <c r="Q350" s="261">
        <f>IFERROR(IF(-SUM(Q$20:Q349)+Q$15&lt;0.000001,0,IF($C350&gt;='H-32A-WP06 - Debt Service'!L$24,'H-32A-WP06 - Debt Service'!L$27/12,0)),"-")</f>
        <v>0</v>
      </c>
      <c r="R350" s="261">
        <f>IFERROR(IF(-SUM(R$20:R349)+R$15&lt;0.000001,0,IF($C350&gt;='H-32A-WP06 - Debt Service'!S$24,'H-32A-WP06 - Debt Service'!S$27/12,0)),"-")</f>
        <v>0</v>
      </c>
      <c r="S350" s="261">
        <f>IFERROR(IF(-SUM(S$20:S349)+S$15&lt;0.000001,0,IF($C350&gt;='H-32A-WP06 - Debt Service'!O$24,'H-32A-WP06 - Debt Service'!O$27/12,0)),"-")</f>
        <v>0</v>
      </c>
      <c r="T350" s="261">
        <f>IFERROR(IF(-SUM(T$20:T349)+T$15&lt;0.000001,0,IF($C350&gt;='H-32A-WP06 - Debt Service'!#REF!,'H-32A-WP06 - Debt Service'!#REF!/12,0)),"-")</f>
        <v>0</v>
      </c>
      <c r="U350" s="261">
        <f>IFERROR(IF(-SUM(U$20:U349)+U$15&lt;0.000001,0,IF($C350&gt;='H-32A-WP06 - Debt Service'!T$24,'H-32A-WP06 - Debt Service'!T$27/12,0)),"-")</f>
        <v>0</v>
      </c>
      <c r="V350" s="261">
        <f>IFERROR(IF(-SUM(V$20:V349)+V$15&lt;0.000001,0,IF($C350&gt;='H-32A-WP06 - Debt Service'!N$24,'H-32A-WP06 - Debt Service'!N$27/12,0)),"-")</f>
        <v>0</v>
      </c>
      <c r="W350" s="261">
        <f>IFERROR(IF(-SUM(W$20:W349)+W$15&lt;0.000001,0,IF($C350&gt;='H-32A-WP06 - Debt Service'!Q$24,'H-32A-WP06 - Debt Service'!Q$27/12,0)),"-")</f>
        <v>0</v>
      </c>
      <c r="X350" s="261">
        <f>IFERROR(IF(-SUM(X$20:X349)+X$15&lt;0.000001,0,IF($C350&gt;='H-32A-WP06 - Debt Service'!T$24,'H-32A-WP06 - Debt Service'!T$27/12,0)),"-")</f>
        <v>0</v>
      </c>
      <c r="Y350" s="261">
        <f>IFERROR(IF(-SUM(Y$20:Y349)+Y$15&lt;0.000001,0,IF($C350&gt;='H-32A-WP06 - Debt Service'!#REF!,'H-32A-WP06 - Debt Service'!#REF!/12,0)),"-")</f>
        <v>0</v>
      </c>
      <c r="Z350" s="261">
        <f>IFERROR(IF(-SUM(Z$20:Z349)+Z$15&lt;0.000001,0,IF($C350&gt;='H-32A-WP06 - Debt Service'!S$24,'H-32A-WP06 - Debt Service'!S$27/12,0)),"-")</f>
        <v>0</v>
      </c>
      <c r="AA350" s="261">
        <f>IFERROR(IF(-SUM(AA$20:AA349)+AA$15&lt;0.000001,0,IF($C350&gt;='H-32A-WP06 - Debt Service'!R$24,'H-32A-WP06 - Debt Service'!R$27/12,0)),"-")</f>
        <v>0</v>
      </c>
      <c r="AB350" s="261">
        <f>IFERROR(IF(-SUM(AB$20:AB349)+AB$15&lt;0.000001,0,IF($C350&gt;='H-32A-WP06 - Debt Service'!P$24,'H-32A-WP06 - Debt Service'!P$27/12,0)),"-")</f>
        <v>0</v>
      </c>
      <c r="AC350" s="261">
        <f>IFERROR(IF(-SUM(AC$20:AC349)+AC$15&lt;0.000001,0,IF($C350&gt;='H-32A-WP06 - Debt Service'!#REF!,'H-32A-WP06 - Debt Service'!#REF!/12,0)),"-")</f>
        <v>0</v>
      </c>
      <c r="AD350" s="261">
        <f>IFERROR(IF(-SUM(AD$20:AD349)+AD$15&lt;0.000001,0,IF($C350&gt;='H-32A-WP06 - Debt Service'!#REF!,'H-32A-WP06 - Debt Service'!#REF!/12,0)),"-")</f>
        <v>0</v>
      </c>
      <c r="AE350" s="261">
        <f>IFERROR(IF(-SUM(AE$20:AE349)+AE$15&lt;0.000001,0,IF($C350&gt;='H-32A-WP06 - Debt Service'!#REF!,'H-32A-WP06 - Debt Service'!#REF!/12,0)),"-")</f>
        <v>0</v>
      </c>
      <c r="AF350" s="261">
        <f>IFERROR(IF(-SUM(AF$20:AF349)+AF$15&lt;0.000001,0,IF($C350&gt;='H-32A-WP06 - Debt Service'!#REF!,'H-32A-WP06 - Debt Service'!#REF!/12,0)),"-")</f>
        <v>0</v>
      </c>
      <c r="AH350" s="252">
        <f t="shared" si="24"/>
        <v>2046</v>
      </c>
      <c r="AI350" s="273">
        <f t="shared" si="26"/>
        <v>53509</v>
      </c>
      <c r="AJ350" s="273"/>
      <c r="AK350" s="261" t="str">
        <f>IFERROR(IF(-SUM(AK$20:AK349)+AK$15&lt;0.000001,0,IF($C350&gt;='H-32A-WP06 - Debt Service'!AH$24,'H-32A-WP06 - Debt Service'!AH$27/12,0)),"-")</f>
        <v>-</v>
      </c>
      <c r="AL350" s="261">
        <f>IFERROR(IF(-SUM(AL$20:AL349)+AL$15&lt;0.000001,0,IF($C350&gt;='H-32A-WP06 - Debt Service'!AI$24,'H-32A-WP06 - Debt Service'!AI$27/12,0)),"-")</f>
        <v>0</v>
      </c>
      <c r="AM350" s="261">
        <f>IFERROR(IF(-SUM(AM$20:AM349)+AM$15&lt;0.000001,0,IF($C350&gt;='H-32A-WP06 - Debt Service'!AJ$24,'H-32A-WP06 - Debt Service'!AJ$27/12,0)),"-")</f>
        <v>0</v>
      </c>
      <c r="AN350" s="261">
        <f>IFERROR(IF(-SUM(AN$20:AN349)+AN$15&lt;0.000001,0,IF($C350&gt;='H-32A-WP06 - Debt Service'!AK$24,'H-32A-WP06 - Debt Service'!AK$27/12,0)),"-")</f>
        <v>0</v>
      </c>
      <c r="AO350" s="261">
        <f>IFERROR(IF(-SUM(AO$20:AO349)+AO$15&lt;0.000001,0,IF($C350&gt;='H-32A-WP06 - Debt Service'!AL$24,'H-32A-WP06 - Debt Service'!AL$27/12,0)),"-")</f>
        <v>0</v>
      </c>
      <c r="AP350" s="261">
        <f>IFERROR(IF(-SUM(AP$20:AP349)+AP$15&lt;0.000001,0,IF($C350&gt;='H-32A-WP06 - Debt Service'!AM$24,'H-32A-WP06 - Debt Service'!AM$27/12,0)),"-")</f>
        <v>0</v>
      </c>
      <c r="AQ350" s="261">
        <f>IFERROR(IF(-SUM(AQ$20:AQ349)+AQ$15&lt;0.000001,0,IF($C350&gt;='H-32A-WP06 - Debt Service'!AN$24,'H-32A-WP06 - Debt Service'!AN$27/12,0)),"-")</f>
        <v>0</v>
      </c>
      <c r="AR350" s="261">
        <f>IFERROR(IF(-SUM(AR$20:AR349)+AR$15&lt;0.000001,0,IF($C350&gt;='H-32A-WP06 - Debt Service'!AO$24,'H-32A-WP06 - Debt Service'!AO$27/12,0)),"-")</f>
        <v>0</v>
      </c>
      <c r="AS350" s="261">
        <f>IFERROR(IF(-SUM(AS$20:AS349)+AS$15&lt;0.000001,0,IF($C350&gt;='H-32A-WP06 - Debt Service'!AP$24,'H-32A-WP06 - Debt Service'!AP$27/12,0)),"-")</f>
        <v>0</v>
      </c>
      <c r="AT350" s="261">
        <f>IFERROR(IF(-SUM(AT$20:AT349)+AT$15&lt;0.000001,0,IF($C350&gt;='H-32A-WP06 - Debt Service'!AQ$24,'H-32A-WP06 - Debt Service'!AQ$27/12,0)),"-")</f>
        <v>0</v>
      </c>
    </row>
    <row r="351" spans="2:46" x14ac:dyDescent="0.35">
      <c r="B351" s="252">
        <f t="shared" si="23"/>
        <v>2046</v>
      </c>
      <c r="C351" s="273">
        <f t="shared" si="25"/>
        <v>53540</v>
      </c>
      <c r="D351" s="273"/>
      <c r="E351" s="261">
        <f>IFERROR(IF(-SUM(E$20:E350)+E$15&lt;0.000001,0,IF($C351&gt;='H-32A-WP06 - Debt Service'!C$24,'H-32A-WP06 - Debt Service'!C$27/12,0)),"-")</f>
        <v>0</v>
      </c>
      <c r="F351" s="261">
        <f>IFERROR(IF(-SUM(F$20:F350)+F$15&lt;0.000001,0,IF($C351&gt;='H-32A-WP06 - Debt Service'!D$24,'H-32A-WP06 - Debt Service'!D$27/12,0)),"-")</f>
        <v>0</v>
      </c>
      <c r="G351" s="261">
        <f>IFERROR(IF(-SUM(G$20:G350)+G$15&lt;0.000001,0,IF($C351&gt;='H-32A-WP06 - Debt Service'!E$24,'H-32A-WP06 - Debt Service'!E$27/12,0)),"-")</f>
        <v>0</v>
      </c>
      <c r="H351" s="261">
        <f>IFERROR(IF(-SUM(H$20:H350)+H$15&lt;0.000001,0,IF($C351&gt;='H-32A-WP06 - Debt Service'!F$24,'H-32A-WP06 - Debt Service'!F$27/12,0)),"-")</f>
        <v>0</v>
      </c>
      <c r="I351" s="261">
        <f>IFERROR(IF(-SUM(I$20:I350)+I$15&lt;0.000001,0,IF($C351&gt;='H-32A-WP06 - Debt Service'!G$24,'H-32A-WP06 - Debt Service'!G$27/12,0)),"-")</f>
        <v>0</v>
      </c>
      <c r="J351" s="261">
        <f>IFERROR(IF(-SUM(J$20:J350)+J$15&lt;0.000001,0,IF($C351&gt;='H-32A-WP06 - Debt Service'!H$24,'H-32A-WP06 - Debt Service'!H$27/12,0)),"-")</f>
        <v>0</v>
      </c>
      <c r="K351" s="261">
        <f>IFERROR(IF(-SUM(K$20:K350)+K$15&lt;0.000001,0,IF($C351&gt;='H-32A-WP06 - Debt Service'!I$24,'H-32A-WP06 - Debt Service'!I$27/12,0)),"-")</f>
        <v>0</v>
      </c>
      <c r="L351" s="261">
        <f>IFERROR(IF(-SUM(L$20:L350)+L$15&lt;0.000001,0,IF($C351&gt;='H-32A-WP06 - Debt Service'!J$24,'H-32A-WP06 - Debt Service'!J$27/12,0)),"-")</f>
        <v>0</v>
      </c>
      <c r="M351" s="261">
        <f>IFERROR(IF(-SUM(M$20:M350)+M$15&lt;0.000001,0,IF($C351&gt;='H-32A-WP06 - Debt Service'!K$24,'H-32A-WP06 - Debt Service'!K$27/12,0)),"-")</f>
        <v>0</v>
      </c>
      <c r="N351" s="261"/>
      <c r="O351" s="261"/>
      <c r="P351" s="261">
        <f>IFERROR(IF(-SUM(P$20:P350)+P$15&lt;0.000001,0,IF($C351&gt;='H-32A-WP06 - Debt Service'!M$24,'H-32A-WP06 - Debt Service'!M$27/12,0)),"-")</f>
        <v>0</v>
      </c>
      <c r="Q351" s="261">
        <f>IFERROR(IF(-SUM(Q$20:Q350)+Q$15&lt;0.000001,0,IF($C351&gt;='H-32A-WP06 - Debt Service'!L$24,'H-32A-WP06 - Debt Service'!L$27/12,0)),"-")</f>
        <v>0</v>
      </c>
      <c r="R351" s="261">
        <f>IFERROR(IF(-SUM(R$20:R350)+R$15&lt;0.000001,0,IF($C351&gt;='H-32A-WP06 - Debt Service'!S$24,'H-32A-WP06 - Debt Service'!S$27/12,0)),"-")</f>
        <v>0</v>
      </c>
      <c r="S351" s="261">
        <f>IFERROR(IF(-SUM(S$20:S350)+S$15&lt;0.000001,0,IF($C351&gt;='H-32A-WP06 - Debt Service'!O$24,'H-32A-WP06 - Debt Service'!O$27/12,0)),"-")</f>
        <v>0</v>
      </c>
      <c r="T351" s="261">
        <f>IFERROR(IF(-SUM(T$20:T350)+T$15&lt;0.000001,0,IF($C351&gt;='H-32A-WP06 - Debt Service'!#REF!,'H-32A-WP06 - Debt Service'!#REF!/12,0)),"-")</f>
        <v>0</v>
      </c>
      <c r="U351" s="261">
        <f>IFERROR(IF(-SUM(U$20:U350)+U$15&lt;0.000001,0,IF($C351&gt;='H-32A-WP06 - Debt Service'!T$24,'H-32A-WP06 - Debt Service'!T$27/12,0)),"-")</f>
        <v>0</v>
      </c>
      <c r="V351" s="261">
        <f>IFERROR(IF(-SUM(V$20:V350)+V$15&lt;0.000001,0,IF($C351&gt;='H-32A-WP06 - Debt Service'!N$24,'H-32A-WP06 - Debt Service'!N$27/12,0)),"-")</f>
        <v>0</v>
      </c>
      <c r="W351" s="261">
        <f>IFERROR(IF(-SUM(W$20:W350)+W$15&lt;0.000001,0,IF($C351&gt;='H-32A-WP06 - Debt Service'!Q$24,'H-32A-WP06 - Debt Service'!Q$27/12,0)),"-")</f>
        <v>0</v>
      </c>
      <c r="X351" s="261">
        <f>IFERROR(IF(-SUM(X$20:X350)+X$15&lt;0.000001,0,IF($C351&gt;='H-32A-WP06 - Debt Service'!T$24,'H-32A-WP06 - Debt Service'!T$27/12,0)),"-")</f>
        <v>0</v>
      </c>
      <c r="Y351" s="261">
        <f>IFERROR(IF(-SUM(Y$20:Y350)+Y$15&lt;0.000001,0,IF($C351&gt;='H-32A-WP06 - Debt Service'!#REF!,'H-32A-WP06 - Debt Service'!#REF!/12,0)),"-")</f>
        <v>0</v>
      </c>
      <c r="Z351" s="261">
        <f>IFERROR(IF(-SUM(Z$20:Z350)+Z$15&lt;0.000001,0,IF($C351&gt;='H-32A-WP06 - Debt Service'!S$24,'H-32A-WP06 - Debt Service'!S$27/12,0)),"-")</f>
        <v>0</v>
      </c>
      <c r="AA351" s="261">
        <f>IFERROR(IF(-SUM(AA$20:AA350)+AA$15&lt;0.000001,0,IF($C351&gt;='H-32A-WP06 - Debt Service'!R$24,'H-32A-WP06 - Debt Service'!R$27/12,0)),"-")</f>
        <v>0</v>
      </c>
      <c r="AB351" s="261">
        <f>IFERROR(IF(-SUM(AB$20:AB350)+AB$15&lt;0.000001,0,IF($C351&gt;='H-32A-WP06 - Debt Service'!P$24,'H-32A-WP06 - Debt Service'!P$27/12,0)),"-")</f>
        <v>0</v>
      </c>
      <c r="AC351" s="261">
        <f>IFERROR(IF(-SUM(AC$20:AC350)+AC$15&lt;0.000001,0,IF($C351&gt;='H-32A-WP06 - Debt Service'!#REF!,'H-32A-WP06 - Debt Service'!#REF!/12,0)),"-")</f>
        <v>0</v>
      </c>
      <c r="AD351" s="261">
        <f>IFERROR(IF(-SUM(AD$20:AD350)+AD$15&lt;0.000001,0,IF($C351&gt;='H-32A-WP06 - Debt Service'!#REF!,'H-32A-WP06 - Debt Service'!#REF!/12,0)),"-")</f>
        <v>0</v>
      </c>
      <c r="AE351" s="261">
        <f>IFERROR(IF(-SUM(AE$20:AE350)+AE$15&lt;0.000001,0,IF($C351&gt;='H-32A-WP06 - Debt Service'!#REF!,'H-32A-WP06 - Debt Service'!#REF!/12,0)),"-")</f>
        <v>0</v>
      </c>
      <c r="AF351" s="261">
        <f>IFERROR(IF(-SUM(AF$20:AF350)+AF$15&lt;0.000001,0,IF($C351&gt;='H-32A-WP06 - Debt Service'!#REF!,'H-32A-WP06 - Debt Service'!#REF!/12,0)),"-")</f>
        <v>0</v>
      </c>
      <c r="AH351" s="252">
        <f t="shared" si="24"/>
        <v>2046</v>
      </c>
      <c r="AI351" s="273">
        <f t="shared" si="26"/>
        <v>53540</v>
      </c>
      <c r="AJ351" s="273"/>
      <c r="AK351" s="261" t="str">
        <f>IFERROR(IF(-SUM(AK$20:AK350)+AK$15&lt;0.000001,0,IF($C351&gt;='H-32A-WP06 - Debt Service'!AH$24,'H-32A-WP06 - Debt Service'!AH$27/12,0)),"-")</f>
        <v>-</v>
      </c>
      <c r="AL351" s="261">
        <f>IFERROR(IF(-SUM(AL$20:AL350)+AL$15&lt;0.000001,0,IF($C351&gt;='H-32A-WP06 - Debt Service'!AI$24,'H-32A-WP06 - Debt Service'!AI$27/12,0)),"-")</f>
        <v>0</v>
      </c>
      <c r="AM351" s="261">
        <f>IFERROR(IF(-SUM(AM$20:AM350)+AM$15&lt;0.000001,0,IF($C351&gt;='H-32A-WP06 - Debt Service'!AJ$24,'H-32A-WP06 - Debt Service'!AJ$27/12,0)),"-")</f>
        <v>0</v>
      </c>
      <c r="AN351" s="261">
        <f>IFERROR(IF(-SUM(AN$20:AN350)+AN$15&lt;0.000001,0,IF($C351&gt;='H-32A-WP06 - Debt Service'!AK$24,'H-32A-WP06 - Debt Service'!AK$27/12,0)),"-")</f>
        <v>0</v>
      </c>
      <c r="AO351" s="261">
        <f>IFERROR(IF(-SUM(AO$20:AO350)+AO$15&lt;0.000001,0,IF($C351&gt;='H-32A-WP06 - Debt Service'!AL$24,'H-32A-WP06 - Debt Service'!AL$27/12,0)),"-")</f>
        <v>0</v>
      </c>
      <c r="AP351" s="261">
        <f>IFERROR(IF(-SUM(AP$20:AP350)+AP$15&lt;0.000001,0,IF($C351&gt;='H-32A-WP06 - Debt Service'!AM$24,'H-32A-WP06 - Debt Service'!AM$27/12,0)),"-")</f>
        <v>0</v>
      </c>
      <c r="AQ351" s="261">
        <f>IFERROR(IF(-SUM(AQ$20:AQ350)+AQ$15&lt;0.000001,0,IF($C351&gt;='H-32A-WP06 - Debt Service'!AN$24,'H-32A-WP06 - Debt Service'!AN$27/12,0)),"-")</f>
        <v>0</v>
      </c>
      <c r="AR351" s="261">
        <f>IFERROR(IF(-SUM(AR$20:AR350)+AR$15&lt;0.000001,0,IF($C351&gt;='H-32A-WP06 - Debt Service'!AO$24,'H-32A-WP06 - Debt Service'!AO$27/12,0)),"-")</f>
        <v>0</v>
      </c>
      <c r="AS351" s="261">
        <f>IFERROR(IF(-SUM(AS$20:AS350)+AS$15&lt;0.000001,0,IF($C351&gt;='H-32A-WP06 - Debt Service'!AP$24,'H-32A-WP06 - Debt Service'!AP$27/12,0)),"-")</f>
        <v>0</v>
      </c>
      <c r="AT351" s="261">
        <f>IFERROR(IF(-SUM(AT$20:AT350)+AT$15&lt;0.000001,0,IF($C351&gt;='H-32A-WP06 - Debt Service'!AQ$24,'H-32A-WP06 - Debt Service'!AQ$27/12,0)),"-")</f>
        <v>0</v>
      </c>
    </row>
    <row r="352" spans="2:46" x14ac:dyDescent="0.35">
      <c r="B352" s="252">
        <f t="shared" si="23"/>
        <v>2046</v>
      </c>
      <c r="C352" s="273">
        <f t="shared" si="25"/>
        <v>53571</v>
      </c>
      <c r="D352" s="273"/>
      <c r="E352" s="261">
        <f>IFERROR(IF(-SUM(E$20:E351)+E$15&lt;0.000001,0,IF($C352&gt;='H-32A-WP06 - Debt Service'!C$24,'H-32A-WP06 - Debt Service'!C$27/12,0)),"-")</f>
        <v>0</v>
      </c>
      <c r="F352" s="261">
        <f>IFERROR(IF(-SUM(F$20:F351)+F$15&lt;0.000001,0,IF($C352&gt;='H-32A-WP06 - Debt Service'!D$24,'H-32A-WP06 - Debt Service'!D$27/12,0)),"-")</f>
        <v>0</v>
      </c>
      <c r="G352" s="261">
        <f>IFERROR(IF(-SUM(G$20:G351)+G$15&lt;0.000001,0,IF($C352&gt;='H-32A-WP06 - Debt Service'!E$24,'H-32A-WP06 - Debt Service'!E$27/12,0)),"-")</f>
        <v>0</v>
      </c>
      <c r="H352" s="261">
        <f>IFERROR(IF(-SUM(H$20:H351)+H$15&lt;0.000001,0,IF($C352&gt;='H-32A-WP06 - Debt Service'!F$24,'H-32A-WP06 - Debt Service'!F$27/12,0)),"-")</f>
        <v>0</v>
      </c>
      <c r="I352" s="261">
        <f>IFERROR(IF(-SUM(I$20:I351)+I$15&lt;0.000001,0,IF($C352&gt;='H-32A-WP06 - Debt Service'!G$24,'H-32A-WP06 - Debt Service'!G$27/12,0)),"-")</f>
        <v>0</v>
      </c>
      <c r="J352" s="261">
        <f>IFERROR(IF(-SUM(J$20:J351)+J$15&lt;0.000001,0,IF($C352&gt;='H-32A-WP06 - Debt Service'!H$24,'H-32A-WP06 - Debt Service'!H$27/12,0)),"-")</f>
        <v>0</v>
      </c>
      <c r="K352" s="261">
        <f>IFERROR(IF(-SUM(K$20:K351)+K$15&lt;0.000001,0,IF($C352&gt;='H-32A-WP06 - Debt Service'!I$24,'H-32A-WP06 - Debt Service'!I$27/12,0)),"-")</f>
        <v>0</v>
      </c>
      <c r="L352" s="261">
        <f>IFERROR(IF(-SUM(L$20:L351)+L$15&lt;0.000001,0,IF($C352&gt;='H-32A-WP06 - Debt Service'!J$24,'H-32A-WP06 - Debt Service'!J$27/12,0)),"-")</f>
        <v>0</v>
      </c>
      <c r="M352" s="261">
        <f>IFERROR(IF(-SUM(M$20:M351)+M$15&lt;0.000001,0,IF($C352&gt;='H-32A-WP06 - Debt Service'!K$24,'H-32A-WP06 - Debt Service'!K$27/12,0)),"-")</f>
        <v>0</v>
      </c>
      <c r="N352" s="261"/>
      <c r="O352" s="261"/>
      <c r="P352" s="261">
        <f>IFERROR(IF(-SUM(P$20:P351)+P$15&lt;0.000001,0,IF($C352&gt;='H-32A-WP06 - Debt Service'!M$24,'H-32A-WP06 - Debt Service'!M$27/12,0)),"-")</f>
        <v>0</v>
      </c>
      <c r="Q352" s="261">
        <f>IFERROR(IF(-SUM(Q$20:Q351)+Q$15&lt;0.000001,0,IF($C352&gt;='H-32A-WP06 - Debt Service'!L$24,'H-32A-WP06 - Debt Service'!L$27/12,0)),"-")</f>
        <v>0</v>
      </c>
      <c r="R352" s="261">
        <f>IFERROR(IF(-SUM(R$20:R351)+R$15&lt;0.000001,0,IF($C352&gt;='H-32A-WP06 - Debt Service'!S$24,'H-32A-WP06 - Debt Service'!S$27/12,0)),"-")</f>
        <v>0</v>
      </c>
      <c r="S352" s="261">
        <f>IFERROR(IF(-SUM(S$20:S351)+S$15&lt;0.000001,0,IF($C352&gt;='H-32A-WP06 - Debt Service'!O$24,'H-32A-WP06 - Debt Service'!O$27/12,0)),"-")</f>
        <v>0</v>
      </c>
      <c r="T352" s="261">
        <f>IFERROR(IF(-SUM(T$20:T351)+T$15&lt;0.000001,0,IF($C352&gt;='H-32A-WP06 - Debt Service'!#REF!,'H-32A-WP06 - Debt Service'!#REF!/12,0)),"-")</f>
        <v>0</v>
      </c>
      <c r="U352" s="261">
        <f>IFERROR(IF(-SUM(U$20:U351)+U$15&lt;0.000001,0,IF($C352&gt;='H-32A-WP06 - Debt Service'!T$24,'H-32A-WP06 - Debt Service'!T$27/12,0)),"-")</f>
        <v>0</v>
      </c>
      <c r="V352" s="261">
        <f>IFERROR(IF(-SUM(V$20:V351)+V$15&lt;0.000001,0,IF($C352&gt;='H-32A-WP06 - Debt Service'!N$24,'H-32A-WP06 - Debt Service'!N$27/12,0)),"-")</f>
        <v>0</v>
      </c>
      <c r="W352" s="261">
        <f>IFERROR(IF(-SUM(W$20:W351)+W$15&lt;0.000001,0,IF($C352&gt;='H-32A-WP06 - Debt Service'!Q$24,'H-32A-WP06 - Debt Service'!Q$27/12,0)),"-")</f>
        <v>0</v>
      </c>
      <c r="X352" s="261">
        <f>IFERROR(IF(-SUM(X$20:X351)+X$15&lt;0.000001,0,IF($C352&gt;='H-32A-WP06 - Debt Service'!T$24,'H-32A-WP06 - Debt Service'!T$27/12,0)),"-")</f>
        <v>0</v>
      </c>
      <c r="Y352" s="261">
        <f>IFERROR(IF(-SUM(Y$20:Y351)+Y$15&lt;0.000001,0,IF($C352&gt;='H-32A-WP06 - Debt Service'!#REF!,'H-32A-WP06 - Debt Service'!#REF!/12,0)),"-")</f>
        <v>0</v>
      </c>
      <c r="Z352" s="261">
        <f>IFERROR(IF(-SUM(Z$20:Z351)+Z$15&lt;0.000001,0,IF($C352&gt;='H-32A-WP06 - Debt Service'!S$24,'H-32A-WP06 - Debt Service'!S$27/12,0)),"-")</f>
        <v>0</v>
      </c>
      <c r="AA352" s="261">
        <f>IFERROR(IF(-SUM(AA$20:AA351)+AA$15&lt;0.000001,0,IF($C352&gt;='H-32A-WP06 - Debt Service'!R$24,'H-32A-WP06 - Debt Service'!R$27/12,0)),"-")</f>
        <v>0</v>
      </c>
      <c r="AB352" s="261">
        <f>IFERROR(IF(-SUM(AB$20:AB351)+AB$15&lt;0.000001,0,IF($C352&gt;='H-32A-WP06 - Debt Service'!P$24,'H-32A-WP06 - Debt Service'!P$27/12,0)),"-")</f>
        <v>0</v>
      </c>
      <c r="AC352" s="261">
        <f>IFERROR(IF(-SUM(AC$20:AC351)+AC$15&lt;0.000001,0,IF($C352&gt;='H-32A-WP06 - Debt Service'!#REF!,'H-32A-WP06 - Debt Service'!#REF!/12,0)),"-")</f>
        <v>0</v>
      </c>
      <c r="AD352" s="261">
        <f>IFERROR(IF(-SUM(AD$20:AD351)+AD$15&lt;0.000001,0,IF($C352&gt;='H-32A-WP06 - Debt Service'!#REF!,'H-32A-WP06 - Debt Service'!#REF!/12,0)),"-")</f>
        <v>0</v>
      </c>
      <c r="AE352" s="261">
        <f>IFERROR(IF(-SUM(AE$20:AE351)+AE$15&lt;0.000001,0,IF($C352&gt;='H-32A-WP06 - Debt Service'!#REF!,'H-32A-WP06 - Debt Service'!#REF!/12,0)),"-")</f>
        <v>0</v>
      </c>
      <c r="AF352" s="261">
        <f>IFERROR(IF(-SUM(AF$20:AF351)+AF$15&lt;0.000001,0,IF($C352&gt;='H-32A-WP06 - Debt Service'!#REF!,'H-32A-WP06 - Debt Service'!#REF!/12,0)),"-")</f>
        <v>0</v>
      </c>
      <c r="AH352" s="252">
        <f t="shared" si="24"/>
        <v>2046</v>
      </c>
      <c r="AI352" s="273">
        <f t="shared" si="26"/>
        <v>53571</v>
      </c>
      <c r="AJ352" s="273"/>
      <c r="AK352" s="261" t="str">
        <f>IFERROR(IF(-SUM(AK$20:AK351)+AK$15&lt;0.000001,0,IF($C352&gt;='H-32A-WP06 - Debt Service'!AH$24,'H-32A-WP06 - Debt Service'!AH$27/12,0)),"-")</f>
        <v>-</v>
      </c>
      <c r="AL352" s="261">
        <f>IFERROR(IF(-SUM(AL$20:AL351)+AL$15&lt;0.000001,0,IF($C352&gt;='H-32A-WP06 - Debt Service'!AI$24,'H-32A-WP06 - Debt Service'!AI$27/12,0)),"-")</f>
        <v>0</v>
      </c>
      <c r="AM352" s="261">
        <f>IFERROR(IF(-SUM(AM$20:AM351)+AM$15&lt;0.000001,0,IF($C352&gt;='H-32A-WP06 - Debt Service'!AJ$24,'H-32A-WP06 - Debt Service'!AJ$27/12,0)),"-")</f>
        <v>0</v>
      </c>
      <c r="AN352" s="261">
        <f>IFERROR(IF(-SUM(AN$20:AN351)+AN$15&lt;0.000001,0,IF($C352&gt;='H-32A-WP06 - Debt Service'!AK$24,'H-32A-WP06 - Debt Service'!AK$27/12,0)),"-")</f>
        <v>0</v>
      </c>
      <c r="AO352" s="261">
        <f>IFERROR(IF(-SUM(AO$20:AO351)+AO$15&lt;0.000001,0,IF($C352&gt;='H-32A-WP06 - Debt Service'!AL$24,'H-32A-WP06 - Debt Service'!AL$27/12,0)),"-")</f>
        <v>0</v>
      </c>
      <c r="AP352" s="261">
        <f>IFERROR(IF(-SUM(AP$20:AP351)+AP$15&lt;0.000001,0,IF($C352&gt;='H-32A-WP06 - Debt Service'!AM$24,'H-32A-WP06 - Debt Service'!AM$27/12,0)),"-")</f>
        <v>0</v>
      </c>
      <c r="AQ352" s="261">
        <f>IFERROR(IF(-SUM(AQ$20:AQ351)+AQ$15&lt;0.000001,0,IF($C352&gt;='H-32A-WP06 - Debt Service'!AN$24,'H-32A-WP06 - Debt Service'!AN$27/12,0)),"-")</f>
        <v>0</v>
      </c>
      <c r="AR352" s="261">
        <f>IFERROR(IF(-SUM(AR$20:AR351)+AR$15&lt;0.000001,0,IF($C352&gt;='H-32A-WP06 - Debt Service'!AO$24,'H-32A-WP06 - Debt Service'!AO$27/12,0)),"-")</f>
        <v>0</v>
      </c>
      <c r="AS352" s="261">
        <f>IFERROR(IF(-SUM(AS$20:AS351)+AS$15&lt;0.000001,0,IF($C352&gt;='H-32A-WP06 - Debt Service'!AP$24,'H-32A-WP06 - Debt Service'!AP$27/12,0)),"-")</f>
        <v>0</v>
      </c>
      <c r="AT352" s="261">
        <f>IFERROR(IF(-SUM(AT$20:AT351)+AT$15&lt;0.000001,0,IF($C352&gt;='H-32A-WP06 - Debt Service'!AQ$24,'H-32A-WP06 - Debt Service'!AQ$27/12,0)),"-")</f>
        <v>0</v>
      </c>
    </row>
    <row r="353" spans="2:46" x14ac:dyDescent="0.35">
      <c r="B353" s="252">
        <f t="shared" si="23"/>
        <v>2046</v>
      </c>
      <c r="C353" s="273">
        <f t="shared" si="25"/>
        <v>53601</v>
      </c>
      <c r="D353" s="273"/>
      <c r="E353" s="261">
        <f>IFERROR(IF(-SUM(E$20:E352)+E$15&lt;0.000001,0,IF($C353&gt;='H-32A-WP06 - Debt Service'!C$24,'H-32A-WP06 - Debt Service'!C$27/12,0)),"-")</f>
        <v>0</v>
      </c>
      <c r="F353" s="261">
        <f>IFERROR(IF(-SUM(F$20:F352)+F$15&lt;0.000001,0,IF($C353&gt;='H-32A-WP06 - Debt Service'!D$24,'H-32A-WP06 - Debt Service'!D$27/12,0)),"-")</f>
        <v>0</v>
      </c>
      <c r="G353" s="261">
        <f>IFERROR(IF(-SUM(G$20:G352)+G$15&lt;0.000001,0,IF($C353&gt;='H-32A-WP06 - Debt Service'!E$24,'H-32A-WP06 - Debt Service'!E$27/12,0)),"-")</f>
        <v>0</v>
      </c>
      <c r="H353" s="261">
        <f>IFERROR(IF(-SUM(H$20:H352)+H$15&lt;0.000001,0,IF($C353&gt;='H-32A-WP06 - Debt Service'!F$24,'H-32A-WP06 - Debt Service'!F$27/12,0)),"-")</f>
        <v>0</v>
      </c>
      <c r="I353" s="261">
        <f>IFERROR(IF(-SUM(I$20:I352)+I$15&lt;0.000001,0,IF($C353&gt;='H-32A-WP06 - Debt Service'!G$24,'H-32A-WP06 - Debt Service'!G$27/12,0)),"-")</f>
        <v>0</v>
      </c>
      <c r="J353" s="261">
        <f>IFERROR(IF(-SUM(J$20:J352)+J$15&lt;0.000001,0,IF($C353&gt;='H-32A-WP06 - Debt Service'!H$24,'H-32A-WP06 - Debt Service'!H$27/12,0)),"-")</f>
        <v>0</v>
      </c>
      <c r="K353" s="261">
        <f>IFERROR(IF(-SUM(K$20:K352)+K$15&lt;0.000001,0,IF($C353&gt;='H-32A-WP06 - Debt Service'!I$24,'H-32A-WP06 - Debt Service'!I$27/12,0)),"-")</f>
        <v>0</v>
      </c>
      <c r="L353" s="261">
        <f>IFERROR(IF(-SUM(L$20:L352)+L$15&lt;0.000001,0,IF($C353&gt;='H-32A-WP06 - Debt Service'!J$24,'H-32A-WP06 - Debt Service'!J$27/12,0)),"-")</f>
        <v>0</v>
      </c>
      <c r="M353" s="261">
        <f>IFERROR(IF(-SUM(M$20:M352)+M$15&lt;0.000001,0,IF($C353&gt;='H-32A-WP06 - Debt Service'!K$24,'H-32A-WP06 - Debt Service'!K$27/12,0)),"-")</f>
        <v>0</v>
      </c>
      <c r="N353" s="261"/>
      <c r="O353" s="261"/>
      <c r="P353" s="261">
        <f>IFERROR(IF(-SUM(P$20:P352)+P$15&lt;0.000001,0,IF($C353&gt;='H-32A-WP06 - Debt Service'!M$24,'H-32A-WP06 - Debt Service'!M$27/12,0)),"-")</f>
        <v>0</v>
      </c>
      <c r="Q353" s="261">
        <f>IFERROR(IF(-SUM(Q$20:Q352)+Q$15&lt;0.000001,0,IF($C353&gt;='H-32A-WP06 - Debt Service'!L$24,'H-32A-WP06 - Debt Service'!L$27/12,0)),"-")</f>
        <v>0</v>
      </c>
      <c r="R353" s="261">
        <f>IFERROR(IF(-SUM(R$20:R352)+R$15&lt;0.000001,0,IF($C353&gt;='H-32A-WP06 - Debt Service'!S$24,'H-32A-WP06 - Debt Service'!S$27/12,0)),"-")</f>
        <v>0</v>
      </c>
      <c r="S353" s="261">
        <f>IFERROR(IF(-SUM(S$20:S352)+S$15&lt;0.000001,0,IF($C353&gt;='H-32A-WP06 - Debt Service'!O$24,'H-32A-WP06 - Debt Service'!O$27/12,0)),"-")</f>
        <v>0</v>
      </c>
      <c r="T353" s="261">
        <f>IFERROR(IF(-SUM(T$20:T352)+T$15&lt;0.000001,0,IF($C353&gt;='H-32A-WP06 - Debt Service'!#REF!,'H-32A-WP06 - Debt Service'!#REF!/12,0)),"-")</f>
        <v>0</v>
      </c>
      <c r="U353" s="261">
        <f>IFERROR(IF(-SUM(U$20:U352)+U$15&lt;0.000001,0,IF($C353&gt;='H-32A-WP06 - Debt Service'!T$24,'H-32A-WP06 - Debt Service'!T$27/12,0)),"-")</f>
        <v>0</v>
      </c>
      <c r="V353" s="261">
        <f>IFERROR(IF(-SUM(V$20:V352)+V$15&lt;0.000001,0,IF($C353&gt;='H-32A-WP06 - Debt Service'!N$24,'H-32A-WP06 - Debt Service'!N$27/12,0)),"-")</f>
        <v>0</v>
      </c>
      <c r="W353" s="261">
        <f>IFERROR(IF(-SUM(W$20:W352)+W$15&lt;0.000001,0,IF($C353&gt;='H-32A-WP06 - Debt Service'!Q$24,'H-32A-WP06 - Debt Service'!Q$27/12,0)),"-")</f>
        <v>0</v>
      </c>
      <c r="X353" s="261">
        <f>IFERROR(IF(-SUM(X$20:X352)+X$15&lt;0.000001,0,IF($C353&gt;='H-32A-WP06 - Debt Service'!T$24,'H-32A-WP06 - Debt Service'!T$27/12,0)),"-")</f>
        <v>0</v>
      </c>
      <c r="Y353" s="261">
        <f>IFERROR(IF(-SUM(Y$20:Y352)+Y$15&lt;0.000001,0,IF($C353&gt;='H-32A-WP06 - Debt Service'!#REF!,'H-32A-WP06 - Debt Service'!#REF!/12,0)),"-")</f>
        <v>0</v>
      </c>
      <c r="Z353" s="261">
        <f>IFERROR(IF(-SUM(Z$20:Z352)+Z$15&lt;0.000001,0,IF($C353&gt;='H-32A-WP06 - Debt Service'!S$24,'H-32A-WP06 - Debt Service'!S$27/12,0)),"-")</f>
        <v>0</v>
      </c>
      <c r="AA353" s="261">
        <f>IFERROR(IF(-SUM(AA$20:AA352)+AA$15&lt;0.000001,0,IF($C353&gt;='H-32A-WP06 - Debt Service'!R$24,'H-32A-WP06 - Debt Service'!R$27/12,0)),"-")</f>
        <v>0</v>
      </c>
      <c r="AB353" s="261">
        <f>IFERROR(IF(-SUM(AB$20:AB352)+AB$15&lt;0.000001,0,IF($C353&gt;='H-32A-WP06 - Debt Service'!P$24,'H-32A-WP06 - Debt Service'!P$27/12,0)),"-")</f>
        <v>0</v>
      </c>
      <c r="AC353" s="261">
        <f>IFERROR(IF(-SUM(AC$20:AC352)+AC$15&lt;0.000001,0,IF($C353&gt;='H-32A-WP06 - Debt Service'!#REF!,'H-32A-WP06 - Debt Service'!#REF!/12,0)),"-")</f>
        <v>0</v>
      </c>
      <c r="AD353" s="261">
        <f>IFERROR(IF(-SUM(AD$20:AD352)+AD$15&lt;0.000001,0,IF($C353&gt;='H-32A-WP06 - Debt Service'!#REF!,'H-32A-WP06 - Debt Service'!#REF!/12,0)),"-")</f>
        <v>0</v>
      </c>
      <c r="AE353" s="261">
        <f>IFERROR(IF(-SUM(AE$20:AE352)+AE$15&lt;0.000001,0,IF($C353&gt;='H-32A-WP06 - Debt Service'!#REF!,'H-32A-WP06 - Debt Service'!#REF!/12,0)),"-")</f>
        <v>0</v>
      </c>
      <c r="AF353" s="261">
        <f>IFERROR(IF(-SUM(AF$20:AF352)+AF$15&lt;0.000001,0,IF($C353&gt;='H-32A-WP06 - Debt Service'!#REF!,'H-32A-WP06 - Debt Service'!#REF!/12,0)),"-")</f>
        <v>0</v>
      </c>
      <c r="AH353" s="252">
        <f t="shared" si="24"/>
        <v>2046</v>
      </c>
      <c r="AI353" s="273">
        <f t="shared" si="26"/>
        <v>53601</v>
      </c>
      <c r="AJ353" s="273"/>
      <c r="AK353" s="261" t="str">
        <f>IFERROR(IF(-SUM(AK$20:AK352)+AK$15&lt;0.000001,0,IF($C353&gt;='H-32A-WP06 - Debt Service'!AH$24,'H-32A-WP06 - Debt Service'!AH$27/12,0)),"-")</f>
        <v>-</v>
      </c>
      <c r="AL353" s="261">
        <f>IFERROR(IF(-SUM(AL$20:AL352)+AL$15&lt;0.000001,0,IF($C353&gt;='H-32A-WP06 - Debt Service'!AI$24,'H-32A-WP06 - Debt Service'!AI$27/12,0)),"-")</f>
        <v>0</v>
      </c>
      <c r="AM353" s="261">
        <f>IFERROR(IF(-SUM(AM$20:AM352)+AM$15&lt;0.000001,0,IF($C353&gt;='H-32A-WP06 - Debt Service'!AJ$24,'H-32A-WP06 - Debt Service'!AJ$27/12,0)),"-")</f>
        <v>0</v>
      </c>
      <c r="AN353" s="261">
        <f>IFERROR(IF(-SUM(AN$20:AN352)+AN$15&lt;0.000001,0,IF($C353&gt;='H-32A-WP06 - Debt Service'!AK$24,'H-32A-WP06 - Debt Service'!AK$27/12,0)),"-")</f>
        <v>0</v>
      </c>
      <c r="AO353" s="261">
        <f>IFERROR(IF(-SUM(AO$20:AO352)+AO$15&lt;0.000001,0,IF($C353&gt;='H-32A-WP06 - Debt Service'!AL$24,'H-32A-WP06 - Debt Service'!AL$27/12,0)),"-")</f>
        <v>0</v>
      </c>
      <c r="AP353" s="261">
        <f>IFERROR(IF(-SUM(AP$20:AP352)+AP$15&lt;0.000001,0,IF($C353&gt;='H-32A-WP06 - Debt Service'!AM$24,'H-32A-WP06 - Debt Service'!AM$27/12,0)),"-")</f>
        <v>0</v>
      </c>
      <c r="AQ353" s="261">
        <f>IFERROR(IF(-SUM(AQ$20:AQ352)+AQ$15&lt;0.000001,0,IF($C353&gt;='H-32A-WP06 - Debt Service'!AN$24,'H-32A-WP06 - Debt Service'!AN$27/12,0)),"-")</f>
        <v>0</v>
      </c>
      <c r="AR353" s="261">
        <f>IFERROR(IF(-SUM(AR$20:AR352)+AR$15&lt;0.000001,0,IF($C353&gt;='H-32A-WP06 - Debt Service'!AO$24,'H-32A-WP06 - Debt Service'!AO$27/12,0)),"-")</f>
        <v>0</v>
      </c>
      <c r="AS353" s="261">
        <f>IFERROR(IF(-SUM(AS$20:AS352)+AS$15&lt;0.000001,0,IF($C353&gt;='H-32A-WP06 - Debt Service'!AP$24,'H-32A-WP06 - Debt Service'!AP$27/12,0)),"-")</f>
        <v>0</v>
      </c>
      <c r="AT353" s="261">
        <f>IFERROR(IF(-SUM(AT$20:AT352)+AT$15&lt;0.000001,0,IF($C353&gt;='H-32A-WP06 - Debt Service'!AQ$24,'H-32A-WP06 - Debt Service'!AQ$27/12,0)),"-")</f>
        <v>0</v>
      </c>
    </row>
    <row r="354" spans="2:46" x14ac:dyDescent="0.35">
      <c r="B354" s="252">
        <f t="shared" si="23"/>
        <v>2046</v>
      </c>
      <c r="C354" s="273">
        <f t="shared" si="25"/>
        <v>53632</v>
      </c>
      <c r="D354" s="273"/>
      <c r="E354" s="261">
        <f>IFERROR(IF(-SUM(E$20:E353)+E$15&lt;0.000001,0,IF($C354&gt;='H-32A-WP06 - Debt Service'!C$24,'H-32A-WP06 - Debt Service'!C$27/12,0)),"-")</f>
        <v>0</v>
      </c>
      <c r="F354" s="261">
        <f>IFERROR(IF(-SUM(F$20:F353)+F$15&lt;0.000001,0,IF($C354&gt;='H-32A-WP06 - Debt Service'!D$24,'H-32A-WP06 - Debt Service'!D$27/12,0)),"-")</f>
        <v>0</v>
      </c>
      <c r="G354" s="261">
        <f>IFERROR(IF(-SUM(G$20:G353)+G$15&lt;0.000001,0,IF($C354&gt;='H-32A-WP06 - Debt Service'!E$24,'H-32A-WP06 - Debt Service'!E$27/12,0)),"-")</f>
        <v>0</v>
      </c>
      <c r="H354" s="261">
        <f>IFERROR(IF(-SUM(H$20:H353)+H$15&lt;0.000001,0,IF($C354&gt;='H-32A-WP06 - Debt Service'!F$24,'H-32A-WP06 - Debt Service'!F$27/12,0)),"-")</f>
        <v>0</v>
      </c>
      <c r="I354" s="261">
        <f>IFERROR(IF(-SUM(I$20:I353)+I$15&lt;0.000001,0,IF($C354&gt;='H-32A-WP06 - Debt Service'!G$24,'H-32A-WP06 - Debt Service'!G$27/12,0)),"-")</f>
        <v>0</v>
      </c>
      <c r="J354" s="261">
        <f>IFERROR(IF(-SUM(J$20:J353)+J$15&lt;0.000001,0,IF($C354&gt;='H-32A-WP06 - Debt Service'!H$24,'H-32A-WP06 - Debt Service'!H$27/12,0)),"-")</f>
        <v>0</v>
      </c>
      <c r="K354" s="261">
        <f>IFERROR(IF(-SUM(K$20:K353)+K$15&lt;0.000001,0,IF($C354&gt;='H-32A-WP06 - Debt Service'!I$24,'H-32A-WP06 - Debt Service'!I$27/12,0)),"-")</f>
        <v>0</v>
      </c>
      <c r="L354" s="261">
        <f>IFERROR(IF(-SUM(L$20:L353)+L$15&lt;0.000001,0,IF($C354&gt;='H-32A-WP06 - Debt Service'!J$24,'H-32A-WP06 - Debt Service'!J$27/12,0)),"-")</f>
        <v>0</v>
      </c>
      <c r="M354" s="261">
        <f>IFERROR(IF(-SUM(M$20:M353)+M$15&lt;0.000001,0,IF($C354&gt;='H-32A-WP06 - Debt Service'!K$24,'H-32A-WP06 - Debt Service'!K$27/12,0)),"-")</f>
        <v>0</v>
      </c>
      <c r="N354" s="261"/>
      <c r="O354" s="261"/>
      <c r="P354" s="261">
        <f>IFERROR(IF(-SUM(P$20:P353)+P$15&lt;0.000001,0,IF($C354&gt;='H-32A-WP06 - Debt Service'!M$24,'H-32A-WP06 - Debt Service'!M$27/12,0)),"-")</f>
        <v>0</v>
      </c>
      <c r="Q354" s="261">
        <f>IFERROR(IF(-SUM(Q$20:Q353)+Q$15&lt;0.000001,0,IF($C354&gt;='H-32A-WP06 - Debt Service'!L$24,'H-32A-WP06 - Debt Service'!L$27/12,0)),"-")</f>
        <v>0</v>
      </c>
      <c r="R354" s="261">
        <f>IFERROR(IF(-SUM(R$20:R353)+R$15&lt;0.000001,0,IF($C354&gt;='H-32A-WP06 - Debt Service'!S$24,'H-32A-WP06 - Debt Service'!S$27/12,0)),"-")</f>
        <v>0</v>
      </c>
      <c r="S354" s="261">
        <f>IFERROR(IF(-SUM(S$20:S353)+S$15&lt;0.000001,0,IF($C354&gt;='H-32A-WP06 - Debt Service'!O$24,'H-32A-WP06 - Debt Service'!O$27/12,0)),"-")</f>
        <v>0</v>
      </c>
      <c r="T354" s="261">
        <f>IFERROR(IF(-SUM(T$20:T353)+T$15&lt;0.000001,0,IF($C354&gt;='H-32A-WP06 - Debt Service'!#REF!,'H-32A-WP06 - Debt Service'!#REF!/12,0)),"-")</f>
        <v>0</v>
      </c>
      <c r="U354" s="261">
        <f>IFERROR(IF(-SUM(U$20:U353)+U$15&lt;0.000001,0,IF($C354&gt;='H-32A-WP06 - Debt Service'!T$24,'H-32A-WP06 - Debt Service'!T$27/12,0)),"-")</f>
        <v>0</v>
      </c>
      <c r="V354" s="261">
        <f>IFERROR(IF(-SUM(V$20:V353)+V$15&lt;0.000001,0,IF($C354&gt;='H-32A-WP06 - Debt Service'!N$24,'H-32A-WP06 - Debt Service'!N$27/12,0)),"-")</f>
        <v>0</v>
      </c>
      <c r="W354" s="261">
        <f>IFERROR(IF(-SUM(W$20:W353)+W$15&lt;0.000001,0,IF($C354&gt;='H-32A-WP06 - Debt Service'!Q$24,'H-32A-WP06 - Debt Service'!Q$27/12,0)),"-")</f>
        <v>0</v>
      </c>
      <c r="X354" s="261">
        <f>IFERROR(IF(-SUM(X$20:X353)+X$15&lt;0.000001,0,IF($C354&gt;='H-32A-WP06 - Debt Service'!T$24,'H-32A-WP06 - Debt Service'!T$27/12,0)),"-")</f>
        <v>0</v>
      </c>
      <c r="Y354" s="261">
        <f>IFERROR(IF(-SUM(Y$20:Y353)+Y$15&lt;0.000001,0,IF($C354&gt;='H-32A-WP06 - Debt Service'!#REF!,'H-32A-WP06 - Debt Service'!#REF!/12,0)),"-")</f>
        <v>0</v>
      </c>
      <c r="Z354" s="261">
        <f>IFERROR(IF(-SUM(Z$20:Z353)+Z$15&lt;0.000001,0,IF($C354&gt;='H-32A-WP06 - Debt Service'!S$24,'H-32A-WP06 - Debt Service'!S$27/12,0)),"-")</f>
        <v>0</v>
      </c>
      <c r="AA354" s="261">
        <f>IFERROR(IF(-SUM(AA$20:AA353)+AA$15&lt;0.000001,0,IF($C354&gt;='H-32A-WP06 - Debt Service'!R$24,'H-32A-WP06 - Debt Service'!R$27/12,0)),"-")</f>
        <v>0</v>
      </c>
      <c r="AB354" s="261">
        <f>IFERROR(IF(-SUM(AB$20:AB353)+AB$15&lt;0.000001,0,IF($C354&gt;='H-32A-WP06 - Debt Service'!P$24,'H-32A-WP06 - Debt Service'!P$27/12,0)),"-")</f>
        <v>0</v>
      </c>
      <c r="AC354" s="261">
        <f>IFERROR(IF(-SUM(AC$20:AC353)+AC$15&lt;0.000001,0,IF($C354&gt;='H-32A-WP06 - Debt Service'!#REF!,'H-32A-WP06 - Debt Service'!#REF!/12,0)),"-")</f>
        <v>0</v>
      </c>
      <c r="AD354" s="261">
        <f>IFERROR(IF(-SUM(AD$20:AD353)+AD$15&lt;0.000001,0,IF($C354&gt;='H-32A-WP06 - Debt Service'!#REF!,'H-32A-WP06 - Debt Service'!#REF!/12,0)),"-")</f>
        <v>0</v>
      </c>
      <c r="AE354" s="261">
        <f>IFERROR(IF(-SUM(AE$20:AE353)+AE$15&lt;0.000001,0,IF($C354&gt;='H-32A-WP06 - Debt Service'!#REF!,'H-32A-WP06 - Debt Service'!#REF!/12,0)),"-")</f>
        <v>0</v>
      </c>
      <c r="AF354" s="261">
        <f>IFERROR(IF(-SUM(AF$20:AF353)+AF$15&lt;0.000001,0,IF($C354&gt;='H-32A-WP06 - Debt Service'!#REF!,'H-32A-WP06 - Debt Service'!#REF!/12,0)),"-")</f>
        <v>0</v>
      </c>
      <c r="AH354" s="252">
        <f t="shared" si="24"/>
        <v>2046</v>
      </c>
      <c r="AI354" s="273">
        <f t="shared" si="26"/>
        <v>53632</v>
      </c>
      <c r="AJ354" s="273"/>
      <c r="AK354" s="261" t="str">
        <f>IFERROR(IF(-SUM(AK$20:AK353)+AK$15&lt;0.000001,0,IF($C354&gt;='H-32A-WP06 - Debt Service'!AH$24,'H-32A-WP06 - Debt Service'!AH$27/12,0)),"-")</f>
        <v>-</v>
      </c>
      <c r="AL354" s="261">
        <f>IFERROR(IF(-SUM(AL$20:AL353)+AL$15&lt;0.000001,0,IF($C354&gt;='H-32A-WP06 - Debt Service'!AI$24,'H-32A-WP06 - Debt Service'!AI$27/12,0)),"-")</f>
        <v>0</v>
      </c>
      <c r="AM354" s="261">
        <f>IFERROR(IF(-SUM(AM$20:AM353)+AM$15&lt;0.000001,0,IF($C354&gt;='H-32A-WP06 - Debt Service'!AJ$24,'H-32A-WP06 - Debt Service'!AJ$27/12,0)),"-")</f>
        <v>0</v>
      </c>
      <c r="AN354" s="261">
        <f>IFERROR(IF(-SUM(AN$20:AN353)+AN$15&lt;0.000001,0,IF($C354&gt;='H-32A-WP06 - Debt Service'!AK$24,'H-32A-WP06 - Debt Service'!AK$27/12,0)),"-")</f>
        <v>0</v>
      </c>
      <c r="AO354" s="261">
        <f>IFERROR(IF(-SUM(AO$20:AO353)+AO$15&lt;0.000001,0,IF($C354&gt;='H-32A-WP06 - Debt Service'!AL$24,'H-32A-WP06 - Debt Service'!AL$27/12,0)),"-")</f>
        <v>0</v>
      </c>
      <c r="AP354" s="261">
        <f>IFERROR(IF(-SUM(AP$20:AP353)+AP$15&lt;0.000001,0,IF($C354&gt;='H-32A-WP06 - Debt Service'!AM$24,'H-32A-WP06 - Debt Service'!AM$27/12,0)),"-")</f>
        <v>0</v>
      </c>
      <c r="AQ354" s="261">
        <f>IFERROR(IF(-SUM(AQ$20:AQ353)+AQ$15&lt;0.000001,0,IF($C354&gt;='H-32A-WP06 - Debt Service'!AN$24,'H-32A-WP06 - Debt Service'!AN$27/12,0)),"-")</f>
        <v>0</v>
      </c>
      <c r="AR354" s="261">
        <f>IFERROR(IF(-SUM(AR$20:AR353)+AR$15&lt;0.000001,0,IF($C354&gt;='H-32A-WP06 - Debt Service'!AO$24,'H-32A-WP06 - Debt Service'!AO$27/12,0)),"-")</f>
        <v>0</v>
      </c>
      <c r="AS354" s="261">
        <f>IFERROR(IF(-SUM(AS$20:AS353)+AS$15&lt;0.000001,0,IF($C354&gt;='H-32A-WP06 - Debt Service'!AP$24,'H-32A-WP06 - Debt Service'!AP$27/12,0)),"-")</f>
        <v>0</v>
      </c>
      <c r="AT354" s="261">
        <f>IFERROR(IF(-SUM(AT$20:AT353)+AT$15&lt;0.000001,0,IF($C354&gt;='H-32A-WP06 - Debt Service'!AQ$24,'H-32A-WP06 - Debt Service'!AQ$27/12,0)),"-")</f>
        <v>0</v>
      </c>
    </row>
    <row r="355" spans="2:46" x14ac:dyDescent="0.35">
      <c r="B355" s="252">
        <f t="shared" si="23"/>
        <v>2046</v>
      </c>
      <c r="C355" s="273">
        <f t="shared" si="25"/>
        <v>53662</v>
      </c>
      <c r="D355" s="273"/>
      <c r="E355" s="261">
        <f>IFERROR(IF(-SUM(E$20:E354)+E$15&lt;0.000001,0,IF($C355&gt;='H-32A-WP06 - Debt Service'!C$24,'H-32A-WP06 - Debt Service'!C$27/12,0)),"-")</f>
        <v>0</v>
      </c>
      <c r="F355" s="261">
        <f>IFERROR(IF(-SUM(F$20:F354)+F$15&lt;0.000001,0,IF($C355&gt;='H-32A-WP06 - Debt Service'!D$24,'H-32A-WP06 - Debt Service'!D$27/12,0)),"-")</f>
        <v>0</v>
      </c>
      <c r="G355" s="261">
        <f>IFERROR(IF(-SUM(G$20:G354)+G$15&lt;0.000001,0,IF($C355&gt;='H-32A-WP06 - Debt Service'!E$24,'H-32A-WP06 - Debt Service'!E$27/12,0)),"-")</f>
        <v>0</v>
      </c>
      <c r="H355" s="261">
        <f>IFERROR(IF(-SUM(H$20:H354)+H$15&lt;0.000001,0,IF($C355&gt;='H-32A-WP06 - Debt Service'!F$24,'H-32A-WP06 - Debt Service'!F$27/12,0)),"-")</f>
        <v>0</v>
      </c>
      <c r="I355" s="261">
        <f>IFERROR(IF(-SUM(I$20:I354)+I$15&lt;0.000001,0,IF($C355&gt;='H-32A-WP06 - Debt Service'!G$24,'H-32A-WP06 - Debt Service'!G$27/12,0)),"-")</f>
        <v>0</v>
      </c>
      <c r="J355" s="261">
        <f>IFERROR(IF(-SUM(J$20:J354)+J$15&lt;0.000001,0,IF($C355&gt;='H-32A-WP06 - Debt Service'!H$24,'H-32A-WP06 - Debt Service'!H$27/12,0)),"-")</f>
        <v>0</v>
      </c>
      <c r="K355" s="261">
        <f>IFERROR(IF(-SUM(K$20:K354)+K$15&lt;0.000001,0,IF($C355&gt;='H-32A-WP06 - Debt Service'!I$24,'H-32A-WP06 - Debt Service'!I$27/12,0)),"-")</f>
        <v>0</v>
      </c>
      <c r="L355" s="261">
        <f>IFERROR(IF(-SUM(L$20:L354)+L$15&lt;0.000001,0,IF($C355&gt;='H-32A-WP06 - Debt Service'!J$24,'H-32A-WP06 - Debt Service'!J$27/12,0)),"-")</f>
        <v>0</v>
      </c>
      <c r="M355" s="261">
        <f>IFERROR(IF(-SUM(M$20:M354)+M$15&lt;0.000001,0,IF($C355&gt;='H-32A-WP06 - Debt Service'!K$24,'H-32A-WP06 - Debt Service'!K$27/12,0)),"-")</f>
        <v>0</v>
      </c>
      <c r="N355" s="261"/>
      <c r="O355" s="261"/>
      <c r="P355" s="261">
        <f>IFERROR(IF(-SUM(P$20:P354)+P$15&lt;0.000001,0,IF($C355&gt;='H-32A-WP06 - Debt Service'!M$24,'H-32A-WP06 - Debt Service'!M$27/12,0)),"-")</f>
        <v>0</v>
      </c>
      <c r="Q355" s="261">
        <f>IFERROR(IF(-SUM(Q$20:Q354)+Q$15&lt;0.000001,0,IF($C355&gt;='H-32A-WP06 - Debt Service'!L$24,'H-32A-WP06 - Debt Service'!L$27/12,0)),"-")</f>
        <v>0</v>
      </c>
      <c r="R355" s="261">
        <f>IFERROR(IF(-SUM(R$20:R354)+R$15&lt;0.000001,0,IF($C355&gt;='H-32A-WP06 - Debt Service'!S$24,'H-32A-WP06 - Debt Service'!S$27/12,0)),"-")</f>
        <v>0</v>
      </c>
      <c r="S355" s="261">
        <f>IFERROR(IF(-SUM(S$20:S354)+S$15&lt;0.000001,0,IF($C355&gt;='H-32A-WP06 - Debt Service'!O$24,'H-32A-WP06 - Debt Service'!O$27/12,0)),"-")</f>
        <v>0</v>
      </c>
      <c r="T355" s="261">
        <f>IFERROR(IF(-SUM(T$20:T354)+T$15&lt;0.000001,0,IF($C355&gt;='H-32A-WP06 - Debt Service'!#REF!,'H-32A-WP06 - Debt Service'!#REF!/12,0)),"-")</f>
        <v>0</v>
      </c>
      <c r="U355" s="261">
        <f>IFERROR(IF(-SUM(U$20:U354)+U$15&lt;0.000001,0,IF($C355&gt;='H-32A-WP06 - Debt Service'!T$24,'H-32A-WP06 - Debt Service'!T$27/12,0)),"-")</f>
        <v>0</v>
      </c>
      <c r="V355" s="261">
        <f>IFERROR(IF(-SUM(V$20:V354)+V$15&lt;0.000001,0,IF($C355&gt;='H-32A-WP06 - Debt Service'!N$24,'H-32A-WP06 - Debt Service'!N$27/12,0)),"-")</f>
        <v>0</v>
      </c>
      <c r="W355" s="261">
        <f>IFERROR(IF(-SUM(W$20:W354)+W$15&lt;0.000001,0,IF($C355&gt;='H-32A-WP06 - Debt Service'!Q$24,'H-32A-WP06 - Debt Service'!Q$27/12,0)),"-")</f>
        <v>0</v>
      </c>
      <c r="X355" s="261">
        <f>IFERROR(IF(-SUM(X$20:X354)+X$15&lt;0.000001,0,IF($C355&gt;='H-32A-WP06 - Debt Service'!T$24,'H-32A-WP06 - Debt Service'!T$27/12,0)),"-")</f>
        <v>0</v>
      </c>
      <c r="Y355" s="261">
        <f>IFERROR(IF(-SUM(Y$20:Y354)+Y$15&lt;0.000001,0,IF($C355&gt;='H-32A-WP06 - Debt Service'!#REF!,'H-32A-WP06 - Debt Service'!#REF!/12,0)),"-")</f>
        <v>0</v>
      </c>
      <c r="Z355" s="261">
        <f>IFERROR(IF(-SUM(Z$20:Z354)+Z$15&lt;0.000001,0,IF($C355&gt;='H-32A-WP06 - Debt Service'!S$24,'H-32A-WP06 - Debt Service'!S$27/12,0)),"-")</f>
        <v>0</v>
      </c>
      <c r="AA355" s="261">
        <f>IFERROR(IF(-SUM(AA$20:AA354)+AA$15&lt;0.000001,0,IF($C355&gt;='H-32A-WP06 - Debt Service'!R$24,'H-32A-WP06 - Debt Service'!R$27/12,0)),"-")</f>
        <v>0</v>
      </c>
      <c r="AB355" s="261">
        <f>IFERROR(IF(-SUM(AB$20:AB354)+AB$15&lt;0.000001,0,IF($C355&gt;='H-32A-WP06 - Debt Service'!P$24,'H-32A-WP06 - Debt Service'!P$27/12,0)),"-")</f>
        <v>0</v>
      </c>
      <c r="AC355" s="261">
        <f>IFERROR(IF(-SUM(AC$20:AC354)+AC$15&lt;0.000001,0,IF($C355&gt;='H-32A-WP06 - Debt Service'!#REF!,'H-32A-WP06 - Debt Service'!#REF!/12,0)),"-")</f>
        <v>0</v>
      </c>
      <c r="AD355" s="261">
        <f>IFERROR(IF(-SUM(AD$20:AD354)+AD$15&lt;0.000001,0,IF($C355&gt;='H-32A-WP06 - Debt Service'!#REF!,'H-32A-WP06 - Debt Service'!#REF!/12,0)),"-")</f>
        <v>0</v>
      </c>
      <c r="AE355" s="261">
        <f>IFERROR(IF(-SUM(AE$20:AE354)+AE$15&lt;0.000001,0,IF($C355&gt;='H-32A-WP06 - Debt Service'!#REF!,'H-32A-WP06 - Debt Service'!#REF!/12,0)),"-")</f>
        <v>0</v>
      </c>
      <c r="AF355" s="261">
        <f>IFERROR(IF(-SUM(AF$20:AF354)+AF$15&lt;0.000001,0,IF($C355&gt;='H-32A-WP06 - Debt Service'!#REF!,'H-32A-WP06 - Debt Service'!#REF!/12,0)),"-")</f>
        <v>0</v>
      </c>
      <c r="AH355" s="252">
        <f t="shared" si="24"/>
        <v>2046</v>
      </c>
      <c r="AI355" s="273">
        <f t="shared" si="26"/>
        <v>53662</v>
      </c>
      <c r="AJ355" s="273"/>
      <c r="AK355" s="261" t="str">
        <f>IFERROR(IF(-SUM(AK$20:AK354)+AK$15&lt;0.000001,0,IF($C355&gt;='H-32A-WP06 - Debt Service'!AH$24,'H-32A-WP06 - Debt Service'!AH$27/12,0)),"-")</f>
        <v>-</v>
      </c>
      <c r="AL355" s="261">
        <f>IFERROR(IF(-SUM(AL$20:AL354)+AL$15&lt;0.000001,0,IF($C355&gt;='H-32A-WP06 - Debt Service'!AI$24,'H-32A-WP06 - Debt Service'!AI$27/12,0)),"-")</f>
        <v>0</v>
      </c>
      <c r="AM355" s="261">
        <f>IFERROR(IF(-SUM(AM$20:AM354)+AM$15&lt;0.000001,0,IF($C355&gt;='H-32A-WP06 - Debt Service'!AJ$24,'H-32A-WP06 - Debt Service'!AJ$27/12,0)),"-")</f>
        <v>0</v>
      </c>
      <c r="AN355" s="261">
        <f>IFERROR(IF(-SUM(AN$20:AN354)+AN$15&lt;0.000001,0,IF($C355&gt;='H-32A-WP06 - Debt Service'!AK$24,'H-32A-WP06 - Debt Service'!AK$27/12,0)),"-")</f>
        <v>0</v>
      </c>
      <c r="AO355" s="261">
        <f>IFERROR(IF(-SUM(AO$20:AO354)+AO$15&lt;0.000001,0,IF($C355&gt;='H-32A-WP06 - Debt Service'!AL$24,'H-32A-WP06 - Debt Service'!AL$27/12,0)),"-")</f>
        <v>0</v>
      </c>
      <c r="AP355" s="261">
        <f>IFERROR(IF(-SUM(AP$20:AP354)+AP$15&lt;0.000001,0,IF($C355&gt;='H-32A-WP06 - Debt Service'!AM$24,'H-32A-WP06 - Debt Service'!AM$27/12,0)),"-")</f>
        <v>0</v>
      </c>
      <c r="AQ355" s="261">
        <f>IFERROR(IF(-SUM(AQ$20:AQ354)+AQ$15&lt;0.000001,0,IF($C355&gt;='H-32A-WP06 - Debt Service'!AN$24,'H-32A-WP06 - Debt Service'!AN$27/12,0)),"-")</f>
        <v>0</v>
      </c>
      <c r="AR355" s="261">
        <f>IFERROR(IF(-SUM(AR$20:AR354)+AR$15&lt;0.000001,0,IF($C355&gt;='H-32A-WP06 - Debt Service'!AO$24,'H-32A-WP06 - Debt Service'!AO$27/12,0)),"-")</f>
        <v>0</v>
      </c>
      <c r="AS355" s="261">
        <f>IFERROR(IF(-SUM(AS$20:AS354)+AS$15&lt;0.000001,0,IF($C355&gt;='H-32A-WP06 - Debt Service'!AP$24,'H-32A-WP06 - Debt Service'!AP$27/12,0)),"-")</f>
        <v>0</v>
      </c>
      <c r="AT355" s="261">
        <f>IFERROR(IF(-SUM(AT$20:AT354)+AT$15&lt;0.000001,0,IF($C355&gt;='H-32A-WP06 - Debt Service'!AQ$24,'H-32A-WP06 - Debt Service'!AQ$27/12,0)),"-")</f>
        <v>0</v>
      </c>
    </row>
    <row r="356" spans="2:46" x14ac:dyDescent="0.35">
      <c r="B356" s="252">
        <f t="shared" si="23"/>
        <v>2047</v>
      </c>
      <c r="C356" s="273">
        <f t="shared" si="25"/>
        <v>53693</v>
      </c>
      <c r="D356" s="273"/>
      <c r="E356" s="261">
        <f>IFERROR(IF(-SUM(E$20:E355)+E$15&lt;0.000001,0,IF($C356&gt;='H-32A-WP06 - Debt Service'!C$24,'H-32A-WP06 - Debt Service'!C$27/12,0)),"-")</f>
        <v>0</v>
      </c>
      <c r="F356" s="261">
        <f>IFERROR(IF(-SUM(F$20:F355)+F$15&lt;0.000001,0,IF($C356&gt;='H-32A-WP06 - Debt Service'!D$24,'H-32A-WP06 - Debt Service'!D$27/12,0)),"-")</f>
        <v>0</v>
      </c>
      <c r="G356" s="261">
        <f>IFERROR(IF(-SUM(G$20:G355)+G$15&lt;0.000001,0,IF($C356&gt;='H-32A-WP06 - Debt Service'!E$24,'H-32A-WP06 - Debt Service'!E$27/12,0)),"-")</f>
        <v>0</v>
      </c>
      <c r="H356" s="261">
        <f>IFERROR(IF(-SUM(H$20:H355)+H$15&lt;0.000001,0,IF($C356&gt;='H-32A-WP06 - Debt Service'!F$24,'H-32A-WP06 - Debt Service'!F$27/12,0)),"-")</f>
        <v>0</v>
      </c>
      <c r="I356" s="261">
        <f>IFERROR(IF(-SUM(I$20:I355)+I$15&lt;0.000001,0,IF($C356&gt;='H-32A-WP06 - Debt Service'!G$24,'H-32A-WP06 - Debt Service'!G$27/12,0)),"-")</f>
        <v>0</v>
      </c>
      <c r="J356" s="261">
        <f>IFERROR(IF(-SUM(J$20:J355)+J$15&lt;0.000001,0,IF($C356&gt;='H-32A-WP06 - Debt Service'!H$24,'H-32A-WP06 - Debt Service'!H$27/12,0)),"-")</f>
        <v>0</v>
      </c>
      <c r="K356" s="261">
        <f>IFERROR(IF(-SUM(K$20:K355)+K$15&lt;0.000001,0,IF($C356&gt;='H-32A-WP06 - Debt Service'!I$24,'H-32A-WP06 - Debt Service'!I$27/12,0)),"-")</f>
        <v>0</v>
      </c>
      <c r="L356" s="261">
        <f>IFERROR(IF(-SUM(L$20:L355)+L$15&lt;0.000001,0,IF($C356&gt;='H-32A-WP06 - Debt Service'!J$24,'H-32A-WP06 - Debt Service'!J$27/12,0)),"-")</f>
        <v>0</v>
      </c>
      <c r="M356" s="261">
        <f>IFERROR(IF(-SUM(M$20:M355)+M$15&lt;0.000001,0,IF($C356&gt;='H-32A-WP06 - Debt Service'!K$24,'H-32A-WP06 - Debt Service'!K$27/12,0)),"-")</f>
        <v>0</v>
      </c>
      <c r="N356" s="261"/>
      <c r="O356" s="261"/>
      <c r="P356" s="261">
        <f>IFERROR(IF(-SUM(P$20:P355)+P$15&lt;0.000001,0,IF($C356&gt;='H-32A-WP06 - Debt Service'!M$24,'H-32A-WP06 - Debt Service'!M$27/12,0)),"-")</f>
        <v>0</v>
      </c>
      <c r="Q356" s="261">
        <f>IFERROR(IF(-SUM(Q$20:Q355)+Q$15&lt;0.000001,0,IF($C356&gt;='H-32A-WP06 - Debt Service'!L$24,'H-32A-WP06 - Debt Service'!L$27/12,0)),"-")</f>
        <v>0</v>
      </c>
      <c r="R356" s="261">
        <f>IFERROR(IF(-SUM(R$20:R355)+R$15&lt;0.000001,0,IF($C356&gt;='H-32A-WP06 - Debt Service'!S$24,'H-32A-WP06 - Debt Service'!S$27/12,0)),"-")</f>
        <v>0</v>
      </c>
      <c r="S356" s="261">
        <f>IFERROR(IF(-SUM(S$20:S355)+S$15&lt;0.000001,0,IF($C356&gt;='H-32A-WP06 - Debt Service'!O$24,'H-32A-WP06 - Debt Service'!O$27/12,0)),"-")</f>
        <v>0</v>
      </c>
      <c r="T356" s="261">
        <f>IFERROR(IF(-SUM(T$20:T355)+T$15&lt;0.000001,0,IF($C356&gt;='H-32A-WP06 - Debt Service'!#REF!,'H-32A-WP06 - Debt Service'!#REF!/12,0)),"-")</f>
        <v>0</v>
      </c>
      <c r="U356" s="261">
        <f>IFERROR(IF(-SUM(U$20:U355)+U$15&lt;0.000001,0,IF($C356&gt;='H-32A-WP06 - Debt Service'!T$24,'H-32A-WP06 - Debt Service'!T$27/12,0)),"-")</f>
        <v>0</v>
      </c>
      <c r="V356" s="261">
        <f>IFERROR(IF(-SUM(V$20:V355)+V$15&lt;0.000001,0,IF($C356&gt;='H-32A-WP06 - Debt Service'!N$24,'H-32A-WP06 - Debt Service'!N$27/12,0)),"-")</f>
        <v>0</v>
      </c>
      <c r="W356" s="261">
        <f>IFERROR(IF(-SUM(W$20:W355)+W$15&lt;0.000001,0,IF($C356&gt;='H-32A-WP06 - Debt Service'!Q$24,'H-32A-WP06 - Debt Service'!Q$27/12,0)),"-")</f>
        <v>0</v>
      </c>
      <c r="X356" s="261">
        <f>IFERROR(IF(-SUM(X$20:X355)+X$15&lt;0.000001,0,IF($C356&gt;='H-32A-WP06 - Debt Service'!T$24,'H-32A-WP06 - Debt Service'!T$27/12,0)),"-")</f>
        <v>0</v>
      </c>
      <c r="Y356" s="261">
        <f>IFERROR(IF(-SUM(Y$20:Y355)+Y$15&lt;0.000001,0,IF($C356&gt;='H-32A-WP06 - Debt Service'!#REF!,'H-32A-WP06 - Debt Service'!#REF!/12,0)),"-")</f>
        <v>0</v>
      </c>
      <c r="Z356" s="261">
        <f>IFERROR(IF(-SUM(Z$20:Z355)+Z$15&lt;0.000001,0,IF($C356&gt;='H-32A-WP06 - Debt Service'!S$24,'H-32A-WP06 - Debt Service'!S$27/12,0)),"-")</f>
        <v>0</v>
      </c>
      <c r="AA356" s="261">
        <f>IFERROR(IF(-SUM(AA$20:AA355)+AA$15&lt;0.000001,0,IF($C356&gt;='H-32A-WP06 - Debt Service'!R$24,'H-32A-WP06 - Debt Service'!R$27/12,0)),"-")</f>
        <v>0</v>
      </c>
      <c r="AB356" s="261">
        <f>IFERROR(IF(-SUM(AB$20:AB355)+AB$15&lt;0.000001,0,IF($C356&gt;='H-32A-WP06 - Debt Service'!P$24,'H-32A-WP06 - Debt Service'!P$27/12,0)),"-")</f>
        <v>0</v>
      </c>
      <c r="AC356" s="261">
        <f>IFERROR(IF(-SUM(AC$20:AC355)+AC$15&lt;0.000001,0,IF($C356&gt;='H-32A-WP06 - Debt Service'!#REF!,'H-32A-WP06 - Debt Service'!#REF!/12,0)),"-")</f>
        <v>0</v>
      </c>
      <c r="AD356" s="261">
        <f>IFERROR(IF(-SUM(AD$20:AD355)+AD$15&lt;0.000001,0,IF($C356&gt;='H-32A-WP06 - Debt Service'!#REF!,'H-32A-WP06 - Debt Service'!#REF!/12,0)),"-")</f>
        <v>0</v>
      </c>
      <c r="AE356" s="261">
        <f>IFERROR(IF(-SUM(AE$20:AE355)+AE$15&lt;0.000001,0,IF($C356&gt;='H-32A-WP06 - Debt Service'!#REF!,'H-32A-WP06 - Debt Service'!#REF!/12,0)),"-")</f>
        <v>0</v>
      </c>
      <c r="AF356" s="261">
        <f>IFERROR(IF(-SUM(AF$20:AF355)+AF$15&lt;0.000001,0,IF($C356&gt;='H-32A-WP06 - Debt Service'!#REF!,'H-32A-WP06 - Debt Service'!#REF!/12,0)),"-")</f>
        <v>0</v>
      </c>
      <c r="AH356" s="252">
        <f t="shared" si="24"/>
        <v>2047</v>
      </c>
      <c r="AI356" s="273">
        <f t="shared" si="26"/>
        <v>53693</v>
      </c>
      <c r="AJ356" s="273"/>
      <c r="AK356" s="261" t="str">
        <f>IFERROR(IF(-SUM(AK$20:AK355)+AK$15&lt;0.000001,0,IF($C356&gt;='H-32A-WP06 - Debt Service'!AH$24,'H-32A-WP06 - Debt Service'!AH$27/12,0)),"-")</f>
        <v>-</v>
      </c>
      <c r="AL356" s="261">
        <f>IFERROR(IF(-SUM(AL$20:AL355)+AL$15&lt;0.000001,0,IF($C356&gt;='H-32A-WP06 - Debt Service'!AI$24,'H-32A-WP06 - Debt Service'!AI$27/12,0)),"-")</f>
        <v>0</v>
      </c>
      <c r="AM356" s="261">
        <f>IFERROR(IF(-SUM(AM$20:AM355)+AM$15&lt;0.000001,0,IF($C356&gt;='H-32A-WP06 - Debt Service'!AJ$24,'H-32A-WP06 - Debt Service'!AJ$27/12,0)),"-")</f>
        <v>0</v>
      </c>
      <c r="AN356" s="261">
        <f>IFERROR(IF(-SUM(AN$20:AN355)+AN$15&lt;0.000001,0,IF($C356&gt;='H-32A-WP06 - Debt Service'!AK$24,'H-32A-WP06 - Debt Service'!AK$27/12,0)),"-")</f>
        <v>0</v>
      </c>
      <c r="AO356" s="261">
        <f>IFERROR(IF(-SUM(AO$20:AO355)+AO$15&lt;0.000001,0,IF($C356&gt;='H-32A-WP06 - Debt Service'!AL$24,'H-32A-WP06 - Debt Service'!AL$27/12,0)),"-")</f>
        <v>0</v>
      </c>
      <c r="AP356" s="261">
        <f>IFERROR(IF(-SUM(AP$20:AP355)+AP$15&lt;0.000001,0,IF($C356&gt;='H-32A-WP06 - Debt Service'!AM$24,'H-32A-WP06 - Debt Service'!AM$27/12,0)),"-")</f>
        <v>0</v>
      </c>
      <c r="AQ356" s="261">
        <f>IFERROR(IF(-SUM(AQ$20:AQ355)+AQ$15&lt;0.000001,0,IF($C356&gt;='H-32A-WP06 - Debt Service'!AN$24,'H-32A-WP06 - Debt Service'!AN$27/12,0)),"-")</f>
        <v>0</v>
      </c>
      <c r="AR356" s="261">
        <f>IFERROR(IF(-SUM(AR$20:AR355)+AR$15&lt;0.000001,0,IF($C356&gt;='H-32A-WP06 - Debt Service'!AO$24,'H-32A-WP06 - Debt Service'!AO$27/12,0)),"-")</f>
        <v>0</v>
      </c>
      <c r="AS356" s="261">
        <f>IFERROR(IF(-SUM(AS$20:AS355)+AS$15&lt;0.000001,0,IF($C356&gt;='H-32A-WP06 - Debt Service'!AP$24,'H-32A-WP06 - Debt Service'!AP$27/12,0)),"-")</f>
        <v>0</v>
      </c>
      <c r="AT356" s="261">
        <f>IFERROR(IF(-SUM(AT$20:AT355)+AT$15&lt;0.000001,0,IF($C356&gt;='H-32A-WP06 - Debt Service'!AQ$24,'H-32A-WP06 - Debt Service'!AQ$27/12,0)),"-")</f>
        <v>0</v>
      </c>
    </row>
    <row r="357" spans="2:46" x14ac:dyDescent="0.35">
      <c r="B357" s="252">
        <f t="shared" si="23"/>
        <v>2047</v>
      </c>
      <c r="C357" s="273">
        <f t="shared" si="25"/>
        <v>53724</v>
      </c>
      <c r="D357" s="273"/>
      <c r="E357" s="261">
        <f>IFERROR(IF(-SUM(E$20:E356)+E$15&lt;0.000001,0,IF($C357&gt;='H-32A-WP06 - Debt Service'!C$24,'H-32A-WP06 - Debt Service'!C$27/12,0)),"-")</f>
        <v>0</v>
      </c>
      <c r="F357" s="261">
        <f>IFERROR(IF(-SUM(F$20:F356)+F$15&lt;0.000001,0,IF($C357&gt;='H-32A-WP06 - Debt Service'!D$24,'H-32A-WP06 - Debt Service'!D$27/12,0)),"-")</f>
        <v>0</v>
      </c>
      <c r="G357" s="261">
        <f>IFERROR(IF(-SUM(G$20:G356)+G$15&lt;0.000001,0,IF($C357&gt;='H-32A-WP06 - Debt Service'!E$24,'H-32A-WP06 - Debt Service'!E$27/12,0)),"-")</f>
        <v>0</v>
      </c>
      <c r="H357" s="261">
        <f>IFERROR(IF(-SUM(H$20:H356)+H$15&lt;0.000001,0,IF($C357&gt;='H-32A-WP06 - Debt Service'!F$24,'H-32A-WP06 - Debt Service'!F$27/12,0)),"-")</f>
        <v>0</v>
      </c>
      <c r="I357" s="261">
        <f>IFERROR(IF(-SUM(I$20:I356)+I$15&lt;0.000001,0,IF($C357&gt;='H-32A-WP06 - Debt Service'!G$24,'H-32A-WP06 - Debt Service'!G$27/12,0)),"-")</f>
        <v>0</v>
      </c>
      <c r="J357" s="261">
        <f>IFERROR(IF(-SUM(J$20:J356)+J$15&lt;0.000001,0,IF($C357&gt;='H-32A-WP06 - Debt Service'!H$24,'H-32A-WP06 - Debt Service'!H$27/12,0)),"-")</f>
        <v>0</v>
      </c>
      <c r="K357" s="261">
        <f>IFERROR(IF(-SUM(K$20:K356)+K$15&lt;0.000001,0,IF($C357&gt;='H-32A-WP06 - Debt Service'!I$24,'H-32A-WP06 - Debt Service'!I$27/12,0)),"-")</f>
        <v>0</v>
      </c>
      <c r="L357" s="261">
        <f>IFERROR(IF(-SUM(L$20:L356)+L$15&lt;0.000001,0,IF($C357&gt;='H-32A-WP06 - Debt Service'!J$24,'H-32A-WP06 - Debt Service'!J$27/12,0)),"-")</f>
        <v>0</v>
      </c>
      <c r="M357" s="261">
        <f>IFERROR(IF(-SUM(M$20:M356)+M$15&lt;0.000001,0,IF($C357&gt;='H-32A-WP06 - Debt Service'!K$24,'H-32A-WP06 - Debt Service'!K$27/12,0)),"-")</f>
        <v>0</v>
      </c>
      <c r="N357" s="261"/>
      <c r="O357" s="261"/>
      <c r="P357" s="261">
        <f>IFERROR(IF(-SUM(P$20:P356)+P$15&lt;0.000001,0,IF($C357&gt;='H-32A-WP06 - Debt Service'!M$24,'H-32A-WP06 - Debt Service'!M$27/12,0)),"-")</f>
        <v>0</v>
      </c>
      <c r="Q357" s="261">
        <f>IFERROR(IF(-SUM(Q$20:Q356)+Q$15&lt;0.000001,0,IF($C357&gt;='H-32A-WP06 - Debt Service'!L$24,'H-32A-WP06 - Debt Service'!L$27/12,0)),"-")</f>
        <v>0</v>
      </c>
      <c r="R357" s="261">
        <f>IFERROR(IF(-SUM(R$20:R356)+R$15&lt;0.000001,0,IF($C357&gt;='H-32A-WP06 - Debt Service'!S$24,'H-32A-WP06 - Debt Service'!S$27/12,0)),"-")</f>
        <v>0</v>
      </c>
      <c r="S357" s="261">
        <f>IFERROR(IF(-SUM(S$20:S356)+S$15&lt;0.000001,0,IF($C357&gt;='H-32A-WP06 - Debt Service'!O$24,'H-32A-WP06 - Debt Service'!O$27/12,0)),"-")</f>
        <v>0</v>
      </c>
      <c r="T357" s="261">
        <f>IFERROR(IF(-SUM(T$20:T356)+T$15&lt;0.000001,0,IF($C357&gt;='H-32A-WP06 - Debt Service'!#REF!,'H-32A-WP06 - Debt Service'!#REF!/12,0)),"-")</f>
        <v>0</v>
      </c>
      <c r="U357" s="261">
        <f>IFERROR(IF(-SUM(U$20:U356)+U$15&lt;0.000001,0,IF($C357&gt;='H-32A-WP06 - Debt Service'!T$24,'H-32A-WP06 - Debt Service'!T$27/12,0)),"-")</f>
        <v>0</v>
      </c>
      <c r="V357" s="261">
        <f>IFERROR(IF(-SUM(V$20:V356)+V$15&lt;0.000001,0,IF($C357&gt;='H-32A-WP06 - Debt Service'!N$24,'H-32A-WP06 - Debt Service'!N$27/12,0)),"-")</f>
        <v>0</v>
      </c>
      <c r="W357" s="261">
        <f>IFERROR(IF(-SUM(W$20:W356)+W$15&lt;0.000001,0,IF($C357&gt;='H-32A-WP06 - Debt Service'!Q$24,'H-32A-WP06 - Debt Service'!Q$27/12,0)),"-")</f>
        <v>0</v>
      </c>
      <c r="X357" s="261">
        <f>IFERROR(IF(-SUM(X$20:X356)+X$15&lt;0.000001,0,IF($C357&gt;='H-32A-WP06 - Debt Service'!T$24,'H-32A-WP06 - Debt Service'!T$27/12,0)),"-")</f>
        <v>0</v>
      </c>
      <c r="Y357" s="261">
        <f>IFERROR(IF(-SUM(Y$20:Y356)+Y$15&lt;0.000001,0,IF($C357&gt;='H-32A-WP06 - Debt Service'!#REF!,'H-32A-WP06 - Debt Service'!#REF!/12,0)),"-")</f>
        <v>0</v>
      </c>
      <c r="Z357" s="261">
        <f>IFERROR(IF(-SUM(Z$20:Z356)+Z$15&lt;0.000001,0,IF($C357&gt;='H-32A-WP06 - Debt Service'!S$24,'H-32A-WP06 - Debt Service'!S$27/12,0)),"-")</f>
        <v>0</v>
      </c>
      <c r="AA357" s="261">
        <f>IFERROR(IF(-SUM(AA$20:AA356)+AA$15&lt;0.000001,0,IF($C357&gt;='H-32A-WP06 - Debt Service'!R$24,'H-32A-WP06 - Debt Service'!R$27/12,0)),"-")</f>
        <v>0</v>
      </c>
      <c r="AB357" s="261">
        <f>IFERROR(IF(-SUM(AB$20:AB356)+AB$15&lt;0.000001,0,IF($C357&gt;='H-32A-WP06 - Debt Service'!P$24,'H-32A-WP06 - Debt Service'!P$27/12,0)),"-")</f>
        <v>0</v>
      </c>
      <c r="AC357" s="261">
        <f>IFERROR(IF(-SUM(AC$20:AC356)+AC$15&lt;0.000001,0,IF($C357&gt;='H-32A-WP06 - Debt Service'!#REF!,'H-32A-WP06 - Debt Service'!#REF!/12,0)),"-")</f>
        <v>0</v>
      </c>
      <c r="AD357" s="261">
        <f>IFERROR(IF(-SUM(AD$20:AD356)+AD$15&lt;0.000001,0,IF($C357&gt;='H-32A-WP06 - Debt Service'!#REF!,'H-32A-WP06 - Debt Service'!#REF!/12,0)),"-")</f>
        <v>0</v>
      </c>
      <c r="AE357" s="261">
        <f>IFERROR(IF(-SUM(AE$20:AE356)+AE$15&lt;0.000001,0,IF($C357&gt;='H-32A-WP06 - Debt Service'!#REF!,'H-32A-WP06 - Debt Service'!#REF!/12,0)),"-")</f>
        <v>0</v>
      </c>
      <c r="AF357" s="261">
        <f>IFERROR(IF(-SUM(AF$20:AF356)+AF$15&lt;0.000001,0,IF($C357&gt;='H-32A-WP06 - Debt Service'!#REF!,'H-32A-WP06 - Debt Service'!#REF!/12,0)),"-")</f>
        <v>0</v>
      </c>
      <c r="AH357" s="252">
        <f t="shared" si="24"/>
        <v>2047</v>
      </c>
      <c r="AI357" s="273">
        <f t="shared" si="26"/>
        <v>53724</v>
      </c>
      <c r="AJ357" s="273"/>
      <c r="AK357" s="261" t="str">
        <f>IFERROR(IF(-SUM(AK$20:AK356)+AK$15&lt;0.000001,0,IF($C357&gt;='H-32A-WP06 - Debt Service'!AH$24,'H-32A-WP06 - Debt Service'!AH$27/12,0)),"-")</f>
        <v>-</v>
      </c>
      <c r="AL357" s="261">
        <f>IFERROR(IF(-SUM(AL$20:AL356)+AL$15&lt;0.000001,0,IF($C357&gt;='H-32A-WP06 - Debt Service'!AI$24,'H-32A-WP06 - Debt Service'!AI$27/12,0)),"-")</f>
        <v>0</v>
      </c>
      <c r="AM357" s="261">
        <f>IFERROR(IF(-SUM(AM$20:AM356)+AM$15&lt;0.000001,0,IF($C357&gt;='H-32A-WP06 - Debt Service'!AJ$24,'H-32A-WP06 - Debt Service'!AJ$27/12,0)),"-")</f>
        <v>0</v>
      </c>
      <c r="AN357" s="261">
        <f>IFERROR(IF(-SUM(AN$20:AN356)+AN$15&lt;0.000001,0,IF($C357&gt;='H-32A-WP06 - Debt Service'!AK$24,'H-32A-WP06 - Debt Service'!AK$27/12,0)),"-")</f>
        <v>0</v>
      </c>
      <c r="AO357" s="261">
        <f>IFERROR(IF(-SUM(AO$20:AO356)+AO$15&lt;0.000001,0,IF($C357&gt;='H-32A-WP06 - Debt Service'!AL$24,'H-32A-WP06 - Debt Service'!AL$27/12,0)),"-")</f>
        <v>0</v>
      </c>
      <c r="AP357" s="261">
        <f>IFERROR(IF(-SUM(AP$20:AP356)+AP$15&lt;0.000001,0,IF($C357&gt;='H-32A-WP06 - Debt Service'!AM$24,'H-32A-WP06 - Debt Service'!AM$27/12,0)),"-")</f>
        <v>0</v>
      </c>
      <c r="AQ357" s="261">
        <f>IFERROR(IF(-SUM(AQ$20:AQ356)+AQ$15&lt;0.000001,0,IF($C357&gt;='H-32A-WP06 - Debt Service'!AN$24,'H-32A-WP06 - Debt Service'!AN$27/12,0)),"-")</f>
        <v>0</v>
      </c>
      <c r="AR357" s="261">
        <f>IFERROR(IF(-SUM(AR$20:AR356)+AR$15&lt;0.000001,0,IF($C357&gt;='H-32A-WP06 - Debt Service'!AO$24,'H-32A-WP06 - Debt Service'!AO$27/12,0)),"-")</f>
        <v>0</v>
      </c>
      <c r="AS357" s="261">
        <f>IFERROR(IF(-SUM(AS$20:AS356)+AS$15&lt;0.000001,0,IF($C357&gt;='H-32A-WP06 - Debt Service'!AP$24,'H-32A-WP06 - Debt Service'!AP$27/12,0)),"-")</f>
        <v>0</v>
      </c>
      <c r="AT357" s="261">
        <f>IFERROR(IF(-SUM(AT$20:AT356)+AT$15&lt;0.000001,0,IF($C357&gt;='H-32A-WP06 - Debt Service'!AQ$24,'H-32A-WP06 - Debt Service'!AQ$27/12,0)),"-")</f>
        <v>0</v>
      </c>
    </row>
    <row r="358" spans="2:46" x14ac:dyDescent="0.35">
      <c r="B358" s="252">
        <f t="shared" si="23"/>
        <v>2047</v>
      </c>
      <c r="C358" s="273">
        <f t="shared" si="25"/>
        <v>53752</v>
      </c>
      <c r="D358" s="273"/>
      <c r="E358" s="261">
        <f>IFERROR(IF(-SUM(E$20:E357)+E$15&lt;0.000001,0,IF($C358&gt;='H-32A-WP06 - Debt Service'!C$24,'H-32A-WP06 - Debt Service'!C$27/12,0)),"-")</f>
        <v>0</v>
      </c>
      <c r="F358" s="261">
        <f>IFERROR(IF(-SUM(F$20:F357)+F$15&lt;0.000001,0,IF($C358&gt;='H-32A-WP06 - Debt Service'!D$24,'H-32A-WP06 - Debt Service'!D$27/12,0)),"-")</f>
        <v>0</v>
      </c>
      <c r="G358" s="261">
        <f>IFERROR(IF(-SUM(G$20:G357)+G$15&lt;0.000001,0,IF($C358&gt;='H-32A-WP06 - Debt Service'!E$24,'H-32A-WP06 - Debt Service'!E$27/12,0)),"-")</f>
        <v>0</v>
      </c>
      <c r="H358" s="261">
        <f>IFERROR(IF(-SUM(H$20:H357)+H$15&lt;0.000001,0,IF($C358&gt;='H-32A-WP06 - Debt Service'!F$24,'H-32A-WP06 - Debt Service'!F$27/12,0)),"-")</f>
        <v>0</v>
      </c>
      <c r="I358" s="261">
        <f>IFERROR(IF(-SUM(I$20:I357)+I$15&lt;0.000001,0,IF($C358&gt;='H-32A-WP06 - Debt Service'!G$24,'H-32A-WP06 - Debt Service'!G$27/12,0)),"-")</f>
        <v>0</v>
      </c>
      <c r="J358" s="261">
        <f>IFERROR(IF(-SUM(J$20:J357)+J$15&lt;0.000001,0,IF($C358&gt;='H-32A-WP06 - Debt Service'!H$24,'H-32A-WP06 - Debt Service'!H$27/12,0)),"-")</f>
        <v>0</v>
      </c>
      <c r="K358" s="261">
        <f>IFERROR(IF(-SUM(K$20:K357)+K$15&lt;0.000001,0,IF($C358&gt;='H-32A-WP06 - Debt Service'!I$24,'H-32A-WP06 - Debt Service'!I$27/12,0)),"-")</f>
        <v>0</v>
      </c>
      <c r="L358" s="261">
        <f>IFERROR(IF(-SUM(L$20:L357)+L$15&lt;0.000001,0,IF($C358&gt;='H-32A-WP06 - Debt Service'!J$24,'H-32A-WP06 - Debt Service'!J$27/12,0)),"-")</f>
        <v>0</v>
      </c>
      <c r="M358" s="261">
        <f>IFERROR(IF(-SUM(M$20:M357)+M$15&lt;0.000001,0,IF($C358&gt;='H-32A-WP06 - Debt Service'!K$24,'H-32A-WP06 - Debt Service'!K$27/12,0)),"-")</f>
        <v>0</v>
      </c>
      <c r="N358" s="261"/>
      <c r="O358" s="261"/>
      <c r="P358" s="261">
        <f>IFERROR(IF(-SUM(P$20:P357)+P$15&lt;0.000001,0,IF($C358&gt;='H-32A-WP06 - Debt Service'!M$24,'H-32A-WP06 - Debt Service'!M$27/12,0)),"-")</f>
        <v>0</v>
      </c>
      <c r="Q358" s="261">
        <f>IFERROR(IF(-SUM(Q$20:Q357)+Q$15&lt;0.000001,0,IF($C358&gt;='H-32A-WP06 - Debt Service'!L$24,'H-32A-WP06 - Debt Service'!L$27/12,0)),"-")</f>
        <v>0</v>
      </c>
      <c r="R358" s="261">
        <f>IFERROR(IF(-SUM(R$20:R357)+R$15&lt;0.000001,0,IF($C358&gt;='H-32A-WP06 - Debt Service'!S$24,'H-32A-WP06 - Debt Service'!S$27/12,0)),"-")</f>
        <v>0</v>
      </c>
      <c r="S358" s="261">
        <f>IFERROR(IF(-SUM(S$20:S357)+S$15&lt;0.000001,0,IF($C358&gt;='H-32A-WP06 - Debt Service'!O$24,'H-32A-WP06 - Debt Service'!O$27/12,0)),"-")</f>
        <v>0</v>
      </c>
      <c r="T358" s="261">
        <f>IFERROR(IF(-SUM(T$20:T357)+T$15&lt;0.000001,0,IF($C358&gt;='H-32A-WP06 - Debt Service'!#REF!,'H-32A-WP06 - Debt Service'!#REF!/12,0)),"-")</f>
        <v>0</v>
      </c>
      <c r="U358" s="261">
        <f>IFERROR(IF(-SUM(U$20:U357)+U$15&lt;0.000001,0,IF($C358&gt;='H-32A-WP06 - Debt Service'!T$24,'H-32A-WP06 - Debt Service'!T$27/12,0)),"-")</f>
        <v>0</v>
      </c>
      <c r="V358" s="261">
        <f>IFERROR(IF(-SUM(V$20:V357)+V$15&lt;0.000001,0,IF($C358&gt;='H-32A-WP06 - Debt Service'!N$24,'H-32A-WP06 - Debt Service'!N$27/12,0)),"-")</f>
        <v>0</v>
      </c>
      <c r="W358" s="261">
        <f>IFERROR(IF(-SUM(W$20:W357)+W$15&lt;0.000001,0,IF($C358&gt;='H-32A-WP06 - Debt Service'!Q$24,'H-32A-WP06 - Debt Service'!Q$27/12,0)),"-")</f>
        <v>0</v>
      </c>
      <c r="X358" s="261">
        <f>IFERROR(IF(-SUM(X$20:X357)+X$15&lt;0.000001,0,IF($C358&gt;='H-32A-WP06 - Debt Service'!T$24,'H-32A-WP06 - Debt Service'!T$27/12,0)),"-")</f>
        <v>0</v>
      </c>
      <c r="Y358" s="261">
        <f>IFERROR(IF(-SUM(Y$20:Y357)+Y$15&lt;0.000001,0,IF($C358&gt;='H-32A-WP06 - Debt Service'!#REF!,'H-32A-WP06 - Debt Service'!#REF!/12,0)),"-")</f>
        <v>0</v>
      </c>
      <c r="Z358" s="261">
        <f>IFERROR(IF(-SUM(Z$20:Z357)+Z$15&lt;0.000001,0,IF($C358&gt;='H-32A-WP06 - Debt Service'!S$24,'H-32A-WP06 - Debt Service'!S$27/12,0)),"-")</f>
        <v>0</v>
      </c>
      <c r="AA358" s="261">
        <f>IFERROR(IF(-SUM(AA$20:AA357)+AA$15&lt;0.000001,0,IF($C358&gt;='H-32A-WP06 - Debt Service'!R$24,'H-32A-WP06 - Debt Service'!R$27/12,0)),"-")</f>
        <v>0</v>
      </c>
      <c r="AB358" s="261">
        <f>IFERROR(IF(-SUM(AB$20:AB357)+AB$15&lt;0.000001,0,IF($C358&gt;='H-32A-WP06 - Debt Service'!P$24,'H-32A-WP06 - Debt Service'!P$27/12,0)),"-")</f>
        <v>0</v>
      </c>
      <c r="AC358" s="261">
        <f>IFERROR(IF(-SUM(AC$20:AC357)+AC$15&lt;0.000001,0,IF($C358&gt;='H-32A-WP06 - Debt Service'!#REF!,'H-32A-WP06 - Debt Service'!#REF!/12,0)),"-")</f>
        <v>0</v>
      </c>
      <c r="AD358" s="261">
        <f>IFERROR(IF(-SUM(AD$20:AD357)+AD$15&lt;0.000001,0,IF($C358&gt;='H-32A-WP06 - Debt Service'!#REF!,'H-32A-WP06 - Debt Service'!#REF!/12,0)),"-")</f>
        <v>0</v>
      </c>
      <c r="AE358" s="261">
        <f>IFERROR(IF(-SUM(AE$20:AE357)+AE$15&lt;0.000001,0,IF($C358&gt;='H-32A-WP06 - Debt Service'!#REF!,'H-32A-WP06 - Debt Service'!#REF!/12,0)),"-")</f>
        <v>0</v>
      </c>
      <c r="AF358" s="261">
        <f>IFERROR(IF(-SUM(AF$20:AF357)+AF$15&lt;0.000001,0,IF($C358&gt;='H-32A-WP06 - Debt Service'!#REF!,'H-32A-WP06 - Debt Service'!#REF!/12,0)),"-")</f>
        <v>0</v>
      </c>
      <c r="AH358" s="252">
        <f t="shared" si="24"/>
        <v>2047</v>
      </c>
      <c r="AI358" s="273">
        <f t="shared" si="26"/>
        <v>53752</v>
      </c>
      <c r="AJ358" s="273"/>
      <c r="AK358" s="261" t="str">
        <f>IFERROR(IF(-SUM(AK$20:AK357)+AK$15&lt;0.000001,0,IF($C358&gt;='H-32A-WP06 - Debt Service'!AH$24,'H-32A-WP06 - Debt Service'!AH$27/12,0)),"-")</f>
        <v>-</v>
      </c>
      <c r="AL358" s="261">
        <f>IFERROR(IF(-SUM(AL$20:AL357)+AL$15&lt;0.000001,0,IF($C358&gt;='H-32A-WP06 - Debt Service'!AI$24,'H-32A-WP06 - Debt Service'!AI$27/12,0)),"-")</f>
        <v>0</v>
      </c>
      <c r="AM358" s="261">
        <f>IFERROR(IF(-SUM(AM$20:AM357)+AM$15&lt;0.000001,0,IF($C358&gt;='H-32A-WP06 - Debt Service'!AJ$24,'H-32A-WP06 - Debt Service'!AJ$27/12,0)),"-")</f>
        <v>0</v>
      </c>
      <c r="AN358" s="261">
        <f>IFERROR(IF(-SUM(AN$20:AN357)+AN$15&lt;0.000001,0,IF($C358&gt;='H-32A-WP06 - Debt Service'!AK$24,'H-32A-WP06 - Debt Service'!AK$27/12,0)),"-")</f>
        <v>0</v>
      </c>
      <c r="AO358" s="261">
        <f>IFERROR(IF(-SUM(AO$20:AO357)+AO$15&lt;0.000001,0,IF($C358&gt;='H-32A-WP06 - Debt Service'!AL$24,'H-32A-WP06 - Debt Service'!AL$27/12,0)),"-")</f>
        <v>0</v>
      </c>
      <c r="AP358" s="261">
        <f>IFERROR(IF(-SUM(AP$20:AP357)+AP$15&lt;0.000001,0,IF($C358&gt;='H-32A-WP06 - Debt Service'!AM$24,'H-32A-WP06 - Debt Service'!AM$27/12,0)),"-")</f>
        <v>0</v>
      </c>
      <c r="AQ358" s="261">
        <f>IFERROR(IF(-SUM(AQ$20:AQ357)+AQ$15&lt;0.000001,0,IF($C358&gt;='H-32A-WP06 - Debt Service'!AN$24,'H-32A-WP06 - Debt Service'!AN$27/12,0)),"-")</f>
        <v>0</v>
      </c>
      <c r="AR358" s="261">
        <f>IFERROR(IF(-SUM(AR$20:AR357)+AR$15&lt;0.000001,0,IF($C358&gt;='H-32A-WP06 - Debt Service'!AO$24,'H-32A-WP06 - Debt Service'!AO$27/12,0)),"-")</f>
        <v>0</v>
      </c>
      <c r="AS358" s="261">
        <f>IFERROR(IF(-SUM(AS$20:AS357)+AS$15&lt;0.000001,0,IF($C358&gt;='H-32A-WP06 - Debt Service'!AP$24,'H-32A-WP06 - Debt Service'!AP$27/12,0)),"-")</f>
        <v>0</v>
      </c>
      <c r="AT358" s="261">
        <f>IFERROR(IF(-SUM(AT$20:AT357)+AT$15&lt;0.000001,0,IF($C358&gt;='H-32A-WP06 - Debt Service'!AQ$24,'H-32A-WP06 - Debt Service'!AQ$27/12,0)),"-")</f>
        <v>0</v>
      </c>
    </row>
    <row r="359" spans="2:46" x14ac:dyDescent="0.35">
      <c r="B359" s="252">
        <f t="shared" si="23"/>
        <v>2047</v>
      </c>
      <c r="C359" s="273">
        <f t="shared" si="25"/>
        <v>53783</v>
      </c>
      <c r="D359" s="273"/>
      <c r="E359" s="261">
        <f>IFERROR(IF(-SUM(E$20:E358)+E$15&lt;0.000001,0,IF($C359&gt;='H-32A-WP06 - Debt Service'!C$24,'H-32A-WP06 - Debt Service'!C$27/12,0)),"-")</f>
        <v>0</v>
      </c>
      <c r="F359" s="261">
        <f>IFERROR(IF(-SUM(F$20:F358)+F$15&lt;0.000001,0,IF($C359&gt;='H-32A-WP06 - Debt Service'!D$24,'H-32A-WP06 - Debt Service'!D$27/12,0)),"-")</f>
        <v>0</v>
      </c>
      <c r="G359" s="261">
        <f>IFERROR(IF(-SUM(G$20:G358)+G$15&lt;0.000001,0,IF($C359&gt;='H-32A-WP06 - Debt Service'!E$24,'H-32A-WP06 - Debt Service'!E$27/12,0)),"-")</f>
        <v>0</v>
      </c>
      <c r="H359" s="261">
        <f>IFERROR(IF(-SUM(H$20:H358)+H$15&lt;0.000001,0,IF($C359&gt;='H-32A-WP06 - Debt Service'!F$24,'H-32A-WP06 - Debt Service'!F$27/12,0)),"-")</f>
        <v>0</v>
      </c>
      <c r="I359" s="261">
        <f>IFERROR(IF(-SUM(I$20:I358)+I$15&lt;0.000001,0,IF($C359&gt;='H-32A-WP06 - Debt Service'!G$24,'H-32A-WP06 - Debt Service'!G$27/12,0)),"-")</f>
        <v>0</v>
      </c>
      <c r="J359" s="261">
        <f>IFERROR(IF(-SUM(J$20:J358)+J$15&lt;0.000001,0,IF($C359&gt;='H-32A-WP06 - Debt Service'!H$24,'H-32A-WP06 - Debt Service'!H$27/12,0)),"-")</f>
        <v>0</v>
      </c>
      <c r="K359" s="261">
        <f>IFERROR(IF(-SUM(K$20:K358)+K$15&lt;0.000001,0,IF($C359&gt;='H-32A-WP06 - Debt Service'!I$24,'H-32A-WP06 - Debt Service'!I$27/12,0)),"-")</f>
        <v>0</v>
      </c>
      <c r="L359" s="261">
        <f>IFERROR(IF(-SUM(L$20:L358)+L$15&lt;0.000001,0,IF($C359&gt;='H-32A-WP06 - Debt Service'!J$24,'H-32A-WP06 - Debt Service'!J$27/12,0)),"-")</f>
        <v>0</v>
      </c>
      <c r="M359" s="261">
        <f>IFERROR(IF(-SUM(M$20:M358)+M$15&lt;0.000001,0,IF($C359&gt;='H-32A-WP06 - Debt Service'!K$24,'H-32A-WP06 - Debt Service'!K$27/12,0)),"-")</f>
        <v>0</v>
      </c>
      <c r="N359" s="261"/>
      <c r="O359" s="261"/>
      <c r="P359" s="261">
        <f>IFERROR(IF(-SUM(P$20:P358)+P$15&lt;0.000001,0,IF($C359&gt;='H-32A-WP06 - Debt Service'!M$24,'H-32A-WP06 - Debt Service'!M$27/12,0)),"-")</f>
        <v>0</v>
      </c>
      <c r="Q359" s="261">
        <f>IFERROR(IF(-SUM(Q$20:Q358)+Q$15&lt;0.000001,0,IF($C359&gt;='H-32A-WP06 - Debt Service'!L$24,'H-32A-WP06 - Debt Service'!L$27/12,0)),"-")</f>
        <v>0</v>
      </c>
      <c r="R359" s="261">
        <f>IFERROR(IF(-SUM(R$20:R358)+R$15&lt;0.000001,0,IF($C359&gt;='H-32A-WP06 - Debt Service'!S$24,'H-32A-WP06 - Debt Service'!S$27/12,0)),"-")</f>
        <v>0</v>
      </c>
      <c r="S359" s="261">
        <f>IFERROR(IF(-SUM(S$20:S358)+S$15&lt;0.000001,0,IF($C359&gt;='H-32A-WP06 - Debt Service'!O$24,'H-32A-WP06 - Debt Service'!O$27/12,0)),"-")</f>
        <v>0</v>
      </c>
      <c r="T359" s="261">
        <f>IFERROR(IF(-SUM(T$20:T358)+T$15&lt;0.000001,0,IF($C359&gt;='H-32A-WP06 - Debt Service'!#REF!,'H-32A-WP06 - Debt Service'!#REF!/12,0)),"-")</f>
        <v>0</v>
      </c>
      <c r="U359" s="261">
        <f>IFERROR(IF(-SUM(U$20:U358)+U$15&lt;0.000001,0,IF($C359&gt;='H-32A-WP06 - Debt Service'!T$24,'H-32A-WP06 - Debt Service'!T$27/12,0)),"-")</f>
        <v>0</v>
      </c>
      <c r="V359" s="261">
        <f>IFERROR(IF(-SUM(V$20:V358)+V$15&lt;0.000001,0,IF($C359&gt;='H-32A-WP06 - Debt Service'!N$24,'H-32A-WP06 - Debt Service'!N$27/12,0)),"-")</f>
        <v>0</v>
      </c>
      <c r="W359" s="261">
        <f>IFERROR(IF(-SUM(W$20:W358)+W$15&lt;0.000001,0,IF($C359&gt;='H-32A-WP06 - Debt Service'!Q$24,'H-32A-WP06 - Debt Service'!Q$27/12,0)),"-")</f>
        <v>0</v>
      </c>
      <c r="X359" s="261">
        <f>IFERROR(IF(-SUM(X$20:X358)+X$15&lt;0.000001,0,IF($C359&gt;='H-32A-WP06 - Debt Service'!T$24,'H-32A-WP06 - Debt Service'!T$27/12,0)),"-")</f>
        <v>0</v>
      </c>
      <c r="Y359" s="261">
        <f>IFERROR(IF(-SUM(Y$20:Y358)+Y$15&lt;0.000001,0,IF($C359&gt;='H-32A-WP06 - Debt Service'!#REF!,'H-32A-WP06 - Debt Service'!#REF!/12,0)),"-")</f>
        <v>0</v>
      </c>
      <c r="Z359" s="261">
        <f>IFERROR(IF(-SUM(Z$20:Z358)+Z$15&lt;0.000001,0,IF($C359&gt;='H-32A-WP06 - Debt Service'!S$24,'H-32A-WP06 - Debt Service'!S$27/12,0)),"-")</f>
        <v>0</v>
      </c>
      <c r="AA359" s="261">
        <f>IFERROR(IF(-SUM(AA$20:AA358)+AA$15&lt;0.000001,0,IF($C359&gt;='H-32A-WP06 - Debt Service'!R$24,'H-32A-WP06 - Debt Service'!R$27/12,0)),"-")</f>
        <v>0</v>
      </c>
      <c r="AB359" s="261">
        <f>IFERROR(IF(-SUM(AB$20:AB358)+AB$15&lt;0.000001,0,IF($C359&gt;='H-32A-WP06 - Debt Service'!P$24,'H-32A-WP06 - Debt Service'!P$27/12,0)),"-")</f>
        <v>0</v>
      </c>
      <c r="AC359" s="261">
        <f>IFERROR(IF(-SUM(AC$20:AC358)+AC$15&lt;0.000001,0,IF($C359&gt;='H-32A-WP06 - Debt Service'!#REF!,'H-32A-WP06 - Debt Service'!#REF!/12,0)),"-")</f>
        <v>0</v>
      </c>
      <c r="AD359" s="261">
        <f>IFERROR(IF(-SUM(AD$20:AD358)+AD$15&lt;0.000001,0,IF($C359&gt;='H-32A-WP06 - Debt Service'!#REF!,'H-32A-WP06 - Debt Service'!#REF!/12,0)),"-")</f>
        <v>0</v>
      </c>
      <c r="AE359" s="261">
        <f>IFERROR(IF(-SUM(AE$20:AE358)+AE$15&lt;0.000001,0,IF($C359&gt;='H-32A-WP06 - Debt Service'!#REF!,'H-32A-WP06 - Debt Service'!#REF!/12,0)),"-")</f>
        <v>0</v>
      </c>
      <c r="AF359" s="261">
        <f>IFERROR(IF(-SUM(AF$20:AF358)+AF$15&lt;0.000001,0,IF($C359&gt;='H-32A-WP06 - Debt Service'!#REF!,'H-32A-WP06 - Debt Service'!#REF!/12,0)),"-")</f>
        <v>0</v>
      </c>
      <c r="AH359" s="252">
        <f t="shared" si="24"/>
        <v>2047</v>
      </c>
      <c r="AI359" s="273">
        <f t="shared" si="26"/>
        <v>53783</v>
      </c>
      <c r="AJ359" s="273"/>
      <c r="AK359" s="261" t="str">
        <f>IFERROR(IF(-SUM(AK$20:AK358)+AK$15&lt;0.000001,0,IF($C359&gt;='H-32A-WP06 - Debt Service'!AH$24,'H-32A-WP06 - Debt Service'!AH$27/12,0)),"-")</f>
        <v>-</v>
      </c>
      <c r="AL359" s="261">
        <f>IFERROR(IF(-SUM(AL$20:AL358)+AL$15&lt;0.000001,0,IF($C359&gt;='H-32A-WP06 - Debt Service'!AI$24,'H-32A-WP06 - Debt Service'!AI$27/12,0)),"-")</f>
        <v>0</v>
      </c>
      <c r="AM359" s="261">
        <f>IFERROR(IF(-SUM(AM$20:AM358)+AM$15&lt;0.000001,0,IF($C359&gt;='H-32A-WP06 - Debt Service'!AJ$24,'H-32A-WP06 - Debt Service'!AJ$27/12,0)),"-")</f>
        <v>0</v>
      </c>
      <c r="AN359" s="261">
        <f>IFERROR(IF(-SUM(AN$20:AN358)+AN$15&lt;0.000001,0,IF($C359&gt;='H-32A-WP06 - Debt Service'!AK$24,'H-32A-WP06 - Debt Service'!AK$27/12,0)),"-")</f>
        <v>0</v>
      </c>
      <c r="AO359" s="261">
        <f>IFERROR(IF(-SUM(AO$20:AO358)+AO$15&lt;0.000001,0,IF($C359&gt;='H-32A-WP06 - Debt Service'!AL$24,'H-32A-WP06 - Debt Service'!AL$27/12,0)),"-")</f>
        <v>0</v>
      </c>
      <c r="AP359" s="261">
        <f>IFERROR(IF(-SUM(AP$20:AP358)+AP$15&lt;0.000001,0,IF($C359&gt;='H-32A-WP06 - Debt Service'!AM$24,'H-32A-WP06 - Debt Service'!AM$27/12,0)),"-")</f>
        <v>0</v>
      </c>
      <c r="AQ359" s="261">
        <f>IFERROR(IF(-SUM(AQ$20:AQ358)+AQ$15&lt;0.000001,0,IF($C359&gt;='H-32A-WP06 - Debt Service'!AN$24,'H-32A-WP06 - Debt Service'!AN$27/12,0)),"-")</f>
        <v>0</v>
      </c>
      <c r="AR359" s="261">
        <f>IFERROR(IF(-SUM(AR$20:AR358)+AR$15&lt;0.000001,0,IF($C359&gt;='H-32A-WP06 - Debt Service'!AO$24,'H-32A-WP06 - Debt Service'!AO$27/12,0)),"-")</f>
        <v>0</v>
      </c>
      <c r="AS359" s="261">
        <f>IFERROR(IF(-SUM(AS$20:AS358)+AS$15&lt;0.000001,0,IF($C359&gt;='H-32A-WP06 - Debt Service'!AP$24,'H-32A-WP06 - Debt Service'!AP$27/12,0)),"-")</f>
        <v>0</v>
      </c>
      <c r="AT359" s="261">
        <f>IFERROR(IF(-SUM(AT$20:AT358)+AT$15&lt;0.000001,0,IF($C359&gt;='H-32A-WP06 - Debt Service'!AQ$24,'H-32A-WP06 - Debt Service'!AQ$27/12,0)),"-")</f>
        <v>0</v>
      </c>
    </row>
    <row r="360" spans="2:46" x14ac:dyDescent="0.35">
      <c r="B360" s="252">
        <f t="shared" si="23"/>
        <v>2047</v>
      </c>
      <c r="C360" s="273">
        <f t="shared" si="25"/>
        <v>53813</v>
      </c>
      <c r="D360" s="273"/>
      <c r="E360" s="261">
        <f>IFERROR(IF(-SUM(E$20:E359)+E$15&lt;0.000001,0,IF($C360&gt;='H-32A-WP06 - Debt Service'!C$24,'H-32A-WP06 - Debt Service'!C$27/12,0)),"-")</f>
        <v>0</v>
      </c>
      <c r="F360" s="261">
        <f>IFERROR(IF(-SUM(F$20:F359)+F$15&lt;0.000001,0,IF($C360&gt;='H-32A-WP06 - Debt Service'!D$24,'H-32A-WP06 - Debt Service'!D$27/12,0)),"-")</f>
        <v>0</v>
      </c>
      <c r="G360" s="261">
        <f>IFERROR(IF(-SUM(G$20:G359)+G$15&lt;0.000001,0,IF($C360&gt;='H-32A-WP06 - Debt Service'!E$24,'H-32A-WP06 - Debt Service'!E$27/12,0)),"-")</f>
        <v>0</v>
      </c>
      <c r="H360" s="261">
        <f>IFERROR(IF(-SUM(H$20:H359)+H$15&lt;0.000001,0,IF($C360&gt;='H-32A-WP06 - Debt Service'!F$24,'H-32A-WP06 - Debt Service'!F$27/12,0)),"-")</f>
        <v>0</v>
      </c>
      <c r="I360" s="261">
        <f>IFERROR(IF(-SUM(I$20:I359)+I$15&lt;0.000001,0,IF($C360&gt;='H-32A-WP06 - Debt Service'!G$24,'H-32A-WP06 - Debt Service'!G$27/12,0)),"-")</f>
        <v>0</v>
      </c>
      <c r="J360" s="261">
        <f>IFERROR(IF(-SUM(J$20:J359)+J$15&lt;0.000001,0,IF($C360&gt;='H-32A-WP06 - Debt Service'!H$24,'H-32A-WP06 - Debt Service'!H$27/12,0)),"-")</f>
        <v>0</v>
      </c>
      <c r="K360" s="261">
        <f>IFERROR(IF(-SUM(K$20:K359)+K$15&lt;0.000001,0,IF($C360&gt;='H-32A-WP06 - Debt Service'!I$24,'H-32A-WP06 - Debt Service'!I$27/12,0)),"-")</f>
        <v>0</v>
      </c>
      <c r="L360" s="261">
        <f>IFERROR(IF(-SUM(L$20:L359)+L$15&lt;0.000001,0,IF($C360&gt;='H-32A-WP06 - Debt Service'!J$24,'H-32A-WP06 - Debt Service'!J$27/12,0)),"-")</f>
        <v>0</v>
      </c>
      <c r="M360" s="261">
        <f>IFERROR(IF(-SUM(M$20:M359)+M$15&lt;0.000001,0,IF($C360&gt;='H-32A-WP06 - Debt Service'!K$24,'H-32A-WP06 - Debt Service'!K$27/12,0)),"-")</f>
        <v>0</v>
      </c>
      <c r="N360" s="261"/>
      <c r="O360" s="261"/>
      <c r="P360" s="261">
        <f>IFERROR(IF(-SUM(P$20:P359)+P$15&lt;0.000001,0,IF($C360&gt;='H-32A-WP06 - Debt Service'!M$24,'H-32A-WP06 - Debt Service'!M$27/12,0)),"-")</f>
        <v>0</v>
      </c>
      <c r="Q360" s="261">
        <f>IFERROR(IF(-SUM(Q$20:Q359)+Q$15&lt;0.000001,0,IF($C360&gt;='H-32A-WP06 - Debt Service'!L$24,'H-32A-WP06 - Debt Service'!L$27/12,0)),"-")</f>
        <v>0</v>
      </c>
      <c r="R360" s="261">
        <f>IFERROR(IF(-SUM(R$20:R359)+R$15&lt;0.000001,0,IF($C360&gt;='H-32A-WP06 - Debt Service'!S$24,'H-32A-WP06 - Debt Service'!S$27/12,0)),"-")</f>
        <v>0</v>
      </c>
      <c r="S360" s="261">
        <f>IFERROR(IF(-SUM(S$20:S359)+S$15&lt;0.000001,0,IF($C360&gt;='H-32A-WP06 - Debt Service'!O$24,'H-32A-WP06 - Debt Service'!O$27/12,0)),"-")</f>
        <v>0</v>
      </c>
      <c r="T360" s="261">
        <f>IFERROR(IF(-SUM(T$20:T359)+T$15&lt;0.000001,0,IF($C360&gt;='H-32A-WP06 - Debt Service'!#REF!,'H-32A-WP06 - Debt Service'!#REF!/12,0)),"-")</f>
        <v>0</v>
      </c>
      <c r="U360" s="261">
        <f>IFERROR(IF(-SUM(U$20:U359)+U$15&lt;0.000001,0,IF($C360&gt;='H-32A-WP06 - Debt Service'!T$24,'H-32A-WP06 - Debt Service'!T$27/12,0)),"-")</f>
        <v>0</v>
      </c>
      <c r="V360" s="261">
        <f>IFERROR(IF(-SUM(V$20:V359)+V$15&lt;0.000001,0,IF($C360&gt;='H-32A-WP06 - Debt Service'!N$24,'H-32A-WP06 - Debt Service'!N$27/12,0)),"-")</f>
        <v>0</v>
      </c>
      <c r="W360" s="261">
        <f>IFERROR(IF(-SUM(W$20:W359)+W$15&lt;0.000001,0,IF($C360&gt;='H-32A-WP06 - Debt Service'!Q$24,'H-32A-WP06 - Debt Service'!Q$27/12,0)),"-")</f>
        <v>0</v>
      </c>
      <c r="X360" s="261">
        <f>IFERROR(IF(-SUM(X$20:X359)+X$15&lt;0.000001,0,IF($C360&gt;='H-32A-WP06 - Debt Service'!T$24,'H-32A-WP06 - Debt Service'!T$27/12,0)),"-")</f>
        <v>0</v>
      </c>
      <c r="Y360" s="261">
        <f>IFERROR(IF(-SUM(Y$20:Y359)+Y$15&lt;0.000001,0,IF($C360&gt;='H-32A-WP06 - Debt Service'!#REF!,'H-32A-WP06 - Debt Service'!#REF!/12,0)),"-")</f>
        <v>0</v>
      </c>
      <c r="Z360" s="261">
        <f>IFERROR(IF(-SUM(Z$20:Z359)+Z$15&lt;0.000001,0,IF($C360&gt;='H-32A-WP06 - Debt Service'!S$24,'H-32A-WP06 - Debt Service'!S$27/12,0)),"-")</f>
        <v>0</v>
      </c>
      <c r="AA360" s="261">
        <f>IFERROR(IF(-SUM(AA$20:AA359)+AA$15&lt;0.000001,0,IF($C360&gt;='H-32A-WP06 - Debt Service'!R$24,'H-32A-WP06 - Debt Service'!R$27/12,0)),"-")</f>
        <v>0</v>
      </c>
      <c r="AB360" s="261">
        <f>IFERROR(IF(-SUM(AB$20:AB359)+AB$15&lt;0.000001,0,IF($C360&gt;='H-32A-WP06 - Debt Service'!P$24,'H-32A-WP06 - Debt Service'!P$27/12,0)),"-")</f>
        <v>0</v>
      </c>
      <c r="AC360" s="261">
        <f>IFERROR(IF(-SUM(AC$20:AC359)+AC$15&lt;0.000001,0,IF($C360&gt;='H-32A-WP06 - Debt Service'!#REF!,'H-32A-WP06 - Debt Service'!#REF!/12,0)),"-")</f>
        <v>0</v>
      </c>
      <c r="AD360" s="261">
        <f>IFERROR(IF(-SUM(AD$20:AD359)+AD$15&lt;0.000001,0,IF($C360&gt;='H-32A-WP06 - Debt Service'!#REF!,'H-32A-WP06 - Debt Service'!#REF!/12,0)),"-")</f>
        <v>0</v>
      </c>
      <c r="AE360" s="261">
        <f>IFERROR(IF(-SUM(AE$20:AE359)+AE$15&lt;0.000001,0,IF($C360&gt;='H-32A-WP06 - Debt Service'!#REF!,'H-32A-WP06 - Debt Service'!#REF!/12,0)),"-")</f>
        <v>0</v>
      </c>
      <c r="AF360" s="261">
        <f>IFERROR(IF(-SUM(AF$20:AF359)+AF$15&lt;0.000001,0,IF($C360&gt;='H-32A-WP06 - Debt Service'!#REF!,'H-32A-WP06 - Debt Service'!#REF!/12,0)),"-")</f>
        <v>0</v>
      </c>
      <c r="AH360" s="252">
        <f t="shared" si="24"/>
        <v>2047</v>
      </c>
      <c r="AI360" s="273">
        <f t="shared" si="26"/>
        <v>53813</v>
      </c>
      <c r="AJ360" s="273"/>
      <c r="AK360" s="261" t="str">
        <f>IFERROR(IF(-SUM(AK$20:AK359)+AK$15&lt;0.000001,0,IF($C360&gt;='H-32A-WP06 - Debt Service'!AH$24,'H-32A-WP06 - Debt Service'!AH$27/12,0)),"-")</f>
        <v>-</v>
      </c>
      <c r="AL360" s="261">
        <f>IFERROR(IF(-SUM(AL$20:AL359)+AL$15&lt;0.000001,0,IF($C360&gt;='H-32A-WP06 - Debt Service'!AI$24,'H-32A-WP06 - Debt Service'!AI$27/12,0)),"-")</f>
        <v>0</v>
      </c>
      <c r="AM360" s="261">
        <f>IFERROR(IF(-SUM(AM$20:AM359)+AM$15&lt;0.000001,0,IF($C360&gt;='H-32A-WP06 - Debt Service'!AJ$24,'H-32A-WP06 - Debt Service'!AJ$27/12,0)),"-")</f>
        <v>0</v>
      </c>
      <c r="AN360" s="261">
        <f>IFERROR(IF(-SUM(AN$20:AN359)+AN$15&lt;0.000001,0,IF($C360&gt;='H-32A-WP06 - Debt Service'!AK$24,'H-32A-WP06 - Debt Service'!AK$27/12,0)),"-")</f>
        <v>0</v>
      </c>
      <c r="AO360" s="261">
        <f>IFERROR(IF(-SUM(AO$20:AO359)+AO$15&lt;0.000001,0,IF($C360&gt;='H-32A-WP06 - Debt Service'!AL$24,'H-32A-WP06 - Debt Service'!AL$27/12,0)),"-")</f>
        <v>0</v>
      </c>
      <c r="AP360" s="261">
        <f>IFERROR(IF(-SUM(AP$20:AP359)+AP$15&lt;0.000001,0,IF($C360&gt;='H-32A-WP06 - Debt Service'!AM$24,'H-32A-WP06 - Debt Service'!AM$27/12,0)),"-")</f>
        <v>0</v>
      </c>
      <c r="AQ360" s="261">
        <f>IFERROR(IF(-SUM(AQ$20:AQ359)+AQ$15&lt;0.000001,0,IF($C360&gt;='H-32A-WP06 - Debt Service'!AN$24,'H-32A-WP06 - Debt Service'!AN$27/12,0)),"-")</f>
        <v>0</v>
      </c>
      <c r="AR360" s="261">
        <f>IFERROR(IF(-SUM(AR$20:AR359)+AR$15&lt;0.000001,0,IF($C360&gt;='H-32A-WP06 - Debt Service'!AO$24,'H-32A-WP06 - Debt Service'!AO$27/12,0)),"-")</f>
        <v>0</v>
      </c>
      <c r="AS360" s="261">
        <f>IFERROR(IF(-SUM(AS$20:AS359)+AS$15&lt;0.000001,0,IF($C360&gt;='H-32A-WP06 - Debt Service'!AP$24,'H-32A-WP06 - Debt Service'!AP$27/12,0)),"-")</f>
        <v>0</v>
      </c>
      <c r="AT360" s="261">
        <f>IFERROR(IF(-SUM(AT$20:AT359)+AT$15&lt;0.000001,0,IF($C360&gt;='H-32A-WP06 - Debt Service'!AQ$24,'H-32A-WP06 - Debt Service'!AQ$27/12,0)),"-")</f>
        <v>0</v>
      </c>
    </row>
    <row r="361" spans="2:46" x14ac:dyDescent="0.35">
      <c r="B361" s="252">
        <f t="shared" si="23"/>
        <v>2047</v>
      </c>
      <c r="C361" s="273">
        <f t="shared" si="25"/>
        <v>53844</v>
      </c>
      <c r="D361" s="273"/>
      <c r="E361" s="261">
        <f>IFERROR(IF(-SUM(E$20:E360)+E$15&lt;0.000001,0,IF($C361&gt;='H-32A-WP06 - Debt Service'!C$24,'H-32A-WP06 - Debt Service'!C$27/12,0)),"-")</f>
        <v>0</v>
      </c>
      <c r="F361" s="261">
        <f>IFERROR(IF(-SUM(F$20:F360)+F$15&lt;0.000001,0,IF($C361&gt;='H-32A-WP06 - Debt Service'!D$24,'H-32A-WP06 - Debt Service'!D$27/12,0)),"-")</f>
        <v>0</v>
      </c>
      <c r="G361" s="261">
        <f>IFERROR(IF(-SUM(G$20:G360)+G$15&lt;0.000001,0,IF($C361&gt;='H-32A-WP06 - Debt Service'!E$24,'H-32A-WP06 - Debt Service'!E$27/12,0)),"-")</f>
        <v>0</v>
      </c>
      <c r="H361" s="261">
        <f>IFERROR(IF(-SUM(H$20:H360)+H$15&lt;0.000001,0,IF($C361&gt;='H-32A-WP06 - Debt Service'!F$24,'H-32A-WP06 - Debt Service'!F$27/12,0)),"-")</f>
        <v>0</v>
      </c>
      <c r="I361" s="261">
        <f>IFERROR(IF(-SUM(I$20:I360)+I$15&lt;0.000001,0,IF($C361&gt;='H-32A-WP06 - Debt Service'!G$24,'H-32A-WP06 - Debt Service'!G$27/12,0)),"-")</f>
        <v>0</v>
      </c>
      <c r="J361" s="261">
        <f>IFERROR(IF(-SUM(J$20:J360)+J$15&lt;0.000001,0,IF($C361&gt;='H-32A-WP06 - Debt Service'!H$24,'H-32A-WP06 - Debt Service'!H$27/12,0)),"-")</f>
        <v>0</v>
      </c>
      <c r="K361" s="261">
        <f>IFERROR(IF(-SUM(K$20:K360)+K$15&lt;0.000001,0,IF($C361&gt;='H-32A-WP06 - Debt Service'!I$24,'H-32A-WP06 - Debt Service'!I$27/12,0)),"-")</f>
        <v>0</v>
      </c>
      <c r="L361" s="261">
        <f>IFERROR(IF(-SUM(L$20:L360)+L$15&lt;0.000001,0,IF($C361&gt;='H-32A-WP06 - Debt Service'!J$24,'H-32A-WP06 - Debt Service'!J$27/12,0)),"-")</f>
        <v>0</v>
      </c>
      <c r="M361" s="261">
        <f>IFERROR(IF(-SUM(M$20:M360)+M$15&lt;0.000001,0,IF($C361&gt;='H-32A-WP06 - Debt Service'!K$24,'H-32A-WP06 - Debt Service'!K$27/12,0)),"-")</f>
        <v>0</v>
      </c>
      <c r="N361" s="261"/>
      <c r="O361" s="261"/>
      <c r="P361" s="261">
        <f>IFERROR(IF(-SUM(P$20:P360)+P$15&lt;0.000001,0,IF($C361&gt;='H-32A-WP06 - Debt Service'!M$24,'H-32A-WP06 - Debt Service'!M$27/12,0)),"-")</f>
        <v>0</v>
      </c>
      <c r="Q361" s="261">
        <f>IFERROR(IF(-SUM(Q$20:Q360)+Q$15&lt;0.000001,0,IF($C361&gt;='H-32A-WP06 - Debt Service'!L$24,'H-32A-WP06 - Debt Service'!L$27/12,0)),"-")</f>
        <v>0</v>
      </c>
      <c r="R361" s="261">
        <f>IFERROR(IF(-SUM(R$20:R360)+R$15&lt;0.000001,0,IF($C361&gt;='H-32A-WP06 - Debt Service'!S$24,'H-32A-WP06 - Debt Service'!S$27/12,0)),"-")</f>
        <v>0</v>
      </c>
      <c r="S361" s="261">
        <f>IFERROR(IF(-SUM(S$20:S360)+S$15&lt;0.000001,0,IF($C361&gt;='H-32A-WP06 - Debt Service'!O$24,'H-32A-WP06 - Debt Service'!O$27/12,0)),"-")</f>
        <v>0</v>
      </c>
      <c r="T361" s="261">
        <f>IFERROR(IF(-SUM(T$20:T360)+T$15&lt;0.000001,0,IF($C361&gt;='H-32A-WP06 - Debt Service'!#REF!,'H-32A-WP06 - Debt Service'!#REF!/12,0)),"-")</f>
        <v>0</v>
      </c>
      <c r="U361" s="261">
        <f>IFERROR(IF(-SUM(U$20:U360)+U$15&lt;0.000001,0,IF($C361&gt;='H-32A-WP06 - Debt Service'!T$24,'H-32A-WP06 - Debt Service'!T$27/12,0)),"-")</f>
        <v>0</v>
      </c>
      <c r="V361" s="261">
        <f>IFERROR(IF(-SUM(V$20:V360)+V$15&lt;0.000001,0,IF($C361&gt;='H-32A-WP06 - Debt Service'!N$24,'H-32A-WP06 - Debt Service'!N$27/12,0)),"-")</f>
        <v>0</v>
      </c>
      <c r="W361" s="261">
        <f>IFERROR(IF(-SUM(W$20:W360)+W$15&lt;0.000001,0,IF($C361&gt;='H-32A-WP06 - Debt Service'!Q$24,'H-32A-WP06 - Debt Service'!Q$27/12,0)),"-")</f>
        <v>0</v>
      </c>
      <c r="X361" s="261">
        <f>IFERROR(IF(-SUM(X$20:X360)+X$15&lt;0.000001,0,IF($C361&gt;='H-32A-WP06 - Debt Service'!T$24,'H-32A-WP06 - Debt Service'!T$27/12,0)),"-")</f>
        <v>0</v>
      </c>
      <c r="Y361" s="261">
        <f>IFERROR(IF(-SUM(Y$20:Y360)+Y$15&lt;0.000001,0,IF($C361&gt;='H-32A-WP06 - Debt Service'!#REF!,'H-32A-WP06 - Debt Service'!#REF!/12,0)),"-")</f>
        <v>0</v>
      </c>
      <c r="Z361" s="261">
        <f>IFERROR(IF(-SUM(Z$20:Z360)+Z$15&lt;0.000001,0,IF($C361&gt;='H-32A-WP06 - Debt Service'!S$24,'H-32A-WP06 - Debt Service'!S$27/12,0)),"-")</f>
        <v>0</v>
      </c>
      <c r="AA361" s="261">
        <f>IFERROR(IF(-SUM(AA$20:AA360)+AA$15&lt;0.000001,0,IF($C361&gt;='H-32A-WP06 - Debt Service'!R$24,'H-32A-WP06 - Debt Service'!R$27/12,0)),"-")</f>
        <v>0</v>
      </c>
      <c r="AB361" s="261">
        <f>IFERROR(IF(-SUM(AB$20:AB360)+AB$15&lt;0.000001,0,IF($C361&gt;='H-32A-WP06 - Debt Service'!P$24,'H-32A-WP06 - Debt Service'!P$27/12,0)),"-")</f>
        <v>0</v>
      </c>
      <c r="AC361" s="261">
        <f>IFERROR(IF(-SUM(AC$20:AC360)+AC$15&lt;0.000001,0,IF($C361&gt;='H-32A-WP06 - Debt Service'!#REF!,'H-32A-WP06 - Debt Service'!#REF!/12,0)),"-")</f>
        <v>0</v>
      </c>
      <c r="AD361" s="261">
        <f>IFERROR(IF(-SUM(AD$20:AD360)+AD$15&lt;0.000001,0,IF($C361&gt;='H-32A-WP06 - Debt Service'!#REF!,'H-32A-WP06 - Debt Service'!#REF!/12,0)),"-")</f>
        <v>0</v>
      </c>
      <c r="AE361" s="261">
        <f>IFERROR(IF(-SUM(AE$20:AE360)+AE$15&lt;0.000001,0,IF($C361&gt;='H-32A-WP06 - Debt Service'!#REF!,'H-32A-WP06 - Debt Service'!#REF!/12,0)),"-")</f>
        <v>0</v>
      </c>
      <c r="AF361" s="261">
        <f>IFERROR(IF(-SUM(AF$20:AF360)+AF$15&lt;0.000001,0,IF($C361&gt;='H-32A-WP06 - Debt Service'!#REF!,'H-32A-WP06 - Debt Service'!#REF!/12,0)),"-")</f>
        <v>0</v>
      </c>
      <c r="AH361" s="252">
        <f t="shared" si="24"/>
        <v>2047</v>
      </c>
      <c r="AI361" s="273">
        <f t="shared" si="26"/>
        <v>53844</v>
      </c>
      <c r="AJ361" s="273"/>
      <c r="AK361" s="261" t="str">
        <f>IFERROR(IF(-SUM(AK$20:AK360)+AK$15&lt;0.000001,0,IF($C361&gt;='H-32A-WP06 - Debt Service'!AH$24,'H-32A-WP06 - Debt Service'!AH$27/12,0)),"-")</f>
        <v>-</v>
      </c>
      <c r="AL361" s="261">
        <f>IFERROR(IF(-SUM(AL$20:AL360)+AL$15&lt;0.000001,0,IF($C361&gt;='H-32A-WP06 - Debt Service'!AI$24,'H-32A-WP06 - Debt Service'!AI$27/12,0)),"-")</f>
        <v>0</v>
      </c>
      <c r="AM361" s="261">
        <f>IFERROR(IF(-SUM(AM$20:AM360)+AM$15&lt;0.000001,0,IF($C361&gt;='H-32A-WP06 - Debt Service'!AJ$24,'H-32A-WP06 - Debt Service'!AJ$27/12,0)),"-")</f>
        <v>0</v>
      </c>
      <c r="AN361" s="261">
        <f>IFERROR(IF(-SUM(AN$20:AN360)+AN$15&lt;0.000001,0,IF($C361&gt;='H-32A-WP06 - Debt Service'!AK$24,'H-32A-WP06 - Debt Service'!AK$27/12,0)),"-")</f>
        <v>0</v>
      </c>
      <c r="AO361" s="261">
        <f>IFERROR(IF(-SUM(AO$20:AO360)+AO$15&lt;0.000001,0,IF($C361&gt;='H-32A-WP06 - Debt Service'!AL$24,'H-32A-WP06 - Debt Service'!AL$27/12,0)),"-")</f>
        <v>0</v>
      </c>
      <c r="AP361" s="261">
        <f>IFERROR(IF(-SUM(AP$20:AP360)+AP$15&lt;0.000001,0,IF($C361&gt;='H-32A-WP06 - Debt Service'!AM$24,'H-32A-WP06 - Debt Service'!AM$27/12,0)),"-")</f>
        <v>0</v>
      </c>
      <c r="AQ361" s="261">
        <f>IFERROR(IF(-SUM(AQ$20:AQ360)+AQ$15&lt;0.000001,0,IF($C361&gt;='H-32A-WP06 - Debt Service'!AN$24,'H-32A-WP06 - Debt Service'!AN$27/12,0)),"-")</f>
        <v>0</v>
      </c>
      <c r="AR361" s="261">
        <f>IFERROR(IF(-SUM(AR$20:AR360)+AR$15&lt;0.000001,0,IF($C361&gt;='H-32A-WP06 - Debt Service'!AO$24,'H-32A-WP06 - Debt Service'!AO$27/12,0)),"-")</f>
        <v>0</v>
      </c>
      <c r="AS361" s="261">
        <f>IFERROR(IF(-SUM(AS$20:AS360)+AS$15&lt;0.000001,0,IF($C361&gt;='H-32A-WP06 - Debt Service'!AP$24,'H-32A-WP06 - Debt Service'!AP$27/12,0)),"-")</f>
        <v>0</v>
      </c>
      <c r="AT361" s="261">
        <f>IFERROR(IF(-SUM(AT$20:AT360)+AT$15&lt;0.000001,0,IF($C361&gt;='H-32A-WP06 - Debt Service'!AQ$24,'H-32A-WP06 - Debt Service'!AQ$27/12,0)),"-")</f>
        <v>0</v>
      </c>
    </row>
    <row r="362" spans="2:46" x14ac:dyDescent="0.35">
      <c r="B362" s="252">
        <f t="shared" si="23"/>
        <v>2047</v>
      </c>
      <c r="C362" s="273">
        <f t="shared" si="25"/>
        <v>53874</v>
      </c>
      <c r="D362" s="273"/>
      <c r="E362" s="261">
        <f>IFERROR(IF(-SUM(E$20:E361)+E$15&lt;0.000001,0,IF($C362&gt;='H-32A-WP06 - Debt Service'!C$24,'H-32A-WP06 - Debt Service'!C$27/12,0)),"-")</f>
        <v>0</v>
      </c>
      <c r="F362" s="261">
        <f>IFERROR(IF(-SUM(F$20:F361)+F$15&lt;0.000001,0,IF($C362&gt;='H-32A-WP06 - Debt Service'!D$24,'H-32A-WP06 - Debt Service'!D$27/12,0)),"-")</f>
        <v>0</v>
      </c>
      <c r="G362" s="261">
        <f>IFERROR(IF(-SUM(G$20:G361)+G$15&lt;0.000001,0,IF($C362&gt;='H-32A-WP06 - Debt Service'!E$24,'H-32A-WP06 - Debt Service'!E$27/12,0)),"-")</f>
        <v>0</v>
      </c>
      <c r="H362" s="261">
        <f>IFERROR(IF(-SUM(H$20:H361)+H$15&lt;0.000001,0,IF($C362&gt;='H-32A-WP06 - Debt Service'!F$24,'H-32A-WP06 - Debt Service'!F$27/12,0)),"-")</f>
        <v>0</v>
      </c>
      <c r="I362" s="261">
        <f>IFERROR(IF(-SUM(I$20:I361)+I$15&lt;0.000001,0,IF($C362&gt;='H-32A-WP06 - Debt Service'!G$24,'H-32A-WP06 - Debt Service'!G$27/12,0)),"-")</f>
        <v>0</v>
      </c>
      <c r="J362" s="261">
        <f>IFERROR(IF(-SUM(J$20:J361)+J$15&lt;0.000001,0,IF($C362&gt;='H-32A-WP06 - Debt Service'!H$24,'H-32A-WP06 - Debt Service'!H$27/12,0)),"-")</f>
        <v>0</v>
      </c>
      <c r="K362" s="261">
        <f>IFERROR(IF(-SUM(K$20:K361)+K$15&lt;0.000001,0,IF($C362&gt;='H-32A-WP06 - Debt Service'!I$24,'H-32A-WP06 - Debt Service'!I$27/12,0)),"-")</f>
        <v>0</v>
      </c>
      <c r="L362" s="261">
        <f>IFERROR(IF(-SUM(L$20:L361)+L$15&lt;0.000001,0,IF($C362&gt;='H-32A-WP06 - Debt Service'!J$24,'H-32A-WP06 - Debt Service'!J$27/12,0)),"-")</f>
        <v>0</v>
      </c>
      <c r="M362" s="261">
        <f>IFERROR(IF(-SUM(M$20:M361)+M$15&lt;0.000001,0,IF($C362&gt;='H-32A-WP06 - Debt Service'!K$24,'H-32A-WP06 - Debt Service'!K$27/12,0)),"-")</f>
        <v>0</v>
      </c>
      <c r="N362" s="261"/>
      <c r="O362" s="261"/>
      <c r="P362" s="261">
        <f>IFERROR(IF(-SUM(P$20:P361)+P$15&lt;0.000001,0,IF($C362&gt;='H-32A-WP06 - Debt Service'!M$24,'H-32A-WP06 - Debt Service'!M$27/12,0)),"-")</f>
        <v>0</v>
      </c>
      <c r="Q362" s="261">
        <f>IFERROR(IF(-SUM(Q$20:Q361)+Q$15&lt;0.000001,0,IF($C362&gt;='H-32A-WP06 - Debt Service'!L$24,'H-32A-WP06 - Debt Service'!L$27/12,0)),"-")</f>
        <v>0</v>
      </c>
      <c r="R362" s="261">
        <f>IFERROR(IF(-SUM(R$20:R361)+R$15&lt;0.000001,0,IF($C362&gt;='H-32A-WP06 - Debt Service'!S$24,'H-32A-WP06 - Debt Service'!S$27/12,0)),"-")</f>
        <v>0</v>
      </c>
      <c r="S362" s="261">
        <f>IFERROR(IF(-SUM(S$20:S361)+S$15&lt;0.000001,0,IF($C362&gt;='H-32A-WP06 - Debt Service'!O$24,'H-32A-WP06 - Debt Service'!O$27/12,0)),"-")</f>
        <v>0</v>
      </c>
      <c r="T362" s="261">
        <f>IFERROR(IF(-SUM(T$20:T361)+T$15&lt;0.000001,0,IF($C362&gt;='H-32A-WP06 - Debt Service'!#REF!,'H-32A-WP06 - Debt Service'!#REF!/12,0)),"-")</f>
        <v>0</v>
      </c>
      <c r="U362" s="261">
        <f>IFERROR(IF(-SUM(U$20:U361)+U$15&lt;0.000001,0,IF($C362&gt;='H-32A-WP06 - Debt Service'!T$24,'H-32A-WP06 - Debt Service'!T$27/12,0)),"-")</f>
        <v>0</v>
      </c>
      <c r="V362" s="261">
        <f>IFERROR(IF(-SUM(V$20:V361)+V$15&lt;0.000001,0,IF($C362&gt;='H-32A-WP06 - Debt Service'!N$24,'H-32A-WP06 - Debt Service'!N$27/12,0)),"-")</f>
        <v>0</v>
      </c>
      <c r="W362" s="261">
        <f>IFERROR(IF(-SUM(W$20:W361)+W$15&lt;0.000001,0,IF($C362&gt;='H-32A-WP06 - Debt Service'!Q$24,'H-32A-WP06 - Debt Service'!Q$27/12,0)),"-")</f>
        <v>0</v>
      </c>
      <c r="X362" s="261">
        <f>IFERROR(IF(-SUM(X$20:X361)+X$15&lt;0.000001,0,IF($C362&gt;='H-32A-WP06 - Debt Service'!T$24,'H-32A-WP06 - Debt Service'!T$27/12,0)),"-")</f>
        <v>0</v>
      </c>
      <c r="Y362" s="261">
        <f>IFERROR(IF(-SUM(Y$20:Y361)+Y$15&lt;0.000001,0,IF($C362&gt;='H-32A-WP06 - Debt Service'!#REF!,'H-32A-WP06 - Debt Service'!#REF!/12,0)),"-")</f>
        <v>0</v>
      </c>
      <c r="Z362" s="261">
        <f>IFERROR(IF(-SUM(Z$20:Z361)+Z$15&lt;0.000001,0,IF($C362&gt;='H-32A-WP06 - Debt Service'!S$24,'H-32A-WP06 - Debt Service'!S$27/12,0)),"-")</f>
        <v>0</v>
      </c>
      <c r="AA362" s="261">
        <f>IFERROR(IF(-SUM(AA$20:AA361)+AA$15&lt;0.000001,0,IF($C362&gt;='H-32A-WP06 - Debt Service'!R$24,'H-32A-WP06 - Debt Service'!R$27/12,0)),"-")</f>
        <v>0</v>
      </c>
      <c r="AB362" s="261">
        <f>IFERROR(IF(-SUM(AB$20:AB361)+AB$15&lt;0.000001,0,IF($C362&gt;='H-32A-WP06 - Debt Service'!P$24,'H-32A-WP06 - Debt Service'!P$27/12,0)),"-")</f>
        <v>0</v>
      </c>
      <c r="AC362" s="261">
        <f>IFERROR(IF(-SUM(AC$20:AC361)+AC$15&lt;0.000001,0,IF($C362&gt;='H-32A-WP06 - Debt Service'!#REF!,'H-32A-WP06 - Debt Service'!#REF!/12,0)),"-")</f>
        <v>0</v>
      </c>
      <c r="AD362" s="261">
        <f>IFERROR(IF(-SUM(AD$20:AD361)+AD$15&lt;0.000001,0,IF($C362&gt;='H-32A-WP06 - Debt Service'!#REF!,'H-32A-WP06 - Debt Service'!#REF!/12,0)),"-")</f>
        <v>0</v>
      </c>
      <c r="AE362" s="261">
        <f>IFERROR(IF(-SUM(AE$20:AE361)+AE$15&lt;0.000001,0,IF($C362&gt;='H-32A-WP06 - Debt Service'!#REF!,'H-32A-WP06 - Debt Service'!#REF!/12,0)),"-")</f>
        <v>0</v>
      </c>
      <c r="AF362" s="261">
        <f>IFERROR(IF(-SUM(AF$20:AF361)+AF$15&lt;0.000001,0,IF($C362&gt;='H-32A-WP06 - Debt Service'!#REF!,'H-32A-WP06 - Debt Service'!#REF!/12,0)),"-")</f>
        <v>0</v>
      </c>
      <c r="AH362" s="252">
        <f t="shared" si="24"/>
        <v>2047</v>
      </c>
      <c r="AI362" s="273">
        <f t="shared" si="26"/>
        <v>53874</v>
      </c>
      <c r="AJ362" s="273"/>
      <c r="AK362" s="261" t="str">
        <f>IFERROR(IF(-SUM(AK$20:AK361)+AK$15&lt;0.000001,0,IF($C362&gt;='H-32A-WP06 - Debt Service'!AH$24,'H-32A-WP06 - Debt Service'!AH$27/12,0)),"-")</f>
        <v>-</v>
      </c>
      <c r="AL362" s="261">
        <f>IFERROR(IF(-SUM(AL$20:AL361)+AL$15&lt;0.000001,0,IF($C362&gt;='H-32A-WP06 - Debt Service'!AI$24,'H-32A-WP06 - Debt Service'!AI$27/12,0)),"-")</f>
        <v>0</v>
      </c>
      <c r="AM362" s="261">
        <f>IFERROR(IF(-SUM(AM$20:AM361)+AM$15&lt;0.000001,0,IF($C362&gt;='H-32A-WP06 - Debt Service'!AJ$24,'H-32A-WP06 - Debt Service'!AJ$27/12,0)),"-")</f>
        <v>0</v>
      </c>
      <c r="AN362" s="261">
        <f>IFERROR(IF(-SUM(AN$20:AN361)+AN$15&lt;0.000001,0,IF($C362&gt;='H-32A-WP06 - Debt Service'!AK$24,'H-32A-WP06 - Debt Service'!AK$27/12,0)),"-")</f>
        <v>0</v>
      </c>
      <c r="AO362" s="261">
        <f>IFERROR(IF(-SUM(AO$20:AO361)+AO$15&lt;0.000001,0,IF($C362&gt;='H-32A-WP06 - Debt Service'!AL$24,'H-32A-WP06 - Debt Service'!AL$27/12,0)),"-")</f>
        <v>0</v>
      </c>
      <c r="AP362" s="261">
        <f>IFERROR(IF(-SUM(AP$20:AP361)+AP$15&lt;0.000001,0,IF($C362&gt;='H-32A-WP06 - Debt Service'!AM$24,'H-32A-WP06 - Debt Service'!AM$27/12,0)),"-")</f>
        <v>0</v>
      </c>
      <c r="AQ362" s="261">
        <f>IFERROR(IF(-SUM(AQ$20:AQ361)+AQ$15&lt;0.000001,0,IF($C362&gt;='H-32A-WP06 - Debt Service'!AN$24,'H-32A-WP06 - Debt Service'!AN$27/12,0)),"-")</f>
        <v>0</v>
      </c>
      <c r="AR362" s="261">
        <f>IFERROR(IF(-SUM(AR$20:AR361)+AR$15&lt;0.000001,0,IF($C362&gt;='H-32A-WP06 - Debt Service'!AO$24,'H-32A-WP06 - Debt Service'!AO$27/12,0)),"-")</f>
        <v>0</v>
      </c>
      <c r="AS362" s="261">
        <f>IFERROR(IF(-SUM(AS$20:AS361)+AS$15&lt;0.000001,0,IF($C362&gt;='H-32A-WP06 - Debt Service'!AP$24,'H-32A-WP06 - Debt Service'!AP$27/12,0)),"-")</f>
        <v>0</v>
      </c>
      <c r="AT362" s="261">
        <f>IFERROR(IF(-SUM(AT$20:AT361)+AT$15&lt;0.000001,0,IF($C362&gt;='H-32A-WP06 - Debt Service'!AQ$24,'H-32A-WP06 - Debt Service'!AQ$27/12,0)),"-")</f>
        <v>0</v>
      </c>
    </row>
    <row r="363" spans="2:46" x14ac:dyDescent="0.35">
      <c r="B363" s="252">
        <f t="shared" si="23"/>
        <v>2047</v>
      </c>
      <c r="C363" s="273">
        <f t="shared" si="25"/>
        <v>53905</v>
      </c>
      <c r="D363" s="273"/>
      <c r="E363" s="261">
        <f>IFERROR(IF(-SUM(E$20:E362)+E$15&lt;0.000001,0,IF($C363&gt;='H-32A-WP06 - Debt Service'!C$24,'H-32A-WP06 - Debt Service'!C$27/12,0)),"-")</f>
        <v>0</v>
      </c>
      <c r="F363" s="261">
        <f>IFERROR(IF(-SUM(F$20:F362)+F$15&lt;0.000001,0,IF($C363&gt;='H-32A-WP06 - Debt Service'!D$24,'H-32A-WP06 - Debt Service'!D$27/12,0)),"-")</f>
        <v>0</v>
      </c>
      <c r="G363" s="261">
        <f>IFERROR(IF(-SUM(G$20:G362)+G$15&lt;0.000001,0,IF($C363&gt;='H-32A-WP06 - Debt Service'!E$24,'H-32A-WP06 - Debt Service'!E$27/12,0)),"-")</f>
        <v>0</v>
      </c>
      <c r="H363" s="261">
        <f>IFERROR(IF(-SUM(H$20:H362)+H$15&lt;0.000001,0,IF($C363&gt;='H-32A-WP06 - Debt Service'!F$24,'H-32A-WP06 - Debt Service'!F$27/12,0)),"-")</f>
        <v>0</v>
      </c>
      <c r="I363" s="261">
        <f>IFERROR(IF(-SUM(I$20:I362)+I$15&lt;0.000001,0,IF($C363&gt;='H-32A-WP06 - Debt Service'!G$24,'H-32A-WP06 - Debt Service'!G$27/12,0)),"-")</f>
        <v>0</v>
      </c>
      <c r="J363" s="261">
        <f>IFERROR(IF(-SUM(J$20:J362)+J$15&lt;0.000001,0,IF($C363&gt;='H-32A-WP06 - Debt Service'!H$24,'H-32A-WP06 - Debt Service'!H$27/12,0)),"-")</f>
        <v>0</v>
      </c>
      <c r="K363" s="261">
        <f>IFERROR(IF(-SUM(K$20:K362)+K$15&lt;0.000001,0,IF($C363&gt;='H-32A-WP06 - Debt Service'!I$24,'H-32A-WP06 - Debt Service'!I$27/12,0)),"-")</f>
        <v>0</v>
      </c>
      <c r="L363" s="261">
        <f>IFERROR(IF(-SUM(L$20:L362)+L$15&lt;0.000001,0,IF($C363&gt;='H-32A-WP06 - Debt Service'!J$24,'H-32A-WP06 - Debt Service'!J$27/12,0)),"-")</f>
        <v>0</v>
      </c>
      <c r="M363" s="261">
        <f>IFERROR(IF(-SUM(M$20:M362)+M$15&lt;0.000001,0,IF($C363&gt;='H-32A-WP06 - Debt Service'!K$24,'H-32A-WP06 - Debt Service'!K$27/12,0)),"-")</f>
        <v>0</v>
      </c>
      <c r="N363" s="261"/>
      <c r="O363" s="261"/>
      <c r="P363" s="261">
        <f>IFERROR(IF(-SUM(P$20:P362)+P$15&lt;0.000001,0,IF($C363&gt;='H-32A-WP06 - Debt Service'!M$24,'H-32A-WP06 - Debt Service'!M$27/12,0)),"-")</f>
        <v>0</v>
      </c>
      <c r="Q363" s="261">
        <f>IFERROR(IF(-SUM(Q$20:Q362)+Q$15&lt;0.000001,0,IF($C363&gt;='H-32A-WP06 - Debt Service'!L$24,'H-32A-WP06 - Debt Service'!L$27/12,0)),"-")</f>
        <v>0</v>
      </c>
      <c r="R363" s="261">
        <f>IFERROR(IF(-SUM(R$20:R362)+R$15&lt;0.000001,0,IF($C363&gt;='H-32A-WP06 - Debt Service'!S$24,'H-32A-WP06 - Debt Service'!S$27/12,0)),"-")</f>
        <v>0</v>
      </c>
      <c r="S363" s="261">
        <f>IFERROR(IF(-SUM(S$20:S362)+S$15&lt;0.000001,0,IF($C363&gt;='H-32A-WP06 - Debt Service'!O$24,'H-32A-WP06 - Debt Service'!O$27/12,0)),"-")</f>
        <v>0</v>
      </c>
      <c r="T363" s="261">
        <f>IFERROR(IF(-SUM(T$20:T362)+T$15&lt;0.000001,0,IF($C363&gt;='H-32A-WP06 - Debt Service'!#REF!,'H-32A-WP06 - Debt Service'!#REF!/12,0)),"-")</f>
        <v>0</v>
      </c>
      <c r="U363" s="261">
        <f>IFERROR(IF(-SUM(U$20:U362)+U$15&lt;0.000001,0,IF($C363&gt;='H-32A-WP06 - Debt Service'!T$24,'H-32A-WP06 - Debt Service'!T$27/12,0)),"-")</f>
        <v>0</v>
      </c>
      <c r="V363" s="261">
        <f>IFERROR(IF(-SUM(V$20:V362)+V$15&lt;0.000001,0,IF($C363&gt;='H-32A-WP06 - Debt Service'!N$24,'H-32A-WP06 - Debt Service'!N$27/12,0)),"-")</f>
        <v>0</v>
      </c>
      <c r="W363" s="261">
        <f>IFERROR(IF(-SUM(W$20:W362)+W$15&lt;0.000001,0,IF($C363&gt;='H-32A-WP06 - Debt Service'!Q$24,'H-32A-WP06 - Debt Service'!Q$27/12,0)),"-")</f>
        <v>0</v>
      </c>
      <c r="X363" s="261">
        <f>IFERROR(IF(-SUM(X$20:X362)+X$15&lt;0.000001,0,IF($C363&gt;='H-32A-WP06 - Debt Service'!T$24,'H-32A-WP06 - Debt Service'!T$27/12,0)),"-")</f>
        <v>0</v>
      </c>
      <c r="Y363" s="261">
        <f>IFERROR(IF(-SUM(Y$20:Y362)+Y$15&lt;0.000001,0,IF($C363&gt;='H-32A-WP06 - Debt Service'!#REF!,'H-32A-WP06 - Debt Service'!#REF!/12,0)),"-")</f>
        <v>0</v>
      </c>
      <c r="Z363" s="261">
        <f>IFERROR(IF(-SUM(Z$20:Z362)+Z$15&lt;0.000001,0,IF($C363&gt;='H-32A-WP06 - Debt Service'!S$24,'H-32A-WP06 - Debt Service'!S$27/12,0)),"-")</f>
        <v>0</v>
      </c>
      <c r="AA363" s="261">
        <f>IFERROR(IF(-SUM(AA$20:AA362)+AA$15&lt;0.000001,0,IF($C363&gt;='H-32A-WP06 - Debt Service'!R$24,'H-32A-WP06 - Debt Service'!R$27/12,0)),"-")</f>
        <v>0</v>
      </c>
      <c r="AB363" s="261">
        <f>IFERROR(IF(-SUM(AB$20:AB362)+AB$15&lt;0.000001,0,IF($C363&gt;='H-32A-WP06 - Debt Service'!P$24,'H-32A-WP06 - Debt Service'!P$27/12,0)),"-")</f>
        <v>0</v>
      </c>
      <c r="AC363" s="261">
        <f>IFERROR(IF(-SUM(AC$20:AC362)+AC$15&lt;0.000001,0,IF($C363&gt;='H-32A-WP06 - Debt Service'!#REF!,'H-32A-WP06 - Debt Service'!#REF!/12,0)),"-")</f>
        <v>0</v>
      </c>
      <c r="AD363" s="261">
        <f>IFERROR(IF(-SUM(AD$20:AD362)+AD$15&lt;0.000001,0,IF($C363&gt;='H-32A-WP06 - Debt Service'!#REF!,'H-32A-WP06 - Debt Service'!#REF!/12,0)),"-")</f>
        <v>0</v>
      </c>
      <c r="AE363" s="261">
        <f>IFERROR(IF(-SUM(AE$20:AE362)+AE$15&lt;0.000001,0,IF($C363&gt;='H-32A-WP06 - Debt Service'!#REF!,'H-32A-WP06 - Debt Service'!#REF!/12,0)),"-")</f>
        <v>0</v>
      </c>
      <c r="AF363" s="261">
        <f>IFERROR(IF(-SUM(AF$20:AF362)+AF$15&lt;0.000001,0,IF($C363&gt;='H-32A-WP06 - Debt Service'!#REF!,'H-32A-WP06 - Debt Service'!#REF!/12,0)),"-")</f>
        <v>0</v>
      </c>
      <c r="AH363" s="252">
        <f t="shared" si="24"/>
        <v>2047</v>
      </c>
      <c r="AI363" s="273">
        <f t="shared" si="26"/>
        <v>53905</v>
      </c>
      <c r="AJ363" s="273"/>
      <c r="AK363" s="261" t="str">
        <f>IFERROR(IF(-SUM(AK$20:AK362)+AK$15&lt;0.000001,0,IF($C363&gt;='H-32A-WP06 - Debt Service'!AH$24,'H-32A-WP06 - Debt Service'!AH$27/12,0)),"-")</f>
        <v>-</v>
      </c>
      <c r="AL363" s="261">
        <f>IFERROR(IF(-SUM(AL$20:AL362)+AL$15&lt;0.000001,0,IF($C363&gt;='H-32A-WP06 - Debt Service'!AI$24,'H-32A-WP06 - Debt Service'!AI$27/12,0)),"-")</f>
        <v>0</v>
      </c>
      <c r="AM363" s="261">
        <f>IFERROR(IF(-SUM(AM$20:AM362)+AM$15&lt;0.000001,0,IF($C363&gt;='H-32A-WP06 - Debt Service'!AJ$24,'H-32A-WP06 - Debt Service'!AJ$27/12,0)),"-")</f>
        <v>0</v>
      </c>
      <c r="AN363" s="261">
        <f>IFERROR(IF(-SUM(AN$20:AN362)+AN$15&lt;0.000001,0,IF($C363&gt;='H-32A-WP06 - Debt Service'!AK$24,'H-32A-WP06 - Debt Service'!AK$27/12,0)),"-")</f>
        <v>0</v>
      </c>
      <c r="AO363" s="261">
        <f>IFERROR(IF(-SUM(AO$20:AO362)+AO$15&lt;0.000001,0,IF($C363&gt;='H-32A-WP06 - Debt Service'!AL$24,'H-32A-WP06 - Debt Service'!AL$27/12,0)),"-")</f>
        <v>0</v>
      </c>
      <c r="AP363" s="261">
        <f>IFERROR(IF(-SUM(AP$20:AP362)+AP$15&lt;0.000001,0,IF($C363&gt;='H-32A-WP06 - Debt Service'!AM$24,'H-32A-WP06 - Debt Service'!AM$27/12,0)),"-")</f>
        <v>0</v>
      </c>
      <c r="AQ363" s="261">
        <f>IFERROR(IF(-SUM(AQ$20:AQ362)+AQ$15&lt;0.000001,0,IF($C363&gt;='H-32A-WP06 - Debt Service'!AN$24,'H-32A-WP06 - Debt Service'!AN$27/12,0)),"-")</f>
        <v>0</v>
      </c>
      <c r="AR363" s="261">
        <f>IFERROR(IF(-SUM(AR$20:AR362)+AR$15&lt;0.000001,0,IF($C363&gt;='H-32A-WP06 - Debt Service'!AO$24,'H-32A-WP06 - Debt Service'!AO$27/12,0)),"-")</f>
        <v>0</v>
      </c>
      <c r="AS363" s="261">
        <f>IFERROR(IF(-SUM(AS$20:AS362)+AS$15&lt;0.000001,0,IF($C363&gt;='H-32A-WP06 - Debt Service'!AP$24,'H-32A-WP06 - Debt Service'!AP$27/12,0)),"-")</f>
        <v>0</v>
      </c>
      <c r="AT363" s="261">
        <f>IFERROR(IF(-SUM(AT$20:AT362)+AT$15&lt;0.000001,0,IF($C363&gt;='H-32A-WP06 - Debt Service'!AQ$24,'H-32A-WP06 - Debt Service'!AQ$27/12,0)),"-")</f>
        <v>0</v>
      </c>
    </row>
    <row r="364" spans="2:46" x14ac:dyDescent="0.35">
      <c r="B364" s="252">
        <f t="shared" si="23"/>
        <v>2047</v>
      </c>
      <c r="C364" s="273">
        <f t="shared" si="25"/>
        <v>53936</v>
      </c>
      <c r="D364" s="273"/>
      <c r="E364" s="261">
        <f>IFERROR(IF(-SUM(E$20:E363)+E$15&lt;0.000001,0,IF($C364&gt;='H-32A-WP06 - Debt Service'!C$24,'H-32A-WP06 - Debt Service'!C$27/12,0)),"-")</f>
        <v>0</v>
      </c>
      <c r="F364" s="261">
        <f>IFERROR(IF(-SUM(F$20:F363)+F$15&lt;0.000001,0,IF($C364&gt;='H-32A-WP06 - Debt Service'!D$24,'H-32A-WP06 - Debt Service'!D$27/12,0)),"-")</f>
        <v>0</v>
      </c>
      <c r="G364" s="261">
        <f>IFERROR(IF(-SUM(G$20:G363)+G$15&lt;0.000001,0,IF($C364&gt;='H-32A-WP06 - Debt Service'!E$24,'H-32A-WP06 - Debt Service'!E$27/12,0)),"-")</f>
        <v>0</v>
      </c>
      <c r="H364" s="261">
        <f>IFERROR(IF(-SUM(H$20:H363)+H$15&lt;0.000001,0,IF($C364&gt;='H-32A-WP06 - Debt Service'!F$24,'H-32A-WP06 - Debt Service'!F$27/12,0)),"-")</f>
        <v>0</v>
      </c>
      <c r="I364" s="261">
        <f>IFERROR(IF(-SUM(I$20:I363)+I$15&lt;0.000001,0,IF($C364&gt;='H-32A-WP06 - Debt Service'!G$24,'H-32A-WP06 - Debt Service'!G$27/12,0)),"-")</f>
        <v>0</v>
      </c>
      <c r="J364" s="261">
        <f>IFERROR(IF(-SUM(J$20:J363)+J$15&lt;0.000001,0,IF($C364&gt;='H-32A-WP06 - Debt Service'!H$24,'H-32A-WP06 - Debt Service'!H$27/12,0)),"-")</f>
        <v>0</v>
      </c>
      <c r="K364" s="261">
        <f>IFERROR(IF(-SUM(K$20:K363)+K$15&lt;0.000001,0,IF($C364&gt;='H-32A-WP06 - Debt Service'!I$24,'H-32A-WP06 - Debt Service'!I$27/12,0)),"-")</f>
        <v>0</v>
      </c>
      <c r="L364" s="261">
        <f>IFERROR(IF(-SUM(L$20:L363)+L$15&lt;0.000001,0,IF($C364&gt;='H-32A-WP06 - Debt Service'!J$24,'H-32A-WP06 - Debt Service'!J$27/12,0)),"-")</f>
        <v>0</v>
      </c>
      <c r="M364" s="261">
        <f>IFERROR(IF(-SUM(M$20:M363)+M$15&lt;0.000001,0,IF($C364&gt;='H-32A-WP06 - Debt Service'!K$24,'H-32A-WP06 - Debt Service'!K$27/12,0)),"-")</f>
        <v>0</v>
      </c>
      <c r="N364" s="261"/>
      <c r="O364" s="261"/>
      <c r="P364" s="261">
        <f>IFERROR(IF(-SUM(P$20:P363)+P$15&lt;0.000001,0,IF($C364&gt;='H-32A-WP06 - Debt Service'!M$24,'H-32A-WP06 - Debt Service'!M$27/12,0)),"-")</f>
        <v>0</v>
      </c>
      <c r="Q364" s="261">
        <f>IFERROR(IF(-SUM(Q$20:Q363)+Q$15&lt;0.000001,0,IF($C364&gt;='H-32A-WP06 - Debt Service'!L$24,'H-32A-WP06 - Debt Service'!L$27/12,0)),"-")</f>
        <v>0</v>
      </c>
      <c r="R364" s="261">
        <f>IFERROR(IF(-SUM(R$20:R363)+R$15&lt;0.000001,0,IF($C364&gt;='H-32A-WP06 - Debt Service'!S$24,'H-32A-WP06 - Debt Service'!S$27/12,0)),"-")</f>
        <v>0</v>
      </c>
      <c r="S364" s="261">
        <f>IFERROR(IF(-SUM(S$20:S363)+S$15&lt;0.000001,0,IF($C364&gt;='H-32A-WP06 - Debt Service'!O$24,'H-32A-WP06 - Debt Service'!O$27/12,0)),"-")</f>
        <v>0</v>
      </c>
      <c r="T364" s="261">
        <f>IFERROR(IF(-SUM(T$20:T363)+T$15&lt;0.000001,0,IF($C364&gt;='H-32A-WP06 - Debt Service'!#REF!,'H-32A-WP06 - Debt Service'!#REF!/12,0)),"-")</f>
        <v>0</v>
      </c>
      <c r="U364" s="261">
        <f>IFERROR(IF(-SUM(U$20:U363)+U$15&lt;0.000001,0,IF($C364&gt;='H-32A-WP06 - Debt Service'!T$24,'H-32A-WP06 - Debt Service'!T$27/12,0)),"-")</f>
        <v>0</v>
      </c>
      <c r="V364" s="261">
        <f>IFERROR(IF(-SUM(V$20:V363)+V$15&lt;0.000001,0,IF($C364&gt;='H-32A-WP06 - Debt Service'!N$24,'H-32A-WP06 - Debt Service'!N$27/12,0)),"-")</f>
        <v>0</v>
      </c>
      <c r="W364" s="261">
        <f>IFERROR(IF(-SUM(W$20:W363)+W$15&lt;0.000001,0,IF($C364&gt;='H-32A-WP06 - Debt Service'!Q$24,'H-32A-WP06 - Debt Service'!Q$27/12,0)),"-")</f>
        <v>0</v>
      </c>
      <c r="X364" s="261">
        <f>IFERROR(IF(-SUM(X$20:X363)+X$15&lt;0.000001,0,IF($C364&gt;='H-32A-WP06 - Debt Service'!T$24,'H-32A-WP06 - Debt Service'!T$27/12,0)),"-")</f>
        <v>0</v>
      </c>
      <c r="Y364" s="261">
        <f>IFERROR(IF(-SUM(Y$20:Y363)+Y$15&lt;0.000001,0,IF($C364&gt;='H-32A-WP06 - Debt Service'!#REF!,'H-32A-WP06 - Debt Service'!#REF!/12,0)),"-")</f>
        <v>0</v>
      </c>
      <c r="Z364" s="261">
        <f>IFERROR(IF(-SUM(Z$20:Z363)+Z$15&lt;0.000001,0,IF($C364&gt;='H-32A-WP06 - Debt Service'!S$24,'H-32A-WP06 - Debt Service'!S$27/12,0)),"-")</f>
        <v>0</v>
      </c>
      <c r="AA364" s="261">
        <f>IFERROR(IF(-SUM(AA$20:AA363)+AA$15&lt;0.000001,0,IF($C364&gt;='H-32A-WP06 - Debt Service'!R$24,'H-32A-WP06 - Debt Service'!R$27/12,0)),"-")</f>
        <v>0</v>
      </c>
      <c r="AB364" s="261">
        <f>IFERROR(IF(-SUM(AB$20:AB363)+AB$15&lt;0.000001,0,IF($C364&gt;='H-32A-WP06 - Debt Service'!P$24,'H-32A-WP06 - Debt Service'!P$27/12,0)),"-")</f>
        <v>0</v>
      </c>
      <c r="AC364" s="261">
        <f>IFERROR(IF(-SUM(AC$20:AC363)+AC$15&lt;0.000001,0,IF($C364&gt;='H-32A-WP06 - Debt Service'!#REF!,'H-32A-WP06 - Debt Service'!#REF!/12,0)),"-")</f>
        <v>0</v>
      </c>
      <c r="AD364" s="261">
        <f>IFERROR(IF(-SUM(AD$20:AD363)+AD$15&lt;0.000001,0,IF($C364&gt;='H-32A-WP06 - Debt Service'!#REF!,'H-32A-WP06 - Debt Service'!#REF!/12,0)),"-")</f>
        <v>0</v>
      </c>
      <c r="AE364" s="261">
        <f>IFERROR(IF(-SUM(AE$20:AE363)+AE$15&lt;0.000001,0,IF($C364&gt;='H-32A-WP06 - Debt Service'!#REF!,'H-32A-WP06 - Debt Service'!#REF!/12,0)),"-")</f>
        <v>0</v>
      </c>
      <c r="AF364" s="261">
        <f>IFERROR(IF(-SUM(AF$20:AF363)+AF$15&lt;0.000001,0,IF($C364&gt;='H-32A-WP06 - Debt Service'!#REF!,'H-32A-WP06 - Debt Service'!#REF!/12,0)),"-")</f>
        <v>0</v>
      </c>
      <c r="AH364" s="252">
        <f t="shared" si="24"/>
        <v>2047</v>
      </c>
      <c r="AI364" s="273">
        <f t="shared" si="26"/>
        <v>53936</v>
      </c>
      <c r="AJ364" s="273"/>
      <c r="AK364" s="261" t="str">
        <f>IFERROR(IF(-SUM(AK$20:AK363)+AK$15&lt;0.000001,0,IF($C364&gt;='H-32A-WP06 - Debt Service'!AH$24,'H-32A-WP06 - Debt Service'!AH$27/12,0)),"-")</f>
        <v>-</v>
      </c>
      <c r="AL364" s="261">
        <f>IFERROR(IF(-SUM(AL$20:AL363)+AL$15&lt;0.000001,0,IF($C364&gt;='H-32A-WP06 - Debt Service'!AI$24,'H-32A-WP06 - Debt Service'!AI$27/12,0)),"-")</f>
        <v>0</v>
      </c>
      <c r="AM364" s="261">
        <f>IFERROR(IF(-SUM(AM$20:AM363)+AM$15&lt;0.000001,0,IF($C364&gt;='H-32A-WP06 - Debt Service'!AJ$24,'H-32A-WP06 - Debt Service'!AJ$27/12,0)),"-")</f>
        <v>0</v>
      </c>
      <c r="AN364" s="261">
        <f>IFERROR(IF(-SUM(AN$20:AN363)+AN$15&lt;0.000001,0,IF($C364&gt;='H-32A-WP06 - Debt Service'!AK$24,'H-32A-WP06 - Debt Service'!AK$27/12,0)),"-")</f>
        <v>0</v>
      </c>
      <c r="AO364" s="261">
        <f>IFERROR(IF(-SUM(AO$20:AO363)+AO$15&lt;0.000001,0,IF($C364&gt;='H-32A-WP06 - Debt Service'!AL$24,'H-32A-WP06 - Debt Service'!AL$27/12,0)),"-")</f>
        <v>0</v>
      </c>
      <c r="AP364" s="261">
        <f>IFERROR(IF(-SUM(AP$20:AP363)+AP$15&lt;0.000001,0,IF($C364&gt;='H-32A-WP06 - Debt Service'!AM$24,'H-32A-WP06 - Debt Service'!AM$27/12,0)),"-")</f>
        <v>0</v>
      </c>
      <c r="AQ364" s="261">
        <f>IFERROR(IF(-SUM(AQ$20:AQ363)+AQ$15&lt;0.000001,0,IF($C364&gt;='H-32A-WP06 - Debt Service'!AN$24,'H-32A-WP06 - Debt Service'!AN$27/12,0)),"-")</f>
        <v>0</v>
      </c>
      <c r="AR364" s="261">
        <f>IFERROR(IF(-SUM(AR$20:AR363)+AR$15&lt;0.000001,0,IF($C364&gt;='H-32A-WP06 - Debt Service'!AO$24,'H-32A-WP06 - Debt Service'!AO$27/12,0)),"-")</f>
        <v>0</v>
      </c>
      <c r="AS364" s="261">
        <f>IFERROR(IF(-SUM(AS$20:AS363)+AS$15&lt;0.000001,0,IF($C364&gt;='H-32A-WP06 - Debt Service'!AP$24,'H-32A-WP06 - Debt Service'!AP$27/12,0)),"-")</f>
        <v>0</v>
      </c>
      <c r="AT364" s="261">
        <f>IFERROR(IF(-SUM(AT$20:AT363)+AT$15&lt;0.000001,0,IF($C364&gt;='H-32A-WP06 - Debt Service'!AQ$24,'H-32A-WP06 - Debt Service'!AQ$27/12,0)),"-")</f>
        <v>0</v>
      </c>
    </row>
    <row r="365" spans="2:46" x14ac:dyDescent="0.35">
      <c r="B365" s="252">
        <f t="shared" si="23"/>
        <v>2047</v>
      </c>
      <c r="C365" s="273">
        <f t="shared" si="25"/>
        <v>53966</v>
      </c>
      <c r="D365" s="273"/>
      <c r="E365" s="261">
        <f>IFERROR(IF(-SUM(E$20:E364)+E$15&lt;0.000001,0,IF($C365&gt;='H-32A-WP06 - Debt Service'!C$24,'H-32A-WP06 - Debt Service'!C$27/12,0)),"-")</f>
        <v>0</v>
      </c>
      <c r="F365" s="261">
        <f>IFERROR(IF(-SUM(F$20:F364)+F$15&lt;0.000001,0,IF($C365&gt;='H-32A-WP06 - Debt Service'!D$24,'H-32A-WP06 - Debt Service'!D$27/12,0)),"-")</f>
        <v>0</v>
      </c>
      <c r="G365" s="261">
        <f>IFERROR(IF(-SUM(G$20:G364)+G$15&lt;0.000001,0,IF($C365&gt;='H-32A-WP06 - Debt Service'!E$24,'H-32A-WP06 - Debt Service'!E$27/12,0)),"-")</f>
        <v>0</v>
      </c>
      <c r="H365" s="261">
        <f>IFERROR(IF(-SUM(H$20:H364)+H$15&lt;0.000001,0,IF($C365&gt;='H-32A-WP06 - Debt Service'!F$24,'H-32A-WP06 - Debt Service'!F$27/12,0)),"-")</f>
        <v>0</v>
      </c>
      <c r="I365" s="261">
        <f>IFERROR(IF(-SUM(I$20:I364)+I$15&lt;0.000001,0,IF($C365&gt;='H-32A-WP06 - Debt Service'!G$24,'H-32A-WP06 - Debt Service'!G$27/12,0)),"-")</f>
        <v>0</v>
      </c>
      <c r="J365" s="261">
        <f>IFERROR(IF(-SUM(J$20:J364)+J$15&lt;0.000001,0,IF($C365&gt;='H-32A-WP06 - Debt Service'!H$24,'H-32A-WP06 - Debt Service'!H$27/12,0)),"-")</f>
        <v>0</v>
      </c>
      <c r="K365" s="261">
        <f>IFERROR(IF(-SUM(K$20:K364)+K$15&lt;0.000001,0,IF($C365&gt;='H-32A-WP06 - Debt Service'!I$24,'H-32A-WP06 - Debt Service'!I$27/12,0)),"-")</f>
        <v>0</v>
      </c>
      <c r="L365" s="261">
        <f>IFERROR(IF(-SUM(L$20:L364)+L$15&lt;0.000001,0,IF($C365&gt;='H-32A-WP06 - Debt Service'!J$24,'H-32A-WP06 - Debt Service'!J$27/12,0)),"-")</f>
        <v>0</v>
      </c>
      <c r="M365" s="261">
        <f>IFERROR(IF(-SUM(M$20:M364)+M$15&lt;0.000001,0,IF($C365&gt;='H-32A-WP06 - Debt Service'!K$24,'H-32A-WP06 - Debt Service'!K$27/12,0)),"-")</f>
        <v>0</v>
      </c>
      <c r="N365" s="261"/>
      <c r="O365" s="261"/>
      <c r="P365" s="261">
        <f>IFERROR(IF(-SUM(P$20:P364)+P$15&lt;0.000001,0,IF($C365&gt;='H-32A-WP06 - Debt Service'!M$24,'H-32A-WP06 - Debt Service'!M$27/12,0)),"-")</f>
        <v>0</v>
      </c>
      <c r="Q365" s="261">
        <f>IFERROR(IF(-SUM(Q$20:Q364)+Q$15&lt;0.000001,0,IF($C365&gt;='H-32A-WP06 - Debt Service'!L$24,'H-32A-WP06 - Debt Service'!L$27/12,0)),"-")</f>
        <v>0</v>
      </c>
      <c r="R365" s="261">
        <f>IFERROR(IF(-SUM(R$20:R364)+R$15&lt;0.000001,0,IF($C365&gt;='H-32A-WP06 - Debt Service'!S$24,'H-32A-WP06 - Debt Service'!S$27/12,0)),"-")</f>
        <v>0</v>
      </c>
      <c r="S365" s="261">
        <f>IFERROR(IF(-SUM(S$20:S364)+S$15&lt;0.000001,0,IF($C365&gt;='H-32A-WP06 - Debt Service'!O$24,'H-32A-WP06 - Debt Service'!O$27/12,0)),"-")</f>
        <v>0</v>
      </c>
      <c r="T365" s="261">
        <f>IFERROR(IF(-SUM(T$20:T364)+T$15&lt;0.000001,0,IF($C365&gt;='H-32A-WP06 - Debt Service'!#REF!,'H-32A-WP06 - Debt Service'!#REF!/12,0)),"-")</f>
        <v>0</v>
      </c>
      <c r="U365" s="261">
        <f>IFERROR(IF(-SUM(U$20:U364)+U$15&lt;0.000001,0,IF($C365&gt;='H-32A-WP06 - Debt Service'!T$24,'H-32A-WP06 - Debt Service'!T$27/12,0)),"-")</f>
        <v>0</v>
      </c>
      <c r="V365" s="261">
        <f>IFERROR(IF(-SUM(V$20:V364)+V$15&lt;0.000001,0,IF($C365&gt;='H-32A-WP06 - Debt Service'!N$24,'H-32A-WP06 - Debt Service'!N$27/12,0)),"-")</f>
        <v>0</v>
      </c>
      <c r="W365" s="261">
        <f>IFERROR(IF(-SUM(W$20:W364)+W$15&lt;0.000001,0,IF($C365&gt;='H-32A-WP06 - Debt Service'!Q$24,'H-32A-WP06 - Debt Service'!Q$27/12,0)),"-")</f>
        <v>0</v>
      </c>
      <c r="X365" s="261">
        <f>IFERROR(IF(-SUM(X$20:X364)+X$15&lt;0.000001,0,IF($C365&gt;='H-32A-WP06 - Debt Service'!T$24,'H-32A-WP06 - Debt Service'!T$27/12,0)),"-")</f>
        <v>0</v>
      </c>
      <c r="Y365" s="261">
        <f>IFERROR(IF(-SUM(Y$20:Y364)+Y$15&lt;0.000001,0,IF($C365&gt;='H-32A-WP06 - Debt Service'!#REF!,'H-32A-WP06 - Debt Service'!#REF!/12,0)),"-")</f>
        <v>0</v>
      </c>
      <c r="Z365" s="261">
        <f>IFERROR(IF(-SUM(Z$20:Z364)+Z$15&lt;0.000001,0,IF($C365&gt;='H-32A-WP06 - Debt Service'!S$24,'H-32A-WP06 - Debt Service'!S$27/12,0)),"-")</f>
        <v>0</v>
      </c>
      <c r="AA365" s="261">
        <f>IFERROR(IF(-SUM(AA$20:AA364)+AA$15&lt;0.000001,0,IF($C365&gt;='H-32A-WP06 - Debt Service'!R$24,'H-32A-WP06 - Debt Service'!R$27/12,0)),"-")</f>
        <v>0</v>
      </c>
      <c r="AB365" s="261">
        <f>IFERROR(IF(-SUM(AB$20:AB364)+AB$15&lt;0.000001,0,IF($C365&gt;='H-32A-WP06 - Debt Service'!P$24,'H-32A-WP06 - Debt Service'!P$27/12,0)),"-")</f>
        <v>0</v>
      </c>
      <c r="AC365" s="261">
        <f>IFERROR(IF(-SUM(AC$20:AC364)+AC$15&lt;0.000001,0,IF($C365&gt;='H-32A-WP06 - Debt Service'!#REF!,'H-32A-WP06 - Debt Service'!#REF!/12,0)),"-")</f>
        <v>0</v>
      </c>
      <c r="AD365" s="261">
        <f>IFERROR(IF(-SUM(AD$20:AD364)+AD$15&lt;0.000001,0,IF($C365&gt;='H-32A-WP06 - Debt Service'!#REF!,'H-32A-WP06 - Debt Service'!#REF!/12,0)),"-")</f>
        <v>0</v>
      </c>
      <c r="AE365" s="261">
        <f>IFERROR(IF(-SUM(AE$20:AE364)+AE$15&lt;0.000001,0,IF($C365&gt;='H-32A-WP06 - Debt Service'!#REF!,'H-32A-WP06 - Debt Service'!#REF!/12,0)),"-")</f>
        <v>0</v>
      </c>
      <c r="AF365" s="261">
        <f>IFERROR(IF(-SUM(AF$20:AF364)+AF$15&lt;0.000001,0,IF($C365&gt;='H-32A-WP06 - Debt Service'!#REF!,'H-32A-WP06 - Debt Service'!#REF!/12,0)),"-")</f>
        <v>0</v>
      </c>
      <c r="AH365" s="252">
        <f t="shared" si="24"/>
        <v>2047</v>
      </c>
      <c r="AI365" s="273">
        <f t="shared" si="26"/>
        <v>53966</v>
      </c>
      <c r="AJ365" s="273"/>
      <c r="AK365" s="261" t="str">
        <f>IFERROR(IF(-SUM(AK$20:AK364)+AK$15&lt;0.000001,0,IF($C365&gt;='H-32A-WP06 - Debt Service'!AH$24,'H-32A-WP06 - Debt Service'!AH$27/12,0)),"-")</f>
        <v>-</v>
      </c>
      <c r="AL365" s="261">
        <f>IFERROR(IF(-SUM(AL$20:AL364)+AL$15&lt;0.000001,0,IF($C365&gt;='H-32A-WP06 - Debt Service'!AI$24,'H-32A-WP06 - Debt Service'!AI$27/12,0)),"-")</f>
        <v>0</v>
      </c>
      <c r="AM365" s="261">
        <f>IFERROR(IF(-SUM(AM$20:AM364)+AM$15&lt;0.000001,0,IF($C365&gt;='H-32A-WP06 - Debt Service'!AJ$24,'H-32A-WP06 - Debt Service'!AJ$27/12,0)),"-")</f>
        <v>0</v>
      </c>
      <c r="AN365" s="261">
        <f>IFERROR(IF(-SUM(AN$20:AN364)+AN$15&lt;0.000001,0,IF($C365&gt;='H-32A-WP06 - Debt Service'!AK$24,'H-32A-WP06 - Debt Service'!AK$27/12,0)),"-")</f>
        <v>0</v>
      </c>
      <c r="AO365" s="261">
        <f>IFERROR(IF(-SUM(AO$20:AO364)+AO$15&lt;0.000001,0,IF($C365&gt;='H-32A-WP06 - Debt Service'!AL$24,'H-32A-WP06 - Debt Service'!AL$27/12,0)),"-")</f>
        <v>0</v>
      </c>
      <c r="AP365" s="261">
        <f>IFERROR(IF(-SUM(AP$20:AP364)+AP$15&lt;0.000001,0,IF($C365&gt;='H-32A-WP06 - Debt Service'!AM$24,'H-32A-WP06 - Debt Service'!AM$27/12,0)),"-")</f>
        <v>0</v>
      </c>
      <c r="AQ365" s="261">
        <f>IFERROR(IF(-SUM(AQ$20:AQ364)+AQ$15&lt;0.000001,0,IF($C365&gt;='H-32A-WP06 - Debt Service'!AN$24,'H-32A-WP06 - Debt Service'!AN$27/12,0)),"-")</f>
        <v>0</v>
      </c>
      <c r="AR365" s="261">
        <f>IFERROR(IF(-SUM(AR$20:AR364)+AR$15&lt;0.000001,0,IF($C365&gt;='H-32A-WP06 - Debt Service'!AO$24,'H-32A-WP06 - Debt Service'!AO$27/12,0)),"-")</f>
        <v>0</v>
      </c>
      <c r="AS365" s="261">
        <f>IFERROR(IF(-SUM(AS$20:AS364)+AS$15&lt;0.000001,0,IF($C365&gt;='H-32A-WP06 - Debt Service'!AP$24,'H-32A-WP06 - Debt Service'!AP$27/12,0)),"-")</f>
        <v>0</v>
      </c>
      <c r="AT365" s="261">
        <f>IFERROR(IF(-SUM(AT$20:AT364)+AT$15&lt;0.000001,0,IF($C365&gt;='H-32A-WP06 - Debt Service'!AQ$24,'H-32A-WP06 - Debt Service'!AQ$27/12,0)),"-")</f>
        <v>0</v>
      </c>
    </row>
    <row r="366" spans="2:46" x14ac:dyDescent="0.35">
      <c r="B366" s="252">
        <f t="shared" si="23"/>
        <v>2047</v>
      </c>
      <c r="C366" s="273">
        <f t="shared" si="25"/>
        <v>53997</v>
      </c>
      <c r="D366" s="273"/>
      <c r="E366" s="261">
        <f>IFERROR(IF(-SUM(E$20:E365)+E$15&lt;0.000001,0,IF($C366&gt;='H-32A-WP06 - Debt Service'!C$24,'H-32A-WP06 - Debt Service'!C$27/12,0)),"-")</f>
        <v>0</v>
      </c>
      <c r="F366" s="261">
        <f>IFERROR(IF(-SUM(F$20:F365)+F$15&lt;0.000001,0,IF($C366&gt;='H-32A-WP06 - Debt Service'!D$24,'H-32A-WP06 - Debt Service'!D$27/12,0)),"-")</f>
        <v>0</v>
      </c>
      <c r="G366" s="261">
        <f>IFERROR(IF(-SUM(G$20:G365)+G$15&lt;0.000001,0,IF($C366&gt;='H-32A-WP06 - Debt Service'!E$24,'H-32A-WP06 - Debt Service'!E$27/12,0)),"-")</f>
        <v>0</v>
      </c>
      <c r="H366" s="261">
        <f>IFERROR(IF(-SUM(H$20:H365)+H$15&lt;0.000001,0,IF($C366&gt;='H-32A-WP06 - Debt Service'!F$24,'H-32A-WP06 - Debt Service'!F$27/12,0)),"-")</f>
        <v>0</v>
      </c>
      <c r="I366" s="261">
        <f>IFERROR(IF(-SUM(I$20:I365)+I$15&lt;0.000001,0,IF($C366&gt;='H-32A-WP06 - Debt Service'!G$24,'H-32A-WP06 - Debt Service'!G$27/12,0)),"-")</f>
        <v>0</v>
      </c>
      <c r="J366" s="261">
        <f>IFERROR(IF(-SUM(J$20:J365)+J$15&lt;0.000001,0,IF($C366&gt;='H-32A-WP06 - Debt Service'!H$24,'H-32A-WP06 - Debt Service'!H$27/12,0)),"-")</f>
        <v>0</v>
      </c>
      <c r="K366" s="261">
        <f>IFERROR(IF(-SUM(K$20:K365)+K$15&lt;0.000001,0,IF($C366&gt;='H-32A-WP06 - Debt Service'!I$24,'H-32A-WP06 - Debt Service'!I$27/12,0)),"-")</f>
        <v>0</v>
      </c>
      <c r="L366" s="261">
        <f>IFERROR(IF(-SUM(L$20:L365)+L$15&lt;0.000001,0,IF($C366&gt;='H-32A-WP06 - Debt Service'!J$24,'H-32A-WP06 - Debt Service'!J$27/12,0)),"-")</f>
        <v>0</v>
      </c>
      <c r="M366" s="261">
        <f>IFERROR(IF(-SUM(M$20:M365)+M$15&lt;0.000001,0,IF($C366&gt;='H-32A-WP06 - Debt Service'!K$24,'H-32A-WP06 - Debt Service'!K$27/12,0)),"-")</f>
        <v>0</v>
      </c>
      <c r="N366" s="261"/>
      <c r="O366" s="261"/>
      <c r="P366" s="261">
        <f>IFERROR(IF(-SUM(P$20:P365)+P$15&lt;0.000001,0,IF($C366&gt;='H-32A-WP06 - Debt Service'!M$24,'H-32A-WP06 - Debt Service'!M$27/12,0)),"-")</f>
        <v>0</v>
      </c>
      <c r="Q366" s="261">
        <f>IFERROR(IF(-SUM(Q$20:Q365)+Q$15&lt;0.000001,0,IF($C366&gt;='H-32A-WP06 - Debt Service'!L$24,'H-32A-WP06 - Debt Service'!L$27/12,0)),"-")</f>
        <v>0</v>
      </c>
      <c r="R366" s="261">
        <f>IFERROR(IF(-SUM(R$20:R365)+R$15&lt;0.000001,0,IF($C366&gt;='H-32A-WP06 - Debt Service'!S$24,'H-32A-WP06 - Debt Service'!S$27/12,0)),"-")</f>
        <v>0</v>
      </c>
      <c r="S366" s="261">
        <f>IFERROR(IF(-SUM(S$20:S365)+S$15&lt;0.000001,0,IF($C366&gt;='H-32A-WP06 - Debt Service'!O$24,'H-32A-WP06 - Debt Service'!O$27/12,0)),"-")</f>
        <v>0</v>
      </c>
      <c r="T366" s="261">
        <f>IFERROR(IF(-SUM(T$20:T365)+T$15&lt;0.000001,0,IF($C366&gt;='H-32A-WP06 - Debt Service'!#REF!,'H-32A-WP06 - Debt Service'!#REF!/12,0)),"-")</f>
        <v>0</v>
      </c>
      <c r="U366" s="261">
        <f>IFERROR(IF(-SUM(U$20:U365)+U$15&lt;0.000001,0,IF($C366&gt;='H-32A-WP06 - Debt Service'!T$24,'H-32A-WP06 - Debt Service'!T$27/12,0)),"-")</f>
        <v>0</v>
      </c>
      <c r="V366" s="261">
        <f>IFERROR(IF(-SUM(V$20:V365)+V$15&lt;0.000001,0,IF($C366&gt;='H-32A-WP06 - Debt Service'!N$24,'H-32A-WP06 - Debt Service'!N$27/12,0)),"-")</f>
        <v>0</v>
      </c>
      <c r="W366" s="261">
        <f>IFERROR(IF(-SUM(W$20:W365)+W$15&lt;0.000001,0,IF($C366&gt;='H-32A-WP06 - Debt Service'!Q$24,'H-32A-WP06 - Debt Service'!Q$27/12,0)),"-")</f>
        <v>0</v>
      </c>
      <c r="X366" s="261">
        <f>IFERROR(IF(-SUM(X$20:X365)+X$15&lt;0.000001,0,IF($C366&gt;='H-32A-WP06 - Debt Service'!T$24,'H-32A-WP06 - Debt Service'!T$27/12,0)),"-")</f>
        <v>0</v>
      </c>
      <c r="Y366" s="261">
        <f>IFERROR(IF(-SUM(Y$20:Y365)+Y$15&lt;0.000001,0,IF($C366&gt;='H-32A-WP06 - Debt Service'!#REF!,'H-32A-WP06 - Debt Service'!#REF!/12,0)),"-")</f>
        <v>0</v>
      </c>
      <c r="Z366" s="261">
        <f>IFERROR(IF(-SUM(Z$20:Z365)+Z$15&lt;0.000001,0,IF($C366&gt;='H-32A-WP06 - Debt Service'!S$24,'H-32A-WP06 - Debt Service'!S$27/12,0)),"-")</f>
        <v>0</v>
      </c>
      <c r="AA366" s="261">
        <f>IFERROR(IF(-SUM(AA$20:AA365)+AA$15&lt;0.000001,0,IF($C366&gt;='H-32A-WP06 - Debt Service'!R$24,'H-32A-WP06 - Debt Service'!R$27/12,0)),"-")</f>
        <v>0</v>
      </c>
      <c r="AB366" s="261">
        <f>IFERROR(IF(-SUM(AB$20:AB365)+AB$15&lt;0.000001,0,IF($C366&gt;='H-32A-WP06 - Debt Service'!P$24,'H-32A-WP06 - Debt Service'!P$27/12,0)),"-")</f>
        <v>0</v>
      </c>
      <c r="AC366" s="261">
        <f>IFERROR(IF(-SUM(AC$20:AC365)+AC$15&lt;0.000001,0,IF($C366&gt;='H-32A-WP06 - Debt Service'!#REF!,'H-32A-WP06 - Debt Service'!#REF!/12,0)),"-")</f>
        <v>0</v>
      </c>
      <c r="AD366" s="261">
        <f>IFERROR(IF(-SUM(AD$20:AD365)+AD$15&lt;0.000001,0,IF($C366&gt;='H-32A-WP06 - Debt Service'!#REF!,'H-32A-WP06 - Debt Service'!#REF!/12,0)),"-")</f>
        <v>0</v>
      </c>
      <c r="AE366" s="261">
        <f>IFERROR(IF(-SUM(AE$20:AE365)+AE$15&lt;0.000001,0,IF($C366&gt;='H-32A-WP06 - Debt Service'!#REF!,'H-32A-WP06 - Debt Service'!#REF!/12,0)),"-")</f>
        <v>0</v>
      </c>
      <c r="AF366" s="261">
        <f>IFERROR(IF(-SUM(AF$20:AF365)+AF$15&lt;0.000001,0,IF($C366&gt;='H-32A-WP06 - Debt Service'!#REF!,'H-32A-WP06 - Debt Service'!#REF!/12,0)),"-")</f>
        <v>0</v>
      </c>
      <c r="AH366" s="252">
        <f t="shared" si="24"/>
        <v>2047</v>
      </c>
      <c r="AI366" s="273">
        <f t="shared" si="26"/>
        <v>53997</v>
      </c>
      <c r="AJ366" s="273"/>
      <c r="AK366" s="261" t="str">
        <f>IFERROR(IF(-SUM(AK$20:AK365)+AK$15&lt;0.000001,0,IF($C366&gt;='H-32A-WP06 - Debt Service'!AH$24,'H-32A-WP06 - Debt Service'!AH$27/12,0)),"-")</f>
        <v>-</v>
      </c>
      <c r="AL366" s="261">
        <f>IFERROR(IF(-SUM(AL$20:AL365)+AL$15&lt;0.000001,0,IF($C366&gt;='H-32A-WP06 - Debt Service'!AI$24,'H-32A-WP06 - Debt Service'!AI$27/12,0)),"-")</f>
        <v>0</v>
      </c>
      <c r="AM366" s="261">
        <f>IFERROR(IF(-SUM(AM$20:AM365)+AM$15&lt;0.000001,0,IF($C366&gt;='H-32A-WP06 - Debt Service'!AJ$24,'H-32A-WP06 - Debt Service'!AJ$27/12,0)),"-")</f>
        <v>0</v>
      </c>
      <c r="AN366" s="261">
        <f>IFERROR(IF(-SUM(AN$20:AN365)+AN$15&lt;0.000001,0,IF($C366&gt;='H-32A-WP06 - Debt Service'!AK$24,'H-32A-WP06 - Debt Service'!AK$27/12,0)),"-")</f>
        <v>0</v>
      </c>
      <c r="AO366" s="261">
        <f>IFERROR(IF(-SUM(AO$20:AO365)+AO$15&lt;0.000001,0,IF($C366&gt;='H-32A-WP06 - Debt Service'!AL$24,'H-32A-WP06 - Debt Service'!AL$27/12,0)),"-")</f>
        <v>0</v>
      </c>
      <c r="AP366" s="261">
        <f>IFERROR(IF(-SUM(AP$20:AP365)+AP$15&lt;0.000001,0,IF($C366&gt;='H-32A-WP06 - Debt Service'!AM$24,'H-32A-WP06 - Debt Service'!AM$27/12,0)),"-")</f>
        <v>0</v>
      </c>
      <c r="AQ366" s="261">
        <f>IFERROR(IF(-SUM(AQ$20:AQ365)+AQ$15&lt;0.000001,0,IF($C366&gt;='H-32A-WP06 - Debt Service'!AN$24,'H-32A-WP06 - Debt Service'!AN$27/12,0)),"-")</f>
        <v>0</v>
      </c>
      <c r="AR366" s="261">
        <f>IFERROR(IF(-SUM(AR$20:AR365)+AR$15&lt;0.000001,0,IF($C366&gt;='H-32A-WP06 - Debt Service'!AO$24,'H-32A-WP06 - Debt Service'!AO$27/12,0)),"-")</f>
        <v>0</v>
      </c>
      <c r="AS366" s="261">
        <f>IFERROR(IF(-SUM(AS$20:AS365)+AS$15&lt;0.000001,0,IF($C366&gt;='H-32A-WP06 - Debt Service'!AP$24,'H-32A-WP06 - Debt Service'!AP$27/12,0)),"-")</f>
        <v>0</v>
      </c>
      <c r="AT366" s="261">
        <f>IFERROR(IF(-SUM(AT$20:AT365)+AT$15&lt;0.000001,0,IF($C366&gt;='H-32A-WP06 - Debt Service'!AQ$24,'H-32A-WP06 - Debt Service'!AQ$27/12,0)),"-")</f>
        <v>0</v>
      </c>
    </row>
    <row r="367" spans="2:46" x14ac:dyDescent="0.35">
      <c r="B367" s="252">
        <f t="shared" si="23"/>
        <v>2047</v>
      </c>
      <c r="C367" s="273">
        <f t="shared" si="25"/>
        <v>54027</v>
      </c>
      <c r="D367" s="273"/>
      <c r="E367" s="261">
        <f>IFERROR(IF(-SUM(E$20:E366)+E$15&lt;0.000001,0,IF($C367&gt;='H-32A-WP06 - Debt Service'!C$24,'H-32A-WP06 - Debt Service'!C$27/12,0)),"-")</f>
        <v>0</v>
      </c>
      <c r="F367" s="261">
        <f>IFERROR(IF(-SUM(F$20:F366)+F$15&lt;0.000001,0,IF($C367&gt;='H-32A-WP06 - Debt Service'!D$24,'H-32A-WP06 - Debt Service'!D$27/12,0)),"-")</f>
        <v>0</v>
      </c>
      <c r="G367" s="261">
        <f>IFERROR(IF(-SUM(G$20:G366)+G$15&lt;0.000001,0,IF($C367&gt;='H-32A-WP06 - Debt Service'!E$24,'H-32A-WP06 - Debt Service'!E$27/12,0)),"-")</f>
        <v>0</v>
      </c>
      <c r="H367" s="261">
        <f>IFERROR(IF(-SUM(H$20:H366)+H$15&lt;0.000001,0,IF($C367&gt;='H-32A-WP06 - Debt Service'!F$24,'H-32A-WP06 - Debt Service'!F$27/12,0)),"-")</f>
        <v>0</v>
      </c>
      <c r="I367" s="261">
        <f>IFERROR(IF(-SUM(I$20:I366)+I$15&lt;0.000001,0,IF($C367&gt;='H-32A-WP06 - Debt Service'!G$24,'H-32A-WP06 - Debt Service'!G$27/12,0)),"-")</f>
        <v>0</v>
      </c>
      <c r="J367" s="261">
        <f>IFERROR(IF(-SUM(J$20:J366)+J$15&lt;0.000001,0,IF($C367&gt;='H-32A-WP06 - Debt Service'!H$24,'H-32A-WP06 - Debt Service'!H$27/12,0)),"-")</f>
        <v>0</v>
      </c>
      <c r="K367" s="261">
        <f>IFERROR(IF(-SUM(K$20:K366)+K$15&lt;0.000001,0,IF($C367&gt;='H-32A-WP06 - Debt Service'!I$24,'H-32A-WP06 - Debt Service'!I$27/12,0)),"-")</f>
        <v>0</v>
      </c>
      <c r="L367" s="261">
        <f>IFERROR(IF(-SUM(L$20:L366)+L$15&lt;0.000001,0,IF($C367&gt;='H-32A-WP06 - Debt Service'!J$24,'H-32A-WP06 - Debt Service'!J$27/12,0)),"-")</f>
        <v>0</v>
      </c>
      <c r="M367" s="261">
        <f>IFERROR(IF(-SUM(M$20:M366)+M$15&lt;0.000001,0,IF($C367&gt;='H-32A-WP06 - Debt Service'!K$24,'H-32A-WP06 - Debt Service'!K$27/12,0)),"-")</f>
        <v>0</v>
      </c>
      <c r="N367" s="261"/>
      <c r="O367" s="261"/>
      <c r="P367" s="261">
        <f>IFERROR(IF(-SUM(P$20:P366)+P$15&lt;0.000001,0,IF($C367&gt;='H-32A-WP06 - Debt Service'!M$24,'H-32A-WP06 - Debt Service'!M$27/12,0)),"-")</f>
        <v>0</v>
      </c>
      <c r="Q367" s="261">
        <f>IFERROR(IF(-SUM(Q$20:Q366)+Q$15&lt;0.000001,0,IF($C367&gt;='H-32A-WP06 - Debt Service'!L$24,'H-32A-WP06 - Debt Service'!L$27/12,0)),"-")</f>
        <v>0</v>
      </c>
      <c r="R367" s="261">
        <f>IFERROR(IF(-SUM(R$20:R366)+R$15&lt;0.000001,0,IF($C367&gt;='H-32A-WP06 - Debt Service'!S$24,'H-32A-WP06 - Debt Service'!S$27/12,0)),"-")</f>
        <v>0</v>
      </c>
      <c r="S367" s="261">
        <f>IFERROR(IF(-SUM(S$20:S366)+S$15&lt;0.000001,0,IF($C367&gt;='H-32A-WP06 - Debt Service'!O$24,'H-32A-WP06 - Debt Service'!O$27/12,0)),"-")</f>
        <v>0</v>
      </c>
      <c r="T367" s="261">
        <f>IFERROR(IF(-SUM(T$20:T366)+T$15&lt;0.000001,0,IF($C367&gt;='H-32A-WP06 - Debt Service'!#REF!,'H-32A-WP06 - Debt Service'!#REF!/12,0)),"-")</f>
        <v>0</v>
      </c>
      <c r="U367" s="261">
        <f>IFERROR(IF(-SUM(U$20:U366)+U$15&lt;0.000001,0,IF($C367&gt;='H-32A-WP06 - Debt Service'!T$24,'H-32A-WP06 - Debt Service'!T$27/12,0)),"-")</f>
        <v>0</v>
      </c>
      <c r="V367" s="261">
        <f>IFERROR(IF(-SUM(V$20:V366)+V$15&lt;0.000001,0,IF($C367&gt;='H-32A-WP06 - Debt Service'!N$24,'H-32A-WP06 - Debt Service'!N$27/12,0)),"-")</f>
        <v>0</v>
      </c>
      <c r="W367" s="261">
        <f>IFERROR(IF(-SUM(W$20:W366)+W$15&lt;0.000001,0,IF($C367&gt;='H-32A-WP06 - Debt Service'!Q$24,'H-32A-WP06 - Debt Service'!Q$27/12,0)),"-")</f>
        <v>0</v>
      </c>
      <c r="X367" s="261">
        <f>IFERROR(IF(-SUM(X$20:X366)+X$15&lt;0.000001,0,IF($C367&gt;='H-32A-WP06 - Debt Service'!T$24,'H-32A-WP06 - Debt Service'!T$27/12,0)),"-")</f>
        <v>0</v>
      </c>
      <c r="Y367" s="261">
        <f>IFERROR(IF(-SUM(Y$20:Y366)+Y$15&lt;0.000001,0,IF($C367&gt;='H-32A-WP06 - Debt Service'!#REF!,'H-32A-WP06 - Debt Service'!#REF!/12,0)),"-")</f>
        <v>0</v>
      </c>
      <c r="Z367" s="261">
        <f>IFERROR(IF(-SUM(Z$20:Z366)+Z$15&lt;0.000001,0,IF($C367&gt;='H-32A-WP06 - Debt Service'!S$24,'H-32A-WP06 - Debt Service'!S$27/12,0)),"-")</f>
        <v>0</v>
      </c>
      <c r="AA367" s="261">
        <f>IFERROR(IF(-SUM(AA$20:AA366)+AA$15&lt;0.000001,0,IF($C367&gt;='H-32A-WP06 - Debt Service'!R$24,'H-32A-WP06 - Debt Service'!R$27/12,0)),"-")</f>
        <v>0</v>
      </c>
      <c r="AB367" s="261">
        <f>IFERROR(IF(-SUM(AB$20:AB366)+AB$15&lt;0.000001,0,IF($C367&gt;='H-32A-WP06 - Debt Service'!P$24,'H-32A-WP06 - Debt Service'!P$27/12,0)),"-")</f>
        <v>0</v>
      </c>
      <c r="AC367" s="261">
        <f>IFERROR(IF(-SUM(AC$20:AC366)+AC$15&lt;0.000001,0,IF($C367&gt;='H-32A-WP06 - Debt Service'!#REF!,'H-32A-WP06 - Debt Service'!#REF!/12,0)),"-")</f>
        <v>0</v>
      </c>
      <c r="AD367" s="261">
        <f>IFERROR(IF(-SUM(AD$20:AD366)+AD$15&lt;0.000001,0,IF($C367&gt;='H-32A-WP06 - Debt Service'!#REF!,'H-32A-WP06 - Debt Service'!#REF!/12,0)),"-")</f>
        <v>0</v>
      </c>
      <c r="AE367" s="261">
        <f>IFERROR(IF(-SUM(AE$20:AE366)+AE$15&lt;0.000001,0,IF($C367&gt;='H-32A-WP06 - Debt Service'!#REF!,'H-32A-WP06 - Debt Service'!#REF!/12,0)),"-")</f>
        <v>0</v>
      </c>
      <c r="AF367" s="261">
        <f>IFERROR(IF(-SUM(AF$20:AF366)+AF$15&lt;0.000001,0,IF($C367&gt;='H-32A-WP06 - Debt Service'!#REF!,'H-32A-WP06 - Debt Service'!#REF!/12,0)),"-")</f>
        <v>0</v>
      </c>
      <c r="AH367" s="252">
        <f t="shared" si="24"/>
        <v>2047</v>
      </c>
      <c r="AI367" s="273">
        <f t="shared" si="26"/>
        <v>54027</v>
      </c>
      <c r="AJ367" s="273"/>
      <c r="AK367" s="261" t="str">
        <f>IFERROR(IF(-SUM(AK$20:AK366)+AK$15&lt;0.000001,0,IF($C367&gt;='H-32A-WP06 - Debt Service'!AH$24,'H-32A-WP06 - Debt Service'!AH$27/12,0)),"-")</f>
        <v>-</v>
      </c>
      <c r="AL367" s="261">
        <f>IFERROR(IF(-SUM(AL$20:AL366)+AL$15&lt;0.000001,0,IF($C367&gt;='H-32A-WP06 - Debt Service'!AI$24,'H-32A-WP06 - Debt Service'!AI$27/12,0)),"-")</f>
        <v>0</v>
      </c>
      <c r="AM367" s="261">
        <f>IFERROR(IF(-SUM(AM$20:AM366)+AM$15&lt;0.000001,0,IF($C367&gt;='H-32A-WP06 - Debt Service'!AJ$24,'H-32A-WP06 - Debt Service'!AJ$27/12,0)),"-")</f>
        <v>0</v>
      </c>
      <c r="AN367" s="261">
        <f>IFERROR(IF(-SUM(AN$20:AN366)+AN$15&lt;0.000001,0,IF($C367&gt;='H-32A-WP06 - Debt Service'!AK$24,'H-32A-WP06 - Debt Service'!AK$27/12,0)),"-")</f>
        <v>0</v>
      </c>
      <c r="AO367" s="261">
        <f>IFERROR(IF(-SUM(AO$20:AO366)+AO$15&lt;0.000001,0,IF($C367&gt;='H-32A-WP06 - Debt Service'!AL$24,'H-32A-WP06 - Debt Service'!AL$27/12,0)),"-")</f>
        <v>0</v>
      </c>
      <c r="AP367" s="261">
        <f>IFERROR(IF(-SUM(AP$20:AP366)+AP$15&lt;0.000001,0,IF($C367&gt;='H-32A-WP06 - Debt Service'!AM$24,'H-32A-WP06 - Debt Service'!AM$27/12,0)),"-")</f>
        <v>0</v>
      </c>
      <c r="AQ367" s="261">
        <f>IFERROR(IF(-SUM(AQ$20:AQ366)+AQ$15&lt;0.000001,0,IF($C367&gt;='H-32A-WP06 - Debt Service'!AN$24,'H-32A-WP06 - Debt Service'!AN$27/12,0)),"-")</f>
        <v>0</v>
      </c>
      <c r="AR367" s="261">
        <f>IFERROR(IF(-SUM(AR$20:AR366)+AR$15&lt;0.000001,0,IF($C367&gt;='H-32A-WP06 - Debt Service'!AO$24,'H-32A-WP06 - Debt Service'!AO$27/12,0)),"-")</f>
        <v>0</v>
      </c>
      <c r="AS367" s="261">
        <f>IFERROR(IF(-SUM(AS$20:AS366)+AS$15&lt;0.000001,0,IF($C367&gt;='H-32A-WP06 - Debt Service'!AP$24,'H-32A-WP06 - Debt Service'!AP$27/12,0)),"-")</f>
        <v>0</v>
      </c>
      <c r="AT367" s="261">
        <f>IFERROR(IF(-SUM(AT$20:AT366)+AT$15&lt;0.000001,0,IF($C367&gt;='H-32A-WP06 - Debt Service'!AQ$24,'H-32A-WP06 - Debt Service'!AQ$27/12,0)),"-")</f>
        <v>0</v>
      </c>
    </row>
    <row r="368" spans="2:46" x14ac:dyDescent="0.35">
      <c r="B368" s="252">
        <f t="shared" si="23"/>
        <v>2048</v>
      </c>
      <c r="C368" s="273">
        <f t="shared" si="25"/>
        <v>54058</v>
      </c>
      <c r="D368" s="273"/>
      <c r="E368" s="261">
        <f>IFERROR(IF(-SUM(E$20:E367)+E$15&lt;0.000001,0,IF($C368&gt;='H-32A-WP06 - Debt Service'!C$24,'H-32A-WP06 - Debt Service'!C$27/12,0)),"-")</f>
        <v>0</v>
      </c>
      <c r="F368" s="261">
        <f>IFERROR(IF(-SUM(F$20:F367)+F$15&lt;0.000001,0,IF($C368&gt;='H-32A-WP06 - Debt Service'!D$24,'H-32A-WP06 - Debt Service'!D$27/12,0)),"-")</f>
        <v>0</v>
      </c>
      <c r="G368" s="261">
        <f>IFERROR(IF(-SUM(G$20:G367)+G$15&lt;0.000001,0,IF($C368&gt;='H-32A-WP06 - Debt Service'!E$24,'H-32A-WP06 - Debt Service'!E$27/12,0)),"-")</f>
        <v>0</v>
      </c>
      <c r="H368" s="261">
        <f>IFERROR(IF(-SUM(H$20:H367)+H$15&lt;0.000001,0,IF($C368&gt;='H-32A-WP06 - Debt Service'!F$24,'H-32A-WP06 - Debt Service'!F$27/12,0)),"-")</f>
        <v>0</v>
      </c>
      <c r="I368" s="261">
        <f>IFERROR(IF(-SUM(I$20:I367)+I$15&lt;0.000001,0,IF($C368&gt;='H-32A-WP06 - Debt Service'!G$24,'H-32A-WP06 - Debt Service'!G$27/12,0)),"-")</f>
        <v>0</v>
      </c>
      <c r="J368" s="261">
        <f>IFERROR(IF(-SUM(J$20:J367)+J$15&lt;0.000001,0,IF($C368&gt;='H-32A-WP06 - Debt Service'!H$24,'H-32A-WP06 - Debt Service'!H$27/12,0)),"-")</f>
        <v>0</v>
      </c>
      <c r="K368" s="261">
        <f>IFERROR(IF(-SUM(K$20:K367)+K$15&lt;0.000001,0,IF($C368&gt;='H-32A-WP06 - Debt Service'!I$24,'H-32A-WP06 - Debt Service'!I$27/12,0)),"-")</f>
        <v>0</v>
      </c>
      <c r="L368" s="261">
        <f>IFERROR(IF(-SUM(L$20:L367)+L$15&lt;0.000001,0,IF($C368&gt;='H-32A-WP06 - Debt Service'!J$24,'H-32A-WP06 - Debt Service'!J$27/12,0)),"-")</f>
        <v>0</v>
      </c>
      <c r="M368" s="261">
        <f>IFERROR(IF(-SUM(M$20:M367)+M$15&lt;0.000001,0,IF($C368&gt;='H-32A-WP06 - Debt Service'!K$24,'H-32A-WP06 - Debt Service'!K$27/12,0)),"-")</f>
        <v>0</v>
      </c>
      <c r="N368" s="261"/>
      <c r="O368" s="261"/>
      <c r="P368" s="261">
        <f>IFERROR(IF(-SUM(P$20:P367)+P$15&lt;0.000001,0,IF($C368&gt;='H-32A-WP06 - Debt Service'!M$24,'H-32A-WP06 - Debt Service'!M$27/12,0)),"-")</f>
        <v>0</v>
      </c>
      <c r="Q368" s="261">
        <f>IFERROR(IF(-SUM(Q$20:Q367)+Q$15&lt;0.000001,0,IF($C368&gt;='H-32A-WP06 - Debt Service'!L$24,'H-32A-WP06 - Debt Service'!L$27/12,0)),"-")</f>
        <v>0</v>
      </c>
      <c r="R368" s="261">
        <f>IFERROR(IF(-SUM(R$20:R367)+R$15&lt;0.000001,0,IF($C368&gt;='H-32A-WP06 - Debt Service'!S$24,'H-32A-WP06 - Debt Service'!S$27/12,0)),"-")</f>
        <v>0</v>
      </c>
      <c r="S368" s="261">
        <f>IFERROR(IF(-SUM(S$20:S367)+S$15&lt;0.000001,0,IF($C368&gt;='H-32A-WP06 - Debt Service'!O$24,'H-32A-WP06 - Debt Service'!O$27/12,0)),"-")</f>
        <v>0</v>
      </c>
      <c r="T368" s="261">
        <f>IFERROR(IF(-SUM(T$20:T367)+T$15&lt;0.000001,0,IF($C368&gt;='H-32A-WP06 - Debt Service'!#REF!,'H-32A-WP06 - Debt Service'!#REF!/12,0)),"-")</f>
        <v>0</v>
      </c>
      <c r="U368" s="261">
        <f>IFERROR(IF(-SUM(U$20:U367)+U$15&lt;0.000001,0,IF($C368&gt;='H-32A-WP06 - Debt Service'!T$24,'H-32A-WP06 - Debt Service'!T$27/12,0)),"-")</f>
        <v>0</v>
      </c>
      <c r="V368" s="261">
        <f>IFERROR(IF(-SUM(V$20:V367)+V$15&lt;0.000001,0,IF($C368&gt;='H-32A-WP06 - Debt Service'!N$24,'H-32A-WP06 - Debt Service'!N$27/12,0)),"-")</f>
        <v>0</v>
      </c>
      <c r="W368" s="261">
        <f>IFERROR(IF(-SUM(W$20:W367)+W$15&lt;0.000001,0,IF($C368&gt;='H-32A-WP06 - Debt Service'!Q$24,'H-32A-WP06 - Debt Service'!Q$27/12,0)),"-")</f>
        <v>0</v>
      </c>
      <c r="X368" s="261">
        <f>IFERROR(IF(-SUM(X$20:X367)+X$15&lt;0.000001,0,IF($C368&gt;='H-32A-WP06 - Debt Service'!T$24,'H-32A-WP06 - Debt Service'!T$27/12,0)),"-")</f>
        <v>0</v>
      </c>
      <c r="Y368" s="261">
        <f>IFERROR(IF(-SUM(Y$20:Y367)+Y$15&lt;0.000001,0,IF($C368&gt;='H-32A-WP06 - Debt Service'!#REF!,'H-32A-WP06 - Debt Service'!#REF!/12,0)),"-")</f>
        <v>0</v>
      </c>
      <c r="Z368" s="261">
        <f>IFERROR(IF(-SUM(Z$20:Z367)+Z$15&lt;0.000001,0,IF($C368&gt;='H-32A-WP06 - Debt Service'!S$24,'H-32A-WP06 - Debt Service'!S$27/12,0)),"-")</f>
        <v>0</v>
      </c>
      <c r="AA368" s="261">
        <f>IFERROR(IF(-SUM(AA$20:AA367)+AA$15&lt;0.000001,0,IF($C368&gt;='H-32A-WP06 - Debt Service'!R$24,'H-32A-WP06 - Debt Service'!R$27/12,0)),"-")</f>
        <v>0</v>
      </c>
      <c r="AB368" s="261">
        <f>IFERROR(IF(-SUM(AB$20:AB367)+AB$15&lt;0.000001,0,IF($C368&gt;='H-32A-WP06 - Debt Service'!P$24,'H-32A-WP06 - Debt Service'!P$27/12,0)),"-")</f>
        <v>0</v>
      </c>
      <c r="AC368" s="261">
        <f>IFERROR(IF(-SUM(AC$20:AC367)+AC$15&lt;0.000001,0,IF($C368&gt;='H-32A-WP06 - Debt Service'!#REF!,'H-32A-WP06 - Debt Service'!#REF!/12,0)),"-")</f>
        <v>0</v>
      </c>
      <c r="AD368" s="261">
        <f>IFERROR(IF(-SUM(AD$20:AD367)+AD$15&lt;0.000001,0,IF($C368&gt;='H-32A-WP06 - Debt Service'!#REF!,'H-32A-WP06 - Debt Service'!#REF!/12,0)),"-")</f>
        <v>0</v>
      </c>
      <c r="AE368" s="261">
        <f>IFERROR(IF(-SUM(AE$20:AE367)+AE$15&lt;0.000001,0,IF($C368&gt;='H-32A-WP06 - Debt Service'!#REF!,'H-32A-WP06 - Debt Service'!#REF!/12,0)),"-")</f>
        <v>0</v>
      </c>
      <c r="AF368" s="261">
        <f>IFERROR(IF(-SUM(AF$20:AF367)+AF$15&lt;0.000001,0,IF($C368&gt;='H-32A-WP06 - Debt Service'!#REF!,'H-32A-WP06 - Debt Service'!#REF!/12,0)),"-")</f>
        <v>0</v>
      </c>
      <c r="AH368" s="252">
        <f t="shared" si="24"/>
        <v>2048</v>
      </c>
      <c r="AI368" s="273">
        <f t="shared" si="26"/>
        <v>54058</v>
      </c>
      <c r="AJ368" s="273"/>
      <c r="AK368" s="261" t="str">
        <f>IFERROR(IF(-SUM(AK$20:AK367)+AK$15&lt;0.000001,0,IF($C368&gt;='H-32A-WP06 - Debt Service'!AH$24,'H-32A-WP06 - Debt Service'!AH$27/12,0)),"-")</f>
        <v>-</v>
      </c>
      <c r="AL368" s="261">
        <f>IFERROR(IF(-SUM(AL$20:AL367)+AL$15&lt;0.000001,0,IF($C368&gt;='H-32A-WP06 - Debt Service'!AI$24,'H-32A-WP06 - Debt Service'!AI$27/12,0)),"-")</f>
        <v>0</v>
      </c>
      <c r="AM368" s="261">
        <f>IFERROR(IF(-SUM(AM$20:AM367)+AM$15&lt;0.000001,0,IF($C368&gt;='H-32A-WP06 - Debt Service'!AJ$24,'H-32A-WP06 - Debt Service'!AJ$27/12,0)),"-")</f>
        <v>0</v>
      </c>
      <c r="AN368" s="261">
        <f>IFERROR(IF(-SUM(AN$20:AN367)+AN$15&lt;0.000001,0,IF($C368&gt;='H-32A-WP06 - Debt Service'!AK$24,'H-32A-WP06 - Debt Service'!AK$27/12,0)),"-")</f>
        <v>0</v>
      </c>
      <c r="AO368" s="261">
        <f>IFERROR(IF(-SUM(AO$20:AO367)+AO$15&lt;0.000001,0,IF($C368&gt;='H-32A-WP06 - Debt Service'!AL$24,'H-32A-WP06 - Debt Service'!AL$27/12,0)),"-")</f>
        <v>0</v>
      </c>
      <c r="AP368" s="261">
        <f>IFERROR(IF(-SUM(AP$20:AP367)+AP$15&lt;0.000001,0,IF($C368&gt;='H-32A-WP06 - Debt Service'!AM$24,'H-32A-WP06 - Debt Service'!AM$27/12,0)),"-")</f>
        <v>0</v>
      </c>
      <c r="AQ368" s="261">
        <f>IFERROR(IF(-SUM(AQ$20:AQ367)+AQ$15&lt;0.000001,0,IF($C368&gt;='H-32A-WP06 - Debt Service'!AN$24,'H-32A-WP06 - Debt Service'!AN$27/12,0)),"-")</f>
        <v>0</v>
      </c>
      <c r="AR368" s="261">
        <f>IFERROR(IF(-SUM(AR$20:AR367)+AR$15&lt;0.000001,0,IF($C368&gt;='H-32A-WP06 - Debt Service'!AO$24,'H-32A-WP06 - Debt Service'!AO$27/12,0)),"-")</f>
        <v>0</v>
      </c>
      <c r="AS368" s="261">
        <f>IFERROR(IF(-SUM(AS$20:AS367)+AS$15&lt;0.000001,0,IF($C368&gt;='H-32A-WP06 - Debt Service'!AP$24,'H-32A-WP06 - Debt Service'!AP$27/12,0)),"-")</f>
        <v>0</v>
      </c>
      <c r="AT368" s="261">
        <f>IFERROR(IF(-SUM(AT$20:AT367)+AT$15&lt;0.000001,0,IF($C368&gt;='H-32A-WP06 - Debt Service'!AQ$24,'H-32A-WP06 - Debt Service'!AQ$27/12,0)),"-")</f>
        <v>0</v>
      </c>
    </row>
    <row r="369" spans="2:46" x14ac:dyDescent="0.35">
      <c r="B369" s="252">
        <f t="shared" si="23"/>
        <v>2048</v>
      </c>
      <c r="C369" s="273">
        <f t="shared" si="25"/>
        <v>54089</v>
      </c>
      <c r="D369" s="273"/>
      <c r="E369" s="261">
        <f>IFERROR(IF(-SUM(E$20:E368)+E$15&lt;0.000001,0,IF($C369&gt;='H-32A-WP06 - Debt Service'!C$24,'H-32A-WP06 - Debt Service'!C$27/12,0)),"-")</f>
        <v>0</v>
      </c>
      <c r="F369" s="261">
        <f>IFERROR(IF(-SUM(F$20:F368)+F$15&lt;0.000001,0,IF($C369&gt;='H-32A-WP06 - Debt Service'!D$24,'H-32A-WP06 - Debt Service'!D$27/12,0)),"-")</f>
        <v>0</v>
      </c>
      <c r="G369" s="261">
        <f>IFERROR(IF(-SUM(G$20:G368)+G$15&lt;0.000001,0,IF($C369&gt;='H-32A-WP06 - Debt Service'!E$24,'H-32A-WP06 - Debt Service'!E$27/12,0)),"-")</f>
        <v>0</v>
      </c>
      <c r="H369" s="261">
        <f>IFERROR(IF(-SUM(H$20:H368)+H$15&lt;0.000001,0,IF($C369&gt;='H-32A-WP06 - Debt Service'!F$24,'H-32A-WP06 - Debt Service'!F$27/12,0)),"-")</f>
        <v>0</v>
      </c>
      <c r="I369" s="261">
        <f>IFERROR(IF(-SUM(I$20:I368)+I$15&lt;0.000001,0,IF($C369&gt;='H-32A-WP06 - Debt Service'!G$24,'H-32A-WP06 - Debt Service'!G$27/12,0)),"-")</f>
        <v>0</v>
      </c>
      <c r="J369" s="261">
        <f>IFERROR(IF(-SUM(J$20:J368)+J$15&lt;0.000001,0,IF($C369&gt;='H-32A-WP06 - Debt Service'!H$24,'H-32A-WP06 - Debt Service'!H$27/12,0)),"-")</f>
        <v>0</v>
      </c>
      <c r="K369" s="261">
        <f>IFERROR(IF(-SUM(K$20:K368)+K$15&lt;0.000001,0,IF($C369&gt;='H-32A-WP06 - Debt Service'!I$24,'H-32A-WP06 - Debt Service'!I$27/12,0)),"-")</f>
        <v>0</v>
      </c>
      <c r="L369" s="261">
        <f>IFERROR(IF(-SUM(L$20:L368)+L$15&lt;0.000001,0,IF($C369&gt;='H-32A-WP06 - Debt Service'!J$24,'H-32A-WP06 - Debt Service'!J$27/12,0)),"-")</f>
        <v>0</v>
      </c>
      <c r="M369" s="261">
        <f>IFERROR(IF(-SUM(M$20:M368)+M$15&lt;0.000001,0,IF($C369&gt;='H-32A-WP06 - Debt Service'!K$24,'H-32A-WP06 - Debt Service'!K$27/12,0)),"-")</f>
        <v>0</v>
      </c>
      <c r="N369" s="261"/>
      <c r="O369" s="261"/>
      <c r="P369" s="261">
        <f>IFERROR(IF(-SUM(P$20:P368)+P$15&lt;0.000001,0,IF($C369&gt;='H-32A-WP06 - Debt Service'!M$24,'H-32A-WP06 - Debt Service'!M$27/12,0)),"-")</f>
        <v>0</v>
      </c>
      <c r="Q369" s="261">
        <f>IFERROR(IF(-SUM(Q$20:Q368)+Q$15&lt;0.000001,0,IF($C369&gt;='H-32A-WP06 - Debt Service'!L$24,'H-32A-WP06 - Debt Service'!L$27/12,0)),"-")</f>
        <v>0</v>
      </c>
      <c r="R369" s="261">
        <f>IFERROR(IF(-SUM(R$20:R368)+R$15&lt;0.000001,0,IF($C369&gt;='H-32A-WP06 - Debt Service'!S$24,'H-32A-WP06 - Debt Service'!S$27/12,0)),"-")</f>
        <v>0</v>
      </c>
      <c r="S369" s="261">
        <f>IFERROR(IF(-SUM(S$20:S368)+S$15&lt;0.000001,0,IF($C369&gt;='H-32A-WP06 - Debt Service'!O$24,'H-32A-WP06 - Debt Service'!O$27/12,0)),"-")</f>
        <v>0</v>
      </c>
      <c r="T369" s="261">
        <f>IFERROR(IF(-SUM(T$20:T368)+T$15&lt;0.000001,0,IF($C369&gt;='H-32A-WP06 - Debt Service'!#REF!,'H-32A-WP06 - Debt Service'!#REF!/12,0)),"-")</f>
        <v>0</v>
      </c>
      <c r="U369" s="261">
        <f>IFERROR(IF(-SUM(U$20:U368)+U$15&lt;0.000001,0,IF($C369&gt;='H-32A-WP06 - Debt Service'!T$24,'H-32A-WP06 - Debt Service'!T$27/12,0)),"-")</f>
        <v>0</v>
      </c>
      <c r="V369" s="261">
        <f>IFERROR(IF(-SUM(V$20:V368)+V$15&lt;0.000001,0,IF($C369&gt;='H-32A-WP06 - Debt Service'!N$24,'H-32A-WP06 - Debt Service'!N$27/12,0)),"-")</f>
        <v>0</v>
      </c>
      <c r="W369" s="261">
        <f>IFERROR(IF(-SUM(W$20:W368)+W$15&lt;0.000001,0,IF($C369&gt;='H-32A-WP06 - Debt Service'!Q$24,'H-32A-WP06 - Debt Service'!Q$27/12,0)),"-")</f>
        <v>0</v>
      </c>
      <c r="X369" s="261">
        <f>IFERROR(IF(-SUM(X$20:X368)+X$15&lt;0.000001,0,IF($C369&gt;='H-32A-WP06 - Debt Service'!T$24,'H-32A-WP06 - Debt Service'!T$27/12,0)),"-")</f>
        <v>0</v>
      </c>
      <c r="Y369" s="261">
        <f>IFERROR(IF(-SUM(Y$20:Y368)+Y$15&lt;0.000001,0,IF($C369&gt;='H-32A-WP06 - Debt Service'!#REF!,'H-32A-WP06 - Debt Service'!#REF!/12,0)),"-")</f>
        <v>0</v>
      </c>
      <c r="Z369" s="261">
        <f>IFERROR(IF(-SUM(Z$20:Z368)+Z$15&lt;0.000001,0,IF($C369&gt;='H-32A-WP06 - Debt Service'!S$24,'H-32A-WP06 - Debt Service'!S$27/12,0)),"-")</f>
        <v>0</v>
      </c>
      <c r="AA369" s="261">
        <f>IFERROR(IF(-SUM(AA$20:AA368)+AA$15&lt;0.000001,0,IF($C369&gt;='H-32A-WP06 - Debt Service'!R$24,'H-32A-WP06 - Debt Service'!R$27/12,0)),"-")</f>
        <v>0</v>
      </c>
      <c r="AB369" s="261">
        <f>IFERROR(IF(-SUM(AB$20:AB368)+AB$15&lt;0.000001,0,IF($C369&gt;='H-32A-WP06 - Debt Service'!P$24,'H-32A-WP06 - Debt Service'!P$27/12,0)),"-")</f>
        <v>0</v>
      </c>
      <c r="AC369" s="261">
        <f>IFERROR(IF(-SUM(AC$20:AC368)+AC$15&lt;0.000001,0,IF($C369&gt;='H-32A-WP06 - Debt Service'!#REF!,'H-32A-WP06 - Debt Service'!#REF!/12,0)),"-")</f>
        <v>0</v>
      </c>
      <c r="AD369" s="261">
        <f>IFERROR(IF(-SUM(AD$20:AD368)+AD$15&lt;0.000001,0,IF($C369&gt;='H-32A-WP06 - Debt Service'!#REF!,'H-32A-WP06 - Debt Service'!#REF!/12,0)),"-")</f>
        <v>0</v>
      </c>
      <c r="AE369" s="261">
        <f>IFERROR(IF(-SUM(AE$20:AE368)+AE$15&lt;0.000001,0,IF($C369&gt;='H-32A-WP06 - Debt Service'!#REF!,'H-32A-WP06 - Debt Service'!#REF!/12,0)),"-")</f>
        <v>0</v>
      </c>
      <c r="AF369" s="261">
        <f>IFERROR(IF(-SUM(AF$20:AF368)+AF$15&lt;0.000001,0,IF($C369&gt;='H-32A-WP06 - Debt Service'!#REF!,'H-32A-WP06 - Debt Service'!#REF!/12,0)),"-")</f>
        <v>0</v>
      </c>
      <c r="AH369" s="252">
        <f t="shared" si="24"/>
        <v>2048</v>
      </c>
      <c r="AI369" s="273">
        <f t="shared" si="26"/>
        <v>54089</v>
      </c>
      <c r="AJ369" s="273"/>
      <c r="AK369" s="261" t="str">
        <f>IFERROR(IF(-SUM(AK$20:AK368)+AK$15&lt;0.000001,0,IF($C369&gt;='H-32A-WP06 - Debt Service'!AH$24,'H-32A-WP06 - Debt Service'!AH$27/12,0)),"-")</f>
        <v>-</v>
      </c>
      <c r="AL369" s="261">
        <f>IFERROR(IF(-SUM(AL$20:AL368)+AL$15&lt;0.000001,0,IF($C369&gt;='H-32A-WP06 - Debt Service'!AI$24,'H-32A-WP06 - Debt Service'!AI$27/12,0)),"-")</f>
        <v>0</v>
      </c>
      <c r="AM369" s="261">
        <f>IFERROR(IF(-SUM(AM$20:AM368)+AM$15&lt;0.000001,0,IF($C369&gt;='H-32A-WP06 - Debt Service'!AJ$24,'H-32A-WP06 - Debt Service'!AJ$27/12,0)),"-")</f>
        <v>0</v>
      </c>
      <c r="AN369" s="261">
        <f>IFERROR(IF(-SUM(AN$20:AN368)+AN$15&lt;0.000001,0,IF($C369&gt;='H-32A-WP06 - Debt Service'!AK$24,'H-32A-WP06 - Debt Service'!AK$27/12,0)),"-")</f>
        <v>0</v>
      </c>
      <c r="AO369" s="261">
        <f>IFERROR(IF(-SUM(AO$20:AO368)+AO$15&lt;0.000001,0,IF($C369&gt;='H-32A-WP06 - Debt Service'!AL$24,'H-32A-WP06 - Debt Service'!AL$27/12,0)),"-")</f>
        <v>0</v>
      </c>
      <c r="AP369" s="261">
        <f>IFERROR(IF(-SUM(AP$20:AP368)+AP$15&lt;0.000001,0,IF($C369&gt;='H-32A-WP06 - Debt Service'!AM$24,'H-32A-WP06 - Debt Service'!AM$27/12,0)),"-")</f>
        <v>0</v>
      </c>
      <c r="AQ369" s="261">
        <f>IFERROR(IF(-SUM(AQ$20:AQ368)+AQ$15&lt;0.000001,0,IF($C369&gt;='H-32A-WP06 - Debt Service'!AN$24,'H-32A-WP06 - Debt Service'!AN$27/12,0)),"-")</f>
        <v>0</v>
      </c>
      <c r="AR369" s="261">
        <f>IFERROR(IF(-SUM(AR$20:AR368)+AR$15&lt;0.000001,0,IF($C369&gt;='H-32A-WP06 - Debt Service'!AO$24,'H-32A-WP06 - Debt Service'!AO$27/12,0)),"-")</f>
        <v>0</v>
      </c>
      <c r="AS369" s="261">
        <f>IFERROR(IF(-SUM(AS$20:AS368)+AS$15&lt;0.000001,0,IF($C369&gt;='H-32A-WP06 - Debt Service'!AP$24,'H-32A-WP06 - Debt Service'!AP$27/12,0)),"-")</f>
        <v>0</v>
      </c>
      <c r="AT369" s="261">
        <f>IFERROR(IF(-SUM(AT$20:AT368)+AT$15&lt;0.000001,0,IF($C369&gt;='H-32A-WP06 - Debt Service'!AQ$24,'H-32A-WP06 - Debt Service'!AQ$27/12,0)),"-")</f>
        <v>0</v>
      </c>
    </row>
    <row r="370" spans="2:46" x14ac:dyDescent="0.35">
      <c r="B370" s="252">
        <f t="shared" si="23"/>
        <v>2048</v>
      </c>
      <c r="C370" s="273">
        <f t="shared" si="25"/>
        <v>54118</v>
      </c>
      <c r="D370" s="273"/>
      <c r="E370" s="261">
        <f>IFERROR(IF(-SUM(E$20:E369)+E$15&lt;0.000001,0,IF($C370&gt;='H-32A-WP06 - Debt Service'!C$24,'H-32A-WP06 - Debt Service'!C$27/12,0)),"-")</f>
        <v>0</v>
      </c>
      <c r="F370" s="261">
        <f>IFERROR(IF(-SUM(F$20:F369)+F$15&lt;0.000001,0,IF($C370&gt;='H-32A-WP06 - Debt Service'!D$24,'H-32A-WP06 - Debt Service'!D$27/12,0)),"-")</f>
        <v>0</v>
      </c>
      <c r="G370" s="261">
        <f>IFERROR(IF(-SUM(G$20:G369)+G$15&lt;0.000001,0,IF($C370&gt;='H-32A-WP06 - Debt Service'!E$24,'H-32A-WP06 - Debt Service'!E$27/12,0)),"-")</f>
        <v>0</v>
      </c>
      <c r="H370" s="261">
        <f>IFERROR(IF(-SUM(H$20:H369)+H$15&lt;0.000001,0,IF($C370&gt;='H-32A-WP06 - Debt Service'!F$24,'H-32A-WP06 - Debt Service'!F$27/12,0)),"-")</f>
        <v>0</v>
      </c>
      <c r="I370" s="261">
        <f>IFERROR(IF(-SUM(I$20:I369)+I$15&lt;0.000001,0,IF($C370&gt;='H-32A-WP06 - Debt Service'!G$24,'H-32A-WP06 - Debt Service'!G$27/12,0)),"-")</f>
        <v>0</v>
      </c>
      <c r="J370" s="261">
        <f>IFERROR(IF(-SUM(J$20:J369)+J$15&lt;0.000001,0,IF($C370&gt;='H-32A-WP06 - Debt Service'!H$24,'H-32A-WP06 - Debt Service'!H$27/12,0)),"-")</f>
        <v>0</v>
      </c>
      <c r="K370" s="261">
        <f>IFERROR(IF(-SUM(K$20:K369)+K$15&lt;0.000001,0,IF($C370&gt;='H-32A-WP06 - Debt Service'!I$24,'H-32A-WP06 - Debt Service'!I$27/12,0)),"-")</f>
        <v>0</v>
      </c>
      <c r="L370" s="261">
        <f>IFERROR(IF(-SUM(L$20:L369)+L$15&lt;0.000001,0,IF($C370&gt;='H-32A-WP06 - Debt Service'!J$24,'H-32A-WP06 - Debt Service'!J$27/12,0)),"-")</f>
        <v>0</v>
      </c>
      <c r="M370" s="261">
        <f>IFERROR(IF(-SUM(M$20:M369)+M$15&lt;0.000001,0,IF($C370&gt;='H-32A-WP06 - Debt Service'!K$24,'H-32A-WP06 - Debt Service'!K$27/12,0)),"-")</f>
        <v>0</v>
      </c>
      <c r="N370" s="261"/>
      <c r="O370" s="261"/>
      <c r="P370" s="261">
        <f>IFERROR(IF(-SUM(P$20:P369)+P$15&lt;0.000001,0,IF($C370&gt;='H-32A-WP06 - Debt Service'!M$24,'H-32A-WP06 - Debt Service'!M$27/12,0)),"-")</f>
        <v>0</v>
      </c>
      <c r="Q370" s="261">
        <f>IFERROR(IF(-SUM(Q$20:Q369)+Q$15&lt;0.000001,0,IF($C370&gt;='H-32A-WP06 - Debt Service'!L$24,'H-32A-WP06 - Debt Service'!L$27/12,0)),"-")</f>
        <v>0</v>
      </c>
      <c r="R370" s="261">
        <f>IFERROR(IF(-SUM(R$20:R369)+R$15&lt;0.000001,0,IF($C370&gt;='H-32A-WP06 - Debt Service'!S$24,'H-32A-WP06 - Debt Service'!S$27/12,0)),"-")</f>
        <v>0</v>
      </c>
      <c r="S370" s="261">
        <f>IFERROR(IF(-SUM(S$20:S369)+S$15&lt;0.000001,0,IF($C370&gt;='H-32A-WP06 - Debt Service'!O$24,'H-32A-WP06 - Debt Service'!O$27/12,0)),"-")</f>
        <v>0</v>
      </c>
      <c r="T370" s="261">
        <f>IFERROR(IF(-SUM(T$20:T369)+T$15&lt;0.000001,0,IF($C370&gt;='H-32A-WP06 - Debt Service'!#REF!,'H-32A-WP06 - Debt Service'!#REF!/12,0)),"-")</f>
        <v>0</v>
      </c>
      <c r="U370" s="261">
        <f>IFERROR(IF(-SUM(U$20:U369)+U$15&lt;0.000001,0,IF($C370&gt;='H-32A-WP06 - Debt Service'!T$24,'H-32A-WP06 - Debt Service'!T$27/12,0)),"-")</f>
        <v>0</v>
      </c>
      <c r="V370" s="261">
        <f>IFERROR(IF(-SUM(V$20:V369)+V$15&lt;0.000001,0,IF($C370&gt;='H-32A-WP06 - Debt Service'!N$24,'H-32A-WP06 - Debt Service'!N$27/12,0)),"-")</f>
        <v>0</v>
      </c>
      <c r="W370" s="261">
        <f>IFERROR(IF(-SUM(W$20:W369)+W$15&lt;0.000001,0,IF($C370&gt;='H-32A-WP06 - Debt Service'!Q$24,'H-32A-WP06 - Debt Service'!Q$27/12,0)),"-")</f>
        <v>0</v>
      </c>
      <c r="X370" s="261">
        <f>IFERROR(IF(-SUM(X$20:X369)+X$15&lt;0.000001,0,IF($C370&gt;='H-32A-WP06 - Debt Service'!T$24,'H-32A-WP06 - Debt Service'!T$27/12,0)),"-")</f>
        <v>0</v>
      </c>
      <c r="Y370" s="261">
        <f>IFERROR(IF(-SUM(Y$20:Y369)+Y$15&lt;0.000001,0,IF($C370&gt;='H-32A-WP06 - Debt Service'!#REF!,'H-32A-WP06 - Debt Service'!#REF!/12,0)),"-")</f>
        <v>0</v>
      </c>
      <c r="Z370" s="261">
        <f>IFERROR(IF(-SUM(Z$20:Z369)+Z$15&lt;0.000001,0,IF($C370&gt;='H-32A-WP06 - Debt Service'!S$24,'H-32A-WP06 - Debt Service'!S$27/12,0)),"-")</f>
        <v>0</v>
      </c>
      <c r="AA370" s="261">
        <f>IFERROR(IF(-SUM(AA$20:AA369)+AA$15&lt;0.000001,0,IF($C370&gt;='H-32A-WP06 - Debt Service'!R$24,'H-32A-WP06 - Debt Service'!R$27/12,0)),"-")</f>
        <v>0</v>
      </c>
      <c r="AB370" s="261">
        <f>IFERROR(IF(-SUM(AB$20:AB369)+AB$15&lt;0.000001,0,IF($C370&gt;='H-32A-WP06 - Debt Service'!P$24,'H-32A-WP06 - Debt Service'!P$27/12,0)),"-")</f>
        <v>0</v>
      </c>
      <c r="AC370" s="261">
        <f>IFERROR(IF(-SUM(AC$20:AC369)+AC$15&lt;0.000001,0,IF($C370&gt;='H-32A-WP06 - Debt Service'!#REF!,'H-32A-WP06 - Debt Service'!#REF!/12,0)),"-")</f>
        <v>0</v>
      </c>
      <c r="AD370" s="261">
        <f>IFERROR(IF(-SUM(AD$20:AD369)+AD$15&lt;0.000001,0,IF($C370&gt;='H-32A-WP06 - Debt Service'!#REF!,'H-32A-WP06 - Debt Service'!#REF!/12,0)),"-")</f>
        <v>0</v>
      </c>
      <c r="AE370" s="261">
        <f>IFERROR(IF(-SUM(AE$20:AE369)+AE$15&lt;0.000001,0,IF($C370&gt;='H-32A-WP06 - Debt Service'!#REF!,'H-32A-WP06 - Debt Service'!#REF!/12,0)),"-")</f>
        <v>0</v>
      </c>
      <c r="AF370" s="261">
        <f>IFERROR(IF(-SUM(AF$20:AF369)+AF$15&lt;0.000001,0,IF($C370&gt;='H-32A-WP06 - Debt Service'!#REF!,'H-32A-WP06 - Debt Service'!#REF!/12,0)),"-")</f>
        <v>0</v>
      </c>
      <c r="AH370" s="252">
        <f t="shared" si="24"/>
        <v>2048</v>
      </c>
      <c r="AI370" s="273">
        <f t="shared" si="26"/>
        <v>54118</v>
      </c>
      <c r="AJ370" s="273"/>
      <c r="AK370" s="261" t="str">
        <f>IFERROR(IF(-SUM(AK$20:AK369)+AK$15&lt;0.000001,0,IF($C370&gt;='H-32A-WP06 - Debt Service'!AH$24,'H-32A-WP06 - Debt Service'!AH$27/12,0)),"-")</f>
        <v>-</v>
      </c>
      <c r="AL370" s="261">
        <f>IFERROR(IF(-SUM(AL$20:AL369)+AL$15&lt;0.000001,0,IF($C370&gt;='H-32A-WP06 - Debt Service'!AI$24,'H-32A-WP06 - Debt Service'!AI$27/12,0)),"-")</f>
        <v>0</v>
      </c>
      <c r="AM370" s="261">
        <f>IFERROR(IF(-SUM(AM$20:AM369)+AM$15&lt;0.000001,0,IF($C370&gt;='H-32A-WP06 - Debt Service'!AJ$24,'H-32A-WP06 - Debt Service'!AJ$27/12,0)),"-")</f>
        <v>0</v>
      </c>
      <c r="AN370" s="261">
        <f>IFERROR(IF(-SUM(AN$20:AN369)+AN$15&lt;0.000001,0,IF($C370&gt;='H-32A-WP06 - Debt Service'!AK$24,'H-32A-WP06 - Debt Service'!AK$27/12,0)),"-")</f>
        <v>0</v>
      </c>
      <c r="AO370" s="261">
        <f>IFERROR(IF(-SUM(AO$20:AO369)+AO$15&lt;0.000001,0,IF($C370&gt;='H-32A-WP06 - Debt Service'!AL$24,'H-32A-WP06 - Debt Service'!AL$27/12,0)),"-")</f>
        <v>0</v>
      </c>
      <c r="AP370" s="261">
        <f>IFERROR(IF(-SUM(AP$20:AP369)+AP$15&lt;0.000001,0,IF($C370&gt;='H-32A-WP06 - Debt Service'!AM$24,'H-32A-WP06 - Debt Service'!AM$27/12,0)),"-")</f>
        <v>0</v>
      </c>
      <c r="AQ370" s="261">
        <f>IFERROR(IF(-SUM(AQ$20:AQ369)+AQ$15&lt;0.000001,0,IF($C370&gt;='H-32A-WP06 - Debt Service'!AN$24,'H-32A-WP06 - Debt Service'!AN$27/12,0)),"-")</f>
        <v>0</v>
      </c>
      <c r="AR370" s="261">
        <f>IFERROR(IF(-SUM(AR$20:AR369)+AR$15&lt;0.000001,0,IF($C370&gt;='H-32A-WP06 - Debt Service'!AO$24,'H-32A-WP06 - Debt Service'!AO$27/12,0)),"-")</f>
        <v>0</v>
      </c>
      <c r="AS370" s="261">
        <f>IFERROR(IF(-SUM(AS$20:AS369)+AS$15&lt;0.000001,0,IF($C370&gt;='H-32A-WP06 - Debt Service'!AP$24,'H-32A-WP06 - Debt Service'!AP$27/12,0)),"-")</f>
        <v>0</v>
      </c>
      <c r="AT370" s="261">
        <f>IFERROR(IF(-SUM(AT$20:AT369)+AT$15&lt;0.000001,0,IF($C370&gt;='H-32A-WP06 - Debt Service'!AQ$24,'H-32A-WP06 - Debt Service'!AQ$27/12,0)),"-")</f>
        <v>0</v>
      </c>
    </row>
    <row r="371" spans="2:46" x14ac:dyDescent="0.35">
      <c r="B371" s="252">
        <f t="shared" si="23"/>
        <v>2048</v>
      </c>
      <c r="C371" s="273">
        <f t="shared" si="25"/>
        <v>54149</v>
      </c>
      <c r="D371" s="273"/>
      <c r="E371" s="261">
        <f>IFERROR(IF(-SUM(E$20:E370)+E$15&lt;0.000001,0,IF($C371&gt;='H-32A-WP06 - Debt Service'!C$24,'H-32A-WP06 - Debt Service'!C$27/12,0)),"-")</f>
        <v>0</v>
      </c>
      <c r="F371" s="261">
        <f>IFERROR(IF(-SUM(F$20:F370)+F$15&lt;0.000001,0,IF($C371&gt;='H-32A-WP06 - Debt Service'!D$24,'H-32A-WP06 - Debt Service'!D$27/12,0)),"-")</f>
        <v>0</v>
      </c>
      <c r="G371" s="261">
        <f>IFERROR(IF(-SUM(G$20:G370)+G$15&lt;0.000001,0,IF($C371&gt;='H-32A-WP06 - Debt Service'!E$24,'H-32A-WP06 - Debt Service'!E$27/12,0)),"-")</f>
        <v>0</v>
      </c>
      <c r="H371" s="261">
        <f>IFERROR(IF(-SUM(H$20:H370)+H$15&lt;0.000001,0,IF($C371&gt;='H-32A-WP06 - Debt Service'!F$24,'H-32A-WP06 - Debt Service'!F$27/12,0)),"-")</f>
        <v>0</v>
      </c>
      <c r="I371" s="261">
        <f>IFERROR(IF(-SUM(I$20:I370)+I$15&lt;0.000001,0,IF($C371&gt;='H-32A-WP06 - Debt Service'!G$24,'H-32A-WP06 - Debt Service'!G$27/12,0)),"-")</f>
        <v>0</v>
      </c>
      <c r="J371" s="261">
        <f>IFERROR(IF(-SUM(J$20:J370)+J$15&lt;0.000001,0,IF($C371&gt;='H-32A-WP06 - Debt Service'!H$24,'H-32A-WP06 - Debt Service'!H$27/12,0)),"-")</f>
        <v>0</v>
      </c>
      <c r="K371" s="261">
        <f>IFERROR(IF(-SUM(K$20:K370)+K$15&lt;0.000001,0,IF($C371&gt;='H-32A-WP06 - Debt Service'!I$24,'H-32A-WP06 - Debt Service'!I$27/12,0)),"-")</f>
        <v>0</v>
      </c>
      <c r="L371" s="261">
        <f>IFERROR(IF(-SUM(L$20:L370)+L$15&lt;0.000001,0,IF($C371&gt;='H-32A-WP06 - Debt Service'!J$24,'H-32A-WP06 - Debt Service'!J$27/12,0)),"-")</f>
        <v>0</v>
      </c>
      <c r="M371" s="261">
        <f>IFERROR(IF(-SUM(M$20:M370)+M$15&lt;0.000001,0,IF($C371&gt;='H-32A-WP06 - Debt Service'!K$24,'H-32A-WP06 - Debt Service'!K$27/12,0)),"-")</f>
        <v>0</v>
      </c>
      <c r="N371" s="261"/>
      <c r="O371" s="261"/>
      <c r="P371" s="261">
        <f>IFERROR(IF(-SUM(P$20:P370)+P$15&lt;0.000001,0,IF($C371&gt;='H-32A-WP06 - Debt Service'!M$24,'H-32A-WP06 - Debt Service'!M$27/12,0)),"-")</f>
        <v>0</v>
      </c>
      <c r="Q371" s="261">
        <f>IFERROR(IF(-SUM(Q$20:Q370)+Q$15&lt;0.000001,0,IF($C371&gt;='H-32A-WP06 - Debt Service'!L$24,'H-32A-WP06 - Debt Service'!L$27/12,0)),"-")</f>
        <v>0</v>
      </c>
      <c r="R371" s="261">
        <f>IFERROR(IF(-SUM(R$20:R370)+R$15&lt;0.000001,0,IF($C371&gt;='H-32A-WP06 - Debt Service'!S$24,'H-32A-WP06 - Debt Service'!S$27/12,0)),"-")</f>
        <v>0</v>
      </c>
      <c r="S371" s="261">
        <f>IFERROR(IF(-SUM(S$20:S370)+S$15&lt;0.000001,0,IF($C371&gt;='H-32A-WP06 - Debt Service'!O$24,'H-32A-WP06 - Debt Service'!O$27/12,0)),"-")</f>
        <v>0</v>
      </c>
      <c r="T371" s="261">
        <f>IFERROR(IF(-SUM(T$20:T370)+T$15&lt;0.000001,0,IF($C371&gt;='H-32A-WP06 - Debt Service'!#REF!,'H-32A-WP06 - Debt Service'!#REF!/12,0)),"-")</f>
        <v>0</v>
      </c>
      <c r="U371" s="261">
        <f>IFERROR(IF(-SUM(U$20:U370)+U$15&lt;0.000001,0,IF($C371&gt;='H-32A-WP06 - Debt Service'!T$24,'H-32A-WP06 - Debt Service'!T$27/12,0)),"-")</f>
        <v>0</v>
      </c>
      <c r="V371" s="261">
        <f>IFERROR(IF(-SUM(V$20:V370)+V$15&lt;0.000001,0,IF($C371&gt;='H-32A-WP06 - Debt Service'!N$24,'H-32A-WP06 - Debt Service'!N$27/12,0)),"-")</f>
        <v>0</v>
      </c>
      <c r="W371" s="261">
        <f>IFERROR(IF(-SUM(W$20:W370)+W$15&lt;0.000001,0,IF($C371&gt;='H-32A-WP06 - Debt Service'!Q$24,'H-32A-WP06 - Debt Service'!Q$27/12,0)),"-")</f>
        <v>0</v>
      </c>
      <c r="X371" s="261">
        <f>IFERROR(IF(-SUM(X$20:X370)+X$15&lt;0.000001,0,IF($C371&gt;='H-32A-WP06 - Debt Service'!T$24,'H-32A-WP06 - Debt Service'!T$27/12,0)),"-")</f>
        <v>0</v>
      </c>
      <c r="Y371" s="261">
        <f>IFERROR(IF(-SUM(Y$20:Y370)+Y$15&lt;0.000001,0,IF($C371&gt;='H-32A-WP06 - Debt Service'!#REF!,'H-32A-WP06 - Debt Service'!#REF!/12,0)),"-")</f>
        <v>0</v>
      </c>
      <c r="Z371" s="261">
        <f>IFERROR(IF(-SUM(Z$20:Z370)+Z$15&lt;0.000001,0,IF($C371&gt;='H-32A-WP06 - Debt Service'!S$24,'H-32A-WP06 - Debt Service'!S$27/12,0)),"-")</f>
        <v>0</v>
      </c>
      <c r="AA371" s="261">
        <f>IFERROR(IF(-SUM(AA$20:AA370)+AA$15&lt;0.000001,0,IF($C371&gt;='H-32A-WP06 - Debt Service'!R$24,'H-32A-WP06 - Debt Service'!R$27/12,0)),"-")</f>
        <v>0</v>
      </c>
      <c r="AB371" s="261">
        <f>IFERROR(IF(-SUM(AB$20:AB370)+AB$15&lt;0.000001,0,IF($C371&gt;='H-32A-WP06 - Debt Service'!P$24,'H-32A-WP06 - Debt Service'!P$27/12,0)),"-")</f>
        <v>0</v>
      </c>
      <c r="AC371" s="261">
        <f>IFERROR(IF(-SUM(AC$20:AC370)+AC$15&lt;0.000001,0,IF($C371&gt;='H-32A-WP06 - Debt Service'!#REF!,'H-32A-WP06 - Debt Service'!#REF!/12,0)),"-")</f>
        <v>0</v>
      </c>
      <c r="AD371" s="261">
        <f>IFERROR(IF(-SUM(AD$20:AD370)+AD$15&lt;0.000001,0,IF($C371&gt;='H-32A-WP06 - Debt Service'!#REF!,'H-32A-WP06 - Debt Service'!#REF!/12,0)),"-")</f>
        <v>0</v>
      </c>
      <c r="AE371" s="261">
        <f>IFERROR(IF(-SUM(AE$20:AE370)+AE$15&lt;0.000001,0,IF($C371&gt;='H-32A-WP06 - Debt Service'!#REF!,'H-32A-WP06 - Debt Service'!#REF!/12,0)),"-")</f>
        <v>0</v>
      </c>
      <c r="AF371" s="261">
        <f>IFERROR(IF(-SUM(AF$20:AF370)+AF$15&lt;0.000001,0,IF($C371&gt;='H-32A-WP06 - Debt Service'!#REF!,'H-32A-WP06 - Debt Service'!#REF!/12,0)),"-")</f>
        <v>0</v>
      </c>
      <c r="AH371" s="252">
        <f t="shared" si="24"/>
        <v>2048</v>
      </c>
      <c r="AI371" s="273">
        <f t="shared" si="26"/>
        <v>54149</v>
      </c>
      <c r="AJ371" s="273"/>
      <c r="AK371" s="261" t="str">
        <f>IFERROR(IF(-SUM(AK$20:AK370)+AK$15&lt;0.000001,0,IF($C371&gt;='H-32A-WP06 - Debt Service'!AH$24,'H-32A-WP06 - Debt Service'!AH$27/12,0)),"-")</f>
        <v>-</v>
      </c>
      <c r="AL371" s="261">
        <f>IFERROR(IF(-SUM(AL$20:AL370)+AL$15&lt;0.000001,0,IF($C371&gt;='H-32A-WP06 - Debt Service'!AI$24,'H-32A-WP06 - Debt Service'!AI$27/12,0)),"-")</f>
        <v>0</v>
      </c>
      <c r="AM371" s="261">
        <f>IFERROR(IF(-SUM(AM$20:AM370)+AM$15&lt;0.000001,0,IF($C371&gt;='H-32A-WP06 - Debt Service'!AJ$24,'H-32A-WP06 - Debt Service'!AJ$27/12,0)),"-")</f>
        <v>0</v>
      </c>
      <c r="AN371" s="261">
        <f>IFERROR(IF(-SUM(AN$20:AN370)+AN$15&lt;0.000001,0,IF($C371&gt;='H-32A-WP06 - Debt Service'!AK$24,'H-32A-WP06 - Debt Service'!AK$27/12,0)),"-")</f>
        <v>0</v>
      </c>
      <c r="AO371" s="261">
        <f>IFERROR(IF(-SUM(AO$20:AO370)+AO$15&lt;0.000001,0,IF($C371&gt;='H-32A-WP06 - Debt Service'!AL$24,'H-32A-WP06 - Debt Service'!AL$27/12,0)),"-")</f>
        <v>0</v>
      </c>
      <c r="AP371" s="261">
        <f>IFERROR(IF(-SUM(AP$20:AP370)+AP$15&lt;0.000001,0,IF($C371&gt;='H-32A-WP06 - Debt Service'!AM$24,'H-32A-WP06 - Debt Service'!AM$27/12,0)),"-")</f>
        <v>0</v>
      </c>
      <c r="AQ371" s="261">
        <f>IFERROR(IF(-SUM(AQ$20:AQ370)+AQ$15&lt;0.000001,0,IF($C371&gt;='H-32A-WP06 - Debt Service'!AN$24,'H-32A-WP06 - Debt Service'!AN$27/12,0)),"-")</f>
        <v>0</v>
      </c>
      <c r="AR371" s="261">
        <f>IFERROR(IF(-SUM(AR$20:AR370)+AR$15&lt;0.000001,0,IF($C371&gt;='H-32A-WP06 - Debt Service'!AO$24,'H-32A-WP06 - Debt Service'!AO$27/12,0)),"-")</f>
        <v>0</v>
      </c>
      <c r="AS371" s="261">
        <f>IFERROR(IF(-SUM(AS$20:AS370)+AS$15&lt;0.000001,0,IF($C371&gt;='H-32A-WP06 - Debt Service'!AP$24,'H-32A-WP06 - Debt Service'!AP$27/12,0)),"-")</f>
        <v>0</v>
      </c>
      <c r="AT371" s="261">
        <f>IFERROR(IF(-SUM(AT$20:AT370)+AT$15&lt;0.000001,0,IF($C371&gt;='H-32A-WP06 - Debt Service'!AQ$24,'H-32A-WP06 - Debt Service'!AQ$27/12,0)),"-")</f>
        <v>0</v>
      </c>
    </row>
    <row r="372" spans="2:46" x14ac:dyDescent="0.35">
      <c r="B372" s="252">
        <f t="shared" si="23"/>
        <v>2048</v>
      </c>
      <c r="C372" s="273">
        <f t="shared" si="25"/>
        <v>54179</v>
      </c>
      <c r="D372" s="273"/>
      <c r="E372" s="261">
        <f>IFERROR(IF(-SUM(E$20:E371)+E$15&lt;0.000001,0,IF($C372&gt;='H-32A-WP06 - Debt Service'!C$24,'H-32A-WP06 - Debt Service'!C$27/12,0)),"-")</f>
        <v>0</v>
      </c>
      <c r="F372" s="261">
        <f>IFERROR(IF(-SUM(F$20:F371)+F$15&lt;0.000001,0,IF($C372&gt;='H-32A-WP06 - Debt Service'!D$24,'H-32A-WP06 - Debt Service'!D$27/12,0)),"-")</f>
        <v>0</v>
      </c>
      <c r="G372" s="261">
        <f>IFERROR(IF(-SUM(G$20:G371)+G$15&lt;0.000001,0,IF($C372&gt;='H-32A-WP06 - Debt Service'!E$24,'H-32A-WP06 - Debt Service'!E$27/12,0)),"-")</f>
        <v>0</v>
      </c>
      <c r="H372" s="261">
        <f>IFERROR(IF(-SUM(H$20:H371)+H$15&lt;0.000001,0,IF($C372&gt;='H-32A-WP06 - Debt Service'!F$24,'H-32A-WP06 - Debt Service'!F$27/12,0)),"-")</f>
        <v>0</v>
      </c>
      <c r="I372" s="261">
        <f>IFERROR(IF(-SUM(I$20:I371)+I$15&lt;0.000001,0,IF($C372&gt;='H-32A-WP06 - Debt Service'!G$24,'H-32A-WP06 - Debt Service'!G$27/12,0)),"-")</f>
        <v>0</v>
      </c>
      <c r="J372" s="261">
        <f>IFERROR(IF(-SUM(J$20:J371)+J$15&lt;0.000001,0,IF($C372&gt;='H-32A-WP06 - Debt Service'!H$24,'H-32A-WP06 - Debt Service'!H$27/12,0)),"-")</f>
        <v>0</v>
      </c>
      <c r="K372" s="261">
        <f>IFERROR(IF(-SUM(K$20:K371)+K$15&lt;0.000001,0,IF($C372&gt;='H-32A-WP06 - Debt Service'!I$24,'H-32A-WP06 - Debt Service'!I$27/12,0)),"-")</f>
        <v>0</v>
      </c>
      <c r="L372" s="261">
        <f>IFERROR(IF(-SUM(L$20:L371)+L$15&lt;0.000001,0,IF($C372&gt;='H-32A-WP06 - Debt Service'!J$24,'H-32A-WP06 - Debt Service'!J$27/12,0)),"-")</f>
        <v>0</v>
      </c>
      <c r="M372" s="261">
        <f>IFERROR(IF(-SUM(M$20:M371)+M$15&lt;0.000001,0,IF($C372&gt;='H-32A-WP06 - Debt Service'!K$24,'H-32A-WP06 - Debt Service'!K$27/12,0)),"-")</f>
        <v>0</v>
      </c>
      <c r="N372" s="261"/>
      <c r="O372" s="261"/>
      <c r="P372" s="261">
        <f>IFERROR(IF(-SUM(P$20:P371)+P$15&lt;0.000001,0,IF($C372&gt;='H-32A-WP06 - Debt Service'!M$24,'H-32A-WP06 - Debt Service'!M$27/12,0)),"-")</f>
        <v>0</v>
      </c>
      <c r="Q372" s="261">
        <f>IFERROR(IF(-SUM(Q$20:Q371)+Q$15&lt;0.000001,0,IF($C372&gt;='H-32A-WP06 - Debt Service'!L$24,'H-32A-WP06 - Debt Service'!L$27/12,0)),"-")</f>
        <v>0</v>
      </c>
      <c r="R372" s="261">
        <f>IFERROR(IF(-SUM(R$20:R371)+R$15&lt;0.000001,0,IF($C372&gt;='H-32A-WP06 - Debt Service'!S$24,'H-32A-WP06 - Debt Service'!S$27/12,0)),"-")</f>
        <v>0</v>
      </c>
      <c r="S372" s="261">
        <f>IFERROR(IF(-SUM(S$20:S371)+S$15&lt;0.000001,0,IF($C372&gt;='H-32A-WP06 - Debt Service'!O$24,'H-32A-WP06 - Debt Service'!O$27/12,0)),"-")</f>
        <v>0</v>
      </c>
      <c r="T372" s="261">
        <f>IFERROR(IF(-SUM(T$20:T371)+T$15&lt;0.000001,0,IF($C372&gt;='H-32A-WP06 - Debt Service'!#REF!,'H-32A-WP06 - Debt Service'!#REF!/12,0)),"-")</f>
        <v>0</v>
      </c>
      <c r="U372" s="261">
        <f>IFERROR(IF(-SUM(U$20:U371)+U$15&lt;0.000001,0,IF($C372&gt;='H-32A-WP06 - Debt Service'!T$24,'H-32A-WP06 - Debt Service'!T$27/12,0)),"-")</f>
        <v>0</v>
      </c>
      <c r="V372" s="261">
        <f>IFERROR(IF(-SUM(V$20:V371)+V$15&lt;0.000001,0,IF($C372&gt;='H-32A-WP06 - Debt Service'!N$24,'H-32A-WP06 - Debt Service'!N$27/12,0)),"-")</f>
        <v>0</v>
      </c>
      <c r="W372" s="261">
        <f>IFERROR(IF(-SUM(W$20:W371)+W$15&lt;0.000001,0,IF($C372&gt;='H-32A-WP06 - Debt Service'!Q$24,'H-32A-WP06 - Debt Service'!Q$27/12,0)),"-")</f>
        <v>0</v>
      </c>
      <c r="X372" s="261">
        <f>IFERROR(IF(-SUM(X$20:X371)+X$15&lt;0.000001,0,IF($C372&gt;='H-32A-WP06 - Debt Service'!T$24,'H-32A-WP06 - Debt Service'!T$27/12,0)),"-")</f>
        <v>0</v>
      </c>
      <c r="Y372" s="261">
        <f>IFERROR(IF(-SUM(Y$20:Y371)+Y$15&lt;0.000001,0,IF($C372&gt;='H-32A-WP06 - Debt Service'!#REF!,'H-32A-WP06 - Debt Service'!#REF!/12,0)),"-")</f>
        <v>0</v>
      </c>
      <c r="Z372" s="261">
        <f>IFERROR(IF(-SUM(Z$20:Z371)+Z$15&lt;0.000001,0,IF($C372&gt;='H-32A-WP06 - Debt Service'!S$24,'H-32A-WP06 - Debt Service'!S$27/12,0)),"-")</f>
        <v>0</v>
      </c>
      <c r="AA372" s="261">
        <f>IFERROR(IF(-SUM(AA$20:AA371)+AA$15&lt;0.000001,0,IF($C372&gt;='H-32A-WP06 - Debt Service'!R$24,'H-32A-WP06 - Debt Service'!R$27/12,0)),"-")</f>
        <v>0</v>
      </c>
      <c r="AB372" s="261">
        <f>IFERROR(IF(-SUM(AB$20:AB371)+AB$15&lt;0.000001,0,IF($C372&gt;='H-32A-WP06 - Debt Service'!P$24,'H-32A-WP06 - Debt Service'!P$27/12,0)),"-")</f>
        <v>0</v>
      </c>
      <c r="AC372" s="261">
        <f>IFERROR(IF(-SUM(AC$20:AC371)+AC$15&lt;0.000001,0,IF($C372&gt;='H-32A-WP06 - Debt Service'!#REF!,'H-32A-WP06 - Debt Service'!#REF!/12,0)),"-")</f>
        <v>0</v>
      </c>
      <c r="AD372" s="261">
        <f>IFERROR(IF(-SUM(AD$20:AD371)+AD$15&lt;0.000001,0,IF($C372&gt;='H-32A-WP06 - Debt Service'!#REF!,'H-32A-WP06 - Debt Service'!#REF!/12,0)),"-")</f>
        <v>0</v>
      </c>
      <c r="AE372" s="261">
        <f>IFERROR(IF(-SUM(AE$20:AE371)+AE$15&lt;0.000001,0,IF($C372&gt;='H-32A-WP06 - Debt Service'!#REF!,'H-32A-WP06 - Debt Service'!#REF!/12,0)),"-")</f>
        <v>0</v>
      </c>
      <c r="AF372" s="261">
        <f>IFERROR(IF(-SUM(AF$20:AF371)+AF$15&lt;0.000001,0,IF($C372&gt;='H-32A-WP06 - Debt Service'!#REF!,'H-32A-WP06 - Debt Service'!#REF!/12,0)),"-")</f>
        <v>0</v>
      </c>
      <c r="AH372" s="252">
        <f t="shared" si="24"/>
        <v>2048</v>
      </c>
      <c r="AI372" s="273">
        <f t="shared" si="26"/>
        <v>54179</v>
      </c>
      <c r="AJ372" s="273"/>
      <c r="AK372" s="261" t="str">
        <f>IFERROR(IF(-SUM(AK$20:AK371)+AK$15&lt;0.000001,0,IF($C372&gt;='H-32A-WP06 - Debt Service'!AH$24,'H-32A-WP06 - Debt Service'!AH$27/12,0)),"-")</f>
        <v>-</v>
      </c>
      <c r="AL372" s="261">
        <f>IFERROR(IF(-SUM(AL$20:AL371)+AL$15&lt;0.000001,0,IF($C372&gt;='H-32A-WP06 - Debt Service'!AI$24,'H-32A-WP06 - Debt Service'!AI$27/12,0)),"-")</f>
        <v>0</v>
      </c>
      <c r="AM372" s="261">
        <f>IFERROR(IF(-SUM(AM$20:AM371)+AM$15&lt;0.000001,0,IF($C372&gt;='H-32A-WP06 - Debt Service'!AJ$24,'H-32A-WP06 - Debt Service'!AJ$27/12,0)),"-")</f>
        <v>0</v>
      </c>
      <c r="AN372" s="261">
        <f>IFERROR(IF(-SUM(AN$20:AN371)+AN$15&lt;0.000001,0,IF($C372&gt;='H-32A-WP06 - Debt Service'!AK$24,'H-32A-WP06 - Debt Service'!AK$27/12,0)),"-")</f>
        <v>0</v>
      </c>
      <c r="AO372" s="261">
        <f>IFERROR(IF(-SUM(AO$20:AO371)+AO$15&lt;0.000001,0,IF($C372&gt;='H-32A-WP06 - Debt Service'!AL$24,'H-32A-WP06 - Debt Service'!AL$27/12,0)),"-")</f>
        <v>0</v>
      </c>
      <c r="AP372" s="261">
        <f>IFERROR(IF(-SUM(AP$20:AP371)+AP$15&lt;0.000001,0,IF($C372&gt;='H-32A-WP06 - Debt Service'!AM$24,'H-32A-WP06 - Debt Service'!AM$27/12,0)),"-")</f>
        <v>0</v>
      </c>
      <c r="AQ372" s="261">
        <f>IFERROR(IF(-SUM(AQ$20:AQ371)+AQ$15&lt;0.000001,0,IF($C372&gt;='H-32A-WP06 - Debt Service'!AN$24,'H-32A-WP06 - Debt Service'!AN$27/12,0)),"-")</f>
        <v>0</v>
      </c>
      <c r="AR372" s="261">
        <f>IFERROR(IF(-SUM(AR$20:AR371)+AR$15&lt;0.000001,0,IF($C372&gt;='H-32A-WP06 - Debt Service'!AO$24,'H-32A-WP06 - Debt Service'!AO$27/12,0)),"-")</f>
        <v>0</v>
      </c>
      <c r="AS372" s="261">
        <f>IFERROR(IF(-SUM(AS$20:AS371)+AS$15&lt;0.000001,0,IF($C372&gt;='H-32A-WP06 - Debt Service'!AP$24,'H-32A-WP06 - Debt Service'!AP$27/12,0)),"-")</f>
        <v>0</v>
      </c>
      <c r="AT372" s="261">
        <f>IFERROR(IF(-SUM(AT$20:AT371)+AT$15&lt;0.000001,0,IF($C372&gt;='H-32A-WP06 - Debt Service'!AQ$24,'H-32A-WP06 - Debt Service'!AQ$27/12,0)),"-")</f>
        <v>0</v>
      </c>
    </row>
    <row r="373" spans="2:46" x14ac:dyDescent="0.35">
      <c r="B373" s="252">
        <f t="shared" si="23"/>
        <v>2048</v>
      </c>
      <c r="C373" s="273">
        <f t="shared" si="25"/>
        <v>54210</v>
      </c>
      <c r="D373" s="273"/>
      <c r="E373" s="261">
        <f>IFERROR(IF(-SUM(E$20:E372)+E$15&lt;0.000001,0,IF($C373&gt;='H-32A-WP06 - Debt Service'!C$24,'H-32A-WP06 - Debt Service'!C$27/12,0)),"-")</f>
        <v>0</v>
      </c>
      <c r="F373" s="261">
        <f>IFERROR(IF(-SUM(F$20:F372)+F$15&lt;0.000001,0,IF($C373&gt;='H-32A-WP06 - Debt Service'!D$24,'H-32A-WP06 - Debt Service'!D$27/12,0)),"-")</f>
        <v>0</v>
      </c>
      <c r="G373" s="261">
        <f>IFERROR(IF(-SUM(G$20:G372)+G$15&lt;0.000001,0,IF($C373&gt;='H-32A-WP06 - Debt Service'!E$24,'H-32A-WP06 - Debt Service'!E$27/12,0)),"-")</f>
        <v>0</v>
      </c>
      <c r="H373" s="261">
        <f>IFERROR(IF(-SUM(H$20:H372)+H$15&lt;0.000001,0,IF($C373&gt;='H-32A-WP06 - Debt Service'!F$24,'H-32A-WP06 - Debt Service'!F$27/12,0)),"-")</f>
        <v>0</v>
      </c>
      <c r="I373" s="261">
        <f>IFERROR(IF(-SUM(I$20:I372)+I$15&lt;0.000001,0,IF($C373&gt;='H-32A-WP06 - Debt Service'!G$24,'H-32A-WP06 - Debt Service'!G$27/12,0)),"-")</f>
        <v>0</v>
      </c>
      <c r="J373" s="261">
        <f>IFERROR(IF(-SUM(J$20:J372)+J$15&lt;0.000001,0,IF($C373&gt;='H-32A-WP06 - Debt Service'!H$24,'H-32A-WP06 - Debt Service'!H$27/12,0)),"-")</f>
        <v>0</v>
      </c>
      <c r="K373" s="261">
        <f>IFERROR(IF(-SUM(K$20:K372)+K$15&lt;0.000001,0,IF($C373&gt;='H-32A-WP06 - Debt Service'!I$24,'H-32A-WP06 - Debt Service'!I$27/12,0)),"-")</f>
        <v>0</v>
      </c>
      <c r="L373" s="261">
        <f>IFERROR(IF(-SUM(L$20:L372)+L$15&lt;0.000001,0,IF($C373&gt;='H-32A-WP06 - Debt Service'!J$24,'H-32A-WP06 - Debt Service'!J$27/12,0)),"-")</f>
        <v>0</v>
      </c>
      <c r="M373" s="261">
        <f>IFERROR(IF(-SUM(M$20:M372)+M$15&lt;0.000001,0,IF($C373&gt;='H-32A-WP06 - Debt Service'!K$24,'H-32A-WP06 - Debt Service'!K$27/12,0)),"-")</f>
        <v>0</v>
      </c>
      <c r="N373" s="261"/>
      <c r="O373" s="261"/>
      <c r="P373" s="261">
        <f>IFERROR(IF(-SUM(P$20:P372)+P$15&lt;0.000001,0,IF($C373&gt;='H-32A-WP06 - Debt Service'!M$24,'H-32A-WP06 - Debt Service'!M$27/12,0)),"-")</f>
        <v>0</v>
      </c>
      <c r="Q373" s="261">
        <f>IFERROR(IF(-SUM(Q$20:Q372)+Q$15&lt;0.000001,0,IF($C373&gt;='H-32A-WP06 - Debt Service'!L$24,'H-32A-WP06 - Debt Service'!L$27/12,0)),"-")</f>
        <v>0</v>
      </c>
      <c r="R373" s="261">
        <f>IFERROR(IF(-SUM(R$20:R372)+R$15&lt;0.000001,0,IF($C373&gt;='H-32A-WP06 - Debt Service'!S$24,'H-32A-WP06 - Debt Service'!S$27/12,0)),"-")</f>
        <v>0</v>
      </c>
      <c r="S373" s="261">
        <f>IFERROR(IF(-SUM(S$20:S372)+S$15&lt;0.000001,0,IF($C373&gt;='H-32A-WP06 - Debt Service'!O$24,'H-32A-WP06 - Debt Service'!O$27/12,0)),"-")</f>
        <v>0</v>
      </c>
      <c r="T373" s="261">
        <f>IFERROR(IF(-SUM(T$20:T372)+T$15&lt;0.000001,0,IF($C373&gt;='H-32A-WP06 - Debt Service'!#REF!,'H-32A-WP06 - Debt Service'!#REF!/12,0)),"-")</f>
        <v>0</v>
      </c>
      <c r="U373" s="261">
        <f>IFERROR(IF(-SUM(U$20:U372)+U$15&lt;0.000001,0,IF($C373&gt;='H-32A-WP06 - Debt Service'!T$24,'H-32A-WP06 - Debt Service'!T$27/12,0)),"-")</f>
        <v>0</v>
      </c>
      <c r="V373" s="261">
        <f>IFERROR(IF(-SUM(V$20:V372)+V$15&lt;0.000001,0,IF($C373&gt;='H-32A-WP06 - Debt Service'!N$24,'H-32A-WP06 - Debt Service'!N$27/12,0)),"-")</f>
        <v>0</v>
      </c>
      <c r="W373" s="261">
        <f>IFERROR(IF(-SUM(W$20:W372)+W$15&lt;0.000001,0,IF($C373&gt;='H-32A-WP06 - Debt Service'!Q$24,'H-32A-WP06 - Debt Service'!Q$27/12,0)),"-")</f>
        <v>0</v>
      </c>
      <c r="X373" s="261">
        <f>IFERROR(IF(-SUM(X$20:X372)+X$15&lt;0.000001,0,IF($C373&gt;='H-32A-WP06 - Debt Service'!T$24,'H-32A-WP06 - Debt Service'!T$27/12,0)),"-")</f>
        <v>0</v>
      </c>
      <c r="Y373" s="261">
        <f>IFERROR(IF(-SUM(Y$20:Y372)+Y$15&lt;0.000001,0,IF($C373&gt;='H-32A-WP06 - Debt Service'!#REF!,'H-32A-WP06 - Debt Service'!#REF!/12,0)),"-")</f>
        <v>0</v>
      </c>
      <c r="Z373" s="261">
        <f>IFERROR(IF(-SUM(Z$20:Z372)+Z$15&lt;0.000001,0,IF($C373&gt;='H-32A-WP06 - Debt Service'!S$24,'H-32A-WP06 - Debt Service'!S$27/12,0)),"-")</f>
        <v>0</v>
      </c>
      <c r="AA373" s="261">
        <f>IFERROR(IF(-SUM(AA$20:AA372)+AA$15&lt;0.000001,0,IF($C373&gt;='H-32A-WP06 - Debt Service'!R$24,'H-32A-WP06 - Debt Service'!R$27/12,0)),"-")</f>
        <v>0</v>
      </c>
      <c r="AB373" s="261">
        <f>IFERROR(IF(-SUM(AB$20:AB372)+AB$15&lt;0.000001,0,IF($C373&gt;='H-32A-WP06 - Debt Service'!P$24,'H-32A-WP06 - Debt Service'!P$27/12,0)),"-")</f>
        <v>0</v>
      </c>
      <c r="AC373" s="261">
        <f>IFERROR(IF(-SUM(AC$20:AC372)+AC$15&lt;0.000001,0,IF($C373&gt;='H-32A-WP06 - Debt Service'!#REF!,'H-32A-WP06 - Debt Service'!#REF!/12,0)),"-")</f>
        <v>0</v>
      </c>
      <c r="AD373" s="261">
        <f>IFERROR(IF(-SUM(AD$20:AD372)+AD$15&lt;0.000001,0,IF($C373&gt;='H-32A-WP06 - Debt Service'!#REF!,'H-32A-WP06 - Debt Service'!#REF!/12,0)),"-")</f>
        <v>0</v>
      </c>
      <c r="AE373" s="261">
        <f>IFERROR(IF(-SUM(AE$20:AE372)+AE$15&lt;0.000001,0,IF($C373&gt;='H-32A-WP06 - Debt Service'!#REF!,'H-32A-WP06 - Debt Service'!#REF!/12,0)),"-")</f>
        <v>0</v>
      </c>
      <c r="AF373" s="261">
        <f>IFERROR(IF(-SUM(AF$20:AF372)+AF$15&lt;0.000001,0,IF($C373&gt;='H-32A-WP06 - Debt Service'!#REF!,'H-32A-WP06 - Debt Service'!#REF!/12,0)),"-")</f>
        <v>0</v>
      </c>
      <c r="AH373" s="252">
        <f t="shared" si="24"/>
        <v>2048</v>
      </c>
      <c r="AI373" s="273">
        <f t="shared" si="26"/>
        <v>54210</v>
      </c>
      <c r="AJ373" s="273"/>
      <c r="AK373" s="261" t="str">
        <f>IFERROR(IF(-SUM(AK$20:AK372)+AK$15&lt;0.000001,0,IF($C373&gt;='H-32A-WP06 - Debt Service'!AH$24,'H-32A-WP06 - Debt Service'!AH$27/12,0)),"-")</f>
        <v>-</v>
      </c>
      <c r="AL373" s="261">
        <f>IFERROR(IF(-SUM(AL$20:AL372)+AL$15&lt;0.000001,0,IF($C373&gt;='H-32A-WP06 - Debt Service'!AI$24,'H-32A-WP06 - Debt Service'!AI$27/12,0)),"-")</f>
        <v>0</v>
      </c>
      <c r="AM373" s="261">
        <f>IFERROR(IF(-SUM(AM$20:AM372)+AM$15&lt;0.000001,0,IF($C373&gt;='H-32A-WP06 - Debt Service'!AJ$24,'H-32A-WP06 - Debt Service'!AJ$27/12,0)),"-")</f>
        <v>0</v>
      </c>
      <c r="AN373" s="261">
        <f>IFERROR(IF(-SUM(AN$20:AN372)+AN$15&lt;0.000001,0,IF($C373&gt;='H-32A-WP06 - Debt Service'!AK$24,'H-32A-WP06 - Debt Service'!AK$27/12,0)),"-")</f>
        <v>0</v>
      </c>
      <c r="AO373" s="261">
        <f>IFERROR(IF(-SUM(AO$20:AO372)+AO$15&lt;0.000001,0,IF($C373&gt;='H-32A-WP06 - Debt Service'!AL$24,'H-32A-WP06 - Debt Service'!AL$27/12,0)),"-")</f>
        <v>0</v>
      </c>
      <c r="AP373" s="261">
        <f>IFERROR(IF(-SUM(AP$20:AP372)+AP$15&lt;0.000001,0,IF($C373&gt;='H-32A-WP06 - Debt Service'!AM$24,'H-32A-WP06 - Debt Service'!AM$27/12,0)),"-")</f>
        <v>0</v>
      </c>
      <c r="AQ373" s="261">
        <f>IFERROR(IF(-SUM(AQ$20:AQ372)+AQ$15&lt;0.000001,0,IF($C373&gt;='H-32A-WP06 - Debt Service'!AN$24,'H-32A-WP06 - Debt Service'!AN$27/12,0)),"-")</f>
        <v>0</v>
      </c>
      <c r="AR373" s="261">
        <f>IFERROR(IF(-SUM(AR$20:AR372)+AR$15&lt;0.000001,0,IF($C373&gt;='H-32A-WP06 - Debt Service'!AO$24,'H-32A-WP06 - Debt Service'!AO$27/12,0)),"-")</f>
        <v>0</v>
      </c>
      <c r="AS373" s="261">
        <f>IFERROR(IF(-SUM(AS$20:AS372)+AS$15&lt;0.000001,0,IF($C373&gt;='H-32A-WP06 - Debt Service'!AP$24,'H-32A-WP06 - Debt Service'!AP$27/12,0)),"-")</f>
        <v>0</v>
      </c>
      <c r="AT373" s="261">
        <f>IFERROR(IF(-SUM(AT$20:AT372)+AT$15&lt;0.000001,0,IF($C373&gt;='H-32A-WP06 - Debt Service'!AQ$24,'H-32A-WP06 - Debt Service'!AQ$27/12,0)),"-")</f>
        <v>0</v>
      </c>
    </row>
    <row r="374" spans="2:46" x14ac:dyDescent="0.35">
      <c r="B374" s="252">
        <f t="shared" si="23"/>
        <v>2048</v>
      </c>
      <c r="C374" s="273">
        <f t="shared" si="25"/>
        <v>54240</v>
      </c>
      <c r="D374" s="273"/>
      <c r="E374" s="261">
        <f>IFERROR(IF(-SUM(E$20:E373)+E$15&lt;0.000001,0,IF($C374&gt;='H-32A-WP06 - Debt Service'!C$24,'H-32A-WP06 - Debt Service'!C$27/12,0)),"-")</f>
        <v>0</v>
      </c>
      <c r="F374" s="261">
        <f>IFERROR(IF(-SUM(F$20:F373)+F$15&lt;0.000001,0,IF($C374&gt;='H-32A-WP06 - Debt Service'!D$24,'H-32A-WP06 - Debt Service'!D$27/12,0)),"-")</f>
        <v>0</v>
      </c>
      <c r="G374" s="261">
        <f>IFERROR(IF(-SUM(G$20:G373)+G$15&lt;0.000001,0,IF($C374&gt;='H-32A-WP06 - Debt Service'!E$24,'H-32A-WP06 - Debt Service'!E$27/12,0)),"-")</f>
        <v>0</v>
      </c>
      <c r="H374" s="261">
        <f>IFERROR(IF(-SUM(H$20:H373)+H$15&lt;0.000001,0,IF($C374&gt;='H-32A-WP06 - Debt Service'!F$24,'H-32A-WP06 - Debt Service'!F$27/12,0)),"-")</f>
        <v>0</v>
      </c>
      <c r="I374" s="261">
        <f>IFERROR(IF(-SUM(I$20:I373)+I$15&lt;0.000001,0,IF($C374&gt;='H-32A-WP06 - Debt Service'!G$24,'H-32A-WP06 - Debt Service'!G$27/12,0)),"-")</f>
        <v>0</v>
      </c>
      <c r="J374" s="261">
        <f>IFERROR(IF(-SUM(J$20:J373)+J$15&lt;0.000001,0,IF($C374&gt;='H-32A-WP06 - Debt Service'!H$24,'H-32A-WP06 - Debt Service'!H$27/12,0)),"-")</f>
        <v>0</v>
      </c>
      <c r="K374" s="261">
        <f>IFERROR(IF(-SUM(K$20:K373)+K$15&lt;0.000001,0,IF($C374&gt;='H-32A-WP06 - Debt Service'!I$24,'H-32A-WP06 - Debt Service'!I$27/12,0)),"-")</f>
        <v>0</v>
      </c>
      <c r="L374" s="261">
        <f>IFERROR(IF(-SUM(L$20:L373)+L$15&lt;0.000001,0,IF($C374&gt;='H-32A-WP06 - Debt Service'!J$24,'H-32A-WP06 - Debt Service'!J$27/12,0)),"-")</f>
        <v>0</v>
      </c>
      <c r="M374" s="261">
        <f>IFERROR(IF(-SUM(M$20:M373)+M$15&lt;0.000001,0,IF($C374&gt;='H-32A-WP06 - Debt Service'!K$24,'H-32A-WP06 - Debt Service'!K$27/12,0)),"-")</f>
        <v>0</v>
      </c>
      <c r="N374" s="261"/>
      <c r="O374" s="261"/>
      <c r="P374" s="261">
        <f>IFERROR(IF(-SUM(P$20:P373)+P$15&lt;0.000001,0,IF($C374&gt;='H-32A-WP06 - Debt Service'!M$24,'H-32A-WP06 - Debt Service'!M$27/12,0)),"-")</f>
        <v>0</v>
      </c>
      <c r="Q374" s="261">
        <f>IFERROR(IF(-SUM(Q$20:Q373)+Q$15&lt;0.000001,0,IF($C374&gt;='H-32A-WP06 - Debt Service'!L$24,'H-32A-WP06 - Debt Service'!L$27/12,0)),"-")</f>
        <v>0</v>
      </c>
      <c r="R374" s="261">
        <f>IFERROR(IF(-SUM(R$20:R373)+R$15&lt;0.000001,0,IF($C374&gt;='H-32A-WP06 - Debt Service'!S$24,'H-32A-WP06 - Debt Service'!S$27/12,0)),"-")</f>
        <v>0</v>
      </c>
      <c r="S374" s="261">
        <f>IFERROR(IF(-SUM(S$20:S373)+S$15&lt;0.000001,0,IF($C374&gt;='H-32A-WP06 - Debt Service'!O$24,'H-32A-WP06 - Debt Service'!O$27/12,0)),"-")</f>
        <v>0</v>
      </c>
      <c r="T374" s="261">
        <f>IFERROR(IF(-SUM(T$20:T373)+T$15&lt;0.000001,0,IF($C374&gt;='H-32A-WP06 - Debt Service'!#REF!,'H-32A-WP06 - Debt Service'!#REF!/12,0)),"-")</f>
        <v>0</v>
      </c>
      <c r="U374" s="261">
        <f>IFERROR(IF(-SUM(U$20:U373)+U$15&lt;0.000001,0,IF($C374&gt;='H-32A-WP06 - Debt Service'!T$24,'H-32A-WP06 - Debt Service'!T$27/12,0)),"-")</f>
        <v>0</v>
      </c>
      <c r="V374" s="261">
        <f>IFERROR(IF(-SUM(V$20:V373)+V$15&lt;0.000001,0,IF($C374&gt;='H-32A-WP06 - Debt Service'!N$24,'H-32A-WP06 - Debt Service'!N$27/12,0)),"-")</f>
        <v>0</v>
      </c>
      <c r="W374" s="261">
        <f>IFERROR(IF(-SUM(W$20:W373)+W$15&lt;0.000001,0,IF($C374&gt;='H-32A-WP06 - Debt Service'!Q$24,'H-32A-WP06 - Debt Service'!Q$27/12,0)),"-")</f>
        <v>0</v>
      </c>
      <c r="X374" s="261">
        <f>IFERROR(IF(-SUM(X$20:X373)+X$15&lt;0.000001,0,IF($C374&gt;='H-32A-WP06 - Debt Service'!T$24,'H-32A-WP06 - Debt Service'!T$27/12,0)),"-")</f>
        <v>0</v>
      </c>
      <c r="Y374" s="261">
        <f>IFERROR(IF(-SUM(Y$20:Y373)+Y$15&lt;0.000001,0,IF($C374&gt;='H-32A-WP06 - Debt Service'!#REF!,'H-32A-WP06 - Debt Service'!#REF!/12,0)),"-")</f>
        <v>0</v>
      </c>
      <c r="Z374" s="261">
        <f>IFERROR(IF(-SUM(Z$20:Z373)+Z$15&lt;0.000001,0,IF($C374&gt;='H-32A-WP06 - Debt Service'!S$24,'H-32A-WP06 - Debt Service'!S$27/12,0)),"-")</f>
        <v>0</v>
      </c>
      <c r="AA374" s="261">
        <f>IFERROR(IF(-SUM(AA$20:AA373)+AA$15&lt;0.000001,0,IF($C374&gt;='H-32A-WP06 - Debt Service'!R$24,'H-32A-WP06 - Debt Service'!R$27/12,0)),"-")</f>
        <v>0</v>
      </c>
      <c r="AB374" s="261">
        <f>IFERROR(IF(-SUM(AB$20:AB373)+AB$15&lt;0.000001,0,IF($C374&gt;='H-32A-WP06 - Debt Service'!P$24,'H-32A-WP06 - Debt Service'!P$27/12,0)),"-")</f>
        <v>0</v>
      </c>
      <c r="AC374" s="261">
        <f>IFERROR(IF(-SUM(AC$20:AC373)+AC$15&lt;0.000001,0,IF($C374&gt;='H-32A-WP06 - Debt Service'!#REF!,'H-32A-WP06 - Debt Service'!#REF!/12,0)),"-")</f>
        <v>0</v>
      </c>
      <c r="AD374" s="261">
        <f>IFERROR(IF(-SUM(AD$20:AD373)+AD$15&lt;0.000001,0,IF($C374&gt;='H-32A-WP06 - Debt Service'!#REF!,'H-32A-WP06 - Debt Service'!#REF!/12,0)),"-")</f>
        <v>0</v>
      </c>
      <c r="AE374" s="261">
        <f>IFERROR(IF(-SUM(AE$20:AE373)+AE$15&lt;0.000001,0,IF($C374&gt;='H-32A-WP06 - Debt Service'!#REF!,'H-32A-WP06 - Debt Service'!#REF!/12,0)),"-")</f>
        <v>0</v>
      </c>
      <c r="AF374" s="261">
        <f>IFERROR(IF(-SUM(AF$20:AF373)+AF$15&lt;0.000001,0,IF($C374&gt;='H-32A-WP06 - Debt Service'!#REF!,'H-32A-WP06 - Debt Service'!#REF!/12,0)),"-")</f>
        <v>0</v>
      </c>
      <c r="AH374" s="252">
        <f t="shared" si="24"/>
        <v>2048</v>
      </c>
      <c r="AI374" s="273">
        <f t="shared" si="26"/>
        <v>54240</v>
      </c>
      <c r="AJ374" s="273"/>
      <c r="AK374" s="261" t="str">
        <f>IFERROR(IF(-SUM(AK$20:AK373)+AK$15&lt;0.000001,0,IF($C374&gt;='H-32A-WP06 - Debt Service'!AH$24,'H-32A-WP06 - Debt Service'!AH$27/12,0)),"-")</f>
        <v>-</v>
      </c>
      <c r="AL374" s="261">
        <f>IFERROR(IF(-SUM(AL$20:AL373)+AL$15&lt;0.000001,0,IF($C374&gt;='H-32A-WP06 - Debt Service'!AI$24,'H-32A-WP06 - Debt Service'!AI$27/12,0)),"-")</f>
        <v>0</v>
      </c>
      <c r="AM374" s="261">
        <f>IFERROR(IF(-SUM(AM$20:AM373)+AM$15&lt;0.000001,0,IF($C374&gt;='H-32A-WP06 - Debt Service'!AJ$24,'H-32A-WP06 - Debt Service'!AJ$27/12,0)),"-")</f>
        <v>0</v>
      </c>
      <c r="AN374" s="261">
        <f>IFERROR(IF(-SUM(AN$20:AN373)+AN$15&lt;0.000001,0,IF($C374&gt;='H-32A-WP06 - Debt Service'!AK$24,'H-32A-WP06 - Debt Service'!AK$27/12,0)),"-")</f>
        <v>0</v>
      </c>
      <c r="AO374" s="261">
        <f>IFERROR(IF(-SUM(AO$20:AO373)+AO$15&lt;0.000001,0,IF($C374&gt;='H-32A-WP06 - Debt Service'!AL$24,'H-32A-WP06 - Debt Service'!AL$27/12,0)),"-")</f>
        <v>0</v>
      </c>
      <c r="AP374" s="261">
        <f>IFERROR(IF(-SUM(AP$20:AP373)+AP$15&lt;0.000001,0,IF($C374&gt;='H-32A-WP06 - Debt Service'!AM$24,'H-32A-WP06 - Debt Service'!AM$27/12,0)),"-")</f>
        <v>0</v>
      </c>
      <c r="AQ374" s="261">
        <f>IFERROR(IF(-SUM(AQ$20:AQ373)+AQ$15&lt;0.000001,0,IF($C374&gt;='H-32A-WP06 - Debt Service'!AN$24,'H-32A-WP06 - Debt Service'!AN$27/12,0)),"-")</f>
        <v>0</v>
      </c>
      <c r="AR374" s="261">
        <f>IFERROR(IF(-SUM(AR$20:AR373)+AR$15&lt;0.000001,0,IF($C374&gt;='H-32A-WP06 - Debt Service'!AO$24,'H-32A-WP06 - Debt Service'!AO$27/12,0)),"-")</f>
        <v>0</v>
      </c>
      <c r="AS374" s="261">
        <f>IFERROR(IF(-SUM(AS$20:AS373)+AS$15&lt;0.000001,0,IF($C374&gt;='H-32A-WP06 - Debt Service'!AP$24,'H-32A-WP06 - Debt Service'!AP$27/12,0)),"-")</f>
        <v>0</v>
      </c>
      <c r="AT374" s="261">
        <f>IFERROR(IF(-SUM(AT$20:AT373)+AT$15&lt;0.000001,0,IF($C374&gt;='H-32A-WP06 - Debt Service'!AQ$24,'H-32A-WP06 - Debt Service'!AQ$27/12,0)),"-")</f>
        <v>0</v>
      </c>
    </row>
    <row r="375" spans="2:46" x14ac:dyDescent="0.35">
      <c r="B375" s="252">
        <f t="shared" si="23"/>
        <v>2048</v>
      </c>
      <c r="C375" s="273">
        <f t="shared" si="25"/>
        <v>54271</v>
      </c>
      <c r="D375" s="273"/>
      <c r="E375" s="261">
        <f>IFERROR(IF(-SUM(E$20:E374)+E$15&lt;0.000001,0,IF($C375&gt;='H-32A-WP06 - Debt Service'!C$24,'H-32A-WP06 - Debt Service'!C$27/12,0)),"-")</f>
        <v>0</v>
      </c>
      <c r="F375" s="261">
        <f>IFERROR(IF(-SUM(F$20:F374)+F$15&lt;0.000001,0,IF($C375&gt;='H-32A-WP06 - Debt Service'!D$24,'H-32A-WP06 - Debt Service'!D$27/12,0)),"-")</f>
        <v>0</v>
      </c>
      <c r="G375" s="261">
        <f>IFERROR(IF(-SUM(G$20:G374)+G$15&lt;0.000001,0,IF($C375&gt;='H-32A-WP06 - Debt Service'!E$24,'H-32A-WP06 - Debt Service'!E$27/12,0)),"-")</f>
        <v>0</v>
      </c>
      <c r="H375" s="261">
        <f>IFERROR(IF(-SUM(H$20:H374)+H$15&lt;0.000001,0,IF($C375&gt;='H-32A-WP06 - Debt Service'!F$24,'H-32A-WP06 - Debt Service'!F$27/12,0)),"-")</f>
        <v>0</v>
      </c>
      <c r="I375" s="261">
        <f>IFERROR(IF(-SUM(I$20:I374)+I$15&lt;0.000001,0,IF($C375&gt;='H-32A-WP06 - Debt Service'!G$24,'H-32A-WP06 - Debt Service'!G$27/12,0)),"-")</f>
        <v>0</v>
      </c>
      <c r="J375" s="261">
        <f>IFERROR(IF(-SUM(J$20:J374)+J$15&lt;0.000001,0,IF($C375&gt;='H-32A-WP06 - Debt Service'!H$24,'H-32A-WP06 - Debt Service'!H$27/12,0)),"-")</f>
        <v>0</v>
      </c>
      <c r="K375" s="261">
        <f>IFERROR(IF(-SUM(K$20:K374)+K$15&lt;0.000001,0,IF($C375&gt;='H-32A-WP06 - Debt Service'!I$24,'H-32A-WP06 - Debt Service'!I$27/12,0)),"-")</f>
        <v>0</v>
      </c>
      <c r="L375" s="261">
        <f>IFERROR(IF(-SUM(L$20:L374)+L$15&lt;0.000001,0,IF($C375&gt;='H-32A-WP06 - Debt Service'!J$24,'H-32A-WP06 - Debt Service'!J$27/12,0)),"-")</f>
        <v>0</v>
      </c>
      <c r="M375" s="261">
        <f>IFERROR(IF(-SUM(M$20:M374)+M$15&lt;0.000001,0,IF($C375&gt;='H-32A-WP06 - Debt Service'!K$24,'H-32A-WP06 - Debt Service'!K$27/12,0)),"-")</f>
        <v>0</v>
      </c>
      <c r="N375" s="261"/>
      <c r="O375" s="261"/>
      <c r="P375" s="261">
        <f>IFERROR(IF(-SUM(P$20:P374)+P$15&lt;0.000001,0,IF($C375&gt;='H-32A-WP06 - Debt Service'!M$24,'H-32A-WP06 - Debt Service'!M$27/12,0)),"-")</f>
        <v>0</v>
      </c>
      <c r="Q375" s="261">
        <f>IFERROR(IF(-SUM(Q$20:Q374)+Q$15&lt;0.000001,0,IF($C375&gt;='H-32A-WP06 - Debt Service'!L$24,'H-32A-WP06 - Debt Service'!L$27/12,0)),"-")</f>
        <v>0</v>
      </c>
      <c r="R375" s="261">
        <f>IFERROR(IF(-SUM(R$20:R374)+R$15&lt;0.000001,0,IF($C375&gt;='H-32A-WP06 - Debt Service'!S$24,'H-32A-WP06 - Debt Service'!S$27/12,0)),"-")</f>
        <v>0</v>
      </c>
      <c r="S375" s="261">
        <f>IFERROR(IF(-SUM(S$20:S374)+S$15&lt;0.000001,0,IF($C375&gt;='H-32A-WP06 - Debt Service'!O$24,'H-32A-WP06 - Debt Service'!O$27/12,0)),"-")</f>
        <v>0</v>
      </c>
      <c r="T375" s="261">
        <f>IFERROR(IF(-SUM(T$20:T374)+T$15&lt;0.000001,0,IF($C375&gt;='H-32A-WP06 - Debt Service'!#REF!,'H-32A-WP06 - Debt Service'!#REF!/12,0)),"-")</f>
        <v>0</v>
      </c>
      <c r="U375" s="261">
        <f>IFERROR(IF(-SUM(U$20:U374)+U$15&lt;0.000001,0,IF($C375&gt;='H-32A-WP06 - Debt Service'!T$24,'H-32A-WP06 - Debt Service'!T$27/12,0)),"-")</f>
        <v>0</v>
      </c>
      <c r="V375" s="261">
        <f>IFERROR(IF(-SUM(V$20:V374)+V$15&lt;0.000001,0,IF($C375&gt;='H-32A-WP06 - Debt Service'!N$24,'H-32A-WP06 - Debt Service'!N$27/12,0)),"-")</f>
        <v>0</v>
      </c>
      <c r="W375" s="261">
        <f>IFERROR(IF(-SUM(W$20:W374)+W$15&lt;0.000001,0,IF($C375&gt;='H-32A-WP06 - Debt Service'!Q$24,'H-32A-WP06 - Debt Service'!Q$27/12,0)),"-")</f>
        <v>0</v>
      </c>
      <c r="X375" s="261">
        <f>IFERROR(IF(-SUM(X$20:X374)+X$15&lt;0.000001,0,IF($C375&gt;='H-32A-WP06 - Debt Service'!T$24,'H-32A-WP06 - Debt Service'!T$27/12,0)),"-")</f>
        <v>0</v>
      </c>
      <c r="Y375" s="261">
        <f>IFERROR(IF(-SUM(Y$20:Y374)+Y$15&lt;0.000001,0,IF($C375&gt;='H-32A-WP06 - Debt Service'!#REF!,'H-32A-WP06 - Debt Service'!#REF!/12,0)),"-")</f>
        <v>0</v>
      </c>
      <c r="Z375" s="261">
        <f>IFERROR(IF(-SUM(Z$20:Z374)+Z$15&lt;0.000001,0,IF($C375&gt;='H-32A-WP06 - Debt Service'!S$24,'H-32A-WP06 - Debt Service'!S$27/12,0)),"-")</f>
        <v>0</v>
      </c>
      <c r="AA375" s="261">
        <f>IFERROR(IF(-SUM(AA$20:AA374)+AA$15&lt;0.000001,0,IF($C375&gt;='H-32A-WP06 - Debt Service'!R$24,'H-32A-WP06 - Debt Service'!R$27/12,0)),"-")</f>
        <v>0</v>
      </c>
      <c r="AB375" s="261">
        <f>IFERROR(IF(-SUM(AB$20:AB374)+AB$15&lt;0.000001,0,IF($C375&gt;='H-32A-WP06 - Debt Service'!P$24,'H-32A-WP06 - Debt Service'!P$27/12,0)),"-")</f>
        <v>0</v>
      </c>
      <c r="AC375" s="261">
        <f>IFERROR(IF(-SUM(AC$20:AC374)+AC$15&lt;0.000001,0,IF($C375&gt;='H-32A-WP06 - Debt Service'!#REF!,'H-32A-WP06 - Debt Service'!#REF!/12,0)),"-")</f>
        <v>0</v>
      </c>
      <c r="AD375" s="261">
        <f>IFERROR(IF(-SUM(AD$20:AD374)+AD$15&lt;0.000001,0,IF($C375&gt;='H-32A-WP06 - Debt Service'!#REF!,'H-32A-WP06 - Debt Service'!#REF!/12,0)),"-")</f>
        <v>0</v>
      </c>
      <c r="AE375" s="261">
        <f>IFERROR(IF(-SUM(AE$20:AE374)+AE$15&lt;0.000001,0,IF($C375&gt;='H-32A-WP06 - Debt Service'!#REF!,'H-32A-WP06 - Debt Service'!#REF!/12,0)),"-")</f>
        <v>0</v>
      </c>
      <c r="AF375" s="261">
        <f>IFERROR(IF(-SUM(AF$20:AF374)+AF$15&lt;0.000001,0,IF($C375&gt;='H-32A-WP06 - Debt Service'!#REF!,'H-32A-WP06 - Debt Service'!#REF!/12,0)),"-")</f>
        <v>0</v>
      </c>
      <c r="AH375" s="252">
        <f t="shared" si="24"/>
        <v>2048</v>
      </c>
      <c r="AI375" s="273">
        <f t="shared" si="26"/>
        <v>54271</v>
      </c>
      <c r="AJ375" s="273"/>
      <c r="AK375" s="261" t="str">
        <f>IFERROR(IF(-SUM(AK$20:AK374)+AK$15&lt;0.000001,0,IF($C375&gt;='H-32A-WP06 - Debt Service'!AH$24,'H-32A-WP06 - Debt Service'!AH$27/12,0)),"-")</f>
        <v>-</v>
      </c>
      <c r="AL375" s="261">
        <f>IFERROR(IF(-SUM(AL$20:AL374)+AL$15&lt;0.000001,0,IF($C375&gt;='H-32A-WP06 - Debt Service'!AI$24,'H-32A-WP06 - Debt Service'!AI$27/12,0)),"-")</f>
        <v>0</v>
      </c>
      <c r="AM375" s="261">
        <f>IFERROR(IF(-SUM(AM$20:AM374)+AM$15&lt;0.000001,0,IF($C375&gt;='H-32A-WP06 - Debt Service'!AJ$24,'H-32A-WP06 - Debt Service'!AJ$27/12,0)),"-")</f>
        <v>0</v>
      </c>
      <c r="AN375" s="261">
        <f>IFERROR(IF(-SUM(AN$20:AN374)+AN$15&lt;0.000001,0,IF($C375&gt;='H-32A-WP06 - Debt Service'!AK$24,'H-32A-WP06 - Debt Service'!AK$27/12,0)),"-")</f>
        <v>0</v>
      </c>
      <c r="AO375" s="261">
        <f>IFERROR(IF(-SUM(AO$20:AO374)+AO$15&lt;0.000001,0,IF($C375&gt;='H-32A-WP06 - Debt Service'!AL$24,'H-32A-WP06 - Debt Service'!AL$27/12,0)),"-")</f>
        <v>0</v>
      </c>
      <c r="AP375" s="261">
        <f>IFERROR(IF(-SUM(AP$20:AP374)+AP$15&lt;0.000001,0,IF($C375&gt;='H-32A-WP06 - Debt Service'!AM$24,'H-32A-WP06 - Debt Service'!AM$27/12,0)),"-")</f>
        <v>0</v>
      </c>
      <c r="AQ375" s="261">
        <f>IFERROR(IF(-SUM(AQ$20:AQ374)+AQ$15&lt;0.000001,0,IF($C375&gt;='H-32A-WP06 - Debt Service'!AN$24,'H-32A-WP06 - Debt Service'!AN$27/12,0)),"-")</f>
        <v>0</v>
      </c>
      <c r="AR375" s="261">
        <f>IFERROR(IF(-SUM(AR$20:AR374)+AR$15&lt;0.000001,0,IF($C375&gt;='H-32A-WP06 - Debt Service'!AO$24,'H-32A-WP06 - Debt Service'!AO$27/12,0)),"-")</f>
        <v>0</v>
      </c>
      <c r="AS375" s="261">
        <f>IFERROR(IF(-SUM(AS$20:AS374)+AS$15&lt;0.000001,0,IF($C375&gt;='H-32A-WP06 - Debt Service'!AP$24,'H-32A-WP06 - Debt Service'!AP$27/12,0)),"-")</f>
        <v>0</v>
      </c>
      <c r="AT375" s="261">
        <f>IFERROR(IF(-SUM(AT$20:AT374)+AT$15&lt;0.000001,0,IF($C375&gt;='H-32A-WP06 - Debt Service'!AQ$24,'H-32A-WP06 - Debt Service'!AQ$27/12,0)),"-")</f>
        <v>0</v>
      </c>
    </row>
    <row r="376" spans="2:46" x14ac:dyDescent="0.35">
      <c r="B376" s="252">
        <f t="shared" si="23"/>
        <v>2048</v>
      </c>
      <c r="C376" s="273">
        <f t="shared" si="25"/>
        <v>54302</v>
      </c>
      <c r="D376" s="273"/>
      <c r="E376" s="261">
        <f>IFERROR(IF(-SUM(E$20:E375)+E$15&lt;0.000001,0,IF($C376&gt;='H-32A-WP06 - Debt Service'!C$24,'H-32A-WP06 - Debt Service'!C$27/12,0)),"-")</f>
        <v>0</v>
      </c>
      <c r="F376" s="261">
        <f>IFERROR(IF(-SUM(F$20:F375)+F$15&lt;0.000001,0,IF($C376&gt;='H-32A-WP06 - Debt Service'!D$24,'H-32A-WP06 - Debt Service'!D$27/12,0)),"-")</f>
        <v>0</v>
      </c>
      <c r="G376" s="261">
        <f>IFERROR(IF(-SUM(G$20:G375)+G$15&lt;0.000001,0,IF($C376&gt;='H-32A-WP06 - Debt Service'!E$24,'H-32A-WP06 - Debt Service'!E$27/12,0)),"-")</f>
        <v>0</v>
      </c>
      <c r="H376" s="261">
        <f>IFERROR(IF(-SUM(H$20:H375)+H$15&lt;0.000001,0,IF($C376&gt;='H-32A-WP06 - Debt Service'!F$24,'H-32A-WP06 - Debt Service'!F$27/12,0)),"-")</f>
        <v>0</v>
      </c>
      <c r="I376" s="261">
        <f>IFERROR(IF(-SUM(I$20:I375)+I$15&lt;0.000001,0,IF($C376&gt;='H-32A-WP06 - Debt Service'!G$24,'H-32A-WP06 - Debt Service'!G$27/12,0)),"-")</f>
        <v>0</v>
      </c>
      <c r="J376" s="261">
        <f>IFERROR(IF(-SUM(J$20:J375)+J$15&lt;0.000001,0,IF($C376&gt;='H-32A-WP06 - Debt Service'!H$24,'H-32A-WP06 - Debt Service'!H$27/12,0)),"-")</f>
        <v>0</v>
      </c>
      <c r="K376" s="261">
        <f>IFERROR(IF(-SUM(K$20:K375)+K$15&lt;0.000001,0,IF($C376&gt;='H-32A-WP06 - Debt Service'!I$24,'H-32A-WP06 - Debt Service'!I$27/12,0)),"-")</f>
        <v>0</v>
      </c>
      <c r="L376" s="261">
        <f>IFERROR(IF(-SUM(L$20:L375)+L$15&lt;0.000001,0,IF($C376&gt;='H-32A-WP06 - Debt Service'!J$24,'H-32A-WP06 - Debt Service'!J$27/12,0)),"-")</f>
        <v>0</v>
      </c>
      <c r="M376" s="261">
        <f>IFERROR(IF(-SUM(M$20:M375)+M$15&lt;0.000001,0,IF($C376&gt;='H-32A-WP06 - Debt Service'!K$24,'H-32A-WP06 - Debt Service'!K$27/12,0)),"-")</f>
        <v>0</v>
      </c>
      <c r="N376" s="261"/>
      <c r="O376" s="261"/>
      <c r="P376" s="261">
        <f>IFERROR(IF(-SUM(P$20:P375)+P$15&lt;0.000001,0,IF($C376&gt;='H-32A-WP06 - Debt Service'!M$24,'H-32A-WP06 - Debt Service'!M$27/12,0)),"-")</f>
        <v>0</v>
      </c>
      <c r="Q376" s="261">
        <f>IFERROR(IF(-SUM(Q$20:Q375)+Q$15&lt;0.000001,0,IF($C376&gt;='H-32A-WP06 - Debt Service'!L$24,'H-32A-WP06 - Debt Service'!L$27/12,0)),"-")</f>
        <v>0</v>
      </c>
      <c r="R376" s="261">
        <f>IFERROR(IF(-SUM(R$20:R375)+R$15&lt;0.000001,0,IF($C376&gt;='H-32A-WP06 - Debt Service'!S$24,'H-32A-WP06 - Debt Service'!S$27/12,0)),"-")</f>
        <v>0</v>
      </c>
      <c r="S376" s="261">
        <f>IFERROR(IF(-SUM(S$20:S375)+S$15&lt;0.000001,0,IF($C376&gt;='H-32A-WP06 - Debt Service'!O$24,'H-32A-WP06 - Debt Service'!O$27/12,0)),"-")</f>
        <v>0</v>
      </c>
      <c r="T376" s="261">
        <f>IFERROR(IF(-SUM(T$20:T375)+T$15&lt;0.000001,0,IF($C376&gt;='H-32A-WP06 - Debt Service'!#REF!,'H-32A-WP06 - Debt Service'!#REF!/12,0)),"-")</f>
        <v>0</v>
      </c>
      <c r="U376" s="261">
        <f>IFERROR(IF(-SUM(U$20:U375)+U$15&lt;0.000001,0,IF($C376&gt;='H-32A-WP06 - Debt Service'!T$24,'H-32A-WP06 - Debt Service'!T$27/12,0)),"-")</f>
        <v>0</v>
      </c>
      <c r="V376" s="261">
        <f>IFERROR(IF(-SUM(V$20:V375)+V$15&lt;0.000001,0,IF($C376&gt;='H-32A-WP06 - Debt Service'!N$24,'H-32A-WP06 - Debt Service'!N$27/12,0)),"-")</f>
        <v>0</v>
      </c>
      <c r="W376" s="261">
        <f>IFERROR(IF(-SUM(W$20:W375)+W$15&lt;0.000001,0,IF($C376&gt;='H-32A-WP06 - Debt Service'!Q$24,'H-32A-WP06 - Debt Service'!Q$27/12,0)),"-")</f>
        <v>0</v>
      </c>
      <c r="X376" s="261">
        <f>IFERROR(IF(-SUM(X$20:X375)+X$15&lt;0.000001,0,IF($C376&gt;='H-32A-WP06 - Debt Service'!T$24,'H-32A-WP06 - Debt Service'!T$27/12,0)),"-")</f>
        <v>0</v>
      </c>
      <c r="Y376" s="261">
        <f>IFERROR(IF(-SUM(Y$20:Y375)+Y$15&lt;0.000001,0,IF($C376&gt;='H-32A-WP06 - Debt Service'!#REF!,'H-32A-WP06 - Debt Service'!#REF!/12,0)),"-")</f>
        <v>0</v>
      </c>
      <c r="Z376" s="261">
        <f>IFERROR(IF(-SUM(Z$20:Z375)+Z$15&lt;0.000001,0,IF($C376&gt;='H-32A-WP06 - Debt Service'!S$24,'H-32A-WP06 - Debt Service'!S$27/12,0)),"-")</f>
        <v>0</v>
      </c>
      <c r="AA376" s="261">
        <f>IFERROR(IF(-SUM(AA$20:AA375)+AA$15&lt;0.000001,0,IF($C376&gt;='H-32A-WP06 - Debt Service'!R$24,'H-32A-WP06 - Debt Service'!R$27/12,0)),"-")</f>
        <v>0</v>
      </c>
      <c r="AB376" s="261">
        <f>IFERROR(IF(-SUM(AB$20:AB375)+AB$15&lt;0.000001,0,IF($C376&gt;='H-32A-WP06 - Debt Service'!P$24,'H-32A-WP06 - Debt Service'!P$27/12,0)),"-")</f>
        <v>0</v>
      </c>
      <c r="AC376" s="261">
        <f>IFERROR(IF(-SUM(AC$20:AC375)+AC$15&lt;0.000001,0,IF($C376&gt;='H-32A-WP06 - Debt Service'!#REF!,'H-32A-WP06 - Debt Service'!#REF!/12,0)),"-")</f>
        <v>0</v>
      </c>
      <c r="AD376" s="261">
        <f>IFERROR(IF(-SUM(AD$20:AD375)+AD$15&lt;0.000001,0,IF($C376&gt;='H-32A-WP06 - Debt Service'!#REF!,'H-32A-WP06 - Debt Service'!#REF!/12,0)),"-")</f>
        <v>0</v>
      </c>
      <c r="AE376" s="261">
        <f>IFERROR(IF(-SUM(AE$20:AE375)+AE$15&lt;0.000001,0,IF($C376&gt;='H-32A-WP06 - Debt Service'!#REF!,'H-32A-WP06 - Debt Service'!#REF!/12,0)),"-")</f>
        <v>0</v>
      </c>
      <c r="AF376" s="261">
        <f>IFERROR(IF(-SUM(AF$20:AF375)+AF$15&lt;0.000001,0,IF($C376&gt;='H-32A-WP06 - Debt Service'!#REF!,'H-32A-WP06 - Debt Service'!#REF!/12,0)),"-")</f>
        <v>0</v>
      </c>
      <c r="AH376" s="252">
        <f t="shared" si="24"/>
        <v>2048</v>
      </c>
      <c r="AI376" s="273">
        <f t="shared" si="26"/>
        <v>54302</v>
      </c>
      <c r="AJ376" s="273"/>
      <c r="AK376" s="261" t="str">
        <f>IFERROR(IF(-SUM(AK$20:AK375)+AK$15&lt;0.000001,0,IF($C376&gt;='H-32A-WP06 - Debt Service'!AH$24,'H-32A-WP06 - Debt Service'!AH$27/12,0)),"-")</f>
        <v>-</v>
      </c>
      <c r="AL376" s="261">
        <f>IFERROR(IF(-SUM(AL$20:AL375)+AL$15&lt;0.000001,0,IF($C376&gt;='H-32A-WP06 - Debt Service'!AI$24,'H-32A-WP06 - Debt Service'!AI$27/12,0)),"-")</f>
        <v>0</v>
      </c>
      <c r="AM376" s="261">
        <f>IFERROR(IF(-SUM(AM$20:AM375)+AM$15&lt;0.000001,0,IF($C376&gt;='H-32A-WP06 - Debt Service'!AJ$24,'H-32A-WP06 - Debt Service'!AJ$27/12,0)),"-")</f>
        <v>0</v>
      </c>
      <c r="AN376" s="261">
        <f>IFERROR(IF(-SUM(AN$20:AN375)+AN$15&lt;0.000001,0,IF($C376&gt;='H-32A-WP06 - Debt Service'!AK$24,'H-32A-WP06 - Debt Service'!AK$27/12,0)),"-")</f>
        <v>0</v>
      </c>
      <c r="AO376" s="261">
        <f>IFERROR(IF(-SUM(AO$20:AO375)+AO$15&lt;0.000001,0,IF($C376&gt;='H-32A-WP06 - Debt Service'!AL$24,'H-32A-WP06 - Debt Service'!AL$27/12,0)),"-")</f>
        <v>0</v>
      </c>
      <c r="AP376" s="261">
        <f>IFERROR(IF(-SUM(AP$20:AP375)+AP$15&lt;0.000001,0,IF($C376&gt;='H-32A-WP06 - Debt Service'!AM$24,'H-32A-WP06 - Debt Service'!AM$27/12,0)),"-")</f>
        <v>0</v>
      </c>
      <c r="AQ376" s="261">
        <f>IFERROR(IF(-SUM(AQ$20:AQ375)+AQ$15&lt;0.000001,0,IF($C376&gt;='H-32A-WP06 - Debt Service'!AN$24,'H-32A-WP06 - Debt Service'!AN$27/12,0)),"-")</f>
        <v>0</v>
      </c>
      <c r="AR376" s="261">
        <f>IFERROR(IF(-SUM(AR$20:AR375)+AR$15&lt;0.000001,0,IF($C376&gt;='H-32A-WP06 - Debt Service'!AO$24,'H-32A-WP06 - Debt Service'!AO$27/12,0)),"-")</f>
        <v>0</v>
      </c>
      <c r="AS376" s="261">
        <f>IFERROR(IF(-SUM(AS$20:AS375)+AS$15&lt;0.000001,0,IF($C376&gt;='H-32A-WP06 - Debt Service'!AP$24,'H-32A-WP06 - Debt Service'!AP$27/12,0)),"-")</f>
        <v>0</v>
      </c>
      <c r="AT376" s="261">
        <f>IFERROR(IF(-SUM(AT$20:AT375)+AT$15&lt;0.000001,0,IF($C376&gt;='H-32A-WP06 - Debt Service'!AQ$24,'H-32A-WP06 - Debt Service'!AQ$27/12,0)),"-")</f>
        <v>0</v>
      </c>
    </row>
    <row r="377" spans="2:46" x14ac:dyDescent="0.35">
      <c r="B377" s="252">
        <f t="shared" si="23"/>
        <v>2048</v>
      </c>
      <c r="C377" s="273">
        <f t="shared" si="25"/>
        <v>54332</v>
      </c>
      <c r="D377" s="273"/>
      <c r="E377" s="261">
        <f>IFERROR(IF(-SUM(E$20:E376)+E$15&lt;0.000001,0,IF($C377&gt;='H-32A-WP06 - Debt Service'!C$24,'H-32A-WP06 - Debt Service'!C$27/12,0)),"-")</f>
        <v>0</v>
      </c>
      <c r="F377" s="261">
        <f>IFERROR(IF(-SUM(F$20:F376)+F$15&lt;0.000001,0,IF($C377&gt;='H-32A-WP06 - Debt Service'!D$24,'H-32A-WP06 - Debt Service'!D$27/12,0)),"-")</f>
        <v>0</v>
      </c>
      <c r="G377" s="261">
        <f>IFERROR(IF(-SUM(G$20:G376)+G$15&lt;0.000001,0,IF($C377&gt;='H-32A-WP06 - Debt Service'!E$24,'H-32A-WP06 - Debt Service'!E$27/12,0)),"-")</f>
        <v>0</v>
      </c>
      <c r="H377" s="261">
        <f>IFERROR(IF(-SUM(H$20:H376)+H$15&lt;0.000001,0,IF($C377&gt;='H-32A-WP06 - Debt Service'!F$24,'H-32A-WP06 - Debt Service'!F$27/12,0)),"-")</f>
        <v>0</v>
      </c>
      <c r="I377" s="261">
        <f>IFERROR(IF(-SUM(I$20:I376)+I$15&lt;0.000001,0,IF($C377&gt;='H-32A-WP06 - Debt Service'!G$24,'H-32A-WP06 - Debt Service'!G$27/12,0)),"-")</f>
        <v>0</v>
      </c>
      <c r="J377" s="261">
        <f>IFERROR(IF(-SUM(J$20:J376)+J$15&lt;0.000001,0,IF($C377&gt;='H-32A-WP06 - Debt Service'!H$24,'H-32A-WP06 - Debt Service'!H$27/12,0)),"-")</f>
        <v>0</v>
      </c>
      <c r="K377" s="261">
        <f>IFERROR(IF(-SUM(K$20:K376)+K$15&lt;0.000001,0,IF($C377&gt;='H-32A-WP06 - Debt Service'!I$24,'H-32A-WP06 - Debt Service'!I$27/12,0)),"-")</f>
        <v>0</v>
      </c>
      <c r="L377" s="261">
        <f>IFERROR(IF(-SUM(L$20:L376)+L$15&lt;0.000001,0,IF($C377&gt;='H-32A-WP06 - Debt Service'!J$24,'H-32A-WP06 - Debt Service'!J$27/12,0)),"-")</f>
        <v>0</v>
      </c>
      <c r="M377" s="261">
        <f>IFERROR(IF(-SUM(M$20:M376)+M$15&lt;0.000001,0,IF($C377&gt;='H-32A-WP06 - Debt Service'!K$24,'H-32A-WP06 - Debt Service'!K$27/12,0)),"-")</f>
        <v>0</v>
      </c>
      <c r="N377" s="261"/>
      <c r="O377" s="261"/>
      <c r="P377" s="261">
        <f>IFERROR(IF(-SUM(P$20:P376)+P$15&lt;0.000001,0,IF($C377&gt;='H-32A-WP06 - Debt Service'!M$24,'H-32A-WP06 - Debt Service'!M$27/12,0)),"-")</f>
        <v>0</v>
      </c>
      <c r="Q377" s="261">
        <f>IFERROR(IF(-SUM(Q$20:Q376)+Q$15&lt;0.000001,0,IF($C377&gt;='H-32A-WP06 - Debt Service'!L$24,'H-32A-WP06 - Debt Service'!L$27/12,0)),"-")</f>
        <v>0</v>
      </c>
      <c r="R377" s="261">
        <f>IFERROR(IF(-SUM(R$20:R376)+R$15&lt;0.000001,0,IF($C377&gt;='H-32A-WP06 - Debt Service'!S$24,'H-32A-WP06 - Debt Service'!S$27/12,0)),"-")</f>
        <v>0</v>
      </c>
      <c r="S377" s="261">
        <f>IFERROR(IF(-SUM(S$20:S376)+S$15&lt;0.000001,0,IF($C377&gt;='H-32A-WP06 - Debt Service'!O$24,'H-32A-WP06 - Debt Service'!O$27/12,0)),"-")</f>
        <v>0</v>
      </c>
      <c r="T377" s="261">
        <f>IFERROR(IF(-SUM(T$20:T376)+T$15&lt;0.000001,0,IF($C377&gt;='H-32A-WP06 - Debt Service'!#REF!,'H-32A-WP06 - Debt Service'!#REF!/12,0)),"-")</f>
        <v>0</v>
      </c>
      <c r="U377" s="261">
        <f>IFERROR(IF(-SUM(U$20:U376)+U$15&lt;0.000001,0,IF($C377&gt;='H-32A-WP06 - Debt Service'!T$24,'H-32A-WP06 - Debt Service'!T$27/12,0)),"-")</f>
        <v>0</v>
      </c>
      <c r="V377" s="261">
        <f>IFERROR(IF(-SUM(V$20:V376)+V$15&lt;0.000001,0,IF($C377&gt;='H-32A-WP06 - Debt Service'!N$24,'H-32A-WP06 - Debt Service'!N$27/12,0)),"-")</f>
        <v>0</v>
      </c>
      <c r="W377" s="261">
        <f>IFERROR(IF(-SUM(W$20:W376)+W$15&lt;0.000001,0,IF($C377&gt;='H-32A-WP06 - Debt Service'!Q$24,'H-32A-WP06 - Debt Service'!Q$27/12,0)),"-")</f>
        <v>0</v>
      </c>
      <c r="X377" s="261">
        <f>IFERROR(IF(-SUM(X$20:X376)+X$15&lt;0.000001,0,IF($C377&gt;='H-32A-WP06 - Debt Service'!T$24,'H-32A-WP06 - Debt Service'!T$27/12,0)),"-")</f>
        <v>0</v>
      </c>
      <c r="Y377" s="261">
        <f>IFERROR(IF(-SUM(Y$20:Y376)+Y$15&lt;0.000001,0,IF($C377&gt;='H-32A-WP06 - Debt Service'!#REF!,'H-32A-WP06 - Debt Service'!#REF!/12,0)),"-")</f>
        <v>0</v>
      </c>
      <c r="Z377" s="261">
        <f>IFERROR(IF(-SUM(Z$20:Z376)+Z$15&lt;0.000001,0,IF($C377&gt;='H-32A-WP06 - Debt Service'!S$24,'H-32A-WP06 - Debt Service'!S$27/12,0)),"-")</f>
        <v>0</v>
      </c>
      <c r="AA377" s="261">
        <f>IFERROR(IF(-SUM(AA$20:AA376)+AA$15&lt;0.000001,0,IF($C377&gt;='H-32A-WP06 - Debt Service'!R$24,'H-32A-WP06 - Debt Service'!R$27/12,0)),"-")</f>
        <v>0</v>
      </c>
      <c r="AB377" s="261">
        <f>IFERROR(IF(-SUM(AB$20:AB376)+AB$15&lt;0.000001,0,IF($C377&gt;='H-32A-WP06 - Debt Service'!P$24,'H-32A-WP06 - Debt Service'!P$27/12,0)),"-")</f>
        <v>0</v>
      </c>
      <c r="AC377" s="261">
        <f>IFERROR(IF(-SUM(AC$20:AC376)+AC$15&lt;0.000001,0,IF($C377&gt;='H-32A-WP06 - Debt Service'!#REF!,'H-32A-WP06 - Debt Service'!#REF!/12,0)),"-")</f>
        <v>0</v>
      </c>
      <c r="AD377" s="261">
        <f>IFERROR(IF(-SUM(AD$20:AD376)+AD$15&lt;0.000001,0,IF($C377&gt;='H-32A-WP06 - Debt Service'!#REF!,'H-32A-WP06 - Debt Service'!#REF!/12,0)),"-")</f>
        <v>0</v>
      </c>
      <c r="AE377" s="261">
        <f>IFERROR(IF(-SUM(AE$20:AE376)+AE$15&lt;0.000001,0,IF($C377&gt;='H-32A-WP06 - Debt Service'!#REF!,'H-32A-WP06 - Debt Service'!#REF!/12,0)),"-")</f>
        <v>0</v>
      </c>
      <c r="AF377" s="261">
        <f>IFERROR(IF(-SUM(AF$20:AF376)+AF$15&lt;0.000001,0,IF($C377&gt;='H-32A-WP06 - Debt Service'!#REF!,'H-32A-WP06 - Debt Service'!#REF!/12,0)),"-")</f>
        <v>0</v>
      </c>
      <c r="AH377" s="252">
        <f t="shared" si="24"/>
        <v>2048</v>
      </c>
      <c r="AI377" s="273">
        <f t="shared" si="26"/>
        <v>54332</v>
      </c>
      <c r="AJ377" s="273"/>
      <c r="AK377" s="261" t="str">
        <f>IFERROR(IF(-SUM(AK$20:AK376)+AK$15&lt;0.000001,0,IF($C377&gt;='H-32A-WP06 - Debt Service'!AH$24,'H-32A-WP06 - Debt Service'!AH$27/12,0)),"-")</f>
        <v>-</v>
      </c>
      <c r="AL377" s="261">
        <f>IFERROR(IF(-SUM(AL$20:AL376)+AL$15&lt;0.000001,0,IF($C377&gt;='H-32A-WP06 - Debt Service'!AI$24,'H-32A-WP06 - Debt Service'!AI$27/12,0)),"-")</f>
        <v>0</v>
      </c>
      <c r="AM377" s="261">
        <f>IFERROR(IF(-SUM(AM$20:AM376)+AM$15&lt;0.000001,0,IF($C377&gt;='H-32A-WP06 - Debt Service'!AJ$24,'H-32A-WP06 - Debt Service'!AJ$27/12,0)),"-")</f>
        <v>0</v>
      </c>
      <c r="AN377" s="261">
        <f>IFERROR(IF(-SUM(AN$20:AN376)+AN$15&lt;0.000001,0,IF($C377&gt;='H-32A-WP06 - Debt Service'!AK$24,'H-32A-WP06 - Debt Service'!AK$27/12,0)),"-")</f>
        <v>0</v>
      </c>
      <c r="AO377" s="261">
        <f>IFERROR(IF(-SUM(AO$20:AO376)+AO$15&lt;0.000001,0,IF($C377&gt;='H-32A-WP06 - Debt Service'!AL$24,'H-32A-WP06 - Debt Service'!AL$27/12,0)),"-")</f>
        <v>0</v>
      </c>
      <c r="AP377" s="261">
        <f>IFERROR(IF(-SUM(AP$20:AP376)+AP$15&lt;0.000001,0,IF($C377&gt;='H-32A-WP06 - Debt Service'!AM$24,'H-32A-WP06 - Debt Service'!AM$27/12,0)),"-")</f>
        <v>0</v>
      </c>
      <c r="AQ377" s="261">
        <f>IFERROR(IF(-SUM(AQ$20:AQ376)+AQ$15&lt;0.000001,0,IF($C377&gt;='H-32A-WP06 - Debt Service'!AN$24,'H-32A-WP06 - Debt Service'!AN$27/12,0)),"-")</f>
        <v>0</v>
      </c>
      <c r="AR377" s="261">
        <f>IFERROR(IF(-SUM(AR$20:AR376)+AR$15&lt;0.000001,0,IF($C377&gt;='H-32A-WP06 - Debt Service'!AO$24,'H-32A-WP06 - Debt Service'!AO$27/12,0)),"-")</f>
        <v>0</v>
      </c>
      <c r="AS377" s="261">
        <f>IFERROR(IF(-SUM(AS$20:AS376)+AS$15&lt;0.000001,0,IF($C377&gt;='H-32A-WP06 - Debt Service'!AP$24,'H-32A-WP06 - Debt Service'!AP$27/12,0)),"-")</f>
        <v>0</v>
      </c>
      <c r="AT377" s="261">
        <f>IFERROR(IF(-SUM(AT$20:AT376)+AT$15&lt;0.000001,0,IF($C377&gt;='H-32A-WP06 - Debt Service'!AQ$24,'H-32A-WP06 - Debt Service'!AQ$27/12,0)),"-")</f>
        <v>0</v>
      </c>
    </row>
    <row r="378" spans="2:46" x14ac:dyDescent="0.35">
      <c r="B378" s="252">
        <f t="shared" si="23"/>
        <v>2048</v>
      </c>
      <c r="C378" s="273">
        <f t="shared" si="25"/>
        <v>54363</v>
      </c>
      <c r="D378" s="273"/>
      <c r="E378" s="261">
        <f>IFERROR(IF(-SUM(E$20:E377)+E$15&lt;0.000001,0,IF($C378&gt;='H-32A-WP06 - Debt Service'!C$24,'H-32A-WP06 - Debt Service'!C$27/12,0)),"-")</f>
        <v>0</v>
      </c>
      <c r="F378" s="261">
        <f>IFERROR(IF(-SUM(F$20:F377)+F$15&lt;0.000001,0,IF($C378&gt;='H-32A-WP06 - Debt Service'!D$24,'H-32A-WP06 - Debt Service'!D$27/12,0)),"-")</f>
        <v>0</v>
      </c>
      <c r="G378" s="261">
        <f>IFERROR(IF(-SUM(G$20:G377)+G$15&lt;0.000001,0,IF($C378&gt;='H-32A-WP06 - Debt Service'!E$24,'H-32A-WP06 - Debt Service'!E$27/12,0)),"-")</f>
        <v>0</v>
      </c>
      <c r="H378" s="261">
        <f>IFERROR(IF(-SUM(H$20:H377)+H$15&lt;0.000001,0,IF($C378&gt;='H-32A-WP06 - Debt Service'!F$24,'H-32A-WP06 - Debt Service'!F$27/12,0)),"-")</f>
        <v>0</v>
      </c>
      <c r="I378" s="261">
        <f>IFERROR(IF(-SUM(I$20:I377)+I$15&lt;0.000001,0,IF($C378&gt;='H-32A-WP06 - Debt Service'!G$24,'H-32A-WP06 - Debt Service'!G$27/12,0)),"-")</f>
        <v>0</v>
      </c>
      <c r="J378" s="261">
        <f>IFERROR(IF(-SUM(J$20:J377)+J$15&lt;0.000001,0,IF($C378&gt;='H-32A-WP06 - Debt Service'!H$24,'H-32A-WP06 - Debt Service'!H$27/12,0)),"-")</f>
        <v>0</v>
      </c>
      <c r="K378" s="261">
        <f>IFERROR(IF(-SUM(K$20:K377)+K$15&lt;0.000001,0,IF($C378&gt;='H-32A-WP06 - Debt Service'!I$24,'H-32A-WP06 - Debt Service'!I$27/12,0)),"-")</f>
        <v>0</v>
      </c>
      <c r="L378" s="261">
        <f>IFERROR(IF(-SUM(L$20:L377)+L$15&lt;0.000001,0,IF($C378&gt;='H-32A-WP06 - Debt Service'!J$24,'H-32A-WP06 - Debt Service'!J$27/12,0)),"-")</f>
        <v>0</v>
      </c>
      <c r="M378" s="261">
        <f>IFERROR(IF(-SUM(M$20:M377)+M$15&lt;0.000001,0,IF($C378&gt;='H-32A-WP06 - Debt Service'!K$24,'H-32A-WP06 - Debt Service'!K$27/12,0)),"-")</f>
        <v>0</v>
      </c>
      <c r="N378" s="261"/>
      <c r="O378" s="261"/>
      <c r="P378" s="261">
        <f>IFERROR(IF(-SUM(P$20:P377)+P$15&lt;0.000001,0,IF($C378&gt;='H-32A-WP06 - Debt Service'!M$24,'H-32A-WP06 - Debt Service'!M$27/12,0)),"-")</f>
        <v>0</v>
      </c>
      <c r="Q378" s="261">
        <f>IFERROR(IF(-SUM(Q$20:Q377)+Q$15&lt;0.000001,0,IF($C378&gt;='H-32A-WP06 - Debt Service'!L$24,'H-32A-WP06 - Debt Service'!L$27/12,0)),"-")</f>
        <v>0</v>
      </c>
      <c r="R378" s="261">
        <f>IFERROR(IF(-SUM(R$20:R377)+R$15&lt;0.000001,0,IF($C378&gt;='H-32A-WP06 - Debt Service'!S$24,'H-32A-WP06 - Debt Service'!S$27/12,0)),"-")</f>
        <v>0</v>
      </c>
      <c r="S378" s="261">
        <f>IFERROR(IF(-SUM(S$20:S377)+S$15&lt;0.000001,0,IF($C378&gt;='H-32A-WP06 - Debt Service'!O$24,'H-32A-WP06 - Debt Service'!O$27/12,0)),"-")</f>
        <v>0</v>
      </c>
      <c r="T378" s="261">
        <f>IFERROR(IF(-SUM(T$20:T377)+T$15&lt;0.000001,0,IF($C378&gt;='H-32A-WP06 - Debt Service'!#REF!,'H-32A-WP06 - Debt Service'!#REF!/12,0)),"-")</f>
        <v>0</v>
      </c>
      <c r="U378" s="261">
        <f>IFERROR(IF(-SUM(U$20:U377)+U$15&lt;0.000001,0,IF($C378&gt;='H-32A-WP06 - Debt Service'!T$24,'H-32A-WP06 - Debt Service'!T$27/12,0)),"-")</f>
        <v>0</v>
      </c>
      <c r="V378" s="261">
        <f>IFERROR(IF(-SUM(V$20:V377)+V$15&lt;0.000001,0,IF($C378&gt;='H-32A-WP06 - Debt Service'!N$24,'H-32A-WP06 - Debt Service'!N$27/12,0)),"-")</f>
        <v>0</v>
      </c>
      <c r="W378" s="261">
        <f>IFERROR(IF(-SUM(W$20:W377)+W$15&lt;0.000001,0,IF($C378&gt;='H-32A-WP06 - Debt Service'!Q$24,'H-32A-WP06 - Debt Service'!Q$27/12,0)),"-")</f>
        <v>0</v>
      </c>
      <c r="X378" s="261">
        <f>IFERROR(IF(-SUM(X$20:X377)+X$15&lt;0.000001,0,IF($C378&gt;='H-32A-WP06 - Debt Service'!T$24,'H-32A-WP06 - Debt Service'!T$27/12,0)),"-")</f>
        <v>0</v>
      </c>
      <c r="Y378" s="261">
        <f>IFERROR(IF(-SUM(Y$20:Y377)+Y$15&lt;0.000001,0,IF($C378&gt;='H-32A-WP06 - Debt Service'!#REF!,'H-32A-WP06 - Debt Service'!#REF!/12,0)),"-")</f>
        <v>0</v>
      </c>
      <c r="Z378" s="261">
        <f>IFERROR(IF(-SUM(Z$20:Z377)+Z$15&lt;0.000001,0,IF($C378&gt;='H-32A-WP06 - Debt Service'!S$24,'H-32A-WP06 - Debt Service'!S$27/12,0)),"-")</f>
        <v>0</v>
      </c>
      <c r="AA378" s="261">
        <f>IFERROR(IF(-SUM(AA$20:AA377)+AA$15&lt;0.000001,0,IF($C378&gt;='H-32A-WP06 - Debt Service'!R$24,'H-32A-WP06 - Debt Service'!R$27/12,0)),"-")</f>
        <v>0</v>
      </c>
      <c r="AB378" s="261">
        <f>IFERROR(IF(-SUM(AB$20:AB377)+AB$15&lt;0.000001,0,IF($C378&gt;='H-32A-WP06 - Debt Service'!P$24,'H-32A-WP06 - Debt Service'!P$27/12,0)),"-")</f>
        <v>0</v>
      </c>
      <c r="AC378" s="261">
        <f>IFERROR(IF(-SUM(AC$20:AC377)+AC$15&lt;0.000001,0,IF($C378&gt;='H-32A-WP06 - Debt Service'!#REF!,'H-32A-WP06 - Debt Service'!#REF!/12,0)),"-")</f>
        <v>0</v>
      </c>
      <c r="AD378" s="261">
        <f>IFERROR(IF(-SUM(AD$20:AD377)+AD$15&lt;0.000001,0,IF($C378&gt;='H-32A-WP06 - Debt Service'!#REF!,'H-32A-WP06 - Debt Service'!#REF!/12,0)),"-")</f>
        <v>0</v>
      </c>
      <c r="AE378" s="261">
        <f>IFERROR(IF(-SUM(AE$20:AE377)+AE$15&lt;0.000001,0,IF($C378&gt;='H-32A-WP06 - Debt Service'!#REF!,'H-32A-WP06 - Debt Service'!#REF!/12,0)),"-")</f>
        <v>0</v>
      </c>
      <c r="AF378" s="261">
        <f>IFERROR(IF(-SUM(AF$20:AF377)+AF$15&lt;0.000001,0,IF($C378&gt;='H-32A-WP06 - Debt Service'!#REF!,'H-32A-WP06 - Debt Service'!#REF!/12,0)),"-")</f>
        <v>0</v>
      </c>
      <c r="AH378" s="252">
        <f t="shared" si="24"/>
        <v>2048</v>
      </c>
      <c r="AI378" s="273">
        <f t="shared" si="26"/>
        <v>54363</v>
      </c>
      <c r="AJ378" s="273"/>
      <c r="AK378" s="261" t="str">
        <f>IFERROR(IF(-SUM(AK$20:AK377)+AK$15&lt;0.000001,0,IF($C378&gt;='H-32A-WP06 - Debt Service'!AH$24,'H-32A-WP06 - Debt Service'!AH$27/12,0)),"-")</f>
        <v>-</v>
      </c>
      <c r="AL378" s="261">
        <f>IFERROR(IF(-SUM(AL$20:AL377)+AL$15&lt;0.000001,0,IF($C378&gt;='H-32A-WP06 - Debt Service'!AI$24,'H-32A-WP06 - Debt Service'!AI$27/12,0)),"-")</f>
        <v>0</v>
      </c>
      <c r="AM378" s="261">
        <f>IFERROR(IF(-SUM(AM$20:AM377)+AM$15&lt;0.000001,0,IF($C378&gt;='H-32A-WP06 - Debt Service'!AJ$24,'H-32A-WP06 - Debt Service'!AJ$27/12,0)),"-")</f>
        <v>0</v>
      </c>
      <c r="AN378" s="261">
        <f>IFERROR(IF(-SUM(AN$20:AN377)+AN$15&lt;0.000001,0,IF($C378&gt;='H-32A-WP06 - Debt Service'!AK$24,'H-32A-WP06 - Debt Service'!AK$27/12,0)),"-")</f>
        <v>0</v>
      </c>
      <c r="AO378" s="261">
        <f>IFERROR(IF(-SUM(AO$20:AO377)+AO$15&lt;0.000001,0,IF($C378&gt;='H-32A-WP06 - Debt Service'!AL$24,'H-32A-WP06 - Debt Service'!AL$27/12,0)),"-")</f>
        <v>0</v>
      </c>
      <c r="AP378" s="261">
        <f>IFERROR(IF(-SUM(AP$20:AP377)+AP$15&lt;0.000001,0,IF($C378&gt;='H-32A-WP06 - Debt Service'!AM$24,'H-32A-WP06 - Debt Service'!AM$27/12,0)),"-")</f>
        <v>0</v>
      </c>
      <c r="AQ378" s="261">
        <f>IFERROR(IF(-SUM(AQ$20:AQ377)+AQ$15&lt;0.000001,0,IF($C378&gt;='H-32A-WP06 - Debt Service'!AN$24,'H-32A-WP06 - Debt Service'!AN$27/12,0)),"-")</f>
        <v>0</v>
      </c>
      <c r="AR378" s="261">
        <f>IFERROR(IF(-SUM(AR$20:AR377)+AR$15&lt;0.000001,0,IF($C378&gt;='H-32A-WP06 - Debt Service'!AO$24,'H-32A-WP06 - Debt Service'!AO$27/12,0)),"-")</f>
        <v>0</v>
      </c>
      <c r="AS378" s="261">
        <f>IFERROR(IF(-SUM(AS$20:AS377)+AS$15&lt;0.000001,0,IF($C378&gt;='H-32A-WP06 - Debt Service'!AP$24,'H-32A-WP06 - Debt Service'!AP$27/12,0)),"-")</f>
        <v>0</v>
      </c>
      <c r="AT378" s="261">
        <f>IFERROR(IF(-SUM(AT$20:AT377)+AT$15&lt;0.000001,0,IF($C378&gt;='H-32A-WP06 - Debt Service'!AQ$24,'H-32A-WP06 - Debt Service'!AQ$27/12,0)),"-")</f>
        <v>0</v>
      </c>
    </row>
    <row r="379" spans="2:46" x14ac:dyDescent="0.35">
      <c r="B379" s="252">
        <f t="shared" si="23"/>
        <v>2048</v>
      </c>
      <c r="C379" s="273">
        <f t="shared" si="25"/>
        <v>54393</v>
      </c>
      <c r="D379" s="273"/>
      <c r="E379" s="261">
        <f>IFERROR(IF(-SUM(E$20:E378)+E$15&lt;0.000001,0,IF($C379&gt;='H-32A-WP06 - Debt Service'!C$24,'H-32A-WP06 - Debt Service'!C$27/12,0)),"-")</f>
        <v>0</v>
      </c>
      <c r="F379" s="261">
        <f>IFERROR(IF(-SUM(F$20:F378)+F$15&lt;0.000001,0,IF($C379&gt;='H-32A-WP06 - Debt Service'!D$24,'H-32A-WP06 - Debt Service'!D$27/12,0)),"-")</f>
        <v>0</v>
      </c>
      <c r="G379" s="261">
        <f>IFERROR(IF(-SUM(G$20:G378)+G$15&lt;0.000001,0,IF($C379&gt;='H-32A-WP06 - Debt Service'!E$24,'H-32A-WP06 - Debt Service'!E$27/12,0)),"-")</f>
        <v>0</v>
      </c>
      <c r="H379" s="261">
        <f>IFERROR(IF(-SUM(H$20:H378)+H$15&lt;0.000001,0,IF($C379&gt;='H-32A-WP06 - Debt Service'!F$24,'H-32A-WP06 - Debt Service'!F$27/12,0)),"-")</f>
        <v>0</v>
      </c>
      <c r="I379" s="261">
        <f>IFERROR(IF(-SUM(I$20:I378)+I$15&lt;0.000001,0,IF($C379&gt;='H-32A-WP06 - Debt Service'!G$24,'H-32A-WP06 - Debt Service'!G$27/12,0)),"-")</f>
        <v>0</v>
      </c>
      <c r="J379" s="261">
        <f>IFERROR(IF(-SUM(J$20:J378)+J$15&lt;0.000001,0,IF($C379&gt;='H-32A-WP06 - Debt Service'!H$24,'H-32A-WP06 - Debt Service'!H$27/12,0)),"-")</f>
        <v>0</v>
      </c>
      <c r="K379" s="261">
        <f>IFERROR(IF(-SUM(K$20:K378)+K$15&lt;0.000001,0,IF($C379&gt;='H-32A-WP06 - Debt Service'!I$24,'H-32A-WP06 - Debt Service'!I$27/12,0)),"-")</f>
        <v>0</v>
      </c>
      <c r="L379" s="261">
        <f>IFERROR(IF(-SUM(L$20:L378)+L$15&lt;0.000001,0,IF($C379&gt;='H-32A-WP06 - Debt Service'!J$24,'H-32A-WP06 - Debt Service'!J$27/12,0)),"-")</f>
        <v>0</v>
      </c>
      <c r="M379" s="261">
        <f>IFERROR(IF(-SUM(M$20:M378)+M$15&lt;0.000001,0,IF($C379&gt;='H-32A-WP06 - Debt Service'!K$24,'H-32A-WP06 - Debt Service'!K$27/12,0)),"-")</f>
        <v>0</v>
      </c>
      <c r="N379" s="261"/>
      <c r="O379" s="261"/>
      <c r="P379" s="261">
        <f>IFERROR(IF(-SUM(P$20:P378)+P$15&lt;0.000001,0,IF($C379&gt;='H-32A-WP06 - Debt Service'!M$24,'H-32A-WP06 - Debt Service'!M$27/12,0)),"-")</f>
        <v>0</v>
      </c>
      <c r="Q379" s="261">
        <f>IFERROR(IF(-SUM(Q$20:Q378)+Q$15&lt;0.000001,0,IF($C379&gt;='H-32A-WP06 - Debt Service'!L$24,'H-32A-WP06 - Debt Service'!L$27/12,0)),"-")</f>
        <v>0</v>
      </c>
      <c r="R379" s="261">
        <f>IFERROR(IF(-SUM(R$20:R378)+R$15&lt;0.000001,0,IF($C379&gt;='H-32A-WP06 - Debt Service'!S$24,'H-32A-WP06 - Debt Service'!S$27/12,0)),"-")</f>
        <v>0</v>
      </c>
      <c r="S379" s="261">
        <f>IFERROR(IF(-SUM(S$20:S378)+S$15&lt;0.000001,0,IF($C379&gt;='H-32A-WP06 - Debt Service'!O$24,'H-32A-WP06 - Debt Service'!O$27/12,0)),"-")</f>
        <v>0</v>
      </c>
      <c r="T379" s="261">
        <f>IFERROR(IF(-SUM(T$20:T378)+T$15&lt;0.000001,0,IF($C379&gt;='H-32A-WP06 - Debt Service'!#REF!,'H-32A-WP06 - Debt Service'!#REF!/12,0)),"-")</f>
        <v>0</v>
      </c>
      <c r="U379" s="261">
        <f>IFERROR(IF(-SUM(U$20:U378)+U$15&lt;0.000001,0,IF($C379&gt;='H-32A-WP06 - Debt Service'!T$24,'H-32A-WP06 - Debt Service'!T$27/12,0)),"-")</f>
        <v>0</v>
      </c>
      <c r="V379" s="261">
        <f>IFERROR(IF(-SUM(V$20:V378)+V$15&lt;0.000001,0,IF($C379&gt;='H-32A-WP06 - Debt Service'!N$24,'H-32A-WP06 - Debt Service'!N$27/12,0)),"-")</f>
        <v>0</v>
      </c>
      <c r="W379" s="261">
        <f>IFERROR(IF(-SUM(W$20:W378)+W$15&lt;0.000001,0,IF($C379&gt;='H-32A-WP06 - Debt Service'!Q$24,'H-32A-WP06 - Debt Service'!Q$27/12,0)),"-")</f>
        <v>0</v>
      </c>
      <c r="X379" s="261">
        <f>IFERROR(IF(-SUM(X$20:X378)+X$15&lt;0.000001,0,IF($C379&gt;='H-32A-WP06 - Debt Service'!T$24,'H-32A-WP06 - Debt Service'!T$27/12,0)),"-")</f>
        <v>0</v>
      </c>
      <c r="Y379" s="261">
        <f>IFERROR(IF(-SUM(Y$20:Y378)+Y$15&lt;0.000001,0,IF($C379&gt;='H-32A-WP06 - Debt Service'!#REF!,'H-32A-WP06 - Debt Service'!#REF!/12,0)),"-")</f>
        <v>0</v>
      </c>
      <c r="Z379" s="261">
        <f>IFERROR(IF(-SUM(Z$20:Z378)+Z$15&lt;0.000001,0,IF($C379&gt;='H-32A-WP06 - Debt Service'!S$24,'H-32A-WP06 - Debt Service'!S$27/12,0)),"-")</f>
        <v>0</v>
      </c>
      <c r="AA379" s="261">
        <f>IFERROR(IF(-SUM(AA$20:AA378)+AA$15&lt;0.000001,0,IF($C379&gt;='H-32A-WP06 - Debt Service'!R$24,'H-32A-WP06 - Debt Service'!R$27/12,0)),"-")</f>
        <v>0</v>
      </c>
      <c r="AB379" s="261">
        <f>IFERROR(IF(-SUM(AB$20:AB378)+AB$15&lt;0.000001,0,IF($C379&gt;='H-32A-WP06 - Debt Service'!P$24,'H-32A-WP06 - Debt Service'!P$27/12,0)),"-")</f>
        <v>0</v>
      </c>
      <c r="AC379" s="261">
        <f>IFERROR(IF(-SUM(AC$20:AC378)+AC$15&lt;0.000001,0,IF($C379&gt;='H-32A-WP06 - Debt Service'!#REF!,'H-32A-WP06 - Debt Service'!#REF!/12,0)),"-")</f>
        <v>0</v>
      </c>
      <c r="AD379" s="261">
        <f>IFERROR(IF(-SUM(AD$20:AD378)+AD$15&lt;0.000001,0,IF($C379&gt;='H-32A-WP06 - Debt Service'!#REF!,'H-32A-WP06 - Debt Service'!#REF!/12,0)),"-")</f>
        <v>0</v>
      </c>
      <c r="AE379" s="261">
        <f>IFERROR(IF(-SUM(AE$20:AE378)+AE$15&lt;0.000001,0,IF($C379&gt;='H-32A-WP06 - Debt Service'!#REF!,'H-32A-WP06 - Debt Service'!#REF!/12,0)),"-")</f>
        <v>0</v>
      </c>
      <c r="AF379" s="261">
        <f>IFERROR(IF(-SUM(AF$20:AF378)+AF$15&lt;0.000001,0,IF($C379&gt;='H-32A-WP06 - Debt Service'!#REF!,'H-32A-WP06 - Debt Service'!#REF!/12,0)),"-")</f>
        <v>0</v>
      </c>
      <c r="AH379" s="252">
        <f t="shared" si="24"/>
        <v>2048</v>
      </c>
      <c r="AI379" s="273">
        <f t="shared" si="26"/>
        <v>54393</v>
      </c>
      <c r="AJ379" s="273"/>
      <c r="AK379" s="261" t="str">
        <f>IFERROR(IF(-SUM(AK$20:AK378)+AK$15&lt;0.000001,0,IF($C379&gt;='H-32A-WP06 - Debt Service'!AH$24,'H-32A-WP06 - Debt Service'!AH$27/12,0)),"-")</f>
        <v>-</v>
      </c>
      <c r="AL379" s="261">
        <f>IFERROR(IF(-SUM(AL$20:AL378)+AL$15&lt;0.000001,0,IF($C379&gt;='H-32A-WP06 - Debt Service'!AI$24,'H-32A-WP06 - Debt Service'!AI$27/12,0)),"-")</f>
        <v>0</v>
      </c>
      <c r="AM379" s="261">
        <f>IFERROR(IF(-SUM(AM$20:AM378)+AM$15&lt;0.000001,0,IF($C379&gt;='H-32A-WP06 - Debt Service'!AJ$24,'H-32A-WP06 - Debt Service'!AJ$27/12,0)),"-")</f>
        <v>0</v>
      </c>
      <c r="AN379" s="261">
        <f>IFERROR(IF(-SUM(AN$20:AN378)+AN$15&lt;0.000001,0,IF($C379&gt;='H-32A-WP06 - Debt Service'!AK$24,'H-32A-WP06 - Debt Service'!AK$27/12,0)),"-")</f>
        <v>0</v>
      </c>
      <c r="AO379" s="261">
        <f>IFERROR(IF(-SUM(AO$20:AO378)+AO$15&lt;0.000001,0,IF($C379&gt;='H-32A-WP06 - Debt Service'!AL$24,'H-32A-WP06 - Debt Service'!AL$27/12,0)),"-")</f>
        <v>0</v>
      </c>
      <c r="AP379" s="261">
        <f>IFERROR(IF(-SUM(AP$20:AP378)+AP$15&lt;0.000001,0,IF($C379&gt;='H-32A-WP06 - Debt Service'!AM$24,'H-32A-WP06 - Debt Service'!AM$27/12,0)),"-")</f>
        <v>0</v>
      </c>
      <c r="AQ379" s="261">
        <f>IFERROR(IF(-SUM(AQ$20:AQ378)+AQ$15&lt;0.000001,0,IF($C379&gt;='H-32A-WP06 - Debt Service'!AN$24,'H-32A-WP06 - Debt Service'!AN$27/12,0)),"-")</f>
        <v>0</v>
      </c>
      <c r="AR379" s="261">
        <f>IFERROR(IF(-SUM(AR$20:AR378)+AR$15&lt;0.000001,0,IF($C379&gt;='H-32A-WP06 - Debt Service'!AO$24,'H-32A-WP06 - Debt Service'!AO$27/12,0)),"-")</f>
        <v>0</v>
      </c>
      <c r="AS379" s="261">
        <f>IFERROR(IF(-SUM(AS$20:AS378)+AS$15&lt;0.000001,0,IF($C379&gt;='H-32A-WP06 - Debt Service'!AP$24,'H-32A-WP06 - Debt Service'!AP$27/12,0)),"-")</f>
        <v>0</v>
      </c>
      <c r="AT379" s="261">
        <f>IFERROR(IF(-SUM(AT$20:AT378)+AT$15&lt;0.000001,0,IF($C379&gt;='H-32A-WP06 - Debt Service'!AQ$24,'H-32A-WP06 - Debt Service'!AQ$27/12,0)),"-")</f>
        <v>0</v>
      </c>
    </row>
    <row r="380" spans="2:46" x14ac:dyDescent="0.35">
      <c r="B380" s="252">
        <f t="shared" si="23"/>
        <v>2049</v>
      </c>
      <c r="C380" s="273">
        <f t="shared" si="25"/>
        <v>54424</v>
      </c>
      <c r="D380" s="273"/>
      <c r="E380" s="261">
        <f>IFERROR(IF(-SUM(E$20:E379)+E$15&lt;0.000001,0,IF($C380&gt;='H-32A-WP06 - Debt Service'!C$24,'H-32A-WP06 - Debt Service'!C$27/12,0)),"-")</f>
        <v>0</v>
      </c>
      <c r="F380" s="261">
        <f>IFERROR(IF(-SUM(F$20:F379)+F$15&lt;0.000001,0,IF($C380&gt;='H-32A-WP06 - Debt Service'!D$24,'H-32A-WP06 - Debt Service'!D$27/12,0)),"-")</f>
        <v>0</v>
      </c>
      <c r="G380" s="261">
        <f>IFERROR(IF(-SUM(G$20:G379)+G$15&lt;0.000001,0,IF($C380&gt;='H-32A-WP06 - Debt Service'!E$24,'H-32A-WP06 - Debt Service'!E$27/12,0)),"-")</f>
        <v>0</v>
      </c>
      <c r="H380" s="261">
        <f>IFERROR(IF(-SUM(H$20:H379)+H$15&lt;0.000001,0,IF($C380&gt;='H-32A-WP06 - Debt Service'!F$24,'H-32A-WP06 - Debt Service'!F$27/12,0)),"-")</f>
        <v>0</v>
      </c>
      <c r="I380" s="261">
        <f>IFERROR(IF(-SUM(I$20:I379)+I$15&lt;0.000001,0,IF($C380&gt;='H-32A-WP06 - Debt Service'!G$24,'H-32A-WP06 - Debt Service'!G$27/12,0)),"-")</f>
        <v>0</v>
      </c>
      <c r="J380" s="261">
        <f>IFERROR(IF(-SUM(J$20:J379)+J$15&lt;0.000001,0,IF($C380&gt;='H-32A-WP06 - Debt Service'!H$24,'H-32A-WP06 - Debt Service'!H$27/12,0)),"-")</f>
        <v>0</v>
      </c>
      <c r="K380" s="261">
        <f>IFERROR(IF(-SUM(K$20:K379)+K$15&lt;0.000001,0,IF($C380&gt;='H-32A-WP06 - Debt Service'!I$24,'H-32A-WP06 - Debt Service'!I$27/12,0)),"-")</f>
        <v>0</v>
      </c>
      <c r="L380" s="261">
        <f>IFERROR(IF(-SUM(L$20:L379)+L$15&lt;0.000001,0,IF($C380&gt;='H-32A-WP06 - Debt Service'!J$24,'H-32A-WP06 - Debt Service'!J$27/12,0)),"-")</f>
        <v>0</v>
      </c>
      <c r="M380" s="261">
        <f>IFERROR(IF(-SUM(M$20:M379)+M$15&lt;0.000001,0,IF($C380&gt;='H-32A-WP06 - Debt Service'!K$24,'H-32A-WP06 - Debt Service'!K$27/12,0)),"-")</f>
        <v>0</v>
      </c>
      <c r="N380" s="261"/>
      <c r="O380" s="261"/>
      <c r="P380" s="261">
        <f>IFERROR(IF(-SUM(P$20:P379)+P$15&lt;0.000001,0,IF($C380&gt;='H-32A-WP06 - Debt Service'!M$24,'H-32A-WP06 - Debt Service'!M$27/12,0)),"-")</f>
        <v>0</v>
      </c>
      <c r="Q380" s="261">
        <f>IFERROR(IF(-SUM(Q$20:Q379)+Q$15&lt;0.000001,0,IF($C380&gt;='H-32A-WP06 - Debt Service'!L$24,'H-32A-WP06 - Debt Service'!L$27/12,0)),"-")</f>
        <v>0</v>
      </c>
      <c r="R380" s="261">
        <f>IFERROR(IF(-SUM(R$20:R379)+R$15&lt;0.000001,0,IF($C380&gt;='H-32A-WP06 - Debt Service'!S$24,'H-32A-WP06 - Debt Service'!S$27/12,0)),"-")</f>
        <v>0</v>
      </c>
      <c r="S380" s="261">
        <f>IFERROR(IF(-SUM(S$20:S379)+S$15&lt;0.000001,0,IF($C380&gt;='H-32A-WP06 - Debt Service'!O$24,'H-32A-WP06 - Debt Service'!O$27/12,0)),"-")</f>
        <v>0</v>
      </c>
      <c r="T380" s="261">
        <f>IFERROR(IF(-SUM(T$20:T379)+T$15&lt;0.000001,0,IF($C380&gt;='H-32A-WP06 - Debt Service'!#REF!,'H-32A-WP06 - Debt Service'!#REF!/12,0)),"-")</f>
        <v>0</v>
      </c>
      <c r="U380" s="261">
        <f>IFERROR(IF(-SUM(U$20:U379)+U$15&lt;0.000001,0,IF($C380&gt;='H-32A-WP06 - Debt Service'!T$24,'H-32A-WP06 - Debt Service'!T$27/12,0)),"-")</f>
        <v>0</v>
      </c>
      <c r="V380" s="261">
        <f>IFERROR(IF(-SUM(V$20:V379)+V$15&lt;0.000001,0,IF($C380&gt;='H-32A-WP06 - Debt Service'!N$24,'H-32A-WP06 - Debt Service'!N$27/12,0)),"-")</f>
        <v>0</v>
      </c>
      <c r="W380" s="261">
        <f>IFERROR(IF(-SUM(W$20:W379)+W$15&lt;0.000001,0,IF($C380&gt;='H-32A-WP06 - Debt Service'!Q$24,'H-32A-WP06 - Debt Service'!Q$27/12,0)),"-")</f>
        <v>0</v>
      </c>
      <c r="X380" s="261">
        <f>IFERROR(IF(-SUM(X$20:X379)+X$15&lt;0.000001,0,IF($C380&gt;='H-32A-WP06 - Debt Service'!T$24,'H-32A-WP06 - Debt Service'!T$27/12,0)),"-")</f>
        <v>0</v>
      </c>
      <c r="Y380" s="261">
        <f>IFERROR(IF(-SUM(Y$20:Y379)+Y$15&lt;0.000001,0,IF($C380&gt;='H-32A-WP06 - Debt Service'!#REF!,'H-32A-WP06 - Debt Service'!#REF!/12,0)),"-")</f>
        <v>0</v>
      </c>
      <c r="Z380" s="261">
        <f>IFERROR(IF(-SUM(Z$20:Z379)+Z$15&lt;0.000001,0,IF($C380&gt;='H-32A-WP06 - Debt Service'!S$24,'H-32A-WP06 - Debt Service'!S$27/12,0)),"-")</f>
        <v>0</v>
      </c>
      <c r="AA380" s="261">
        <f>IFERROR(IF(-SUM(AA$20:AA379)+AA$15&lt;0.000001,0,IF($C380&gt;='H-32A-WP06 - Debt Service'!R$24,'H-32A-WP06 - Debt Service'!R$27/12,0)),"-")</f>
        <v>0</v>
      </c>
      <c r="AB380" s="261">
        <f>IFERROR(IF(-SUM(AB$20:AB379)+AB$15&lt;0.000001,0,IF($C380&gt;='H-32A-WP06 - Debt Service'!P$24,'H-32A-WP06 - Debt Service'!P$27/12,0)),"-")</f>
        <v>0</v>
      </c>
      <c r="AC380" s="261">
        <f>IFERROR(IF(-SUM(AC$20:AC379)+AC$15&lt;0.000001,0,IF($C380&gt;='H-32A-WP06 - Debt Service'!#REF!,'H-32A-WP06 - Debt Service'!#REF!/12,0)),"-")</f>
        <v>0</v>
      </c>
      <c r="AD380" s="261">
        <f>IFERROR(IF(-SUM(AD$20:AD379)+AD$15&lt;0.000001,0,IF($C380&gt;='H-32A-WP06 - Debt Service'!#REF!,'H-32A-WP06 - Debt Service'!#REF!/12,0)),"-")</f>
        <v>0</v>
      </c>
      <c r="AE380" s="261">
        <f>IFERROR(IF(-SUM(AE$20:AE379)+AE$15&lt;0.000001,0,IF($C380&gt;='H-32A-WP06 - Debt Service'!#REF!,'H-32A-WP06 - Debt Service'!#REF!/12,0)),"-")</f>
        <v>0</v>
      </c>
      <c r="AF380" s="261">
        <f>IFERROR(IF(-SUM(AF$20:AF379)+AF$15&lt;0.000001,0,IF($C380&gt;='H-32A-WP06 - Debt Service'!#REF!,'H-32A-WP06 - Debt Service'!#REF!/12,0)),"-")</f>
        <v>0</v>
      </c>
      <c r="AH380" s="252">
        <f t="shared" si="24"/>
        <v>2049</v>
      </c>
      <c r="AI380" s="273">
        <f t="shared" si="26"/>
        <v>54424</v>
      </c>
      <c r="AJ380" s="273"/>
      <c r="AK380" s="261" t="str">
        <f>IFERROR(IF(-SUM(AK$20:AK379)+AK$15&lt;0.000001,0,IF($C380&gt;='H-32A-WP06 - Debt Service'!AH$24,'H-32A-WP06 - Debt Service'!AH$27/12,0)),"-")</f>
        <v>-</v>
      </c>
      <c r="AL380" s="261">
        <f>IFERROR(IF(-SUM(AL$20:AL379)+AL$15&lt;0.000001,0,IF($C380&gt;='H-32A-WP06 - Debt Service'!AI$24,'H-32A-WP06 - Debt Service'!AI$27/12,0)),"-")</f>
        <v>0</v>
      </c>
      <c r="AM380" s="261">
        <f>IFERROR(IF(-SUM(AM$20:AM379)+AM$15&lt;0.000001,0,IF($C380&gt;='H-32A-WP06 - Debt Service'!AJ$24,'H-32A-WP06 - Debt Service'!AJ$27/12,0)),"-")</f>
        <v>0</v>
      </c>
      <c r="AN380" s="261">
        <f>IFERROR(IF(-SUM(AN$20:AN379)+AN$15&lt;0.000001,0,IF($C380&gt;='H-32A-WP06 - Debt Service'!AK$24,'H-32A-WP06 - Debt Service'!AK$27/12,0)),"-")</f>
        <v>0</v>
      </c>
      <c r="AO380" s="261">
        <f>IFERROR(IF(-SUM(AO$20:AO379)+AO$15&lt;0.000001,0,IF($C380&gt;='H-32A-WP06 - Debt Service'!AL$24,'H-32A-WP06 - Debt Service'!AL$27/12,0)),"-")</f>
        <v>0</v>
      </c>
      <c r="AP380" s="261">
        <f>IFERROR(IF(-SUM(AP$20:AP379)+AP$15&lt;0.000001,0,IF($C380&gt;='H-32A-WP06 - Debt Service'!AM$24,'H-32A-WP06 - Debt Service'!AM$27/12,0)),"-")</f>
        <v>0</v>
      </c>
      <c r="AQ380" s="261">
        <f>IFERROR(IF(-SUM(AQ$20:AQ379)+AQ$15&lt;0.000001,0,IF($C380&gt;='H-32A-WP06 - Debt Service'!AN$24,'H-32A-WP06 - Debt Service'!AN$27/12,0)),"-")</f>
        <v>0</v>
      </c>
      <c r="AR380" s="261">
        <f>IFERROR(IF(-SUM(AR$20:AR379)+AR$15&lt;0.000001,0,IF($C380&gt;='H-32A-WP06 - Debt Service'!AO$24,'H-32A-WP06 - Debt Service'!AO$27/12,0)),"-")</f>
        <v>0</v>
      </c>
      <c r="AS380" s="261">
        <f>IFERROR(IF(-SUM(AS$20:AS379)+AS$15&lt;0.000001,0,IF($C380&gt;='H-32A-WP06 - Debt Service'!AP$24,'H-32A-WP06 - Debt Service'!AP$27/12,0)),"-")</f>
        <v>0</v>
      </c>
      <c r="AT380" s="261">
        <f>IFERROR(IF(-SUM(AT$20:AT379)+AT$15&lt;0.000001,0,IF($C380&gt;='H-32A-WP06 - Debt Service'!AQ$24,'H-32A-WP06 - Debt Service'!AQ$27/12,0)),"-")</f>
        <v>0</v>
      </c>
    </row>
    <row r="381" spans="2:46" x14ac:dyDescent="0.35">
      <c r="B381" s="252">
        <f t="shared" si="23"/>
        <v>2049</v>
      </c>
      <c r="C381" s="273">
        <f t="shared" si="25"/>
        <v>54455</v>
      </c>
      <c r="D381" s="273"/>
      <c r="E381" s="261">
        <f>IFERROR(IF(-SUM(E$20:E380)+E$15&lt;0.000001,0,IF($C381&gt;='H-32A-WP06 - Debt Service'!C$24,'H-32A-WP06 - Debt Service'!C$27/12,0)),"-")</f>
        <v>0</v>
      </c>
      <c r="F381" s="261">
        <f>IFERROR(IF(-SUM(F$20:F380)+F$15&lt;0.000001,0,IF($C381&gt;='H-32A-WP06 - Debt Service'!D$24,'H-32A-WP06 - Debt Service'!D$27/12,0)),"-")</f>
        <v>0</v>
      </c>
      <c r="G381" s="261">
        <f>IFERROR(IF(-SUM(G$20:G380)+G$15&lt;0.000001,0,IF($C381&gt;='H-32A-WP06 - Debt Service'!E$24,'H-32A-WP06 - Debt Service'!E$27/12,0)),"-")</f>
        <v>0</v>
      </c>
      <c r="H381" s="261">
        <f>IFERROR(IF(-SUM(H$20:H380)+H$15&lt;0.000001,0,IF($C381&gt;='H-32A-WP06 - Debt Service'!F$24,'H-32A-WP06 - Debt Service'!F$27/12,0)),"-")</f>
        <v>0</v>
      </c>
      <c r="I381" s="261">
        <f>IFERROR(IF(-SUM(I$20:I380)+I$15&lt;0.000001,0,IF($C381&gt;='H-32A-WP06 - Debt Service'!G$24,'H-32A-WP06 - Debt Service'!G$27/12,0)),"-")</f>
        <v>0</v>
      </c>
      <c r="J381" s="261">
        <f>IFERROR(IF(-SUM(J$20:J380)+J$15&lt;0.000001,0,IF($C381&gt;='H-32A-WP06 - Debt Service'!H$24,'H-32A-WP06 - Debt Service'!H$27/12,0)),"-")</f>
        <v>0</v>
      </c>
      <c r="K381" s="261">
        <f>IFERROR(IF(-SUM(K$20:K380)+K$15&lt;0.000001,0,IF($C381&gt;='H-32A-WP06 - Debt Service'!I$24,'H-32A-WP06 - Debt Service'!I$27/12,0)),"-")</f>
        <v>0</v>
      </c>
      <c r="L381" s="261">
        <f>IFERROR(IF(-SUM(L$20:L380)+L$15&lt;0.000001,0,IF($C381&gt;='H-32A-WP06 - Debt Service'!J$24,'H-32A-WP06 - Debt Service'!J$27/12,0)),"-")</f>
        <v>0</v>
      </c>
      <c r="M381" s="261">
        <f>IFERROR(IF(-SUM(M$20:M380)+M$15&lt;0.000001,0,IF($C381&gt;='H-32A-WP06 - Debt Service'!K$24,'H-32A-WP06 - Debt Service'!K$27/12,0)),"-")</f>
        <v>0</v>
      </c>
      <c r="N381" s="261"/>
      <c r="O381" s="261"/>
      <c r="P381" s="261">
        <f>IFERROR(IF(-SUM(P$20:P380)+P$15&lt;0.000001,0,IF($C381&gt;='H-32A-WP06 - Debt Service'!M$24,'H-32A-WP06 - Debt Service'!M$27/12,0)),"-")</f>
        <v>0</v>
      </c>
      <c r="Q381" s="261">
        <f>IFERROR(IF(-SUM(Q$20:Q380)+Q$15&lt;0.000001,0,IF($C381&gt;='H-32A-WP06 - Debt Service'!L$24,'H-32A-WP06 - Debt Service'!L$27/12,0)),"-")</f>
        <v>0</v>
      </c>
      <c r="R381" s="261">
        <f>IFERROR(IF(-SUM(R$20:R380)+R$15&lt;0.000001,0,IF($C381&gt;='H-32A-WP06 - Debt Service'!S$24,'H-32A-WP06 - Debt Service'!S$27/12,0)),"-")</f>
        <v>0</v>
      </c>
      <c r="S381" s="261">
        <f>IFERROR(IF(-SUM(S$20:S380)+S$15&lt;0.000001,0,IF($C381&gt;='H-32A-WP06 - Debt Service'!O$24,'H-32A-WP06 - Debt Service'!O$27/12,0)),"-")</f>
        <v>0</v>
      </c>
      <c r="T381" s="261">
        <f>IFERROR(IF(-SUM(T$20:T380)+T$15&lt;0.000001,0,IF($C381&gt;='H-32A-WP06 - Debt Service'!#REF!,'H-32A-WP06 - Debt Service'!#REF!/12,0)),"-")</f>
        <v>0</v>
      </c>
      <c r="U381" s="261">
        <f>IFERROR(IF(-SUM(U$20:U380)+U$15&lt;0.000001,0,IF($C381&gt;='H-32A-WP06 - Debt Service'!T$24,'H-32A-WP06 - Debt Service'!T$27/12,0)),"-")</f>
        <v>0</v>
      </c>
      <c r="V381" s="261">
        <f>IFERROR(IF(-SUM(V$20:V380)+V$15&lt;0.000001,0,IF($C381&gt;='H-32A-WP06 - Debt Service'!N$24,'H-32A-WP06 - Debt Service'!N$27/12,0)),"-")</f>
        <v>0</v>
      </c>
      <c r="W381" s="261">
        <f>IFERROR(IF(-SUM(W$20:W380)+W$15&lt;0.000001,0,IF($C381&gt;='H-32A-WP06 - Debt Service'!Q$24,'H-32A-WP06 - Debt Service'!Q$27/12,0)),"-")</f>
        <v>0</v>
      </c>
      <c r="X381" s="261">
        <f>IFERROR(IF(-SUM(X$20:X380)+X$15&lt;0.000001,0,IF($C381&gt;='H-32A-WP06 - Debt Service'!T$24,'H-32A-WP06 - Debt Service'!T$27/12,0)),"-")</f>
        <v>0</v>
      </c>
      <c r="Y381" s="261">
        <f>IFERROR(IF(-SUM(Y$20:Y380)+Y$15&lt;0.000001,0,IF($C381&gt;='H-32A-WP06 - Debt Service'!#REF!,'H-32A-WP06 - Debt Service'!#REF!/12,0)),"-")</f>
        <v>0</v>
      </c>
      <c r="Z381" s="261">
        <f>IFERROR(IF(-SUM(Z$20:Z380)+Z$15&lt;0.000001,0,IF($C381&gt;='H-32A-WP06 - Debt Service'!S$24,'H-32A-WP06 - Debt Service'!S$27/12,0)),"-")</f>
        <v>0</v>
      </c>
      <c r="AA381" s="261">
        <f>IFERROR(IF(-SUM(AA$20:AA380)+AA$15&lt;0.000001,0,IF($C381&gt;='H-32A-WP06 - Debt Service'!R$24,'H-32A-WP06 - Debt Service'!R$27/12,0)),"-")</f>
        <v>0</v>
      </c>
      <c r="AB381" s="261">
        <f>IFERROR(IF(-SUM(AB$20:AB380)+AB$15&lt;0.000001,0,IF($C381&gt;='H-32A-WP06 - Debt Service'!P$24,'H-32A-WP06 - Debt Service'!P$27/12,0)),"-")</f>
        <v>0</v>
      </c>
      <c r="AC381" s="261">
        <f>IFERROR(IF(-SUM(AC$20:AC380)+AC$15&lt;0.000001,0,IF($C381&gt;='H-32A-WP06 - Debt Service'!#REF!,'H-32A-WP06 - Debt Service'!#REF!/12,0)),"-")</f>
        <v>0</v>
      </c>
      <c r="AD381" s="261">
        <f>IFERROR(IF(-SUM(AD$20:AD380)+AD$15&lt;0.000001,0,IF($C381&gt;='H-32A-WP06 - Debt Service'!#REF!,'H-32A-WP06 - Debt Service'!#REF!/12,0)),"-")</f>
        <v>0</v>
      </c>
      <c r="AE381" s="261">
        <f>IFERROR(IF(-SUM(AE$20:AE380)+AE$15&lt;0.000001,0,IF($C381&gt;='H-32A-WP06 - Debt Service'!#REF!,'H-32A-WP06 - Debt Service'!#REF!/12,0)),"-")</f>
        <v>0</v>
      </c>
      <c r="AF381" s="261">
        <f>IFERROR(IF(-SUM(AF$20:AF380)+AF$15&lt;0.000001,0,IF($C381&gt;='H-32A-WP06 - Debt Service'!#REF!,'H-32A-WP06 - Debt Service'!#REF!/12,0)),"-")</f>
        <v>0</v>
      </c>
      <c r="AH381" s="252">
        <f t="shared" si="24"/>
        <v>2049</v>
      </c>
      <c r="AI381" s="273">
        <f t="shared" si="26"/>
        <v>54455</v>
      </c>
      <c r="AJ381" s="273"/>
      <c r="AK381" s="261" t="str">
        <f>IFERROR(IF(-SUM(AK$20:AK380)+AK$15&lt;0.000001,0,IF($C381&gt;='H-32A-WP06 - Debt Service'!AH$24,'H-32A-WP06 - Debt Service'!AH$27/12,0)),"-")</f>
        <v>-</v>
      </c>
      <c r="AL381" s="261">
        <f>IFERROR(IF(-SUM(AL$20:AL380)+AL$15&lt;0.000001,0,IF($C381&gt;='H-32A-WP06 - Debt Service'!AI$24,'H-32A-WP06 - Debt Service'!AI$27/12,0)),"-")</f>
        <v>0</v>
      </c>
      <c r="AM381" s="261">
        <f>IFERROR(IF(-SUM(AM$20:AM380)+AM$15&lt;0.000001,0,IF($C381&gt;='H-32A-WP06 - Debt Service'!AJ$24,'H-32A-WP06 - Debt Service'!AJ$27/12,0)),"-")</f>
        <v>0</v>
      </c>
      <c r="AN381" s="261">
        <f>IFERROR(IF(-SUM(AN$20:AN380)+AN$15&lt;0.000001,0,IF($C381&gt;='H-32A-WP06 - Debt Service'!AK$24,'H-32A-WP06 - Debt Service'!AK$27/12,0)),"-")</f>
        <v>0</v>
      </c>
      <c r="AO381" s="261">
        <f>IFERROR(IF(-SUM(AO$20:AO380)+AO$15&lt;0.000001,0,IF($C381&gt;='H-32A-WP06 - Debt Service'!AL$24,'H-32A-WP06 - Debt Service'!AL$27/12,0)),"-")</f>
        <v>0</v>
      </c>
      <c r="AP381" s="261">
        <f>IFERROR(IF(-SUM(AP$20:AP380)+AP$15&lt;0.000001,0,IF($C381&gt;='H-32A-WP06 - Debt Service'!AM$24,'H-32A-WP06 - Debt Service'!AM$27/12,0)),"-")</f>
        <v>0</v>
      </c>
      <c r="AQ381" s="261">
        <f>IFERROR(IF(-SUM(AQ$20:AQ380)+AQ$15&lt;0.000001,0,IF($C381&gt;='H-32A-WP06 - Debt Service'!AN$24,'H-32A-WP06 - Debt Service'!AN$27/12,0)),"-")</f>
        <v>0</v>
      </c>
      <c r="AR381" s="261">
        <f>IFERROR(IF(-SUM(AR$20:AR380)+AR$15&lt;0.000001,0,IF($C381&gt;='H-32A-WP06 - Debt Service'!AO$24,'H-32A-WP06 - Debt Service'!AO$27/12,0)),"-")</f>
        <v>0</v>
      </c>
      <c r="AS381" s="261">
        <f>IFERROR(IF(-SUM(AS$20:AS380)+AS$15&lt;0.000001,0,IF($C381&gt;='H-32A-WP06 - Debt Service'!AP$24,'H-32A-WP06 - Debt Service'!AP$27/12,0)),"-")</f>
        <v>0</v>
      </c>
      <c r="AT381" s="261">
        <f>IFERROR(IF(-SUM(AT$20:AT380)+AT$15&lt;0.000001,0,IF($C381&gt;='H-32A-WP06 - Debt Service'!AQ$24,'H-32A-WP06 - Debt Service'!AQ$27/12,0)),"-")</f>
        <v>0</v>
      </c>
    </row>
    <row r="382" spans="2:46" x14ac:dyDescent="0.35">
      <c r="B382" s="252">
        <f t="shared" si="23"/>
        <v>2049</v>
      </c>
      <c r="C382" s="273">
        <f t="shared" si="25"/>
        <v>54483</v>
      </c>
      <c r="D382" s="273"/>
      <c r="E382" s="261">
        <f>IFERROR(IF(-SUM(E$20:E381)+E$15&lt;0.000001,0,IF($C382&gt;='H-32A-WP06 - Debt Service'!C$24,'H-32A-WP06 - Debt Service'!C$27/12,0)),"-")</f>
        <v>0</v>
      </c>
      <c r="F382" s="261">
        <f>IFERROR(IF(-SUM(F$20:F381)+F$15&lt;0.000001,0,IF($C382&gt;='H-32A-WP06 - Debt Service'!D$24,'H-32A-WP06 - Debt Service'!D$27/12,0)),"-")</f>
        <v>0</v>
      </c>
      <c r="G382" s="261">
        <f>IFERROR(IF(-SUM(G$20:G381)+G$15&lt;0.000001,0,IF($C382&gt;='H-32A-WP06 - Debt Service'!E$24,'H-32A-WP06 - Debt Service'!E$27/12,0)),"-")</f>
        <v>0</v>
      </c>
      <c r="H382" s="261">
        <f>IFERROR(IF(-SUM(H$20:H381)+H$15&lt;0.000001,0,IF($C382&gt;='H-32A-WP06 - Debt Service'!F$24,'H-32A-WP06 - Debt Service'!F$27/12,0)),"-")</f>
        <v>0</v>
      </c>
      <c r="I382" s="261">
        <f>IFERROR(IF(-SUM(I$20:I381)+I$15&lt;0.000001,0,IF($C382&gt;='H-32A-WP06 - Debt Service'!G$24,'H-32A-WP06 - Debt Service'!G$27/12,0)),"-")</f>
        <v>0</v>
      </c>
      <c r="J382" s="261">
        <f>IFERROR(IF(-SUM(J$20:J381)+J$15&lt;0.000001,0,IF($C382&gt;='H-32A-WP06 - Debt Service'!H$24,'H-32A-WP06 - Debt Service'!H$27/12,0)),"-")</f>
        <v>0</v>
      </c>
      <c r="K382" s="261">
        <f>IFERROR(IF(-SUM(K$20:K381)+K$15&lt;0.000001,0,IF($C382&gt;='H-32A-WP06 - Debt Service'!I$24,'H-32A-WP06 - Debt Service'!I$27/12,0)),"-")</f>
        <v>0</v>
      </c>
      <c r="L382" s="261">
        <f>IFERROR(IF(-SUM(L$20:L381)+L$15&lt;0.000001,0,IF($C382&gt;='H-32A-WP06 - Debt Service'!J$24,'H-32A-WP06 - Debt Service'!J$27/12,0)),"-")</f>
        <v>0</v>
      </c>
      <c r="M382" s="261">
        <f>IFERROR(IF(-SUM(M$20:M381)+M$15&lt;0.000001,0,IF($C382&gt;='H-32A-WP06 - Debt Service'!K$24,'H-32A-WP06 - Debt Service'!K$27/12,0)),"-")</f>
        <v>0</v>
      </c>
      <c r="N382" s="261"/>
      <c r="O382" s="261"/>
      <c r="P382" s="261">
        <f>IFERROR(IF(-SUM(P$20:P381)+P$15&lt;0.000001,0,IF($C382&gt;='H-32A-WP06 - Debt Service'!M$24,'H-32A-WP06 - Debt Service'!M$27/12,0)),"-")</f>
        <v>0</v>
      </c>
      <c r="Q382" s="261">
        <f>IFERROR(IF(-SUM(Q$20:Q381)+Q$15&lt;0.000001,0,IF($C382&gt;='H-32A-WP06 - Debt Service'!L$24,'H-32A-WP06 - Debt Service'!L$27/12,0)),"-")</f>
        <v>0</v>
      </c>
      <c r="R382" s="261">
        <f>IFERROR(IF(-SUM(R$20:R381)+R$15&lt;0.000001,0,IF($C382&gt;='H-32A-WP06 - Debt Service'!S$24,'H-32A-WP06 - Debt Service'!S$27/12,0)),"-")</f>
        <v>0</v>
      </c>
      <c r="S382" s="261">
        <f>IFERROR(IF(-SUM(S$20:S381)+S$15&lt;0.000001,0,IF($C382&gt;='H-32A-WP06 - Debt Service'!O$24,'H-32A-WP06 - Debt Service'!O$27/12,0)),"-")</f>
        <v>0</v>
      </c>
      <c r="T382" s="261">
        <f>IFERROR(IF(-SUM(T$20:T381)+T$15&lt;0.000001,0,IF($C382&gt;='H-32A-WP06 - Debt Service'!#REF!,'H-32A-WP06 - Debt Service'!#REF!/12,0)),"-")</f>
        <v>0</v>
      </c>
      <c r="U382" s="261">
        <f>IFERROR(IF(-SUM(U$20:U381)+U$15&lt;0.000001,0,IF($C382&gt;='H-32A-WP06 - Debt Service'!T$24,'H-32A-WP06 - Debt Service'!T$27/12,0)),"-")</f>
        <v>0</v>
      </c>
      <c r="V382" s="261">
        <f>IFERROR(IF(-SUM(V$20:V381)+V$15&lt;0.000001,0,IF($C382&gt;='H-32A-WP06 - Debt Service'!N$24,'H-32A-WP06 - Debt Service'!N$27/12,0)),"-")</f>
        <v>0</v>
      </c>
      <c r="W382" s="261">
        <f>IFERROR(IF(-SUM(W$20:W381)+W$15&lt;0.000001,0,IF($C382&gt;='H-32A-WP06 - Debt Service'!Q$24,'H-32A-WP06 - Debt Service'!Q$27/12,0)),"-")</f>
        <v>0</v>
      </c>
      <c r="X382" s="261">
        <f>IFERROR(IF(-SUM(X$20:X381)+X$15&lt;0.000001,0,IF($C382&gt;='H-32A-WP06 - Debt Service'!T$24,'H-32A-WP06 - Debt Service'!T$27/12,0)),"-")</f>
        <v>0</v>
      </c>
      <c r="Y382" s="261">
        <f>IFERROR(IF(-SUM(Y$20:Y381)+Y$15&lt;0.000001,0,IF($C382&gt;='H-32A-WP06 - Debt Service'!#REF!,'H-32A-WP06 - Debt Service'!#REF!/12,0)),"-")</f>
        <v>0</v>
      </c>
      <c r="Z382" s="261">
        <f>IFERROR(IF(-SUM(Z$20:Z381)+Z$15&lt;0.000001,0,IF($C382&gt;='H-32A-WP06 - Debt Service'!S$24,'H-32A-WP06 - Debt Service'!S$27/12,0)),"-")</f>
        <v>0</v>
      </c>
      <c r="AA382" s="261">
        <f>IFERROR(IF(-SUM(AA$20:AA381)+AA$15&lt;0.000001,0,IF($C382&gt;='H-32A-WP06 - Debt Service'!R$24,'H-32A-WP06 - Debt Service'!R$27/12,0)),"-")</f>
        <v>0</v>
      </c>
      <c r="AB382" s="261">
        <f>IFERROR(IF(-SUM(AB$20:AB381)+AB$15&lt;0.000001,0,IF($C382&gt;='H-32A-WP06 - Debt Service'!P$24,'H-32A-WP06 - Debt Service'!P$27/12,0)),"-")</f>
        <v>0</v>
      </c>
      <c r="AC382" s="261">
        <f>IFERROR(IF(-SUM(AC$20:AC381)+AC$15&lt;0.000001,0,IF($C382&gt;='H-32A-WP06 - Debt Service'!#REF!,'H-32A-WP06 - Debt Service'!#REF!/12,0)),"-")</f>
        <v>0</v>
      </c>
      <c r="AD382" s="261">
        <f>IFERROR(IF(-SUM(AD$20:AD381)+AD$15&lt;0.000001,0,IF($C382&gt;='H-32A-WP06 - Debt Service'!#REF!,'H-32A-WP06 - Debt Service'!#REF!/12,0)),"-")</f>
        <v>0</v>
      </c>
      <c r="AE382" s="261">
        <f>IFERROR(IF(-SUM(AE$20:AE381)+AE$15&lt;0.000001,0,IF($C382&gt;='H-32A-WP06 - Debt Service'!#REF!,'H-32A-WP06 - Debt Service'!#REF!/12,0)),"-")</f>
        <v>0</v>
      </c>
      <c r="AF382" s="261">
        <f>IFERROR(IF(-SUM(AF$20:AF381)+AF$15&lt;0.000001,0,IF($C382&gt;='H-32A-WP06 - Debt Service'!#REF!,'H-32A-WP06 - Debt Service'!#REF!/12,0)),"-")</f>
        <v>0</v>
      </c>
      <c r="AH382" s="252">
        <f t="shared" si="24"/>
        <v>2049</v>
      </c>
      <c r="AI382" s="273">
        <f t="shared" si="26"/>
        <v>54483</v>
      </c>
      <c r="AJ382" s="273"/>
      <c r="AK382" s="261" t="str">
        <f>IFERROR(IF(-SUM(AK$20:AK381)+AK$15&lt;0.000001,0,IF($C382&gt;='H-32A-WP06 - Debt Service'!AH$24,'H-32A-WP06 - Debt Service'!AH$27/12,0)),"-")</f>
        <v>-</v>
      </c>
      <c r="AL382" s="261">
        <f>IFERROR(IF(-SUM(AL$20:AL381)+AL$15&lt;0.000001,0,IF($C382&gt;='H-32A-WP06 - Debt Service'!AI$24,'H-32A-WP06 - Debt Service'!AI$27/12,0)),"-")</f>
        <v>0</v>
      </c>
      <c r="AM382" s="261">
        <f>IFERROR(IF(-SUM(AM$20:AM381)+AM$15&lt;0.000001,0,IF($C382&gt;='H-32A-WP06 - Debt Service'!AJ$24,'H-32A-WP06 - Debt Service'!AJ$27/12,0)),"-")</f>
        <v>0</v>
      </c>
      <c r="AN382" s="261">
        <f>IFERROR(IF(-SUM(AN$20:AN381)+AN$15&lt;0.000001,0,IF($C382&gt;='H-32A-WP06 - Debt Service'!AK$24,'H-32A-WP06 - Debt Service'!AK$27/12,0)),"-")</f>
        <v>0</v>
      </c>
      <c r="AO382" s="261">
        <f>IFERROR(IF(-SUM(AO$20:AO381)+AO$15&lt;0.000001,0,IF($C382&gt;='H-32A-WP06 - Debt Service'!AL$24,'H-32A-WP06 - Debt Service'!AL$27/12,0)),"-")</f>
        <v>0</v>
      </c>
      <c r="AP382" s="261">
        <f>IFERROR(IF(-SUM(AP$20:AP381)+AP$15&lt;0.000001,0,IF($C382&gt;='H-32A-WP06 - Debt Service'!AM$24,'H-32A-WP06 - Debt Service'!AM$27/12,0)),"-")</f>
        <v>0</v>
      </c>
      <c r="AQ382" s="261">
        <f>IFERROR(IF(-SUM(AQ$20:AQ381)+AQ$15&lt;0.000001,0,IF($C382&gt;='H-32A-WP06 - Debt Service'!AN$24,'H-32A-WP06 - Debt Service'!AN$27/12,0)),"-")</f>
        <v>0</v>
      </c>
      <c r="AR382" s="261">
        <f>IFERROR(IF(-SUM(AR$20:AR381)+AR$15&lt;0.000001,0,IF($C382&gt;='H-32A-WP06 - Debt Service'!AO$24,'H-32A-WP06 - Debt Service'!AO$27/12,0)),"-")</f>
        <v>0</v>
      </c>
      <c r="AS382" s="261">
        <f>IFERROR(IF(-SUM(AS$20:AS381)+AS$15&lt;0.000001,0,IF($C382&gt;='H-32A-WP06 - Debt Service'!AP$24,'H-32A-WP06 - Debt Service'!AP$27/12,0)),"-")</f>
        <v>0</v>
      </c>
      <c r="AT382" s="261">
        <f>IFERROR(IF(-SUM(AT$20:AT381)+AT$15&lt;0.000001,0,IF($C382&gt;='H-32A-WP06 - Debt Service'!AQ$24,'H-32A-WP06 - Debt Service'!AQ$27/12,0)),"-")</f>
        <v>0</v>
      </c>
    </row>
    <row r="383" spans="2:46" x14ac:dyDescent="0.35">
      <c r="B383" s="252">
        <f t="shared" si="23"/>
        <v>2049</v>
      </c>
      <c r="C383" s="273">
        <f t="shared" si="25"/>
        <v>54514</v>
      </c>
      <c r="D383" s="273"/>
      <c r="E383" s="261">
        <f>IFERROR(IF(-SUM(E$20:E382)+E$15&lt;0.000001,0,IF($C383&gt;='H-32A-WP06 - Debt Service'!C$24,'H-32A-WP06 - Debt Service'!C$27/12,0)),"-")</f>
        <v>0</v>
      </c>
      <c r="F383" s="261">
        <f>IFERROR(IF(-SUM(F$20:F382)+F$15&lt;0.000001,0,IF($C383&gt;='H-32A-WP06 - Debt Service'!D$24,'H-32A-WP06 - Debt Service'!D$27/12,0)),"-")</f>
        <v>0</v>
      </c>
      <c r="G383" s="261">
        <f>IFERROR(IF(-SUM(G$20:G382)+G$15&lt;0.000001,0,IF($C383&gt;='H-32A-WP06 - Debt Service'!E$24,'H-32A-WP06 - Debt Service'!E$27/12,0)),"-")</f>
        <v>0</v>
      </c>
      <c r="H383" s="261">
        <f>IFERROR(IF(-SUM(H$20:H382)+H$15&lt;0.000001,0,IF($C383&gt;='H-32A-WP06 - Debt Service'!F$24,'H-32A-WP06 - Debt Service'!F$27/12,0)),"-")</f>
        <v>0</v>
      </c>
      <c r="I383" s="261">
        <f>IFERROR(IF(-SUM(I$20:I382)+I$15&lt;0.000001,0,IF($C383&gt;='H-32A-WP06 - Debt Service'!G$24,'H-32A-WP06 - Debt Service'!G$27/12,0)),"-")</f>
        <v>0</v>
      </c>
      <c r="J383" s="261">
        <f>IFERROR(IF(-SUM(J$20:J382)+J$15&lt;0.000001,0,IF($C383&gt;='H-32A-WP06 - Debt Service'!H$24,'H-32A-WP06 - Debt Service'!H$27/12,0)),"-")</f>
        <v>0</v>
      </c>
      <c r="K383" s="261">
        <f>IFERROR(IF(-SUM(K$20:K382)+K$15&lt;0.000001,0,IF($C383&gt;='H-32A-WP06 - Debt Service'!I$24,'H-32A-WP06 - Debt Service'!I$27/12,0)),"-")</f>
        <v>0</v>
      </c>
      <c r="L383" s="261">
        <f>IFERROR(IF(-SUM(L$20:L382)+L$15&lt;0.000001,0,IF($C383&gt;='H-32A-WP06 - Debt Service'!J$24,'H-32A-WP06 - Debt Service'!J$27/12,0)),"-")</f>
        <v>0</v>
      </c>
      <c r="M383" s="261">
        <f>IFERROR(IF(-SUM(M$20:M382)+M$15&lt;0.000001,0,IF($C383&gt;='H-32A-WP06 - Debt Service'!K$24,'H-32A-WP06 - Debt Service'!K$27/12,0)),"-")</f>
        <v>0</v>
      </c>
      <c r="N383" s="261"/>
      <c r="O383" s="261"/>
      <c r="P383" s="261">
        <f>IFERROR(IF(-SUM(P$20:P382)+P$15&lt;0.000001,0,IF($C383&gt;='H-32A-WP06 - Debt Service'!M$24,'H-32A-WP06 - Debt Service'!M$27/12,0)),"-")</f>
        <v>0</v>
      </c>
      <c r="Q383" s="261">
        <f>IFERROR(IF(-SUM(Q$20:Q382)+Q$15&lt;0.000001,0,IF($C383&gt;='H-32A-WP06 - Debt Service'!L$24,'H-32A-WP06 - Debt Service'!L$27/12,0)),"-")</f>
        <v>0</v>
      </c>
      <c r="R383" s="261">
        <f>IFERROR(IF(-SUM(R$20:R382)+R$15&lt;0.000001,0,IF($C383&gt;='H-32A-WP06 - Debt Service'!S$24,'H-32A-WP06 - Debt Service'!S$27/12,0)),"-")</f>
        <v>0</v>
      </c>
      <c r="S383" s="261">
        <f>IFERROR(IF(-SUM(S$20:S382)+S$15&lt;0.000001,0,IF($C383&gt;='H-32A-WP06 - Debt Service'!O$24,'H-32A-WP06 - Debt Service'!O$27/12,0)),"-")</f>
        <v>0</v>
      </c>
      <c r="T383" s="261">
        <f>IFERROR(IF(-SUM(T$20:T382)+T$15&lt;0.000001,0,IF($C383&gt;='H-32A-WP06 - Debt Service'!#REF!,'H-32A-WP06 - Debt Service'!#REF!/12,0)),"-")</f>
        <v>0</v>
      </c>
      <c r="U383" s="261">
        <f>IFERROR(IF(-SUM(U$20:U382)+U$15&lt;0.000001,0,IF($C383&gt;='H-32A-WP06 - Debt Service'!T$24,'H-32A-WP06 - Debt Service'!T$27/12,0)),"-")</f>
        <v>0</v>
      </c>
      <c r="V383" s="261">
        <f>IFERROR(IF(-SUM(V$20:V382)+V$15&lt;0.000001,0,IF($C383&gt;='H-32A-WP06 - Debt Service'!N$24,'H-32A-WP06 - Debt Service'!N$27/12,0)),"-")</f>
        <v>0</v>
      </c>
      <c r="W383" s="261">
        <f>IFERROR(IF(-SUM(W$20:W382)+W$15&lt;0.000001,0,IF($C383&gt;='H-32A-WP06 - Debt Service'!Q$24,'H-32A-WP06 - Debt Service'!Q$27/12,0)),"-")</f>
        <v>0</v>
      </c>
      <c r="X383" s="261">
        <f>IFERROR(IF(-SUM(X$20:X382)+X$15&lt;0.000001,0,IF($C383&gt;='H-32A-WP06 - Debt Service'!T$24,'H-32A-WP06 - Debt Service'!T$27/12,0)),"-")</f>
        <v>0</v>
      </c>
      <c r="Y383" s="261">
        <f>IFERROR(IF(-SUM(Y$20:Y382)+Y$15&lt;0.000001,0,IF($C383&gt;='H-32A-WP06 - Debt Service'!#REF!,'H-32A-WP06 - Debt Service'!#REF!/12,0)),"-")</f>
        <v>0</v>
      </c>
      <c r="Z383" s="261">
        <f>IFERROR(IF(-SUM(Z$20:Z382)+Z$15&lt;0.000001,0,IF($C383&gt;='H-32A-WP06 - Debt Service'!S$24,'H-32A-WP06 - Debt Service'!S$27/12,0)),"-")</f>
        <v>0</v>
      </c>
      <c r="AA383" s="261">
        <f>IFERROR(IF(-SUM(AA$20:AA382)+AA$15&lt;0.000001,0,IF($C383&gt;='H-32A-WP06 - Debt Service'!R$24,'H-32A-WP06 - Debt Service'!R$27/12,0)),"-")</f>
        <v>0</v>
      </c>
      <c r="AB383" s="261">
        <f>IFERROR(IF(-SUM(AB$20:AB382)+AB$15&lt;0.000001,0,IF($C383&gt;='H-32A-WP06 - Debt Service'!P$24,'H-32A-WP06 - Debt Service'!P$27/12,0)),"-")</f>
        <v>0</v>
      </c>
      <c r="AC383" s="261">
        <f>IFERROR(IF(-SUM(AC$20:AC382)+AC$15&lt;0.000001,0,IF($C383&gt;='H-32A-WP06 - Debt Service'!#REF!,'H-32A-WP06 - Debt Service'!#REF!/12,0)),"-")</f>
        <v>0</v>
      </c>
      <c r="AD383" s="261">
        <f>IFERROR(IF(-SUM(AD$20:AD382)+AD$15&lt;0.000001,0,IF($C383&gt;='H-32A-WP06 - Debt Service'!#REF!,'H-32A-WP06 - Debt Service'!#REF!/12,0)),"-")</f>
        <v>0</v>
      </c>
      <c r="AE383" s="261">
        <f>IFERROR(IF(-SUM(AE$20:AE382)+AE$15&lt;0.000001,0,IF($C383&gt;='H-32A-WP06 - Debt Service'!#REF!,'H-32A-WP06 - Debt Service'!#REF!/12,0)),"-")</f>
        <v>0</v>
      </c>
      <c r="AF383" s="261">
        <f>IFERROR(IF(-SUM(AF$20:AF382)+AF$15&lt;0.000001,0,IF($C383&gt;='H-32A-WP06 - Debt Service'!#REF!,'H-32A-WP06 - Debt Service'!#REF!/12,0)),"-")</f>
        <v>0</v>
      </c>
      <c r="AH383" s="252">
        <f t="shared" si="24"/>
        <v>2049</v>
      </c>
      <c r="AI383" s="273">
        <f t="shared" si="26"/>
        <v>54514</v>
      </c>
      <c r="AJ383" s="273"/>
      <c r="AK383" s="261" t="str">
        <f>IFERROR(IF(-SUM(AK$20:AK382)+AK$15&lt;0.000001,0,IF($C383&gt;='H-32A-WP06 - Debt Service'!AH$24,'H-32A-WP06 - Debt Service'!AH$27/12,0)),"-")</f>
        <v>-</v>
      </c>
      <c r="AL383" s="261">
        <f>IFERROR(IF(-SUM(AL$20:AL382)+AL$15&lt;0.000001,0,IF($C383&gt;='H-32A-WP06 - Debt Service'!AI$24,'H-32A-WP06 - Debt Service'!AI$27/12,0)),"-")</f>
        <v>0</v>
      </c>
      <c r="AM383" s="261">
        <f>IFERROR(IF(-SUM(AM$20:AM382)+AM$15&lt;0.000001,0,IF($C383&gt;='H-32A-WP06 - Debt Service'!AJ$24,'H-32A-WP06 - Debt Service'!AJ$27/12,0)),"-")</f>
        <v>0</v>
      </c>
      <c r="AN383" s="261">
        <f>IFERROR(IF(-SUM(AN$20:AN382)+AN$15&lt;0.000001,0,IF($C383&gt;='H-32A-WP06 - Debt Service'!AK$24,'H-32A-WP06 - Debt Service'!AK$27/12,0)),"-")</f>
        <v>0</v>
      </c>
      <c r="AO383" s="261">
        <f>IFERROR(IF(-SUM(AO$20:AO382)+AO$15&lt;0.000001,0,IF($C383&gt;='H-32A-WP06 - Debt Service'!AL$24,'H-32A-WP06 - Debt Service'!AL$27/12,0)),"-")</f>
        <v>0</v>
      </c>
      <c r="AP383" s="261">
        <f>IFERROR(IF(-SUM(AP$20:AP382)+AP$15&lt;0.000001,0,IF($C383&gt;='H-32A-WP06 - Debt Service'!AM$24,'H-32A-WP06 - Debt Service'!AM$27/12,0)),"-")</f>
        <v>0</v>
      </c>
      <c r="AQ383" s="261">
        <f>IFERROR(IF(-SUM(AQ$20:AQ382)+AQ$15&lt;0.000001,0,IF($C383&gt;='H-32A-WP06 - Debt Service'!AN$24,'H-32A-WP06 - Debt Service'!AN$27/12,0)),"-")</f>
        <v>0</v>
      </c>
      <c r="AR383" s="261">
        <f>IFERROR(IF(-SUM(AR$20:AR382)+AR$15&lt;0.000001,0,IF($C383&gt;='H-32A-WP06 - Debt Service'!AO$24,'H-32A-WP06 - Debt Service'!AO$27/12,0)),"-")</f>
        <v>0</v>
      </c>
      <c r="AS383" s="261">
        <f>IFERROR(IF(-SUM(AS$20:AS382)+AS$15&lt;0.000001,0,IF($C383&gt;='H-32A-WP06 - Debt Service'!AP$24,'H-32A-WP06 - Debt Service'!AP$27/12,0)),"-")</f>
        <v>0</v>
      </c>
      <c r="AT383" s="261">
        <f>IFERROR(IF(-SUM(AT$20:AT382)+AT$15&lt;0.000001,0,IF($C383&gt;='H-32A-WP06 - Debt Service'!AQ$24,'H-32A-WP06 - Debt Service'!AQ$27/12,0)),"-")</f>
        <v>0</v>
      </c>
    </row>
    <row r="384" spans="2:46" x14ac:dyDescent="0.35">
      <c r="B384" s="252">
        <f t="shared" si="23"/>
        <v>2049</v>
      </c>
      <c r="C384" s="273">
        <f t="shared" si="25"/>
        <v>54544</v>
      </c>
      <c r="D384" s="273"/>
      <c r="E384" s="261">
        <f>IFERROR(IF(-SUM(E$20:E383)+E$15&lt;0.000001,0,IF($C384&gt;='H-32A-WP06 - Debt Service'!C$24,'H-32A-WP06 - Debt Service'!C$27/12,0)),"-")</f>
        <v>0</v>
      </c>
      <c r="F384" s="261">
        <f>IFERROR(IF(-SUM(F$20:F383)+F$15&lt;0.000001,0,IF($C384&gt;='H-32A-WP06 - Debt Service'!D$24,'H-32A-WP06 - Debt Service'!D$27/12,0)),"-")</f>
        <v>0</v>
      </c>
      <c r="G384" s="261">
        <f>IFERROR(IF(-SUM(G$20:G383)+G$15&lt;0.000001,0,IF($C384&gt;='H-32A-WP06 - Debt Service'!E$24,'H-32A-WP06 - Debt Service'!E$27/12,0)),"-")</f>
        <v>0</v>
      </c>
      <c r="H384" s="261">
        <f>IFERROR(IF(-SUM(H$20:H383)+H$15&lt;0.000001,0,IF($C384&gt;='H-32A-WP06 - Debt Service'!F$24,'H-32A-WP06 - Debt Service'!F$27/12,0)),"-")</f>
        <v>0</v>
      </c>
      <c r="I384" s="261">
        <f>IFERROR(IF(-SUM(I$20:I383)+I$15&lt;0.000001,0,IF($C384&gt;='H-32A-WP06 - Debt Service'!G$24,'H-32A-WP06 - Debt Service'!G$27/12,0)),"-")</f>
        <v>0</v>
      </c>
      <c r="J384" s="261">
        <f>IFERROR(IF(-SUM(J$20:J383)+J$15&lt;0.000001,0,IF($C384&gt;='H-32A-WP06 - Debt Service'!H$24,'H-32A-WP06 - Debt Service'!H$27/12,0)),"-")</f>
        <v>0</v>
      </c>
      <c r="K384" s="261">
        <f>IFERROR(IF(-SUM(K$20:K383)+K$15&lt;0.000001,0,IF($C384&gt;='H-32A-WP06 - Debt Service'!I$24,'H-32A-WP06 - Debt Service'!I$27/12,0)),"-")</f>
        <v>0</v>
      </c>
      <c r="L384" s="261">
        <f>IFERROR(IF(-SUM(L$20:L383)+L$15&lt;0.000001,0,IF($C384&gt;='H-32A-WP06 - Debt Service'!J$24,'H-32A-WP06 - Debt Service'!J$27/12,0)),"-")</f>
        <v>0</v>
      </c>
      <c r="M384" s="261">
        <f>IFERROR(IF(-SUM(M$20:M383)+M$15&lt;0.000001,0,IF($C384&gt;='H-32A-WP06 - Debt Service'!K$24,'H-32A-WP06 - Debt Service'!K$27/12,0)),"-")</f>
        <v>0</v>
      </c>
      <c r="N384" s="261"/>
      <c r="O384" s="261"/>
      <c r="P384" s="261">
        <f>IFERROR(IF(-SUM(P$20:P383)+P$15&lt;0.000001,0,IF($C384&gt;='H-32A-WP06 - Debt Service'!M$24,'H-32A-WP06 - Debt Service'!M$27/12,0)),"-")</f>
        <v>0</v>
      </c>
      <c r="Q384" s="261">
        <f>IFERROR(IF(-SUM(Q$20:Q383)+Q$15&lt;0.000001,0,IF($C384&gt;='H-32A-WP06 - Debt Service'!L$24,'H-32A-WP06 - Debt Service'!L$27/12,0)),"-")</f>
        <v>0</v>
      </c>
      <c r="R384" s="261">
        <f>IFERROR(IF(-SUM(R$20:R383)+R$15&lt;0.000001,0,IF($C384&gt;='H-32A-WP06 - Debt Service'!S$24,'H-32A-WP06 - Debt Service'!S$27/12,0)),"-")</f>
        <v>0</v>
      </c>
      <c r="S384" s="261">
        <f>IFERROR(IF(-SUM(S$20:S383)+S$15&lt;0.000001,0,IF($C384&gt;='H-32A-WP06 - Debt Service'!O$24,'H-32A-WP06 - Debt Service'!O$27/12,0)),"-")</f>
        <v>0</v>
      </c>
      <c r="T384" s="261">
        <f>IFERROR(IF(-SUM(T$20:T383)+T$15&lt;0.000001,0,IF($C384&gt;='H-32A-WP06 - Debt Service'!#REF!,'H-32A-WP06 - Debt Service'!#REF!/12,0)),"-")</f>
        <v>0</v>
      </c>
      <c r="U384" s="261">
        <f>IFERROR(IF(-SUM(U$20:U383)+U$15&lt;0.000001,0,IF($C384&gt;='H-32A-WP06 - Debt Service'!T$24,'H-32A-WP06 - Debt Service'!T$27/12,0)),"-")</f>
        <v>0</v>
      </c>
      <c r="V384" s="261">
        <f>IFERROR(IF(-SUM(V$20:V383)+V$15&lt;0.000001,0,IF($C384&gt;='H-32A-WP06 - Debt Service'!N$24,'H-32A-WP06 - Debt Service'!N$27/12,0)),"-")</f>
        <v>0</v>
      </c>
      <c r="W384" s="261">
        <f>IFERROR(IF(-SUM(W$20:W383)+W$15&lt;0.000001,0,IF($C384&gt;='H-32A-WP06 - Debt Service'!Q$24,'H-32A-WP06 - Debt Service'!Q$27/12,0)),"-")</f>
        <v>0</v>
      </c>
      <c r="X384" s="261">
        <f>IFERROR(IF(-SUM(X$20:X383)+X$15&lt;0.000001,0,IF($C384&gt;='H-32A-WP06 - Debt Service'!T$24,'H-32A-WP06 - Debt Service'!T$27/12,0)),"-")</f>
        <v>0</v>
      </c>
      <c r="Y384" s="261">
        <f>IFERROR(IF(-SUM(Y$20:Y383)+Y$15&lt;0.000001,0,IF($C384&gt;='H-32A-WP06 - Debt Service'!#REF!,'H-32A-WP06 - Debt Service'!#REF!/12,0)),"-")</f>
        <v>0</v>
      </c>
      <c r="Z384" s="261">
        <f>IFERROR(IF(-SUM(Z$20:Z383)+Z$15&lt;0.000001,0,IF($C384&gt;='H-32A-WP06 - Debt Service'!S$24,'H-32A-WP06 - Debt Service'!S$27/12,0)),"-")</f>
        <v>0</v>
      </c>
      <c r="AA384" s="261">
        <f>IFERROR(IF(-SUM(AA$20:AA383)+AA$15&lt;0.000001,0,IF($C384&gt;='H-32A-WP06 - Debt Service'!R$24,'H-32A-WP06 - Debt Service'!R$27/12,0)),"-")</f>
        <v>0</v>
      </c>
      <c r="AB384" s="261">
        <f>IFERROR(IF(-SUM(AB$20:AB383)+AB$15&lt;0.000001,0,IF($C384&gt;='H-32A-WP06 - Debt Service'!P$24,'H-32A-WP06 - Debt Service'!P$27/12,0)),"-")</f>
        <v>0</v>
      </c>
      <c r="AC384" s="261">
        <f>IFERROR(IF(-SUM(AC$20:AC383)+AC$15&lt;0.000001,0,IF($C384&gt;='H-32A-WP06 - Debt Service'!#REF!,'H-32A-WP06 - Debt Service'!#REF!/12,0)),"-")</f>
        <v>0</v>
      </c>
      <c r="AD384" s="261">
        <f>IFERROR(IF(-SUM(AD$20:AD383)+AD$15&lt;0.000001,0,IF($C384&gt;='H-32A-WP06 - Debt Service'!#REF!,'H-32A-WP06 - Debt Service'!#REF!/12,0)),"-")</f>
        <v>0</v>
      </c>
      <c r="AE384" s="261">
        <f>IFERROR(IF(-SUM(AE$20:AE383)+AE$15&lt;0.000001,0,IF($C384&gt;='H-32A-WP06 - Debt Service'!#REF!,'H-32A-WP06 - Debt Service'!#REF!/12,0)),"-")</f>
        <v>0</v>
      </c>
      <c r="AF384" s="261">
        <f>IFERROR(IF(-SUM(AF$20:AF383)+AF$15&lt;0.000001,0,IF($C384&gt;='H-32A-WP06 - Debt Service'!#REF!,'H-32A-WP06 - Debt Service'!#REF!/12,0)),"-")</f>
        <v>0</v>
      </c>
      <c r="AH384" s="252">
        <f t="shared" si="24"/>
        <v>2049</v>
      </c>
      <c r="AI384" s="273">
        <f t="shared" si="26"/>
        <v>54544</v>
      </c>
      <c r="AJ384" s="273"/>
      <c r="AK384" s="261" t="str">
        <f>IFERROR(IF(-SUM(AK$20:AK383)+AK$15&lt;0.000001,0,IF($C384&gt;='H-32A-WP06 - Debt Service'!AH$24,'H-32A-WP06 - Debt Service'!AH$27/12,0)),"-")</f>
        <v>-</v>
      </c>
      <c r="AL384" s="261">
        <f>IFERROR(IF(-SUM(AL$20:AL383)+AL$15&lt;0.000001,0,IF($C384&gt;='H-32A-WP06 - Debt Service'!AI$24,'H-32A-WP06 - Debt Service'!AI$27/12,0)),"-")</f>
        <v>0</v>
      </c>
      <c r="AM384" s="261">
        <f>IFERROR(IF(-SUM(AM$20:AM383)+AM$15&lt;0.000001,0,IF($C384&gt;='H-32A-WP06 - Debt Service'!AJ$24,'H-32A-WP06 - Debt Service'!AJ$27/12,0)),"-")</f>
        <v>0</v>
      </c>
      <c r="AN384" s="261">
        <f>IFERROR(IF(-SUM(AN$20:AN383)+AN$15&lt;0.000001,0,IF($C384&gt;='H-32A-WP06 - Debt Service'!AK$24,'H-32A-WP06 - Debt Service'!AK$27/12,0)),"-")</f>
        <v>0</v>
      </c>
      <c r="AO384" s="261">
        <f>IFERROR(IF(-SUM(AO$20:AO383)+AO$15&lt;0.000001,0,IF($C384&gt;='H-32A-WP06 - Debt Service'!AL$24,'H-32A-WP06 - Debt Service'!AL$27/12,0)),"-")</f>
        <v>0</v>
      </c>
      <c r="AP384" s="261">
        <f>IFERROR(IF(-SUM(AP$20:AP383)+AP$15&lt;0.000001,0,IF($C384&gt;='H-32A-WP06 - Debt Service'!AM$24,'H-32A-WP06 - Debt Service'!AM$27/12,0)),"-")</f>
        <v>0</v>
      </c>
      <c r="AQ384" s="261">
        <f>IFERROR(IF(-SUM(AQ$20:AQ383)+AQ$15&lt;0.000001,0,IF($C384&gt;='H-32A-WP06 - Debt Service'!AN$24,'H-32A-WP06 - Debt Service'!AN$27/12,0)),"-")</f>
        <v>0</v>
      </c>
      <c r="AR384" s="261">
        <f>IFERROR(IF(-SUM(AR$20:AR383)+AR$15&lt;0.000001,0,IF($C384&gt;='H-32A-WP06 - Debt Service'!AO$24,'H-32A-WP06 - Debt Service'!AO$27/12,0)),"-")</f>
        <v>0</v>
      </c>
      <c r="AS384" s="261">
        <f>IFERROR(IF(-SUM(AS$20:AS383)+AS$15&lt;0.000001,0,IF($C384&gt;='H-32A-WP06 - Debt Service'!AP$24,'H-32A-WP06 - Debt Service'!AP$27/12,0)),"-")</f>
        <v>0</v>
      </c>
      <c r="AT384" s="261">
        <f>IFERROR(IF(-SUM(AT$20:AT383)+AT$15&lt;0.000001,0,IF($C384&gt;='H-32A-WP06 - Debt Service'!AQ$24,'H-32A-WP06 - Debt Service'!AQ$27/12,0)),"-")</f>
        <v>0</v>
      </c>
    </row>
    <row r="385" spans="2:46" x14ac:dyDescent="0.35">
      <c r="B385" s="252">
        <f t="shared" si="23"/>
        <v>2049</v>
      </c>
      <c r="C385" s="273">
        <f t="shared" si="25"/>
        <v>54575</v>
      </c>
      <c r="D385" s="273"/>
      <c r="E385" s="261">
        <f>IFERROR(IF(-SUM(E$20:E384)+E$15&lt;0.000001,0,IF($C385&gt;='H-32A-WP06 - Debt Service'!C$24,'H-32A-WP06 - Debt Service'!C$27/12,0)),"-")</f>
        <v>0</v>
      </c>
      <c r="F385" s="261">
        <f>IFERROR(IF(-SUM(F$20:F384)+F$15&lt;0.000001,0,IF($C385&gt;='H-32A-WP06 - Debt Service'!D$24,'H-32A-WP06 - Debt Service'!D$27/12,0)),"-")</f>
        <v>0</v>
      </c>
      <c r="G385" s="261">
        <f>IFERROR(IF(-SUM(G$20:G384)+G$15&lt;0.000001,0,IF($C385&gt;='H-32A-WP06 - Debt Service'!E$24,'H-32A-WP06 - Debt Service'!E$27/12,0)),"-")</f>
        <v>0</v>
      </c>
      <c r="H385" s="261">
        <f>IFERROR(IF(-SUM(H$20:H384)+H$15&lt;0.000001,0,IF($C385&gt;='H-32A-WP06 - Debt Service'!F$24,'H-32A-WP06 - Debt Service'!F$27/12,0)),"-")</f>
        <v>0</v>
      </c>
      <c r="I385" s="261">
        <f>IFERROR(IF(-SUM(I$20:I384)+I$15&lt;0.000001,0,IF($C385&gt;='H-32A-WP06 - Debt Service'!G$24,'H-32A-WP06 - Debt Service'!G$27/12,0)),"-")</f>
        <v>0</v>
      </c>
      <c r="J385" s="261">
        <f>IFERROR(IF(-SUM(J$20:J384)+J$15&lt;0.000001,0,IF($C385&gt;='H-32A-WP06 - Debt Service'!H$24,'H-32A-WP06 - Debt Service'!H$27/12,0)),"-")</f>
        <v>0</v>
      </c>
      <c r="K385" s="261">
        <f>IFERROR(IF(-SUM(K$20:K384)+K$15&lt;0.000001,0,IF($C385&gt;='H-32A-WP06 - Debt Service'!I$24,'H-32A-WP06 - Debt Service'!I$27/12,0)),"-")</f>
        <v>0</v>
      </c>
      <c r="L385" s="261">
        <f>IFERROR(IF(-SUM(L$20:L384)+L$15&lt;0.000001,0,IF($C385&gt;='H-32A-WP06 - Debt Service'!J$24,'H-32A-WP06 - Debt Service'!J$27/12,0)),"-")</f>
        <v>0</v>
      </c>
      <c r="M385" s="261">
        <f>IFERROR(IF(-SUM(M$20:M384)+M$15&lt;0.000001,0,IF($C385&gt;='H-32A-WP06 - Debt Service'!K$24,'H-32A-WP06 - Debt Service'!K$27/12,0)),"-")</f>
        <v>0</v>
      </c>
      <c r="N385" s="261"/>
      <c r="O385" s="261"/>
      <c r="P385" s="261">
        <f>IFERROR(IF(-SUM(P$20:P384)+P$15&lt;0.000001,0,IF($C385&gt;='H-32A-WP06 - Debt Service'!M$24,'H-32A-WP06 - Debt Service'!M$27/12,0)),"-")</f>
        <v>0</v>
      </c>
      <c r="Q385" s="261">
        <f>IFERROR(IF(-SUM(Q$20:Q384)+Q$15&lt;0.000001,0,IF($C385&gt;='H-32A-WP06 - Debt Service'!L$24,'H-32A-WP06 - Debt Service'!L$27/12,0)),"-")</f>
        <v>0</v>
      </c>
      <c r="R385" s="261">
        <f>IFERROR(IF(-SUM(R$20:R384)+R$15&lt;0.000001,0,IF($C385&gt;='H-32A-WP06 - Debt Service'!S$24,'H-32A-WP06 - Debt Service'!S$27/12,0)),"-")</f>
        <v>0</v>
      </c>
      <c r="S385" s="261">
        <f>IFERROR(IF(-SUM(S$20:S384)+S$15&lt;0.000001,0,IF($C385&gt;='H-32A-WP06 - Debt Service'!O$24,'H-32A-WP06 - Debt Service'!O$27/12,0)),"-")</f>
        <v>0</v>
      </c>
      <c r="T385" s="261">
        <f>IFERROR(IF(-SUM(T$20:T384)+T$15&lt;0.000001,0,IF($C385&gt;='H-32A-WP06 - Debt Service'!#REF!,'H-32A-WP06 - Debt Service'!#REF!/12,0)),"-")</f>
        <v>0</v>
      </c>
      <c r="U385" s="261">
        <f>IFERROR(IF(-SUM(U$20:U384)+U$15&lt;0.000001,0,IF($C385&gt;='H-32A-WP06 - Debt Service'!T$24,'H-32A-WP06 - Debt Service'!T$27/12,0)),"-")</f>
        <v>0</v>
      </c>
      <c r="V385" s="261">
        <f>IFERROR(IF(-SUM(V$20:V384)+V$15&lt;0.000001,0,IF($C385&gt;='H-32A-WP06 - Debt Service'!N$24,'H-32A-WP06 - Debt Service'!N$27/12,0)),"-")</f>
        <v>0</v>
      </c>
      <c r="W385" s="261">
        <f>IFERROR(IF(-SUM(W$20:W384)+W$15&lt;0.000001,0,IF($C385&gt;='H-32A-WP06 - Debt Service'!Q$24,'H-32A-WP06 - Debt Service'!Q$27/12,0)),"-")</f>
        <v>0</v>
      </c>
      <c r="X385" s="261">
        <f>IFERROR(IF(-SUM(X$20:X384)+X$15&lt;0.000001,0,IF($C385&gt;='H-32A-WP06 - Debt Service'!T$24,'H-32A-WP06 - Debt Service'!T$27/12,0)),"-")</f>
        <v>0</v>
      </c>
      <c r="Y385" s="261">
        <f>IFERROR(IF(-SUM(Y$20:Y384)+Y$15&lt;0.000001,0,IF($C385&gt;='H-32A-WP06 - Debt Service'!#REF!,'H-32A-WP06 - Debt Service'!#REF!/12,0)),"-")</f>
        <v>0</v>
      </c>
      <c r="Z385" s="261">
        <f>IFERROR(IF(-SUM(Z$20:Z384)+Z$15&lt;0.000001,0,IF($C385&gt;='H-32A-WP06 - Debt Service'!S$24,'H-32A-WP06 - Debt Service'!S$27/12,0)),"-")</f>
        <v>0</v>
      </c>
      <c r="AA385" s="261">
        <f>IFERROR(IF(-SUM(AA$20:AA384)+AA$15&lt;0.000001,0,IF($C385&gt;='H-32A-WP06 - Debt Service'!R$24,'H-32A-WP06 - Debt Service'!R$27/12,0)),"-")</f>
        <v>0</v>
      </c>
      <c r="AB385" s="261">
        <f>IFERROR(IF(-SUM(AB$20:AB384)+AB$15&lt;0.000001,0,IF($C385&gt;='H-32A-WP06 - Debt Service'!P$24,'H-32A-WP06 - Debt Service'!P$27/12,0)),"-")</f>
        <v>0</v>
      </c>
      <c r="AC385" s="261">
        <f>IFERROR(IF(-SUM(AC$20:AC384)+AC$15&lt;0.000001,0,IF($C385&gt;='H-32A-WP06 - Debt Service'!#REF!,'H-32A-WP06 - Debt Service'!#REF!/12,0)),"-")</f>
        <v>0</v>
      </c>
      <c r="AD385" s="261">
        <f>IFERROR(IF(-SUM(AD$20:AD384)+AD$15&lt;0.000001,0,IF($C385&gt;='H-32A-WP06 - Debt Service'!#REF!,'H-32A-WP06 - Debt Service'!#REF!/12,0)),"-")</f>
        <v>0</v>
      </c>
      <c r="AE385" s="261">
        <f>IFERROR(IF(-SUM(AE$20:AE384)+AE$15&lt;0.000001,0,IF($C385&gt;='H-32A-WP06 - Debt Service'!#REF!,'H-32A-WP06 - Debt Service'!#REF!/12,0)),"-")</f>
        <v>0</v>
      </c>
      <c r="AF385" s="261">
        <f>IFERROR(IF(-SUM(AF$20:AF384)+AF$15&lt;0.000001,0,IF($C385&gt;='H-32A-WP06 - Debt Service'!#REF!,'H-32A-WP06 - Debt Service'!#REF!/12,0)),"-")</f>
        <v>0</v>
      </c>
      <c r="AH385" s="252">
        <f t="shared" si="24"/>
        <v>2049</v>
      </c>
      <c r="AI385" s="273">
        <f t="shared" si="26"/>
        <v>54575</v>
      </c>
      <c r="AJ385" s="273"/>
      <c r="AK385" s="261" t="str">
        <f>IFERROR(IF(-SUM(AK$20:AK384)+AK$15&lt;0.000001,0,IF($C385&gt;='H-32A-WP06 - Debt Service'!AH$24,'H-32A-WP06 - Debt Service'!AH$27/12,0)),"-")</f>
        <v>-</v>
      </c>
      <c r="AL385" s="261">
        <f>IFERROR(IF(-SUM(AL$20:AL384)+AL$15&lt;0.000001,0,IF($C385&gt;='H-32A-WP06 - Debt Service'!AI$24,'H-32A-WP06 - Debt Service'!AI$27/12,0)),"-")</f>
        <v>0</v>
      </c>
      <c r="AM385" s="261">
        <f>IFERROR(IF(-SUM(AM$20:AM384)+AM$15&lt;0.000001,0,IF($C385&gt;='H-32A-WP06 - Debt Service'!AJ$24,'H-32A-WP06 - Debt Service'!AJ$27/12,0)),"-")</f>
        <v>0</v>
      </c>
      <c r="AN385" s="261">
        <f>IFERROR(IF(-SUM(AN$20:AN384)+AN$15&lt;0.000001,0,IF($C385&gt;='H-32A-WP06 - Debt Service'!AK$24,'H-32A-WP06 - Debt Service'!AK$27/12,0)),"-")</f>
        <v>0</v>
      </c>
      <c r="AO385" s="261">
        <f>IFERROR(IF(-SUM(AO$20:AO384)+AO$15&lt;0.000001,0,IF($C385&gt;='H-32A-WP06 - Debt Service'!AL$24,'H-32A-WP06 - Debt Service'!AL$27/12,0)),"-")</f>
        <v>0</v>
      </c>
      <c r="AP385" s="261">
        <f>IFERROR(IF(-SUM(AP$20:AP384)+AP$15&lt;0.000001,0,IF($C385&gt;='H-32A-WP06 - Debt Service'!AM$24,'H-32A-WP06 - Debt Service'!AM$27/12,0)),"-")</f>
        <v>0</v>
      </c>
      <c r="AQ385" s="261">
        <f>IFERROR(IF(-SUM(AQ$20:AQ384)+AQ$15&lt;0.000001,0,IF($C385&gt;='H-32A-WP06 - Debt Service'!AN$24,'H-32A-WP06 - Debt Service'!AN$27/12,0)),"-")</f>
        <v>0</v>
      </c>
      <c r="AR385" s="261">
        <f>IFERROR(IF(-SUM(AR$20:AR384)+AR$15&lt;0.000001,0,IF($C385&gt;='H-32A-WP06 - Debt Service'!AO$24,'H-32A-WP06 - Debt Service'!AO$27/12,0)),"-")</f>
        <v>0</v>
      </c>
      <c r="AS385" s="261">
        <f>IFERROR(IF(-SUM(AS$20:AS384)+AS$15&lt;0.000001,0,IF($C385&gt;='H-32A-WP06 - Debt Service'!AP$24,'H-32A-WP06 - Debt Service'!AP$27/12,0)),"-")</f>
        <v>0</v>
      </c>
      <c r="AT385" s="261">
        <f>IFERROR(IF(-SUM(AT$20:AT384)+AT$15&lt;0.000001,0,IF($C385&gt;='H-32A-WP06 - Debt Service'!AQ$24,'H-32A-WP06 - Debt Service'!AQ$27/12,0)),"-")</f>
        <v>0</v>
      </c>
    </row>
    <row r="386" spans="2:46" x14ac:dyDescent="0.35">
      <c r="B386" s="252">
        <f t="shared" si="23"/>
        <v>2049</v>
      </c>
      <c r="C386" s="273">
        <f t="shared" si="25"/>
        <v>54605</v>
      </c>
      <c r="D386" s="273"/>
      <c r="E386" s="261">
        <f>IFERROR(IF(-SUM(E$20:E385)+E$15&lt;0.000001,0,IF($C386&gt;='H-32A-WP06 - Debt Service'!C$24,'H-32A-WP06 - Debt Service'!C$27/12,0)),"-")</f>
        <v>0</v>
      </c>
      <c r="F386" s="261">
        <f>IFERROR(IF(-SUM(F$20:F385)+F$15&lt;0.000001,0,IF($C386&gt;='H-32A-WP06 - Debt Service'!D$24,'H-32A-WP06 - Debt Service'!D$27/12,0)),"-")</f>
        <v>0</v>
      </c>
      <c r="G386" s="261">
        <f>IFERROR(IF(-SUM(G$20:G385)+G$15&lt;0.000001,0,IF($C386&gt;='H-32A-WP06 - Debt Service'!E$24,'H-32A-WP06 - Debt Service'!E$27/12,0)),"-")</f>
        <v>0</v>
      </c>
      <c r="H386" s="261">
        <f>IFERROR(IF(-SUM(H$20:H385)+H$15&lt;0.000001,0,IF($C386&gt;='H-32A-WP06 - Debt Service'!F$24,'H-32A-WP06 - Debt Service'!F$27/12,0)),"-")</f>
        <v>0</v>
      </c>
      <c r="I386" s="261">
        <f>IFERROR(IF(-SUM(I$20:I385)+I$15&lt;0.000001,0,IF($C386&gt;='H-32A-WP06 - Debt Service'!G$24,'H-32A-WP06 - Debt Service'!G$27/12,0)),"-")</f>
        <v>0</v>
      </c>
      <c r="J386" s="261">
        <f>IFERROR(IF(-SUM(J$20:J385)+J$15&lt;0.000001,0,IF($C386&gt;='H-32A-WP06 - Debt Service'!H$24,'H-32A-WP06 - Debt Service'!H$27/12,0)),"-")</f>
        <v>0</v>
      </c>
      <c r="K386" s="261">
        <f>IFERROR(IF(-SUM(K$20:K385)+K$15&lt;0.000001,0,IF($C386&gt;='H-32A-WP06 - Debt Service'!I$24,'H-32A-WP06 - Debt Service'!I$27/12,0)),"-")</f>
        <v>0</v>
      </c>
      <c r="L386" s="261">
        <f>IFERROR(IF(-SUM(L$20:L385)+L$15&lt;0.000001,0,IF($C386&gt;='H-32A-WP06 - Debt Service'!J$24,'H-32A-WP06 - Debt Service'!J$27/12,0)),"-")</f>
        <v>0</v>
      </c>
      <c r="M386" s="261">
        <f>IFERROR(IF(-SUM(M$20:M385)+M$15&lt;0.000001,0,IF($C386&gt;='H-32A-WP06 - Debt Service'!K$24,'H-32A-WP06 - Debt Service'!K$27/12,0)),"-")</f>
        <v>0</v>
      </c>
      <c r="N386" s="261"/>
      <c r="O386" s="261"/>
      <c r="P386" s="261">
        <f>IFERROR(IF(-SUM(P$20:P385)+P$15&lt;0.000001,0,IF($C386&gt;='H-32A-WP06 - Debt Service'!M$24,'H-32A-WP06 - Debt Service'!M$27/12,0)),"-")</f>
        <v>0</v>
      </c>
      <c r="Q386" s="261">
        <f>IFERROR(IF(-SUM(Q$20:Q385)+Q$15&lt;0.000001,0,IF($C386&gt;='H-32A-WP06 - Debt Service'!L$24,'H-32A-WP06 - Debt Service'!L$27/12,0)),"-")</f>
        <v>0</v>
      </c>
      <c r="R386" s="261">
        <f>IFERROR(IF(-SUM(R$20:R385)+R$15&lt;0.000001,0,IF($C386&gt;='H-32A-WP06 - Debt Service'!S$24,'H-32A-WP06 - Debt Service'!S$27/12,0)),"-")</f>
        <v>0</v>
      </c>
      <c r="S386" s="261">
        <f>IFERROR(IF(-SUM(S$20:S385)+S$15&lt;0.000001,0,IF($C386&gt;='H-32A-WP06 - Debt Service'!O$24,'H-32A-WP06 - Debt Service'!O$27/12,0)),"-")</f>
        <v>0</v>
      </c>
      <c r="T386" s="261">
        <f>IFERROR(IF(-SUM(T$20:T385)+T$15&lt;0.000001,0,IF($C386&gt;='H-32A-WP06 - Debt Service'!#REF!,'H-32A-WP06 - Debt Service'!#REF!/12,0)),"-")</f>
        <v>0</v>
      </c>
      <c r="U386" s="261">
        <f>IFERROR(IF(-SUM(U$20:U385)+U$15&lt;0.000001,0,IF($C386&gt;='H-32A-WP06 - Debt Service'!T$24,'H-32A-WP06 - Debt Service'!T$27/12,0)),"-")</f>
        <v>0</v>
      </c>
      <c r="V386" s="261">
        <f>IFERROR(IF(-SUM(V$20:V385)+V$15&lt;0.000001,0,IF($C386&gt;='H-32A-WP06 - Debt Service'!N$24,'H-32A-WP06 - Debt Service'!N$27/12,0)),"-")</f>
        <v>0</v>
      </c>
      <c r="W386" s="261">
        <f>IFERROR(IF(-SUM(W$20:W385)+W$15&lt;0.000001,0,IF($C386&gt;='H-32A-WP06 - Debt Service'!Q$24,'H-32A-WP06 - Debt Service'!Q$27/12,0)),"-")</f>
        <v>0</v>
      </c>
      <c r="X386" s="261">
        <f>IFERROR(IF(-SUM(X$20:X385)+X$15&lt;0.000001,0,IF($C386&gt;='H-32A-WP06 - Debt Service'!T$24,'H-32A-WP06 - Debt Service'!T$27/12,0)),"-")</f>
        <v>0</v>
      </c>
      <c r="Y386" s="261">
        <f>IFERROR(IF(-SUM(Y$20:Y385)+Y$15&lt;0.000001,0,IF($C386&gt;='H-32A-WP06 - Debt Service'!#REF!,'H-32A-WP06 - Debt Service'!#REF!/12,0)),"-")</f>
        <v>0</v>
      </c>
      <c r="Z386" s="261">
        <f>IFERROR(IF(-SUM(Z$20:Z385)+Z$15&lt;0.000001,0,IF($C386&gt;='H-32A-WP06 - Debt Service'!S$24,'H-32A-WP06 - Debt Service'!S$27/12,0)),"-")</f>
        <v>0</v>
      </c>
      <c r="AA386" s="261">
        <f>IFERROR(IF(-SUM(AA$20:AA385)+AA$15&lt;0.000001,0,IF($C386&gt;='H-32A-WP06 - Debt Service'!R$24,'H-32A-WP06 - Debt Service'!R$27/12,0)),"-")</f>
        <v>0</v>
      </c>
      <c r="AB386" s="261">
        <f>IFERROR(IF(-SUM(AB$20:AB385)+AB$15&lt;0.000001,0,IF($C386&gt;='H-32A-WP06 - Debt Service'!P$24,'H-32A-WP06 - Debt Service'!P$27/12,0)),"-")</f>
        <v>0</v>
      </c>
      <c r="AC386" s="261">
        <f>IFERROR(IF(-SUM(AC$20:AC385)+AC$15&lt;0.000001,0,IF($C386&gt;='H-32A-WP06 - Debt Service'!#REF!,'H-32A-WP06 - Debt Service'!#REF!/12,0)),"-")</f>
        <v>0</v>
      </c>
      <c r="AD386" s="261">
        <f>IFERROR(IF(-SUM(AD$20:AD385)+AD$15&lt;0.000001,0,IF($C386&gt;='H-32A-WP06 - Debt Service'!#REF!,'H-32A-WP06 - Debt Service'!#REF!/12,0)),"-")</f>
        <v>0</v>
      </c>
      <c r="AE386" s="261">
        <f>IFERROR(IF(-SUM(AE$20:AE385)+AE$15&lt;0.000001,0,IF($C386&gt;='H-32A-WP06 - Debt Service'!#REF!,'H-32A-WP06 - Debt Service'!#REF!/12,0)),"-")</f>
        <v>0</v>
      </c>
      <c r="AF386" s="261">
        <f>IFERROR(IF(-SUM(AF$20:AF385)+AF$15&lt;0.000001,0,IF($C386&gt;='H-32A-WP06 - Debt Service'!#REF!,'H-32A-WP06 - Debt Service'!#REF!/12,0)),"-")</f>
        <v>0</v>
      </c>
      <c r="AH386" s="252">
        <f t="shared" si="24"/>
        <v>2049</v>
      </c>
      <c r="AI386" s="273">
        <f t="shared" si="26"/>
        <v>54605</v>
      </c>
      <c r="AJ386" s="273"/>
      <c r="AK386" s="261" t="str">
        <f>IFERROR(IF(-SUM(AK$20:AK385)+AK$15&lt;0.000001,0,IF($C386&gt;='H-32A-WP06 - Debt Service'!AH$24,'H-32A-WP06 - Debt Service'!AH$27/12,0)),"-")</f>
        <v>-</v>
      </c>
      <c r="AL386" s="261">
        <f>IFERROR(IF(-SUM(AL$20:AL385)+AL$15&lt;0.000001,0,IF($C386&gt;='H-32A-WP06 - Debt Service'!AI$24,'H-32A-WP06 - Debt Service'!AI$27/12,0)),"-")</f>
        <v>0</v>
      </c>
      <c r="AM386" s="261">
        <f>IFERROR(IF(-SUM(AM$20:AM385)+AM$15&lt;0.000001,0,IF($C386&gt;='H-32A-WP06 - Debt Service'!AJ$24,'H-32A-WP06 - Debt Service'!AJ$27/12,0)),"-")</f>
        <v>0</v>
      </c>
      <c r="AN386" s="261">
        <f>IFERROR(IF(-SUM(AN$20:AN385)+AN$15&lt;0.000001,0,IF($C386&gt;='H-32A-WP06 - Debt Service'!AK$24,'H-32A-WP06 - Debt Service'!AK$27/12,0)),"-")</f>
        <v>0</v>
      </c>
      <c r="AO386" s="261">
        <f>IFERROR(IF(-SUM(AO$20:AO385)+AO$15&lt;0.000001,0,IF($C386&gt;='H-32A-WP06 - Debt Service'!AL$24,'H-32A-WP06 - Debt Service'!AL$27/12,0)),"-")</f>
        <v>0</v>
      </c>
      <c r="AP386" s="261">
        <f>IFERROR(IF(-SUM(AP$20:AP385)+AP$15&lt;0.000001,0,IF($C386&gt;='H-32A-WP06 - Debt Service'!AM$24,'H-32A-WP06 - Debt Service'!AM$27/12,0)),"-")</f>
        <v>0</v>
      </c>
      <c r="AQ386" s="261">
        <f>IFERROR(IF(-SUM(AQ$20:AQ385)+AQ$15&lt;0.000001,0,IF($C386&gt;='H-32A-WP06 - Debt Service'!AN$24,'H-32A-WP06 - Debt Service'!AN$27/12,0)),"-")</f>
        <v>0</v>
      </c>
      <c r="AR386" s="261">
        <f>IFERROR(IF(-SUM(AR$20:AR385)+AR$15&lt;0.000001,0,IF($C386&gt;='H-32A-WP06 - Debt Service'!AO$24,'H-32A-WP06 - Debt Service'!AO$27/12,0)),"-")</f>
        <v>0</v>
      </c>
      <c r="AS386" s="261">
        <f>IFERROR(IF(-SUM(AS$20:AS385)+AS$15&lt;0.000001,0,IF($C386&gt;='H-32A-WP06 - Debt Service'!AP$24,'H-32A-WP06 - Debt Service'!AP$27/12,0)),"-")</f>
        <v>0</v>
      </c>
      <c r="AT386" s="261">
        <f>IFERROR(IF(-SUM(AT$20:AT385)+AT$15&lt;0.000001,0,IF($C386&gt;='H-32A-WP06 - Debt Service'!AQ$24,'H-32A-WP06 - Debt Service'!AQ$27/12,0)),"-")</f>
        <v>0</v>
      </c>
    </row>
    <row r="387" spans="2:46" x14ac:dyDescent="0.35">
      <c r="B387" s="252">
        <f t="shared" si="23"/>
        <v>2049</v>
      </c>
      <c r="C387" s="273">
        <f t="shared" si="25"/>
        <v>54636</v>
      </c>
      <c r="D387" s="273"/>
      <c r="E387" s="261">
        <f>IFERROR(IF(-SUM(E$20:E386)+E$15&lt;0.000001,0,IF($C387&gt;='H-32A-WP06 - Debt Service'!C$24,'H-32A-WP06 - Debt Service'!C$27/12,0)),"-")</f>
        <v>0</v>
      </c>
      <c r="F387" s="261">
        <f>IFERROR(IF(-SUM(F$20:F386)+F$15&lt;0.000001,0,IF($C387&gt;='H-32A-WP06 - Debt Service'!D$24,'H-32A-WP06 - Debt Service'!D$27/12,0)),"-")</f>
        <v>0</v>
      </c>
      <c r="G387" s="261">
        <f>IFERROR(IF(-SUM(G$20:G386)+G$15&lt;0.000001,0,IF($C387&gt;='H-32A-WP06 - Debt Service'!E$24,'H-32A-WP06 - Debt Service'!E$27/12,0)),"-")</f>
        <v>0</v>
      </c>
      <c r="H387" s="261">
        <f>IFERROR(IF(-SUM(H$20:H386)+H$15&lt;0.000001,0,IF($C387&gt;='H-32A-WP06 - Debt Service'!F$24,'H-32A-WP06 - Debt Service'!F$27/12,0)),"-")</f>
        <v>0</v>
      </c>
      <c r="I387" s="261">
        <f>IFERROR(IF(-SUM(I$20:I386)+I$15&lt;0.000001,0,IF($C387&gt;='H-32A-WP06 - Debt Service'!G$24,'H-32A-WP06 - Debt Service'!G$27/12,0)),"-")</f>
        <v>0</v>
      </c>
      <c r="J387" s="261">
        <f>IFERROR(IF(-SUM(J$20:J386)+J$15&lt;0.000001,0,IF($C387&gt;='H-32A-WP06 - Debt Service'!H$24,'H-32A-WP06 - Debt Service'!H$27/12,0)),"-")</f>
        <v>0</v>
      </c>
      <c r="K387" s="261">
        <f>IFERROR(IF(-SUM(K$20:K386)+K$15&lt;0.000001,0,IF($C387&gt;='H-32A-WP06 - Debt Service'!I$24,'H-32A-WP06 - Debt Service'!I$27/12,0)),"-")</f>
        <v>0</v>
      </c>
      <c r="L387" s="261">
        <f>IFERROR(IF(-SUM(L$20:L386)+L$15&lt;0.000001,0,IF($C387&gt;='H-32A-WP06 - Debt Service'!J$24,'H-32A-WP06 - Debt Service'!J$27/12,0)),"-")</f>
        <v>0</v>
      </c>
      <c r="M387" s="261">
        <f>IFERROR(IF(-SUM(M$20:M386)+M$15&lt;0.000001,0,IF($C387&gt;='H-32A-WP06 - Debt Service'!K$24,'H-32A-WP06 - Debt Service'!K$27/12,0)),"-")</f>
        <v>0</v>
      </c>
      <c r="N387" s="261"/>
      <c r="O387" s="261"/>
      <c r="P387" s="261">
        <f>IFERROR(IF(-SUM(P$20:P386)+P$15&lt;0.000001,0,IF($C387&gt;='H-32A-WP06 - Debt Service'!M$24,'H-32A-WP06 - Debt Service'!M$27/12,0)),"-")</f>
        <v>0</v>
      </c>
      <c r="Q387" s="261">
        <f>IFERROR(IF(-SUM(Q$20:Q386)+Q$15&lt;0.000001,0,IF($C387&gt;='H-32A-WP06 - Debt Service'!L$24,'H-32A-WP06 - Debt Service'!L$27/12,0)),"-")</f>
        <v>0</v>
      </c>
      <c r="R387" s="261">
        <f>IFERROR(IF(-SUM(R$20:R386)+R$15&lt;0.000001,0,IF($C387&gt;='H-32A-WP06 - Debt Service'!S$24,'H-32A-WP06 - Debt Service'!S$27/12,0)),"-")</f>
        <v>0</v>
      </c>
      <c r="S387" s="261">
        <f>IFERROR(IF(-SUM(S$20:S386)+S$15&lt;0.000001,0,IF($C387&gt;='H-32A-WP06 - Debt Service'!O$24,'H-32A-WP06 - Debt Service'!O$27/12,0)),"-")</f>
        <v>0</v>
      </c>
      <c r="T387" s="261">
        <f>IFERROR(IF(-SUM(T$20:T386)+T$15&lt;0.000001,0,IF($C387&gt;='H-32A-WP06 - Debt Service'!#REF!,'H-32A-WP06 - Debt Service'!#REF!/12,0)),"-")</f>
        <v>0</v>
      </c>
      <c r="U387" s="261">
        <f>IFERROR(IF(-SUM(U$20:U386)+U$15&lt;0.000001,0,IF($C387&gt;='H-32A-WP06 - Debt Service'!T$24,'H-32A-WP06 - Debt Service'!T$27/12,0)),"-")</f>
        <v>0</v>
      </c>
      <c r="V387" s="261">
        <f>IFERROR(IF(-SUM(V$20:V386)+V$15&lt;0.000001,0,IF($C387&gt;='H-32A-WP06 - Debt Service'!N$24,'H-32A-WP06 - Debt Service'!N$27/12,0)),"-")</f>
        <v>0</v>
      </c>
      <c r="W387" s="261">
        <f>IFERROR(IF(-SUM(W$20:W386)+W$15&lt;0.000001,0,IF($C387&gt;='H-32A-WP06 - Debt Service'!Q$24,'H-32A-WP06 - Debt Service'!Q$27/12,0)),"-")</f>
        <v>0</v>
      </c>
      <c r="X387" s="261">
        <f>IFERROR(IF(-SUM(X$20:X386)+X$15&lt;0.000001,0,IF($C387&gt;='H-32A-WP06 - Debt Service'!T$24,'H-32A-WP06 - Debt Service'!T$27/12,0)),"-")</f>
        <v>0</v>
      </c>
      <c r="Y387" s="261">
        <f>IFERROR(IF(-SUM(Y$20:Y386)+Y$15&lt;0.000001,0,IF($C387&gt;='H-32A-WP06 - Debt Service'!#REF!,'H-32A-WP06 - Debt Service'!#REF!/12,0)),"-")</f>
        <v>0</v>
      </c>
      <c r="Z387" s="261">
        <f>IFERROR(IF(-SUM(Z$20:Z386)+Z$15&lt;0.000001,0,IF($C387&gt;='H-32A-WP06 - Debt Service'!S$24,'H-32A-WP06 - Debt Service'!S$27/12,0)),"-")</f>
        <v>0</v>
      </c>
      <c r="AA387" s="261">
        <f>IFERROR(IF(-SUM(AA$20:AA386)+AA$15&lt;0.000001,0,IF($C387&gt;='H-32A-WP06 - Debt Service'!R$24,'H-32A-WP06 - Debt Service'!R$27/12,0)),"-")</f>
        <v>0</v>
      </c>
      <c r="AB387" s="261">
        <f>IFERROR(IF(-SUM(AB$20:AB386)+AB$15&lt;0.000001,0,IF($C387&gt;='H-32A-WP06 - Debt Service'!P$24,'H-32A-WP06 - Debt Service'!P$27/12,0)),"-")</f>
        <v>0</v>
      </c>
      <c r="AC387" s="261">
        <f>IFERROR(IF(-SUM(AC$20:AC386)+AC$15&lt;0.000001,0,IF($C387&gt;='H-32A-WP06 - Debt Service'!#REF!,'H-32A-WP06 - Debt Service'!#REF!/12,0)),"-")</f>
        <v>0</v>
      </c>
      <c r="AD387" s="261">
        <f>IFERROR(IF(-SUM(AD$20:AD386)+AD$15&lt;0.000001,0,IF($C387&gt;='H-32A-WP06 - Debt Service'!#REF!,'H-32A-WP06 - Debt Service'!#REF!/12,0)),"-")</f>
        <v>0</v>
      </c>
      <c r="AE387" s="261">
        <f>IFERROR(IF(-SUM(AE$20:AE386)+AE$15&lt;0.000001,0,IF($C387&gt;='H-32A-WP06 - Debt Service'!#REF!,'H-32A-WP06 - Debt Service'!#REF!/12,0)),"-")</f>
        <v>0</v>
      </c>
      <c r="AF387" s="261">
        <f>IFERROR(IF(-SUM(AF$20:AF386)+AF$15&lt;0.000001,0,IF($C387&gt;='H-32A-WP06 - Debt Service'!#REF!,'H-32A-WP06 - Debt Service'!#REF!/12,0)),"-")</f>
        <v>0</v>
      </c>
      <c r="AH387" s="252">
        <f t="shared" si="24"/>
        <v>2049</v>
      </c>
      <c r="AI387" s="273">
        <f t="shared" si="26"/>
        <v>54636</v>
      </c>
      <c r="AJ387" s="273"/>
      <c r="AK387" s="261" t="str">
        <f>IFERROR(IF(-SUM(AK$20:AK386)+AK$15&lt;0.000001,0,IF($C387&gt;='H-32A-WP06 - Debt Service'!AH$24,'H-32A-WP06 - Debt Service'!AH$27/12,0)),"-")</f>
        <v>-</v>
      </c>
      <c r="AL387" s="261">
        <f>IFERROR(IF(-SUM(AL$20:AL386)+AL$15&lt;0.000001,0,IF($C387&gt;='H-32A-WP06 - Debt Service'!AI$24,'H-32A-WP06 - Debt Service'!AI$27/12,0)),"-")</f>
        <v>0</v>
      </c>
      <c r="AM387" s="261">
        <f>IFERROR(IF(-SUM(AM$20:AM386)+AM$15&lt;0.000001,0,IF($C387&gt;='H-32A-WP06 - Debt Service'!AJ$24,'H-32A-WP06 - Debt Service'!AJ$27/12,0)),"-")</f>
        <v>0</v>
      </c>
      <c r="AN387" s="261">
        <f>IFERROR(IF(-SUM(AN$20:AN386)+AN$15&lt;0.000001,0,IF($C387&gt;='H-32A-WP06 - Debt Service'!AK$24,'H-32A-WP06 - Debt Service'!AK$27/12,0)),"-")</f>
        <v>0</v>
      </c>
      <c r="AO387" s="261">
        <f>IFERROR(IF(-SUM(AO$20:AO386)+AO$15&lt;0.000001,0,IF($C387&gt;='H-32A-WP06 - Debt Service'!AL$24,'H-32A-WP06 - Debt Service'!AL$27/12,0)),"-")</f>
        <v>0</v>
      </c>
      <c r="AP387" s="261">
        <f>IFERROR(IF(-SUM(AP$20:AP386)+AP$15&lt;0.000001,0,IF($C387&gt;='H-32A-WP06 - Debt Service'!AM$24,'H-32A-WP06 - Debt Service'!AM$27/12,0)),"-")</f>
        <v>0</v>
      </c>
      <c r="AQ387" s="261">
        <f>IFERROR(IF(-SUM(AQ$20:AQ386)+AQ$15&lt;0.000001,0,IF($C387&gt;='H-32A-WP06 - Debt Service'!AN$24,'H-32A-WP06 - Debt Service'!AN$27/12,0)),"-")</f>
        <v>0</v>
      </c>
      <c r="AR387" s="261">
        <f>IFERROR(IF(-SUM(AR$20:AR386)+AR$15&lt;0.000001,0,IF($C387&gt;='H-32A-WP06 - Debt Service'!AO$24,'H-32A-WP06 - Debt Service'!AO$27/12,0)),"-")</f>
        <v>0</v>
      </c>
      <c r="AS387" s="261">
        <f>IFERROR(IF(-SUM(AS$20:AS386)+AS$15&lt;0.000001,0,IF($C387&gt;='H-32A-WP06 - Debt Service'!AP$24,'H-32A-WP06 - Debt Service'!AP$27/12,0)),"-")</f>
        <v>0</v>
      </c>
      <c r="AT387" s="261">
        <f>IFERROR(IF(-SUM(AT$20:AT386)+AT$15&lt;0.000001,0,IF($C387&gt;='H-32A-WP06 - Debt Service'!AQ$24,'H-32A-WP06 - Debt Service'!AQ$27/12,0)),"-")</f>
        <v>0</v>
      </c>
    </row>
    <row r="388" spans="2:46" x14ac:dyDescent="0.35">
      <c r="B388" s="252">
        <f t="shared" si="23"/>
        <v>2049</v>
      </c>
      <c r="C388" s="273">
        <f t="shared" si="25"/>
        <v>54667</v>
      </c>
      <c r="D388" s="273"/>
      <c r="E388" s="261">
        <f>IFERROR(IF(-SUM(E$20:E387)+E$15&lt;0.000001,0,IF($C388&gt;='H-32A-WP06 - Debt Service'!C$24,'H-32A-WP06 - Debt Service'!C$27/12,0)),"-")</f>
        <v>0</v>
      </c>
      <c r="F388" s="261">
        <f>IFERROR(IF(-SUM(F$20:F387)+F$15&lt;0.000001,0,IF($C388&gt;='H-32A-WP06 - Debt Service'!D$24,'H-32A-WP06 - Debt Service'!D$27/12,0)),"-")</f>
        <v>0</v>
      </c>
      <c r="G388" s="261">
        <f>IFERROR(IF(-SUM(G$20:G387)+G$15&lt;0.000001,0,IF($C388&gt;='H-32A-WP06 - Debt Service'!E$24,'H-32A-WP06 - Debt Service'!E$27/12,0)),"-")</f>
        <v>0</v>
      </c>
      <c r="H388" s="261">
        <f>IFERROR(IF(-SUM(H$20:H387)+H$15&lt;0.000001,0,IF($C388&gt;='H-32A-WP06 - Debt Service'!F$24,'H-32A-WP06 - Debt Service'!F$27/12,0)),"-")</f>
        <v>0</v>
      </c>
      <c r="I388" s="261">
        <f>IFERROR(IF(-SUM(I$20:I387)+I$15&lt;0.000001,0,IF($C388&gt;='H-32A-WP06 - Debt Service'!G$24,'H-32A-WP06 - Debt Service'!G$27/12,0)),"-")</f>
        <v>0</v>
      </c>
      <c r="J388" s="261">
        <f>IFERROR(IF(-SUM(J$20:J387)+J$15&lt;0.000001,0,IF($C388&gt;='H-32A-WP06 - Debt Service'!H$24,'H-32A-WP06 - Debt Service'!H$27/12,0)),"-")</f>
        <v>0</v>
      </c>
      <c r="K388" s="261">
        <f>IFERROR(IF(-SUM(K$20:K387)+K$15&lt;0.000001,0,IF($C388&gt;='H-32A-WP06 - Debt Service'!I$24,'H-32A-WP06 - Debt Service'!I$27/12,0)),"-")</f>
        <v>0</v>
      </c>
      <c r="L388" s="261">
        <f>IFERROR(IF(-SUM(L$20:L387)+L$15&lt;0.000001,0,IF($C388&gt;='H-32A-WP06 - Debt Service'!J$24,'H-32A-WP06 - Debt Service'!J$27/12,0)),"-")</f>
        <v>0</v>
      </c>
      <c r="M388" s="261">
        <f>IFERROR(IF(-SUM(M$20:M387)+M$15&lt;0.000001,0,IF($C388&gt;='H-32A-WP06 - Debt Service'!K$24,'H-32A-WP06 - Debt Service'!K$27/12,0)),"-")</f>
        <v>0</v>
      </c>
      <c r="N388" s="261"/>
      <c r="O388" s="261"/>
      <c r="P388" s="261">
        <f>IFERROR(IF(-SUM(P$20:P387)+P$15&lt;0.000001,0,IF($C388&gt;='H-32A-WP06 - Debt Service'!M$24,'H-32A-WP06 - Debt Service'!M$27/12,0)),"-")</f>
        <v>0</v>
      </c>
      <c r="Q388" s="261">
        <f>IFERROR(IF(-SUM(Q$20:Q387)+Q$15&lt;0.000001,0,IF($C388&gt;='H-32A-WP06 - Debt Service'!L$24,'H-32A-WP06 - Debt Service'!L$27/12,0)),"-")</f>
        <v>0</v>
      </c>
      <c r="R388" s="261">
        <f>IFERROR(IF(-SUM(R$20:R387)+R$15&lt;0.000001,0,IF($C388&gt;='H-32A-WP06 - Debt Service'!S$24,'H-32A-WP06 - Debt Service'!S$27/12,0)),"-")</f>
        <v>0</v>
      </c>
      <c r="S388" s="261">
        <f>IFERROR(IF(-SUM(S$20:S387)+S$15&lt;0.000001,0,IF($C388&gt;='H-32A-WP06 - Debt Service'!O$24,'H-32A-WP06 - Debt Service'!O$27/12,0)),"-")</f>
        <v>0</v>
      </c>
      <c r="T388" s="261">
        <f>IFERROR(IF(-SUM(T$20:T387)+T$15&lt;0.000001,0,IF($C388&gt;='H-32A-WP06 - Debt Service'!#REF!,'H-32A-WP06 - Debt Service'!#REF!/12,0)),"-")</f>
        <v>0</v>
      </c>
      <c r="U388" s="261">
        <f>IFERROR(IF(-SUM(U$20:U387)+U$15&lt;0.000001,0,IF($C388&gt;='H-32A-WP06 - Debt Service'!T$24,'H-32A-WP06 - Debt Service'!T$27/12,0)),"-")</f>
        <v>0</v>
      </c>
      <c r="V388" s="261">
        <f>IFERROR(IF(-SUM(V$20:V387)+V$15&lt;0.000001,0,IF($C388&gt;='H-32A-WP06 - Debt Service'!N$24,'H-32A-WP06 - Debt Service'!N$27/12,0)),"-")</f>
        <v>0</v>
      </c>
      <c r="W388" s="261">
        <f>IFERROR(IF(-SUM(W$20:W387)+W$15&lt;0.000001,0,IF($C388&gt;='H-32A-WP06 - Debt Service'!Q$24,'H-32A-WP06 - Debt Service'!Q$27/12,0)),"-")</f>
        <v>0</v>
      </c>
      <c r="X388" s="261">
        <f>IFERROR(IF(-SUM(X$20:X387)+X$15&lt;0.000001,0,IF($C388&gt;='H-32A-WP06 - Debt Service'!T$24,'H-32A-WP06 - Debt Service'!T$27/12,0)),"-")</f>
        <v>0</v>
      </c>
      <c r="Y388" s="261">
        <f>IFERROR(IF(-SUM(Y$20:Y387)+Y$15&lt;0.000001,0,IF($C388&gt;='H-32A-WP06 - Debt Service'!#REF!,'H-32A-WP06 - Debt Service'!#REF!/12,0)),"-")</f>
        <v>0</v>
      </c>
      <c r="Z388" s="261">
        <f>IFERROR(IF(-SUM(Z$20:Z387)+Z$15&lt;0.000001,0,IF($C388&gt;='H-32A-WP06 - Debt Service'!S$24,'H-32A-WP06 - Debt Service'!S$27/12,0)),"-")</f>
        <v>0</v>
      </c>
      <c r="AA388" s="261">
        <f>IFERROR(IF(-SUM(AA$20:AA387)+AA$15&lt;0.000001,0,IF($C388&gt;='H-32A-WP06 - Debt Service'!R$24,'H-32A-WP06 - Debt Service'!R$27/12,0)),"-")</f>
        <v>0</v>
      </c>
      <c r="AB388" s="261">
        <f>IFERROR(IF(-SUM(AB$20:AB387)+AB$15&lt;0.000001,0,IF($C388&gt;='H-32A-WP06 - Debt Service'!P$24,'H-32A-WP06 - Debt Service'!P$27/12,0)),"-")</f>
        <v>0</v>
      </c>
      <c r="AC388" s="261">
        <f>IFERROR(IF(-SUM(AC$20:AC387)+AC$15&lt;0.000001,0,IF($C388&gt;='H-32A-WP06 - Debt Service'!#REF!,'H-32A-WP06 - Debt Service'!#REF!/12,0)),"-")</f>
        <v>0</v>
      </c>
      <c r="AD388" s="261">
        <f>IFERROR(IF(-SUM(AD$20:AD387)+AD$15&lt;0.000001,0,IF($C388&gt;='H-32A-WP06 - Debt Service'!#REF!,'H-32A-WP06 - Debt Service'!#REF!/12,0)),"-")</f>
        <v>0</v>
      </c>
      <c r="AE388" s="261">
        <f>IFERROR(IF(-SUM(AE$20:AE387)+AE$15&lt;0.000001,0,IF($C388&gt;='H-32A-WP06 - Debt Service'!#REF!,'H-32A-WP06 - Debt Service'!#REF!/12,0)),"-")</f>
        <v>0</v>
      </c>
      <c r="AF388" s="261">
        <f>IFERROR(IF(-SUM(AF$20:AF387)+AF$15&lt;0.000001,0,IF($C388&gt;='H-32A-WP06 - Debt Service'!#REF!,'H-32A-WP06 - Debt Service'!#REF!/12,0)),"-")</f>
        <v>0</v>
      </c>
      <c r="AH388" s="252">
        <f t="shared" si="24"/>
        <v>2049</v>
      </c>
      <c r="AI388" s="273">
        <f t="shared" si="26"/>
        <v>54667</v>
      </c>
      <c r="AJ388" s="273"/>
      <c r="AK388" s="261" t="str">
        <f>IFERROR(IF(-SUM(AK$20:AK387)+AK$15&lt;0.000001,0,IF($C388&gt;='H-32A-WP06 - Debt Service'!AH$24,'H-32A-WP06 - Debt Service'!AH$27/12,0)),"-")</f>
        <v>-</v>
      </c>
      <c r="AL388" s="261">
        <f>IFERROR(IF(-SUM(AL$20:AL387)+AL$15&lt;0.000001,0,IF($C388&gt;='H-32A-WP06 - Debt Service'!AI$24,'H-32A-WP06 - Debt Service'!AI$27/12,0)),"-")</f>
        <v>0</v>
      </c>
      <c r="AM388" s="261">
        <f>IFERROR(IF(-SUM(AM$20:AM387)+AM$15&lt;0.000001,0,IF($C388&gt;='H-32A-WP06 - Debt Service'!AJ$24,'H-32A-WP06 - Debt Service'!AJ$27/12,0)),"-")</f>
        <v>0</v>
      </c>
      <c r="AN388" s="261">
        <f>IFERROR(IF(-SUM(AN$20:AN387)+AN$15&lt;0.000001,0,IF($C388&gt;='H-32A-WP06 - Debt Service'!AK$24,'H-32A-WP06 - Debt Service'!AK$27/12,0)),"-")</f>
        <v>0</v>
      </c>
      <c r="AO388" s="261">
        <f>IFERROR(IF(-SUM(AO$20:AO387)+AO$15&lt;0.000001,0,IF($C388&gt;='H-32A-WP06 - Debt Service'!AL$24,'H-32A-WP06 - Debt Service'!AL$27/12,0)),"-")</f>
        <v>0</v>
      </c>
      <c r="AP388" s="261">
        <f>IFERROR(IF(-SUM(AP$20:AP387)+AP$15&lt;0.000001,0,IF($C388&gt;='H-32A-WP06 - Debt Service'!AM$24,'H-32A-WP06 - Debt Service'!AM$27/12,0)),"-")</f>
        <v>0</v>
      </c>
      <c r="AQ388" s="261">
        <f>IFERROR(IF(-SUM(AQ$20:AQ387)+AQ$15&lt;0.000001,0,IF($C388&gt;='H-32A-WP06 - Debt Service'!AN$24,'H-32A-WP06 - Debt Service'!AN$27/12,0)),"-")</f>
        <v>0</v>
      </c>
      <c r="AR388" s="261">
        <f>IFERROR(IF(-SUM(AR$20:AR387)+AR$15&lt;0.000001,0,IF($C388&gt;='H-32A-WP06 - Debt Service'!AO$24,'H-32A-WP06 - Debt Service'!AO$27/12,0)),"-")</f>
        <v>0</v>
      </c>
      <c r="AS388" s="261">
        <f>IFERROR(IF(-SUM(AS$20:AS387)+AS$15&lt;0.000001,0,IF($C388&gt;='H-32A-WP06 - Debt Service'!AP$24,'H-32A-WP06 - Debt Service'!AP$27/12,0)),"-")</f>
        <v>0</v>
      </c>
      <c r="AT388" s="261">
        <f>IFERROR(IF(-SUM(AT$20:AT387)+AT$15&lt;0.000001,0,IF($C388&gt;='H-32A-WP06 - Debt Service'!AQ$24,'H-32A-WP06 - Debt Service'!AQ$27/12,0)),"-")</f>
        <v>0</v>
      </c>
    </row>
    <row r="389" spans="2:46" x14ac:dyDescent="0.35">
      <c r="B389" s="252">
        <f t="shared" si="23"/>
        <v>2049</v>
      </c>
      <c r="C389" s="273">
        <f t="shared" si="25"/>
        <v>54697</v>
      </c>
      <c r="D389" s="273"/>
      <c r="E389" s="261">
        <f>IFERROR(IF(-SUM(E$20:E388)+E$15&lt;0.000001,0,IF($C389&gt;='H-32A-WP06 - Debt Service'!C$24,'H-32A-WP06 - Debt Service'!C$27/12,0)),"-")</f>
        <v>0</v>
      </c>
      <c r="F389" s="261">
        <f>IFERROR(IF(-SUM(F$20:F388)+F$15&lt;0.000001,0,IF($C389&gt;='H-32A-WP06 - Debt Service'!D$24,'H-32A-WP06 - Debt Service'!D$27/12,0)),"-")</f>
        <v>0</v>
      </c>
      <c r="G389" s="261">
        <f>IFERROR(IF(-SUM(G$20:G388)+G$15&lt;0.000001,0,IF($C389&gt;='H-32A-WP06 - Debt Service'!E$24,'H-32A-WP06 - Debt Service'!E$27/12,0)),"-")</f>
        <v>0</v>
      </c>
      <c r="H389" s="261">
        <f>IFERROR(IF(-SUM(H$20:H388)+H$15&lt;0.000001,0,IF($C389&gt;='H-32A-WP06 - Debt Service'!F$24,'H-32A-WP06 - Debt Service'!F$27/12,0)),"-")</f>
        <v>0</v>
      </c>
      <c r="I389" s="261">
        <f>IFERROR(IF(-SUM(I$20:I388)+I$15&lt;0.000001,0,IF($C389&gt;='H-32A-WP06 - Debt Service'!G$24,'H-32A-WP06 - Debt Service'!G$27/12,0)),"-")</f>
        <v>0</v>
      </c>
      <c r="J389" s="261">
        <f>IFERROR(IF(-SUM(J$20:J388)+J$15&lt;0.000001,0,IF($C389&gt;='H-32A-WP06 - Debt Service'!H$24,'H-32A-WP06 - Debt Service'!H$27/12,0)),"-")</f>
        <v>0</v>
      </c>
      <c r="K389" s="261">
        <f>IFERROR(IF(-SUM(K$20:K388)+K$15&lt;0.000001,0,IF($C389&gt;='H-32A-WP06 - Debt Service'!I$24,'H-32A-WP06 - Debt Service'!I$27/12,0)),"-")</f>
        <v>0</v>
      </c>
      <c r="L389" s="261">
        <f>IFERROR(IF(-SUM(L$20:L388)+L$15&lt;0.000001,0,IF($C389&gt;='H-32A-WP06 - Debt Service'!J$24,'H-32A-WP06 - Debt Service'!J$27/12,0)),"-")</f>
        <v>0</v>
      </c>
      <c r="M389" s="261">
        <f>IFERROR(IF(-SUM(M$20:M388)+M$15&lt;0.000001,0,IF($C389&gt;='H-32A-WP06 - Debt Service'!K$24,'H-32A-WP06 - Debt Service'!K$27/12,0)),"-")</f>
        <v>0</v>
      </c>
      <c r="N389" s="261"/>
      <c r="O389" s="261"/>
      <c r="P389" s="261">
        <f>IFERROR(IF(-SUM(P$20:P388)+P$15&lt;0.000001,0,IF($C389&gt;='H-32A-WP06 - Debt Service'!M$24,'H-32A-WP06 - Debt Service'!M$27/12,0)),"-")</f>
        <v>0</v>
      </c>
      <c r="Q389" s="261">
        <f>IFERROR(IF(-SUM(Q$20:Q388)+Q$15&lt;0.000001,0,IF($C389&gt;='H-32A-WP06 - Debt Service'!L$24,'H-32A-WP06 - Debt Service'!L$27/12,0)),"-")</f>
        <v>0</v>
      </c>
      <c r="R389" s="261">
        <f>IFERROR(IF(-SUM(R$20:R388)+R$15&lt;0.000001,0,IF($C389&gt;='H-32A-WP06 - Debt Service'!S$24,'H-32A-WP06 - Debt Service'!S$27/12,0)),"-")</f>
        <v>0</v>
      </c>
      <c r="S389" s="261">
        <f>IFERROR(IF(-SUM(S$20:S388)+S$15&lt;0.000001,0,IF($C389&gt;='H-32A-WP06 - Debt Service'!O$24,'H-32A-WP06 - Debt Service'!O$27/12,0)),"-")</f>
        <v>0</v>
      </c>
      <c r="T389" s="261">
        <f>IFERROR(IF(-SUM(T$20:T388)+T$15&lt;0.000001,0,IF($C389&gt;='H-32A-WP06 - Debt Service'!#REF!,'H-32A-WP06 - Debt Service'!#REF!/12,0)),"-")</f>
        <v>0</v>
      </c>
      <c r="U389" s="261">
        <f>IFERROR(IF(-SUM(U$20:U388)+U$15&lt;0.000001,0,IF($C389&gt;='H-32A-WP06 - Debt Service'!T$24,'H-32A-WP06 - Debt Service'!T$27/12,0)),"-")</f>
        <v>0</v>
      </c>
      <c r="V389" s="261">
        <f>IFERROR(IF(-SUM(V$20:V388)+V$15&lt;0.000001,0,IF($C389&gt;='H-32A-WP06 - Debt Service'!N$24,'H-32A-WP06 - Debt Service'!N$27/12,0)),"-")</f>
        <v>0</v>
      </c>
      <c r="W389" s="261">
        <f>IFERROR(IF(-SUM(W$20:W388)+W$15&lt;0.000001,0,IF($C389&gt;='H-32A-WP06 - Debt Service'!Q$24,'H-32A-WP06 - Debt Service'!Q$27/12,0)),"-")</f>
        <v>0</v>
      </c>
      <c r="X389" s="261">
        <f>IFERROR(IF(-SUM(X$20:X388)+X$15&lt;0.000001,0,IF($C389&gt;='H-32A-WP06 - Debt Service'!T$24,'H-32A-WP06 - Debt Service'!T$27/12,0)),"-")</f>
        <v>0</v>
      </c>
      <c r="Y389" s="261">
        <f>IFERROR(IF(-SUM(Y$20:Y388)+Y$15&lt;0.000001,0,IF($C389&gt;='H-32A-WP06 - Debt Service'!#REF!,'H-32A-WP06 - Debt Service'!#REF!/12,0)),"-")</f>
        <v>0</v>
      </c>
      <c r="Z389" s="261">
        <f>IFERROR(IF(-SUM(Z$20:Z388)+Z$15&lt;0.000001,0,IF($C389&gt;='H-32A-WP06 - Debt Service'!S$24,'H-32A-WP06 - Debt Service'!S$27/12,0)),"-")</f>
        <v>0</v>
      </c>
      <c r="AA389" s="261">
        <f>IFERROR(IF(-SUM(AA$20:AA388)+AA$15&lt;0.000001,0,IF($C389&gt;='H-32A-WP06 - Debt Service'!R$24,'H-32A-WP06 - Debt Service'!R$27/12,0)),"-")</f>
        <v>0</v>
      </c>
      <c r="AB389" s="261">
        <f>IFERROR(IF(-SUM(AB$20:AB388)+AB$15&lt;0.000001,0,IF($C389&gt;='H-32A-WP06 - Debt Service'!P$24,'H-32A-WP06 - Debt Service'!P$27/12,0)),"-")</f>
        <v>0</v>
      </c>
      <c r="AC389" s="261">
        <f>IFERROR(IF(-SUM(AC$20:AC388)+AC$15&lt;0.000001,0,IF($C389&gt;='H-32A-WP06 - Debt Service'!#REF!,'H-32A-WP06 - Debt Service'!#REF!/12,0)),"-")</f>
        <v>0</v>
      </c>
      <c r="AD389" s="261">
        <f>IFERROR(IF(-SUM(AD$20:AD388)+AD$15&lt;0.000001,0,IF($C389&gt;='H-32A-WP06 - Debt Service'!#REF!,'H-32A-WP06 - Debt Service'!#REF!/12,0)),"-")</f>
        <v>0</v>
      </c>
      <c r="AE389" s="261">
        <f>IFERROR(IF(-SUM(AE$20:AE388)+AE$15&lt;0.000001,0,IF($C389&gt;='H-32A-WP06 - Debt Service'!#REF!,'H-32A-WP06 - Debt Service'!#REF!/12,0)),"-")</f>
        <v>0</v>
      </c>
      <c r="AF389" s="261">
        <f>IFERROR(IF(-SUM(AF$20:AF388)+AF$15&lt;0.000001,0,IF($C389&gt;='H-32A-WP06 - Debt Service'!#REF!,'H-32A-WP06 - Debt Service'!#REF!/12,0)),"-")</f>
        <v>0</v>
      </c>
      <c r="AH389" s="252">
        <f t="shared" si="24"/>
        <v>2049</v>
      </c>
      <c r="AI389" s="273">
        <f t="shared" si="26"/>
        <v>54697</v>
      </c>
      <c r="AJ389" s="273"/>
      <c r="AK389" s="261" t="str">
        <f>IFERROR(IF(-SUM(AK$20:AK388)+AK$15&lt;0.000001,0,IF($C389&gt;='H-32A-WP06 - Debt Service'!AH$24,'H-32A-WP06 - Debt Service'!AH$27/12,0)),"-")</f>
        <v>-</v>
      </c>
      <c r="AL389" s="261">
        <f>IFERROR(IF(-SUM(AL$20:AL388)+AL$15&lt;0.000001,0,IF($C389&gt;='H-32A-WP06 - Debt Service'!AI$24,'H-32A-WP06 - Debt Service'!AI$27/12,0)),"-")</f>
        <v>0</v>
      </c>
      <c r="AM389" s="261">
        <f>IFERROR(IF(-SUM(AM$20:AM388)+AM$15&lt;0.000001,0,IF($C389&gt;='H-32A-WP06 - Debt Service'!AJ$24,'H-32A-WP06 - Debt Service'!AJ$27/12,0)),"-")</f>
        <v>0</v>
      </c>
      <c r="AN389" s="261">
        <f>IFERROR(IF(-SUM(AN$20:AN388)+AN$15&lt;0.000001,0,IF($C389&gt;='H-32A-WP06 - Debt Service'!AK$24,'H-32A-WP06 - Debt Service'!AK$27/12,0)),"-")</f>
        <v>0</v>
      </c>
      <c r="AO389" s="261">
        <f>IFERROR(IF(-SUM(AO$20:AO388)+AO$15&lt;0.000001,0,IF($C389&gt;='H-32A-WP06 - Debt Service'!AL$24,'H-32A-WP06 - Debt Service'!AL$27/12,0)),"-")</f>
        <v>0</v>
      </c>
      <c r="AP389" s="261">
        <f>IFERROR(IF(-SUM(AP$20:AP388)+AP$15&lt;0.000001,0,IF($C389&gt;='H-32A-WP06 - Debt Service'!AM$24,'H-32A-WP06 - Debt Service'!AM$27/12,0)),"-")</f>
        <v>0</v>
      </c>
      <c r="AQ389" s="261">
        <f>IFERROR(IF(-SUM(AQ$20:AQ388)+AQ$15&lt;0.000001,0,IF($C389&gt;='H-32A-WP06 - Debt Service'!AN$24,'H-32A-WP06 - Debt Service'!AN$27/12,0)),"-")</f>
        <v>0</v>
      </c>
      <c r="AR389" s="261">
        <f>IFERROR(IF(-SUM(AR$20:AR388)+AR$15&lt;0.000001,0,IF($C389&gt;='H-32A-WP06 - Debt Service'!AO$24,'H-32A-WP06 - Debt Service'!AO$27/12,0)),"-")</f>
        <v>0</v>
      </c>
      <c r="AS389" s="261">
        <f>IFERROR(IF(-SUM(AS$20:AS388)+AS$15&lt;0.000001,0,IF($C389&gt;='H-32A-WP06 - Debt Service'!AP$24,'H-32A-WP06 - Debt Service'!AP$27/12,0)),"-")</f>
        <v>0</v>
      </c>
      <c r="AT389" s="261">
        <f>IFERROR(IF(-SUM(AT$20:AT388)+AT$15&lt;0.000001,0,IF($C389&gt;='H-32A-WP06 - Debt Service'!AQ$24,'H-32A-WP06 - Debt Service'!AQ$27/12,0)),"-")</f>
        <v>0</v>
      </c>
    </row>
    <row r="390" spans="2:46" x14ac:dyDescent="0.35">
      <c r="B390" s="252">
        <f t="shared" si="23"/>
        <v>2049</v>
      </c>
      <c r="C390" s="273">
        <f t="shared" si="25"/>
        <v>54728</v>
      </c>
      <c r="D390" s="273"/>
      <c r="E390" s="261">
        <f>IFERROR(IF(-SUM(E$20:E389)+E$15&lt;0.000001,0,IF($C390&gt;='H-32A-WP06 - Debt Service'!C$24,'H-32A-WP06 - Debt Service'!C$27/12,0)),"-")</f>
        <v>0</v>
      </c>
      <c r="F390" s="261">
        <f>IFERROR(IF(-SUM(F$20:F389)+F$15&lt;0.000001,0,IF($C390&gt;='H-32A-WP06 - Debt Service'!D$24,'H-32A-WP06 - Debt Service'!D$27/12,0)),"-")</f>
        <v>0</v>
      </c>
      <c r="G390" s="261">
        <f>IFERROR(IF(-SUM(G$20:G389)+G$15&lt;0.000001,0,IF($C390&gt;='H-32A-WP06 - Debt Service'!E$24,'H-32A-WP06 - Debt Service'!E$27/12,0)),"-")</f>
        <v>0</v>
      </c>
      <c r="H390" s="261">
        <f>IFERROR(IF(-SUM(H$20:H389)+H$15&lt;0.000001,0,IF($C390&gt;='H-32A-WP06 - Debt Service'!F$24,'H-32A-WP06 - Debt Service'!F$27/12,0)),"-")</f>
        <v>0</v>
      </c>
      <c r="I390" s="261">
        <f>IFERROR(IF(-SUM(I$20:I389)+I$15&lt;0.000001,0,IF($C390&gt;='H-32A-WP06 - Debt Service'!G$24,'H-32A-WP06 - Debt Service'!G$27/12,0)),"-")</f>
        <v>0</v>
      </c>
      <c r="J390" s="261">
        <f>IFERROR(IF(-SUM(J$20:J389)+J$15&lt;0.000001,0,IF($C390&gt;='H-32A-WP06 - Debt Service'!H$24,'H-32A-WP06 - Debt Service'!H$27/12,0)),"-")</f>
        <v>0</v>
      </c>
      <c r="K390" s="261">
        <f>IFERROR(IF(-SUM(K$20:K389)+K$15&lt;0.000001,0,IF($C390&gt;='H-32A-WP06 - Debt Service'!I$24,'H-32A-WP06 - Debt Service'!I$27/12,0)),"-")</f>
        <v>0</v>
      </c>
      <c r="L390" s="261">
        <f>IFERROR(IF(-SUM(L$20:L389)+L$15&lt;0.000001,0,IF($C390&gt;='H-32A-WP06 - Debt Service'!J$24,'H-32A-WP06 - Debt Service'!J$27/12,0)),"-")</f>
        <v>0</v>
      </c>
      <c r="M390" s="261">
        <f>IFERROR(IF(-SUM(M$20:M389)+M$15&lt;0.000001,0,IF($C390&gt;='H-32A-WP06 - Debt Service'!K$24,'H-32A-WP06 - Debt Service'!K$27/12,0)),"-")</f>
        <v>0</v>
      </c>
      <c r="N390" s="261"/>
      <c r="O390" s="261"/>
      <c r="P390" s="261">
        <f>IFERROR(IF(-SUM(P$20:P389)+P$15&lt;0.000001,0,IF($C390&gt;='H-32A-WP06 - Debt Service'!M$24,'H-32A-WP06 - Debt Service'!M$27/12,0)),"-")</f>
        <v>0</v>
      </c>
      <c r="Q390" s="261">
        <f>IFERROR(IF(-SUM(Q$20:Q389)+Q$15&lt;0.000001,0,IF($C390&gt;='H-32A-WP06 - Debt Service'!L$24,'H-32A-WP06 - Debt Service'!L$27/12,0)),"-")</f>
        <v>0</v>
      </c>
      <c r="R390" s="261">
        <f>IFERROR(IF(-SUM(R$20:R389)+R$15&lt;0.000001,0,IF($C390&gt;='H-32A-WP06 - Debt Service'!S$24,'H-32A-WP06 - Debt Service'!S$27/12,0)),"-")</f>
        <v>0</v>
      </c>
      <c r="S390" s="261">
        <f>IFERROR(IF(-SUM(S$20:S389)+S$15&lt;0.000001,0,IF($C390&gt;='H-32A-WP06 - Debt Service'!O$24,'H-32A-WP06 - Debt Service'!O$27/12,0)),"-")</f>
        <v>0</v>
      </c>
      <c r="T390" s="261">
        <f>IFERROR(IF(-SUM(T$20:T389)+T$15&lt;0.000001,0,IF($C390&gt;='H-32A-WP06 - Debt Service'!#REF!,'H-32A-WP06 - Debt Service'!#REF!/12,0)),"-")</f>
        <v>0</v>
      </c>
      <c r="U390" s="261">
        <f>IFERROR(IF(-SUM(U$20:U389)+U$15&lt;0.000001,0,IF($C390&gt;='H-32A-WP06 - Debt Service'!T$24,'H-32A-WP06 - Debt Service'!T$27/12,0)),"-")</f>
        <v>0</v>
      </c>
      <c r="V390" s="261">
        <f>IFERROR(IF(-SUM(V$20:V389)+V$15&lt;0.000001,0,IF($C390&gt;='H-32A-WP06 - Debt Service'!N$24,'H-32A-WP06 - Debt Service'!N$27/12,0)),"-")</f>
        <v>0</v>
      </c>
      <c r="W390" s="261">
        <f>IFERROR(IF(-SUM(W$20:W389)+W$15&lt;0.000001,0,IF($C390&gt;='H-32A-WP06 - Debt Service'!Q$24,'H-32A-WP06 - Debt Service'!Q$27/12,0)),"-")</f>
        <v>0</v>
      </c>
      <c r="X390" s="261">
        <f>IFERROR(IF(-SUM(X$20:X389)+X$15&lt;0.000001,0,IF($C390&gt;='H-32A-WP06 - Debt Service'!T$24,'H-32A-WP06 - Debt Service'!T$27/12,0)),"-")</f>
        <v>0</v>
      </c>
      <c r="Y390" s="261">
        <f>IFERROR(IF(-SUM(Y$20:Y389)+Y$15&lt;0.000001,0,IF($C390&gt;='H-32A-WP06 - Debt Service'!#REF!,'H-32A-WP06 - Debt Service'!#REF!/12,0)),"-")</f>
        <v>0</v>
      </c>
      <c r="Z390" s="261">
        <f>IFERROR(IF(-SUM(Z$20:Z389)+Z$15&lt;0.000001,0,IF($C390&gt;='H-32A-WP06 - Debt Service'!S$24,'H-32A-WP06 - Debt Service'!S$27/12,0)),"-")</f>
        <v>0</v>
      </c>
      <c r="AA390" s="261">
        <f>IFERROR(IF(-SUM(AA$20:AA389)+AA$15&lt;0.000001,0,IF($C390&gt;='H-32A-WP06 - Debt Service'!R$24,'H-32A-WP06 - Debt Service'!R$27/12,0)),"-")</f>
        <v>0</v>
      </c>
      <c r="AB390" s="261">
        <f>IFERROR(IF(-SUM(AB$20:AB389)+AB$15&lt;0.000001,0,IF($C390&gt;='H-32A-WP06 - Debt Service'!P$24,'H-32A-WP06 - Debt Service'!P$27/12,0)),"-")</f>
        <v>0</v>
      </c>
      <c r="AC390" s="261">
        <f>IFERROR(IF(-SUM(AC$20:AC389)+AC$15&lt;0.000001,0,IF($C390&gt;='H-32A-WP06 - Debt Service'!#REF!,'H-32A-WP06 - Debt Service'!#REF!/12,0)),"-")</f>
        <v>0</v>
      </c>
      <c r="AD390" s="261">
        <f>IFERROR(IF(-SUM(AD$20:AD389)+AD$15&lt;0.000001,0,IF($C390&gt;='H-32A-WP06 - Debt Service'!#REF!,'H-32A-WP06 - Debt Service'!#REF!/12,0)),"-")</f>
        <v>0</v>
      </c>
      <c r="AE390" s="261">
        <f>IFERROR(IF(-SUM(AE$20:AE389)+AE$15&lt;0.000001,0,IF($C390&gt;='H-32A-WP06 - Debt Service'!#REF!,'H-32A-WP06 - Debt Service'!#REF!/12,0)),"-")</f>
        <v>0</v>
      </c>
      <c r="AF390" s="261">
        <f>IFERROR(IF(-SUM(AF$20:AF389)+AF$15&lt;0.000001,0,IF($C390&gt;='H-32A-WP06 - Debt Service'!#REF!,'H-32A-WP06 - Debt Service'!#REF!/12,0)),"-")</f>
        <v>0</v>
      </c>
      <c r="AH390" s="252">
        <f t="shared" si="24"/>
        <v>2049</v>
      </c>
      <c r="AI390" s="273">
        <f t="shared" si="26"/>
        <v>54728</v>
      </c>
      <c r="AJ390" s="273"/>
      <c r="AK390" s="261" t="str">
        <f>IFERROR(IF(-SUM(AK$20:AK389)+AK$15&lt;0.000001,0,IF($C390&gt;='H-32A-WP06 - Debt Service'!AH$24,'H-32A-WP06 - Debt Service'!AH$27/12,0)),"-")</f>
        <v>-</v>
      </c>
      <c r="AL390" s="261">
        <f>IFERROR(IF(-SUM(AL$20:AL389)+AL$15&lt;0.000001,0,IF($C390&gt;='H-32A-WP06 - Debt Service'!AI$24,'H-32A-WP06 - Debt Service'!AI$27/12,0)),"-")</f>
        <v>0</v>
      </c>
      <c r="AM390" s="261">
        <f>IFERROR(IF(-SUM(AM$20:AM389)+AM$15&lt;0.000001,0,IF($C390&gt;='H-32A-WP06 - Debt Service'!AJ$24,'H-32A-WP06 - Debt Service'!AJ$27/12,0)),"-")</f>
        <v>0</v>
      </c>
      <c r="AN390" s="261">
        <f>IFERROR(IF(-SUM(AN$20:AN389)+AN$15&lt;0.000001,0,IF($C390&gt;='H-32A-WP06 - Debt Service'!AK$24,'H-32A-WP06 - Debt Service'!AK$27/12,0)),"-")</f>
        <v>0</v>
      </c>
      <c r="AO390" s="261">
        <f>IFERROR(IF(-SUM(AO$20:AO389)+AO$15&lt;0.000001,0,IF($C390&gt;='H-32A-WP06 - Debt Service'!AL$24,'H-32A-WP06 - Debt Service'!AL$27/12,0)),"-")</f>
        <v>0</v>
      </c>
      <c r="AP390" s="261">
        <f>IFERROR(IF(-SUM(AP$20:AP389)+AP$15&lt;0.000001,0,IF($C390&gt;='H-32A-WP06 - Debt Service'!AM$24,'H-32A-WP06 - Debt Service'!AM$27/12,0)),"-")</f>
        <v>0</v>
      </c>
      <c r="AQ390" s="261">
        <f>IFERROR(IF(-SUM(AQ$20:AQ389)+AQ$15&lt;0.000001,0,IF($C390&gt;='H-32A-WP06 - Debt Service'!AN$24,'H-32A-WP06 - Debt Service'!AN$27/12,0)),"-")</f>
        <v>0</v>
      </c>
      <c r="AR390" s="261">
        <f>IFERROR(IF(-SUM(AR$20:AR389)+AR$15&lt;0.000001,0,IF($C390&gt;='H-32A-WP06 - Debt Service'!AO$24,'H-32A-WP06 - Debt Service'!AO$27/12,0)),"-")</f>
        <v>0</v>
      </c>
      <c r="AS390" s="261">
        <f>IFERROR(IF(-SUM(AS$20:AS389)+AS$15&lt;0.000001,0,IF($C390&gt;='H-32A-WP06 - Debt Service'!AP$24,'H-32A-WP06 - Debt Service'!AP$27/12,0)),"-")</f>
        <v>0</v>
      </c>
      <c r="AT390" s="261">
        <f>IFERROR(IF(-SUM(AT$20:AT389)+AT$15&lt;0.000001,0,IF($C390&gt;='H-32A-WP06 - Debt Service'!AQ$24,'H-32A-WP06 - Debt Service'!AQ$27/12,0)),"-")</f>
        <v>0</v>
      </c>
    </row>
    <row r="391" spans="2:46" x14ac:dyDescent="0.35">
      <c r="B391" s="252">
        <f t="shared" si="23"/>
        <v>2049</v>
      </c>
      <c r="C391" s="273">
        <f t="shared" si="25"/>
        <v>54758</v>
      </c>
      <c r="D391" s="273"/>
      <c r="E391" s="261">
        <f>IFERROR(IF(-SUM(E$20:E390)+E$15&lt;0.000001,0,IF($C391&gt;='H-32A-WP06 - Debt Service'!C$24,'H-32A-WP06 - Debt Service'!C$27/12,0)),"-")</f>
        <v>0</v>
      </c>
      <c r="F391" s="261">
        <f>IFERROR(IF(-SUM(F$20:F390)+F$15&lt;0.000001,0,IF($C391&gt;='H-32A-WP06 - Debt Service'!D$24,'H-32A-WP06 - Debt Service'!D$27/12,0)),"-")</f>
        <v>0</v>
      </c>
      <c r="G391" s="261">
        <f>IFERROR(IF(-SUM(G$20:G390)+G$15&lt;0.000001,0,IF($C391&gt;='H-32A-WP06 - Debt Service'!E$24,'H-32A-WP06 - Debt Service'!E$27/12,0)),"-")</f>
        <v>0</v>
      </c>
      <c r="H391" s="261">
        <f>IFERROR(IF(-SUM(H$20:H390)+H$15&lt;0.000001,0,IF($C391&gt;='H-32A-WP06 - Debt Service'!F$24,'H-32A-WP06 - Debt Service'!F$27/12,0)),"-")</f>
        <v>0</v>
      </c>
      <c r="I391" s="261">
        <f>IFERROR(IF(-SUM(I$20:I390)+I$15&lt;0.000001,0,IF($C391&gt;='H-32A-WP06 - Debt Service'!G$24,'H-32A-WP06 - Debt Service'!G$27/12,0)),"-")</f>
        <v>0</v>
      </c>
      <c r="J391" s="261">
        <f>IFERROR(IF(-SUM(J$20:J390)+J$15&lt;0.000001,0,IF($C391&gt;='H-32A-WP06 - Debt Service'!H$24,'H-32A-WP06 - Debt Service'!H$27/12,0)),"-")</f>
        <v>0</v>
      </c>
      <c r="K391" s="261">
        <f>IFERROR(IF(-SUM(K$20:K390)+K$15&lt;0.000001,0,IF($C391&gt;='H-32A-WP06 - Debt Service'!I$24,'H-32A-WP06 - Debt Service'!I$27/12,0)),"-")</f>
        <v>0</v>
      </c>
      <c r="L391" s="261">
        <f>IFERROR(IF(-SUM(L$20:L390)+L$15&lt;0.000001,0,IF($C391&gt;='H-32A-WP06 - Debt Service'!J$24,'H-32A-WP06 - Debt Service'!J$27/12,0)),"-")</f>
        <v>0</v>
      </c>
      <c r="M391" s="261">
        <f>IFERROR(IF(-SUM(M$20:M390)+M$15&lt;0.000001,0,IF($C391&gt;='H-32A-WP06 - Debt Service'!K$24,'H-32A-WP06 - Debt Service'!K$27/12,0)),"-")</f>
        <v>0</v>
      </c>
      <c r="N391" s="261"/>
      <c r="O391" s="261"/>
      <c r="P391" s="261">
        <f>IFERROR(IF(-SUM(P$20:P390)+P$15&lt;0.000001,0,IF($C391&gt;='H-32A-WP06 - Debt Service'!M$24,'H-32A-WP06 - Debt Service'!M$27/12,0)),"-")</f>
        <v>0</v>
      </c>
      <c r="Q391" s="261">
        <f>IFERROR(IF(-SUM(Q$20:Q390)+Q$15&lt;0.000001,0,IF($C391&gt;='H-32A-WP06 - Debt Service'!L$24,'H-32A-WP06 - Debt Service'!L$27/12,0)),"-")</f>
        <v>0</v>
      </c>
      <c r="R391" s="261">
        <f>IFERROR(IF(-SUM(R$20:R390)+R$15&lt;0.000001,0,IF($C391&gt;='H-32A-WP06 - Debt Service'!S$24,'H-32A-WP06 - Debt Service'!S$27/12,0)),"-")</f>
        <v>0</v>
      </c>
      <c r="S391" s="261">
        <f>IFERROR(IF(-SUM(S$20:S390)+S$15&lt;0.000001,0,IF($C391&gt;='H-32A-WP06 - Debt Service'!O$24,'H-32A-WP06 - Debt Service'!O$27/12,0)),"-")</f>
        <v>0</v>
      </c>
      <c r="T391" s="261">
        <f>IFERROR(IF(-SUM(T$20:T390)+T$15&lt;0.000001,0,IF($C391&gt;='H-32A-WP06 - Debt Service'!#REF!,'H-32A-WP06 - Debt Service'!#REF!/12,0)),"-")</f>
        <v>0</v>
      </c>
      <c r="U391" s="261">
        <f>IFERROR(IF(-SUM(U$20:U390)+U$15&lt;0.000001,0,IF($C391&gt;='H-32A-WP06 - Debt Service'!T$24,'H-32A-WP06 - Debt Service'!T$27/12,0)),"-")</f>
        <v>0</v>
      </c>
      <c r="V391" s="261">
        <f>IFERROR(IF(-SUM(V$20:V390)+V$15&lt;0.000001,0,IF($C391&gt;='H-32A-WP06 - Debt Service'!N$24,'H-32A-WP06 - Debt Service'!N$27/12,0)),"-")</f>
        <v>0</v>
      </c>
      <c r="W391" s="261">
        <f>IFERROR(IF(-SUM(W$20:W390)+W$15&lt;0.000001,0,IF($C391&gt;='H-32A-WP06 - Debt Service'!Q$24,'H-32A-WP06 - Debt Service'!Q$27/12,0)),"-")</f>
        <v>0</v>
      </c>
      <c r="X391" s="261">
        <f>IFERROR(IF(-SUM(X$20:X390)+X$15&lt;0.000001,0,IF($C391&gt;='H-32A-WP06 - Debt Service'!T$24,'H-32A-WP06 - Debt Service'!T$27/12,0)),"-")</f>
        <v>0</v>
      </c>
      <c r="Y391" s="261">
        <f>IFERROR(IF(-SUM(Y$20:Y390)+Y$15&lt;0.000001,0,IF($C391&gt;='H-32A-WP06 - Debt Service'!#REF!,'H-32A-WP06 - Debt Service'!#REF!/12,0)),"-")</f>
        <v>0</v>
      </c>
      <c r="Z391" s="261">
        <f>IFERROR(IF(-SUM(Z$20:Z390)+Z$15&lt;0.000001,0,IF($C391&gt;='H-32A-WP06 - Debt Service'!S$24,'H-32A-WP06 - Debt Service'!S$27/12,0)),"-")</f>
        <v>0</v>
      </c>
      <c r="AA391" s="261">
        <f>IFERROR(IF(-SUM(AA$20:AA390)+AA$15&lt;0.000001,0,IF($C391&gt;='H-32A-WP06 - Debt Service'!R$24,'H-32A-WP06 - Debt Service'!R$27/12,0)),"-")</f>
        <v>0</v>
      </c>
      <c r="AB391" s="261">
        <f>IFERROR(IF(-SUM(AB$20:AB390)+AB$15&lt;0.000001,0,IF($C391&gt;='H-32A-WP06 - Debt Service'!P$24,'H-32A-WP06 - Debt Service'!P$27/12,0)),"-")</f>
        <v>0</v>
      </c>
      <c r="AC391" s="261">
        <f>IFERROR(IF(-SUM(AC$20:AC390)+AC$15&lt;0.000001,0,IF($C391&gt;='H-32A-WP06 - Debt Service'!#REF!,'H-32A-WP06 - Debt Service'!#REF!/12,0)),"-")</f>
        <v>0</v>
      </c>
      <c r="AD391" s="261">
        <f>IFERROR(IF(-SUM(AD$20:AD390)+AD$15&lt;0.000001,0,IF($C391&gt;='H-32A-WP06 - Debt Service'!#REF!,'H-32A-WP06 - Debt Service'!#REF!/12,0)),"-")</f>
        <v>0</v>
      </c>
      <c r="AE391" s="261">
        <f>IFERROR(IF(-SUM(AE$20:AE390)+AE$15&lt;0.000001,0,IF($C391&gt;='H-32A-WP06 - Debt Service'!#REF!,'H-32A-WP06 - Debt Service'!#REF!/12,0)),"-")</f>
        <v>0</v>
      </c>
      <c r="AF391" s="261">
        <f>IFERROR(IF(-SUM(AF$20:AF390)+AF$15&lt;0.000001,0,IF($C391&gt;='H-32A-WP06 - Debt Service'!#REF!,'H-32A-WP06 - Debt Service'!#REF!/12,0)),"-")</f>
        <v>0</v>
      </c>
      <c r="AH391" s="252">
        <f t="shared" si="24"/>
        <v>2049</v>
      </c>
      <c r="AI391" s="273">
        <f t="shared" si="26"/>
        <v>54758</v>
      </c>
      <c r="AJ391" s="273"/>
      <c r="AK391" s="261" t="str">
        <f>IFERROR(IF(-SUM(AK$20:AK390)+AK$15&lt;0.000001,0,IF($C391&gt;='H-32A-WP06 - Debt Service'!AH$24,'H-32A-WP06 - Debt Service'!AH$27/12,0)),"-")</f>
        <v>-</v>
      </c>
      <c r="AL391" s="261">
        <f>IFERROR(IF(-SUM(AL$20:AL390)+AL$15&lt;0.000001,0,IF($C391&gt;='H-32A-WP06 - Debt Service'!AI$24,'H-32A-WP06 - Debt Service'!AI$27/12,0)),"-")</f>
        <v>0</v>
      </c>
      <c r="AM391" s="261">
        <f>IFERROR(IF(-SUM(AM$20:AM390)+AM$15&lt;0.000001,0,IF($C391&gt;='H-32A-WP06 - Debt Service'!AJ$24,'H-32A-WP06 - Debt Service'!AJ$27/12,0)),"-")</f>
        <v>0</v>
      </c>
      <c r="AN391" s="261">
        <f>IFERROR(IF(-SUM(AN$20:AN390)+AN$15&lt;0.000001,0,IF($C391&gt;='H-32A-WP06 - Debt Service'!AK$24,'H-32A-WP06 - Debt Service'!AK$27/12,0)),"-")</f>
        <v>0</v>
      </c>
      <c r="AO391" s="261">
        <f>IFERROR(IF(-SUM(AO$20:AO390)+AO$15&lt;0.000001,0,IF($C391&gt;='H-32A-WP06 - Debt Service'!AL$24,'H-32A-WP06 - Debt Service'!AL$27/12,0)),"-")</f>
        <v>0</v>
      </c>
      <c r="AP391" s="261">
        <f>IFERROR(IF(-SUM(AP$20:AP390)+AP$15&lt;0.000001,0,IF($C391&gt;='H-32A-WP06 - Debt Service'!AM$24,'H-32A-WP06 - Debt Service'!AM$27/12,0)),"-")</f>
        <v>0</v>
      </c>
      <c r="AQ391" s="261">
        <f>IFERROR(IF(-SUM(AQ$20:AQ390)+AQ$15&lt;0.000001,0,IF($C391&gt;='H-32A-WP06 - Debt Service'!AN$24,'H-32A-WP06 - Debt Service'!AN$27/12,0)),"-")</f>
        <v>0</v>
      </c>
      <c r="AR391" s="261">
        <f>IFERROR(IF(-SUM(AR$20:AR390)+AR$15&lt;0.000001,0,IF($C391&gt;='H-32A-WP06 - Debt Service'!AO$24,'H-32A-WP06 - Debt Service'!AO$27/12,0)),"-")</f>
        <v>0</v>
      </c>
      <c r="AS391" s="261">
        <f>IFERROR(IF(-SUM(AS$20:AS390)+AS$15&lt;0.000001,0,IF($C391&gt;='H-32A-WP06 - Debt Service'!AP$24,'H-32A-WP06 - Debt Service'!AP$27/12,0)),"-")</f>
        <v>0</v>
      </c>
      <c r="AT391" s="261">
        <f>IFERROR(IF(-SUM(AT$20:AT390)+AT$15&lt;0.000001,0,IF($C391&gt;='H-32A-WP06 - Debt Service'!AQ$24,'H-32A-WP06 - Debt Service'!AQ$27/12,0)),"-")</f>
        <v>0</v>
      </c>
    </row>
    <row r="392" spans="2:46" x14ac:dyDescent="0.35">
      <c r="B392" s="252">
        <f t="shared" si="23"/>
        <v>2050</v>
      </c>
      <c r="C392" s="273">
        <f t="shared" si="25"/>
        <v>54789</v>
      </c>
      <c r="D392" s="273"/>
      <c r="E392" s="261">
        <f>IFERROR(IF(-SUM(E$20:E391)+E$15&lt;0.000001,0,IF($C392&gt;='H-32A-WP06 - Debt Service'!C$24,'H-32A-WP06 - Debt Service'!C$27/12,0)),"-")</f>
        <v>0</v>
      </c>
      <c r="F392" s="261">
        <f>IFERROR(IF(-SUM(F$20:F391)+F$15&lt;0.000001,0,IF($C392&gt;='H-32A-WP06 - Debt Service'!D$24,'H-32A-WP06 - Debt Service'!D$27/12,0)),"-")</f>
        <v>0</v>
      </c>
      <c r="G392" s="261">
        <f>IFERROR(IF(-SUM(G$20:G391)+G$15&lt;0.000001,0,IF($C392&gt;='H-32A-WP06 - Debt Service'!E$24,'H-32A-WP06 - Debt Service'!E$27/12,0)),"-")</f>
        <v>0</v>
      </c>
      <c r="H392" s="261">
        <f>IFERROR(IF(-SUM(H$20:H391)+H$15&lt;0.000001,0,IF($C392&gt;='H-32A-WP06 - Debt Service'!F$24,'H-32A-WP06 - Debt Service'!F$27/12,0)),"-")</f>
        <v>0</v>
      </c>
      <c r="I392" s="261">
        <f>IFERROR(IF(-SUM(I$20:I391)+I$15&lt;0.000001,0,IF($C392&gt;='H-32A-WP06 - Debt Service'!G$24,'H-32A-WP06 - Debt Service'!G$27/12,0)),"-")</f>
        <v>0</v>
      </c>
      <c r="J392" s="261">
        <f>IFERROR(IF(-SUM(J$20:J391)+J$15&lt;0.000001,0,IF($C392&gt;='H-32A-WP06 - Debt Service'!H$24,'H-32A-WP06 - Debt Service'!H$27/12,0)),"-")</f>
        <v>0</v>
      </c>
      <c r="K392" s="261">
        <f>IFERROR(IF(-SUM(K$20:K391)+K$15&lt;0.000001,0,IF($C392&gt;='H-32A-WP06 - Debt Service'!I$24,'H-32A-WP06 - Debt Service'!I$27/12,0)),"-")</f>
        <v>0</v>
      </c>
      <c r="L392" s="261">
        <f>IFERROR(IF(-SUM(L$20:L391)+L$15&lt;0.000001,0,IF($C392&gt;='H-32A-WP06 - Debt Service'!J$24,'H-32A-WP06 - Debt Service'!J$27/12,0)),"-")</f>
        <v>0</v>
      </c>
      <c r="M392" s="261">
        <f>IFERROR(IF(-SUM(M$20:M391)+M$15&lt;0.000001,0,IF($C392&gt;='H-32A-WP06 - Debt Service'!K$24,'H-32A-WP06 - Debt Service'!K$27/12,0)),"-")</f>
        <v>0</v>
      </c>
      <c r="N392" s="261"/>
      <c r="O392" s="261"/>
      <c r="P392" s="261">
        <f>IFERROR(IF(-SUM(P$20:P391)+P$15&lt;0.000001,0,IF($C392&gt;='H-32A-WP06 - Debt Service'!M$24,'H-32A-WP06 - Debt Service'!M$27/12,0)),"-")</f>
        <v>0</v>
      </c>
      <c r="Q392" s="261">
        <f>IFERROR(IF(-SUM(Q$20:Q391)+Q$15&lt;0.000001,0,IF($C392&gt;='H-32A-WP06 - Debt Service'!L$24,'H-32A-WP06 - Debt Service'!L$27/12,0)),"-")</f>
        <v>0</v>
      </c>
      <c r="R392" s="261">
        <f>IFERROR(IF(-SUM(R$20:R391)+R$15&lt;0.000001,0,IF($C392&gt;='H-32A-WP06 - Debt Service'!S$24,'H-32A-WP06 - Debt Service'!S$27/12,0)),"-")</f>
        <v>0</v>
      </c>
      <c r="S392" s="261">
        <f>IFERROR(IF(-SUM(S$20:S391)+S$15&lt;0.000001,0,IF($C392&gt;='H-32A-WP06 - Debt Service'!O$24,'H-32A-WP06 - Debt Service'!O$27/12,0)),"-")</f>
        <v>0</v>
      </c>
      <c r="T392" s="261">
        <f>IFERROR(IF(-SUM(T$20:T391)+T$15&lt;0.000001,0,IF($C392&gt;='H-32A-WP06 - Debt Service'!#REF!,'H-32A-WP06 - Debt Service'!#REF!/12,0)),"-")</f>
        <v>0</v>
      </c>
      <c r="U392" s="261">
        <f>IFERROR(IF(-SUM(U$20:U391)+U$15&lt;0.000001,0,IF($C392&gt;='H-32A-WP06 - Debt Service'!T$24,'H-32A-WP06 - Debt Service'!T$27/12,0)),"-")</f>
        <v>0</v>
      </c>
      <c r="V392" s="261">
        <f>IFERROR(IF(-SUM(V$20:V391)+V$15&lt;0.000001,0,IF($C392&gt;='H-32A-WP06 - Debt Service'!N$24,'H-32A-WP06 - Debt Service'!N$27/12,0)),"-")</f>
        <v>0</v>
      </c>
      <c r="W392" s="261">
        <f>IFERROR(IF(-SUM(W$20:W391)+W$15&lt;0.000001,0,IF($C392&gt;='H-32A-WP06 - Debt Service'!Q$24,'H-32A-WP06 - Debt Service'!Q$27/12,0)),"-")</f>
        <v>0</v>
      </c>
      <c r="X392" s="261">
        <f>IFERROR(IF(-SUM(X$20:X391)+X$15&lt;0.000001,0,IF($C392&gt;='H-32A-WP06 - Debt Service'!T$24,'H-32A-WP06 - Debt Service'!T$27/12,0)),"-")</f>
        <v>0</v>
      </c>
      <c r="Y392" s="261">
        <f>IFERROR(IF(-SUM(Y$20:Y391)+Y$15&lt;0.000001,0,IF($C392&gt;='H-32A-WP06 - Debt Service'!#REF!,'H-32A-WP06 - Debt Service'!#REF!/12,0)),"-")</f>
        <v>0</v>
      </c>
      <c r="Z392" s="261">
        <f>IFERROR(IF(-SUM(Z$20:Z391)+Z$15&lt;0.000001,0,IF($C392&gt;='H-32A-WP06 - Debt Service'!S$24,'H-32A-WP06 - Debt Service'!S$27/12,0)),"-")</f>
        <v>0</v>
      </c>
      <c r="AA392" s="261">
        <f>IFERROR(IF(-SUM(AA$20:AA391)+AA$15&lt;0.000001,0,IF($C392&gt;='H-32A-WP06 - Debt Service'!R$24,'H-32A-WP06 - Debt Service'!R$27/12,0)),"-")</f>
        <v>0</v>
      </c>
      <c r="AB392" s="261">
        <f>IFERROR(IF(-SUM(AB$20:AB391)+AB$15&lt;0.000001,0,IF($C392&gt;='H-32A-WP06 - Debt Service'!P$24,'H-32A-WP06 - Debt Service'!P$27/12,0)),"-")</f>
        <v>0</v>
      </c>
      <c r="AC392" s="261">
        <f>IFERROR(IF(-SUM(AC$20:AC391)+AC$15&lt;0.000001,0,IF($C392&gt;='H-32A-WP06 - Debt Service'!#REF!,'H-32A-WP06 - Debt Service'!#REF!/12,0)),"-")</f>
        <v>0</v>
      </c>
      <c r="AD392" s="261">
        <f>IFERROR(IF(-SUM(AD$20:AD391)+AD$15&lt;0.000001,0,IF($C392&gt;='H-32A-WP06 - Debt Service'!#REF!,'H-32A-WP06 - Debt Service'!#REF!/12,0)),"-")</f>
        <v>0</v>
      </c>
      <c r="AE392" s="261">
        <f>IFERROR(IF(-SUM(AE$20:AE391)+AE$15&lt;0.000001,0,IF($C392&gt;='H-32A-WP06 - Debt Service'!#REF!,'H-32A-WP06 - Debt Service'!#REF!/12,0)),"-")</f>
        <v>0</v>
      </c>
      <c r="AF392" s="261">
        <f>IFERROR(IF(-SUM(AF$20:AF391)+AF$15&lt;0.000001,0,IF($C392&gt;='H-32A-WP06 - Debt Service'!#REF!,'H-32A-WP06 - Debt Service'!#REF!/12,0)),"-")</f>
        <v>0</v>
      </c>
      <c r="AH392" s="252">
        <f t="shared" si="24"/>
        <v>2050</v>
      </c>
      <c r="AI392" s="273">
        <f t="shared" si="26"/>
        <v>54789</v>
      </c>
      <c r="AJ392" s="273"/>
      <c r="AK392" s="261" t="str">
        <f>IFERROR(IF(-SUM(AK$20:AK391)+AK$15&lt;0.000001,0,IF($C392&gt;='H-32A-WP06 - Debt Service'!AH$24,'H-32A-WP06 - Debt Service'!AH$27/12,0)),"-")</f>
        <v>-</v>
      </c>
      <c r="AL392" s="261">
        <f>IFERROR(IF(-SUM(AL$20:AL391)+AL$15&lt;0.000001,0,IF($C392&gt;='H-32A-WP06 - Debt Service'!AI$24,'H-32A-WP06 - Debt Service'!AI$27/12,0)),"-")</f>
        <v>0</v>
      </c>
      <c r="AM392" s="261">
        <f>IFERROR(IF(-SUM(AM$20:AM391)+AM$15&lt;0.000001,0,IF($C392&gt;='H-32A-WP06 - Debt Service'!AJ$24,'H-32A-WP06 - Debt Service'!AJ$27/12,0)),"-")</f>
        <v>0</v>
      </c>
      <c r="AN392" s="261">
        <f>IFERROR(IF(-SUM(AN$20:AN391)+AN$15&lt;0.000001,0,IF($C392&gt;='H-32A-WP06 - Debt Service'!AK$24,'H-32A-WP06 - Debt Service'!AK$27/12,0)),"-")</f>
        <v>0</v>
      </c>
      <c r="AO392" s="261">
        <f>IFERROR(IF(-SUM(AO$20:AO391)+AO$15&lt;0.000001,0,IF($C392&gt;='H-32A-WP06 - Debt Service'!AL$24,'H-32A-WP06 - Debt Service'!AL$27/12,0)),"-")</f>
        <v>0</v>
      </c>
      <c r="AP392" s="261">
        <f>IFERROR(IF(-SUM(AP$20:AP391)+AP$15&lt;0.000001,0,IF($C392&gt;='H-32A-WP06 - Debt Service'!AM$24,'H-32A-WP06 - Debt Service'!AM$27/12,0)),"-")</f>
        <v>0</v>
      </c>
      <c r="AQ392" s="261">
        <f>IFERROR(IF(-SUM(AQ$20:AQ391)+AQ$15&lt;0.000001,0,IF($C392&gt;='H-32A-WP06 - Debt Service'!AN$24,'H-32A-WP06 - Debt Service'!AN$27/12,0)),"-")</f>
        <v>0</v>
      </c>
      <c r="AR392" s="261">
        <f>IFERROR(IF(-SUM(AR$20:AR391)+AR$15&lt;0.000001,0,IF($C392&gt;='H-32A-WP06 - Debt Service'!AO$24,'H-32A-WP06 - Debt Service'!AO$27/12,0)),"-")</f>
        <v>0</v>
      </c>
      <c r="AS392" s="261">
        <f>IFERROR(IF(-SUM(AS$20:AS391)+AS$15&lt;0.000001,0,IF($C392&gt;='H-32A-WP06 - Debt Service'!AP$24,'H-32A-WP06 - Debt Service'!AP$27/12,0)),"-")</f>
        <v>0</v>
      </c>
      <c r="AT392" s="261">
        <f>IFERROR(IF(-SUM(AT$20:AT391)+AT$15&lt;0.000001,0,IF($C392&gt;='H-32A-WP06 - Debt Service'!AQ$24,'H-32A-WP06 - Debt Service'!AQ$27/12,0)),"-")</f>
        <v>0</v>
      </c>
    </row>
    <row r="393" spans="2:46" x14ac:dyDescent="0.35">
      <c r="B393" s="252">
        <f t="shared" si="23"/>
        <v>2050</v>
      </c>
      <c r="C393" s="273">
        <f t="shared" si="25"/>
        <v>54820</v>
      </c>
      <c r="D393" s="273"/>
      <c r="E393" s="261">
        <f>IFERROR(IF(-SUM(E$20:E392)+E$15&lt;0.000001,0,IF($C393&gt;='H-32A-WP06 - Debt Service'!C$24,'H-32A-WP06 - Debt Service'!C$27/12,0)),"-")</f>
        <v>0</v>
      </c>
      <c r="F393" s="261">
        <f>IFERROR(IF(-SUM(F$20:F392)+F$15&lt;0.000001,0,IF($C393&gt;='H-32A-WP06 - Debt Service'!D$24,'H-32A-WP06 - Debt Service'!D$27/12,0)),"-")</f>
        <v>0</v>
      </c>
      <c r="G393" s="261">
        <f>IFERROR(IF(-SUM(G$20:G392)+G$15&lt;0.000001,0,IF($C393&gt;='H-32A-WP06 - Debt Service'!E$24,'H-32A-WP06 - Debt Service'!E$27/12,0)),"-")</f>
        <v>0</v>
      </c>
      <c r="H393" s="261">
        <f>IFERROR(IF(-SUM(H$20:H392)+H$15&lt;0.000001,0,IF($C393&gt;='H-32A-WP06 - Debt Service'!F$24,'H-32A-WP06 - Debt Service'!F$27/12,0)),"-")</f>
        <v>0</v>
      </c>
      <c r="I393" s="261">
        <f>IFERROR(IF(-SUM(I$20:I392)+I$15&lt;0.000001,0,IF($C393&gt;='H-32A-WP06 - Debt Service'!G$24,'H-32A-WP06 - Debt Service'!G$27/12,0)),"-")</f>
        <v>0</v>
      </c>
      <c r="J393" s="261">
        <f>IFERROR(IF(-SUM(J$20:J392)+J$15&lt;0.000001,0,IF($C393&gt;='H-32A-WP06 - Debt Service'!H$24,'H-32A-WP06 - Debt Service'!H$27/12,0)),"-")</f>
        <v>0</v>
      </c>
      <c r="K393" s="261">
        <f>IFERROR(IF(-SUM(K$20:K392)+K$15&lt;0.000001,0,IF($C393&gt;='H-32A-WP06 - Debt Service'!I$24,'H-32A-WP06 - Debt Service'!I$27/12,0)),"-")</f>
        <v>0</v>
      </c>
      <c r="L393" s="261">
        <f>IFERROR(IF(-SUM(L$20:L392)+L$15&lt;0.000001,0,IF($C393&gt;='H-32A-WP06 - Debt Service'!J$24,'H-32A-WP06 - Debt Service'!J$27/12,0)),"-")</f>
        <v>0</v>
      </c>
      <c r="M393" s="261">
        <f>IFERROR(IF(-SUM(M$20:M392)+M$15&lt;0.000001,0,IF($C393&gt;='H-32A-WP06 - Debt Service'!K$24,'H-32A-WP06 - Debt Service'!K$27/12,0)),"-")</f>
        <v>0</v>
      </c>
      <c r="N393" s="261"/>
      <c r="O393" s="261"/>
      <c r="P393" s="261">
        <f>IFERROR(IF(-SUM(P$20:P392)+P$15&lt;0.000001,0,IF($C393&gt;='H-32A-WP06 - Debt Service'!M$24,'H-32A-WP06 - Debt Service'!M$27/12,0)),"-")</f>
        <v>0</v>
      </c>
      <c r="Q393" s="261">
        <f>IFERROR(IF(-SUM(Q$20:Q392)+Q$15&lt;0.000001,0,IF($C393&gt;='H-32A-WP06 - Debt Service'!L$24,'H-32A-WP06 - Debt Service'!L$27/12,0)),"-")</f>
        <v>0</v>
      </c>
      <c r="R393" s="261">
        <f>IFERROR(IF(-SUM(R$20:R392)+R$15&lt;0.000001,0,IF($C393&gt;='H-32A-WP06 - Debt Service'!S$24,'H-32A-WP06 - Debt Service'!S$27/12,0)),"-")</f>
        <v>0</v>
      </c>
      <c r="S393" s="261">
        <f>IFERROR(IF(-SUM(S$20:S392)+S$15&lt;0.000001,0,IF($C393&gt;='H-32A-WP06 - Debt Service'!O$24,'H-32A-WP06 - Debt Service'!O$27/12,0)),"-")</f>
        <v>0</v>
      </c>
      <c r="T393" s="261">
        <f>IFERROR(IF(-SUM(T$20:T392)+T$15&lt;0.000001,0,IF($C393&gt;='H-32A-WP06 - Debt Service'!#REF!,'H-32A-WP06 - Debt Service'!#REF!/12,0)),"-")</f>
        <v>0</v>
      </c>
      <c r="U393" s="261">
        <f>IFERROR(IF(-SUM(U$20:U392)+U$15&lt;0.000001,0,IF($C393&gt;='H-32A-WP06 - Debt Service'!T$24,'H-32A-WP06 - Debt Service'!T$27/12,0)),"-")</f>
        <v>0</v>
      </c>
      <c r="V393" s="261">
        <f>IFERROR(IF(-SUM(V$20:V392)+V$15&lt;0.000001,0,IF($C393&gt;='H-32A-WP06 - Debt Service'!N$24,'H-32A-WP06 - Debt Service'!N$27/12,0)),"-")</f>
        <v>0</v>
      </c>
      <c r="W393" s="261">
        <f>IFERROR(IF(-SUM(W$20:W392)+W$15&lt;0.000001,0,IF($C393&gt;='H-32A-WP06 - Debt Service'!Q$24,'H-32A-WP06 - Debt Service'!Q$27/12,0)),"-")</f>
        <v>0</v>
      </c>
      <c r="X393" s="261">
        <f>IFERROR(IF(-SUM(X$20:X392)+X$15&lt;0.000001,0,IF($C393&gt;='H-32A-WP06 - Debt Service'!T$24,'H-32A-WP06 - Debt Service'!T$27/12,0)),"-")</f>
        <v>0</v>
      </c>
      <c r="Y393" s="261">
        <f>IFERROR(IF(-SUM(Y$20:Y392)+Y$15&lt;0.000001,0,IF($C393&gt;='H-32A-WP06 - Debt Service'!#REF!,'H-32A-WP06 - Debt Service'!#REF!/12,0)),"-")</f>
        <v>0</v>
      </c>
      <c r="Z393" s="261">
        <f>IFERROR(IF(-SUM(Z$20:Z392)+Z$15&lt;0.000001,0,IF($C393&gt;='H-32A-WP06 - Debt Service'!S$24,'H-32A-WP06 - Debt Service'!S$27/12,0)),"-")</f>
        <v>0</v>
      </c>
      <c r="AA393" s="261">
        <f>IFERROR(IF(-SUM(AA$20:AA392)+AA$15&lt;0.000001,0,IF($C393&gt;='H-32A-WP06 - Debt Service'!R$24,'H-32A-WP06 - Debt Service'!R$27/12,0)),"-")</f>
        <v>0</v>
      </c>
      <c r="AB393" s="261">
        <f>IFERROR(IF(-SUM(AB$20:AB392)+AB$15&lt;0.000001,0,IF($C393&gt;='H-32A-WP06 - Debt Service'!P$24,'H-32A-WP06 - Debt Service'!P$27/12,0)),"-")</f>
        <v>0</v>
      </c>
      <c r="AC393" s="261">
        <f>IFERROR(IF(-SUM(AC$20:AC392)+AC$15&lt;0.000001,0,IF($C393&gt;='H-32A-WP06 - Debt Service'!#REF!,'H-32A-WP06 - Debt Service'!#REF!/12,0)),"-")</f>
        <v>0</v>
      </c>
      <c r="AD393" s="261">
        <f>IFERROR(IF(-SUM(AD$20:AD392)+AD$15&lt;0.000001,0,IF($C393&gt;='H-32A-WP06 - Debt Service'!#REF!,'H-32A-WP06 - Debt Service'!#REF!/12,0)),"-")</f>
        <v>0</v>
      </c>
      <c r="AE393" s="261">
        <f>IFERROR(IF(-SUM(AE$20:AE392)+AE$15&lt;0.000001,0,IF($C393&gt;='H-32A-WP06 - Debt Service'!#REF!,'H-32A-WP06 - Debt Service'!#REF!/12,0)),"-")</f>
        <v>0</v>
      </c>
      <c r="AF393" s="261">
        <f>IFERROR(IF(-SUM(AF$20:AF392)+AF$15&lt;0.000001,0,IF($C393&gt;='H-32A-WP06 - Debt Service'!#REF!,'H-32A-WP06 - Debt Service'!#REF!/12,0)),"-")</f>
        <v>0</v>
      </c>
      <c r="AH393" s="252">
        <f t="shared" si="24"/>
        <v>2050</v>
      </c>
      <c r="AI393" s="273">
        <f t="shared" si="26"/>
        <v>54820</v>
      </c>
      <c r="AJ393" s="273"/>
      <c r="AK393" s="261" t="str">
        <f>IFERROR(IF(-SUM(AK$20:AK392)+AK$15&lt;0.000001,0,IF($C393&gt;='H-32A-WP06 - Debt Service'!AH$24,'H-32A-WP06 - Debt Service'!AH$27/12,0)),"-")</f>
        <v>-</v>
      </c>
      <c r="AL393" s="261">
        <f>IFERROR(IF(-SUM(AL$20:AL392)+AL$15&lt;0.000001,0,IF($C393&gt;='H-32A-WP06 - Debt Service'!AI$24,'H-32A-WP06 - Debt Service'!AI$27/12,0)),"-")</f>
        <v>0</v>
      </c>
      <c r="AM393" s="261">
        <f>IFERROR(IF(-SUM(AM$20:AM392)+AM$15&lt;0.000001,0,IF($C393&gt;='H-32A-WP06 - Debt Service'!AJ$24,'H-32A-WP06 - Debt Service'!AJ$27/12,0)),"-")</f>
        <v>0</v>
      </c>
      <c r="AN393" s="261">
        <f>IFERROR(IF(-SUM(AN$20:AN392)+AN$15&lt;0.000001,0,IF($C393&gt;='H-32A-WP06 - Debt Service'!AK$24,'H-32A-WP06 - Debt Service'!AK$27/12,0)),"-")</f>
        <v>0</v>
      </c>
      <c r="AO393" s="261">
        <f>IFERROR(IF(-SUM(AO$20:AO392)+AO$15&lt;0.000001,0,IF($C393&gt;='H-32A-WP06 - Debt Service'!AL$24,'H-32A-WP06 - Debt Service'!AL$27/12,0)),"-")</f>
        <v>0</v>
      </c>
      <c r="AP393" s="261">
        <f>IFERROR(IF(-SUM(AP$20:AP392)+AP$15&lt;0.000001,0,IF($C393&gt;='H-32A-WP06 - Debt Service'!AM$24,'H-32A-WP06 - Debt Service'!AM$27/12,0)),"-")</f>
        <v>0</v>
      </c>
      <c r="AQ393" s="261">
        <f>IFERROR(IF(-SUM(AQ$20:AQ392)+AQ$15&lt;0.000001,0,IF($C393&gt;='H-32A-WP06 - Debt Service'!AN$24,'H-32A-WP06 - Debt Service'!AN$27/12,0)),"-")</f>
        <v>0</v>
      </c>
      <c r="AR393" s="261">
        <f>IFERROR(IF(-SUM(AR$20:AR392)+AR$15&lt;0.000001,0,IF($C393&gt;='H-32A-WP06 - Debt Service'!AO$24,'H-32A-WP06 - Debt Service'!AO$27/12,0)),"-")</f>
        <v>0</v>
      </c>
      <c r="AS393" s="261">
        <f>IFERROR(IF(-SUM(AS$20:AS392)+AS$15&lt;0.000001,0,IF($C393&gt;='H-32A-WP06 - Debt Service'!AP$24,'H-32A-WP06 - Debt Service'!AP$27/12,0)),"-")</f>
        <v>0</v>
      </c>
      <c r="AT393" s="261">
        <f>IFERROR(IF(-SUM(AT$20:AT392)+AT$15&lt;0.000001,0,IF($C393&gt;='H-32A-WP06 - Debt Service'!AQ$24,'H-32A-WP06 - Debt Service'!AQ$27/12,0)),"-")</f>
        <v>0</v>
      </c>
    </row>
    <row r="394" spans="2:46" x14ac:dyDescent="0.35">
      <c r="B394" s="252">
        <f t="shared" si="23"/>
        <v>2050</v>
      </c>
      <c r="C394" s="273">
        <f t="shared" si="25"/>
        <v>54848</v>
      </c>
      <c r="D394" s="273"/>
      <c r="E394" s="261">
        <f>IFERROR(IF(-SUM(E$20:E393)+E$15&lt;0.000001,0,IF($C394&gt;='H-32A-WP06 - Debt Service'!C$24,'H-32A-WP06 - Debt Service'!C$27/12,0)),"-")</f>
        <v>0</v>
      </c>
      <c r="F394" s="261">
        <f>IFERROR(IF(-SUM(F$20:F393)+F$15&lt;0.000001,0,IF($C394&gt;='H-32A-WP06 - Debt Service'!D$24,'H-32A-WP06 - Debt Service'!D$27/12,0)),"-")</f>
        <v>0</v>
      </c>
      <c r="G394" s="261">
        <f>IFERROR(IF(-SUM(G$20:G393)+G$15&lt;0.000001,0,IF($C394&gt;='H-32A-WP06 - Debt Service'!E$24,'H-32A-WP06 - Debt Service'!E$27/12,0)),"-")</f>
        <v>0</v>
      </c>
      <c r="H394" s="261">
        <f>IFERROR(IF(-SUM(H$20:H393)+H$15&lt;0.000001,0,IF($C394&gt;='H-32A-WP06 - Debt Service'!F$24,'H-32A-WP06 - Debt Service'!F$27/12,0)),"-")</f>
        <v>0</v>
      </c>
      <c r="I394" s="261">
        <f>IFERROR(IF(-SUM(I$20:I393)+I$15&lt;0.000001,0,IF($C394&gt;='H-32A-WP06 - Debt Service'!G$24,'H-32A-WP06 - Debt Service'!G$27/12,0)),"-")</f>
        <v>0</v>
      </c>
      <c r="J394" s="261">
        <f>IFERROR(IF(-SUM(J$20:J393)+J$15&lt;0.000001,0,IF($C394&gt;='H-32A-WP06 - Debt Service'!H$24,'H-32A-WP06 - Debt Service'!H$27/12,0)),"-")</f>
        <v>0</v>
      </c>
      <c r="K394" s="261">
        <f>IFERROR(IF(-SUM(K$20:K393)+K$15&lt;0.000001,0,IF($C394&gt;='H-32A-WP06 - Debt Service'!I$24,'H-32A-WP06 - Debt Service'!I$27/12,0)),"-")</f>
        <v>0</v>
      </c>
      <c r="L394" s="261">
        <f>IFERROR(IF(-SUM(L$20:L393)+L$15&lt;0.000001,0,IF($C394&gt;='H-32A-WP06 - Debt Service'!J$24,'H-32A-WP06 - Debt Service'!J$27/12,0)),"-")</f>
        <v>0</v>
      </c>
      <c r="M394" s="261">
        <f>IFERROR(IF(-SUM(M$20:M393)+M$15&lt;0.000001,0,IF($C394&gt;='H-32A-WP06 - Debt Service'!K$24,'H-32A-WP06 - Debt Service'!K$27/12,0)),"-")</f>
        <v>0</v>
      </c>
      <c r="N394" s="261"/>
      <c r="O394" s="261"/>
      <c r="P394" s="261">
        <f>IFERROR(IF(-SUM(P$20:P393)+P$15&lt;0.000001,0,IF($C394&gt;='H-32A-WP06 - Debt Service'!M$24,'H-32A-WP06 - Debt Service'!M$27/12,0)),"-")</f>
        <v>0</v>
      </c>
      <c r="Q394" s="261">
        <f>IFERROR(IF(-SUM(Q$20:Q393)+Q$15&lt;0.000001,0,IF($C394&gt;='H-32A-WP06 - Debt Service'!L$24,'H-32A-WP06 - Debt Service'!L$27/12,0)),"-")</f>
        <v>0</v>
      </c>
      <c r="R394" s="261">
        <f>IFERROR(IF(-SUM(R$20:R393)+R$15&lt;0.000001,0,IF($C394&gt;='H-32A-WP06 - Debt Service'!S$24,'H-32A-WP06 - Debt Service'!S$27/12,0)),"-")</f>
        <v>0</v>
      </c>
      <c r="S394" s="261">
        <f>IFERROR(IF(-SUM(S$20:S393)+S$15&lt;0.000001,0,IF($C394&gt;='H-32A-WP06 - Debt Service'!O$24,'H-32A-WP06 - Debt Service'!O$27/12,0)),"-")</f>
        <v>0</v>
      </c>
      <c r="T394" s="261">
        <f>IFERROR(IF(-SUM(T$20:T393)+T$15&lt;0.000001,0,IF($C394&gt;='H-32A-WP06 - Debt Service'!#REF!,'H-32A-WP06 - Debt Service'!#REF!/12,0)),"-")</f>
        <v>0</v>
      </c>
      <c r="U394" s="261">
        <f>IFERROR(IF(-SUM(U$20:U393)+U$15&lt;0.000001,0,IF($C394&gt;='H-32A-WP06 - Debt Service'!T$24,'H-32A-WP06 - Debt Service'!T$27/12,0)),"-")</f>
        <v>0</v>
      </c>
      <c r="V394" s="261">
        <f>IFERROR(IF(-SUM(V$20:V393)+V$15&lt;0.000001,0,IF($C394&gt;='H-32A-WP06 - Debt Service'!N$24,'H-32A-WP06 - Debt Service'!N$27/12,0)),"-")</f>
        <v>0</v>
      </c>
      <c r="W394" s="261">
        <f>IFERROR(IF(-SUM(W$20:W393)+W$15&lt;0.000001,0,IF($C394&gt;='H-32A-WP06 - Debt Service'!Q$24,'H-32A-WP06 - Debt Service'!Q$27/12,0)),"-")</f>
        <v>0</v>
      </c>
      <c r="X394" s="261">
        <f>IFERROR(IF(-SUM(X$20:X393)+X$15&lt;0.000001,0,IF($C394&gt;='H-32A-WP06 - Debt Service'!T$24,'H-32A-WP06 - Debt Service'!T$27/12,0)),"-")</f>
        <v>0</v>
      </c>
      <c r="Y394" s="261">
        <f>IFERROR(IF(-SUM(Y$20:Y393)+Y$15&lt;0.000001,0,IF($C394&gt;='H-32A-WP06 - Debt Service'!#REF!,'H-32A-WP06 - Debt Service'!#REF!/12,0)),"-")</f>
        <v>0</v>
      </c>
      <c r="Z394" s="261">
        <f>IFERROR(IF(-SUM(Z$20:Z393)+Z$15&lt;0.000001,0,IF($C394&gt;='H-32A-WP06 - Debt Service'!S$24,'H-32A-WP06 - Debt Service'!S$27/12,0)),"-")</f>
        <v>0</v>
      </c>
      <c r="AA394" s="261">
        <f>IFERROR(IF(-SUM(AA$20:AA393)+AA$15&lt;0.000001,0,IF($C394&gt;='H-32A-WP06 - Debt Service'!R$24,'H-32A-WP06 - Debt Service'!R$27/12,0)),"-")</f>
        <v>0</v>
      </c>
      <c r="AB394" s="261">
        <f>IFERROR(IF(-SUM(AB$20:AB393)+AB$15&lt;0.000001,0,IF($C394&gt;='H-32A-WP06 - Debt Service'!P$24,'H-32A-WP06 - Debt Service'!P$27/12,0)),"-")</f>
        <v>0</v>
      </c>
      <c r="AC394" s="261">
        <f>IFERROR(IF(-SUM(AC$20:AC393)+AC$15&lt;0.000001,0,IF($C394&gt;='H-32A-WP06 - Debt Service'!#REF!,'H-32A-WP06 - Debt Service'!#REF!/12,0)),"-")</f>
        <v>0</v>
      </c>
      <c r="AD394" s="261">
        <f>IFERROR(IF(-SUM(AD$20:AD393)+AD$15&lt;0.000001,0,IF($C394&gt;='H-32A-WP06 - Debt Service'!#REF!,'H-32A-WP06 - Debt Service'!#REF!/12,0)),"-")</f>
        <v>0</v>
      </c>
      <c r="AE394" s="261">
        <f>IFERROR(IF(-SUM(AE$20:AE393)+AE$15&lt;0.000001,0,IF($C394&gt;='H-32A-WP06 - Debt Service'!#REF!,'H-32A-WP06 - Debt Service'!#REF!/12,0)),"-")</f>
        <v>0</v>
      </c>
      <c r="AF394" s="261">
        <f>IFERROR(IF(-SUM(AF$20:AF393)+AF$15&lt;0.000001,0,IF($C394&gt;='H-32A-WP06 - Debt Service'!#REF!,'H-32A-WP06 - Debt Service'!#REF!/12,0)),"-")</f>
        <v>0</v>
      </c>
      <c r="AH394" s="252">
        <f t="shared" si="24"/>
        <v>2050</v>
      </c>
      <c r="AI394" s="273">
        <f t="shared" si="26"/>
        <v>54848</v>
      </c>
      <c r="AJ394" s="273"/>
      <c r="AK394" s="261" t="str">
        <f>IFERROR(IF(-SUM(AK$20:AK393)+AK$15&lt;0.000001,0,IF($C394&gt;='H-32A-WP06 - Debt Service'!AH$24,'H-32A-WP06 - Debt Service'!AH$27/12,0)),"-")</f>
        <v>-</v>
      </c>
      <c r="AL394" s="261">
        <f>IFERROR(IF(-SUM(AL$20:AL393)+AL$15&lt;0.000001,0,IF($C394&gt;='H-32A-WP06 - Debt Service'!AI$24,'H-32A-WP06 - Debt Service'!AI$27/12,0)),"-")</f>
        <v>0</v>
      </c>
      <c r="AM394" s="261">
        <f>IFERROR(IF(-SUM(AM$20:AM393)+AM$15&lt;0.000001,0,IF($C394&gt;='H-32A-WP06 - Debt Service'!AJ$24,'H-32A-WP06 - Debt Service'!AJ$27/12,0)),"-")</f>
        <v>0</v>
      </c>
      <c r="AN394" s="261">
        <f>IFERROR(IF(-SUM(AN$20:AN393)+AN$15&lt;0.000001,0,IF($C394&gt;='H-32A-WP06 - Debt Service'!AK$24,'H-32A-WP06 - Debt Service'!AK$27/12,0)),"-")</f>
        <v>0</v>
      </c>
      <c r="AO394" s="261">
        <f>IFERROR(IF(-SUM(AO$20:AO393)+AO$15&lt;0.000001,0,IF($C394&gt;='H-32A-WP06 - Debt Service'!AL$24,'H-32A-WP06 - Debt Service'!AL$27/12,0)),"-")</f>
        <v>0</v>
      </c>
      <c r="AP394" s="261">
        <f>IFERROR(IF(-SUM(AP$20:AP393)+AP$15&lt;0.000001,0,IF($C394&gt;='H-32A-WP06 - Debt Service'!AM$24,'H-32A-WP06 - Debt Service'!AM$27/12,0)),"-")</f>
        <v>0</v>
      </c>
      <c r="AQ394" s="261">
        <f>IFERROR(IF(-SUM(AQ$20:AQ393)+AQ$15&lt;0.000001,0,IF($C394&gt;='H-32A-WP06 - Debt Service'!AN$24,'H-32A-WP06 - Debt Service'!AN$27/12,0)),"-")</f>
        <v>0</v>
      </c>
      <c r="AR394" s="261">
        <f>IFERROR(IF(-SUM(AR$20:AR393)+AR$15&lt;0.000001,0,IF($C394&gt;='H-32A-WP06 - Debt Service'!AO$24,'H-32A-WP06 - Debt Service'!AO$27/12,0)),"-")</f>
        <v>0</v>
      </c>
      <c r="AS394" s="261">
        <f>IFERROR(IF(-SUM(AS$20:AS393)+AS$15&lt;0.000001,0,IF($C394&gt;='H-32A-WP06 - Debt Service'!AP$24,'H-32A-WP06 - Debt Service'!AP$27/12,0)),"-")</f>
        <v>0</v>
      </c>
      <c r="AT394" s="261">
        <f>IFERROR(IF(-SUM(AT$20:AT393)+AT$15&lt;0.000001,0,IF($C394&gt;='H-32A-WP06 - Debt Service'!AQ$24,'H-32A-WP06 - Debt Service'!AQ$27/12,0)),"-")</f>
        <v>0</v>
      </c>
    </row>
    <row r="395" spans="2:46" x14ac:dyDescent="0.35">
      <c r="B395" s="252">
        <f t="shared" si="23"/>
        <v>2050</v>
      </c>
      <c r="C395" s="273">
        <f t="shared" si="25"/>
        <v>54879</v>
      </c>
      <c r="D395" s="273"/>
      <c r="E395" s="261">
        <f>IFERROR(IF(-SUM(E$20:E394)+E$15&lt;0.000001,0,IF($C395&gt;='H-32A-WP06 - Debt Service'!C$24,'H-32A-WP06 - Debt Service'!C$27/12,0)),"-")</f>
        <v>0</v>
      </c>
      <c r="F395" s="261">
        <f>IFERROR(IF(-SUM(F$20:F394)+F$15&lt;0.000001,0,IF($C395&gt;='H-32A-WP06 - Debt Service'!D$24,'H-32A-WP06 - Debt Service'!D$27/12,0)),"-")</f>
        <v>0</v>
      </c>
      <c r="G395" s="261">
        <f>IFERROR(IF(-SUM(G$20:G394)+G$15&lt;0.000001,0,IF($C395&gt;='H-32A-WP06 - Debt Service'!E$24,'H-32A-WP06 - Debt Service'!E$27/12,0)),"-")</f>
        <v>0</v>
      </c>
      <c r="H395" s="261">
        <f>IFERROR(IF(-SUM(H$20:H394)+H$15&lt;0.000001,0,IF($C395&gt;='H-32A-WP06 - Debt Service'!F$24,'H-32A-WP06 - Debt Service'!F$27/12,0)),"-")</f>
        <v>0</v>
      </c>
      <c r="I395" s="261">
        <f>IFERROR(IF(-SUM(I$20:I394)+I$15&lt;0.000001,0,IF($C395&gt;='H-32A-WP06 - Debt Service'!G$24,'H-32A-WP06 - Debt Service'!G$27/12,0)),"-")</f>
        <v>0</v>
      </c>
      <c r="J395" s="261">
        <f>IFERROR(IF(-SUM(J$20:J394)+J$15&lt;0.000001,0,IF($C395&gt;='H-32A-WP06 - Debt Service'!H$24,'H-32A-WP06 - Debt Service'!H$27/12,0)),"-")</f>
        <v>0</v>
      </c>
      <c r="K395" s="261">
        <f>IFERROR(IF(-SUM(K$20:K394)+K$15&lt;0.000001,0,IF($C395&gt;='H-32A-WP06 - Debt Service'!I$24,'H-32A-WP06 - Debt Service'!I$27/12,0)),"-")</f>
        <v>0</v>
      </c>
      <c r="L395" s="261">
        <f>IFERROR(IF(-SUM(L$20:L394)+L$15&lt;0.000001,0,IF($C395&gt;='H-32A-WP06 - Debt Service'!J$24,'H-32A-WP06 - Debt Service'!J$27/12,0)),"-")</f>
        <v>0</v>
      </c>
      <c r="M395" s="261">
        <f>IFERROR(IF(-SUM(M$20:M394)+M$15&lt;0.000001,0,IF($C395&gt;='H-32A-WP06 - Debt Service'!K$24,'H-32A-WP06 - Debt Service'!K$27/12,0)),"-")</f>
        <v>0</v>
      </c>
      <c r="N395" s="261"/>
      <c r="O395" s="261"/>
      <c r="P395" s="261">
        <f>IFERROR(IF(-SUM(P$20:P394)+P$15&lt;0.000001,0,IF($C395&gt;='H-32A-WP06 - Debt Service'!M$24,'H-32A-WP06 - Debt Service'!M$27/12,0)),"-")</f>
        <v>0</v>
      </c>
      <c r="Q395" s="261">
        <f>IFERROR(IF(-SUM(Q$20:Q394)+Q$15&lt;0.000001,0,IF($C395&gt;='H-32A-WP06 - Debt Service'!L$24,'H-32A-WP06 - Debt Service'!L$27/12,0)),"-")</f>
        <v>0</v>
      </c>
      <c r="R395" s="261">
        <f>IFERROR(IF(-SUM(R$20:R394)+R$15&lt;0.000001,0,IF($C395&gt;='H-32A-WP06 - Debt Service'!S$24,'H-32A-WP06 - Debt Service'!S$27/12,0)),"-")</f>
        <v>0</v>
      </c>
      <c r="S395" s="261">
        <f>IFERROR(IF(-SUM(S$20:S394)+S$15&lt;0.000001,0,IF($C395&gt;='H-32A-WP06 - Debt Service'!O$24,'H-32A-WP06 - Debt Service'!O$27/12,0)),"-")</f>
        <v>0</v>
      </c>
      <c r="T395" s="261">
        <f>IFERROR(IF(-SUM(T$20:T394)+T$15&lt;0.000001,0,IF($C395&gt;='H-32A-WP06 - Debt Service'!#REF!,'H-32A-WP06 - Debt Service'!#REF!/12,0)),"-")</f>
        <v>0</v>
      </c>
      <c r="U395" s="261">
        <f>IFERROR(IF(-SUM(U$20:U394)+U$15&lt;0.000001,0,IF($C395&gt;='H-32A-WP06 - Debt Service'!T$24,'H-32A-WP06 - Debt Service'!T$27/12,0)),"-")</f>
        <v>0</v>
      </c>
      <c r="V395" s="261">
        <f>IFERROR(IF(-SUM(V$20:V394)+V$15&lt;0.000001,0,IF($C395&gt;='H-32A-WP06 - Debt Service'!N$24,'H-32A-WP06 - Debt Service'!N$27/12,0)),"-")</f>
        <v>0</v>
      </c>
      <c r="W395" s="261">
        <f>IFERROR(IF(-SUM(W$20:W394)+W$15&lt;0.000001,0,IF($C395&gt;='H-32A-WP06 - Debt Service'!Q$24,'H-32A-WP06 - Debt Service'!Q$27/12,0)),"-")</f>
        <v>0</v>
      </c>
      <c r="X395" s="261">
        <f>IFERROR(IF(-SUM(X$20:X394)+X$15&lt;0.000001,0,IF($C395&gt;='H-32A-WP06 - Debt Service'!T$24,'H-32A-WP06 - Debt Service'!T$27/12,0)),"-")</f>
        <v>0</v>
      </c>
      <c r="Y395" s="261">
        <f>IFERROR(IF(-SUM(Y$20:Y394)+Y$15&lt;0.000001,0,IF($C395&gt;='H-32A-WP06 - Debt Service'!#REF!,'H-32A-WP06 - Debt Service'!#REF!/12,0)),"-")</f>
        <v>0</v>
      </c>
      <c r="Z395" s="261">
        <f>IFERROR(IF(-SUM(Z$20:Z394)+Z$15&lt;0.000001,0,IF($C395&gt;='H-32A-WP06 - Debt Service'!S$24,'H-32A-WP06 - Debt Service'!S$27/12,0)),"-")</f>
        <v>0</v>
      </c>
      <c r="AA395" s="261">
        <f>IFERROR(IF(-SUM(AA$20:AA394)+AA$15&lt;0.000001,0,IF($C395&gt;='H-32A-WP06 - Debt Service'!R$24,'H-32A-WP06 - Debt Service'!R$27/12,0)),"-")</f>
        <v>0</v>
      </c>
      <c r="AB395" s="261">
        <f>IFERROR(IF(-SUM(AB$20:AB394)+AB$15&lt;0.000001,0,IF($C395&gt;='H-32A-WP06 - Debt Service'!P$24,'H-32A-WP06 - Debt Service'!P$27/12,0)),"-")</f>
        <v>0</v>
      </c>
      <c r="AC395" s="261">
        <f>IFERROR(IF(-SUM(AC$20:AC394)+AC$15&lt;0.000001,0,IF($C395&gt;='H-32A-WP06 - Debt Service'!#REF!,'H-32A-WP06 - Debt Service'!#REF!/12,0)),"-")</f>
        <v>0</v>
      </c>
      <c r="AD395" s="261">
        <f>IFERROR(IF(-SUM(AD$20:AD394)+AD$15&lt;0.000001,0,IF($C395&gt;='H-32A-WP06 - Debt Service'!#REF!,'H-32A-WP06 - Debt Service'!#REF!/12,0)),"-")</f>
        <v>0</v>
      </c>
      <c r="AE395" s="261">
        <f>IFERROR(IF(-SUM(AE$20:AE394)+AE$15&lt;0.000001,0,IF($C395&gt;='H-32A-WP06 - Debt Service'!#REF!,'H-32A-WP06 - Debt Service'!#REF!/12,0)),"-")</f>
        <v>0</v>
      </c>
      <c r="AF395" s="261">
        <f>IFERROR(IF(-SUM(AF$20:AF394)+AF$15&lt;0.000001,0,IF($C395&gt;='H-32A-WP06 - Debt Service'!#REF!,'H-32A-WP06 - Debt Service'!#REF!/12,0)),"-")</f>
        <v>0</v>
      </c>
      <c r="AH395" s="252">
        <f t="shared" si="24"/>
        <v>2050</v>
      </c>
      <c r="AI395" s="273">
        <f t="shared" si="26"/>
        <v>54879</v>
      </c>
      <c r="AJ395" s="273"/>
      <c r="AK395" s="261" t="str">
        <f>IFERROR(IF(-SUM(AK$20:AK394)+AK$15&lt;0.000001,0,IF($C395&gt;='H-32A-WP06 - Debt Service'!AH$24,'H-32A-WP06 - Debt Service'!AH$27/12,0)),"-")</f>
        <v>-</v>
      </c>
      <c r="AL395" s="261">
        <f>IFERROR(IF(-SUM(AL$20:AL394)+AL$15&lt;0.000001,0,IF($C395&gt;='H-32A-WP06 - Debt Service'!AI$24,'H-32A-WP06 - Debt Service'!AI$27/12,0)),"-")</f>
        <v>0</v>
      </c>
      <c r="AM395" s="261">
        <f>IFERROR(IF(-SUM(AM$20:AM394)+AM$15&lt;0.000001,0,IF($C395&gt;='H-32A-WP06 - Debt Service'!AJ$24,'H-32A-WP06 - Debt Service'!AJ$27/12,0)),"-")</f>
        <v>0</v>
      </c>
      <c r="AN395" s="261">
        <f>IFERROR(IF(-SUM(AN$20:AN394)+AN$15&lt;0.000001,0,IF($C395&gt;='H-32A-WP06 - Debt Service'!AK$24,'H-32A-WP06 - Debt Service'!AK$27/12,0)),"-")</f>
        <v>0</v>
      </c>
      <c r="AO395" s="261">
        <f>IFERROR(IF(-SUM(AO$20:AO394)+AO$15&lt;0.000001,0,IF($C395&gt;='H-32A-WP06 - Debt Service'!AL$24,'H-32A-WP06 - Debt Service'!AL$27/12,0)),"-")</f>
        <v>0</v>
      </c>
      <c r="AP395" s="261">
        <f>IFERROR(IF(-SUM(AP$20:AP394)+AP$15&lt;0.000001,0,IF($C395&gt;='H-32A-WP06 - Debt Service'!AM$24,'H-32A-WP06 - Debt Service'!AM$27/12,0)),"-")</f>
        <v>0</v>
      </c>
      <c r="AQ395" s="261">
        <f>IFERROR(IF(-SUM(AQ$20:AQ394)+AQ$15&lt;0.000001,0,IF($C395&gt;='H-32A-WP06 - Debt Service'!AN$24,'H-32A-WP06 - Debt Service'!AN$27/12,0)),"-")</f>
        <v>0</v>
      </c>
      <c r="AR395" s="261">
        <f>IFERROR(IF(-SUM(AR$20:AR394)+AR$15&lt;0.000001,0,IF($C395&gt;='H-32A-WP06 - Debt Service'!AO$24,'H-32A-WP06 - Debt Service'!AO$27/12,0)),"-")</f>
        <v>0</v>
      </c>
      <c r="AS395" s="261">
        <f>IFERROR(IF(-SUM(AS$20:AS394)+AS$15&lt;0.000001,0,IF($C395&gt;='H-32A-WP06 - Debt Service'!AP$24,'H-32A-WP06 - Debt Service'!AP$27/12,0)),"-")</f>
        <v>0</v>
      </c>
      <c r="AT395" s="261">
        <f>IFERROR(IF(-SUM(AT$20:AT394)+AT$15&lt;0.000001,0,IF($C395&gt;='H-32A-WP06 - Debt Service'!AQ$24,'H-32A-WP06 - Debt Service'!AQ$27/12,0)),"-")</f>
        <v>0</v>
      </c>
    </row>
    <row r="396" spans="2:46" x14ac:dyDescent="0.35">
      <c r="B396" s="252">
        <f t="shared" si="23"/>
        <v>2050</v>
      </c>
      <c r="C396" s="273">
        <f t="shared" si="25"/>
        <v>54909</v>
      </c>
      <c r="D396" s="273"/>
      <c r="E396" s="261">
        <f>IFERROR(IF(-SUM(E$20:E395)+E$15&lt;0.000001,0,IF($C396&gt;='H-32A-WP06 - Debt Service'!C$24,'H-32A-WP06 - Debt Service'!C$27/12,0)),"-")</f>
        <v>0</v>
      </c>
      <c r="F396" s="261">
        <f>IFERROR(IF(-SUM(F$20:F395)+F$15&lt;0.000001,0,IF($C396&gt;='H-32A-WP06 - Debt Service'!D$24,'H-32A-WP06 - Debt Service'!D$27/12,0)),"-")</f>
        <v>0</v>
      </c>
      <c r="G396" s="261">
        <f>IFERROR(IF(-SUM(G$20:G395)+G$15&lt;0.000001,0,IF($C396&gt;='H-32A-WP06 - Debt Service'!E$24,'H-32A-WP06 - Debt Service'!E$27/12,0)),"-")</f>
        <v>0</v>
      </c>
      <c r="H396" s="261">
        <f>IFERROR(IF(-SUM(H$20:H395)+H$15&lt;0.000001,0,IF($C396&gt;='H-32A-WP06 - Debt Service'!F$24,'H-32A-WP06 - Debt Service'!F$27/12,0)),"-")</f>
        <v>0</v>
      </c>
      <c r="I396" s="261">
        <f>IFERROR(IF(-SUM(I$20:I395)+I$15&lt;0.000001,0,IF($C396&gt;='H-32A-WP06 - Debt Service'!G$24,'H-32A-WP06 - Debt Service'!G$27/12,0)),"-")</f>
        <v>0</v>
      </c>
      <c r="J396" s="261">
        <f>IFERROR(IF(-SUM(J$20:J395)+J$15&lt;0.000001,0,IF($C396&gt;='H-32A-WP06 - Debt Service'!H$24,'H-32A-WP06 - Debt Service'!H$27/12,0)),"-")</f>
        <v>0</v>
      </c>
      <c r="K396" s="261">
        <f>IFERROR(IF(-SUM(K$20:K395)+K$15&lt;0.000001,0,IF($C396&gt;='H-32A-WP06 - Debt Service'!I$24,'H-32A-WP06 - Debt Service'!I$27/12,0)),"-")</f>
        <v>0</v>
      </c>
      <c r="L396" s="261">
        <f>IFERROR(IF(-SUM(L$20:L395)+L$15&lt;0.000001,0,IF($C396&gt;='H-32A-WP06 - Debt Service'!J$24,'H-32A-WP06 - Debt Service'!J$27/12,0)),"-")</f>
        <v>0</v>
      </c>
      <c r="M396" s="261">
        <f>IFERROR(IF(-SUM(M$20:M395)+M$15&lt;0.000001,0,IF($C396&gt;='H-32A-WP06 - Debt Service'!K$24,'H-32A-WP06 - Debt Service'!K$27/12,0)),"-")</f>
        <v>0</v>
      </c>
      <c r="N396" s="261"/>
      <c r="O396" s="261"/>
      <c r="P396" s="261">
        <f>IFERROR(IF(-SUM(P$20:P395)+P$15&lt;0.000001,0,IF($C396&gt;='H-32A-WP06 - Debt Service'!M$24,'H-32A-WP06 - Debt Service'!M$27/12,0)),"-")</f>
        <v>0</v>
      </c>
      <c r="Q396" s="261">
        <f>IFERROR(IF(-SUM(Q$20:Q395)+Q$15&lt;0.000001,0,IF($C396&gt;='H-32A-WP06 - Debt Service'!L$24,'H-32A-WP06 - Debt Service'!L$27/12,0)),"-")</f>
        <v>0</v>
      </c>
      <c r="R396" s="261">
        <f>IFERROR(IF(-SUM(R$20:R395)+R$15&lt;0.000001,0,IF($C396&gt;='H-32A-WP06 - Debt Service'!S$24,'H-32A-WP06 - Debt Service'!S$27/12,0)),"-")</f>
        <v>0</v>
      </c>
      <c r="S396" s="261">
        <f>IFERROR(IF(-SUM(S$20:S395)+S$15&lt;0.000001,0,IF($C396&gt;='H-32A-WP06 - Debt Service'!O$24,'H-32A-WP06 - Debt Service'!O$27/12,0)),"-")</f>
        <v>0</v>
      </c>
      <c r="T396" s="261">
        <f>IFERROR(IF(-SUM(T$20:T395)+T$15&lt;0.000001,0,IF($C396&gt;='H-32A-WP06 - Debt Service'!#REF!,'H-32A-WP06 - Debt Service'!#REF!/12,0)),"-")</f>
        <v>0</v>
      </c>
      <c r="U396" s="261">
        <f>IFERROR(IF(-SUM(U$20:U395)+U$15&lt;0.000001,0,IF($C396&gt;='H-32A-WP06 - Debt Service'!T$24,'H-32A-WP06 - Debt Service'!T$27/12,0)),"-")</f>
        <v>0</v>
      </c>
      <c r="V396" s="261">
        <f>IFERROR(IF(-SUM(V$20:V395)+V$15&lt;0.000001,0,IF($C396&gt;='H-32A-WP06 - Debt Service'!N$24,'H-32A-WP06 - Debt Service'!N$27/12,0)),"-")</f>
        <v>0</v>
      </c>
      <c r="W396" s="261">
        <f>IFERROR(IF(-SUM(W$20:W395)+W$15&lt;0.000001,0,IF($C396&gt;='H-32A-WP06 - Debt Service'!Q$24,'H-32A-WP06 - Debt Service'!Q$27/12,0)),"-")</f>
        <v>0</v>
      </c>
      <c r="X396" s="261">
        <f>IFERROR(IF(-SUM(X$20:X395)+X$15&lt;0.000001,0,IF($C396&gt;='H-32A-WP06 - Debt Service'!T$24,'H-32A-WP06 - Debt Service'!T$27/12,0)),"-")</f>
        <v>0</v>
      </c>
      <c r="Y396" s="261">
        <f>IFERROR(IF(-SUM(Y$20:Y395)+Y$15&lt;0.000001,0,IF($C396&gt;='H-32A-WP06 - Debt Service'!#REF!,'H-32A-WP06 - Debt Service'!#REF!/12,0)),"-")</f>
        <v>0</v>
      </c>
      <c r="Z396" s="261">
        <f>IFERROR(IF(-SUM(Z$20:Z395)+Z$15&lt;0.000001,0,IF($C396&gt;='H-32A-WP06 - Debt Service'!S$24,'H-32A-WP06 - Debt Service'!S$27/12,0)),"-")</f>
        <v>0</v>
      </c>
      <c r="AA396" s="261">
        <f>IFERROR(IF(-SUM(AA$20:AA395)+AA$15&lt;0.000001,0,IF($C396&gt;='H-32A-WP06 - Debt Service'!R$24,'H-32A-WP06 - Debt Service'!R$27/12,0)),"-")</f>
        <v>0</v>
      </c>
      <c r="AB396" s="261">
        <f>IFERROR(IF(-SUM(AB$20:AB395)+AB$15&lt;0.000001,0,IF($C396&gt;='H-32A-WP06 - Debt Service'!P$24,'H-32A-WP06 - Debt Service'!P$27/12,0)),"-")</f>
        <v>0</v>
      </c>
      <c r="AC396" s="261">
        <f>IFERROR(IF(-SUM(AC$20:AC395)+AC$15&lt;0.000001,0,IF($C396&gt;='H-32A-WP06 - Debt Service'!#REF!,'H-32A-WP06 - Debt Service'!#REF!/12,0)),"-")</f>
        <v>0</v>
      </c>
      <c r="AD396" s="261">
        <f>IFERROR(IF(-SUM(AD$20:AD395)+AD$15&lt;0.000001,0,IF($C396&gt;='H-32A-WP06 - Debt Service'!#REF!,'H-32A-WP06 - Debt Service'!#REF!/12,0)),"-")</f>
        <v>0</v>
      </c>
      <c r="AE396" s="261">
        <f>IFERROR(IF(-SUM(AE$20:AE395)+AE$15&lt;0.000001,0,IF($C396&gt;='H-32A-WP06 - Debt Service'!#REF!,'H-32A-WP06 - Debt Service'!#REF!/12,0)),"-")</f>
        <v>0</v>
      </c>
      <c r="AF396" s="261">
        <f>IFERROR(IF(-SUM(AF$20:AF395)+AF$15&lt;0.000001,0,IF($C396&gt;='H-32A-WP06 - Debt Service'!#REF!,'H-32A-WP06 - Debt Service'!#REF!/12,0)),"-")</f>
        <v>0</v>
      </c>
      <c r="AH396" s="252">
        <f t="shared" si="24"/>
        <v>2050</v>
      </c>
      <c r="AI396" s="273">
        <f t="shared" si="26"/>
        <v>54909</v>
      </c>
      <c r="AJ396" s="273"/>
      <c r="AK396" s="261" t="str">
        <f>IFERROR(IF(-SUM(AK$20:AK395)+AK$15&lt;0.000001,0,IF($C396&gt;='H-32A-WP06 - Debt Service'!AH$24,'H-32A-WP06 - Debt Service'!AH$27/12,0)),"-")</f>
        <v>-</v>
      </c>
      <c r="AL396" s="261">
        <f>IFERROR(IF(-SUM(AL$20:AL395)+AL$15&lt;0.000001,0,IF($C396&gt;='H-32A-WP06 - Debt Service'!AI$24,'H-32A-WP06 - Debt Service'!AI$27/12,0)),"-")</f>
        <v>0</v>
      </c>
      <c r="AM396" s="261">
        <f>IFERROR(IF(-SUM(AM$20:AM395)+AM$15&lt;0.000001,0,IF($C396&gt;='H-32A-WP06 - Debt Service'!AJ$24,'H-32A-WP06 - Debt Service'!AJ$27/12,0)),"-")</f>
        <v>0</v>
      </c>
      <c r="AN396" s="261">
        <f>IFERROR(IF(-SUM(AN$20:AN395)+AN$15&lt;0.000001,0,IF($C396&gt;='H-32A-WP06 - Debt Service'!AK$24,'H-32A-WP06 - Debt Service'!AK$27/12,0)),"-")</f>
        <v>0</v>
      </c>
      <c r="AO396" s="261">
        <f>IFERROR(IF(-SUM(AO$20:AO395)+AO$15&lt;0.000001,0,IF($C396&gt;='H-32A-WP06 - Debt Service'!AL$24,'H-32A-WP06 - Debt Service'!AL$27/12,0)),"-")</f>
        <v>0</v>
      </c>
      <c r="AP396" s="261">
        <f>IFERROR(IF(-SUM(AP$20:AP395)+AP$15&lt;0.000001,0,IF($C396&gt;='H-32A-WP06 - Debt Service'!AM$24,'H-32A-WP06 - Debt Service'!AM$27/12,0)),"-")</f>
        <v>0</v>
      </c>
      <c r="AQ396" s="261">
        <f>IFERROR(IF(-SUM(AQ$20:AQ395)+AQ$15&lt;0.000001,0,IF($C396&gt;='H-32A-WP06 - Debt Service'!AN$24,'H-32A-WP06 - Debt Service'!AN$27/12,0)),"-")</f>
        <v>0</v>
      </c>
      <c r="AR396" s="261">
        <f>IFERROR(IF(-SUM(AR$20:AR395)+AR$15&lt;0.000001,0,IF($C396&gt;='H-32A-WP06 - Debt Service'!AO$24,'H-32A-WP06 - Debt Service'!AO$27/12,0)),"-")</f>
        <v>0</v>
      </c>
      <c r="AS396" s="261">
        <f>IFERROR(IF(-SUM(AS$20:AS395)+AS$15&lt;0.000001,0,IF($C396&gt;='H-32A-WP06 - Debt Service'!AP$24,'H-32A-WP06 - Debt Service'!AP$27/12,0)),"-")</f>
        <v>0</v>
      </c>
      <c r="AT396" s="261">
        <f>IFERROR(IF(-SUM(AT$20:AT395)+AT$15&lt;0.000001,0,IF($C396&gt;='H-32A-WP06 - Debt Service'!AQ$24,'H-32A-WP06 - Debt Service'!AQ$27/12,0)),"-")</f>
        <v>0</v>
      </c>
    </row>
    <row r="397" spans="2:46" x14ac:dyDescent="0.35">
      <c r="B397" s="252">
        <f t="shared" si="23"/>
        <v>2050</v>
      </c>
      <c r="C397" s="273">
        <f t="shared" si="25"/>
        <v>54940</v>
      </c>
      <c r="D397" s="273"/>
      <c r="E397" s="261">
        <f>IFERROR(IF(-SUM(E$20:E396)+E$15&lt;0.000001,0,IF($C397&gt;='H-32A-WP06 - Debt Service'!C$24,'H-32A-WP06 - Debt Service'!C$27/12,0)),"-")</f>
        <v>0</v>
      </c>
      <c r="F397" s="261">
        <f>IFERROR(IF(-SUM(F$20:F396)+F$15&lt;0.000001,0,IF($C397&gt;='H-32A-WP06 - Debt Service'!D$24,'H-32A-WP06 - Debt Service'!D$27/12,0)),"-")</f>
        <v>0</v>
      </c>
      <c r="G397" s="261">
        <f>IFERROR(IF(-SUM(G$20:G396)+G$15&lt;0.000001,0,IF($C397&gt;='H-32A-WP06 - Debt Service'!E$24,'H-32A-WP06 - Debt Service'!E$27/12,0)),"-")</f>
        <v>0</v>
      </c>
      <c r="H397" s="261">
        <f>IFERROR(IF(-SUM(H$20:H396)+H$15&lt;0.000001,0,IF($C397&gt;='H-32A-WP06 - Debt Service'!F$24,'H-32A-WP06 - Debt Service'!F$27/12,0)),"-")</f>
        <v>0</v>
      </c>
      <c r="I397" s="261">
        <f>IFERROR(IF(-SUM(I$20:I396)+I$15&lt;0.000001,0,IF($C397&gt;='H-32A-WP06 - Debt Service'!G$24,'H-32A-WP06 - Debt Service'!G$27/12,0)),"-")</f>
        <v>0</v>
      </c>
      <c r="J397" s="261">
        <f>IFERROR(IF(-SUM(J$20:J396)+J$15&lt;0.000001,0,IF($C397&gt;='H-32A-WP06 - Debt Service'!H$24,'H-32A-WP06 - Debt Service'!H$27/12,0)),"-")</f>
        <v>0</v>
      </c>
      <c r="K397" s="261">
        <f>IFERROR(IF(-SUM(K$20:K396)+K$15&lt;0.000001,0,IF($C397&gt;='H-32A-WP06 - Debt Service'!I$24,'H-32A-WP06 - Debt Service'!I$27/12,0)),"-")</f>
        <v>0</v>
      </c>
      <c r="L397" s="261">
        <f>IFERROR(IF(-SUM(L$20:L396)+L$15&lt;0.000001,0,IF($C397&gt;='H-32A-WP06 - Debt Service'!J$24,'H-32A-WP06 - Debt Service'!J$27/12,0)),"-")</f>
        <v>0</v>
      </c>
      <c r="M397" s="261">
        <f>IFERROR(IF(-SUM(M$20:M396)+M$15&lt;0.000001,0,IF($C397&gt;='H-32A-WP06 - Debt Service'!K$24,'H-32A-WP06 - Debt Service'!K$27/12,0)),"-")</f>
        <v>0</v>
      </c>
      <c r="N397" s="261"/>
      <c r="O397" s="261"/>
      <c r="P397" s="261">
        <f>IFERROR(IF(-SUM(P$20:P396)+P$15&lt;0.000001,0,IF($C397&gt;='H-32A-WP06 - Debt Service'!M$24,'H-32A-WP06 - Debt Service'!M$27/12,0)),"-")</f>
        <v>0</v>
      </c>
      <c r="Q397" s="261">
        <f>IFERROR(IF(-SUM(Q$20:Q396)+Q$15&lt;0.000001,0,IF($C397&gt;='H-32A-WP06 - Debt Service'!L$24,'H-32A-WP06 - Debt Service'!L$27/12,0)),"-")</f>
        <v>0</v>
      </c>
      <c r="R397" s="261">
        <f>IFERROR(IF(-SUM(R$20:R396)+R$15&lt;0.000001,0,IF($C397&gt;='H-32A-WP06 - Debt Service'!S$24,'H-32A-WP06 - Debt Service'!S$27/12,0)),"-")</f>
        <v>0</v>
      </c>
      <c r="S397" s="261">
        <f>IFERROR(IF(-SUM(S$20:S396)+S$15&lt;0.000001,0,IF($C397&gt;='H-32A-WP06 - Debt Service'!O$24,'H-32A-WP06 - Debt Service'!O$27/12,0)),"-")</f>
        <v>0</v>
      </c>
      <c r="T397" s="261">
        <f>IFERROR(IF(-SUM(T$20:T396)+T$15&lt;0.000001,0,IF($C397&gt;='H-32A-WP06 - Debt Service'!#REF!,'H-32A-WP06 - Debt Service'!#REF!/12,0)),"-")</f>
        <v>0</v>
      </c>
      <c r="U397" s="261">
        <f>IFERROR(IF(-SUM(U$20:U396)+U$15&lt;0.000001,0,IF($C397&gt;='H-32A-WP06 - Debt Service'!T$24,'H-32A-WP06 - Debt Service'!T$27/12,0)),"-")</f>
        <v>0</v>
      </c>
      <c r="V397" s="261">
        <f>IFERROR(IF(-SUM(V$20:V396)+V$15&lt;0.000001,0,IF($C397&gt;='H-32A-WP06 - Debt Service'!N$24,'H-32A-WP06 - Debt Service'!N$27/12,0)),"-")</f>
        <v>0</v>
      </c>
      <c r="W397" s="261">
        <f>IFERROR(IF(-SUM(W$20:W396)+W$15&lt;0.000001,0,IF($C397&gt;='H-32A-WP06 - Debt Service'!Q$24,'H-32A-WP06 - Debt Service'!Q$27/12,0)),"-")</f>
        <v>0</v>
      </c>
      <c r="X397" s="261">
        <f>IFERROR(IF(-SUM(X$20:X396)+X$15&lt;0.000001,0,IF($C397&gt;='H-32A-WP06 - Debt Service'!T$24,'H-32A-WP06 - Debt Service'!T$27/12,0)),"-")</f>
        <v>0</v>
      </c>
      <c r="Y397" s="261">
        <f>IFERROR(IF(-SUM(Y$20:Y396)+Y$15&lt;0.000001,0,IF($C397&gt;='H-32A-WP06 - Debt Service'!#REF!,'H-32A-WP06 - Debt Service'!#REF!/12,0)),"-")</f>
        <v>0</v>
      </c>
      <c r="Z397" s="261">
        <f>IFERROR(IF(-SUM(Z$20:Z396)+Z$15&lt;0.000001,0,IF($C397&gt;='H-32A-WP06 - Debt Service'!S$24,'H-32A-WP06 - Debt Service'!S$27/12,0)),"-")</f>
        <v>0</v>
      </c>
      <c r="AA397" s="261">
        <f>IFERROR(IF(-SUM(AA$20:AA396)+AA$15&lt;0.000001,0,IF($C397&gt;='H-32A-WP06 - Debt Service'!R$24,'H-32A-WP06 - Debt Service'!R$27/12,0)),"-")</f>
        <v>0</v>
      </c>
      <c r="AB397" s="261">
        <f>IFERROR(IF(-SUM(AB$20:AB396)+AB$15&lt;0.000001,0,IF($C397&gt;='H-32A-WP06 - Debt Service'!P$24,'H-32A-WP06 - Debt Service'!P$27/12,0)),"-")</f>
        <v>0</v>
      </c>
      <c r="AC397" s="261">
        <f>IFERROR(IF(-SUM(AC$20:AC396)+AC$15&lt;0.000001,0,IF($C397&gt;='H-32A-WP06 - Debt Service'!#REF!,'H-32A-WP06 - Debt Service'!#REF!/12,0)),"-")</f>
        <v>0</v>
      </c>
      <c r="AD397" s="261">
        <f>IFERROR(IF(-SUM(AD$20:AD396)+AD$15&lt;0.000001,0,IF($C397&gt;='H-32A-WP06 - Debt Service'!#REF!,'H-32A-WP06 - Debt Service'!#REF!/12,0)),"-")</f>
        <v>0</v>
      </c>
      <c r="AE397" s="261">
        <f>IFERROR(IF(-SUM(AE$20:AE396)+AE$15&lt;0.000001,0,IF($C397&gt;='H-32A-WP06 - Debt Service'!#REF!,'H-32A-WP06 - Debt Service'!#REF!/12,0)),"-")</f>
        <v>0</v>
      </c>
      <c r="AF397" s="261">
        <f>IFERROR(IF(-SUM(AF$20:AF396)+AF$15&lt;0.000001,0,IF($C397&gt;='H-32A-WP06 - Debt Service'!#REF!,'H-32A-WP06 - Debt Service'!#REF!/12,0)),"-")</f>
        <v>0</v>
      </c>
      <c r="AH397" s="252">
        <f t="shared" si="24"/>
        <v>2050</v>
      </c>
      <c r="AI397" s="273">
        <f t="shared" si="26"/>
        <v>54940</v>
      </c>
      <c r="AJ397" s="273"/>
      <c r="AK397" s="261" t="str">
        <f>IFERROR(IF(-SUM(AK$20:AK396)+AK$15&lt;0.000001,0,IF($C397&gt;='H-32A-WP06 - Debt Service'!AH$24,'H-32A-WP06 - Debt Service'!AH$27/12,0)),"-")</f>
        <v>-</v>
      </c>
      <c r="AL397" s="261">
        <f>IFERROR(IF(-SUM(AL$20:AL396)+AL$15&lt;0.000001,0,IF($C397&gt;='H-32A-WP06 - Debt Service'!AI$24,'H-32A-WP06 - Debt Service'!AI$27/12,0)),"-")</f>
        <v>0</v>
      </c>
      <c r="AM397" s="261">
        <f>IFERROR(IF(-SUM(AM$20:AM396)+AM$15&lt;0.000001,0,IF($C397&gt;='H-32A-WP06 - Debt Service'!AJ$24,'H-32A-WP06 - Debt Service'!AJ$27/12,0)),"-")</f>
        <v>0</v>
      </c>
      <c r="AN397" s="261">
        <f>IFERROR(IF(-SUM(AN$20:AN396)+AN$15&lt;0.000001,0,IF($C397&gt;='H-32A-WP06 - Debt Service'!AK$24,'H-32A-WP06 - Debt Service'!AK$27/12,0)),"-")</f>
        <v>0</v>
      </c>
      <c r="AO397" s="261">
        <f>IFERROR(IF(-SUM(AO$20:AO396)+AO$15&lt;0.000001,0,IF($C397&gt;='H-32A-WP06 - Debt Service'!AL$24,'H-32A-WP06 - Debt Service'!AL$27/12,0)),"-")</f>
        <v>0</v>
      </c>
      <c r="AP397" s="261">
        <f>IFERROR(IF(-SUM(AP$20:AP396)+AP$15&lt;0.000001,0,IF($C397&gt;='H-32A-WP06 - Debt Service'!AM$24,'H-32A-WP06 - Debt Service'!AM$27/12,0)),"-")</f>
        <v>0</v>
      </c>
      <c r="AQ397" s="261">
        <f>IFERROR(IF(-SUM(AQ$20:AQ396)+AQ$15&lt;0.000001,0,IF($C397&gt;='H-32A-WP06 - Debt Service'!AN$24,'H-32A-WP06 - Debt Service'!AN$27/12,0)),"-")</f>
        <v>0</v>
      </c>
      <c r="AR397" s="261">
        <f>IFERROR(IF(-SUM(AR$20:AR396)+AR$15&lt;0.000001,0,IF($C397&gt;='H-32A-WP06 - Debt Service'!AO$24,'H-32A-WP06 - Debt Service'!AO$27/12,0)),"-")</f>
        <v>0</v>
      </c>
      <c r="AS397" s="261">
        <f>IFERROR(IF(-SUM(AS$20:AS396)+AS$15&lt;0.000001,0,IF($C397&gt;='H-32A-WP06 - Debt Service'!AP$24,'H-32A-WP06 - Debt Service'!AP$27/12,0)),"-")</f>
        <v>0</v>
      </c>
      <c r="AT397" s="261">
        <f>IFERROR(IF(-SUM(AT$20:AT396)+AT$15&lt;0.000001,0,IF($C397&gt;='H-32A-WP06 - Debt Service'!AQ$24,'H-32A-WP06 - Debt Service'!AQ$27/12,0)),"-")</f>
        <v>0</v>
      </c>
    </row>
    <row r="398" spans="2:46" x14ac:dyDescent="0.35">
      <c r="B398" s="252">
        <f t="shared" si="23"/>
        <v>2050</v>
      </c>
      <c r="C398" s="273">
        <f t="shared" si="25"/>
        <v>54970</v>
      </c>
      <c r="D398" s="273"/>
      <c r="E398" s="261">
        <f>IFERROR(IF(-SUM(E$20:E397)+E$15&lt;0.000001,0,IF($C398&gt;='H-32A-WP06 - Debt Service'!C$24,'H-32A-WP06 - Debt Service'!C$27/12,0)),"-")</f>
        <v>0</v>
      </c>
      <c r="F398" s="261">
        <f>IFERROR(IF(-SUM(F$20:F397)+F$15&lt;0.000001,0,IF($C398&gt;='H-32A-WP06 - Debt Service'!D$24,'H-32A-WP06 - Debt Service'!D$27/12,0)),"-")</f>
        <v>0</v>
      </c>
      <c r="G398" s="261">
        <f>IFERROR(IF(-SUM(G$20:G397)+G$15&lt;0.000001,0,IF($C398&gt;='H-32A-WP06 - Debt Service'!E$24,'H-32A-WP06 - Debt Service'!E$27/12,0)),"-")</f>
        <v>0</v>
      </c>
      <c r="H398" s="261">
        <f>IFERROR(IF(-SUM(H$20:H397)+H$15&lt;0.000001,0,IF($C398&gt;='H-32A-WP06 - Debt Service'!F$24,'H-32A-WP06 - Debt Service'!F$27/12,0)),"-")</f>
        <v>0</v>
      </c>
      <c r="I398" s="261">
        <f>IFERROR(IF(-SUM(I$20:I397)+I$15&lt;0.000001,0,IF($C398&gt;='H-32A-WP06 - Debt Service'!G$24,'H-32A-WP06 - Debt Service'!G$27/12,0)),"-")</f>
        <v>0</v>
      </c>
      <c r="J398" s="261">
        <f>IFERROR(IF(-SUM(J$20:J397)+J$15&lt;0.000001,0,IF($C398&gt;='H-32A-WP06 - Debt Service'!H$24,'H-32A-WP06 - Debt Service'!H$27/12,0)),"-")</f>
        <v>0</v>
      </c>
      <c r="K398" s="261">
        <f>IFERROR(IF(-SUM(K$20:K397)+K$15&lt;0.000001,0,IF($C398&gt;='H-32A-WP06 - Debt Service'!I$24,'H-32A-WP06 - Debt Service'!I$27/12,0)),"-")</f>
        <v>0</v>
      </c>
      <c r="L398" s="261">
        <f>IFERROR(IF(-SUM(L$20:L397)+L$15&lt;0.000001,0,IF($C398&gt;='H-32A-WP06 - Debt Service'!J$24,'H-32A-WP06 - Debt Service'!J$27/12,0)),"-")</f>
        <v>0</v>
      </c>
      <c r="M398" s="261">
        <f>IFERROR(IF(-SUM(M$20:M397)+M$15&lt;0.000001,0,IF($C398&gt;='H-32A-WP06 - Debt Service'!K$24,'H-32A-WP06 - Debt Service'!K$27/12,0)),"-")</f>
        <v>0</v>
      </c>
      <c r="N398" s="261"/>
      <c r="O398" s="261"/>
      <c r="P398" s="261">
        <f>IFERROR(IF(-SUM(P$20:P397)+P$15&lt;0.000001,0,IF($C398&gt;='H-32A-WP06 - Debt Service'!M$24,'H-32A-WP06 - Debt Service'!M$27/12,0)),"-")</f>
        <v>0</v>
      </c>
      <c r="Q398" s="261">
        <f>IFERROR(IF(-SUM(Q$20:Q397)+Q$15&lt;0.000001,0,IF($C398&gt;='H-32A-WP06 - Debt Service'!L$24,'H-32A-WP06 - Debt Service'!L$27/12,0)),"-")</f>
        <v>0</v>
      </c>
      <c r="R398" s="261">
        <f>IFERROR(IF(-SUM(R$20:R397)+R$15&lt;0.000001,0,IF($C398&gt;='H-32A-WP06 - Debt Service'!S$24,'H-32A-WP06 - Debt Service'!S$27/12,0)),"-")</f>
        <v>0</v>
      </c>
      <c r="S398" s="261">
        <f>IFERROR(IF(-SUM(S$20:S397)+S$15&lt;0.000001,0,IF($C398&gt;='H-32A-WP06 - Debt Service'!O$24,'H-32A-WP06 - Debt Service'!O$27/12,0)),"-")</f>
        <v>0</v>
      </c>
      <c r="T398" s="261">
        <f>IFERROR(IF(-SUM(T$20:T397)+T$15&lt;0.000001,0,IF($C398&gt;='H-32A-WP06 - Debt Service'!#REF!,'H-32A-WP06 - Debt Service'!#REF!/12,0)),"-")</f>
        <v>0</v>
      </c>
      <c r="U398" s="261">
        <f>IFERROR(IF(-SUM(U$20:U397)+U$15&lt;0.000001,0,IF($C398&gt;='H-32A-WP06 - Debt Service'!T$24,'H-32A-WP06 - Debt Service'!T$27/12,0)),"-")</f>
        <v>0</v>
      </c>
      <c r="V398" s="261">
        <f>IFERROR(IF(-SUM(V$20:V397)+V$15&lt;0.000001,0,IF($C398&gt;='H-32A-WP06 - Debt Service'!N$24,'H-32A-WP06 - Debt Service'!N$27/12,0)),"-")</f>
        <v>0</v>
      </c>
      <c r="W398" s="261">
        <f>IFERROR(IF(-SUM(W$20:W397)+W$15&lt;0.000001,0,IF($C398&gt;='H-32A-WP06 - Debt Service'!Q$24,'H-32A-WP06 - Debt Service'!Q$27/12,0)),"-")</f>
        <v>0</v>
      </c>
      <c r="X398" s="261">
        <f>IFERROR(IF(-SUM(X$20:X397)+X$15&lt;0.000001,0,IF($C398&gt;='H-32A-WP06 - Debt Service'!T$24,'H-32A-WP06 - Debt Service'!T$27/12,0)),"-")</f>
        <v>0</v>
      </c>
      <c r="Y398" s="261">
        <f>IFERROR(IF(-SUM(Y$20:Y397)+Y$15&lt;0.000001,0,IF($C398&gt;='H-32A-WP06 - Debt Service'!#REF!,'H-32A-WP06 - Debt Service'!#REF!/12,0)),"-")</f>
        <v>0</v>
      </c>
      <c r="Z398" s="261">
        <f>IFERROR(IF(-SUM(Z$20:Z397)+Z$15&lt;0.000001,0,IF($C398&gt;='H-32A-WP06 - Debt Service'!S$24,'H-32A-WP06 - Debt Service'!S$27/12,0)),"-")</f>
        <v>0</v>
      </c>
      <c r="AA398" s="261">
        <f>IFERROR(IF(-SUM(AA$20:AA397)+AA$15&lt;0.000001,0,IF($C398&gt;='H-32A-WP06 - Debt Service'!R$24,'H-32A-WP06 - Debt Service'!R$27/12,0)),"-")</f>
        <v>0</v>
      </c>
      <c r="AB398" s="261">
        <f>IFERROR(IF(-SUM(AB$20:AB397)+AB$15&lt;0.000001,0,IF($C398&gt;='H-32A-WP06 - Debt Service'!P$24,'H-32A-WP06 - Debt Service'!P$27/12,0)),"-")</f>
        <v>0</v>
      </c>
      <c r="AC398" s="261">
        <f>IFERROR(IF(-SUM(AC$20:AC397)+AC$15&lt;0.000001,0,IF($C398&gt;='H-32A-WP06 - Debt Service'!#REF!,'H-32A-WP06 - Debt Service'!#REF!/12,0)),"-")</f>
        <v>0</v>
      </c>
      <c r="AD398" s="261">
        <f>IFERROR(IF(-SUM(AD$20:AD397)+AD$15&lt;0.000001,0,IF($C398&gt;='H-32A-WP06 - Debt Service'!#REF!,'H-32A-WP06 - Debt Service'!#REF!/12,0)),"-")</f>
        <v>0</v>
      </c>
      <c r="AE398" s="261">
        <f>IFERROR(IF(-SUM(AE$20:AE397)+AE$15&lt;0.000001,0,IF($C398&gt;='H-32A-WP06 - Debt Service'!#REF!,'H-32A-WP06 - Debt Service'!#REF!/12,0)),"-")</f>
        <v>0</v>
      </c>
      <c r="AF398" s="261">
        <f>IFERROR(IF(-SUM(AF$20:AF397)+AF$15&lt;0.000001,0,IF($C398&gt;='H-32A-WP06 - Debt Service'!#REF!,'H-32A-WP06 - Debt Service'!#REF!/12,0)),"-")</f>
        <v>0</v>
      </c>
      <c r="AH398" s="252">
        <f t="shared" si="24"/>
        <v>2050</v>
      </c>
      <c r="AI398" s="273">
        <f t="shared" si="26"/>
        <v>54970</v>
      </c>
      <c r="AJ398" s="273"/>
      <c r="AK398" s="261" t="str">
        <f>IFERROR(IF(-SUM(AK$20:AK397)+AK$15&lt;0.000001,0,IF($C398&gt;='H-32A-WP06 - Debt Service'!AH$24,'H-32A-WP06 - Debt Service'!AH$27/12,0)),"-")</f>
        <v>-</v>
      </c>
      <c r="AL398" s="261">
        <f>IFERROR(IF(-SUM(AL$20:AL397)+AL$15&lt;0.000001,0,IF($C398&gt;='H-32A-WP06 - Debt Service'!AI$24,'H-32A-WP06 - Debt Service'!AI$27/12,0)),"-")</f>
        <v>0</v>
      </c>
      <c r="AM398" s="261">
        <f>IFERROR(IF(-SUM(AM$20:AM397)+AM$15&lt;0.000001,0,IF($C398&gt;='H-32A-WP06 - Debt Service'!AJ$24,'H-32A-WP06 - Debt Service'!AJ$27/12,0)),"-")</f>
        <v>0</v>
      </c>
      <c r="AN398" s="261">
        <f>IFERROR(IF(-SUM(AN$20:AN397)+AN$15&lt;0.000001,0,IF($C398&gt;='H-32A-WP06 - Debt Service'!AK$24,'H-32A-WP06 - Debt Service'!AK$27/12,0)),"-")</f>
        <v>0</v>
      </c>
      <c r="AO398" s="261">
        <f>IFERROR(IF(-SUM(AO$20:AO397)+AO$15&lt;0.000001,0,IF($C398&gt;='H-32A-WP06 - Debt Service'!AL$24,'H-32A-WP06 - Debt Service'!AL$27/12,0)),"-")</f>
        <v>0</v>
      </c>
      <c r="AP398" s="261">
        <f>IFERROR(IF(-SUM(AP$20:AP397)+AP$15&lt;0.000001,0,IF($C398&gt;='H-32A-WP06 - Debt Service'!AM$24,'H-32A-WP06 - Debt Service'!AM$27/12,0)),"-")</f>
        <v>0</v>
      </c>
      <c r="AQ398" s="261">
        <f>IFERROR(IF(-SUM(AQ$20:AQ397)+AQ$15&lt;0.000001,0,IF($C398&gt;='H-32A-WP06 - Debt Service'!AN$24,'H-32A-WP06 - Debt Service'!AN$27/12,0)),"-")</f>
        <v>0</v>
      </c>
      <c r="AR398" s="261">
        <f>IFERROR(IF(-SUM(AR$20:AR397)+AR$15&lt;0.000001,0,IF($C398&gt;='H-32A-WP06 - Debt Service'!AO$24,'H-32A-WP06 - Debt Service'!AO$27/12,0)),"-")</f>
        <v>0</v>
      </c>
      <c r="AS398" s="261">
        <f>IFERROR(IF(-SUM(AS$20:AS397)+AS$15&lt;0.000001,0,IF($C398&gt;='H-32A-WP06 - Debt Service'!AP$24,'H-32A-WP06 - Debt Service'!AP$27/12,0)),"-")</f>
        <v>0</v>
      </c>
      <c r="AT398" s="261">
        <f>IFERROR(IF(-SUM(AT$20:AT397)+AT$15&lt;0.000001,0,IF($C398&gt;='H-32A-WP06 - Debt Service'!AQ$24,'H-32A-WP06 - Debt Service'!AQ$27/12,0)),"-")</f>
        <v>0</v>
      </c>
    </row>
    <row r="399" spans="2:46" x14ac:dyDescent="0.35">
      <c r="B399" s="252">
        <f t="shared" si="23"/>
        <v>2050</v>
      </c>
      <c r="C399" s="273">
        <f t="shared" si="25"/>
        <v>55001</v>
      </c>
      <c r="D399" s="273"/>
      <c r="E399" s="261">
        <f>IFERROR(IF(-SUM(E$20:E398)+E$15&lt;0.000001,0,IF($C399&gt;='H-32A-WP06 - Debt Service'!C$24,'H-32A-WP06 - Debt Service'!C$27/12,0)),"-")</f>
        <v>0</v>
      </c>
      <c r="F399" s="261">
        <f>IFERROR(IF(-SUM(F$20:F398)+F$15&lt;0.000001,0,IF($C399&gt;='H-32A-WP06 - Debt Service'!D$24,'H-32A-WP06 - Debt Service'!D$27/12,0)),"-")</f>
        <v>0</v>
      </c>
      <c r="G399" s="261">
        <f>IFERROR(IF(-SUM(G$20:G398)+G$15&lt;0.000001,0,IF($C399&gt;='H-32A-WP06 - Debt Service'!E$24,'H-32A-WP06 - Debt Service'!E$27/12,0)),"-")</f>
        <v>0</v>
      </c>
      <c r="H399" s="261">
        <f>IFERROR(IF(-SUM(H$20:H398)+H$15&lt;0.000001,0,IF($C399&gt;='H-32A-WP06 - Debt Service'!F$24,'H-32A-WP06 - Debt Service'!F$27/12,0)),"-")</f>
        <v>0</v>
      </c>
      <c r="I399" s="261">
        <f>IFERROR(IF(-SUM(I$20:I398)+I$15&lt;0.000001,0,IF($C399&gt;='H-32A-WP06 - Debt Service'!G$24,'H-32A-WP06 - Debt Service'!G$27/12,0)),"-")</f>
        <v>0</v>
      </c>
      <c r="J399" s="261">
        <f>IFERROR(IF(-SUM(J$20:J398)+J$15&lt;0.000001,0,IF($C399&gt;='H-32A-WP06 - Debt Service'!H$24,'H-32A-WP06 - Debt Service'!H$27/12,0)),"-")</f>
        <v>0</v>
      </c>
      <c r="K399" s="261">
        <f>IFERROR(IF(-SUM(K$20:K398)+K$15&lt;0.000001,0,IF($C399&gt;='H-32A-WP06 - Debt Service'!I$24,'H-32A-WP06 - Debt Service'!I$27/12,0)),"-")</f>
        <v>0</v>
      </c>
      <c r="L399" s="261">
        <f>IFERROR(IF(-SUM(L$20:L398)+L$15&lt;0.000001,0,IF($C399&gt;='H-32A-WP06 - Debt Service'!J$24,'H-32A-WP06 - Debt Service'!J$27/12,0)),"-")</f>
        <v>0</v>
      </c>
      <c r="M399" s="261">
        <f>IFERROR(IF(-SUM(M$20:M398)+M$15&lt;0.000001,0,IF($C399&gt;='H-32A-WP06 - Debt Service'!K$24,'H-32A-WP06 - Debt Service'!K$27/12,0)),"-")</f>
        <v>0</v>
      </c>
      <c r="N399" s="261"/>
      <c r="O399" s="261"/>
      <c r="P399" s="261">
        <f>IFERROR(IF(-SUM(P$20:P398)+P$15&lt;0.000001,0,IF($C399&gt;='H-32A-WP06 - Debt Service'!M$24,'H-32A-WP06 - Debt Service'!M$27/12,0)),"-")</f>
        <v>0</v>
      </c>
      <c r="Q399" s="261">
        <f>IFERROR(IF(-SUM(Q$20:Q398)+Q$15&lt;0.000001,0,IF($C399&gt;='H-32A-WP06 - Debt Service'!L$24,'H-32A-WP06 - Debt Service'!L$27/12,0)),"-")</f>
        <v>0</v>
      </c>
      <c r="R399" s="261">
        <f>IFERROR(IF(-SUM(R$20:R398)+R$15&lt;0.000001,0,IF($C399&gt;='H-32A-WP06 - Debt Service'!S$24,'H-32A-WP06 - Debt Service'!S$27/12,0)),"-")</f>
        <v>0</v>
      </c>
      <c r="S399" s="261">
        <f>IFERROR(IF(-SUM(S$20:S398)+S$15&lt;0.000001,0,IF($C399&gt;='H-32A-WP06 - Debt Service'!O$24,'H-32A-WP06 - Debt Service'!O$27/12,0)),"-")</f>
        <v>0</v>
      </c>
      <c r="T399" s="261">
        <f>IFERROR(IF(-SUM(T$20:T398)+T$15&lt;0.000001,0,IF($C399&gt;='H-32A-WP06 - Debt Service'!#REF!,'H-32A-WP06 - Debt Service'!#REF!/12,0)),"-")</f>
        <v>0</v>
      </c>
      <c r="U399" s="261">
        <f>IFERROR(IF(-SUM(U$20:U398)+U$15&lt;0.000001,0,IF($C399&gt;='H-32A-WP06 - Debt Service'!T$24,'H-32A-WP06 - Debt Service'!T$27/12,0)),"-")</f>
        <v>0</v>
      </c>
      <c r="V399" s="261">
        <f>IFERROR(IF(-SUM(V$20:V398)+V$15&lt;0.000001,0,IF($C399&gt;='H-32A-WP06 - Debt Service'!N$24,'H-32A-WP06 - Debt Service'!N$27/12,0)),"-")</f>
        <v>0</v>
      </c>
      <c r="W399" s="261">
        <f>IFERROR(IF(-SUM(W$20:W398)+W$15&lt;0.000001,0,IF($C399&gt;='H-32A-WP06 - Debt Service'!Q$24,'H-32A-WP06 - Debt Service'!Q$27/12,0)),"-")</f>
        <v>0</v>
      </c>
      <c r="X399" s="261">
        <f>IFERROR(IF(-SUM(X$20:X398)+X$15&lt;0.000001,0,IF($C399&gt;='H-32A-WP06 - Debt Service'!T$24,'H-32A-WP06 - Debt Service'!T$27/12,0)),"-")</f>
        <v>0</v>
      </c>
      <c r="Y399" s="261">
        <f>IFERROR(IF(-SUM(Y$20:Y398)+Y$15&lt;0.000001,0,IF($C399&gt;='H-32A-WP06 - Debt Service'!#REF!,'H-32A-WP06 - Debt Service'!#REF!/12,0)),"-")</f>
        <v>0</v>
      </c>
      <c r="Z399" s="261">
        <f>IFERROR(IF(-SUM(Z$20:Z398)+Z$15&lt;0.000001,0,IF($C399&gt;='H-32A-WP06 - Debt Service'!S$24,'H-32A-WP06 - Debt Service'!S$27/12,0)),"-")</f>
        <v>0</v>
      </c>
      <c r="AA399" s="261">
        <f>IFERROR(IF(-SUM(AA$20:AA398)+AA$15&lt;0.000001,0,IF($C399&gt;='H-32A-WP06 - Debt Service'!R$24,'H-32A-WP06 - Debt Service'!R$27/12,0)),"-")</f>
        <v>0</v>
      </c>
      <c r="AB399" s="261">
        <f>IFERROR(IF(-SUM(AB$20:AB398)+AB$15&lt;0.000001,0,IF($C399&gt;='H-32A-WP06 - Debt Service'!P$24,'H-32A-WP06 - Debt Service'!P$27/12,0)),"-")</f>
        <v>0</v>
      </c>
      <c r="AC399" s="261">
        <f>IFERROR(IF(-SUM(AC$20:AC398)+AC$15&lt;0.000001,0,IF($C399&gt;='H-32A-WP06 - Debt Service'!#REF!,'H-32A-WP06 - Debt Service'!#REF!/12,0)),"-")</f>
        <v>0</v>
      </c>
      <c r="AD399" s="261">
        <f>IFERROR(IF(-SUM(AD$20:AD398)+AD$15&lt;0.000001,0,IF($C399&gt;='H-32A-WP06 - Debt Service'!#REF!,'H-32A-WP06 - Debt Service'!#REF!/12,0)),"-")</f>
        <v>0</v>
      </c>
      <c r="AE399" s="261">
        <f>IFERROR(IF(-SUM(AE$20:AE398)+AE$15&lt;0.000001,0,IF($C399&gt;='H-32A-WP06 - Debt Service'!#REF!,'H-32A-WP06 - Debt Service'!#REF!/12,0)),"-")</f>
        <v>0</v>
      </c>
      <c r="AF399" s="261">
        <f>IFERROR(IF(-SUM(AF$20:AF398)+AF$15&lt;0.000001,0,IF($C399&gt;='H-32A-WP06 - Debt Service'!#REF!,'H-32A-WP06 - Debt Service'!#REF!/12,0)),"-")</f>
        <v>0</v>
      </c>
      <c r="AH399" s="252">
        <f t="shared" si="24"/>
        <v>2050</v>
      </c>
      <c r="AI399" s="273">
        <f t="shared" si="26"/>
        <v>55001</v>
      </c>
      <c r="AJ399" s="273"/>
      <c r="AK399" s="261" t="str">
        <f>IFERROR(IF(-SUM(AK$20:AK398)+AK$15&lt;0.000001,0,IF($C399&gt;='H-32A-WP06 - Debt Service'!AH$24,'H-32A-WP06 - Debt Service'!AH$27/12,0)),"-")</f>
        <v>-</v>
      </c>
      <c r="AL399" s="261">
        <f>IFERROR(IF(-SUM(AL$20:AL398)+AL$15&lt;0.000001,0,IF($C399&gt;='H-32A-WP06 - Debt Service'!AI$24,'H-32A-WP06 - Debt Service'!AI$27/12,0)),"-")</f>
        <v>0</v>
      </c>
      <c r="AM399" s="261">
        <f>IFERROR(IF(-SUM(AM$20:AM398)+AM$15&lt;0.000001,0,IF($C399&gt;='H-32A-WP06 - Debt Service'!AJ$24,'H-32A-WP06 - Debt Service'!AJ$27/12,0)),"-")</f>
        <v>0</v>
      </c>
      <c r="AN399" s="261">
        <f>IFERROR(IF(-SUM(AN$20:AN398)+AN$15&lt;0.000001,0,IF($C399&gt;='H-32A-WP06 - Debt Service'!AK$24,'H-32A-WP06 - Debt Service'!AK$27/12,0)),"-")</f>
        <v>0</v>
      </c>
      <c r="AO399" s="261">
        <f>IFERROR(IF(-SUM(AO$20:AO398)+AO$15&lt;0.000001,0,IF($C399&gt;='H-32A-WP06 - Debt Service'!AL$24,'H-32A-WP06 - Debt Service'!AL$27/12,0)),"-")</f>
        <v>0</v>
      </c>
      <c r="AP399" s="261">
        <f>IFERROR(IF(-SUM(AP$20:AP398)+AP$15&lt;0.000001,0,IF($C399&gt;='H-32A-WP06 - Debt Service'!AM$24,'H-32A-WP06 - Debt Service'!AM$27/12,0)),"-")</f>
        <v>0</v>
      </c>
      <c r="AQ399" s="261">
        <f>IFERROR(IF(-SUM(AQ$20:AQ398)+AQ$15&lt;0.000001,0,IF($C399&gt;='H-32A-WP06 - Debt Service'!AN$24,'H-32A-WP06 - Debt Service'!AN$27/12,0)),"-")</f>
        <v>0</v>
      </c>
      <c r="AR399" s="261">
        <f>IFERROR(IF(-SUM(AR$20:AR398)+AR$15&lt;0.000001,0,IF($C399&gt;='H-32A-WP06 - Debt Service'!AO$24,'H-32A-WP06 - Debt Service'!AO$27/12,0)),"-")</f>
        <v>0</v>
      </c>
      <c r="AS399" s="261">
        <f>IFERROR(IF(-SUM(AS$20:AS398)+AS$15&lt;0.000001,0,IF($C399&gt;='H-32A-WP06 - Debt Service'!AP$24,'H-32A-WP06 - Debt Service'!AP$27/12,0)),"-")</f>
        <v>0</v>
      </c>
      <c r="AT399" s="261">
        <f>IFERROR(IF(-SUM(AT$20:AT398)+AT$15&lt;0.000001,0,IF($C399&gt;='H-32A-WP06 - Debt Service'!AQ$24,'H-32A-WP06 - Debt Service'!AQ$27/12,0)),"-")</f>
        <v>0</v>
      </c>
    </row>
    <row r="400" spans="2:46" x14ac:dyDescent="0.35">
      <c r="B400" s="252">
        <f t="shared" si="23"/>
        <v>2050</v>
      </c>
      <c r="C400" s="273">
        <f t="shared" si="25"/>
        <v>55032</v>
      </c>
      <c r="D400" s="273"/>
      <c r="E400" s="261">
        <f>IFERROR(IF(-SUM(E$20:E399)+E$15&lt;0.000001,0,IF($C400&gt;='H-32A-WP06 - Debt Service'!C$24,'H-32A-WP06 - Debt Service'!C$27/12,0)),"-")</f>
        <v>0</v>
      </c>
      <c r="F400" s="261">
        <f>IFERROR(IF(-SUM(F$20:F399)+F$15&lt;0.000001,0,IF($C400&gt;='H-32A-WP06 - Debt Service'!D$24,'H-32A-WP06 - Debt Service'!D$27/12,0)),"-")</f>
        <v>0</v>
      </c>
      <c r="G400" s="261">
        <f>IFERROR(IF(-SUM(G$20:G399)+G$15&lt;0.000001,0,IF($C400&gt;='H-32A-WP06 - Debt Service'!E$24,'H-32A-WP06 - Debt Service'!E$27/12,0)),"-")</f>
        <v>0</v>
      </c>
      <c r="H400" s="261">
        <f>IFERROR(IF(-SUM(H$20:H399)+H$15&lt;0.000001,0,IF($C400&gt;='H-32A-WP06 - Debt Service'!F$24,'H-32A-WP06 - Debt Service'!F$27/12,0)),"-")</f>
        <v>0</v>
      </c>
      <c r="I400" s="261">
        <f>IFERROR(IF(-SUM(I$20:I399)+I$15&lt;0.000001,0,IF($C400&gt;='H-32A-WP06 - Debt Service'!G$24,'H-32A-WP06 - Debt Service'!G$27/12,0)),"-")</f>
        <v>0</v>
      </c>
      <c r="J400" s="261">
        <f>IFERROR(IF(-SUM(J$20:J399)+J$15&lt;0.000001,0,IF($C400&gt;='H-32A-WP06 - Debt Service'!H$24,'H-32A-WP06 - Debt Service'!H$27/12,0)),"-")</f>
        <v>0</v>
      </c>
      <c r="K400" s="261">
        <f>IFERROR(IF(-SUM(K$20:K399)+K$15&lt;0.000001,0,IF($C400&gt;='H-32A-WP06 - Debt Service'!I$24,'H-32A-WP06 - Debt Service'!I$27/12,0)),"-")</f>
        <v>0</v>
      </c>
      <c r="L400" s="261">
        <f>IFERROR(IF(-SUM(L$20:L399)+L$15&lt;0.000001,0,IF($C400&gt;='H-32A-WP06 - Debt Service'!J$24,'H-32A-WP06 - Debt Service'!J$27/12,0)),"-")</f>
        <v>0</v>
      </c>
      <c r="M400" s="261">
        <f>IFERROR(IF(-SUM(M$20:M399)+M$15&lt;0.000001,0,IF($C400&gt;='H-32A-WP06 - Debt Service'!K$24,'H-32A-WP06 - Debt Service'!K$27/12,0)),"-")</f>
        <v>0</v>
      </c>
      <c r="N400" s="261"/>
      <c r="O400" s="261"/>
      <c r="P400" s="261">
        <f>IFERROR(IF(-SUM(P$20:P399)+P$15&lt;0.000001,0,IF($C400&gt;='H-32A-WP06 - Debt Service'!M$24,'H-32A-WP06 - Debt Service'!M$27/12,0)),"-")</f>
        <v>0</v>
      </c>
      <c r="Q400" s="261">
        <f>IFERROR(IF(-SUM(Q$20:Q399)+Q$15&lt;0.000001,0,IF($C400&gt;='H-32A-WP06 - Debt Service'!L$24,'H-32A-WP06 - Debt Service'!L$27/12,0)),"-")</f>
        <v>0</v>
      </c>
      <c r="R400" s="261">
        <f>IFERROR(IF(-SUM(R$20:R399)+R$15&lt;0.000001,0,IF($C400&gt;='H-32A-WP06 - Debt Service'!S$24,'H-32A-WP06 - Debt Service'!S$27/12,0)),"-")</f>
        <v>0</v>
      </c>
      <c r="S400" s="261">
        <f>IFERROR(IF(-SUM(S$20:S399)+S$15&lt;0.000001,0,IF($C400&gt;='H-32A-WP06 - Debt Service'!O$24,'H-32A-WP06 - Debt Service'!O$27/12,0)),"-")</f>
        <v>0</v>
      </c>
      <c r="T400" s="261">
        <f>IFERROR(IF(-SUM(T$20:T399)+T$15&lt;0.000001,0,IF($C400&gt;='H-32A-WP06 - Debt Service'!#REF!,'H-32A-WP06 - Debt Service'!#REF!/12,0)),"-")</f>
        <v>0</v>
      </c>
      <c r="U400" s="261">
        <f>IFERROR(IF(-SUM(U$20:U399)+U$15&lt;0.000001,0,IF($C400&gt;='H-32A-WP06 - Debt Service'!T$24,'H-32A-WP06 - Debt Service'!T$27/12,0)),"-")</f>
        <v>0</v>
      </c>
      <c r="V400" s="261">
        <f>IFERROR(IF(-SUM(V$20:V399)+V$15&lt;0.000001,0,IF($C400&gt;='H-32A-WP06 - Debt Service'!N$24,'H-32A-WP06 - Debt Service'!N$27/12,0)),"-")</f>
        <v>0</v>
      </c>
      <c r="W400" s="261">
        <f>IFERROR(IF(-SUM(W$20:W399)+W$15&lt;0.000001,0,IF($C400&gt;='H-32A-WP06 - Debt Service'!Q$24,'H-32A-WP06 - Debt Service'!Q$27/12,0)),"-")</f>
        <v>0</v>
      </c>
      <c r="X400" s="261">
        <f>IFERROR(IF(-SUM(X$20:X399)+X$15&lt;0.000001,0,IF($C400&gt;='H-32A-WP06 - Debt Service'!T$24,'H-32A-WP06 - Debt Service'!T$27/12,0)),"-")</f>
        <v>0</v>
      </c>
      <c r="Y400" s="261">
        <f>IFERROR(IF(-SUM(Y$20:Y399)+Y$15&lt;0.000001,0,IF($C400&gt;='H-32A-WP06 - Debt Service'!#REF!,'H-32A-WP06 - Debt Service'!#REF!/12,0)),"-")</f>
        <v>0</v>
      </c>
      <c r="Z400" s="261">
        <f>IFERROR(IF(-SUM(Z$20:Z399)+Z$15&lt;0.000001,0,IF($C400&gt;='H-32A-WP06 - Debt Service'!S$24,'H-32A-WP06 - Debt Service'!S$27/12,0)),"-")</f>
        <v>0</v>
      </c>
      <c r="AA400" s="261">
        <f>IFERROR(IF(-SUM(AA$20:AA399)+AA$15&lt;0.000001,0,IF($C400&gt;='H-32A-WP06 - Debt Service'!R$24,'H-32A-WP06 - Debt Service'!R$27/12,0)),"-")</f>
        <v>0</v>
      </c>
      <c r="AB400" s="261">
        <f>IFERROR(IF(-SUM(AB$20:AB399)+AB$15&lt;0.000001,0,IF($C400&gt;='H-32A-WP06 - Debt Service'!P$24,'H-32A-WP06 - Debt Service'!P$27/12,0)),"-")</f>
        <v>0</v>
      </c>
      <c r="AC400" s="261">
        <f>IFERROR(IF(-SUM(AC$20:AC399)+AC$15&lt;0.000001,0,IF($C400&gt;='H-32A-WP06 - Debt Service'!#REF!,'H-32A-WP06 - Debt Service'!#REF!/12,0)),"-")</f>
        <v>0</v>
      </c>
      <c r="AD400" s="261">
        <f>IFERROR(IF(-SUM(AD$20:AD399)+AD$15&lt;0.000001,0,IF($C400&gt;='H-32A-WP06 - Debt Service'!#REF!,'H-32A-WP06 - Debt Service'!#REF!/12,0)),"-")</f>
        <v>0</v>
      </c>
      <c r="AE400" s="261">
        <f>IFERROR(IF(-SUM(AE$20:AE399)+AE$15&lt;0.000001,0,IF($C400&gt;='H-32A-WP06 - Debt Service'!#REF!,'H-32A-WP06 - Debt Service'!#REF!/12,0)),"-")</f>
        <v>0</v>
      </c>
      <c r="AF400" s="261">
        <f>IFERROR(IF(-SUM(AF$20:AF399)+AF$15&lt;0.000001,0,IF($C400&gt;='H-32A-WP06 - Debt Service'!#REF!,'H-32A-WP06 - Debt Service'!#REF!/12,0)),"-")</f>
        <v>0</v>
      </c>
      <c r="AH400" s="252">
        <f t="shared" si="24"/>
        <v>2050</v>
      </c>
      <c r="AI400" s="273">
        <f t="shared" si="26"/>
        <v>55032</v>
      </c>
      <c r="AJ400" s="273"/>
      <c r="AK400" s="261" t="str">
        <f>IFERROR(IF(-SUM(AK$20:AK399)+AK$15&lt;0.000001,0,IF($C400&gt;='H-32A-WP06 - Debt Service'!AH$24,'H-32A-WP06 - Debt Service'!AH$27/12,0)),"-")</f>
        <v>-</v>
      </c>
      <c r="AL400" s="261">
        <f>IFERROR(IF(-SUM(AL$20:AL399)+AL$15&lt;0.000001,0,IF($C400&gt;='H-32A-WP06 - Debt Service'!AI$24,'H-32A-WP06 - Debt Service'!AI$27/12,0)),"-")</f>
        <v>0</v>
      </c>
      <c r="AM400" s="261">
        <f>IFERROR(IF(-SUM(AM$20:AM399)+AM$15&lt;0.000001,0,IF($C400&gt;='H-32A-WP06 - Debt Service'!AJ$24,'H-32A-WP06 - Debt Service'!AJ$27/12,0)),"-")</f>
        <v>0</v>
      </c>
      <c r="AN400" s="261">
        <f>IFERROR(IF(-SUM(AN$20:AN399)+AN$15&lt;0.000001,0,IF($C400&gt;='H-32A-WP06 - Debt Service'!AK$24,'H-32A-WP06 - Debt Service'!AK$27/12,0)),"-")</f>
        <v>0</v>
      </c>
      <c r="AO400" s="261">
        <f>IFERROR(IF(-SUM(AO$20:AO399)+AO$15&lt;0.000001,0,IF($C400&gt;='H-32A-WP06 - Debt Service'!AL$24,'H-32A-WP06 - Debt Service'!AL$27/12,0)),"-")</f>
        <v>0</v>
      </c>
      <c r="AP400" s="261">
        <f>IFERROR(IF(-SUM(AP$20:AP399)+AP$15&lt;0.000001,0,IF($C400&gt;='H-32A-WP06 - Debt Service'!AM$24,'H-32A-WP06 - Debt Service'!AM$27/12,0)),"-")</f>
        <v>0</v>
      </c>
      <c r="AQ400" s="261">
        <f>IFERROR(IF(-SUM(AQ$20:AQ399)+AQ$15&lt;0.000001,0,IF($C400&gt;='H-32A-WP06 - Debt Service'!AN$24,'H-32A-WP06 - Debt Service'!AN$27/12,0)),"-")</f>
        <v>0</v>
      </c>
      <c r="AR400" s="261">
        <f>IFERROR(IF(-SUM(AR$20:AR399)+AR$15&lt;0.000001,0,IF($C400&gt;='H-32A-WP06 - Debt Service'!AO$24,'H-32A-WP06 - Debt Service'!AO$27/12,0)),"-")</f>
        <v>0</v>
      </c>
      <c r="AS400" s="261">
        <f>IFERROR(IF(-SUM(AS$20:AS399)+AS$15&lt;0.000001,0,IF($C400&gt;='H-32A-WP06 - Debt Service'!AP$24,'H-32A-WP06 - Debt Service'!AP$27/12,0)),"-")</f>
        <v>0</v>
      </c>
      <c r="AT400" s="261">
        <f>IFERROR(IF(-SUM(AT$20:AT399)+AT$15&lt;0.000001,0,IF($C400&gt;='H-32A-WP06 - Debt Service'!AQ$24,'H-32A-WP06 - Debt Service'!AQ$27/12,0)),"-")</f>
        <v>0</v>
      </c>
    </row>
    <row r="401" spans="2:46" x14ac:dyDescent="0.35">
      <c r="B401" s="252">
        <f t="shared" si="23"/>
        <v>2050</v>
      </c>
      <c r="C401" s="273">
        <f t="shared" si="25"/>
        <v>55062</v>
      </c>
      <c r="D401" s="273"/>
      <c r="E401" s="261">
        <f>IFERROR(IF(-SUM(E$20:E400)+E$15&lt;0.000001,0,IF($C401&gt;='H-32A-WP06 - Debt Service'!C$24,'H-32A-WP06 - Debt Service'!C$27/12,0)),"-")</f>
        <v>0</v>
      </c>
      <c r="F401" s="261">
        <f>IFERROR(IF(-SUM(F$20:F400)+F$15&lt;0.000001,0,IF($C401&gt;='H-32A-WP06 - Debt Service'!D$24,'H-32A-WP06 - Debt Service'!D$27/12,0)),"-")</f>
        <v>0</v>
      </c>
      <c r="G401" s="261">
        <f>IFERROR(IF(-SUM(G$20:G400)+G$15&lt;0.000001,0,IF($C401&gt;='H-32A-WP06 - Debt Service'!E$24,'H-32A-WP06 - Debt Service'!E$27/12,0)),"-")</f>
        <v>0</v>
      </c>
      <c r="H401" s="261">
        <f>IFERROR(IF(-SUM(H$20:H400)+H$15&lt;0.000001,0,IF($C401&gt;='H-32A-WP06 - Debt Service'!F$24,'H-32A-WP06 - Debt Service'!F$27/12,0)),"-")</f>
        <v>0</v>
      </c>
      <c r="I401" s="261">
        <f>IFERROR(IF(-SUM(I$20:I400)+I$15&lt;0.000001,0,IF($C401&gt;='H-32A-WP06 - Debt Service'!G$24,'H-32A-WP06 - Debt Service'!G$27/12,0)),"-")</f>
        <v>0</v>
      </c>
      <c r="J401" s="261">
        <f>IFERROR(IF(-SUM(J$20:J400)+J$15&lt;0.000001,0,IF($C401&gt;='H-32A-WP06 - Debt Service'!H$24,'H-32A-WP06 - Debt Service'!H$27/12,0)),"-")</f>
        <v>0</v>
      </c>
      <c r="K401" s="261">
        <f>IFERROR(IF(-SUM(K$20:K400)+K$15&lt;0.000001,0,IF($C401&gt;='H-32A-WP06 - Debt Service'!I$24,'H-32A-WP06 - Debt Service'!I$27/12,0)),"-")</f>
        <v>0</v>
      </c>
      <c r="L401" s="261">
        <f>IFERROR(IF(-SUM(L$20:L400)+L$15&lt;0.000001,0,IF($C401&gt;='H-32A-WP06 - Debt Service'!J$24,'H-32A-WP06 - Debt Service'!J$27/12,0)),"-")</f>
        <v>0</v>
      </c>
      <c r="M401" s="261">
        <f>IFERROR(IF(-SUM(M$20:M400)+M$15&lt;0.000001,0,IF($C401&gt;='H-32A-WP06 - Debt Service'!K$24,'H-32A-WP06 - Debt Service'!K$27/12,0)),"-")</f>
        <v>0</v>
      </c>
      <c r="N401" s="261"/>
      <c r="O401" s="261"/>
      <c r="P401" s="261">
        <f>IFERROR(IF(-SUM(P$20:P400)+P$15&lt;0.000001,0,IF($C401&gt;='H-32A-WP06 - Debt Service'!M$24,'H-32A-WP06 - Debt Service'!M$27/12,0)),"-")</f>
        <v>0</v>
      </c>
      <c r="Q401" s="261">
        <f>IFERROR(IF(-SUM(Q$20:Q400)+Q$15&lt;0.000001,0,IF($C401&gt;='H-32A-WP06 - Debt Service'!L$24,'H-32A-WP06 - Debt Service'!L$27/12,0)),"-")</f>
        <v>0</v>
      </c>
      <c r="R401" s="261">
        <f>IFERROR(IF(-SUM(R$20:R400)+R$15&lt;0.000001,0,IF($C401&gt;='H-32A-WP06 - Debt Service'!S$24,'H-32A-WP06 - Debt Service'!S$27/12,0)),"-")</f>
        <v>0</v>
      </c>
      <c r="S401" s="261">
        <f>IFERROR(IF(-SUM(S$20:S400)+S$15&lt;0.000001,0,IF($C401&gt;='H-32A-WP06 - Debt Service'!O$24,'H-32A-WP06 - Debt Service'!O$27/12,0)),"-")</f>
        <v>0</v>
      </c>
      <c r="T401" s="261">
        <f>IFERROR(IF(-SUM(T$20:T400)+T$15&lt;0.000001,0,IF($C401&gt;='H-32A-WP06 - Debt Service'!#REF!,'H-32A-WP06 - Debt Service'!#REF!/12,0)),"-")</f>
        <v>0</v>
      </c>
      <c r="U401" s="261">
        <f>IFERROR(IF(-SUM(U$20:U400)+U$15&lt;0.000001,0,IF($C401&gt;='H-32A-WP06 - Debt Service'!T$24,'H-32A-WP06 - Debt Service'!T$27/12,0)),"-")</f>
        <v>0</v>
      </c>
      <c r="V401" s="261">
        <f>IFERROR(IF(-SUM(V$20:V400)+V$15&lt;0.000001,0,IF($C401&gt;='H-32A-WP06 - Debt Service'!N$24,'H-32A-WP06 - Debt Service'!N$27/12,0)),"-")</f>
        <v>0</v>
      </c>
      <c r="W401" s="261">
        <f>IFERROR(IF(-SUM(W$20:W400)+W$15&lt;0.000001,0,IF($C401&gt;='H-32A-WP06 - Debt Service'!Q$24,'H-32A-WP06 - Debt Service'!Q$27/12,0)),"-")</f>
        <v>0</v>
      </c>
      <c r="X401" s="261">
        <f>IFERROR(IF(-SUM(X$20:X400)+X$15&lt;0.000001,0,IF($C401&gt;='H-32A-WP06 - Debt Service'!T$24,'H-32A-WP06 - Debt Service'!T$27/12,0)),"-")</f>
        <v>0</v>
      </c>
      <c r="Y401" s="261">
        <f>IFERROR(IF(-SUM(Y$20:Y400)+Y$15&lt;0.000001,0,IF($C401&gt;='H-32A-WP06 - Debt Service'!#REF!,'H-32A-WP06 - Debt Service'!#REF!/12,0)),"-")</f>
        <v>0</v>
      </c>
      <c r="Z401" s="261">
        <f>IFERROR(IF(-SUM(Z$20:Z400)+Z$15&lt;0.000001,0,IF($C401&gt;='H-32A-WP06 - Debt Service'!S$24,'H-32A-WP06 - Debt Service'!S$27/12,0)),"-")</f>
        <v>0</v>
      </c>
      <c r="AA401" s="261">
        <f>IFERROR(IF(-SUM(AA$20:AA400)+AA$15&lt;0.000001,0,IF($C401&gt;='H-32A-WP06 - Debt Service'!R$24,'H-32A-WP06 - Debt Service'!R$27/12,0)),"-")</f>
        <v>0</v>
      </c>
      <c r="AB401" s="261">
        <f>IFERROR(IF(-SUM(AB$20:AB400)+AB$15&lt;0.000001,0,IF($C401&gt;='H-32A-WP06 - Debt Service'!P$24,'H-32A-WP06 - Debt Service'!P$27/12,0)),"-")</f>
        <v>0</v>
      </c>
      <c r="AC401" s="261">
        <f>IFERROR(IF(-SUM(AC$20:AC400)+AC$15&lt;0.000001,0,IF($C401&gt;='H-32A-WP06 - Debt Service'!#REF!,'H-32A-WP06 - Debt Service'!#REF!/12,0)),"-")</f>
        <v>0</v>
      </c>
      <c r="AD401" s="261">
        <f>IFERROR(IF(-SUM(AD$20:AD400)+AD$15&lt;0.000001,0,IF($C401&gt;='H-32A-WP06 - Debt Service'!#REF!,'H-32A-WP06 - Debt Service'!#REF!/12,0)),"-")</f>
        <v>0</v>
      </c>
      <c r="AE401" s="261">
        <f>IFERROR(IF(-SUM(AE$20:AE400)+AE$15&lt;0.000001,0,IF($C401&gt;='H-32A-WP06 - Debt Service'!#REF!,'H-32A-WP06 - Debt Service'!#REF!/12,0)),"-")</f>
        <v>0</v>
      </c>
      <c r="AF401" s="261">
        <f>IFERROR(IF(-SUM(AF$20:AF400)+AF$15&lt;0.000001,0,IF($C401&gt;='H-32A-WP06 - Debt Service'!#REF!,'H-32A-WP06 - Debt Service'!#REF!/12,0)),"-")</f>
        <v>0</v>
      </c>
      <c r="AH401" s="252">
        <f t="shared" si="24"/>
        <v>2050</v>
      </c>
      <c r="AI401" s="273">
        <f t="shared" si="26"/>
        <v>55062</v>
      </c>
      <c r="AJ401" s="273"/>
      <c r="AK401" s="261" t="str">
        <f>IFERROR(IF(-SUM(AK$20:AK400)+AK$15&lt;0.000001,0,IF($C401&gt;='H-32A-WP06 - Debt Service'!AH$24,'H-32A-WP06 - Debt Service'!AH$27/12,0)),"-")</f>
        <v>-</v>
      </c>
      <c r="AL401" s="261">
        <f>IFERROR(IF(-SUM(AL$20:AL400)+AL$15&lt;0.000001,0,IF($C401&gt;='H-32A-WP06 - Debt Service'!AI$24,'H-32A-WP06 - Debt Service'!AI$27/12,0)),"-")</f>
        <v>0</v>
      </c>
      <c r="AM401" s="261">
        <f>IFERROR(IF(-SUM(AM$20:AM400)+AM$15&lt;0.000001,0,IF($C401&gt;='H-32A-WP06 - Debt Service'!AJ$24,'H-32A-WP06 - Debt Service'!AJ$27/12,0)),"-")</f>
        <v>0</v>
      </c>
      <c r="AN401" s="261">
        <f>IFERROR(IF(-SUM(AN$20:AN400)+AN$15&lt;0.000001,0,IF($C401&gt;='H-32A-WP06 - Debt Service'!AK$24,'H-32A-WP06 - Debt Service'!AK$27/12,0)),"-")</f>
        <v>0</v>
      </c>
      <c r="AO401" s="261">
        <f>IFERROR(IF(-SUM(AO$20:AO400)+AO$15&lt;0.000001,0,IF($C401&gt;='H-32A-WP06 - Debt Service'!AL$24,'H-32A-WP06 - Debt Service'!AL$27/12,0)),"-")</f>
        <v>0</v>
      </c>
      <c r="AP401" s="261">
        <f>IFERROR(IF(-SUM(AP$20:AP400)+AP$15&lt;0.000001,0,IF($C401&gt;='H-32A-WP06 - Debt Service'!AM$24,'H-32A-WP06 - Debt Service'!AM$27/12,0)),"-")</f>
        <v>0</v>
      </c>
      <c r="AQ401" s="261">
        <f>IFERROR(IF(-SUM(AQ$20:AQ400)+AQ$15&lt;0.000001,0,IF($C401&gt;='H-32A-WP06 - Debt Service'!AN$24,'H-32A-WP06 - Debt Service'!AN$27/12,0)),"-")</f>
        <v>0</v>
      </c>
      <c r="AR401" s="261">
        <f>IFERROR(IF(-SUM(AR$20:AR400)+AR$15&lt;0.000001,0,IF($C401&gt;='H-32A-WP06 - Debt Service'!AO$24,'H-32A-WP06 - Debt Service'!AO$27/12,0)),"-")</f>
        <v>0</v>
      </c>
      <c r="AS401" s="261">
        <f>IFERROR(IF(-SUM(AS$20:AS400)+AS$15&lt;0.000001,0,IF($C401&gt;='H-32A-WP06 - Debt Service'!AP$24,'H-32A-WP06 - Debt Service'!AP$27/12,0)),"-")</f>
        <v>0</v>
      </c>
      <c r="AT401" s="261">
        <f>IFERROR(IF(-SUM(AT$20:AT400)+AT$15&lt;0.000001,0,IF($C401&gt;='H-32A-WP06 - Debt Service'!AQ$24,'H-32A-WP06 - Debt Service'!AQ$27/12,0)),"-")</f>
        <v>0</v>
      </c>
    </row>
    <row r="402" spans="2:46" x14ac:dyDescent="0.35">
      <c r="B402" s="252">
        <f t="shared" si="23"/>
        <v>2050</v>
      </c>
      <c r="C402" s="273">
        <f t="shared" si="25"/>
        <v>55093</v>
      </c>
      <c r="D402" s="273"/>
      <c r="E402" s="261">
        <f>IFERROR(IF(-SUM(E$20:E401)+E$15&lt;0.000001,0,IF($C402&gt;='H-32A-WP06 - Debt Service'!C$24,'H-32A-WP06 - Debt Service'!C$27/12,0)),"-")</f>
        <v>0</v>
      </c>
      <c r="F402" s="261">
        <f>IFERROR(IF(-SUM(F$20:F401)+F$15&lt;0.000001,0,IF($C402&gt;='H-32A-WP06 - Debt Service'!D$24,'H-32A-WP06 - Debt Service'!D$27/12,0)),"-")</f>
        <v>0</v>
      </c>
      <c r="G402" s="261">
        <f>IFERROR(IF(-SUM(G$20:G401)+G$15&lt;0.000001,0,IF($C402&gt;='H-32A-WP06 - Debt Service'!E$24,'H-32A-WP06 - Debt Service'!E$27/12,0)),"-")</f>
        <v>0</v>
      </c>
      <c r="H402" s="261">
        <f>IFERROR(IF(-SUM(H$20:H401)+H$15&lt;0.000001,0,IF($C402&gt;='H-32A-WP06 - Debt Service'!F$24,'H-32A-WP06 - Debt Service'!F$27/12,0)),"-")</f>
        <v>0</v>
      </c>
      <c r="I402" s="261">
        <f>IFERROR(IF(-SUM(I$20:I401)+I$15&lt;0.000001,0,IF($C402&gt;='H-32A-WP06 - Debt Service'!G$24,'H-32A-WP06 - Debt Service'!G$27/12,0)),"-")</f>
        <v>0</v>
      </c>
      <c r="J402" s="261">
        <f>IFERROR(IF(-SUM(J$20:J401)+J$15&lt;0.000001,0,IF($C402&gt;='H-32A-WP06 - Debt Service'!H$24,'H-32A-WP06 - Debt Service'!H$27/12,0)),"-")</f>
        <v>0</v>
      </c>
      <c r="K402" s="261">
        <f>IFERROR(IF(-SUM(K$20:K401)+K$15&lt;0.000001,0,IF($C402&gt;='H-32A-WP06 - Debt Service'!I$24,'H-32A-WP06 - Debt Service'!I$27/12,0)),"-")</f>
        <v>0</v>
      </c>
      <c r="L402" s="261">
        <f>IFERROR(IF(-SUM(L$20:L401)+L$15&lt;0.000001,0,IF($C402&gt;='H-32A-WP06 - Debt Service'!J$24,'H-32A-WP06 - Debt Service'!J$27/12,0)),"-")</f>
        <v>0</v>
      </c>
      <c r="M402" s="261">
        <f>IFERROR(IF(-SUM(M$20:M401)+M$15&lt;0.000001,0,IF($C402&gt;='H-32A-WP06 - Debt Service'!K$24,'H-32A-WP06 - Debt Service'!K$27/12,0)),"-")</f>
        <v>0</v>
      </c>
      <c r="N402" s="261"/>
      <c r="O402" s="261"/>
      <c r="P402" s="261">
        <f>IFERROR(IF(-SUM(P$20:P401)+P$15&lt;0.000001,0,IF($C402&gt;='H-32A-WP06 - Debt Service'!M$24,'H-32A-WP06 - Debt Service'!M$27/12,0)),"-")</f>
        <v>0</v>
      </c>
      <c r="Q402" s="261">
        <f>IFERROR(IF(-SUM(Q$20:Q401)+Q$15&lt;0.000001,0,IF($C402&gt;='H-32A-WP06 - Debt Service'!L$24,'H-32A-WP06 - Debt Service'!L$27/12,0)),"-")</f>
        <v>0</v>
      </c>
      <c r="R402" s="261">
        <f>IFERROR(IF(-SUM(R$20:R401)+R$15&lt;0.000001,0,IF($C402&gt;='H-32A-WP06 - Debt Service'!S$24,'H-32A-WP06 - Debt Service'!S$27/12,0)),"-")</f>
        <v>0</v>
      </c>
      <c r="S402" s="261">
        <f>IFERROR(IF(-SUM(S$20:S401)+S$15&lt;0.000001,0,IF($C402&gt;='H-32A-WP06 - Debt Service'!O$24,'H-32A-WP06 - Debt Service'!O$27/12,0)),"-")</f>
        <v>0</v>
      </c>
      <c r="T402" s="261">
        <f>IFERROR(IF(-SUM(T$20:T401)+T$15&lt;0.000001,0,IF($C402&gt;='H-32A-WP06 - Debt Service'!#REF!,'H-32A-WP06 - Debt Service'!#REF!/12,0)),"-")</f>
        <v>0</v>
      </c>
      <c r="U402" s="261">
        <f>IFERROR(IF(-SUM(U$20:U401)+U$15&lt;0.000001,0,IF($C402&gt;='H-32A-WP06 - Debt Service'!T$24,'H-32A-WP06 - Debt Service'!T$27/12,0)),"-")</f>
        <v>0</v>
      </c>
      <c r="V402" s="261">
        <f>IFERROR(IF(-SUM(V$20:V401)+V$15&lt;0.000001,0,IF($C402&gt;='H-32A-WP06 - Debt Service'!N$24,'H-32A-WP06 - Debt Service'!N$27/12,0)),"-")</f>
        <v>0</v>
      </c>
      <c r="W402" s="261">
        <f>IFERROR(IF(-SUM(W$20:W401)+W$15&lt;0.000001,0,IF($C402&gt;='H-32A-WP06 - Debt Service'!Q$24,'H-32A-WP06 - Debt Service'!Q$27/12,0)),"-")</f>
        <v>0</v>
      </c>
      <c r="X402" s="261">
        <f>IFERROR(IF(-SUM(X$20:X401)+X$15&lt;0.000001,0,IF($C402&gt;='H-32A-WP06 - Debt Service'!T$24,'H-32A-WP06 - Debt Service'!T$27/12,0)),"-")</f>
        <v>0</v>
      </c>
      <c r="Y402" s="261">
        <f>IFERROR(IF(-SUM(Y$20:Y401)+Y$15&lt;0.000001,0,IF($C402&gt;='H-32A-WP06 - Debt Service'!#REF!,'H-32A-WP06 - Debt Service'!#REF!/12,0)),"-")</f>
        <v>0</v>
      </c>
      <c r="Z402" s="261">
        <f>IFERROR(IF(-SUM(Z$20:Z401)+Z$15&lt;0.000001,0,IF($C402&gt;='H-32A-WP06 - Debt Service'!S$24,'H-32A-WP06 - Debt Service'!S$27/12,0)),"-")</f>
        <v>0</v>
      </c>
      <c r="AA402" s="261">
        <f>IFERROR(IF(-SUM(AA$20:AA401)+AA$15&lt;0.000001,0,IF($C402&gt;='H-32A-WP06 - Debt Service'!R$24,'H-32A-WP06 - Debt Service'!R$27/12,0)),"-")</f>
        <v>0</v>
      </c>
      <c r="AB402" s="261">
        <f>IFERROR(IF(-SUM(AB$20:AB401)+AB$15&lt;0.000001,0,IF($C402&gt;='H-32A-WP06 - Debt Service'!P$24,'H-32A-WP06 - Debt Service'!P$27/12,0)),"-")</f>
        <v>0</v>
      </c>
      <c r="AC402" s="261">
        <f>IFERROR(IF(-SUM(AC$20:AC401)+AC$15&lt;0.000001,0,IF($C402&gt;='H-32A-WP06 - Debt Service'!#REF!,'H-32A-WP06 - Debt Service'!#REF!/12,0)),"-")</f>
        <v>0</v>
      </c>
      <c r="AD402" s="261">
        <f>IFERROR(IF(-SUM(AD$20:AD401)+AD$15&lt;0.000001,0,IF($C402&gt;='H-32A-WP06 - Debt Service'!#REF!,'H-32A-WP06 - Debt Service'!#REF!/12,0)),"-")</f>
        <v>0</v>
      </c>
      <c r="AE402" s="261">
        <f>IFERROR(IF(-SUM(AE$20:AE401)+AE$15&lt;0.000001,0,IF($C402&gt;='H-32A-WP06 - Debt Service'!#REF!,'H-32A-WP06 - Debt Service'!#REF!/12,0)),"-")</f>
        <v>0</v>
      </c>
      <c r="AF402" s="261">
        <f>IFERROR(IF(-SUM(AF$20:AF401)+AF$15&lt;0.000001,0,IF($C402&gt;='H-32A-WP06 - Debt Service'!#REF!,'H-32A-WP06 - Debt Service'!#REF!/12,0)),"-")</f>
        <v>0</v>
      </c>
      <c r="AH402" s="252">
        <f t="shared" si="24"/>
        <v>2050</v>
      </c>
      <c r="AI402" s="273">
        <f t="shared" si="26"/>
        <v>55093</v>
      </c>
      <c r="AJ402" s="273"/>
      <c r="AK402" s="261" t="str">
        <f>IFERROR(IF(-SUM(AK$20:AK401)+AK$15&lt;0.000001,0,IF($C402&gt;='H-32A-WP06 - Debt Service'!AH$24,'H-32A-WP06 - Debt Service'!AH$27/12,0)),"-")</f>
        <v>-</v>
      </c>
      <c r="AL402" s="261">
        <f>IFERROR(IF(-SUM(AL$20:AL401)+AL$15&lt;0.000001,0,IF($C402&gt;='H-32A-WP06 - Debt Service'!AI$24,'H-32A-WP06 - Debt Service'!AI$27/12,0)),"-")</f>
        <v>0</v>
      </c>
      <c r="AM402" s="261">
        <f>IFERROR(IF(-SUM(AM$20:AM401)+AM$15&lt;0.000001,0,IF($C402&gt;='H-32A-WP06 - Debt Service'!AJ$24,'H-32A-WP06 - Debt Service'!AJ$27/12,0)),"-")</f>
        <v>0</v>
      </c>
      <c r="AN402" s="261">
        <f>IFERROR(IF(-SUM(AN$20:AN401)+AN$15&lt;0.000001,0,IF($C402&gt;='H-32A-WP06 - Debt Service'!AK$24,'H-32A-WP06 - Debt Service'!AK$27/12,0)),"-")</f>
        <v>0</v>
      </c>
      <c r="AO402" s="261">
        <f>IFERROR(IF(-SUM(AO$20:AO401)+AO$15&lt;0.000001,0,IF($C402&gt;='H-32A-WP06 - Debt Service'!AL$24,'H-32A-WP06 - Debt Service'!AL$27/12,0)),"-")</f>
        <v>0</v>
      </c>
      <c r="AP402" s="261">
        <f>IFERROR(IF(-SUM(AP$20:AP401)+AP$15&lt;0.000001,0,IF($C402&gt;='H-32A-WP06 - Debt Service'!AM$24,'H-32A-WP06 - Debt Service'!AM$27/12,0)),"-")</f>
        <v>0</v>
      </c>
      <c r="AQ402" s="261">
        <f>IFERROR(IF(-SUM(AQ$20:AQ401)+AQ$15&lt;0.000001,0,IF($C402&gt;='H-32A-WP06 - Debt Service'!AN$24,'H-32A-WP06 - Debt Service'!AN$27/12,0)),"-")</f>
        <v>0</v>
      </c>
      <c r="AR402" s="261">
        <f>IFERROR(IF(-SUM(AR$20:AR401)+AR$15&lt;0.000001,0,IF($C402&gt;='H-32A-WP06 - Debt Service'!AO$24,'H-32A-WP06 - Debt Service'!AO$27/12,0)),"-")</f>
        <v>0</v>
      </c>
      <c r="AS402" s="261">
        <f>IFERROR(IF(-SUM(AS$20:AS401)+AS$15&lt;0.000001,0,IF($C402&gt;='H-32A-WP06 - Debt Service'!AP$24,'H-32A-WP06 - Debt Service'!AP$27/12,0)),"-")</f>
        <v>0</v>
      </c>
      <c r="AT402" s="261">
        <f>IFERROR(IF(-SUM(AT$20:AT401)+AT$15&lt;0.000001,0,IF($C402&gt;='H-32A-WP06 - Debt Service'!AQ$24,'H-32A-WP06 - Debt Service'!AQ$27/12,0)),"-")</f>
        <v>0</v>
      </c>
    </row>
    <row r="403" spans="2:46" x14ac:dyDescent="0.35">
      <c r="B403" s="252">
        <f t="shared" si="23"/>
        <v>2050</v>
      </c>
      <c r="C403" s="273">
        <f t="shared" si="25"/>
        <v>55123</v>
      </c>
      <c r="D403" s="273"/>
      <c r="E403" s="261">
        <f>IFERROR(IF(-SUM(E$20:E402)+E$15&lt;0.000001,0,IF($C403&gt;='H-32A-WP06 - Debt Service'!C$24,'H-32A-WP06 - Debt Service'!C$27/12,0)),"-")</f>
        <v>0</v>
      </c>
      <c r="F403" s="261">
        <f>IFERROR(IF(-SUM(F$20:F402)+F$15&lt;0.000001,0,IF($C403&gt;='H-32A-WP06 - Debt Service'!D$24,'H-32A-WP06 - Debt Service'!D$27/12,0)),"-")</f>
        <v>0</v>
      </c>
      <c r="G403" s="261">
        <f>IFERROR(IF(-SUM(G$20:G402)+G$15&lt;0.000001,0,IF($C403&gt;='H-32A-WP06 - Debt Service'!E$24,'H-32A-WP06 - Debt Service'!E$27/12,0)),"-")</f>
        <v>0</v>
      </c>
      <c r="H403" s="261">
        <f>IFERROR(IF(-SUM(H$20:H402)+H$15&lt;0.000001,0,IF($C403&gt;='H-32A-WP06 - Debt Service'!F$24,'H-32A-WP06 - Debt Service'!F$27/12,0)),"-")</f>
        <v>0</v>
      </c>
      <c r="I403" s="261">
        <f>IFERROR(IF(-SUM(I$20:I402)+I$15&lt;0.000001,0,IF($C403&gt;='H-32A-WP06 - Debt Service'!G$24,'H-32A-WP06 - Debt Service'!G$27/12,0)),"-")</f>
        <v>0</v>
      </c>
      <c r="J403" s="261">
        <f>IFERROR(IF(-SUM(J$20:J402)+J$15&lt;0.000001,0,IF($C403&gt;='H-32A-WP06 - Debt Service'!H$24,'H-32A-WP06 - Debt Service'!H$27/12,0)),"-")</f>
        <v>0</v>
      </c>
      <c r="K403" s="261">
        <f>IFERROR(IF(-SUM(K$20:K402)+K$15&lt;0.000001,0,IF($C403&gt;='H-32A-WP06 - Debt Service'!I$24,'H-32A-WP06 - Debt Service'!I$27/12,0)),"-")</f>
        <v>0</v>
      </c>
      <c r="L403" s="261">
        <f>IFERROR(IF(-SUM(L$20:L402)+L$15&lt;0.000001,0,IF($C403&gt;='H-32A-WP06 - Debt Service'!J$24,'H-32A-WP06 - Debt Service'!J$27/12,0)),"-")</f>
        <v>0</v>
      </c>
      <c r="M403" s="261">
        <f>IFERROR(IF(-SUM(M$20:M402)+M$15&lt;0.000001,0,IF($C403&gt;='H-32A-WP06 - Debt Service'!K$24,'H-32A-WP06 - Debt Service'!K$27/12,0)),"-")</f>
        <v>0</v>
      </c>
      <c r="N403" s="261"/>
      <c r="O403" s="261"/>
      <c r="P403" s="261">
        <f>IFERROR(IF(-SUM(P$20:P402)+P$15&lt;0.000001,0,IF($C403&gt;='H-32A-WP06 - Debt Service'!M$24,'H-32A-WP06 - Debt Service'!M$27/12,0)),"-")</f>
        <v>0</v>
      </c>
      <c r="Q403" s="261">
        <f>IFERROR(IF(-SUM(Q$20:Q402)+Q$15&lt;0.000001,0,IF($C403&gt;='H-32A-WP06 - Debt Service'!L$24,'H-32A-WP06 - Debt Service'!L$27/12,0)),"-")</f>
        <v>0</v>
      </c>
      <c r="R403" s="261">
        <f>IFERROR(IF(-SUM(R$20:R402)+R$15&lt;0.000001,0,IF($C403&gt;='H-32A-WP06 - Debt Service'!S$24,'H-32A-WP06 - Debt Service'!S$27/12,0)),"-")</f>
        <v>0</v>
      </c>
      <c r="S403" s="261">
        <f>IFERROR(IF(-SUM(S$20:S402)+S$15&lt;0.000001,0,IF($C403&gt;='H-32A-WP06 - Debt Service'!O$24,'H-32A-WP06 - Debt Service'!O$27/12,0)),"-")</f>
        <v>0</v>
      </c>
      <c r="T403" s="261">
        <f>IFERROR(IF(-SUM(T$20:T402)+T$15&lt;0.000001,0,IF($C403&gt;='H-32A-WP06 - Debt Service'!#REF!,'H-32A-WP06 - Debt Service'!#REF!/12,0)),"-")</f>
        <v>0</v>
      </c>
      <c r="U403" s="261">
        <f>IFERROR(IF(-SUM(U$20:U402)+U$15&lt;0.000001,0,IF($C403&gt;='H-32A-WP06 - Debt Service'!T$24,'H-32A-WP06 - Debt Service'!T$27/12,0)),"-")</f>
        <v>0</v>
      </c>
      <c r="V403" s="261">
        <f>IFERROR(IF(-SUM(V$20:V402)+V$15&lt;0.000001,0,IF($C403&gt;='H-32A-WP06 - Debt Service'!N$24,'H-32A-WP06 - Debt Service'!N$27/12,0)),"-")</f>
        <v>0</v>
      </c>
      <c r="W403" s="261">
        <f>IFERROR(IF(-SUM(W$20:W402)+W$15&lt;0.000001,0,IF($C403&gt;='H-32A-WP06 - Debt Service'!Q$24,'H-32A-WP06 - Debt Service'!Q$27/12,0)),"-")</f>
        <v>0</v>
      </c>
      <c r="X403" s="261">
        <f>IFERROR(IF(-SUM(X$20:X402)+X$15&lt;0.000001,0,IF($C403&gt;='H-32A-WP06 - Debt Service'!T$24,'H-32A-WP06 - Debt Service'!T$27/12,0)),"-")</f>
        <v>0</v>
      </c>
      <c r="Y403" s="261">
        <f>IFERROR(IF(-SUM(Y$20:Y402)+Y$15&lt;0.000001,0,IF($C403&gt;='H-32A-WP06 - Debt Service'!#REF!,'H-32A-WP06 - Debt Service'!#REF!/12,0)),"-")</f>
        <v>0</v>
      </c>
      <c r="Z403" s="261">
        <f>IFERROR(IF(-SUM(Z$20:Z402)+Z$15&lt;0.000001,0,IF($C403&gt;='H-32A-WP06 - Debt Service'!S$24,'H-32A-WP06 - Debt Service'!S$27/12,0)),"-")</f>
        <v>0</v>
      </c>
      <c r="AA403" s="261">
        <f>IFERROR(IF(-SUM(AA$20:AA402)+AA$15&lt;0.000001,0,IF($C403&gt;='H-32A-WP06 - Debt Service'!R$24,'H-32A-WP06 - Debt Service'!R$27/12,0)),"-")</f>
        <v>0</v>
      </c>
      <c r="AB403" s="261">
        <f>IFERROR(IF(-SUM(AB$20:AB402)+AB$15&lt;0.000001,0,IF($C403&gt;='H-32A-WP06 - Debt Service'!P$24,'H-32A-WP06 - Debt Service'!P$27/12,0)),"-")</f>
        <v>0</v>
      </c>
      <c r="AC403" s="261">
        <f>IFERROR(IF(-SUM(AC$20:AC402)+AC$15&lt;0.000001,0,IF($C403&gt;='H-32A-WP06 - Debt Service'!#REF!,'H-32A-WP06 - Debt Service'!#REF!/12,0)),"-")</f>
        <v>0</v>
      </c>
      <c r="AD403" s="261">
        <f>IFERROR(IF(-SUM(AD$20:AD402)+AD$15&lt;0.000001,0,IF($C403&gt;='H-32A-WP06 - Debt Service'!#REF!,'H-32A-WP06 - Debt Service'!#REF!/12,0)),"-")</f>
        <v>0</v>
      </c>
      <c r="AE403" s="261">
        <f>IFERROR(IF(-SUM(AE$20:AE402)+AE$15&lt;0.000001,0,IF($C403&gt;='H-32A-WP06 - Debt Service'!#REF!,'H-32A-WP06 - Debt Service'!#REF!/12,0)),"-")</f>
        <v>0</v>
      </c>
      <c r="AF403" s="261">
        <f>IFERROR(IF(-SUM(AF$20:AF402)+AF$15&lt;0.000001,0,IF($C403&gt;='H-32A-WP06 - Debt Service'!#REF!,'H-32A-WP06 - Debt Service'!#REF!/12,0)),"-")</f>
        <v>0</v>
      </c>
      <c r="AH403" s="252">
        <f t="shared" si="24"/>
        <v>2050</v>
      </c>
      <c r="AI403" s="273">
        <f t="shared" si="26"/>
        <v>55123</v>
      </c>
      <c r="AJ403" s="273"/>
      <c r="AK403" s="261" t="str">
        <f>IFERROR(IF(-SUM(AK$20:AK402)+AK$15&lt;0.000001,0,IF($C403&gt;='H-32A-WP06 - Debt Service'!AH$24,'H-32A-WP06 - Debt Service'!AH$27/12,0)),"-")</f>
        <v>-</v>
      </c>
      <c r="AL403" s="261">
        <f>IFERROR(IF(-SUM(AL$20:AL402)+AL$15&lt;0.000001,0,IF($C403&gt;='H-32A-WP06 - Debt Service'!AI$24,'H-32A-WP06 - Debt Service'!AI$27/12,0)),"-")</f>
        <v>0</v>
      </c>
      <c r="AM403" s="261">
        <f>IFERROR(IF(-SUM(AM$20:AM402)+AM$15&lt;0.000001,0,IF($C403&gt;='H-32A-WP06 - Debt Service'!AJ$24,'H-32A-WP06 - Debt Service'!AJ$27/12,0)),"-")</f>
        <v>0</v>
      </c>
      <c r="AN403" s="261">
        <f>IFERROR(IF(-SUM(AN$20:AN402)+AN$15&lt;0.000001,0,IF($C403&gt;='H-32A-WP06 - Debt Service'!AK$24,'H-32A-WP06 - Debt Service'!AK$27/12,0)),"-")</f>
        <v>0</v>
      </c>
      <c r="AO403" s="261">
        <f>IFERROR(IF(-SUM(AO$20:AO402)+AO$15&lt;0.000001,0,IF($C403&gt;='H-32A-WP06 - Debt Service'!AL$24,'H-32A-WP06 - Debt Service'!AL$27/12,0)),"-")</f>
        <v>0</v>
      </c>
      <c r="AP403" s="261">
        <f>IFERROR(IF(-SUM(AP$20:AP402)+AP$15&lt;0.000001,0,IF($C403&gt;='H-32A-WP06 - Debt Service'!AM$24,'H-32A-WP06 - Debt Service'!AM$27/12,0)),"-")</f>
        <v>0</v>
      </c>
      <c r="AQ403" s="261">
        <f>IFERROR(IF(-SUM(AQ$20:AQ402)+AQ$15&lt;0.000001,0,IF($C403&gt;='H-32A-WP06 - Debt Service'!AN$24,'H-32A-WP06 - Debt Service'!AN$27/12,0)),"-")</f>
        <v>0</v>
      </c>
      <c r="AR403" s="261">
        <f>IFERROR(IF(-SUM(AR$20:AR402)+AR$15&lt;0.000001,0,IF($C403&gt;='H-32A-WP06 - Debt Service'!AO$24,'H-32A-WP06 - Debt Service'!AO$27/12,0)),"-")</f>
        <v>0</v>
      </c>
      <c r="AS403" s="261">
        <f>IFERROR(IF(-SUM(AS$20:AS402)+AS$15&lt;0.000001,0,IF($C403&gt;='H-32A-WP06 - Debt Service'!AP$24,'H-32A-WP06 - Debt Service'!AP$27/12,0)),"-")</f>
        <v>0</v>
      </c>
      <c r="AT403" s="261">
        <f>IFERROR(IF(-SUM(AT$20:AT402)+AT$15&lt;0.000001,0,IF($C403&gt;='H-32A-WP06 - Debt Service'!AQ$24,'H-32A-WP06 - Debt Service'!AQ$27/12,0)),"-")</f>
        <v>0</v>
      </c>
    </row>
    <row r="404" spans="2:46" x14ac:dyDescent="0.35">
      <c r="B404" s="252">
        <f t="shared" si="23"/>
        <v>2051</v>
      </c>
      <c r="C404" s="273">
        <f t="shared" si="25"/>
        <v>55154</v>
      </c>
      <c r="D404" s="273"/>
      <c r="E404" s="261">
        <f>IFERROR(IF(-SUM(E$20:E403)+E$15&lt;0.000001,0,IF($C404&gt;='H-32A-WP06 - Debt Service'!C$24,'H-32A-WP06 - Debt Service'!C$27/12,0)),"-")</f>
        <v>0</v>
      </c>
      <c r="F404" s="261">
        <f>IFERROR(IF(-SUM(F$20:F403)+F$15&lt;0.000001,0,IF($C404&gt;='H-32A-WP06 - Debt Service'!D$24,'H-32A-WP06 - Debt Service'!D$27/12,0)),"-")</f>
        <v>0</v>
      </c>
      <c r="G404" s="261">
        <f>IFERROR(IF(-SUM(G$20:G403)+G$15&lt;0.000001,0,IF($C404&gt;='H-32A-WP06 - Debt Service'!E$24,'H-32A-WP06 - Debt Service'!E$27/12,0)),"-")</f>
        <v>0</v>
      </c>
      <c r="H404" s="261">
        <f>IFERROR(IF(-SUM(H$20:H403)+H$15&lt;0.000001,0,IF($C404&gt;='H-32A-WP06 - Debt Service'!F$24,'H-32A-WP06 - Debt Service'!F$27/12,0)),"-")</f>
        <v>0</v>
      </c>
      <c r="I404" s="261">
        <f>IFERROR(IF(-SUM(I$20:I403)+I$15&lt;0.000001,0,IF($C404&gt;='H-32A-WP06 - Debt Service'!G$24,'H-32A-WP06 - Debt Service'!G$27/12,0)),"-")</f>
        <v>0</v>
      </c>
      <c r="J404" s="261">
        <f>IFERROR(IF(-SUM(J$20:J403)+J$15&lt;0.000001,0,IF($C404&gt;='H-32A-WP06 - Debt Service'!H$24,'H-32A-WP06 - Debt Service'!H$27/12,0)),"-")</f>
        <v>0</v>
      </c>
      <c r="K404" s="261">
        <f>IFERROR(IF(-SUM(K$20:K403)+K$15&lt;0.000001,0,IF($C404&gt;='H-32A-WP06 - Debt Service'!I$24,'H-32A-WP06 - Debt Service'!I$27/12,0)),"-")</f>
        <v>0</v>
      </c>
      <c r="L404" s="261">
        <f>IFERROR(IF(-SUM(L$20:L403)+L$15&lt;0.000001,0,IF($C404&gt;='H-32A-WP06 - Debt Service'!J$24,'H-32A-WP06 - Debt Service'!J$27/12,0)),"-")</f>
        <v>0</v>
      </c>
      <c r="M404" s="261">
        <f>IFERROR(IF(-SUM(M$20:M403)+M$15&lt;0.000001,0,IF($C404&gt;='H-32A-WP06 - Debt Service'!K$24,'H-32A-WP06 - Debt Service'!K$27/12,0)),"-")</f>
        <v>0</v>
      </c>
      <c r="N404" s="261"/>
      <c r="O404" s="261"/>
      <c r="P404" s="261">
        <f>IFERROR(IF(-SUM(P$20:P403)+P$15&lt;0.000001,0,IF($C404&gt;='H-32A-WP06 - Debt Service'!M$24,'H-32A-WP06 - Debt Service'!M$27/12,0)),"-")</f>
        <v>0</v>
      </c>
      <c r="Q404" s="261">
        <f>IFERROR(IF(-SUM(Q$20:Q403)+Q$15&lt;0.000001,0,IF($C404&gt;='H-32A-WP06 - Debt Service'!L$24,'H-32A-WP06 - Debt Service'!L$27/12,0)),"-")</f>
        <v>0</v>
      </c>
      <c r="R404" s="261">
        <f>IFERROR(IF(-SUM(R$20:R403)+R$15&lt;0.000001,0,IF($C404&gt;='H-32A-WP06 - Debt Service'!S$24,'H-32A-WP06 - Debt Service'!S$27/12,0)),"-")</f>
        <v>0</v>
      </c>
      <c r="S404" s="261">
        <f>IFERROR(IF(-SUM(S$20:S403)+S$15&lt;0.000001,0,IF($C404&gt;='H-32A-WP06 - Debt Service'!O$24,'H-32A-WP06 - Debt Service'!O$27/12,0)),"-")</f>
        <v>0</v>
      </c>
      <c r="T404" s="261">
        <f>IFERROR(IF(-SUM(T$20:T403)+T$15&lt;0.000001,0,IF($C404&gt;='H-32A-WP06 - Debt Service'!#REF!,'H-32A-WP06 - Debt Service'!#REF!/12,0)),"-")</f>
        <v>0</v>
      </c>
      <c r="U404" s="261">
        <f>IFERROR(IF(-SUM(U$20:U403)+U$15&lt;0.000001,0,IF($C404&gt;='H-32A-WP06 - Debt Service'!T$24,'H-32A-WP06 - Debt Service'!T$27/12,0)),"-")</f>
        <v>0</v>
      </c>
      <c r="V404" s="261">
        <f>IFERROR(IF(-SUM(V$20:V403)+V$15&lt;0.000001,0,IF($C404&gt;='H-32A-WP06 - Debt Service'!N$24,'H-32A-WP06 - Debt Service'!N$27/12,0)),"-")</f>
        <v>0</v>
      </c>
      <c r="W404" s="261">
        <f>IFERROR(IF(-SUM(W$20:W403)+W$15&lt;0.000001,0,IF($C404&gt;='H-32A-WP06 - Debt Service'!Q$24,'H-32A-WP06 - Debt Service'!Q$27/12,0)),"-")</f>
        <v>0</v>
      </c>
      <c r="X404" s="261">
        <f>IFERROR(IF(-SUM(X$20:X403)+X$15&lt;0.000001,0,IF($C404&gt;='H-32A-WP06 - Debt Service'!T$24,'H-32A-WP06 - Debt Service'!T$27/12,0)),"-")</f>
        <v>0</v>
      </c>
      <c r="Y404" s="261">
        <f>IFERROR(IF(-SUM(Y$20:Y403)+Y$15&lt;0.000001,0,IF($C404&gt;='H-32A-WP06 - Debt Service'!#REF!,'H-32A-WP06 - Debt Service'!#REF!/12,0)),"-")</f>
        <v>0</v>
      </c>
      <c r="Z404" s="261">
        <f>IFERROR(IF(-SUM(Z$20:Z403)+Z$15&lt;0.000001,0,IF($C404&gt;='H-32A-WP06 - Debt Service'!S$24,'H-32A-WP06 - Debt Service'!S$27/12,0)),"-")</f>
        <v>0</v>
      </c>
      <c r="AA404" s="261">
        <f>IFERROR(IF(-SUM(AA$20:AA403)+AA$15&lt;0.000001,0,IF($C404&gt;='H-32A-WP06 - Debt Service'!R$24,'H-32A-WP06 - Debt Service'!R$27/12,0)),"-")</f>
        <v>0</v>
      </c>
      <c r="AB404" s="261">
        <f>IFERROR(IF(-SUM(AB$20:AB403)+AB$15&lt;0.000001,0,IF($C404&gt;='H-32A-WP06 - Debt Service'!P$24,'H-32A-WP06 - Debt Service'!P$27/12,0)),"-")</f>
        <v>0</v>
      </c>
      <c r="AC404" s="261">
        <f>IFERROR(IF(-SUM(AC$20:AC403)+AC$15&lt;0.000001,0,IF($C404&gt;='H-32A-WP06 - Debt Service'!#REF!,'H-32A-WP06 - Debt Service'!#REF!/12,0)),"-")</f>
        <v>0</v>
      </c>
      <c r="AD404" s="261">
        <f>IFERROR(IF(-SUM(AD$20:AD403)+AD$15&lt;0.000001,0,IF($C404&gt;='H-32A-WP06 - Debt Service'!#REF!,'H-32A-WP06 - Debt Service'!#REF!/12,0)),"-")</f>
        <v>0</v>
      </c>
      <c r="AE404" s="261">
        <f>IFERROR(IF(-SUM(AE$20:AE403)+AE$15&lt;0.000001,0,IF($C404&gt;='H-32A-WP06 - Debt Service'!#REF!,'H-32A-WP06 - Debt Service'!#REF!/12,0)),"-")</f>
        <v>0</v>
      </c>
      <c r="AF404" s="261">
        <f>IFERROR(IF(-SUM(AF$20:AF403)+AF$15&lt;0.000001,0,IF($C404&gt;='H-32A-WP06 - Debt Service'!#REF!,'H-32A-WP06 - Debt Service'!#REF!/12,0)),"-")</f>
        <v>0</v>
      </c>
      <c r="AH404" s="252">
        <f t="shared" si="24"/>
        <v>2051</v>
      </c>
      <c r="AI404" s="273">
        <f t="shared" si="26"/>
        <v>55154</v>
      </c>
      <c r="AJ404" s="273"/>
      <c r="AK404" s="261" t="str">
        <f>IFERROR(IF(-SUM(AK$20:AK403)+AK$15&lt;0.000001,0,IF($C404&gt;='H-32A-WP06 - Debt Service'!AH$24,'H-32A-WP06 - Debt Service'!AH$27/12,0)),"-")</f>
        <v>-</v>
      </c>
      <c r="AL404" s="261">
        <f>IFERROR(IF(-SUM(AL$20:AL403)+AL$15&lt;0.000001,0,IF($C404&gt;='H-32A-WP06 - Debt Service'!AI$24,'H-32A-WP06 - Debt Service'!AI$27/12,0)),"-")</f>
        <v>0</v>
      </c>
      <c r="AM404" s="261">
        <f>IFERROR(IF(-SUM(AM$20:AM403)+AM$15&lt;0.000001,0,IF($C404&gt;='H-32A-WP06 - Debt Service'!AJ$24,'H-32A-WP06 - Debt Service'!AJ$27/12,0)),"-")</f>
        <v>0</v>
      </c>
      <c r="AN404" s="261">
        <f>IFERROR(IF(-SUM(AN$20:AN403)+AN$15&lt;0.000001,0,IF($C404&gt;='H-32A-WP06 - Debt Service'!AK$24,'H-32A-WP06 - Debt Service'!AK$27/12,0)),"-")</f>
        <v>0</v>
      </c>
      <c r="AO404" s="261">
        <f>IFERROR(IF(-SUM(AO$20:AO403)+AO$15&lt;0.000001,0,IF($C404&gt;='H-32A-WP06 - Debt Service'!AL$24,'H-32A-WP06 - Debt Service'!AL$27/12,0)),"-")</f>
        <v>0</v>
      </c>
      <c r="AP404" s="261">
        <f>IFERROR(IF(-SUM(AP$20:AP403)+AP$15&lt;0.000001,0,IF($C404&gt;='H-32A-WP06 - Debt Service'!AM$24,'H-32A-WP06 - Debt Service'!AM$27/12,0)),"-")</f>
        <v>0</v>
      </c>
      <c r="AQ404" s="261">
        <f>IFERROR(IF(-SUM(AQ$20:AQ403)+AQ$15&lt;0.000001,0,IF($C404&gt;='H-32A-WP06 - Debt Service'!AN$24,'H-32A-WP06 - Debt Service'!AN$27/12,0)),"-")</f>
        <v>0</v>
      </c>
      <c r="AR404" s="261">
        <f>IFERROR(IF(-SUM(AR$20:AR403)+AR$15&lt;0.000001,0,IF($C404&gt;='H-32A-WP06 - Debt Service'!AO$24,'H-32A-WP06 - Debt Service'!AO$27/12,0)),"-")</f>
        <v>0</v>
      </c>
      <c r="AS404" s="261">
        <f>IFERROR(IF(-SUM(AS$20:AS403)+AS$15&lt;0.000001,0,IF($C404&gt;='H-32A-WP06 - Debt Service'!AP$24,'H-32A-WP06 - Debt Service'!AP$27/12,0)),"-")</f>
        <v>0</v>
      </c>
      <c r="AT404" s="261">
        <f>IFERROR(IF(-SUM(AT$20:AT403)+AT$15&lt;0.000001,0,IF($C404&gt;='H-32A-WP06 - Debt Service'!AQ$24,'H-32A-WP06 - Debt Service'!AQ$27/12,0)),"-")</f>
        <v>0</v>
      </c>
    </row>
    <row r="405" spans="2:46" x14ac:dyDescent="0.35">
      <c r="B405" s="252">
        <f t="shared" ref="B405:B468" si="27">YEAR(C405)</f>
        <v>2051</v>
      </c>
      <c r="C405" s="273">
        <f t="shared" si="25"/>
        <v>55185</v>
      </c>
      <c r="D405" s="273"/>
      <c r="E405" s="261">
        <f>IFERROR(IF(-SUM(E$20:E404)+E$15&lt;0.000001,0,IF($C405&gt;='H-32A-WP06 - Debt Service'!C$24,'H-32A-WP06 - Debt Service'!C$27/12,0)),"-")</f>
        <v>0</v>
      </c>
      <c r="F405" s="261">
        <f>IFERROR(IF(-SUM(F$20:F404)+F$15&lt;0.000001,0,IF($C405&gt;='H-32A-WP06 - Debt Service'!D$24,'H-32A-WP06 - Debt Service'!D$27/12,0)),"-")</f>
        <v>0</v>
      </c>
      <c r="G405" s="261">
        <f>IFERROR(IF(-SUM(G$20:G404)+G$15&lt;0.000001,0,IF($C405&gt;='H-32A-WP06 - Debt Service'!E$24,'H-32A-WP06 - Debt Service'!E$27/12,0)),"-")</f>
        <v>0</v>
      </c>
      <c r="H405" s="261">
        <f>IFERROR(IF(-SUM(H$20:H404)+H$15&lt;0.000001,0,IF($C405&gt;='H-32A-WP06 - Debt Service'!F$24,'H-32A-WP06 - Debt Service'!F$27/12,0)),"-")</f>
        <v>0</v>
      </c>
      <c r="I405" s="261">
        <f>IFERROR(IF(-SUM(I$20:I404)+I$15&lt;0.000001,0,IF($C405&gt;='H-32A-WP06 - Debt Service'!G$24,'H-32A-WP06 - Debt Service'!G$27/12,0)),"-")</f>
        <v>0</v>
      </c>
      <c r="J405" s="261">
        <f>IFERROR(IF(-SUM(J$20:J404)+J$15&lt;0.000001,0,IF($C405&gt;='H-32A-WP06 - Debt Service'!H$24,'H-32A-WP06 - Debt Service'!H$27/12,0)),"-")</f>
        <v>0</v>
      </c>
      <c r="K405" s="261">
        <f>IFERROR(IF(-SUM(K$20:K404)+K$15&lt;0.000001,0,IF($C405&gt;='H-32A-WP06 - Debt Service'!I$24,'H-32A-WP06 - Debt Service'!I$27/12,0)),"-")</f>
        <v>0</v>
      </c>
      <c r="L405" s="261">
        <f>IFERROR(IF(-SUM(L$20:L404)+L$15&lt;0.000001,0,IF($C405&gt;='H-32A-WP06 - Debt Service'!J$24,'H-32A-WP06 - Debt Service'!J$27/12,0)),"-")</f>
        <v>0</v>
      </c>
      <c r="M405" s="261">
        <f>IFERROR(IF(-SUM(M$20:M404)+M$15&lt;0.000001,0,IF($C405&gt;='H-32A-WP06 - Debt Service'!K$24,'H-32A-WP06 - Debt Service'!K$27/12,0)),"-")</f>
        <v>0</v>
      </c>
      <c r="N405" s="261"/>
      <c r="O405" s="261"/>
      <c r="P405" s="261">
        <f>IFERROR(IF(-SUM(P$20:P404)+P$15&lt;0.000001,0,IF($C405&gt;='H-32A-WP06 - Debt Service'!M$24,'H-32A-WP06 - Debt Service'!M$27/12,0)),"-")</f>
        <v>0</v>
      </c>
      <c r="Q405" s="261">
        <f>IFERROR(IF(-SUM(Q$20:Q404)+Q$15&lt;0.000001,0,IF($C405&gt;='H-32A-WP06 - Debt Service'!L$24,'H-32A-WP06 - Debt Service'!L$27/12,0)),"-")</f>
        <v>0</v>
      </c>
      <c r="R405" s="261">
        <f>IFERROR(IF(-SUM(R$20:R404)+R$15&lt;0.000001,0,IF($C405&gt;='H-32A-WP06 - Debt Service'!S$24,'H-32A-WP06 - Debt Service'!S$27/12,0)),"-")</f>
        <v>0</v>
      </c>
      <c r="S405" s="261">
        <f>IFERROR(IF(-SUM(S$20:S404)+S$15&lt;0.000001,0,IF($C405&gt;='H-32A-WP06 - Debt Service'!O$24,'H-32A-WP06 - Debt Service'!O$27/12,0)),"-")</f>
        <v>0</v>
      </c>
      <c r="T405" s="261">
        <f>IFERROR(IF(-SUM(T$20:T404)+T$15&lt;0.000001,0,IF($C405&gt;='H-32A-WP06 - Debt Service'!#REF!,'H-32A-WP06 - Debt Service'!#REF!/12,0)),"-")</f>
        <v>0</v>
      </c>
      <c r="U405" s="261">
        <f>IFERROR(IF(-SUM(U$20:U404)+U$15&lt;0.000001,0,IF($C405&gt;='H-32A-WP06 - Debt Service'!T$24,'H-32A-WP06 - Debt Service'!T$27/12,0)),"-")</f>
        <v>0</v>
      </c>
      <c r="V405" s="261">
        <f>IFERROR(IF(-SUM(V$20:V404)+V$15&lt;0.000001,0,IF($C405&gt;='H-32A-WP06 - Debt Service'!N$24,'H-32A-WP06 - Debt Service'!N$27/12,0)),"-")</f>
        <v>0</v>
      </c>
      <c r="W405" s="261">
        <f>IFERROR(IF(-SUM(W$20:W404)+W$15&lt;0.000001,0,IF($C405&gt;='H-32A-WP06 - Debt Service'!Q$24,'H-32A-WP06 - Debt Service'!Q$27/12,0)),"-")</f>
        <v>0</v>
      </c>
      <c r="X405" s="261">
        <f>IFERROR(IF(-SUM(X$20:X404)+X$15&lt;0.000001,0,IF($C405&gt;='H-32A-WP06 - Debt Service'!T$24,'H-32A-WP06 - Debt Service'!T$27/12,0)),"-")</f>
        <v>0</v>
      </c>
      <c r="Y405" s="261">
        <f>IFERROR(IF(-SUM(Y$20:Y404)+Y$15&lt;0.000001,0,IF($C405&gt;='H-32A-WP06 - Debt Service'!#REF!,'H-32A-WP06 - Debt Service'!#REF!/12,0)),"-")</f>
        <v>0</v>
      </c>
      <c r="Z405" s="261">
        <f>IFERROR(IF(-SUM(Z$20:Z404)+Z$15&lt;0.000001,0,IF($C405&gt;='H-32A-WP06 - Debt Service'!S$24,'H-32A-WP06 - Debt Service'!S$27/12,0)),"-")</f>
        <v>0</v>
      </c>
      <c r="AA405" s="261">
        <f>IFERROR(IF(-SUM(AA$20:AA404)+AA$15&lt;0.000001,0,IF($C405&gt;='H-32A-WP06 - Debt Service'!R$24,'H-32A-WP06 - Debt Service'!R$27/12,0)),"-")</f>
        <v>0</v>
      </c>
      <c r="AB405" s="261">
        <f>IFERROR(IF(-SUM(AB$20:AB404)+AB$15&lt;0.000001,0,IF($C405&gt;='H-32A-WP06 - Debt Service'!P$24,'H-32A-WP06 - Debt Service'!P$27/12,0)),"-")</f>
        <v>0</v>
      </c>
      <c r="AC405" s="261">
        <f>IFERROR(IF(-SUM(AC$20:AC404)+AC$15&lt;0.000001,0,IF($C405&gt;='H-32A-WP06 - Debt Service'!#REF!,'H-32A-WP06 - Debt Service'!#REF!/12,0)),"-")</f>
        <v>0</v>
      </c>
      <c r="AD405" s="261">
        <f>IFERROR(IF(-SUM(AD$20:AD404)+AD$15&lt;0.000001,0,IF($C405&gt;='H-32A-WP06 - Debt Service'!#REF!,'H-32A-WP06 - Debt Service'!#REF!/12,0)),"-")</f>
        <v>0</v>
      </c>
      <c r="AE405" s="261">
        <f>IFERROR(IF(-SUM(AE$20:AE404)+AE$15&lt;0.000001,0,IF($C405&gt;='H-32A-WP06 - Debt Service'!#REF!,'H-32A-WP06 - Debt Service'!#REF!/12,0)),"-")</f>
        <v>0</v>
      </c>
      <c r="AF405" s="261">
        <f>IFERROR(IF(-SUM(AF$20:AF404)+AF$15&lt;0.000001,0,IF($C405&gt;='H-32A-WP06 - Debt Service'!#REF!,'H-32A-WP06 - Debt Service'!#REF!/12,0)),"-")</f>
        <v>0</v>
      </c>
      <c r="AH405" s="252">
        <f t="shared" ref="AH405:AH468" si="28">YEAR(AI405)</f>
        <v>2051</v>
      </c>
      <c r="AI405" s="273">
        <f t="shared" si="26"/>
        <v>55185</v>
      </c>
      <c r="AJ405" s="273"/>
      <c r="AK405" s="261" t="str">
        <f>IFERROR(IF(-SUM(AK$20:AK404)+AK$15&lt;0.000001,0,IF($C405&gt;='H-32A-WP06 - Debt Service'!AH$24,'H-32A-WP06 - Debt Service'!AH$27/12,0)),"-")</f>
        <v>-</v>
      </c>
      <c r="AL405" s="261">
        <f>IFERROR(IF(-SUM(AL$20:AL404)+AL$15&lt;0.000001,0,IF($C405&gt;='H-32A-WP06 - Debt Service'!AI$24,'H-32A-WP06 - Debt Service'!AI$27/12,0)),"-")</f>
        <v>0</v>
      </c>
      <c r="AM405" s="261">
        <f>IFERROR(IF(-SUM(AM$20:AM404)+AM$15&lt;0.000001,0,IF($C405&gt;='H-32A-WP06 - Debt Service'!AJ$24,'H-32A-WP06 - Debt Service'!AJ$27/12,0)),"-")</f>
        <v>0</v>
      </c>
      <c r="AN405" s="261">
        <f>IFERROR(IF(-SUM(AN$20:AN404)+AN$15&lt;0.000001,0,IF($C405&gt;='H-32A-WP06 - Debt Service'!AK$24,'H-32A-WP06 - Debt Service'!AK$27/12,0)),"-")</f>
        <v>0</v>
      </c>
      <c r="AO405" s="261">
        <f>IFERROR(IF(-SUM(AO$20:AO404)+AO$15&lt;0.000001,0,IF($C405&gt;='H-32A-WP06 - Debt Service'!AL$24,'H-32A-WP06 - Debt Service'!AL$27/12,0)),"-")</f>
        <v>0</v>
      </c>
      <c r="AP405" s="261">
        <f>IFERROR(IF(-SUM(AP$20:AP404)+AP$15&lt;0.000001,0,IF($C405&gt;='H-32A-WP06 - Debt Service'!AM$24,'H-32A-WP06 - Debt Service'!AM$27/12,0)),"-")</f>
        <v>0</v>
      </c>
      <c r="AQ405" s="261">
        <f>IFERROR(IF(-SUM(AQ$20:AQ404)+AQ$15&lt;0.000001,0,IF($C405&gt;='H-32A-WP06 - Debt Service'!AN$24,'H-32A-WP06 - Debt Service'!AN$27/12,0)),"-")</f>
        <v>0</v>
      </c>
      <c r="AR405" s="261">
        <f>IFERROR(IF(-SUM(AR$20:AR404)+AR$15&lt;0.000001,0,IF($C405&gt;='H-32A-WP06 - Debt Service'!AO$24,'H-32A-WP06 - Debt Service'!AO$27/12,0)),"-")</f>
        <v>0</v>
      </c>
      <c r="AS405" s="261">
        <f>IFERROR(IF(-SUM(AS$20:AS404)+AS$15&lt;0.000001,0,IF($C405&gt;='H-32A-WP06 - Debt Service'!AP$24,'H-32A-WP06 - Debt Service'!AP$27/12,0)),"-")</f>
        <v>0</v>
      </c>
      <c r="AT405" s="261">
        <f>IFERROR(IF(-SUM(AT$20:AT404)+AT$15&lt;0.000001,0,IF($C405&gt;='H-32A-WP06 - Debt Service'!AQ$24,'H-32A-WP06 - Debt Service'!AQ$27/12,0)),"-")</f>
        <v>0</v>
      </c>
    </row>
    <row r="406" spans="2:46" x14ac:dyDescent="0.35">
      <c r="B406" s="252">
        <f t="shared" si="27"/>
        <v>2051</v>
      </c>
      <c r="C406" s="273">
        <f t="shared" ref="C406:C469" si="29">EOMONTH(C405,0)+1</f>
        <v>55213</v>
      </c>
      <c r="D406" s="273"/>
      <c r="E406" s="261">
        <f>IFERROR(IF(-SUM(E$20:E405)+E$15&lt;0.000001,0,IF($C406&gt;='H-32A-WP06 - Debt Service'!C$24,'H-32A-WP06 - Debt Service'!C$27/12,0)),"-")</f>
        <v>0</v>
      </c>
      <c r="F406" s="261">
        <f>IFERROR(IF(-SUM(F$20:F405)+F$15&lt;0.000001,0,IF($C406&gt;='H-32A-WP06 - Debt Service'!D$24,'H-32A-WP06 - Debt Service'!D$27/12,0)),"-")</f>
        <v>0</v>
      </c>
      <c r="G406" s="261">
        <f>IFERROR(IF(-SUM(G$20:G405)+G$15&lt;0.000001,0,IF($C406&gt;='H-32A-WP06 - Debt Service'!E$24,'H-32A-WP06 - Debt Service'!E$27/12,0)),"-")</f>
        <v>0</v>
      </c>
      <c r="H406" s="261">
        <f>IFERROR(IF(-SUM(H$20:H405)+H$15&lt;0.000001,0,IF($C406&gt;='H-32A-WP06 - Debt Service'!F$24,'H-32A-WP06 - Debt Service'!F$27/12,0)),"-")</f>
        <v>0</v>
      </c>
      <c r="I406" s="261">
        <f>IFERROR(IF(-SUM(I$20:I405)+I$15&lt;0.000001,0,IF($C406&gt;='H-32A-WP06 - Debt Service'!G$24,'H-32A-WP06 - Debt Service'!G$27/12,0)),"-")</f>
        <v>0</v>
      </c>
      <c r="J406" s="261">
        <f>IFERROR(IF(-SUM(J$20:J405)+J$15&lt;0.000001,0,IF($C406&gt;='H-32A-WP06 - Debt Service'!H$24,'H-32A-WP06 - Debt Service'!H$27/12,0)),"-")</f>
        <v>0</v>
      </c>
      <c r="K406" s="261">
        <f>IFERROR(IF(-SUM(K$20:K405)+K$15&lt;0.000001,0,IF($C406&gt;='H-32A-WP06 - Debt Service'!I$24,'H-32A-WP06 - Debt Service'!I$27/12,0)),"-")</f>
        <v>0</v>
      </c>
      <c r="L406" s="261">
        <f>IFERROR(IF(-SUM(L$20:L405)+L$15&lt;0.000001,0,IF($C406&gt;='H-32A-WP06 - Debt Service'!J$24,'H-32A-WP06 - Debt Service'!J$27/12,0)),"-")</f>
        <v>0</v>
      </c>
      <c r="M406" s="261">
        <f>IFERROR(IF(-SUM(M$20:M405)+M$15&lt;0.000001,0,IF($C406&gt;='H-32A-WP06 - Debt Service'!K$24,'H-32A-WP06 - Debt Service'!K$27/12,0)),"-")</f>
        <v>0</v>
      </c>
      <c r="N406" s="261"/>
      <c r="O406" s="261"/>
      <c r="P406" s="261">
        <f>IFERROR(IF(-SUM(P$20:P405)+P$15&lt;0.000001,0,IF($C406&gt;='H-32A-WP06 - Debt Service'!M$24,'H-32A-WP06 - Debt Service'!M$27/12,0)),"-")</f>
        <v>0</v>
      </c>
      <c r="Q406" s="261">
        <f>IFERROR(IF(-SUM(Q$20:Q405)+Q$15&lt;0.000001,0,IF($C406&gt;='H-32A-WP06 - Debt Service'!L$24,'H-32A-WP06 - Debt Service'!L$27/12,0)),"-")</f>
        <v>0</v>
      </c>
      <c r="R406" s="261">
        <f>IFERROR(IF(-SUM(R$20:R405)+R$15&lt;0.000001,0,IF($C406&gt;='H-32A-WP06 - Debt Service'!S$24,'H-32A-WP06 - Debt Service'!S$27/12,0)),"-")</f>
        <v>0</v>
      </c>
      <c r="S406" s="261">
        <f>IFERROR(IF(-SUM(S$20:S405)+S$15&lt;0.000001,0,IF($C406&gt;='H-32A-WP06 - Debt Service'!O$24,'H-32A-WP06 - Debt Service'!O$27/12,0)),"-")</f>
        <v>0</v>
      </c>
      <c r="T406" s="261">
        <f>IFERROR(IF(-SUM(T$20:T405)+T$15&lt;0.000001,0,IF($C406&gt;='H-32A-WP06 - Debt Service'!#REF!,'H-32A-WP06 - Debt Service'!#REF!/12,0)),"-")</f>
        <v>0</v>
      </c>
      <c r="U406" s="261">
        <f>IFERROR(IF(-SUM(U$20:U405)+U$15&lt;0.000001,0,IF($C406&gt;='H-32A-WP06 - Debt Service'!T$24,'H-32A-WP06 - Debt Service'!T$27/12,0)),"-")</f>
        <v>0</v>
      </c>
      <c r="V406" s="261">
        <f>IFERROR(IF(-SUM(V$20:V405)+V$15&lt;0.000001,0,IF($C406&gt;='H-32A-WP06 - Debt Service'!N$24,'H-32A-WP06 - Debt Service'!N$27/12,0)),"-")</f>
        <v>0</v>
      </c>
      <c r="W406" s="261">
        <f>IFERROR(IF(-SUM(W$20:W405)+W$15&lt;0.000001,0,IF($C406&gt;='H-32A-WP06 - Debt Service'!Q$24,'H-32A-WP06 - Debt Service'!Q$27/12,0)),"-")</f>
        <v>0</v>
      </c>
      <c r="X406" s="261">
        <f>IFERROR(IF(-SUM(X$20:X405)+X$15&lt;0.000001,0,IF($C406&gt;='H-32A-WP06 - Debt Service'!T$24,'H-32A-WP06 - Debt Service'!T$27/12,0)),"-")</f>
        <v>0</v>
      </c>
      <c r="Y406" s="261">
        <f>IFERROR(IF(-SUM(Y$20:Y405)+Y$15&lt;0.000001,0,IF($C406&gt;='H-32A-WP06 - Debt Service'!#REF!,'H-32A-WP06 - Debt Service'!#REF!/12,0)),"-")</f>
        <v>0</v>
      </c>
      <c r="Z406" s="261">
        <f>IFERROR(IF(-SUM(Z$20:Z405)+Z$15&lt;0.000001,0,IF($C406&gt;='H-32A-WP06 - Debt Service'!S$24,'H-32A-WP06 - Debt Service'!S$27/12,0)),"-")</f>
        <v>0</v>
      </c>
      <c r="AA406" s="261">
        <f>IFERROR(IF(-SUM(AA$20:AA405)+AA$15&lt;0.000001,0,IF($C406&gt;='H-32A-WP06 - Debt Service'!R$24,'H-32A-WP06 - Debt Service'!R$27/12,0)),"-")</f>
        <v>0</v>
      </c>
      <c r="AB406" s="261">
        <f>IFERROR(IF(-SUM(AB$20:AB405)+AB$15&lt;0.000001,0,IF($C406&gt;='H-32A-WP06 - Debt Service'!P$24,'H-32A-WP06 - Debt Service'!P$27/12,0)),"-")</f>
        <v>0</v>
      </c>
      <c r="AC406" s="261">
        <f>IFERROR(IF(-SUM(AC$20:AC405)+AC$15&lt;0.000001,0,IF($C406&gt;='H-32A-WP06 - Debt Service'!#REF!,'H-32A-WP06 - Debt Service'!#REF!/12,0)),"-")</f>
        <v>0</v>
      </c>
      <c r="AD406" s="261">
        <f>IFERROR(IF(-SUM(AD$20:AD405)+AD$15&lt;0.000001,0,IF($C406&gt;='H-32A-WP06 - Debt Service'!#REF!,'H-32A-WP06 - Debt Service'!#REF!/12,0)),"-")</f>
        <v>0</v>
      </c>
      <c r="AE406" s="261">
        <f>IFERROR(IF(-SUM(AE$20:AE405)+AE$15&lt;0.000001,0,IF($C406&gt;='H-32A-WP06 - Debt Service'!#REF!,'H-32A-WP06 - Debt Service'!#REF!/12,0)),"-")</f>
        <v>0</v>
      </c>
      <c r="AF406" s="261">
        <f>IFERROR(IF(-SUM(AF$20:AF405)+AF$15&lt;0.000001,0,IF($C406&gt;='H-32A-WP06 - Debt Service'!#REF!,'H-32A-WP06 - Debt Service'!#REF!/12,0)),"-")</f>
        <v>0</v>
      </c>
      <c r="AH406" s="252">
        <f t="shared" si="28"/>
        <v>2051</v>
      </c>
      <c r="AI406" s="273">
        <f t="shared" ref="AI406:AI469" si="30">EOMONTH(AI405,0)+1</f>
        <v>55213</v>
      </c>
      <c r="AJ406" s="273"/>
      <c r="AK406" s="261" t="str">
        <f>IFERROR(IF(-SUM(AK$20:AK405)+AK$15&lt;0.000001,0,IF($C406&gt;='H-32A-WP06 - Debt Service'!AH$24,'H-32A-WP06 - Debt Service'!AH$27/12,0)),"-")</f>
        <v>-</v>
      </c>
      <c r="AL406" s="261">
        <f>IFERROR(IF(-SUM(AL$20:AL405)+AL$15&lt;0.000001,0,IF($C406&gt;='H-32A-WP06 - Debt Service'!AI$24,'H-32A-WP06 - Debt Service'!AI$27/12,0)),"-")</f>
        <v>0</v>
      </c>
      <c r="AM406" s="261">
        <f>IFERROR(IF(-SUM(AM$20:AM405)+AM$15&lt;0.000001,0,IF($C406&gt;='H-32A-WP06 - Debt Service'!AJ$24,'H-32A-WP06 - Debt Service'!AJ$27/12,0)),"-")</f>
        <v>0</v>
      </c>
      <c r="AN406" s="261">
        <f>IFERROR(IF(-SUM(AN$20:AN405)+AN$15&lt;0.000001,0,IF($C406&gt;='H-32A-WP06 - Debt Service'!AK$24,'H-32A-WP06 - Debt Service'!AK$27/12,0)),"-")</f>
        <v>0</v>
      </c>
      <c r="AO406" s="261">
        <f>IFERROR(IF(-SUM(AO$20:AO405)+AO$15&lt;0.000001,0,IF($C406&gt;='H-32A-WP06 - Debt Service'!AL$24,'H-32A-WP06 - Debt Service'!AL$27/12,0)),"-")</f>
        <v>0</v>
      </c>
      <c r="AP406" s="261">
        <f>IFERROR(IF(-SUM(AP$20:AP405)+AP$15&lt;0.000001,0,IF($C406&gt;='H-32A-WP06 - Debt Service'!AM$24,'H-32A-WP06 - Debt Service'!AM$27/12,0)),"-")</f>
        <v>0</v>
      </c>
      <c r="AQ406" s="261">
        <f>IFERROR(IF(-SUM(AQ$20:AQ405)+AQ$15&lt;0.000001,0,IF($C406&gt;='H-32A-WP06 - Debt Service'!AN$24,'H-32A-WP06 - Debt Service'!AN$27/12,0)),"-")</f>
        <v>0</v>
      </c>
      <c r="AR406" s="261">
        <f>IFERROR(IF(-SUM(AR$20:AR405)+AR$15&lt;0.000001,0,IF($C406&gt;='H-32A-WP06 - Debt Service'!AO$24,'H-32A-WP06 - Debt Service'!AO$27/12,0)),"-")</f>
        <v>0</v>
      </c>
      <c r="AS406" s="261">
        <f>IFERROR(IF(-SUM(AS$20:AS405)+AS$15&lt;0.000001,0,IF($C406&gt;='H-32A-WP06 - Debt Service'!AP$24,'H-32A-WP06 - Debt Service'!AP$27/12,0)),"-")</f>
        <v>0</v>
      </c>
      <c r="AT406" s="261">
        <f>IFERROR(IF(-SUM(AT$20:AT405)+AT$15&lt;0.000001,0,IF($C406&gt;='H-32A-WP06 - Debt Service'!AQ$24,'H-32A-WP06 - Debt Service'!AQ$27/12,0)),"-")</f>
        <v>0</v>
      </c>
    </row>
    <row r="407" spans="2:46" x14ac:dyDescent="0.35">
      <c r="B407" s="252">
        <f t="shared" si="27"/>
        <v>2051</v>
      </c>
      <c r="C407" s="273">
        <f t="shared" si="29"/>
        <v>55244</v>
      </c>
      <c r="D407" s="273"/>
      <c r="E407" s="261">
        <f>IFERROR(IF(-SUM(E$20:E406)+E$15&lt;0.000001,0,IF($C407&gt;='H-32A-WP06 - Debt Service'!C$24,'H-32A-WP06 - Debt Service'!C$27/12,0)),"-")</f>
        <v>0</v>
      </c>
      <c r="F407" s="261">
        <f>IFERROR(IF(-SUM(F$20:F406)+F$15&lt;0.000001,0,IF($C407&gt;='H-32A-WP06 - Debt Service'!D$24,'H-32A-WP06 - Debt Service'!D$27/12,0)),"-")</f>
        <v>0</v>
      </c>
      <c r="G407" s="261">
        <f>IFERROR(IF(-SUM(G$20:G406)+G$15&lt;0.000001,0,IF($C407&gt;='H-32A-WP06 - Debt Service'!E$24,'H-32A-WP06 - Debt Service'!E$27/12,0)),"-")</f>
        <v>0</v>
      </c>
      <c r="H407" s="261">
        <f>IFERROR(IF(-SUM(H$20:H406)+H$15&lt;0.000001,0,IF($C407&gt;='H-32A-WP06 - Debt Service'!F$24,'H-32A-WP06 - Debt Service'!F$27/12,0)),"-")</f>
        <v>0</v>
      </c>
      <c r="I407" s="261">
        <f>IFERROR(IF(-SUM(I$20:I406)+I$15&lt;0.000001,0,IF($C407&gt;='H-32A-WP06 - Debt Service'!G$24,'H-32A-WP06 - Debt Service'!G$27/12,0)),"-")</f>
        <v>0</v>
      </c>
      <c r="J407" s="261">
        <f>IFERROR(IF(-SUM(J$20:J406)+J$15&lt;0.000001,0,IF($C407&gt;='H-32A-WP06 - Debt Service'!H$24,'H-32A-WP06 - Debt Service'!H$27/12,0)),"-")</f>
        <v>0</v>
      </c>
      <c r="K407" s="261">
        <f>IFERROR(IF(-SUM(K$20:K406)+K$15&lt;0.000001,0,IF($C407&gt;='H-32A-WP06 - Debt Service'!I$24,'H-32A-WP06 - Debt Service'!I$27/12,0)),"-")</f>
        <v>0</v>
      </c>
      <c r="L407" s="261">
        <f>IFERROR(IF(-SUM(L$20:L406)+L$15&lt;0.000001,0,IF($C407&gt;='H-32A-WP06 - Debt Service'!J$24,'H-32A-WP06 - Debt Service'!J$27/12,0)),"-")</f>
        <v>0</v>
      </c>
      <c r="M407" s="261">
        <f>IFERROR(IF(-SUM(M$20:M406)+M$15&lt;0.000001,0,IF($C407&gt;='H-32A-WP06 - Debt Service'!K$24,'H-32A-WP06 - Debt Service'!K$27/12,0)),"-")</f>
        <v>0</v>
      </c>
      <c r="N407" s="261"/>
      <c r="O407" s="261"/>
      <c r="P407" s="261">
        <f>IFERROR(IF(-SUM(P$20:P406)+P$15&lt;0.000001,0,IF($C407&gt;='H-32A-WP06 - Debt Service'!M$24,'H-32A-WP06 - Debt Service'!M$27/12,0)),"-")</f>
        <v>0</v>
      </c>
      <c r="Q407" s="261">
        <f>IFERROR(IF(-SUM(Q$20:Q406)+Q$15&lt;0.000001,0,IF($C407&gt;='H-32A-WP06 - Debt Service'!L$24,'H-32A-WP06 - Debt Service'!L$27/12,0)),"-")</f>
        <v>0</v>
      </c>
      <c r="R407" s="261">
        <f>IFERROR(IF(-SUM(R$20:R406)+R$15&lt;0.000001,0,IF($C407&gt;='H-32A-WP06 - Debt Service'!S$24,'H-32A-WP06 - Debt Service'!S$27/12,0)),"-")</f>
        <v>0</v>
      </c>
      <c r="S407" s="261">
        <f>IFERROR(IF(-SUM(S$20:S406)+S$15&lt;0.000001,0,IF($C407&gt;='H-32A-WP06 - Debt Service'!O$24,'H-32A-WP06 - Debt Service'!O$27/12,0)),"-")</f>
        <v>0</v>
      </c>
      <c r="T407" s="261">
        <f>IFERROR(IF(-SUM(T$20:T406)+T$15&lt;0.000001,0,IF($C407&gt;='H-32A-WP06 - Debt Service'!#REF!,'H-32A-WP06 - Debt Service'!#REF!/12,0)),"-")</f>
        <v>0</v>
      </c>
      <c r="U407" s="261">
        <f>IFERROR(IF(-SUM(U$20:U406)+U$15&lt;0.000001,0,IF($C407&gt;='H-32A-WP06 - Debt Service'!T$24,'H-32A-WP06 - Debt Service'!T$27/12,0)),"-")</f>
        <v>0</v>
      </c>
      <c r="V407" s="261">
        <f>IFERROR(IF(-SUM(V$20:V406)+V$15&lt;0.000001,0,IF($C407&gt;='H-32A-WP06 - Debt Service'!N$24,'H-32A-WP06 - Debt Service'!N$27/12,0)),"-")</f>
        <v>0</v>
      </c>
      <c r="W407" s="261">
        <f>IFERROR(IF(-SUM(W$20:W406)+W$15&lt;0.000001,0,IF($C407&gt;='H-32A-WP06 - Debt Service'!Q$24,'H-32A-WP06 - Debt Service'!Q$27/12,0)),"-")</f>
        <v>0</v>
      </c>
      <c r="X407" s="261">
        <f>IFERROR(IF(-SUM(X$20:X406)+X$15&lt;0.000001,0,IF($C407&gt;='H-32A-WP06 - Debt Service'!T$24,'H-32A-WP06 - Debt Service'!T$27/12,0)),"-")</f>
        <v>0</v>
      </c>
      <c r="Y407" s="261">
        <f>IFERROR(IF(-SUM(Y$20:Y406)+Y$15&lt;0.000001,0,IF($C407&gt;='H-32A-WP06 - Debt Service'!#REF!,'H-32A-WP06 - Debt Service'!#REF!/12,0)),"-")</f>
        <v>0</v>
      </c>
      <c r="Z407" s="261">
        <f>IFERROR(IF(-SUM(Z$20:Z406)+Z$15&lt;0.000001,0,IF($C407&gt;='H-32A-WP06 - Debt Service'!S$24,'H-32A-WP06 - Debt Service'!S$27/12,0)),"-")</f>
        <v>0</v>
      </c>
      <c r="AA407" s="261">
        <f>IFERROR(IF(-SUM(AA$20:AA406)+AA$15&lt;0.000001,0,IF($C407&gt;='H-32A-WP06 - Debt Service'!R$24,'H-32A-WP06 - Debt Service'!R$27/12,0)),"-")</f>
        <v>0</v>
      </c>
      <c r="AB407" s="261">
        <f>IFERROR(IF(-SUM(AB$20:AB406)+AB$15&lt;0.000001,0,IF($C407&gt;='H-32A-WP06 - Debt Service'!P$24,'H-32A-WP06 - Debt Service'!P$27/12,0)),"-")</f>
        <v>0</v>
      </c>
      <c r="AC407" s="261">
        <f>IFERROR(IF(-SUM(AC$20:AC406)+AC$15&lt;0.000001,0,IF($C407&gt;='H-32A-WP06 - Debt Service'!#REF!,'H-32A-WP06 - Debt Service'!#REF!/12,0)),"-")</f>
        <v>0</v>
      </c>
      <c r="AD407" s="261">
        <f>IFERROR(IF(-SUM(AD$20:AD406)+AD$15&lt;0.000001,0,IF($C407&gt;='H-32A-WP06 - Debt Service'!#REF!,'H-32A-WP06 - Debt Service'!#REF!/12,0)),"-")</f>
        <v>0</v>
      </c>
      <c r="AE407" s="261">
        <f>IFERROR(IF(-SUM(AE$20:AE406)+AE$15&lt;0.000001,0,IF($C407&gt;='H-32A-WP06 - Debt Service'!#REF!,'H-32A-WP06 - Debt Service'!#REF!/12,0)),"-")</f>
        <v>0</v>
      </c>
      <c r="AF407" s="261">
        <f>IFERROR(IF(-SUM(AF$20:AF406)+AF$15&lt;0.000001,0,IF($C407&gt;='H-32A-WP06 - Debt Service'!#REF!,'H-32A-WP06 - Debt Service'!#REF!/12,0)),"-")</f>
        <v>0</v>
      </c>
      <c r="AH407" s="252">
        <f t="shared" si="28"/>
        <v>2051</v>
      </c>
      <c r="AI407" s="273">
        <f t="shared" si="30"/>
        <v>55244</v>
      </c>
      <c r="AJ407" s="273"/>
      <c r="AK407" s="261" t="str">
        <f>IFERROR(IF(-SUM(AK$20:AK406)+AK$15&lt;0.000001,0,IF($C407&gt;='H-32A-WP06 - Debt Service'!AH$24,'H-32A-WP06 - Debt Service'!AH$27/12,0)),"-")</f>
        <v>-</v>
      </c>
      <c r="AL407" s="261">
        <f>IFERROR(IF(-SUM(AL$20:AL406)+AL$15&lt;0.000001,0,IF($C407&gt;='H-32A-WP06 - Debt Service'!AI$24,'H-32A-WP06 - Debt Service'!AI$27/12,0)),"-")</f>
        <v>0</v>
      </c>
      <c r="AM407" s="261">
        <f>IFERROR(IF(-SUM(AM$20:AM406)+AM$15&lt;0.000001,0,IF($C407&gt;='H-32A-WP06 - Debt Service'!AJ$24,'H-32A-WP06 - Debt Service'!AJ$27/12,0)),"-")</f>
        <v>0</v>
      </c>
      <c r="AN407" s="261">
        <f>IFERROR(IF(-SUM(AN$20:AN406)+AN$15&lt;0.000001,0,IF($C407&gt;='H-32A-WP06 - Debt Service'!AK$24,'H-32A-WP06 - Debt Service'!AK$27/12,0)),"-")</f>
        <v>0</v>
      </c>
      <c r="AO407" s="261">
        <f>IFERROR(IF(-SUM(AO$20:AO406)+AO$15&lt;0.000001,0,IF($C407&gt;='H-32A-WP06 - Debt Service'!AL$24,'H-32A-WP06 - Debt Service'!AL$27/12,0)),"-")</f>
        <v>0</v>
      </c>
      <c r="AP407" s="261">
        <f>IFERROR(IF(-SUM(AP$20:AP406)+AP$15&lt;0.000001,0,IF($C407&gt;='H-32A-WP06 - Debt Service'!AM$24,'H-32A-WP06 - Debt Service'!AM$27/12,0)),"-")</f>
        <v>0</v>
      </c>
      <c r="AQ407" s="261">
        <f>IFERROR(IF(-SUM(AQ$20:AQ406)+AQ$15&lt;0.000001,0,IF($C407&gt;='H-32A-WP06 - Debt Service'!AN$24,'H-32A-WP06 - Debt Service'!AN$27/12,0)),"-")</f>
        <v>0</v>
      </c>
      <c r="AR407" s="261">
        <f>IFERROR(IF(-SUM(AR$20:AR406)+AR$15&lt;0.000001,0,IF($C407&gt;='H-32A-WP06 - Debt Service'!AO$24,'H-32A-WP06 - Debt Service'!AO$27/12,0)),"-")</f>
        <v>0</v>
      </c>
      <c r="AS407" s="261">
        <f>IFERROR(IF(-SUM(AS$20:AS406)+AS$15&lt;0.000001,0,IF($C407&gt;='H-32A-WP06 - Debt Service'!AP$24,'H-32A-WP06 - Debt Service'!AP$27/12,0)),"-")</f>
        <v>0</v>
      </c>
      <c r="AT407" s="261">
        <f>IFERROR(IF(-SUM(AT$20:AT406)+AT$15&lt;0.000001,0,IF($C407&gt;='H-32A-WP06 - Debt Service'!AQ$24,'H-32A-WP06 - Debt Service'!AQ$27/12,0)),"-")</f>
        <v>0</v>
      </c>
    </row>
    <row r="408" spans="2:46" x14ac:dyDescent="0.35">
      <c r="B408" s="252">
        <f t="shared" si="27"/>
        <v>2051</v>
      </c>
      <c r="C408" s="273">
        <f t="shared" si="29"/>
        <v>55274</v>
      </c>
      <c r="D408" s="273"/>
      <c r="E408" s="261">
        <f>IFERROR(IF(-SUM(E$20:E407)+E$15&lt;0.000001,0,IF($C408&gt;='H-32A-WP06 - Debt Service'!C$24,'H-32A-WP06 - Debt Service'!C$27/12,0)),"-")</f>
        <v>0</v>
      </c>
      <c r="F408" s="261">
        <f>IFERROR(IF(-SUM(F$20:F407)+F$15&lt;0.000001,0,IF($C408&gt;='H-32A-WP06 - Debt Service'!D$24,'H-32A-WP06 - Debt Service'!D$27/12,0)),"-")</f>
        <v>0</v>
      </c>
      <c r="G408" s="261">
        <f>IFERROR(IF(-SUM(G$20:G407)+G$15&lt;0.000001,0,IF($C408&gt;='H-32A-WP06 - Debt Service'!E$24,'H-32A-WP06 - Debt Service'!E$27/12,0)),"-")</f>
        <v>0</v>
      </c>
      <c r="H408" s="261">
        <f>IFERROR(IF(-SUM(H$20:H407)+H$15&lt;0.000001,0,IF($C408&gt;='H-32A-WP06 - Debt Service'!F$24,'H-32A-WP06 - Debt Service'!F$27/12,0)),"-")</f>
        <v>0</v>
      </c>
      <c r="I408" s="261">
        <f>IFERROR(IF(-SUM(I$20:I407)+I$15&lt;0.000001,0,IF($C408&gt;='H-32A-WP06 - Debt Service'!G$24,'H-32A-WP06 - Debt Service'!G$27/12,0)),"-")</f>
        <v>0</v>
      </c>
      <c r="J408" s="261">
        <f>IFERROR(IF(-SUM(J$20:J407)+J$15&lt;0.000001,0,IF($C408&gt;='H-32A-WP06 - Debt Service'!H$24,'H-32A-WP06 - Debt Service'!H$27/12,0)),"-")</f>
        <v>0</v>
      </c>
      <c r="K408" s="261">
        <f>IFERROR(IF(-SUM(K$20:K407)+K$15&lt;0.000001,0,IF($C408&gt;='H-32A-WP06 - Debt Service'!I$24,'H-32A-WP06 - Debt Service'!I$27/12,0)),"-")</f>
        <v>0</v>
      </c>
      <c r="L408" s="261">
        <f>IFERROR(IF(-SUM(L$20:L407)+L$15&lt;0.000001,0,IF($C408&gt;='H-32A-WP06 - Debt Service'!J$24,'H-32A-WP06 - Debt Service'!J$27/12,0)),"-")</f>
        <v>0</v>
      </c>
      <c r="M408" s="261">
        <f>IFERROR(IF(-SUM(M$20:M407)+M$15&lt;0.000001,0,IF($C408&gt;='H-32A-WP06 - Debt Service'!K$24,'H-32A-WP06 - Debt Service'!K$27/12,0)),"-")</f>
        <v>0</v>
      </c>
      <c r="N408" s="261"/>
      <c r="O408" s="261"/>
      <c r="P408" s="261">
        <f>IFERROR(IF(-SUM(P$20:P407)+P$15&lt;0.000001,0,IF($C408&gt;='H-32A-WP06 - Debt Service'!M$24,'H-32A-WP06 - Debt Service'!M$27/12,0)),"-")</f>
        <v>0</v>
      </c>
      <c r="Q408" s="261">
        <f>IFERROR(IF(-SUM(Q$20:Q407)+Q$15&lt;0.000001,0,IF($C408&gt;='H-32A-WP06 - Debt Service'!L$24,'H-32A-WP06 - Debt Service'!L$27/12,0)),"-")</f>
        <v>0</v>
      </c>
      <c r="R408" s="261">
        <f>IFERROR(IF(-SUM(R$20:R407)+R$15&lt;0.000001,0,IF($C408&gt;='H-32A-WP06 - Debt Service'!S$24,'H-32A-WP06 - Debt Service'!S$27/12,0)),"-")</f>
        <v>0</v>
      </c>
      <c r="S408" s="261">
        <f>IFERROR(IF(-SUM(S$20:S407)+S$15&lt;0.000001,0,IF($C408&gt;='H-32A-WP06 - Debt Service'!O$24,'H-32A-WP06 - Debt Service'!O$27/12,0)),"-")</f>
        <v>0</v>
      </c>
      <c r="T408" s="261">
        <f>IFERROR(IF(-SUM(T$20:T407)+T$15&lt;0.000001,0,IF($C408&gt;='H-32A-WP06 - Debt Service'!#REF!,'H-32A-WP06 - Debt Service'!#REF!/12,0)),"-")</f>
        <v>0</v>
      </c>
      <c r="U408" s="261">
        <f>IFERROR(IF(-SUM(U$20:U407)+U$15&lt;0.000001,0,IF($C408&gt;='H-32A-WP06 - Debt Service'!T$24,'H-32A-WP06 - Debt Service'!T$27/12,0)),"-")</f>
        <v>0</v>
      </c>
      <c r="V408" s="261">
        <f>IFERROR(IF(-SUM(V$20:V407)+V$15&lt;0.000001,0,IF($C408&gt;='H-32A-WP06 - Debt Service'!N$24,'H-32A-WP06 - Debt Service'!N$27/12,0)),"-")</f>
        <v>0</v>
      </c>
      <c r="W408" s="261">
        <f>IFERROR(IF(-SUM(W$20:W407)+W$15&lt;0.000001,0,IF($C408&gt;='H-32A-WP06 - Debt Service'!Q$24,'H-32A-WP06 - Debt Service'!Q$27/12,0)),"-")</f>
        <v>0</v>
      </c>
      <c r="X408" s="261">
        <f>IFERROR(IF(-SUM(X$20:X407)+X$15&lt;0.000001,0,IF($C408&gt;='H-32A-WP06 - Debt Service'!T$24,'H-32A-WP06 - Debt Service'!T$27/12,0)),"-")</f>
        <v>0</v>
      </c>
      <c r="Y408" s="261">
        <f>IFERROR(IF(-SUM(Y$20:Y407)+Y$15&lt;0.000001,0,IF($C408&gt;='H-32A-WP06 - Debt Service'!#REF!,'H-32A-WP06 - Debt Service'!#REF!/12,0)),"-")</f>
        <v>0</v>
      </c>
      <c r="Z408" s="261">
        <f>IFERROR(IF(-SUM(Z$20:Z407)+Z$15&lt;0.000001,0,IF($C408&gt;='H-32A-WP06 - Debt Service'!S$24,'H-32A-WP06 - Debt Service'!S$27/12,0)),"-")</f>
        <v>0</v>
      </c>
      <c r="AA408" s="261">
        <f>IFERROR(IF(-SUM(AA$20:AA407)+AA$15&lt;0.000001,0,IF($C408&gt;='H-32A-WP06 - Debt Service'!R$24,'H-32A-WP06 - Debt Service'!R$27/12,0)),"-")</f>
        <v>0</v>
      </c>
      <c r="AB408" s="261">
        <f>IFERROR(IF(-SUM(AB$20:AB407)+AB$15&lt;0.000001,0,IF($C408&gt;='H-32A-WP06 - Debt Service'!P$24,'H-32A-WP06 - Debt Service'!P$27/12,0)),"-")</f>
        <v>0</v>
      </c>
      <c r="AC408" s="261">
        <f>IFERROR(IF(-SUM(AC$20:AC407)+AC$15&lt;0.000001,0,IF($C408&gt;='H-32A-WP06 - Debt Service'!#REF!,'H-32A-WP06 - Debt Service'!#REF!/12,0)),"-")</f>
        <v>0</v>
      </c>
      <c r="AD408" s="261">
        <f>IFERROR(IF(-SUM(AD$20:AD407)+AD$15&lt;0.000001,0,IF($C408&gt;='H-32A-WP06 - Debt Service'!#REF!,'H-32A-WP06 - Debt Service'!#REF!/12,0)),"-")</f>
        <v>0</v>
      </c>
      <c r="AE408" s="261">
        <f>IFERROR(IF(-SUM(AE$20:AE407)+AE$15&lt;0.000001,0,IF($C408&gt;='H-32A-WP06 - Debt Service'!#REF!,'H-32A-WP06 - Debt Service'!#REF!/12,0)),"-")</f>
        <v>0</v>
      </c>
      <c r="AF408" s="261">
        <f>IFERROR(IF(-SUM(AF$20:AF407)+AF$15&lt;0.000001,0,IF($C408&gt;='H-32A-WP06 - Debt Service'!#REF!,'H-32A-WP06 - Debt Service'!#REF!/12,0)),"-")</f>
        <v>0</v>
      </c>
      <c r="AH408" s="252">
        <f t="shared" si="28"/>
        <v>2051</v>
      </c>
      <c r="AI408" s="273">
        <f t="shared" si="30"/>
        <v>55274</v>
      </c>
      <c r="AJ408" s="273"/>
      <c r="AK408" s="261" t="str">
        <f>IFERROR(IF(-SUM(AK$20:AK407)+AK$15&lt;0.000001,0,IF($C408&gt;='H-32A-WP06 - Debt Service'!AH$24,'H-32A-WP06 - Debt Service'!AH$27/12,0)),"-")</f>
        <v>-</v>
      </c>
      <c r="AL408" s="261">
        <f>IFERROR(IF(-SUM(AL$20:AL407)+AL$15&lt;0.000001,0,IF($C408&gt;='H-32A-WP06 - Debt Service'!AI$24,'H-32A-WP06 - Debt Service'!AI$27/12,0)),"-")</f>
        <v>0</v>
      </c>
      <c r="AM408" s="261">
        <f>IFERROR(IF(-SUM(AM$20:AM407)+AM$15&lt;0.000001,0,IF($C408&gt;='H-32A-WP06 - Debt Service'!AJ$24,'H-32A-WP06 - Debt Service'!AJ$27/12,0)),"-")</f>
        <v>0</v>
      </c>
      <c r="AN408" s="261">
        <f>IFERROR(IF(-SUM(AN$20:AN407)+AN$15&lt;0.000001,0,IF($C408&gt;='H-32A-WP06 - Debt Service'!AK$24,'H-32A-WP06 - Debt Service'!AK$27/12,0)),"-")</f>
        <v>0</v>
      </c>
      <c r="AO408" s="261">
        <f>IFERROR(IF(-SUM(AO$20:AO407)+AO$15&lt;0.000001,0,IF($C408&gt;='H-32A-WP06 - Debt Service'!AL$24,'H-32A-WP06 - Debt Service'!AL$27/12,0)),"-")</f>
        <v>0</v>
      </c>
      <c r="AP408" s="261">
        <f>IFERROR(IF(-SUM(AP$20:AP407)+AP$15&lt;0.000001,0,IF($C408&gt;='H-32A-WP06 - Debt Service'!AM$24,'H-32A-WP06 - Debt Service'!AM$27/12,0)),"-")</f>
        <v>0</v>
      </c>
      <c r="AQ408" s="261">
        <f>IFERROR(IF(-SUM(AQ$20:AQ407)+AQ$15&lt;0.000001,0,IF($C408&gt;='H-32A-WP06 - Debt Service'!AN$24,'H-32A-WP06 - Debt Service'!AN$27/12,0)),"-")</f>
        <v>0</v>
      </c>
      <c r="AR408" s="261">
        <f>IFERROR(IF(-SUM(AR$20:AR407)+AR$15&lt;0.000001,0,IF($C408&gt;='H-32A-WP06 - Debt Service'!AO$24,'H-32A-WP06 - Debt Service'!AO$27/12,0)),"-")</f>
        <v>0</v>
      </c>
      <c r="AS408" s="261">
        <f>IFERROR(IF(-SUM(AS$20:AS407)+AS$15&lt;0.000001,0,IF($C408&gt;='H-32A-WP06 - Debt Service'!AP$24,'H-32A-WP06 - Debt Service'!AP$27/12,0)),"-")</f>
        <v>0</v>
      </c>
      <c r="AT408" s="261">
        <f>IFERROR(IF(-SUM(AT$20:AT407)+AT$15&lt;0.000001,0,IF($C408&gt;='H-32A-WP06 - Debt Service'!AQ$24,'H-32A-WP06 - Debt Service'!AQ$27/12,0)),"-")</f>
        <v>0</v>
      </c>
    </row>
    <row r="409" spans="2:46" x14ac:dyDescent="0.35">
      <c r="B409" s="252">
        <f t="shared" si="27"/>
        <v>2051</v>
      </c>
      <c r="C409" s="273">
        <f t="shared" si="29"/>
        <v>55305</v>
      </c>
      <c r="D409" s="273"/>
      <c r="E409" s="261">
        <f>IFERROR(IF(-SUM(E$20:E408)+E$15&lt;0.000001,0,IF($C409&gt;='H-32A-WP06 - Debt Service'!C$24,'H-32A-WP06 - Debt Service'!C$27/12,0)),"-")</f>
        <v>0</v>
      </c>
      <c r="F409" s="261">
        <f>IFERROR(IF(-SUM(F$20:F408)+F$15&lt;0.000001,0,IF($C409&gt;='H-32A-WP06 - Debt Service'!D$24,'H-32A-WP06 - Debt Service'!D$27/12,0)),"-")</f>
        <v>0</v>
      </c>
      <c r="G409" s="261">
        <f>IFERROR(IF(-SUM(G$20:G408)+G$15&lt;0.000001,0,IF($C409&gt;='H-32A-WP06 - Debt Service'!E$24,'H-32A-WP06 - Debt Service'!E$27/12,0)),"-")</f>
        <v>0</v>
      </c>
      <c r="H409" s="261">
        <f>IFERROR(IF(-SUM(H$20:H408)+H$15&lt;0.000001,0,IF($C409&gt;='H-32A-WP06 - Debt Service'!F$24,'H-32A-WP06 - Debt Service'!F$27/12,0)),"-")</f>
        <v>0</v>
      </c>
      <c r="I409" s="261">
        <f>IFERROR(IF(-SUM(I$20:I408)+I$15&lt;0.000001,0,IF($C409&gt;='H-32A-WP06 - Debt Service'!G$24,'H-32A-WP06 - Debt Service'!G$27/12,0)),"-")</f>
        <v>0</v>
      </c>
      <c r="J409" s="261">
        <f>IFERROR(IF(-SUM(J$20:J408)+J$15&lt;0.000001,0,IF($C409&gt;='H-32A-WP06 - Debt Service'!H$24,'H-32A-WP06 - Debt Service'!H$27/12,0)),"-")</f>
        <v>0</v>
      </c>
      <c r="K409" s="261">
        <f>IFERROR(IF(-SUM(K$20:K408)+K$15&lt;0.000001,0,IF($C409&gt;='H-32A-WP06 - Debt Service'!I$24,'H-32A-WP06 - Debt Service'!I$27/12,0)),"-")</f>
        <v>0</v>
      </c>
      <c r="L409" s="261">
        <f>IFERROR(IF(-SUM(L$20:L408)+L$15&lt;0.000001,0,IF($C409&gt;='H-32A-WP06 - Debt Service'!J$24,'H-32A-WP06 - Debt Service'!J$27/12,0)),"-")</f>
        <v>0</v>
      </c>
      <c r="M409" s="261">
        <f>IFERROR(IF(-SUM(M$20:M408)+M$15&lt;0.000001,0,IF($C409&gt;='H-32A-WP06 - Debt Service'!K$24,'H-32A-WP06 - Debt Service'!K$27/12,0)),"-")</f>
        <v>0</v>
      </c>
      <c r="N409" s="261"/>
      <c r="O409" s="261"/>
      <c r="P409" s="261">
        <f>IFERROR(IF(-SUM(P$20:P408)+P$15&lt;0.000001,0,IF($C409&gt;='H-32A-WP06 - Debt Service'!M$24,'H-32A-WP06 - Debt Service'!M$27/12,0)),"-")</f>
        <v>0</v>
      </c>
      <c r="Q409" s="261">
        <f>IFERROR(IF(-SUM(Q$20:Q408)+Q$15&lt;0.000001,0,IF($C409&gt;='H-32A-WP06 - Debt Service'!L$24,'H-32A-WP06 - Debt Service'!L$27/12,0)),"-")</f>
        <v>0</v>
      </c>
      <c r="R409" s="261">
        <f>IFERROR(IF(-SUM(R$20:R408)+R$15&lt;0.000001,0,IF($C409&gt;='H-32A-WP06 - Debt Service'!S$24,'H-32A-WP06 - Debt Service'!S$27/12,0)),"-")</f>
        <v>0</v>
      </c>
      <c r="S409" s="261">
        <f>IFERROR(IF(-SUM(S$20:S408)+S$15&lt;0.000001,0,IF($C409&gt;='H-32A-WP06 - Debt Service'!O$24,'H-32A-WP06 - Debt Service'!O$27/12,0)),"-")</f>
        <v>0</v>
      </c>
      <c r="T409" s="261">
        <f>IFERROR(IF(-SUM(T$20:T408)+T$15&lt;0.000001,0,IF($C409&gt;='H-32A-WP06 - Debt Service'!#REF!,'H-32A-WP06 - Debt Service'!#REF!/12,0)),"-")</f>
        <v>0</v>
      </c>
      <c r="U409" s="261">
        <f>IFERROR(IF(-SUM(U$20:U408)+U$15&lt;0.000001,0,IF($C409&gt;='H-32A-WP06 - Debt Service'!T$24,'H-32A-WP06 - Debt Service'!T$27/12,0)),"-")</f>
        <v>0</v>
      </c>
      <c r="V409" s="261">
        <f>IFERROR(IF(-SUM(V$20:V408)+V$15&lt;0.000001,0,IF($C409&gt;='H-32A-WP06 - Debt Service'!N$24,'H-32A-WP06 - Debt Service'!N$27/12,0)),"-")</f>
        <v>0</v>
      </c>
      <c r="W409" s="261">
        <f>IFERROR(IF(-SUM(W$20:W408)+W$15&lt;0.000001,0,IF($C409&gt;='H-32A-WP06 - Debt Service'!Q$24,'H-32A-WP06 - Debt Service'!Q$27/12,0)),"-")</f>
        <v>0</v>
      </c>
      <c r="X409" s="261">
        <f>IFERROR(IF(-SUM(X$20:X408)+X$15&lt;0.000001,0,IF($C409&gt;='H-32A-WP06 - Debt Service'!T$24,'H-32A-WP06 - Debt Service'!T$27/12,0)),"-")</f>
        <v>0</v>
      </c>
      <c r="Y409" s="261">
        <f>IFERROR(IF(-SUM(Y$20:Y408)+Y$15&lt;0.000001,0,IF($C409&gt;='H-32A-WP06 - Debt Service'!#REF!,'H-32A-WP06 - Debt Service'!#REF!/12,0)),"-")</f>
        <v>0</v>
      </c>
      <c r="Z409" s="261">
        <f>IFERROR(IF(-SUM(Z$20:Z408)+Z$15&lt;0.000001,0,IF($C409&gt;='H-32A-WP06 - Debt Service'!S$24,'H-32A-WP06 - Debt Service'!S$27/12,0)),"-")</f>
        <v>0</v>
      </c>
      <c r="AA409" s="261">
        <f>IFERROR(IF(-SUM(AA$20:AA408)+AA$15&lt;0.000001,0,IF($C409&gt;='H-32A-WP06 - Debt Service'!R$24,'H-32A-WP06 - Debt Service'!R$27/12,0)),"-")</f>
        <v>0</v>
      </c>
      <c r="AB409" s="261">
        <f>IFERROR(IF(-SUM(AB$20:AB408)+AB$15&lt;0.000001,0,IF($C409&gt;='H-32A-WP06 - Debt Service'!P$24,'H-32A-WP06 - Debt Service'!P$27/12,0)),"-")</f>
        <v>0</v>
      </c>
      <c r="AC409" s="261">
        <f>IFERROR(IF(-SUM(AC$20:AC408)+AC$15&lt;0.000001,0,IF($C409&gt;='H-32A-WP06 - Debt Service'!#REF!,'H-32A-WP06 - Debt Service'!#REF!/12,0)),"-")</f>
        <v>0</v>
      </c>
      <c r="AD409" s="261">
        <f>IFERROR(IF(-SUM(AD$20:AD408)+AD$15&lt;0.000001,0,IF($C409&gt;='H-32A-WP06 - Debt Service'!#REF!,'H-32A-WP06 - Debt Service'!#REF!/12,0)),"-")</f>
        <v>0</v>
      </c>
      <c r="AE409" s="261">
        <f>IFERROR(IF(-SUM(AE$20:AE408)+AE$15&lt;0.000001,0,IF($C409&gt;='H-32A-WP06 - Debt Service'!#REF!,'H-32A-WP06 - Debt Service'!#REF!/12,0)),"-")</f>
        <v>0</v>
      </c>
      <c r="AF409" s="261">
        <f>IFERROR(IF(-SUM(AF$20:AF408)+AF$15&lt;0.000001,0,IF($C409&gt;='H-32A-WP06 - Debt Service'!#REF!,'H-32A-WP06 - Debt Service'!#REF!/12,0)),"-")</f>
        <v>0</v>
      </c>
      <c r="AH409" s="252">
        <f t="shared" si="28"/>
        <v>2051</v>
      </c>
      <c r="AI409" s="273">
        <f t="shared" si="30"/>
        <v>55305</v>
      </c>
      <c r="AJ409" s="273"/>
      <c r="AK409" s="261" t="str">
        <f>IFERROR(IF(-SUM(AK$20:AK408)+AK$15&lt;0.000001,0,IF($C409&gt;='H-32A-WP06 - Debt Service'!AH$24,'H-32A-WP06 - Debt Service'!AH$27/12,0)),"-")</f>
        <v>-</v>
      </c>
      <c r="AL409" s="261">
        <f>IFERROR(IF(-SUM(AL$20:AL408)+AL$15&lt;0.000001,0,IF($C409&gt;='H-32A-WP06 - Debt Service'!AI$24,'H-32A-WP06 - Debt Service'!AI$27/12,0)),"-")</f>
        <v>0</v>
      </c>
      <c r="AM409" s="261">
        <f>IFERROR(IF(-SUM(AM$20:AM408)+AM$15&lt;0.000001,0,IF($C409&gt;='H-32A-WP06 - Debt Service'!AJ$24,'H-32A-WP06 - Debt Service'!AJ$27/12,0)),"-")</f>
        <v>0</v>
      </c>
      <c r="AN409" s="261">
        <f>IFERROR(IF(-SUM(AN$20:AN408)+AN$15&lt;0.000001,0,IF($C409&gt;='H-32A-WP06 - Debt Service'!AK$24,'H-32A-WP06 - Debt Service'!AK$27/12,0)),"-")</f>
        <v>0</v>
      </c>
      <c r="AO409" s="261">
        <f>IFERROR(IF(-SUM(AO$20:AO408)+AO$15&lt;0.000001,0,IF($C409&gt;='H-32A-WP06 - Debt Service'!AL$24,'H-32A-WP06 - Debt Service'!AL$27/12,0)),"-")</f>
        <v>0</v>
      </c>
      <c r="AP409" s="261">
        <f>IFERROR(IF(-SUM(AP$20:AP408)+AP$15&lt;0.000001,0,IF($C409&gt;='H-32A-WP06 - Debt Service'!AM$24,'H-32A-WP06 - Debt Service'!AM$27/12,0)),"-")</f>
        <v>0</v>
      </c>
      <c r="AQ409" s="261">
        <f>IFERROR(IF(-SUM(AQ$20:AQ408)+AQ$15&lt;0.000001,0,IF($C409&gt;='H-32A-WP06 - Debt Service'!AN$24,'H-32A-WP06 - Debt Service'!AN$27/12,0)),"-")</f>
        <v>0</v>
      </c>
      <c r="AR409" s="261">
        <f>IFERROR(IF(-SUM(AR$20:AR408)+AR$15&lt;0.000001,0,IF($C409&gt;='H-32A-WP06 - Debt Service'!AO$24,'H-32A-WP06 - Debt Service'!AO$27/12,0)),"-")</f>
        <v>0</v>
      </c>
      <c r="AS409" s="261">
        <f>IFERROR(IF(-SUM(AS$20:AS408)+AS$15&lt;0.000001,0,IF($C409&gt;='H-32A-WP06 - Debt Service'!AP$24,'H-32A-WP06 - Debt Service'!AP$27/12,0)),"-")</f>
        <v>0</v>
      </c>
      <c r="AT409" s="261">
        <f>IFERROR(IF(-SUM(AT$20:AT408)+AT$15&lt;0.000001,0,IF($C409&gt;='H-32A-WP06 - Debt Service'!AQ$24,'H-32A-WP06 - Debt Service'!AQ$27/12,0)),"-")</f>
        <v>0</v>
      </c>
    </row>
    <row r="410" spans="2:46" x14ac:dyDescent="0.35">
      <c r="B410" s="252">
        <f t="shared" si="27"/>
        <v>2051</v>
      </c>
      <c r="C410" s="273">
        <f t="shared" si="29"/>
        <v>55335</v>
      </c>
      <c r="D410" s="273"/>
      <c r="E410" s="261">
        <f>IFERROR(IF(-SUM(E$20:E409)+E$15&lt;0.000001,0,IF($C410&gt;='H-32A-WP06 - Debt Service'!C$24,'H-32A-WP06 - Debt Service'!C$27/12,0)),"-")</f>
        <v>0</v>
      </c>
      <c r="F410" s="261">
        <f>IFERROR(IF(-SUM(F$20:F409)+F$15&lt;0.000001,0,IF($C410&gt;='H-32A-WP06 - Debt Service'!D$24,'H-32A-WP06 - Debt Service'!D$27/12,0)),"-")</f>
        <v>0</v>
      </c>
      <c r="G410" s="261">
        <f>IFERROR(IF(-SUM(G$20:G409)+G$15&lt;0.000001,0,IF($C410&gt;='H-32A-WP06 - Debt Service'!E$24,'H-32A-WP06 - Debt Service'!E$27/12,0)),"-")</f>
        <v>0</v>
      </c>
      <c r="H410" s="261">
        <f>IFERROR(IF(-SUM(H$20:H409)+H$15&lt;0.000001,0,IF($C410&gt;='H-32A-WP06 - Debt Service'!F$24,'H-32A-WP06 - Debt Service'!F$27/12,0)),"-")</f>
        <v>0</v>
      </c>
      <c r="I410" s="261">
        <f>IFERROR(IF(-SUM(I$20:I409)+I$15&lt;0.000001,0,IF($C410&gt;='H-32A-WP06 - Debt Service'!G$24,'H-32A-WP06 - Debt Service'!G$27/12,0)),"-")</f>
        <v>0</v>
      </c>
      <c r="J410" s="261">
        <f>IFERROR(IF(-SUM(J$20:J409)+J$15&lt;0.000001,0,IF($C410&gt;='H-32A-WP06 - Debt Service'!H$24,'H-32A-WP06 - Debt Service'!H$27/12,0)),"-")</f>
        <v>0</v>
      </c>
      <c r="K410" s="261">
        <f>IFERROR(IF(-SUM(K$20:K409)+K$15&lt;0.000001,0,IF($C410&gt;='H-32A-WP06 - Debt Service'!I$24,'H-32A-WP06 - Debt Service'!I$27/12,0)),"-")</f>
        <v>0</v>
      </c>
      <c r="L410" s="261">
        <f>IFERROR(IF(-SUM(L$20:L409)+L$15&lt;0.000001,0,IF($C410&gt;='H-32A-WP06 - Debt Service'!J$24,'H-32A-WP06 - Debt Service'!J$27/12,0)),"-")</f>
        <v>0</v>
      </c>
      <c r="M410" s="261">
        <f>IFERROR(IF(-SUM(M$20:M409)+M$15&lt;0.000001,0,IF($C410&gt;='H-32A-WP06 - Debt Service'!K$24,'H-32A-WP06 - Debt Service'!K$27/12,0)),"-")</f>
        <v>0</v>
      </c>
      <c r="N410" s="261"/>
      <c r="O410" s="261"/>
      <c r="P410" s="261">
        <f>IFERROR(IF(-SUM(P$20:P409)+P$15&lt;0.000001,0,IF($C410&gt;='H-32A-WP06 - Debt Service'!M$24,'H-32A-WP06 - Debt Service'!M$27/12,0)),"-")</f>
        <v>0</v>
      </c>
      <c r="Q410" s="261">
        <f>IFERROR(IF(-SUM(Q$20:Q409)+Q$15&lt;0.000001,0,IF($C410&gt;='H-32A-WP06 - Debt Service'!L$24,'H-32A-WP06 - Debt Service'!L$27/12,0)),"-")</f>
        <v>0</v>
      </c>
      <c r="R410" s="261">
        <f>IFERROR(IF(-SUM(R$20:R409)+R$15&lt;0.000001,0,IF($C410&gt;='H-32A-WP06 - Debt Service'!S$24,'H-32A-WP06 - Debt Service'!S$27/12,0)),"-")</f>
        <v>0</v>
      </c>
      <c r="S410" s="261">
        <f>IFERROR(IF(-SUM(S$20:S409)+S$15&lt;0.000001,0,IF($C410&gt;='H-32A-WP06 - Debt Service'!O$24,'H-32A-WP06 - Debt Service'!O$27/12,0)),"-")</f>
        <v>0</v>
      </c>
      <c r="T410" s="261">
        <f>IFERROR(IF(-SUM(T$20:T409)+T$15&lt;0.000001,0,IF($C410&gt;='H-32A-WP06 - Debt Service'!#REF!,'H-32A-WP06 - Debt Service'!#REF!/12,0)),"-")</f>
        <v>0</v>
      </c>
      <c r="U410" s="261">
        <f>IFERROR(IF(-SUM(U$20:U409)+U$15&lt;0.000001,0,IF($C410&gt;='H-32A-WP06 - Debt Service'!T$24,'H-32A-WP06 - Debt Service'!T$27/12,0)),"-")</f>
        <v>0</v>
      </c>
      <c r="V410" s="261">
        <f>IFERROR(IF(-SUM(V$20:V409)+V$15&lt;0.000001,0,IF($C410&gt;='H-32A-WP06 - Debt Service'!N$24,'H-32A-WP06 - Debt Service'!N$27/12,0)),"-")</f>
        <v>0</v>
      </c>
      <c r="W410" s="261">
        <f>IFERROR(IF(-SUM(W$20:W409)+W$15&lt;0.000001,0,IF($C410&gt;='H-32A-WP06 - Debt Service'!Q$24,'H-32A-WP06 - Debt Service'!Q$27/12,0)),"-")</f>
        <v>0</v>
      </c>
      <c r="X410" s="261">
        <f>IFERROR(IF(-SUM(X$20:X409)+X$15&lt;0.000001,0,IF($C410&gt;='H-32A-WP06 - Debt Service'!T$24,'H-32A-WP06 - Debt Service'!T$27/12,0)),"-")</f>
        <v>0</v>
      </c>
      <c r="Y410" s="261">
        <f>IFERROR(IF(-SUM(Y$20:Y409)+Y$15&lt;0.000001,0,IF($C410&gt;='H-32A-WP06 - Debt Service'!#REF!,'H-32A-WP06 - Debt Service'!#REF!/12,0)),"-")</f>
        <v>0</v>
      </c>
      <c r="Z410" s="261">
        <f>IFERROR(IF(-SUM(Z$20:Z409)+Z$15&lt;0.000001,0,IF($C410&gt;='H-32A-WP06 - Debt Service'!S$24,'H-32A-WP06 - Debt Service'!S$27/12,0)),"-")</f>
        <v>0</v>
      </c>
      <c r="AA410" s="261">
        <f>IFERROR(IF(-SUM(AA$20:AA409)+AA$15&lt;0.000001,0,IF($C410&gt;='H-32A-WP06 - Debt Service'!R$24,'H-32A-WP06 - Debt Service'!R$27/12,0)),"-")</f>
        <v>0</v>
      </c>
      <c r="AB410" s="261">
        <f>IFERROR(IF(-SUM(AB$20:AB409)+AB$15&lt;0.000001,0,IF($C410&gt;='H-32A-WP06 - Debt Service'!P$24,'H-32A-WP06 - Debt Service'!P$27/12,0)),"-")</f>
        <v>0</v>
      </c>
      <c r="AC410" s="261">
        <f>IFERROR(IF(-SUM(AC$20:AC409)+AC$15&lt;0.000001,0,IF($C410&gt;='H-32A-WP06 - Debt Service'!#REF!,'H-32A-WP06 - Debt Service'!#REF!/12,0)),"-")</f>
        <v>0</v>
      </c>
      <c r="AD410" s="261">
        <f>IFERROR(IF(-SUM(AD$20:AD409)+AD$15&lt;0.000001,0,IF($C410&gt;='H-32A-WP06 - Debt Service'!#REF!,'H-32A-WP06 - Debt Service'!#REF!/12,0)),"-")</f>
        <v>0</v>
      </c>
      <c r="AE410" s="261">
        <f>IFERROR(IF(-SUM(AE$20:AE409)+AE$15&lt;0.000001,0,IF($C410&gt;='H-32A-WP06 - Debt Service'!#REF!,'H-32A-WP06 - Debt Service'!#REF!/12,0)),"-")</f>
        <v>0</v>
      </c>
      <c r="AF410" s="261">
        <f>IFERROR(IF(-SUM(AF$20:AF409)+AF$15&lt;0.000001,0,IF($C410&gt;='H-32A-WP06 - Debt Service'!#REF!,'H-32A-WP06 - Debt Service'!#REF!/12,0)),"-")</f>
        <v>0</v>
      </c>
      <c r="AH410" s="252">
        <f t="shared" si="28"/>
        <v>2051</v>
      </c>
      <c r="AI410" s="273">
        <f t="shared" si="30"/>
        <v>55335</v>
      </c>
      <c r="AJ410" s="273"/>
      <c r="AK410" s="261" t="str">
        <f>IFERROR(IF(-SUM(AK$20:AK409)+AK$15&lt;0.000001,0,IF($C410&gt;='H-32A-WP06 - Debt Service'!AH$24,'H-32A-WP06 - Debt Service'!AH$27/12,0)),"-")</f>
        <v>-</v>
      </c>
      <c r="AL410" s="261">
        <f>IFERROR(IF(-SUM(AL$20:AL409)+AL$15&lt;0.000001,0,IF($C410&gt;='H-32A-WP06 - Debt Service'!AI$24,'H-32A-WP06 - Debt Service'!AI$27/12,0)),"-")</f>
        <v>0</v>
      </c>
      <c r="AM410" s="261">
        <f>IFERROR(IF(-SUM(AM$20:AM409)+AM$15&lt;0.000001,0,IF($C410&gt;='H-32A-WP06 - Debt Service'!AJ$24,'H-32A-WP06 - Debt Service'!AJ$27/12,0)),"-")</f>
        <v>0</v>
      </c>
      <c r="AN410" s="261">
        <f>IFERROR(IF(-SUM(AN$20:AN409)+AN$15&lt;0.000001,0,IF($C410&gt;='H-32A-WP06 - Debt Service'!AK$24,'H-32A-WP06 - Debt Service'!AK$27/12,0)),"-")</f>
        <v>0</v>
      </c>
      <c r="AO410" s="261">
        <f>IFERROR(IF(-SUM(AO$20:AO409)+AO$15&lt;0.000001,0,IF($C410&gt;='H-32A-WP06 - Debt Service'!AL$24,'H-32A-WP06 - Debt Service'!AL$27/12,0)),"-")</f>
        <v>0</v>
      </c>
      <c r="AP410" s="261">
        <f>IFERROR(IF(-SUM(AP$20:AP409)+AP$15&lt;0.000001,0,IF($C410&gt;='H-32A-WP06 - Debt Service'!AM$24,'H-32A-WP06 - Debt Service'!AM$27/12,0)),"-")</f>
        <v>0</v>
      </c>
      <c r="AQ410" s="261">
        <f>IFERROR(IF(-SUM(AQ$20:AQ409)+AQ$15&lt;0.000001,0,IF($C410&gt;='H-32A-WP06 - Debt Service'!AN$24,'H-32A-WP06 - Debt Service'!AN$27/12,0)),"-")</f>
        <v>0</v>
      </c>
      <c r="AR410" s="261">
        <f>IFERROR(IF(-SUM(AR$20:AR409)+AR$15&lt;0.000001,0,IF($C410&gt;='H-32A-WP06 - Debt Service'!AO$24,'H-32A-WP06 - Debt Service'!AO$27/12,0)),"-")</f>
        <v>0</v>
      </c>
      <c r="AS410" s="261">
        <f>IFERROR(IF(-SUM(AS$20:AS409)+AS$15&lt;0.000001,0,IF($C410&gt;='H-32A-WP06 - Debt Service'!AP$24,'H-32A-WP06 - Debt Service'!AP$27/12,0)),"-")</f>
        <v>0</v>
      </c>
      <c r="AT410" s="261">
        <f>IFERROR(IF(-SUM(AT$20:AT409)+AT$15&lt;0.000001,0,IF($C410&gt;='H-32A-WP06 - Debt Service'!AQ$24,'H-32A-WP06 - Debt Service'!AQ$27/12,0)),"-")</f>
        <v>0</v>
      </c>
    </row>
    <row r="411" spans="2:46" x14ac:dyDescent="0.35">
      <c r="B411" s="252">
        <f t="shared" si="27"/>
        <v>2051</v>
      </c>
      <c r="C411" s="273">
        <f t="shared" si="29"/>
        <v>55366</v>
      </c>
      <c r="D411" s="273"/>
      <c r="E411" s="261">
        <f>IFERROR(IF(-SUM(E$20:E410)+E$15&lt;0.000001,0,IF($C411&gt;='H-32A-WP06 - Debt Service'!C$24,'H-32A-WP06 - Debt Service'!C$27/12,0)),"-")</f>
        <v>0</v>
      </c>
      <c r="F411" s="261">
        <f>IFERROR(IF(-SUM(F$20:F410)+F$15&lt;0.000001,0,IF($C411&gt;='H-32A-WP06 - Debt Service'!D$24,'H-32A-WP06 - Debt Service'!D$27/12,0)),"-")</f>
        <v>0</v>
      </c>
      <c r="G411" s="261">
        <f>IFERROR(IF(-SUM(G$20:G410)+G$15&lt;0.000001,0,IF($C411&gt;='H-32A-WP06 - Debt Service'!E$24,'H-32A-WP06 - Debt Service'!E$27/12,0)),"-")</f>
        <v>0</v>
      </c>
      <c r="H411" s="261">
        <f>IFERROR(IF(-SUM(H$20:H410)+H$15&lt;0.000001,0,IF($C411&gt;='H-32A-WP06 - Debt Service'!F$24,'H-32A-WP06 - Debt Service'!F$27/12,0)),"-")</f>
        <v>0</v>
      </c>
      <c r="I411" s="261">
        <f>IFERROR(IF(-SUM(I$20:I410)+I$15&lt;0.000001,0,IF($C411&gt;='H-32A-WP06 - Debt Service'!G$24,'H-32A-WP06 - Debt Service'!G$27/12,0)),"-")</f>
        <v>0</v>
      </c>
      <c r="J411" s="261">
        <f>IFERROR(IF(-SUM(J$20:J410)+J$15&lt;0.000001,0,IF($C411&gt;='H-32A-WP06 - Debt Service'!H$24,'H-32A-WP06 - Debt Service'!H$27/12,0)),"-")</f>
        <v>0</v>
      </c>
      <c r="K411" s="261">
        <f>IFERROR(IF(-SUM(K$20:K410)+K$15&lt;0.000001,0,IF($C411&gt;='H-32A-WP06 - Debt Service'!I$24,'H-32A-WP06 - Debt Service'!I$27/12,0)),"-")</f>
        <v>0</v>
      </c>
      <c r="L411" s="261">
        <f>IFERROR(IF(-SUM(L$20:L410)+L$15&lt;0.000001,0,IF($C411&gt;='H-32A-WP06 - Debt Service'!J$24,'H-32A-WP06 - Debt Service'!J$27/12,0)),"-")</f>
        <v>0</v>
      </c>
      <c r="M411" s="261">
        <f>IFERROR(IF(-SUM(M$20:M410)+M$15&lt;0.000001,0,IF($C411&gt;='H-32A-WP06 - Debt Service'!K$24,'H-32A-WP06 - Debt Service'!K$27/12,0)),"-")</f>
        <v>0</v>
      </c>
      <c r="N411" s="261"/>
      <c r="O411" s="261"/>
      <c r="P411" s="261">
        <f>IFERROR(IF(-SUM(P$20:P410)+P$15&lt;0.000001,0,IF($C411&gt;='H-32A-WP06 - Debt Service'!M$24,'H-32A-WP06 - Debt Service'!M$27/12,0)),"-")</f>
        <v>0</v>
      </c>
      <c r="Q411" s="261">
        <f>IFERROR(IF(-SUM(Q$20:Q410)+Q$15&lt;0.000001,0,IF($C411&gt;='H-32A-WP06 - Debt Service'!L$24,'H-32A-WP06 - Debt Service'!L$27/12,0)),"-")</f>
        <v>0</v>
      </c>
      <c r="R411" s="261">
        <f>IFERROR(IF(-SUM(R$20:R410)+R$15&lt;0.000001,0,IF($C411&gt;='H-32A-WP06 - Debt Service'!S$24,'H-32A-WP06 - Debt Service'!S$27/12,0)),"-")</f>
        <v>0</v>
      </c>
      <c r="S411" s="261">
        <f>IFERROR(IF(-SUM(S$20:S410)+S$15&lt;0.000001,0,IF($C411&gt;='H-32A-WP06 - Debt Service'!O$24,'H-32A-WP06 - Debt Service'!O$27/12,0)),"-")</f>
        <v>0</v>
      </c>
      <c r="T411" s="261">
        <f>IFERROR(IF(-SUM(T$20:T410)+T$15&lt;0.000001,0,IF($C411&gt;='H-32A-WP06 - Debt Service'!#REF!,'H-32A-WP06 - Debt Service'!#REF!/12,0)),"-")</f>
        <v>0</v>
      </c>
      <c r="U411" s="261">
        <f>IFERROR(IF(-SUM(U$20:U410)+U$15&lt;0.000001,0,IF($C411&gt;='H-32A-WP06 - Debt Service'!T$24,'H-32A-WP06 - Debt Service'!T$27/12,0)),"-")</f>
        <v>0</v>
      </c>
      <c r="V411" s="261">
        <f>IFERROR(IF(-SUM(V$20:V410)+V$15&lt;0.000001,0,IF($C411&gt;='H-32A-WP06 - Debt Service'!N$24,'H-32A-WP06 - Debt Service'!N$27/12,0)),"-")</f>
        <v>0</v>
      </c>
      <c r="W411" s="261">
        <f>IFERROR(IF(-SUM(W$20:W410)+W$15&lt;0.000001,0,IF($C411&gt;='H-32A-WP06 - Debt Service'!Q$24,'H-32A-WP06 - Debt Service'!Q$27/12,0)),"-")</f>
        <v>0</v>
      </c>
      <c r="X411" s="261">
        <f>IFERROR(IF(-SUM(X$20:X410)+X$15&lt;0.000001,0,IF($C411&gt;='H-32A-WP06 - Debt Service'!T$24,'H-32A-WP06 - Debt Service'!T$27/12,0)),"-")</f>
        <v>0</v>
      </c>
      <c r="Y411" s="261">
        <f>IFERROR(IF(-SUM(Y$20:Y410)+Y$15&lt;0.000001,0,IF($C411&gt;='H-32A-WP06 - Debt Service'!#REF!,'H-32A-WP06 - Debt Service'!#REF!/12,0)),"-")</f>
        <v>0</v>
      </c>
      <c r="Z411" s="261">
        <f>IFERROR(IF(-SUM(Z$20:Z410)+Z$15&lt;0.000001,0,IF($C411&gt;='H-32A-WP06 - Debt Service'!S$24,'H-32A-WP06 - Debt Service'!S$27/12,0)),"-")</f>
        <v>0</v>
      </c>
      <c r="AA411" s="261">
        <f>IFERROR(IF(-SUM(AA$20:AA410)+AA$15&lt;0.000001,0,IF($C411&gt;='H-32A-WP06 - Debt Service'!R$24,'H-32A-WP06 - Debt Service'!R$27/12,0)),"-")</f>
        <v>0</v>
      </c>
      <c r="AB411" s="261">
        <f>IFERROR(IF(-SUM(AB$20:AB410)+AB$15&lt;0.000001,0,IF($C411&gt;='H-32A-WP06 - Debt Service'!P$24,'H-32A-WP06 - Debt Service'!P$27/12,0)),"-")</f>
        <v>0</v>
      </c>
      <c r="AC411" s="261">
        <f>IFERROR(IF(-SUM(AC$20:AC410)+AC$15&lt;0.000001,0,IF($C411&gt;='H-32A-WP06 - Debt Service'!#REF!,'H-32A-WP06 - Debt Service'!#REF!/12,0)),"-")</f>
        <v>0</v>
      </c>
      <c r="AD411" s="261">
        <f>IFERROR(IF(-SUM(AD$20:AD410)+AD$15&lt;0.000001,0,IF($C411&gt;='H-32A-WP06 - Debt Service'!#REF!,'H-32A-WP06 - Debt Service'!#REF!/12,0)),"-")</f>
        <v>0</v>
      </c>
      <c r="AE411" s="261">
        <f>IFERROR(IF(-SUM(AE$20:AE410)+AE$15&lt;0.000001,0,IF($C411&gt;='H-32A-WP06 - Debt Service'!#REF!,'H-32A-WP06 - Debt Service'!#REF!/12,0)),"-")</f>
        <v>0</v>
      </c>
      <c r="AF411" s="261">
        <f>IFERROR(IF(-SUM(AF$20:AF410)+AF$15&lt;0.000001,0,IF($C411&gt;='H-32A-WP06 - Debt Service'!#REF!,'H-32A-WP06 - Debt Service'!#REF!/12,0)),"-")</f>
        <v>0</v>
      </c>
      <c r="AH411" s="252">
        <f t="shared" si="28"/>
        <v>2051</v>
      </c>
      <c r="AI411" s="273">
        <f t="shared" si="30"/>
        <v>55366</v>
      </c>
      <c r="AJ411" s="273"/>
      <c r="AK411" s="261" t="str">
        <f>IFERROR(IF(-SUM(AK$20:AK410)+AK$15&lt;0.000001,0,IF($C411&gt;='H-32A-WP06 - Debt Service'!AH$24,'H-32A-WP06 - Debt Service'!AH$27/12,0)),"-")</f>
        <v>-</v>
      </c>
      <c r="AL411" s="261">
        <f>IFERROR(IF(-SUM(AL$20:AL410)+AL$15&lt;0.000001,0,IF($C411&gt;='H-32A-WP06 - Debt Service'!AI$24,'H-32A-WP06 - Debt Service'!AI$27/12,0)),"-")</f>
        <v>0</v>
      </c>
      <c r="AM411" s="261">
        <f>IFERROR(IF(-SUM(AM$20:AM410)+AM$15&lt;0.000001,0,IF($C411&gt;='H-32A-WP06 - Debt Service'!AJ$24,'H-32A-WP06 - Debt Service'!AJ$27/12,0)),"-")</f>
        <v>0</v>
      </c>
      <c r="AN411" s="261">
        <f>IFERROR(IF(-SUM(AN$20:AN410)+AN$15&lt;0.000001,0,IF($C411&gt;='H-32A-WP06 - Debt Service'!AK$24,'H-32A-WP06 - Debt Service'!AK$27/12,0)),"-")</f>
        <v>0</v>
      </c>
      <c r="AO411" s="261">
        <f>IFERROR(IF(-SUM(AO$20:AO410)+AO$15&lt;0.000001,0,IF($C411&gt;='H-32A-WP06 - Debt Service'!AL$24,'H-32A-WP06 - Debt Service'!AL$27/12,0)),"-")</f>
        <v>0</v>
      </c>
      <c r="AP411" s="261">
        <f>IFERROR(IF(-SUM(AP$20:AP410)+AP$15&lt;0.000001,0,IF($C411&gt;='H-32A-WP06 - Debt Service'!AM$24,'H-32A-WP06 - Debt Service'!AM$27/12,0)),"-")</f>
        <v>0</v>
      </c>
      <c r="AQ411" s="261">
        <f>IFERROR(IF(-SUM(AQ$20:AQ410)+AQ$15&lt;0.000001,0,IF($C411&gt;='H-32A-WP06 - Debt Service'!AN$24,'H-32A-WP06 - Debt Service'!AN$27/12,0)),"-")</f>
        <v>0</v>
      </c>
      <c r="AR411" s="261">
        <f>IFERROR(IF(-SUM(AR$20:AR410)+AR$15&lt;0.000001,0,IF($C411&gt;='H-32A-WP06 - Debt Service'!AO$24,'H-32A-WP06 - Debt Service'!AO$27/12,0)),"-")</f>
        <v>0</v>
      </c>
      <c r="AS411" s="261">
        <f>IFERROR(IF(-SUM(AS$20:AS410)+AS$15&lt;0.000001,0,IF($C411&gt;='H-32A-WP06 - Debt Service'!AP$24,'H-32A-WP06 - Debt Service'!AP$27/12,0)),"-")</f>
        <v>0</v>
      </c>
      <c r="AT411" s="261">
        <f>IFERROR(IF(-SUM(AT$20:AT410)+AT$15&lt;0.000001,0,IF($C411&gt;='H-32A-WP06 - Debt Service'!AQ$24,'H-32A-WP06 - Debt Service'!AQ$27/12,0)),"-")</f>
        <v>0</v>
      </c>
    </row>
    <row r="412" spans="2:46" x14ac:dyDescent="0.35">
      <c r="B412" s="252">
        <f t="shared" si="27"/>
        <v>2051</v>
      </c>
      <c r="C412" s="273">
        <f t="shared" si="29"/>
        <v>55397</v>
      </c>
      <c r="D412" s="273"/>
      <c r="E412" s="261">
        <f>IFERROR(IF(-SUM(E$20:E411)+E$15&lt;0.000001,0,IF($C412&gt;='H-32A-WP06 - Debt Service'!C$24,'H-32A-WP06 - Debt Service'!C$27/12,0)),"-")</f>
        <v>0</v>
      </c>
      <c r="F412" s="261">
        <f>IFERROR(IF(-SUM(F$20:F411)+F$15&lt;0.000001,0,IF($C412&gt;='H-32A-WP06 - Debt Service'!D$24,'H-32A-WP06 - Debt Service'!D$27/12,0)),"-")</f>
        <v>0</v>
      </c>
      <c r="G412" s="261">
        <f>IFERROR(IF(-SUM(G$20:G411)+G$15&lt;0.000001,0,IF($C412&gt;='H-32A-WP06 - Debt Service'!E$24,'H-32A-WP06 - Debt Service'!E$27/12,0)),"-")</f>
        <v>0</v>
      </c>
      <c r="H412" s="261">
        <f>IFERROR(IF(-SUM(H$20:H411)+H$15&lt;0.000001,0,IF($C412&gt;='H-32A-WP06 - Debt Service'!F$24,'H-32A-WP06 - Debt Service'!F$27/12,0)),"-")</f>
        <v>0</v>
      </c>
      <c r="I412" s="261">
        <f>IFERROR(IF(-SUM(I$20:I411)+I$15&lt;0.000001,0,IF($C412&gt;='H-32A-WP06 - Debt Service'!G$24,'H-32A-WP06 - Debt Service'!G$27/12,0)),"-")</f>
        <v>0</v>
      </c>
      <c r="J412" s="261">
        <f>IFERROR(IF(-SUM(J$20:J411)+J$15&lt;0.000001,0,IF($C412&gt;='H-32A-WP06 - Debt Service'!H$24,'H-32A-WP06 - Debt Service'!H$27/12,0)),"-")</f>
        <v>0</v>
      </c>
      <c r="K412" s="261">
        <f>IFERROR(IF(-SUM(K$20:K411)+K$15&lt;0.000001,0,IF($C412&gt;='H-32A-WP06 - Debt Service'!I$24,'H-32A-WP06 - Debt Service'!I$27/12,0)),"-")</f>
        <v>0</v>
      </c>
      <c r="L412" s="261">
        <f>IFERROR(IF(-SUM(L$20:L411)+L$15&lt;0.000001,0,IF($C412&gt;='H-32A-WP06 - Debt Service'!J$24,'H-32A-WP06 - Debt Service'!J$27/12,0)),"-")</f>
        <v>0</v>
      </c>
      <c r="M412" s="261">
        <f>IFERROR(IF(-SUM(M$20:M411)+M$15&lt;0.000001,0,IF($C412&gt;='H-32A-WP06 - Debt Service'!K$24,'H-32A-WP06 - Debt Service'!K$27/12,0)),"-")</f>
        <v>0</v>
      </c>
      <c r="N412" s="261"/>
      <c r="O412" s="261"/>
      <c r="P412" s="261">
        <f>IFERROR(IF(-SUM(P$20:P411)+P$15&lt;0.000001,0,IF($C412&gt;='H-32A-WP06 - Debt Service'!M$24,'H-32A-WP06 - Debt Service'!M$27/12,0)),"-")</f>
        <v>0</v>
      </c>
      <c r="Q412" s="261">
        <f>IFERROR(IF(-SUM(Q$20:Q411)+Q$15&lt;0.000001,0,IF($C412&gt;='H-32A-WP06 - Debt Service'!L$24,'H-32A-WP06 - Debt Service'!L$27/12,0)),"-")</f>
        <v>0</v>
      </c>
      <c r="R412" s="261">
        <f>IFERROR(IF(-SUM(R$20:R411)+R$15&lt;0.000001,0,IF($C412&gt;='H-32A-WP06 - Debt Service'!S$24,'H-32A-WP06 - Debt Service'!S$27/12,0)),"-")</f>
        <v>0</v>
      </c>
      <c r="S412" s="261">
        <f>IFERROR(IF(-SUM(S$20:S411)+S$15&lt;0.000001,0,IF($C412&gt;='H-32A-WP06 - Debt Service'!O$24,'H-32A-WP06 - Debt Service'!O$27/12,0)),"-")</f>
        <v>0</v>
      </c>
      <c r="T412" s="261">
        <f>IFERROR(IF(-SUM(T$20:T411)+T$15&lt;0.000001,0,IF($C412&gt;='H-32A-WP06 - Debt Service'!#REF!,'H-32A-WP06 - Debt Service'!#REF!/12,0)),"-")</f>
        <v>0</v>
      </c>
      <c r="U412" s="261">
        <f>IFERROR(IF(-SUM(U$20:U411)+U$15&lt;0.000001,0,IF($C412&gt;='H-32A-WP06 - Debt Service'!T$24,'H-32A-WP06 - Debt Service'!T$27/12,0)),"-")</f>
        <v>0</v>
      </c>
      <c r="V412" s="261">
        <f>IFERROR(IF(-SUM(V$20:V411)+V$15&lt;0.000001,0,IF($C412&gt;='H-32A-WP06 - Debt Service'!N$24,'H-32A-WP06 - Debt Service'!N$27/12,0)),"-")</f>
        <v>0</v>
      </c>
      <c r="W412" s="261">
        <f>IFERROR(IF(-SUM(W$20:W411)+W$15&lt;0.000001,0,IF($C412&gt;='H-32A-WP06 - Debt Service'!Q$24,'H-32A-WP06 - Debt Service'!Q$27/12,0)),"-")</f>
        <v>0</v>
      </c>
      <c r="X412" s="261">
        <f>IFERROR(IF(-SUM(X$20:X411)+X$15&lt;0.000001,0,IF($C412&gt;='H-32A-WP06 - Debt Service'!T$24,'H-32A-WP06 - Debt Service'!T$27/12,0)),"-")</f>
        <v>0</v>
      </c>
      <c r="Y412" s="261">
        <f>IFERROR(IF(-SUM(Y$20:Y411)+Y$15&lt;0.000001,0,IF($C412&gt;='H-32A-WP06 - Debt Service'!#REF!,'H-32A-WP06 - Debt Service'!#REF!/12,0)),"-")</f>
        <v>0</v>
      </c>
      <c r="Z412" s="261">
        <f>IFERROR(IF(-SUM(Z$20:Z411)+Z$15&lt;0.000001,0,IF($C412&gt;='H-32A-WP06 - Debt Service'!S$24,'H-32A-WP06 - Debt Service'!S$27/12,0)),"-")</f>
        <v>0</v>
      </c>
      <c r="AA412" s="261">
        <f>IFERROR(IF(-SUM(AA$20:AA411)+AA$15&lt;0.000001,0,IF($C412&gt;='H-32A-WP06 - Debt Service'!R$24,'H-32A-WP06 - Debt Service'!R$27/12,0)),"-")</f>
        <v>0</v>
      </c>
      <c r="AB412" s="261">
        <f>IFERROR(IF(-SUM(AB$20:AB411)+AB$15&lt;0.000001,0,IF($C412&gt;='H-32A-WP06 - Debt Service'!P$24,'H-32A-WP06 - Debt Service'!P$27/12,0)),"-")</f>
        <v>0</v>
      </c>
      <c r="AC412" s="261">
        <f>IFERROR(IF(-SUM(AC$20:AC411)+AC$15&lt;0.000001,0,IF($C412&gt;='H-32A-WP06 - Debt Service'!#REF!,'H-32A-WP06 - Debt Service'!#REF!/12,0)),"-")</f>
        <v>0</v>
      </c>
      <c r="AD412" s="261">
        <f>IFERROR(IF(-SUM(AD$20:AD411)+AD$15&lt;0.000001,0,IF($C412&gt;='H-32A-WP06 - Debt Service'!#REF!,'H-32A-WP06 - Debt Service'!#REF!/12,0)),"-")</f>
        <v>0</v>
      </c>
      <c r="AE412" s="261">
        <f>IFERROR(IF(-SUM(AE$20:AE411)+AE$15&lt;0.000001,0,IF($C412&gt;='H-32A-WP06 - Debt Service'!#REF!,'H-32A-WP06 - Debt Service'!#REF!/12,0)),"-")</f>
        <v>0</v>
      </c>
      <c r="AF412" s="261">
        <f>IFERROR(IF(-SUM(AF$20:AF411)+AF$15&lt;0.000001,0,IF($C412&gt;='H-32A-WP06 - Debt Service'!#REF!,'H-32A-WP06 - Debt Service'!#REF!/12,0)),"-")</f>
        <v>0</v>
      </c>
      <c r="AH412" s="252">
        <f t="shared" si="28"/>
        <v>2051</v>
      </c>
      <c r="AI412" s="273">
        <f t="shared" si="30"/>
        <v>55397</v>
      </c>
      <c r="AJ412" s="273"/>
      <c r="AK412" s="261" t="str">
        <f>IFERROR(IF(-SUM(AK$20:AK411)+AK$15&lt;0.000001,0,IF($C412&gt;='H-32A-WP06 - Debt Service'!AH$24,'H-32A-WP06 - Debt Service'!AH$27/12,0)),"-")</f>
        <v>-</v>
      </c>
      <c r="AL412" s="261">
        <f>IFERROR(IF(-SUM(AL$20:AL411)+AL$15&lt;0.000001,0,IF($C412&gt;='H-32A-WP06 - Debt Service'!AI$24,'H-32A-WP06 - Debt Service'!AI$27/12,0)),"-")</f>
        <v>0</v>
      </c>
      <c r="AM412" s="261">
        <f>IFERROR(IF(-SUM(AM$20:AM411)+AM$15&lt;0.000001,0,IF($C412&gt;='H-32A-WP06 - Debt Service'!AJ$24,'H-32A-WP06 - Debt Service'!AJ$27/12,0)),"-")</f>
        <v>0</v>
      </c>
      <c r="AN412" s="261">
        <f>IFERROR(IF(-SUM(AN$20:AN411)+AN$15&lt;0.000001,0,IF($C412&gt;='H-32A-WP06 - Debt Service'!AK$24,'H-32A-WP06 - Debt Service'!AK$27/12,0)),"-")</f>
        <v>0</v>
      </c>
      <c r="AO412" s="261">
        <f>IFERROR(IF(-SUM(AO$20:AO411)+AO$15&lt;0.000001,0,IF($C412&gt;='H-32A-WP06 - Debt Service'!AL$24,'H-32A-WP06 - Debt Service'!AL$27/12,0)),"-")</f>
        <v>0</v>
      </c>
      <c r="AP412" s="261">
        <f>IFERROR(IF(-SUM(AP$20:AP411)+AP$15&lt;0.000001,0,IF($C412&gt;='H-32A-WP06 - Debt Service'!AM$24,'H-32A-WP06 - Debt Service'!AM$27/12,0)),"-")</f>
        <v>0</v>
      </c>
      <c r="AQ412" s="261">
        <f>IFERROR(IF(-SUM(AQ$20:AQ411)+AQ$15&lt;0.000001,0,IF($C412&gt;='H-32A-WP06 - Debt Service'!AN$24,'H-32A-WP06 - Debt Service'!AN$27/12,0)),"-")</f>
        <v>0</v>
      </c>
      <c r="AR412" s="261">
        <f>IFERROR(IF(-SUM(AR$20:AR411)+AR$15&lt;0.000001,0,IF($C412&gt;='H-32A-WP06 - Debt Service'!AO$24,'H-32A-WP06 - Debt Service'!AO$27/12,0)),"-")</f>
        <v>0</v>
      </c>
      <c r="AS412" s="261">
        <f>IFERROR(IF(-SUM(AS$20:AS411)+AS$15&lt;0.000001,0,IF($C412&gt;='H-32A-WP06 - Debt Service'!AP$24,'H-32A-WP06 - Debt Service'!AP$27/12,0)),"-")</f>
        <v>0</v>
      </c>
      <c r="AT412" s="261">
        <f>IFERROR(IF(-SUM(AT$20:AT411)+AT$15&lt;0.000001,0,IF($C412&gt;='H-32A-WP06 - Debt Service'!AQ$24,'H-32A-WP06 - Debt Service'!AQ$27/12,0)),"-")</f>
        <v>0</v>
      </c>
    </row>
    <row r="413" spans="2:46" x14ac:dyDescent="0.35">
      <c r="B413" s="252">
        <f t="shared" si="27"/>
        <v>2051</v>
      </c>
      <c r="C413" s="273">
        <f t="shared" si="29"/>
        <v>55427</v>
      </c>
      <c r="D413" s="273"/>
      <c r="E413" s="261">
        <f>IFERROR(IF(-SUM(E$20:E412)+E$15&lt;0.000001,0,IF($C413&gt;='H-32A-WP06 - Debt Service'!C$24,'H-32A-WP06 - Debt Service'!C$27/12,0)),"-")</f>
        <v>0</v>
      </c>
      <c r="F413" s="261">
        <f>IFERROR(IF(-SUM(F$20:F412)+F$15&lt;0.000001,0,IF($C413&gt;='H-32A-WP06 - Debt Service'!D$24,'H-32A-WP06 - Debt Service'!D$27/12,0)),"-")</f>
        <v>0</v>
      </c>
      <c r="G413" s="261">
        <f>IFERROR(IF(-SUM(G$20:G412)+G$15&lt;0.000001,0,IF($C413&gt;='H-32A-WP06 - Debt Service'!E$24,'H-32A-WP06 - Debt Service'!E$27/12,0)),"-")</f>
        <v>0</v>
      </c>
      <c r="H413" s="261">
        <f>IFERROR(IF(-SUM(H$20:H412)+H$15&lt;0.000001,0,IF($C413&gt;='H-32A-WP06 - Debt Service'!F$24,'H-32A-WP06 - Debt Service'!F$27/12,0)),"-")</f>
        <v>0</v>
      </c>
      <c r="I413" s="261">
        <f>IFERROR(IF(-SUM(I$20:I412)+I$15&lt;0.000001,0,IF($C413&gt;='H-32A-WP06 - Debt Service'!G$24,'H-32A-WP06 - Debt Service'!G$27/12,0)),"-")</f>
        <v>0</v>
      </c>
      <c r="J413" s="261">
        <f>IFERROR(IF(-SUM(J$20:J412)+J$15&lt;0.000001,0,IF($C413&gt;='H-32A-WP06 - Debt Service'!H$24,'H-32A-WP06 - Debt Service'!H$27/12,0)),"-")</f>
        <v>0</v>
      </c>
      <c r="K413" s="261">
        <f>IFERROR(IF(-SUM(K$20:K412)+K$15&lt;0.000001,0,IF($C413&gt;='H-32A-WP06 - Debt Service'!I$24,'H-32A-WP06 - Debt Service'!I$27/12,0)),"-")</f>
        <v>0</v>
      </c>
      <c r="L413" s="261">
        <f>IFERROR(IF(-SUM(L$20:L412)+L$15&lt;0.000001,0,IF($C413&gt;='H-32A-WP06 - Debt Service'!J$24,'H-32A-WP06 - Debt Service'!J$27/12,0)),"-")</f>
        <v>0</v>
      </c>
      <c r="M413" s="261">
        <f>IFERROR(IF(-SUM(M$20:M412)+M$15&lt;0.000001,0,IF($C413&gt;='H-32A-WP06 - Debt Service'!K$24,'H-32A-WP06 - Debt Service'!K$27/12,0)),"-")</f>
        <v>0</v>
      </c>
      <c r="N413" s="261"/>
      <c r="O413" s="261"/>
      <c r="P413" s="261">
        <f>IFERROR(IF(-SUM(P$20:P412)+P$15&lt;0.000001,0,IF($C413&gt;='H-32A-WP06 - Debt Service'!M$24,'H-32A-WP06 - Debt Service'!M$27/12,0)),"-")</f>
        <v>0</v>
      </c>
      <c r="Q413" s="261">
        <f>IFERROR(IF(-SUM(Q$20:Q412)+Q$15&lt;0.000001,0,IF($C413&gt;='H-32A-WP06 - Debt Service'!L$24,'H-32A-WP06 - Debt Service'!L$27/12,0)),"-")</f>
        <v>0</v>
      </c>
      <c r="R413" s="261">
        <f>IFERROR(IF(-SUM(R$20:R412)+R$15&lt;0.000001,0,IF($C413&gt;='H-32A-WP06 - Debt Service'!S$24,'H-32A-WP06 - Debt Service'!S$27/12,0)),"-")</f>
        <v>0</v>
      </c>
      <c r="S413" s="261">
        <f>IFERROR(IF(-SUM(S$20:S412)+S$15&lt;0.000001,0,IF($C413&gt;='H-32A-WP06 - Debt Service'!O$24,'H-32A-WP06 - Debt Service'!O$27/12,0)),"-")</f>
        <v>0</v>
      </c>
      <c r="T413" s="261">
        <f>IFERROR(IF(-SUM(T$20:T412)+T$15&lt;0.000001,0,IF($C413&gt;='H-32A-WP06 - Debt Service'!#REF!,'H-32A-WP06 - Debt Service'!#REF!/12,0)),"-")</f>
        <v>0</v>
      </c>
      <c r="U413" s="261">
        <f>IFERROR(IF(-SUM(U$20:U412)+U$15&lt;0.000001,0,IF($C413&gt;='H-32A-WP06 - Debt Service'!T$24,'H-32A-WP06 - Debt Service'!T$27/12,0)),"-")</f>
        <v>0</v>
      </c>
      <c r="V413" s="261">
        <f>IFERROR(IF(-SUM(V$20:V412)+V$15&lt;0.000001,0,IF($C413&gt;='H-32A-WP06 - Debt Service'!N$24,'H-32A-WP06 - Debt Service'!N$27/12,0)),"-")</f>
        <v>0</v>
      </c>
      <c r="W413" s="261">
        <f>IFERROR(IF(-SUM(W$20:W412)+W$15&lt;0.000001,0,IF($C413&gt;='H-32A-WP06 - Debt Service'!Q$24,'H-32A-WP06 - Debt Service'!Q$27/12,0)),"-")</f>
        <v>0</v>
      </c>
      <c r="X413" s="261">
        <f>IFERROR(IF(-SUM(X$20:X412)+X$15&lt;0.000001,0,IF($C413&gt;='H-32A-WP06 - Debt Service'!T$24,'H-32A-WP06 - Debt Service'!T$27/12,0)),"-")</f>
        <v>0</v>
      </c>
      <c r="Y413" s="261">
        <f>IFERROR(IF(-SUM(Y$20:Y412)+Y$15&lt;0.000001,0,IF($C413&gt;='H-32A-WP06 - Debt Service'!#REF!,'H-32A-WP06 - Debt Service'!#REF!/12,0)),"-")</f>
        <v>0</v>
      </c>
      <c r="Z413" s="261">
        <f>IFERROR(IF(-SUM(Z$20:Z412)+Z$15&lt;0.000001,0,IF($C413&gt;='H-32A-WP06 - Debt Service'!S$24,'H-32A-WP06 - Debt Service'!S$27/12,0)),"-")</f>
        <v>0</v>
      </c>
      <c r="AA413" s="261">
        <f>IFERROR(IF(-SUM(AA$20:AA412)+AA$15&lt;0.000001,0,IF($C413&gt;='H-32A-WP06 - Debt Service'!R$24,'H-32A-WP06 - Debt Service'!R$27/12,0)),"-")</f>
        <v>0</v>
      </c>
      <c r="AB413" s="261">
        <f>IFERROR(IF(-SUM(AB$20:AB412)+AB$15&lt;0.000001,0,IF($C413&gt;='H-32A-WP06 - Debt Service'!P$24,'H-32A-WP06 - Debt Service'!P$27/12,0)),"-")</f>
        <v>0</v>
      </c>
      <c r="AC413" s="261">
        <f>IFERROR(IF(-SUM(AC$20:AC412)+AC$15&lt;0.000001,0,IF($C413&gt;='H-32A-WP06 - Debt Service'!#REF!,'H-32A-WP06 - Debt Service'!#REF!/12,0)),"-")</f>
        <v>0</v>
      </c>
      <c r="AD413" s="261">
        <f>IFERROR(IF(-SUM(AD$20:AD412)+AD$15&lt;0.000001,0,IF($C413&gt;='H-32A-WP06 - Debt Service'!#REF!,'H-32A-WP06 - Debt Service'!#REF!/12,0)),"-")</f>
        <v>0</v>
      </c>
      <c r="AE413" s="261">
        <f>IFERROR(IF(-SUM(AE$20:AE412)+AE$15&lt;0.000001,0,IF($C413&gt;='H-32A-WP06 - Debt Service'!#REF!,'H-32A-WP06 - Debt Service'!#REF!/12,0)),"-")</f>
        <v>0</v>
      </c>
      <c r="AF413" s="261">
        <f>IFERROR(IF(-SUM(AF$20:AF412)+AF$15&lt;0.000001,0,IF($C413&gt;='H-32A-WP06 - Debt Service'!#REF!,'H-32A-WP06 - Debt Service'!#REF!/12,0)),"-")</f>
        <v>0</v>
      </c>
      <c r="AH413" s="252">
        <f t="shared" si="28"/>
        <v>2051</v>
      </c>
      <c r="AI413" s="273">
        <f t="shared" si="30"/>
        <v>55427</v>
      </c>
      <c r="AJ413" s="273"/>
      <c r="AK413" s="261" t="str">
        <f>IFERROR(IF(-SUM(AK$20:AK412)+AK$15&lt;0.000001,0,IF($C413&gt;='H-32A-WP06 - Debt Service'!AH$24,'H-32A-WP06 - Debt Service'!AH$27/12,0)),"-")</f>
        <v>-</v>
      </c>
      <c r="AL413" s="261">
        <f>IFERROR(IF(-SUM(AL$20:AL412)+AL$15&lt;0.000001,0,IF($C413&gt;='H-32A-WP06 - Debt Service'!AI$24,'H-32A-WP06 - Debt Service'!AI$27/12,0)),"-")</f>
        <v>0</v>
      </c>
      <c r="AM413" s="261">
        <f>IFERROR(IF(-SUM(AM$20:AM412)+AM$15&lt;0.000001,0,IF($C413&gt;='H-32A-WP06 - Debt Service'!AJ$24,'H-32A-WP06 - Debt Service'!AJ$27/12,0)),"-")</f>
        <v>0</v>
      </c>
      <c r="AN413" s="261">
        <f>IFERROR(IF(-SUM(AN$20:AN412)+AN$15&lt;0.000001,0,IF($C413&gt;='H-32A-WP06 - Debt Service'!AK$24,'H-32A-WP06 - Debt Service'!AK$27/12,0)),"-")</f>
        <v>0</v>
      </c>
      <c r="AO413" s="261">
        <f>IFERROR(IF(-SUM(AO$20:AO412)+AO$15&lt;0.000001,0,IF($C413&gt;='H-32A-WP06 - Debt Service'!AL$24,'H-32A-WP06 - Debt Service'!AL$27/12,0)),"-")</f>
        <v>0</v>
      </c>
      <c r="AP413" s="261">
        <f>IFERROR(IF(-SUM(AP$20:AP412)+AP$15&lt;0.000001,0,IF($C413&gt;='H-32A-WP06 - Debt Service'!AM$24,'H-32A-WP06 - Debt Service'!AM$27/12,0)),"-")</f>
        <v>0</v>
      </c>
      <c r="AQ413" s="261">
        <f>IFERROR(IF(-SUM(AQ$20:AQ412)+AQ$15&lt;0.000001,0,IF($C413&gt;='H-32A-WP06 - Debt Service'!AN$24,'H-32A-WP06 - Debt Service'!AN$27/12,0)),"-")</f>
        <v>0</v>
      </c>
      <c r="AR413" s="261">
        <f>IFERROR(IF(-SUM(AR$20:AR412)+AR$15&lt;0.000001,0,IF($C413&gt;='H-32A-WP06 - Debt Service'!AO$24,'H-32A-WP06 - Debt Service'!AO$27/12,0)),"-")</f>
        <v>0</v>
      </c>
      <c r="AS413" s="261">
        <f>IFERROR(IF(-SUM(AS$20:AS412)+AS$15&lt;0.000001,0,IF($C413&gt;='H-32A-WP06 - Debt Service'!AP$24,'H-32A-WP06 - Debt Service'!AP$27/12,0)),"-")</f>
        <v>0</v>
      </c>
      <c r="AT413" s="261">
        <f>IFERROR(IF(-SUM(AT$20:AT412)+AT$15&lt;0.000001,0,IF($C413&gt;='H-32A-WP06 - Debt Service'!AQ$24,'H-32A-WP06 - Debt Service'!AQ$27/12,0)),"-")</f>
        <v>0</v>
      </c>
    </row>
    <row r="414" spans="2:46" x14ac:dyDescent="0.35">
      <c r="B414" s="252">
        <f t="shared" si="27"/>
        <v>2051</v>
      </c>
      <c r="C414" s="273">
        <f t="shared" si="29"/>
        <v>55458</v>
      </c>
      <c r="D414" s="273"/>
      <c r="E414" s="261">
        <f>IFERROR(IF(-SUM(E$20:E413)+E$15&lt;0.000001,0,IF($C414&gt;='H-32A-WP06 - Debt Service'!C$24,'H-32A-WP06 - Debt Service'!C$27/12,0)),"-")</f>
        <v>0</v>
      </c>
      <c r="F414" s="261">
        <f>IFERROR(IF(-SUM(F$20:F413)+F$15&lt;0.000001,0,IF($C414&gt;='H-32A-WP06 - Debt Service'!D$24,'H-32A-WP06 - Debt Service'!D$27/12,0)),"-")</f>
        <v>0</v>
      </c>
      <c r="G414" s="261">
        <f>IFERROR(IF(-SUM(G$20:G413)+G$15&lt;0.000001,0,IF($C414&gt;='H-32A-WP06 - Debt Service'!E$24,'H-32A-WP06 - Debt Service'!E$27/12,0)),"-")</f>
        <v>0</v>
      </c>
      <c r="H414" s="261">
        <f>IFERROR(IF(-SUM(H$20:H413)+H$15&lt;0.000001,0,IF($C414&gt;='H-32A-WP06 - Debt Service'!F$24,'H-32A-WP06 - Debt Service'!F$27/12,0)),"-")</f>
        <v>0</v>
      </c>
      <c r="I414" s="261">
        <f>IFERROR(IF(-SUM(I$20:I413)+I$15&lt;0.000001,0,IF($C414&gt;='H-32A-WP06 - Debt Service'!G$24,'H-32A-WP06 - Debt Service'!G$27/12,0)),"-")</f>
        <v>0</v>
      </c>
      <c r="J414" s="261">
        <f>IFERROR(IF(-SUM(J$20:J413)+J$15&lt;0.000001,0,IF($C414&gt;='H-32A-WP06 - Debt Service'!H$24,'H-32A-WP06 - Debt Service'!H$27/12,0)),"-")</f>
        <v>0</v>
      </c>
      <c r="K414" s="261">
        <f>IFERROR(IF(-SUM(K$20:K413)+K$15&lt;0.000001,0,IF($C414&gt;='H-32A-WP06 - Debt Service'!I$24,'H-32A-WP06 - Debt Service'!I$27/12,0)),"-")</f>
        <v>0</v>
      </c>
      <c r="L414" s="261">
        <f>IFERROR(IF(-SUM(L$20:L413)+L$15&lt;0.000001,0,IF($C414&gt;='H-32A-WP06 - Debt Service'!J$24,'H-32A-WP06 - Debt Service'!J$27/12,0)),"-")</f>
        <v>0</v>
      </c>
      <c r="M414" s="261">
        <f>IFERROR(IF(-SUM(M$20:M413)+M$15&lt;0.000001,0,IF($C414&gt;='H-32A-WP06 - Debt Service'!K$24,'H-32A-WP06 - Debt Service'!K$27/12,0)),"-")</f>
        <v>0</v>
      </c>
      <c r="N414" s="261"/>
      <c r="O414" s="261"/>
      <c r="P414" s="261">
        <f>IFERROR(IF(-SUM(P$20:P413)+P$15&lt;0.000001,0,IF($C414&gt;='H-32A-WP06 - Debt Service'!M$24,'H-32A-WP06 - Debt Service'!M$27/12,0)),"-")</f>
        <v>0</v>
      </c>
      <c r="Q414" s="261">
        <f>IFERROR(IF(-SUM(Q$20:Q413)+Q$15&lt;0.000001,0,IF($C414&gt;='H-32A-WP06 - Debt Service'!L$24,'H-32A-WP06 - Debt Service'!L$27/12,0)),"-")</f>
        <v>0</v>
      </c>
      <c r="R414" s="261">
        <f>IFERROR(IF(-SUM(R$20:R413)+R$15&lt;0.000001,0,IF($C414&gt;='H-32A-WP06 - Debt Service'!S$24,'H-32A-WP06 - Debt Service'!S$27/12,0)),"-")</f>
        <v>0</v>
      </c>
      <c r="S414" s="261">
        <f>IFERROR(IF(-SUM(S$20:S413)+S$15&lt;0.000001,0,IF($C414&gt;='H-32A-WP06 - Debt Service'!O$24,'H-32A-WP06 - Debt Service'!O$27/12,0)),"-")</f>
        <v>0</v>
      </c>
      <c r="T414" s="261">
        <f>IFERROR(IF(-SUM(T$20:T413)+T$15&lt;0.000001,0,IF($C414&gt;='H-32A-WP06 - Debt Service'!#REF!,'H-32A-WP06 - Debt Service'!#REF!/12,0)),"-")</f>
        <v>0</v>
      </c>
      <c r="U414" s="261">
        <f>IFERROR(IF(-SUM(U$20:U413)+U$15&lt;0.000001,0,IF($C414&gt;='H-32A-WP06 - Debt Service'!T$24,'H-32A-WP06 - Debt Service'!T$27/12,0)),"-")</f>
        <v>0</v>
      </c>
      <c r="V414" s="261">
        <f>IFERROR(IF(-SUM(V$20:V413)+V$15&lt;0.000001,0,IF($C414&gt;='H-32A-WP06 - Debt Service'!N$24,'H-32A-WP06 - Debt Service'!N$27/12,0)),"-")</f>
        <v>0</v>
      </c>
      <c r="W414" s="261">
        <f>IFERROR(IF(-SUM(W$20:W413)+W$15&lt;0.000001,0,IF($C414&gt;='H-32A-WP06 - Debt Service'!Q$24,'H-32A-WP06 - Debt Service'!Q$27/12,0)),"-")</f>
        <v>0</v>
      </c>
      <c r="X414" s="261">
        <f>IFERROR(IF(-SUM(X$20:X413)+X$15&lt;0.000001,0,IF($C414&gt;='H-32A-WP06 - Debt Service'!T$24,'H-32A-WP06 - Debt Service'!T$27/12,0)),"-")</f>
        <v>0</v>
      </c>
      <c r="Y414" s="261">
        <f>IFERROR(IF(-SUM(Y$20:Y413)+Y$15&lt;0.000001,0,IF($C414&gt;='H-32A-WP06 - Debt Service'!#REF!,'H-32A-WP06 - Debt Service'!#REF!/12,0)),"-")</f>
        <v>0</v>
      </c>
      <c r="Z414" s="261">
        <f>IFERROR(IF(-SUM(Z$20:Z413)+Z$15&lt;0.000001,0,IF($C414&gt;='H-32A-WP06 - Debt Service'!S$24,'H-32A-WP06 - Debt Service'!S$27/12,0)),"-")</f>
        <v>0</v>
      </c>
      <c r="AA414" s="261">
        <f>IFERROR(IF(-SUM(AA$20:AA413)+AA$15&lt;0.000001,0,IF($C414&gt;='H-32A-WP06 - Debt Service'!R$24,'H-32A-WP06 - Debt Service'!R$27/12,0)),"-")</f>
        <v>0</v>
      </c>
      <c r="AB414" s="261">
        <f>IFERROR(IF(-SUM(AB$20:AB413)+AB$15&lt;0.000001,0,IF($C414&gt;='H-32A-WP06 - Debt Service'!P$24,'H-32A-WP06 - Debt Service'!P$27/12,0)),"-")</f>
        <v>0</v>
      </c>
      <c r="AC414" s="261">
        <f>IFERROR(IF(-SUM(AC$20:AC413)+AC$15&lt;0.000001,0,IF($C414&gt;='H-32A-WP06 - Debt Service'!#REF!,'H-32A-WP06 - Debt Service'!#REF!/12,0)),"-")</f>
        <v>0</v>
      </c>
      <c r="AD414" s="261">
        <f>IFERROR(IF(-SUM(AD$20:AD413)+AD$15&lt;0.000001,0,IF($C414&gt;='H-32A-WP06 - Debt Service'!#REF!,'H-32A-WP06 - Debt Service'!#REF!/12,0)),"-")</f>
        <v>0</v>
      </c>
      <c r="AE414" s="261">
        <f>IFERROR(IF(-SUM(AE$20:AE413)+AE$15&lt;0.000001,0,IF($C414&gt;='H-32A-WP06 - Debt Service'!#REF!,'H-32A-WP06 - Debt Service'!#REF!/12,0)),"-")</f>
        <v>0</v>
      </c>
      <c r="AF414" s="261">
        <f>IFERROR(IF(-SUM(AF$20:AF413)+AF$15&lt;0.000001,0,IF($C414&gt;='H-32A-WP06 - Debt Service'!#REF!,'H-32A-WP06 - Debt Service'!#REF!/12,0)),"-")</f>
        <v>0</v>
      </c>
      <c r="AH414" s="252">
        <f t="shared" si="28"/>
        <v>2051</v>
      </c>
      <c r="AI414" s="273">
        <f t="shared" si="30"/>
        <v>55458</v>
      </c>
      <c r="AJ414" s="273"/>
      <c r="AK414" s="261" t="str">
        <f>IFERROR(IF(-SUM(AK$20:AK413)+AK$15&lt;0.000001,0,IF($C414&gt;='H-32A-WP06 - Debt Service'!AH$24,'H-32A-WP06 - Debt Service'!AH$27/12,0)),"-")</f>
        <v>-</v>
      </c>
      <c r="AL414" s="261">
        <f>IFERROR(IF(-SUM(AL$20:AL413)+AL$15&lt;0.000001,0,IF($C414&gt;='H-32A-WP06 - Debt Service'!AI$24,'H-32A-WP06 - Debt Service'!AI$27/12,0)),"-")</f>
        <v>0</v>
      </c>
      <c r="AM414" s="261">
        <f>IFERROR(IF(-SUM(AM$20:AM413)+AM$15&lt;0.000001,0,IF($C414&gt;='H-32A-WP06 - Debt Service'!AJ$24,'H-32A-WP06 - Debt Service'!AJ$27/12,0)),"-")</f>
        <v>0</v>
      </c>
      <c r="AN414" s="261">
        <f>IFERROR(IF(-SUM(AN$20:AN413)+AN$15&lt;0.000001,0,IF($C414&gt;='H-32A-WP06 - Debt Service'!AK$24,'H-32A-WP06 - Debt Service'!AK$27/12,0)),"-")</f>
        <v>0</v>
      </c>
      <c r="AO414" s="261">
        <f>IFERROR(IF(-SUM(AO$20:AO413)+AO$15&lt;0.000001,0,IF($C414&gt;='H-32A-WP06 - Debt Service'!AL$24,'H-32A-WP06 - Debt Service'!AL$27/12,0)),"-")</f>
        <v>0</v>
      </c>
      <c r="AP414" s="261">
        <f>IFERROR(IF(-SUM(AP$20:AP413)+AP$15&lt;0.000001,0,IF($C414&gt;='H-32A-WP06 - Debt Service'!AM$24,'H-32A-WP06 - Debt Service'!AM$27/12,0)),"-")</f>
        <v>0</v>
      </c>
      <c r="AQ414" s="261">
        <f>IFERROR(IF(-SUM(AQ$20:AQ413)+AQ$15&lt;0.000001,0,IF($C414&gt;='H-32A-WP06 - Debt Service'!AN$24,'H-32A-WP06 - Debt Service'!AN$27/12,0)),"-")</f>
        <v>0</v>
      </c>
      <c r="AR414" s="261">
        <f>IFERROR(IF(-SUM(AR$20:AR413)+AR$15&lt;0.000001,0,IF($C414&gt;='H-32A-WP06 - Debt Service'!AO$24,'H-32A-WP06 - Debt Service'!AO$27/12,0)),"-")</f>
        <v>0</v>
      </c>
      <c r="AS414" s="261">
        <f>IFERROR(IF(-SUM(AS$20:AS413)+AS$15&lt;0.000001,0,IF($C414&gt;='H-32A-WP06 - Debt Service'!AP$24,'H-32A-WP06 - Debt Service'!AP$27/12,0)),"-")</f>
        <v>0</v>
      </c>
      <c r="AT414" s="261">
        <f>IFERROR(IF(-SUM(AT$20:AT413)+AT$15&lt;0.000001,0,IF($C414&gt;='H-32A-WP06 - Debt Service'!AQ$24,'H-32A-WP06 - Debt Service'!AQ$27/12,0)),"-")</f>
        <v>0</v>
      </c>
    </row>
    <row r="415" spans="2:46" x14ac:dyDescent="0.35">
      <c r="B415" s="252">
        <f t="shared" si="27"/>
        <v>2051</v>
      </c>
      <c r="C415" s="273">
        <f t="shared" si="29"/>
        <v>55488</v>
      </c>
      <c r="D415" s="273"/>
      <c r="E415" s="261">
        <f>IFERROR(IF(-SUM(E$20:E414)+E$15&lt;0.000001,0,IF($C415&gt;='H-32A-WP06 - Debt Service'!C$24,'H-32A-WP06 - Debt Service'!C$27/12,0)),"-")</f>
        <v>0</v>
      </c>
      <c r="F415" s="261">
        <f>IFERROR(IF(-SUM(F$20:F414)+F$15&lt;0.000001,0,IF($C415&gt;='H-32A-WP06 - Debt Service'!D$24,'H-32A-WP06 - Debt Service'!D$27/12,0)),"-")</f>
        <v>0</v>
      </c>
      <c r="G415" s="261">
        <f>IFERROR(IF(-SUM(G$20:G414)+G$15&lt;0.000001,0,IF($C415&gt;='H-32A-WP06 - Debt Service'!E$24,'H-32A-WP06 - Debt Service'!E$27/12,0)),"-")</f>
        <v>0</v>
      </c>
      <c r="H415" s="261">
        <f>IFERROR(IF(-SUM(H$20:H414)+H$15&lt;0.000001,0,IF($C415&gt;='H-32A-WP06 - Debt Service'!F$24,'H-32A-WP06 - Debt Service'!F$27/12,0)),"-")</f>
        <v>0</v>
      </c>
      <c r="I415" s="261">
        <f>IFERROR(IF(-SUM(I$20:I414)+I$15&lt;0.000001,0,IF($C415&gt;='H-32A-WP06 - Debt Service'!G$24,'H-32A-WP06 - Debt Service'!G$27/12,0)),"-")</f>
        <v>0</v>
      </c>
      <c r="J415" s="261">
        <f>IFERROR(IF(-SUM(J$20:J414)+J$15&lt;0.000001,0,IF($C415&gt;='H-32A-WP06 - Debt Service'!H$24,'H-32A-WP06 - Debt Service'!H$27/12,0)),"-")</f>
        <v>0</v>
      </c>
      <c r="K415" s="261">
        <f>IFERROR(IF(-SUM(K$20:K414)+K$15&lt;0.000001,0,IF($C415&gt;='H-32A-WP06 - Debt Service'!I$24,'H-32A-WP06 - Debt Service'!I$27/12,0)),"-")</f>
        <v>0</v>
      </c>
      <c r="L415" s="261">
        <f>IFERROR(IF(-SUM(L$20:L414)+L$15&lt;0.000001,0,IF($C415&gt;='H-32A-WP06 - Debt Service'!J$24,'H-32A-WP06 - Debt Service'!J$27/12,0)),"-")</f>
        <v>0</v>
      </c>
      <c r="M415" s="261">
        <f>IFERROR(IF(-SUM(M$20:M414)+M$15&lt;0.000001,0,IF($C415&gt;='H-32A-WP06 - Debt Service'!K$24,'H-32A-WP06 - Debt Service'!K$27/12,0)),"-")</f>
        <v>0</v>
      </c>
      <c r="N415" s="261"/>
      <c r="O415" s="261"/>
      <c r="P415" s="261">
        <f>IFERROR(IF(-SUM(P$20:P414)+P$15&lt;0.000001,0,IF($C415&gt;='H-32A-WP06 - Debt Service'!M$24,'H-32A-WP06 - Debt Service'!M$27/12,0)),"-")</f>
        <v>0</v>
      </c>
      <c r="Q415" s="261">
        <f>IFERROR(IF(-SUM(Q$20:Q414)+Q$15&lt;0.000001,0,IF($C415&gt;='H-32A-WP06 - Debt Service'!L$24,'H-32A-WP06 - Debt Service'!L$27/12,0)),"-")</f>
        <v>0</v>
      </c>
      <c r="R415" s="261">
        <f>IFERROR(IF(-SUM(R$20:R414)+R$15&lt;0.000001,0,IF($C415&gt;='H-32A-WP06 - Debt Service'!S$24,'H-32A-WP06 - Debt Service'!S$27/12,0)),"-")</f>
        <v>0</v>
      </c>
      <c r="S415" s="261">
        <f>IFERROR(IF(-SUM(S$20:S414)+S$15&lt;0.000001,0,IF($C415&gt;='H-32A-WP06 - Debt Service'!O$24,'H-32A-WP06 - Debt Service'!O$27/12,0)),"-")</f>
        <v>0</v>
      </c>
      <c r="T415" s="261">
        <f>IFERROR(IF(-SUM(T$20:T414)+T$15&lt;0.000001,0,IF($C415&gt;='H-32A-WP06 - Debt Service'!#REF!,'H-32A-WP06 - Debt Service'!#REF!/12,0)),"-")</f>
        <v>0</v>
      </c>
      <c r="U415" s="261">
        <f>IFERROR(IF(-SUM(U$20:U414)+U$15&lt;0.000001,0,IF($C415&gt;='H-32A-WP06 - Debt Service'!T$24,'H-32A-WP06 - Debt Service'!T$27/12,0)),"-")</f>
        <v>0</v>
      </c>
      <c r="V415" s="261">
        <f>IFERROR(IF(-SUM(V$20:V414)+V$15&lt;0.000001,0,IF($C415&gt;='H-32A-WP06 - Debt Service'!N$24,'H-32A-WP06 - Debt Service'!N$27/12,0)),"-")</f>
        <v>0</v>
      </c>
      <c r="W415" s="261">
        <f>IFERROR(IF(-SUM(W$20:W414)+W$15&lt;0.000001,0,IF($C415&gt;='H-32A-WP06 - Debt Service'!Q$24,'H-32A-WP06 - Debt Service'!Q$27/12,0)),"-")</f>
        <v>0</v>
      </c>
      <c r="X415" s="261">
        <f>IFERROR(IF(-SUM(X$20:X414)+X$15&lt;0.000001,0,IF($C415&gt;='H-32A-WP06 - Debt Service'!T$24,'H-32A-WP06 - Debt Service'!T$27/12,0)),"-")</f>
        <v>0</v>
      </c>
      <c r="Y415" s="261">
        <f>IFERROR(IF(-SUM(Y$20:Y414)+Y$15&lt;0.000001,0,IF($C415&gt;='H-32A-WP06 - Debt Service'!#REF!,'H-32A-WP06 - Debt Service'!#REF!/12,0)),"-")</f>
        <v>0</v>
      </c>
      <c r="Z415" s="261">
        <f>IFERROR(IF(-SUM(Z$20:Z414)+Z$15&lt;0.000001,0,IF($C415&gt;='H-32A-WP06 - Debt Service'!S$24,'H-32A-WP06 - Debt Service'!S$27/12,0)),"-")</f>
        <v>0</v>
      </c>
      <c r="AA415" s="261">
        <f>IFERROR(IF(-SUM(AA$20:AA414)+AA$15&lt;0.000001,0,IF($C415&gt;='H-32A-WP06 - Debt Service'!R$24,'H-32A-WP06 - Debt Service'!R$27/12,0)),"-")</f>
        <v>0</v>
      </c>
      <c r="AB415" s="261">
        <f>IFERROR(IF(-SUM(AB$20:AB414)+AB$15&lt;0.000001,0,IF($C415&gt;='H-32A-WP06 - Debt Service'!P$24,'H-32A-WP06 - Debt Service'!P$27/12,0)),"-")</f>
        <v>0</v>
      </c>
      <c r="AC415" s="261">
        <f>IFERROR(IF(-SUM(AC$20:AC414)+AC$15&lt;0.000001,0,IF($C415&gt;='H-32A-WP06 - Debt Service'!#REF!,'H-32A-WP06 - Debt Service'!#REF!/12,0)),"-")</f>
        <v>0</v>
      </c>
      <c r="AD415" s="261">
        <f>IFERROR(IF(-SUM(AD$20:AD414)+AD$15&lt;0.000001,0,IF($C415&gt;='H-32A-WP06 - Debt Service'!#REF!,'H-32A-WP06 - Debt Service'!#REF!/12,0)),"-")</f>
        <v>0</v>
      </c>
      <c r="AE415" s="261">
        <f>IFERROR(IF(-SUM(AE$20:AE414)+AE$15&lt;0.000001,0,IF($C415&gt;='H-32A-WP06 - Debt Service'!#REF!,'H-32A-WP06 - Debt Service'!#REF!/12,0)),"-")</f>
        <v>0</v>
      </c>
      <c r="AF415" s="261">
        <f>IFERROR(IF(-SUM(AF$20:AF414)+AF$15&lt;0.000001,0,IF($C415&gt;='H-32A-WP06 - Debt Service'!#REF!,'H-32A-WP06 - Debt Service'!#REF!/12,0)),"-")</f>
        <v>0</v>
      </c>
      <c r="AH415" s="252">
        <f t="shared" si="28"/>
        <v>2051</v>
      </c>
      <c r="AI415" s="273">
        <f t="shared" si="30"/>
        <v>55488</v>
      </c>
      <c r="AJ415" s="273"/>
      <c r="AK415" s="261" t="str">
        <f>IFERROR(IF(-SUM(AK$20:AK414)+AK$15&lt;0.000001,0,IF($C415&gt;='H-32A-WP06 - Debt Service'!AH$24,'H-32A-WP06 - Debt Service'!AH$27/12,0)),"-")</f>
        <v>-</v>
      </c>
      <c r="AL415" s="261">
        <f>IFERROR(IF(-SUM(AL$20:AL414)+AL$15&lt;0.000001,0,IF($C415&gt;='H-32A-WP06 - Debt Service'!AI$24,'H-32A-WP06 - Debt Service'!AI$27/12,0)),"-")</f>
        <v>0</v>
      </c>
      <c r="AM415" s="261">
        <f>IFERROR(IF(-SUM(AM$20:AM414)+AM$15&lt;0.000001,0,IF($C415&gt;='H-32A-WP06 - Debt Service'!AJ$24,'H-32A-WP06 - Debt Service'!AJ$27/12,0)),"-")</f>
        <v>0</v>
      </c>
      <c r="AN415" s="261">
        <f>IFERROR(IF(-SUM(AN$20:AN414)+AN$15&lt;0.000001,0,IF($C415&gt;='H-32A-WP06 - Debt Service'!AK$24,'H-32A-WP06 - Debt Service'!AK$27/12,0)),"-")</f>
        <v>0</v>
      </c>
      <c r="AO415" s="261">
        <f>IFERROR(IF(-SUM(AO$20:AO414)+AO$15&lt;0.000001,0,IF($C415&gt;='H-32A-WP06 - Debt Service'!AL$24,'H-32A-WP06 - Debt Service'!AL$27/12,0)),"-")</f>
        <v>0</v>
      </c>
      <c r="AP415" s="261">
        <f>IFERROR(IF(-SUM(AP$20:AP414)+AP$15&lt;0.000001,0,IF($C415&gt;='H-32A-WP06 - Debt Service'!AM$24,'H-32A-WP06 - Debt Service'!AM$27/12,0)),"-")</f>
        <v>0</v>
      </c>
      <c r="AQ415" s="261">
        <f>IFERROR(IF(-SUM(AQ$20:AQ414)+AQ$15&lt;0.000001,0,IF($C415&gt;='H-32A-WP06 - Debt Service'!AN$24,'H-32A-WP06 - Debt Service'!AN$27/12,0)),"-")</f>
        <v>0</v>
      </c>
      <c r="AR415" s="261">
        <f>IFERROR(IF(-SUM(AR$20:AR414)+AR$15&lt;0.000001,0,IF($C415&gt;='H-32A-WP06 - Debt Service'!AO$24,'H-32A-WP06 - Debt Service'!AO$27/12,0)),"-")</f>
        <v>0</v>
      </c>
      <c r="AS415" s="261">
        <f>IFERROR(IF(-SUM(AS$20:AS414)+AS$15&lt;0.000001,0,IF($C415&gt;='H-32A-WP06 - Debt Service'!AP$24,'H-32A-WP06 - Debt Service'!AP$27/12,0)),"-")</f>
        <v>0</v>
      </c>
      <c r="AT415" s="261">
        <f>IFERROR(IF(-SUM(AT$20:AT414)+AT$15&lt;0.000001,0,IF($C415&gt;='H-32A-WP06 - Debt Service'!AQ$24,'H-32A-WP06 - Debt Service'!AQ$27/12,0)),"-")</f>
        <v>0</v>
      </c>
    </row>
    <row r="416" spans="2:46" x14ac:dyDescent="0.35">
      <c r="B416" s="252">
        <f t="shared" si="27"/>
        <v>2052</v>
      </c>
      <c r="C416" s="273">
        <f t="shared" si="29"/>
        <v>55519</v>
      </c>
      <c r="D416" s="273"/>
      <c r="E416" s="261">
        <f>IFERROR(IF(-SUM(E$20:E415)+E$15&lt;0.000001,0,IF($C416&gt;='H-32A-WP06 - Debt Service'!C$24,'H-32A-WP06 - Debt Service'!C$27/12,0)),"-")</f>
        <v>0</v>
      </c>
      <c r="F416" s="261">
        <f>IFERROR(IF(-SUM(F$20:F415)+F$15&lt;0.000001,0,IF($C416&gt;='H-32A-WP06 - Debt Service'!D$24,'H-32A-WP06 - Debt Service'!D$27/12,0)),"-")</f>
        <v>0</v>
      </c>
      <c r="G416" s="261">
        <f>IFERROR(IF(-SUM(G$20:G415)+G$15&lt;0.000001,0,IF($C416&gt;='H-32A-WP06 - Debt Service'!E$24,'H-32A-WP06 - Debt Service'!E$27/12,0)),"-")</f>
        <v>0</v>
      </c>
      <c r="H416" s="261">
        <f>IFERROR(IF(-SUM(H$20:H415)+H$15&lt;0.000001,0,IF($C416&gt;='H-32A-WP06 - Debt Service'!F$24,'H-32A-WP06 - Debt Service'!F$27/12,0)),"-")</f>
        <v>0</v>
      </c>
      <c r="I416" s="261">
        <f>IFERROR(IF(-SUM(I$20:I415)+I$15&lt;0.000001,0,IF($C416&gt;='H-32A-WP06 - Debt Service'!G$24,'H-32A-WP06 - Debt Service'!G$27/12,0)),"-")</f>
        <v>0</v>
      </c>
      <c r="J416" s="261">
        <f>IFERROR(IF(-SUM(J$20:J415)+J$15&lt;0.000001,0,IF($C416&gt;='H-32A-WP06 - Debt Service'!H$24,'H-32A-WP06 - Debt Service'!H$27/12,0)),"-")</f>
        <v>0</v>
      </c>
      <c r="K416" s="261">
        <f>IFERROR(IF(-SUM(K$20:K415)+K$15&lt;0.000001,0,IF($C416&gt;='H-32A-WP06 - Debt Service'!I$24,'H-32A-WP06 - Debt Service'!I$27/12,0)),"-")</f>
        <v>0</v>
      </c>
      <c r="L416" s="261">
        <f>IFERROR(IF(-SUM(L$20:L415)+L$15&lt;0.000001,0,IF($C416&gt;='H-32A-WP06 - Debt Service'!J$24,'H-32A-WP06 - Debt Service'!J$27/12,0)),"-")</f>
        <v>0</v>
      </c>
      <c r="M416" s="261">
        <f>IFERROR(IF(-SUM(M$20:M415)+M$15&lt;0.000001,0,IF($C416&gt;='H-32A-WP06 - Debt Service'!K$24,'H-32A-WP06 - Debt Service'!K$27/12,0)),"-")</f>
        <v>0</v>
      </c>
      <c r="N416" s="261"/>
      <c r="O416" s="261"/>
      <c r="P416" s="261">
        <f>IFERROR(IF(-SUM(P$20:P415)+P$15&lt;0.000001,0,IF($C416&gt;='H-32A-WP06 - Debt Service'!M$24,'H-32A-WP06 - Debt Service'!M$27/12,0)),"-")</f>
        <v>0</v>
      </c>
      <c r="Q416" s="261">
        <f>IFERROR(IF(-SUM(Q$20:Q415)+Q$15&lt;0.000001,0,IF($C416&gt;='H-32A-WP06 - Debt Service'!L$24,'H-32A-WP06 - Debt Service'!L$27/12,0)),"-")</f>
        <v>0</v>
      </c>
      <c r="R416" s="261">
        <f>IFERROR(IF(-SUM(R$20:R415)+R$15&lt;0.000001,0,IF($C416&gt;='H-32A-WP06 - Debt Service'!S$24,'H-32A-WP06 - Debt Service'!S$27/12,0)),"-")</f>
        <v>0</v>
      </c>
      <c r="S416" s="261">
        <f>IFERROR(IF(-SUM(S$20:S415)+S$15&lt;0.000001,0,IF($C416&gt;='H-32A-WP06 - Debt Service'!O$24,'H-32A-WP06 - Debt Service'!O$27/12,0)),"-")</f>
        <v>0</v>
      </c>
      <c r="T416" s="261">
        <f>IFERROR(IF(-SUM(T$20:T415)+T$15&lt;0.000001,0,IF($C416&gt;='H-32A-WP06 - Debt Service'!#REF!,'H-32A-WP06 - Debt Service'!#REF!/12,0)),"-")</f>
        <v>0</v>
      </c>
      <c r="U416" s="261">
        <f>IFERROR(IF(-SUM(U$20:U415)+U$15&lt;0.000001,0,IF($C416&gt;='H-32A-WP06 - Debt Service'!T$24,'H-32A-WP06 - Debt Service'!T$27/12,0)),"-")</f>
        <v>0</v>
      </c>
      <c r="V416" s="261">
        <f>IFERROR(IF(-SUM(V$20:V415)+V$15&lt;0.000001,0,IF($C416&gt;='H-32A-WP06 - Debt Service'!N$24,'H-32A-WP06 - Debt Service'!N$27/12,0)),"-")</f>
        <v>0</v>
      </c>
      <c r="W416" s="261">
        <f>IFERROR(IF(-SUM(W$20:W415)+W$15&lt;0.000001,0,IF($C416&gt;='H-32A-WP06 - Debt Service'!Q$24,'H-32A-WP06 - Debt Service'!Q$27/12,0)),"-")</f>
        <v>0</v>
      </c>
      <c r="X416" s="261">
        <f>IFERROR(IF(-SUM(X$20:X415)+X$15&lt;0.000001,0,IF($C416&gt;='H-32A-WP06 - Debt Service'!T$24,'H-32A-WP06 - Debt Service'!T$27/12,0)),"-")</f>
        <v>0</v>
      </c>
      <c r="Y416" s="261">
        <f>IFERROR(IF(-SUM(Y$20:Y415)+Y$15&lt;0.000001,0,IF($C416&gt;='H-32A-WP06 - Debt Service'!#REF!,'H-32A-WP06 - Debt Service'!#REF!/12,0)),"-")</f>
        <v>0</v>
      </c>
      <c r="Z416" s="261">
        <f>IFERROR(IF(-SUM(Z$20:Z415)+Z$15&lt;0.000001,0,IF($C416&gt;='H-32A-WP06 - Debt Service'!S$24,'H-32A-WP06 - Debt Service'!S$27/12,0)),"-")</f>
        <v>0</v>
      </c>
      <c r="AA416" s="261">
        <f>IFERROR(IF(-SUM(AA$20:AA415)+AA$15&lt;0.000001,0,IF($C416&gt;='H-32A-WP06 - Debt Service'!R$24,'H-32A-WP06 - Debt Service'!R$27/12,0)),"-")</f>
        <v>0</v>
      </c>
      <c r="AB416" s="261">
        <f>IFERROR(IF(-SUM(AB$20:AB415)+AB$15&lt;0.000001,0,IF($C416&gt;='H-32A-WP06 - Debt Service'!P$24,'H-32A-WP06 - Debt Service'!P$27/12,0)),"-")</f>
        <v>0</v>
      </c>
      <c r="AC416" s="261">
        <f>IFERROR(IF(-SUM(AC$20:AC415)+AC$15&lt;0.000001,0,IF($C416&gt;='H-32A-WP06 - Debt Service'!#REF!,'H-32A-WP06 - Debt Service'!#REF!/12,0)),"-")</f>
        <v>0</v>
      </c>
      <c r="AD416" s="261">
        <f>IFERROR(IF(-SUM(AD$20:AD415)+AD$15&lt;0.000001,0,IF($C416&gt;='H-32A-WP06 - Debt Service'!#REF!,'H-32A-WP06 - Debt Service'!#REF!/12,0)),"-")</f>
        <v>0</v>
      </c>
      <c r="AE416" s="261">
        <f>IFERROR(IF(-SUM(AE$20:AE415)+AE$15&lt;0.000001,0,IF($C416&gt;='H-32A-WP06 - Debt Service'!#REF!,'H-32A-WP06 - Debt Service'!#REF!/12,0)),"-")</f>
        <v>0</v>
      </c>
      <c r="AF416" s="261">
        <f>IFERROR(IF(-SUM(AF$20:AF415)+AF$15&lt;0.000001,0,IF($C416&gt;='H-32A-WP06 - Debt Service'!#REF!,'H-32A-WP06 - Debt Service'!#REF!/12,0)),"-")</f>
        <v>0</v>
      </c>
      <c r="AH416" s="252">
        <f t="shared" si="28"/>
        <v>2052</v>
      </c>
      <c r="AI416" s="273">
        <f t="shared" si="30"/>
        <v>55519</v>
      </c>
      <c r="AJ416" s="273"/>
      <c r="AK416" s="261" t="str">
        <f>IFERROR(IF(-SUM(AK$20:AK415)+AK$15&lt;0.000001,0,IF($C416&gt;='H-32A-WP06 - Debt Service'!AH$24,'H-32A-WP06 - Debt Service'!AH$27/12,0)),"-")</f>
        <v>-</v>
      </c>
      <c r="AL416" s="261">
        <f>IFERROR(IF(-SUM(AL$20:AL415)+AL$15&lt;0.000001,0,IF($C416&gt;='H-32A-WP06 - Debt Service'!AI$24,'H-32A-WP06 - Debt Service'!AI$27/12,0)),"-")</f>
        <v>0</v>
      </c>
      <c r="AM416" s="261">
        <f>IFERROR(IF(-SUM(AM$20:AM415)+AM$15&lt;0.000001,0,IF($C416&gt;='H-32A-WP06 - Debt Service'!AJ$24,'H-32A-WP06 - Debt Service'!AJ$27/12,0)),"-")</f>
        <v>0</v>
      </c>
      <c r="AN416" s="261">
        <f>IFERROR(IF(-SUM(AN$20:AN415)+AN$15&lt;0.000001,0,IF($C416&gt;='H-32A-WP06 - Debt Service'!AK$24,'H-32A-WP06 - Debt Service'!AK$27/12,0)),"-")</f>
        <v>0</v>
      </c>
      <c r="AO416" s="261">
        <f>IFERROR(IF(-SUM(AO$20:AO415)+AO$15&lt;0.000001,0,IF($C416&gt;='H-32A-WP06 - Debt Service'!AL$24,'H-32A-WP06 - Debt Service'!AL$27/12,0)),"-")</f>
        <v>0</v>
      </c>
      <c r="AP416" s="261">
        <f>IFERROR(IF(-SUM(AP$20:AP415)+AP$15&lt;0.000001,0,IF($C416&gt;='H-32A-WP06 - Debt Service'!AM$24,'H-32A-WP06 - Debt Service'!AM$27/12,0)),"-")</f>
        <v>0</v>
      </c>
      <c r="AQ416" s="261">
        <f>IFERROR(IF(-SUM(AQ$20:AQ415)+AQ$15&lt;0.000001,0,IF($C416&gt;='H-32A-WP06 - Debt Service'!AN$24,'H-32A-WP06 - Debt Service'!AN$27/12,0)),"-")</f>
        <v>0</v>
      </c>
      <c r="AR416" s="261">
        <f>IFERROR(IF(-SUM(AR$20:AR415)+AR$15&lt;0.000001,0,IF($C416&gt;='H-32A-WP06 - Debt Service'!AO$24,'H-32A-WP06 - Debt Service'!AO$27/12,0)),"-")</f>
        <v>0</v>
      </c>
      <c r="AS416" s="261">
        <f>IFERROR(IF(-SUM(AS$20:AS415)+AS$15&lt;0.000001,0,IF($C416&gt;='H-32A-WP06 - Debt Service'!AP$24,'H-32A-WP06 - Debt Service'!AP$27/12,0)),"-")</f>
        <v>0</v>
      </c>
      <c r="AT416" s="261">
        <f>IFERROR(IF(-SUM(AT$20:AT415)+AT$15&lt;0.000001,0,IF($C416&gt;='H-32A-WP06 - Debt Service'!AQ$24,'H-32A-WP06 - Debt Service'!AQ$27/12,0)),"-")</f>
        <v>0</v>
      </c>
    </row>
    <row r="417" spans="2:46" x14ac:dyDescent="0.35">
      <c r="B417" s="252">
        <f t="shared" si="27"/>
        <v>2052</v>
      </c>
      <c r="C417" s="273">
        <f t="shared" si="29"/>
        <v>55550</v>
      </c>
      <c r="D417" s="273"/>
      <c r="E417" s="261">
        <f>IFERROR(IF(-SUM(E$20:E416)+E$15&lt;0.000001,0,IF($C417&gt;='H-32A-WP06 - Debt Service'!C$24,'H-32A-WP06 - Debt Service'!C$27/12,0)),"-")</f>
        <v>0</v>
      </c>
      <c r="F417" s="261">
        <f>IFERROR(IF(-SUM(F$20:F416)+F$15&lt;0.000001,0,IF($C417&gt;='H-32A-WP06 - Debt Service'!D$24,'H-32A-WP06 - Debt Service'!D$27/12,0)),"-")</f>
        <v>0</v>
      </c>
      <c r="G417" s="261">
        <f>IFERROR(IF(-SUM(G$20:G416)+G$15&lt;0.000001,0,IF($C417&gt;='H-32A-WP06 - Debt Service'!E$24,'H-32A-WP06 - Debt Service'!E$27/12,0)),"-")</f>
        <v>0</v>
      </c>
      <c r="H417" s="261">
        <f>IFERROR(IF(-SUM(H$20:H416)+H$15&lt;0.000001,0,IF($C417&gt;='H-32A-WP06 - Debt Service'!F$24,'H-32A-WP06 - Debt Service'!F$27/12,0)),"-")</f>
        <v>0</v>
      </c>
      <c r="I417" s="261">
        <f>IFERROR(IF(-SUM(I$20:I416)+I$15&lt;0.000001,0,IF($C417&gt;='H-32A-WP06 - Debt Service'!G$24,'H-32A-WP06 - Debt Service'!G$27/12,0)),"-")</f>
        <v>0</v>
      </c>
      <c r="J417" s="261">
        <f>IFERROR(IF(-SUM(J$20:J416)+J$15&lt;0.000001,0,IF($C417&gt;='H-32A-WP06 - Debt Service'!H$24,'H-32A-WP06 - Debt Service'!H$27/12,0)),"-")</f>
        <v>0</v>
      </c>
      <c r="K417" s="261">
        <f>IFERROR(IF(-SUM(K$20:K416)+K$15&lt;0.000001,0,IF($C417&gt;='H-32A-WP06 - Debt Service'!I$24,'H-32A-WP06 - Debt Service'!I$27/12,0)),"-")</f>
        <v>0</v>
      </c>
      <c r="L417" s="261">
        <f>IFERROR(IF(-SUM(L$20:L416)+L$15&lt;0.000001,0,IF($C417&gt;='H-32A-WP06 - Debt Service'!J$24,'H-32A-WP06 - Debt Service'!J$27/12,0)),"-")</f>
        <v>0</v>
      </c>
      <c r="M417" s="261">
        <f>IFERROR(IF(-SUM(M$20:M416)+M$15&lt;0.000001,0,IF($C417&gt;='H-32A-WP06 - Debt Service'!K$24,'H-32A-WP06 - Debt Service'!K$27/12,0)),"-")</f>
        <v>0</v>
      </c>
      <c r="N417" s="261"/>
      <c r="O417" s="261"/>
      <c r="P417" s="261">
        <f>IFERROR(IF(-SUM(P$20:P416)+P$15&lt;0.000001,0,IF($C417&gt;='H-32A-WP06 - Debt Service'!M$24,'H-32A-WP06 - Debt Service'!M$27/12,0)),"-")</f>
        <v>0</v>
      </c>
      <c r="Q417" s="261">
        <f>IFERROR(IF(-SUM(Q$20:Q416)+Q$15&lt;0.000001,0,IF($C417&gt;='H-32A-WP06 - Debt Service'!L$24,'H-32A-WP06 - Debt Service'!L$27/12,0)),"-")</f>
        <v>0</v>
      </c>
      <c r="R417" s="261">
        <f>IFERROR(IF(-SUM(R$20:R416)+R$15&lt;0.000001,0,IF($C417&gt;='H-32A-WP06 - Debt Service'!S$24,'H-32A-WP06 - Debt Service'!S$27/12,0)),"-")</f>
        <v>0</v>
      </c>
      <c r="S417" s="261">
        <f>IFERROR(IF(-SUM(S$20:S416)+S$15&lt;0.000001,0,IF($C417&gt;='H-32A-WP06 - Debt Service'!O$24,'H-32A-WP06 - Debt Service'!O$27/12,0)),"-")</f>
        <v>0</v>
      </c>
      <c r="T417" s="261">
        <f>IFERROR(IF(-SUM(T$20:T416)+T$15&lt;0.000001,0,IF($C417&gt;='H-32A-WP06 - Debt Service'!#REF!,'H-32A-WP06 - Debt Service'!#REF!/12,0)),"-")</f>
        <v>0</v>
      </c>
      <c r="U417" s="261">
        <f>IFERROR(IF(-SUM(U$20:U416)+U$15&lt;0.000001,0,IF($C417&gt;='H-32A-WP06 - Debt Service'!T$24,'H-32A-WP06 - Debt Service'!T$27/12,0)),"-")</f>
        <v>0</v>
      </c>
      <c r="V417" s="261">
        <f>IFERROR(IF(-SUM(V$20:V416)+V$15&lt;0.000001,0,IF($C417&gt;='H-32A-WP06 - Debt Service'!N$24,'H-32A-WP06 - Debt Service'!N$27/12,0)),"-")</f>
        <v>0</v>
      </c>
      <c r="W417" s="261">
        <f>IFERROR(IF(-SUM(W$20:W416)+W$15&lt;0.000001,0,IF($C417&gt;='H-32A-WP06 - Debt Service'!Q$24,'H-32A-WP06 - Debt Service'!Q$27/12,0)),"-")</f>
        <v>0</v>
      </c>
      <c r="X417" s="261">
        <f>IFERROR(IF(-SUM(X$20:X416)+X$15&lt;0.000001,0,IF($C417&gt;='H-32A-WP06 - Debt Service'!T$24,'H-32A-WP06 - Debt Service'!T$27/12,0)),"-")</f>
        <v>0</v>
      </c>
      <c r="Y417" s="261">
        <f>IFERROR(IF(-SUM(Y$20:Y416)+Y$15&lt;0.000001,0,IF($C417&gt;='H-32A-WP06 - Debt Service'!#REF!,'H-32A-WP06 - Debt Service'!#REF!/12,0)),"-")</f>
        <v>0</v>
      </c>
      <c r="Z417" s="261">
        <f>IFERROR(IF(-SUM(Z$20:Z416)+Z$15&lt;0.000001,0,IF($C417&gt;='H-32A-WP06 - Debt Service'!S$24,'H-32A-WP06 - Debt Service'!S$27/12,0)),"-")</f>
        <v>0</v>
      </c>
      <c r="AA417" s="261">
        <f>IFERROR(IF(-SUM(AA$20:AA416)+AA$15&lt;0.000001,0,IF($C417&gt;='H-32A-WP06 - Debt Service'!R$24,'H-32A-WP06 - Debt Service'!R$27/12,0)),"-")</f>
        <v>0</v>
      </c>
      <c r="AB417" s="261">
        <f>IFERROR(IF(-SUM(AB$20:AB416)+AB$15&lt;0.000001,0,IF($C417&gt;='H-32A-WP06 - Debt Service'!P$24,'H-32A-WP06 - Debt Service'!P$27/12,0)),"-")</f>
        <v>0</v>
      </c>
      <c r="AC417" s="261">
        <f>IFERROR(IF(-SUM(AC$20:AC416)+AC$15&lt;0.000001,0,IF($C417&gt;='H-32A-WP06 - Debt Service'!#REF!,'H-32A-WP06 - Debt Service'!#REF!/12,0)),"-")</f>
        <v>0</v>
      </c>
      <c r="AD417" s="261">
        <f>IFERROR(IF(-SUM(AD$20:AD416)+AD$15&lt;0.000001,0,IF($C417&gt;='H-32A-WP06 - Debt Service'!#REF!,'H-32A-WP06 - Debt Service'!#REF!/12,0)),"-")</f>
        <v>0</v>
      </c>
      <c r="AE417" s="261">
        <f>IFERROR(IF(-SUM(AE$20:AE416)+AE$15&lt;0.000001,0,IF($C417&gt;='H-32A-WP06 - Debt Service'!#REF!,'H-32A-WP06 - Debt Service'!#REF!/12,0)),"-")</f>
        <v>0</v>
      </c>
      <c r="AF417" s="261">
        <f>IFERROR(IF(-SUM(AF$20:AF416)+AF$15&lt;0.000001,0,IF($C417&gt;='H-32A-WP06 - Debt Service'!#REF!,'H-32A-WP06 - Debt Service'!#REF!/12,0)),"-")</f>
        <v>0</v>
      </c>
      <c r="AH417" s="252">
        <f t="shared" si="28"/>
        <v>2052</v>
      </c>
      <c r="AI417" s="273">
        <f t="shared" si="30"/>
        <v>55550</v>
      </c>
      <c r="AJ417" s="273"/>
      <c r="AK417" s="261" t="str">
        <f>IFERROR(IF(-SUM(AK$20:AK416)+AK$15&lt;0.000001,0,IF($C417&gt;='H-32A-WP06 - Debt Service'!AH$24,'H-32A-WP06 - Debt Service'!AH$27/12,0)),"-")</f>
        <v>-</v>
      </c>
      <c r="AL417" s="261">
        <f>IFERROR(IF(-SUM(AL$20:AL416)+AL$15&lt;0.000001,0,IF($C417&gt;='H-32A-WP06 - Debt Service'!AI$24,'H-32A-WP06 - Debt Service'!AI$27/12,0)),"-")</f>
        <v>0</v>
      </c>
      <c r="AM417" s="261">
        <f>IFERROR(IF(-SUM(AM$20:AM416)+AM$15&lt;0.000001,0,IF($C417&gt;='H-32A-WP06 - Debt Service'!AJ$24,'H-32A-WP06 - Debt Service'!AJ$27/12,0)),"-")</f>
        <v>0</v>
      </c>
      <c r="AN417" s="261">
        <f>IFERROR(IF(-SUM(AN$20:AN416)+AN$15&lt;0.000001,0,IF($C417&gt;='H-32A-WP06 - Debt Service'!AK$24,'H-32A-WP06 - Debt Service'!AK$27/12,0)),"-")</f>
        <v>0</v>
      </c>
      <c r="AO417" s="261">
        <f>IFERROR(IF(-SUM(AO$20:AO416)+AO$15&lt;0.000001,0,IF($C417&gt;='H-32A-WP06 - Debt Service'!AL$24,'H-32A-WP06 - Debt Service'!AL$27/12,0)),"-")</f>
        <v>0</v>
      </c>
      <c r="AP417" s="261">
        <f>IFERROR(IF(-SUM(AP$20:AP416)+AP$15&lt;0.000001,0,IF($C417&gt;='H-32A-WP06 - Debt Service'!AM$24,'H-32A-WP06 - Debt Service'!AM$27/12,0)),"-")</f>
        <v>0</v>
      </c>
      <c r="AQ417" s="261">
        <f>IFERROR(IF(-SUM(AQ$20:AQ416)+AQ$15&lt;0.000001,0,IF($C417&gt;='H-32A-WP06 - Debt Service'!AN$24,'H-32A-WP06 - Debt Service'!AN$27/12,0)),"-")</f>
        <v>0</v>
      </c>
      <c r="AR417" s="261">
        <f>IFERROR(IF(-SUM(AR$20:AR416)+AR$15&lt;0.000001,0,IF($C417&gt;='H-32A-WP06 - Debt Service'!AO$24,'H-32A-WP06 - Debt Service'!AO$27/12,0)),"-")</f>
        <v>0</v>
      </c>
      <c r="AS417" s="261">
        <f>IFERROR(IF(-SUM(AS$20:AS416)+AS$15&lt;0.000001,0,IF($C417&gt;='H-32A-WP06 - Debt Service'!AP$24,'H-32A-WP06 - Debt Service'!AP$27/12,0)),"-")</f>
        <v>0</v>
      </c>
      <c r="AT417" s="261">
        <f>IFERROR(IF(-SUM(AT$20:AT416)+AT$15&lt;0.000001,0,IF($C417&gt;='H-32A-WP06 - Debt Service'!AQ$24,'H-32A-WP06 - Debt Service'!AQ$27/12,0)),"-")</f>
        <v>0</v>
      </c>
    </row>
    <row r="418" spans="2:46" x14ac:dyDescent="0.35">
      <c r="B418" s="252">
        <f t="shared" si="27"/>
        <v>2052</v>
      </c>
      <c r="C418" s="273">
        <f t="shared" si="29"/>
        <v>55579</v>
      </c>
      <c r="D418" s="273"/>
      <c r="E418" s="261">
        <f>IFERROR(IF(-SUM(E$20:E417)+E$15&lt;0.000001,0,IF($C418&gt;='H-32A-WP06 - Debt Service'!C$24,'H-32A-WP06 - Debt Service'!C$27/12,0)),"-")</f>
        <v>0</v>
      </c>
      <c r="F418" s="261">
        <f>IFERROR(IF(-SUM(F$20:F417)+F$15&lt;0.000001,0,IF($C418&gt;='H-32A-WP06 - Debt Service'!D$24,'H-32A-WP06 - Debt Service'!D$27/12,0)),"-")</f>
        <v>0</v>
      </c>
      <c r="G418" s="261">
        <f>IFERROR(IF(-SUM(G$20:G417)+G$15&lt;0.000001,0,IF($C418&gt;='H-32A-WP06 - Debt Service'!E$24,'H-32A-WP06 - Debt Service'!E$27/12,0)),"-")</f>
        <v>0</v>
      </c>
      <c r="H418" s="261">
        <f>IFERROR(IF(-SUM(H$20:H417)+H$15&lt;0.000001,0,IF($C418&gt;='H-32A-WP06 - Debt Service'!F$24,'H-32A-WP06 - Debt Service'!F$27/12,0)),"-")</f>
        <v>0</v>
      </c>
      <c r="I418" s="261">
        <f>IFERROR(IF(-SUM(I$20:I417)+I$15&lt;0.000001,0,IF($C418&gt;='H-32A-WP06 - Debt Service'!G$24,'H-32A-WP06 - Debt Service'!G$27/12,0)),"-")</f>
        <v>0</v>
      </c>
      <c r="J418" s="261">
        <f>IFERROR(IF(-SUM(J$20:J417)+J$15&lt;0.000001,0,IF($C418&gt;='H-32A-WP06 - Debt Service'!H$24,'H-32A-WP06 - Debt Service'!H$27/12,0)),"-")</f>
        <v>0</v>
      </c>
      <c r="K418" s="261">
        <f>IFERROR(IF(-SUM(K$20:K417)+K$15&lt;0.000001,0,IF($C418&gt;='H-32A-WP06 - Debt Service'!I$24,'H-32A-WP06 - Debt Service'!I$27/12,0)),"-")</f>
        <v>0</v>
      </c>
      <c r="L418" s="261">
        <f>IFERROR(IF(-SUM(L$20:L417)+L$15&lt;0.000001,0,IF($C418&gt;='H-32A-WP06 - Debt Service'!J$24,'H-32A-WP06 - Debt Service'!J$27/12,0)),"-")</f>
        <v>0</v>
      </c>
      <c r="M418" s="261">
        <f>IFERROR(IF(-SUM(M$20:M417)+M$15&lt;0.000001,0,IF($C418&gt;='H-32A-WP06 - Debt Service'!K$24,'H-32A-WP06 - Debt Service'!K$27/12,0)),"-")</f>
        <v>0</v>
      </c>
      <c r="N418" s="261"/>
      <c r="O418" s="261"/>
      <c r="P418" s="261">
        <f>IFERROR(IF(-SUM(P$20:P417)+P$15&lt;0.000001,0,IF($C418&gt;='H-32A-WP06 - Debt Service'!M$24,'H-32A-WP06 - Debt Service'!M$27/12,0)),"-")</f>
        <v>0</v>
      </c>
      <c r="Q418" s="261">
        <f>IFERROR(IF(-SUM(Q$20:Q417)+Q$15&lt;0.000001,0,IF($C418&gt;='H-32A-WP06 - Debt Service'!L$24,'H-32A-WP06 - Debt Service'!L$27/12,0)),"-")</f>
        <v>0</v>
      </c>
      <c r="R418" s="261">
        <f>IFERROR(IF(-SUM(R$20:R417)+R$15&lt;0.000001,0,IF($C418&gt;='H-32A-WP06 - Debt Service'!S$24,'H-32A-WP06 - Debt Service'!S$27/12,0)),"-")</f>
        <v>0</v>
      </c>
      <c r="S418" s="261">
        <f>IFERROR(IF(-SUM(S$20:S417)+S$15&lt;0.000001,0,IF($C418&gt;='H-32A-WP06 - Debt Service'!O$24,'H-32A-WP06 - Debt Service'!O$27/12,0)),"-")</f>
        <v>0</v>
      </c>
      <c r="T418" s="261">
        <f>IFERROR(IF(-SUM(T$20:T417)+T$15&lt;0.000001,0,IF($C418&gt;='H-32A-WP06 - Debt Service'!#REF!,'H-32A-WP06 - Debt Service'!#REF!/12,0)),"-")</f>
        <v>0</v>
      </c>
      <c r="U418" s="261">
        <f>IFERROR(IF(-SUM(U$20:U417)+U$15&lt;0.000001,0,IF($C418&gt;='H-32A-WP06 - Debt Service'!T$24,'H-32A-WP06 - Debt Service'!T$27/12,0)),"-")</f>
        <v>0</v>
      </c>
      <c r="V418" s="261">
        <f>IFERROR(IF(-SUM(V$20:V417)+V$15&lt;0.000001,0,IF($C418&gt;='H-32A-WP06 - Debt Service'!N$24,'H-32A-WP06 - Debt Service'!N$27/12,0)),"-")</f>
        <v>0</v>
      </c>
      <c r="W418" s="261">
        <f>IFERROR(IF(-SUM(W$20:W417)+W$15&lt;0.000001,0,IF($C418&gt;='H-32A-WP06 - Debt Service'!Q$24,'H-32A-WP06 - Debt Service'!Q$27/12,0)),"-")</f>
        <v>0</v>
      </c>
      <c r="X418" s="261">
        <f>IFERROR(IF(-SUM(X$20:X417)+X$15&lt;0.000001,0,IF($C418&gt;='H-32A-WP06 - Debt Service'!T$24,'H-32A-WP06 - Debt Service'!T$27/12,0)),"-")</f>
        <v>0</v>
      </c>
      <c r="Y418" s="261">
        <f>IFERROR(IF(-SUM(Y$20:Y417)+Y$15&lt;0.000001,0,IF($C418&gt;='H-32A-WP06 - Debt Service'!#REF!,'H-32A-WP06 - Debt Service'!#REF!/12,0)),"-")</f>
        <v>0</v>
      </c>
      <c r="Z418" s="261">
        <f>IFERROR(IF(-SUM(Z$20:Z417)+Z$15&lt;0.000001,0,IF($C418&gt;='H-32A-WP06 - Debt Service'!S$24,'H-32A-WP06 - Debt Service'!S$27/12,0)),"-")</f>
        <v>0</v>
      </c>
      <c r="AA418" s="261">
        <f>IFERROR(IF(-SUM(AA$20:AA417)+AA$15&lt;0.000001,0,IF($C418&gt;='H-32A-WP06 - Debt Service'!R$24,'H-32A-WP06 - Debt Service'!R$27/12,0)),"-")</f>
        <v>0</v>
      </c>
      <c r="AB418" s="261">
        <f>IFERROR(IF(-SUM(AB$20:AB417)+AB$15&lt;0.000001,0,IF($C418&gt;='H-32A-WP06 - Debt Service'!P$24,'H-32A-WP06 - Debt Service'!P$27/12,0)),"-")</f>
        <v>0</v>
      </c>
      <c r="AC418" s="261">
        <f>IFERROR(IF(-SUM(AC$20:AC417)+AC$15&lt;0.000001,0,IF($C418&gt;='H-32A-WP06 - Debt Service'!#REF!,'H-32A-WP06 - Debt Service'!#REF!/12,0)),"-")</f>
        <v>0</v>
      </c>
      <c r="AD418" s="261">
        <f>IFERROR(IF(-SUM(AD$20:AD417)+AD$15&lt;0.000001,0,IF($C418&gt;='H-32A-WP06 - Debt Service'!#REF!,'H-32A-WP06 - Debt Service'!#REF!/12,0)),"-")</f>
        <v>0</v>
      </c>
      <c r="AE418" s="261">
        <f>IFERROR(IF(-SUM(AE$20:AE417)+AE$15&lt;0.000001,0,IF($C418&gt;='H-32A-WP06 - Debt Service'!#REF!,'H-32A-WP06 - Debt Service'!#REF!/12,0)),"-")</f>
        <v>0</v>
      </c>
      <c r="AF418" s="261">
        <f>IFERROR(IF(-SUM(AF$20:AF417)+AF$15&lt;0.000001,0,IF($C418&gt;='H-32A-WP06 - Debt Service'!#REF!,'H-32A-WP06 - Debt Service'!#REF!/12,0)),"-")</f>
        <v>0</v>
      </c>
      <c r="AH418" s="252">
        <f t="shared" si="28"/>
        <v>2052</v>
      </c>
      <c r="AI418" s="273">
        <f t="shared" si="30"/>
        <v>55579</v>
      </c>
      <c r="AJ418" s="273"/>
      <c r="AK418" s="261" t="str">
        <f>IFERROR(IF(-SUM(AK$20:AK417)+AK$15&lt;0.000001,0,IF($C418&gt;='H-32A-WP06 - Debt Service'!AH$24,'H-32A-WP06 - Debt Service'!AH$27/12,0)),"-")</f>
        <v>-</v>
      </c>
      <c r="AL418" s="261">
        <f>IFERROR(IF(-SUM(AL$20:AL417)+AL$15&lt;0.000001,0,IF($C418&gt;='H-32A-WP06 - Debt Service'!AI$24,'H-32A-WP06 - Debt Service'!AI$27/12,0)),"-")</f>
        <v>0</v>
      </c>
      <c r="AM418" s="261">
        <f>IFERROR(IF(-SUM(AM$20:AM417)+AM$15&lt;0.000001,0,IF($C418&gt;='H-32A-WP06 - Debt Service'!AJ$24,'H-32A-WP06 - Debt Service'!AJ$27/12,0)),"-")</f>
        <v>0</v>
      </c>
      <c r="AN418" s="261">
        <f>IFERROR(IF(-SUM(AN$20:AN417)+AN$15&lt;0.000001,0,IF($C418&gt;='H-32A-WP06 - Debt Service'!AK$24,'H-32A-WP06 - Debt Service'!AK$27/12,0)),"-")</f>
        <v>0</v>
      </c>
      <c r="AO418" s="261">
        <f>IFERROR(IF(-SUM(AO$20:AO417)+AO$15&lt;0.000001,0,IF($C418&gt;='H-32A-WP06 - Debt Service'!AL$24,'H-32A-WP06 - Debt Service'!AL$27/12,0)),"-")</f>
        <v>0</v>
      </c>
      <c r="AP418" s="261">
        <f>IFERROR(IF(-SUM(AP$20:AP417)+AP$15&lt;0.000001,0,IF($C418&gt;='H-32A-WP06 - Debt Service'!AM$24,'H-32A-WP06 - Debt Service'!AM$27/12,0)),"-")</f>
        <v>0</v>
      </c>
      <c r="AQ418" s="261">
        <f>IFERROR(IF(-SUM(AQ$20:AQ417)+AQ$15&lt;0.000001,0,IF($C418&gt;='H-32A-WP06 - Debt Service'!AN$24,'H-32A-WP06 - Debt Service'!AN$27/12,0)),"-")</f>
        <v>0</v>
      </c>
      <c r="AR418" s="261">
        <f>IFERROR(IF(-SUM(AR$20:AR417)+AR$15&lt;0.000001,0,IF($C418&gt;='H-32A-WP06 - Debt Service'!AO$24,'H-32A-WP06 - Debt Service'!AO$27/12,0)),"-")</f>
        <v>0</v>
      </c>
      <c r="AS418" s="261">
        <f>IFERROR(IF(-SUM(AS$20:AS417)+AS$15&lt;0.000001,0,IF($C418&gt;='H-32A-WP06 - Debt Service'!AP$24,'H-32A-WP06 - Debt Service'!AP$27/12,0)),"-")</f>
        <v>0</v>
      </c>
      <c r="AT418" s="261">
        <f>IFERROR(IF(-SUM(AT$20:AT417)+AT$15&lt;0.000001,0,IF($C418&gt;='H-32A-WP06 - Debt Service'!AQ$24,'H-32A-WP06 - Debt Service'!AQ$27/12,0)),"-")</f>
        <v>0</v>
      </c>
    </row>
    <row r="419" spans="2:46" x14ac:dyDescent="0.35">
      <c r="B419" s="252">
        <f t="shared" si="27"/>
        <v>2052</v>
      </c>
      <c r="C419" s="273">
        <f t="shared" si="29"/>
        <v>55610</v>
      </c>
      <c r="D419" s="273"/>
      <c r="E419" s="261">
        <f>IFERROR(IF(-SUM(E$20:E418)+E$15&lt;0.000001,0,IF($C419&gt;='H-32A-WP06 - Debt Service'!C$24,'H-32A-WP06 - Debt Service'!C$27/12,0)),"-")</f>
        <v>0</v>
      </c>
      <c r="F419" s="261">
        <f>IFERROR(IF(-SUM(F$20:F418)+F$15&lt;0.000001,0,IF($C419&gt;='H-32A-WP06 - Debt Service'!D$24,'H-32A-WP06 - Debt Service'!D$27/12,0)),"-")</f>
        <v>0</v>
      </c>
      <c r="G419" s="261">
        <f>IFERROR(IF(-SUM(G$20:G418)+G$15&lt;0.000001,0,IF($C419&gt;='H-32A-WP06 - Debt Service'!E$24,'H-32A-WP06 - Debt Service'!E$27/12,0)),"-")</f>
        <v>0</v>
      </c>
      <c r="H419" s="261">
        <f>IFERROR(IF(-SUM(H$20:H418)+H$15&lt;0.000001,0,IF($C419&gt;='H-32A-WP06 - Debt Service'!F$24,'H-32A-WP06 - Debt Service'!F$27/12,0)),"-")</f>
        <v>0</v>
      </c>
      <c r="I419" s="261">
        <f>IFERROR(IF(-SUM(I$20:I418)+I$15&lt;0.000001,0,IF($C419&gt;='H-32A-WP06 - Debt Service'!G$24,'H-32A-WP06 - Debt Service'!G$27/12,0)),"-")</f>
        <v>0</v>
      </c>
      <c r="J419" s="261">
        <f>IFERROR(IF(-SUM(J$20:J418)+J$15&lt;0.000001,0,IF($C419&gt;='H-32A-WP06 - Debt Service'!H$24,'H-32A-WP06 - Debt Service'!H$27/12,0)),"-")</f>
        <v>0</v>
      </c>
      <c r="K419" s="261">
        <f>IFERROR(IF(-SUM(K$20:K418)+K$15&lt;0.000001,0,IF($C419&gt;='H-32A-WP06 - Debt Service'!I$24,'H-32A-WP06 - Debt Service'!I$27/12,0)),"-")</f>
        <v>0</v>
      </c>
      <c r="L419" s="261">
        <f>IFERROR(IF(-SUM(L$20:L418)+L$15&lt;0.000001,0,IF($C419&gt;='H-32A-WP06 - Debt Service'!J$24,'H-32A-WP06 - Debt Service'!J$27/12,0)),"-")</f>
        <v>0</v>
      </c>
      <c r="M419" s="261">
        <f>IFERROR(IF(-SUM(M$20:M418)+M$15&lt;0.000001,0,IF($C419&gt;='H-32A-WP06 - Debt Service'!K$24,'H-32A-WP06 - Debt Service'!K$27/12,0)),"-")</f>
        <v>0</v>
      </c>
      <c r="N419" s="261"/>
      <c r="O419" s="261"/>
      <c r="P419" s="261">
        <f>IFERROR(IF(-SUM(P$20:P418)+P$15&lt;0.000001,0,IF($C419&gt;='H-32A-WP06 - Debt Service'!M$24,'H-32A-WP06 - Debt Service'!M$27/12,0)),"-")</f>
        <v>0</v>
      </c>
      <c r="Q419" s="261">
        <f>IFERROR(IF(-SUM(Q$20:Q418)+Q$15&lt;0.000001,0,IF($C419&gt;='H-32A-WP06 - Debt Service'!L$24,'H-32A-WP06 - Debt Service'!L$27/12,0)),"-")</f>
        <v>0</v>
      </c>
      <c r="R419" s="261">
        <f>IFERROR(IF(-SUM(R$20:R418)+R$15&lt;0.000001,0,IF($C419&gt;='H-32A-WP06 - Debt Service'!S$24,'H-32A-WP06 - Debt Service'!S$27/12,0)),"-")</f>
        <v>0</v>
      </c>
      <c r="S419" s="261">
        <f>IFERROR(IF(-SUM(S$20:S418)+S$15&lt;0.000001,0,IF($C419&gt;='H-32A-WP06 - Debt Service'!O$24,'H-32A-WP06 - Debt Service'!O$27/12,0)),"-")</f>
        <v>0</v>
      </c>
      <c r="T419" s="261">
        <f>IFERROR(IF(-SUM(T$20:T418)+T$15&lt;0.000001,0,IF($C419&gt;='H-32A-WP06 - Debt Service'!#REF!,'H-32A-WP06 - Debt Service'!#REF!/12,0)),"-")</f>
        <v>0</v>
      </c>
      <c r="U419" s="261">
        <f>IFERROR(IF(-SUM(U$20:U418)+U$15&lt;0.000001,0,IF($C419&gt;='H-32A-WP06 - Debt Service'!T$24,'H-32A-WP06 - Debt Service'!T$27/12,0)),"-")</f>
        <v>0</v>
      </c>
      <c r="V419" s="261">
        <f>IFERROR(IF(-SUM(V$20:V418)+V$15&lt;0.000001,0,IF($C419&gt;='H-32A-WP06 - Debt Service'!N$24,'H-32A-WP06 - Debt Service'!N$27/12,0)),"-")</f>
        <v>0</v>
      </c>
      <c r="W419" s="261">
        <f>IFERROR(IF(-SUM(W$20:W418)+W$15&lt;0.000001,0,IF($C419&gt;='H-32A-WP06 - Debt Service'!Q$24,'H-32A-WP06 - Debt Service'!Q$27/12,0)),"-")</f>
        <v>0</v>
      </c>
      <c r="X419" s="261">
        <f>IFERROR(IF(-SUM(X$20:X418)+X$15&lt;0.000001,0,IF($C419&gt;='H-32A-WP06 - Debt Service'!T$24,'H-32A-WP06 - Debt Service'!T$27/12,0)),"-")</f>
        <v>0</v>
      </c>
      <c r="Y419" s="261">
        <f>IFERROR(IF(-SUM(Y$20:Y418)+Y$15&lt;0.000001,0,IF($C419&gt;='H-32A-WP06 - Debt Service'!#REF!,'H-32A-WP06 - Debt Service'!#REF!/12,0)),"-")</f>
        <v>0</v>
      </c>
      <c r="Z419" s="261">
        <f>IFERROR(IF(-SUM(Z$20:Z418)+Z$15&lt;0.000001,0,IF($C419&gt;='H-32A-WP06 - Debt Service'!S$24,'H-32A-WP06 - Debt Service'!S$27/12,0)),"-")</f>
        <v>0</v>
      </c>
      <c r="AA419" s="261">
        <f>IFERROR(IF(-SUM(AA$20:AA418)+AA$15&lt;0.000001,0,IF($C419&gt;='H-32A-WP06 - Debt Service'!R$24,'H-32A-WP06 - Debt Service'!R$27/12,0)),"-")</f>
        <v>0</v>
      </c>
      <c r="AB419" s="261">
        <f>IFERROR(IF(-SUM(AB$20:AB418)+AB$15&lt;0.000001,0,IF($C419&gt;='H-32A-WP06 - Debt Service'!P$24,'H-32A-WP06 - Debt Service'!P$27/12,0)),"-")</f>
        <v>0</v>
      </c>
      <c r="AC419" s="261">
        <f>IFERROR(IF(-SUM(AC$20:AC418)+AC$15&lt;0.000001,0,IF($C419&gt;='H-32A-WP06 - Debt Service'!#REF!,'H-32A-WP06 - Debt Service'!#REF!/12,0)),"-")</f>
        <v>0</v>
      </c>
      <c r="AD419" s="261">
        <f>IFERROR(IF(-SUM(AD$20:AD418)+AD$15&lt;0.000001,0,IF($C419&gt;='H-32A-WP06 - Debt Service'!#REF!,'H-32A-WP06 - Debt Service'!#REF!/12,0)),"-")</f>
        <v>0</v>
      </c>
      <c r="AE419" s="261">
        <f>IFERROR(IF(-SUM(AE$20:AE418)+AE$15&lt;0.000001,0,IF($C419&gt;='H-32A-WP06 - Debt Service'!#REF!,'H-32A-WP06 - Debt Service'!#REF!/12,0)),"-")</f>
        <v>0</v>
      </c>
      <c r="AF419" s="261">
        <f>IFERROR(IF(-SUM(AF$20:AF418)+AF$15&lt;0.000001,0,IF($C419&gt;='H-32A-WP06 - Debt Service'!#REF!,'H-32A-WP06 - Debt Service'!#REF!/12,0)),"-")</f>
        <v>0</v>
      </c>
      <c r="AH419" s="252">
        <f t="shared" si="28"/>
        <v>2052</v>
      </c>
      <c r="AI419" s="273">
        <f t="shared" si="30"/>
        <v>55610</v>
      </c>
      <c r="AJ419" s="273"/>
      <c r="AK419" s="261" t="str">
        <f>IFERROR(IF(-SUM(AK$20:AK418)+AK$15&lt;0.000001,0,IF($C419&gt;='H-32A-WP06 - Debt Service'!AH$24,'H-32A-WP06 - Debt Service'!AH$27/12,0)),"-")</f>
        <v>-</v>
      </c>
      <c r="AL419" s="261">
        <f>IFERROR(IF(-SUM(AL$20:AL418)+AL$15&lt;0.000001,0,IF($C419&gt;='H-32A-WP06 - Debt Service'!AI$24,'H-32A-WP06 - Debt Service'!AI$27/12,0)),"-")</f>
        <v>0</v>
      </c>
      <c r="AM419" s="261">
        <f>IFERROR(IF(-SUM(AM$20:AM418)+AM$15&lt;0.000001,0,IF($C419&gt;='H-32A-WP06 - Debt Service'!AJ$24,'H-32A-WP06 - Debt Service'!AJ$27/12,0)),"-")</f>
        <v>0</v>
      </c>
      <c r="AN419" s="261">
        <f>IFERROR(IF(-SUM(AN$20:AN418)+AN$15&lt;0.000001,0,IF($C419&gt;='H-32A-WP06 - Debt Service'!AK$24,'H-32A-WP06 - Debt Service'!AK$27/12,0)),"-")</f>
        <v>0</v>
      </c>
      <c r="AO419" s="261">
        <f>IFERROR(IF(-SUM(AO$20:AO418)+AO$15&lt;0.000001,0,IF($C419&gt;='H-32A-WP06 - Debt Service'!AL$24,'H-32A-WP06 - Debt Service'!AL$27/12,0)),"-")</f>
        <v>0</v>
      </c>
      <c r="AP419" s="261">
        <f>IFERROR(IF(-SUM(AP$20:AP418)+AP$15&lt;0.000001,0,IF($C419&gt;='H-32A-WP06 - Debt Service'!AM$24,'H-32A-WP06 - Debt Service'!AM$27/12,0)),"-")</f>
        <v>0</v>
      </c>
      <c r="AQ419" s="261">
        <f>IFERROR(IF(-SUM(AQ$20:AQ418)+AQ$15&lt;0.000001,0,IF($C419&gt;='H-32A-WP06 - Debt Service'!AN$24,'H-32A-WP06 - Debt Service'!AN$27/12,0)),"-")</f>
        <v>0</v>
      </c>
      <c r="AR419" s="261">
        <f>IFERROR(IF(-SUM(AR$20:AR418)+AR$15&lt;0.000001,0,IF($C419&gt;='H-32A-WP06 - Debt Service'!AO$24,'H-32A-WP06 - Debt Service'!AO$27/12,0)),"-")</f>
        <v>0</v>
      </c>
      <c r="AS419" s="261">
        <f>IFERROR(IF(-SUM(AS$20:AS418)+AS$15&lt;0.000001,0,IF($C419&gt;='H-32A-WP06 - Debt Service'!AP$24,'H-32A-WP06 - Debt Service'!AP$27/12,0)),"-")</f>
        <v>0</v>
      </c>
      <c r="AT419" s="261">
        <f>IFERROR(IF(-SUM(AT$20:AT418)+AT$15&lt;0.000001,0,IF($C419&gt;='H-32A-WP06 - Debt Service'!AQ$24,'H-32A-WP06 - Debt Service'!AQ$27/12,0)),"-")</f>
        <v>0</v>
      </c>
    </row>
    <row r="420" spans="2:46" x14ac:dyDescent="0.35">
      <c r="B420" s="252">
        <f t="shared" si="27"/>
        <v>2052</v>
      </c>
      <c r="C420" s="273">
        <f t="shared" si="29"/>
        <v>55640</v>
      </c>
      <c r="D420" s="273"/>
      <c r="E420" s="261">
        <f>IFERROR(IF(-SUM(E$20:E419)+E$15&lt;0.000001,0,IF($C420&gt;='H-32A-WP06 - Debt Service'!C$24,'H-32A-WP06 - Debt Service'!C$27/12,0)),"-")</f>
        <v>0</v>
      </c>
      <c r="F420" s="261">
        <f>IFERROR(IF(-SUM(F$20:F419)+F$15&lt;0.000001,0,IF($C420&gt;='H-32A-WP06 - Debt Service'!D$24,'H-32A-WP06 - Debt Service'!D$27/12,0)),"-")</f>
        <v>0</v>
      </c>
      <c r="G420" s="261">
        <f>IFERROR(IF(-SUM(G$20:G419)+G$15&lt;0.000001,0,IF($C420&gt;='H-32A-WP06 - Debt Service'!E$24,'H-32A-WP06 - Debt Service'!E$27/12,0)),"-")</f>
        <v>0</v>
      </c>
      <c r="H420" s="261">
        <f>IFERROR(IF(-SUM(H$20:H419)+H$15&lt;0.000001,0,IF($C420&gt;='H-32A-WP06 - Debt Service'!F$24,'H-32A-WP06 - Debt Service'!F$27/12,0)),"-")</f>
        <v>0</v>
      </c>
      <c r="I420" s="261">
        <f>IFERROR(IF(-SUM(I$20:I419)+I$15&lt;0.000001,0,IF($C420&gt;='H-32A-WP06 - Debt Service'!G$24,'H-32A-WP06 - Debt Service'!G$27/12,0)),"-")</f>
        <v>0</v>
      </c>
      <c r="J420" s="261">
        <f>IFERROR(IF(-SUM(J$20:J419)+J$15&lt;0.000001,0,IF($C420&gt;='H-32A-WP06 - Debt Service'!H$24,'H-32A-WP06 - Debt Service'!H$27/12,0)),"-")</f>
        <v>0</v>
      </c>
      <c r="K420" s="261">
        <f>IFERROR(IF(-SUM(K$20:K419)+K$15&lt;0.000001,0,IF($C420&gt;='H-32A-WP06 - Debt Service'!I$24,'H-32A-WP06 - Debt Service'!I$27/12,0)),"-")</f>
        <v>0</v>
      </c>
      <c r="L420" s="261">
        <f>IFERROR(IF(-SUM(L$20:L419)+L$15&lt;0.000001,0,IF($C420&gt;='H-32A-WP06 - Debt Service'!J$24,'H-32A-WP06 - Debt Service'!J$27/12,0)),"-")</f>
        <v>0</v>
      </c>
      <c r="M420" s="261">
        <f>IFERROR(IF(-SUM(M$20:M419)+M$15&lt;0.000001,0,IF($C420&gt;='H-32A-WP06 - Debt Service'!K$24,'H-32A-WP06 - Debt Service'!K$27/12,0)),"-")</f>
        <v>0</v>
      </c>
      <c r="N420" s="261"/>
      <c r="O420" s="261"/>
      <c r="P420" s="261">
        <f>IFERROR(IF(-SUM(P$20:P419)+P$15&lt;0.000001,0,IF($C420&gt;='H-32A-WP06 - Debt Service'!M$24,'H-32A-WP06 - Debt Service'!M$27/12,0)),"-")</f>
        <v>0</v>
      </c>
      <c r="Q420" s="261">
        <f>IFERROR(IF(-SUM(Q$20:Q419)+Q$15&lt;0.000001,0,IF($C420&gt;='H-32A-WP06 - Debt Service'!L$24,'H-32A-WP06 - Debt Service'!L$27/12,0)),"-")</f>
        <v>0</v>
      </c>
      <c r="R420" s="261">
        <f>IFERROR(IF(-SUM(R$20:R419)+R$15&lt;0.000001,0,IF($C420&gt;='H-32A-WP06 - Debt Service'!S$24,'H-32A-WP06 - Debt Service'!S$27/12,0)),"-")</f>
        <v>0</v>
      </c>
      <c r="S420" s="261">
        <f>IFERROR(IF(-SUM(S$20:S419)+S$15&lt;0.000001,0,IF($C420&gt;='H-32A-WP06 - Debt Service'!O$24,'H-32A-WP06 - Debt Service'!O$27/12,0)),"-")</f>
        <v>0</v>
      </c>
      <c r="T420" s="261">
        <f>IFERROR(IF(-SUM(T$20:T419)+T$15&lt;0.000001,0,IF($C420&gt;='H-32A-WP06 - Debt Service'!#REF!,'H-32A-WP06 - Debt Service'!#REF!/12,0)),"-")</f>
        <v>0</v>
      </c>
      <c r="U420" s="261">
        <f>IFERROR(IF(-SUM(U$20:U419)+U$15&lt;0.000001,0,IF($C420&gt;='H-32A-WP06 - Debt Service'!T$24,'H-32A-WP06 - Debt Service'!T$27/12,0)),"-")</f>
        <v>0</v>
      </c>
      <c r="V420" s="261">
        <f>IFERROR(IF(-SUM(V$20:V419)+V$15&lt;0.000001,0,IF($C420&gt;='H-32A-WP06 - Debt Service'!N$24,'H-32A-WP06 - Debt Service'!N$27/12,0)),"-")</f>
        <v>0</v>
      </c>
      <c r="W420" s="261">
        <f>IFERROR(IF(-SUM(W$20:W419)+W$15&lt;0.000001,0,IF($C420&gt;='H-32A-WP06 - Debt Service'!Q$24,'H-32A-WP06 - Debt Service'!Q$27/12,0)),"-")</f>
        <v>0</v>
      </c>
      <c r="X420" s="261">
        <f>IFERROR(IF(-SUM(X$20:X419)+X$15&lt;0.000001,0,IF($C420&gt;='H-32A-WP06 - Debt Service'!T$24,'H-32A-WP06 - Debt Service'!T$27/12,0)),"-")</f>
        <v>0</v>
      </c>
      <c r="Y420" s="261">
        <f>IFERROR(IF(-SUM(Y$20:Y419)+Y$15&lt;0.000001,0,IF($C420&gt;='H-32A-WP06 - Debt Service'!#REF!,'H-32A-WP06 - Debt Service'!#REF!/12,0)),"-")</f>
        <v>0</v>
      </c>
      <c r="Z420" s="261">
        <f>IFERROR(IF(-SUM(Z$20:Z419)+Z$15&lt;0.000001,0,IF($C420&gt;='H-32A-WP06 - Debt Service'!S$24,'H-32A-WP06 - Debt Service'!S$27/12,0)),"-")</f>
        <v>0</v>
      </c>
      <c r="AA420" s="261">
        <f>IFERROR(IF(-SUM(AA$20:AA419)+AA$15&lt;0.000001,0,IF($C420&gt;='H-32A-WP06 - Debt Service'!R$24,'H-32A-WP06 - Debt Service'!R$27/12,0)),"-")</f>
        <v>0</v>
      </c>
      <c r="AB420" s="261">
        <f>IFERROR(IF(-SUM(AB$20:AB419)+AB$15&lt;0.000001,0,IF($C420&gt;='H-32A-WP06 - Debt Service'!P$24,'H-32A-WP06 - Debt Service'!P$27/12,0)),"-")</f>
        <v>0</v>
      </c>
      <c r="AC420" s="261">
        <f>IFERROR(IF(-SUM(AC$20:AC419)+AC$15&lt;0.000001,0,IF($C420&gt;='H-32A-WP06 - Debt Service'!#REF!,'H-32A-WP06 - Debt Service'!#REF!/12,0)),"-")</f>
        <v>0</v>
      </c>
      <c r="AD420" s="261">
        <f>IFERROR(IF(-SUM(AD$20:AD419)+AD$15&lt;0.000001,0,IF($C420&gt;='H-32A-WP06 - Debt Service'!#REF!,'H-32A-WP06 - Debt Service'!#REF!/12,0)),"-")</f>
        <v>0</v>
      </c>
      <c r="AE420" s="261">
        <f>IFERROR(IF(-SUM(AE$20:AE419)+AE$15&lt;0.000001,0,IF($C420&gt;='H-32A-WP06 - Debt Service'!#REF!,'H-32A-WP06 - Debt Service'!#REF!/12,0)),"-")</f>
        <v>0</v>
      </c>
      <c r="AF420" s="261">
        <f>IFERROR(IF(-SUM(AF$20:AF419)+AF$15&lt;0.000001,0,IF($C420&gt;='H-32A-WP06 - Debt Service'!#REF!,'H-32A-WP06 - Debt Service'!#REF!/12,0)),"-")</f>
        <v>0</v>
      </c>
      <c r="AH420" s="252">
        <f t="shared" si="28"/>
        <v>2052</v>
      </c>
      <c r="AI420" s="273">
        <f t="shared" si="30"/>
        <v>55640</v>
      </c>
      <c r="AJ420" s="273"/>
      <c r="AK420" s="261" t="str">
        <f>IFERROR(IF(-SUM(AK$20:AK419)+AK$15&lt;0.000001,0,IF($C420&gt;='H-32A-WP06 - Debt Service'!AH$24,'H-32A-WP06 - Debt Service'!AH$27/12,0)),"-")</f>
        <v>-</v>
      </c>
      <c r="AL420" s="261">
        <f>IFERROR(IF(-SUM(AL$20:AL419)+AL$15&lt;0.000001,0,IF($C420&gt;='H-32A-WP06 - Debt Service'!AI$24,'H-32A-WP06 - Debt Service'!AI$27/12,0)),"-")</f>
        <v>0</v>
      </c>
      <c r="AM420" s="261">
        <f>IFERROR(IF(-SUM(AM$20:AM419)+AM$15&lt;0.000001,0,IF($C420&gt;='H-32A-WP06 - Debt Service'!AJ$24,'H-32A-WP06 - Debt Service'!AJ$27/12,0)),"-")</f>
        <v>0</v>
      </c>
      <c r="AN420" s="261">
        <f>IFERROR(IF(-SUM(AN$20:AN419)+AN$15&lt;0.000001,0,IF($C420&gt;='H-32A-WP06 - Debt Service'!AK$24,'H-32A-WP06 - Debt Service'!AK$27/12,0)),"-")</f>
        <v>0</v>
      </c>
      <c r="AO420" s="261">
        <f>IFERROR(IF(-SUM(AO$20:AO419)+AO$15&lt;0.000001,0,IF($C420&gt;='H-32A-WP06 - Debt Service'!AL$24,'H-32A-WP06 - Debt Service'!AL$27/12,0)),"-")</f>
        <v>0</v>
      </c>
      <c r="AP420" s="261">
        <f>IFERROR(IF(-SUM(AP$20:AP419)+AP$15&lt;0.000001,0,IF($C420&gt;='H-32A-WP06 - Debt Service'!AM$24,'H-32A-WP06 - Debt Service'!AM$27/12,0)),"-")</f>
        <v>0</v>
      </c>
      <c r="AQ420" s="261">
        <f>IFERROR(IF(-SUM(AQ$20:AQ419)+AQ$15&lt;0.000001,0,IF($C420&gt;='H-32A-WP06 - Debt Service'!AN$24,'H-32A-WP06 - Debt Service'!AN$27/12,0)),"-")</f>
        <v>0</v>
      </c>
      <c r="AR420" s="261">
        <f>IFERROR(IF(-SUM(AR$20:AR419)+AR$15&lt;0.000001,0,IF($C420&gt;='H-32A-WP06 - Debt Service'!AO$24,'H-32A-WP06 - Debt Service'!AO$27/12,0)),"-")</f>
        <v>0</v>
      </c>
      <c r="AS420" s="261">
        <f>IFERROR(IF(-SUM(AS$20:AS419)+AS$15&lt;0.000001,0,IF($C420&gt;='H-32A-WP06 - Debt Service'!AP$24,'H-32A-WP06 - Debt Service'!AP$27/12,0)),"-")</f>
        <v>0</v>
      </c>
      <c r="AT420" s="261">
        <f>IFERROR(IF(-SUM(AT$20:AT419)+AT$15&lt;0.000001,0,IF($C420&gt;='H-32A-WP06 - Debt Service'!AQ$24,'H-32A-WP06 - Debt Service'!AQ$27/12,0)),"-")</f>
        <v>0</v>
      </c>
    </row>
    <row r="421" spans="2:46" x14ac:dyDescent="0.35">
      <c r="B421" s="252">
        <f t="shared" si="27"/>
        <v>2052</v>
      </c>
      <c r="C421" s="273">
        <f t="shared" si="29"/>
        <v>55671</v>
      </c>
      <c r="D421" s="273"/>
      <c r="E421" s="261">
        <f>IFERROR(IF(-SUM(E$20:E420)+E$15&lt;0.000001,0,IF($C421&gt;='H-32A-WP06 - Debt Service'!C$24,'H-32A-WP06 - Debt Service'!C$27/12,0)),"-")</f>
        <v>0</v>
      </c>
      <c r="F421" s="261">
        <f>IFERROR(IF(-SUM(F$20:F420)+F$15&lt;0.000001,0,IF($C421&gt;='H-32A-WP06 - Debt Service'!D$24,'H-32A-WP06 - Debt Service'!D$27/12,0)),"-")</f>
        <v>0</v>
      </c>
      <c r="G421" s="261">
        <f>IFERROR(IF(-SUM(G$20:G420)+G$15&lt;0.000001,0,IF($C421&gt;='H-32A-WP06 - Debt Service'!E$24,'H-32A-WP06 - Debt Service'!E$27/12,0)),"-")</f>
        <v>0</v>
      </c>
      <c r="H421" s="261">
        <f>IFERROR(IF(-SUM(H$20:H420)+H$15&lt;0.000001,0,IF($C421&gt;='H-32A-WP06 - Debt Service'!F$24,'H-32A-WP06 - Debt Service'!F$27/12,0)),"-")</f>
        <v>0</v>
      </c>
      <c r="I421" s="261">
        <f>IFERROR(IF(-SUM(I$20:I420)+I$15&lt;0.000001,0,IF($C421&gt;='H-32A-WP06 - Debt Service'!G$24,'H-32A-WP06 - Debt Service'!G$27/12,0)),"-")</f>
        <v>0</v>
      </c>
      <c r="J421" s="261">
        <f>IFERROR(IF(-SUM(J$20:J420)+J$15&lt;0.000001,0,IF($C421&gt;='H-32A-WP06 - Debt Service'!H$24,'H-32A-WP06 - Debt Service'!H$27/12,0)),"-")</f>
        <v>0</v>
      </c>
      <c r="K421" s="261">
        <f>IFERROR(IF(-SUM(K$20:K420)+K$15&lt;0.000001,0,IF($C421&gt;='H-32A-WP06 - Debt Service'!I$24,'H-32A-WP06 - Debt Service'!I$27/12,0)),"-")</f>
        <v>0</v>
      </c>
      <c r="L421" s="261">
        <f>IFERROR(IF(-SUM(L$20:L420)+L$15&lt;0.000001,0,IF($C421&gt;='H-32A-WP06 - Debt Service'!J$24,'H-32A-WP06 - Debt Service'!J$27/12,0)),"-")</f>
        <v>0</v>
      </c>
      <c r="M421" s="261">
        <f>IFERROR(IF(-SUM(M$20:M420)+M$15&lt;0.000001,0,IF($C421&gt;='H-32A-WP06 - Debt Service'!K$24,'H-32A-WP06 - Debt Service'!K$27/12,0)),"-")</f>
        <v>0</v>
      </c>
      <c r="N421" s="261"/>
      <c r="O421" s="261"/>
      <c r="P421" s="261">
        <f>IFERROR(IF(-SUM(P$20:P420)+P$15&lt;0.000001,0,IF($C421&gt;='H-32A-WP06 - Debt Service'!M$24,'H-32A-WP06 - Debt Service'!M$27/12,0)),"-")</f>
        <v>0</v>
      </c>
      <c r="Q421" s="261">
        <f>IFERROR(IF(-SUM(Q$20:Q420)+Q$15&lt;0.000001,0,IF($C421&gt;='H-32A-WP06 - Debt Service'!L$24,'H-32A-WP06 - Debt Service'!L$27/12,0)),"-")</f>
        <v>0</v>
      </c>
      <c r="R421" s="261">
        <f>IFERROR(IF(-SUM(R$20:R420)+R$15&lt;0.000001,0,IF($C421&gt;='H-32A-WP06 - Debt Service'!S$24,'H-32A-WP06 - Debt Service'!S$27/12,0)),"-")</f>
        <v>0</v>
      </c>
      <c r="S421" s="261">
        <f>IFERROR(IF(-SUM(S$20:S420)+S$15&lt;0.000001,0,IF($C421&gt;='H-32A-WP06 - Debt Service'!O$24,'H-32A-WP06 - Debt Service'!O$27/12,0)),"-")</f>
        <v>0</v>
      </c>
      <c r="T421" s="261">
        <f>IFERROR(IF(-SUM(T$20:T420)+T$15&lt;0.000001,0,IF($C421&gt;='H-32A-WP06 - Debt Service'!#REF!,'H-32A-WP06 - Debt Service'!#REF!/12,0)),"-")</f>
        <v>0</v>
      </c>
      <c r="U421" s="261">
        <f>IFERROR(IF(-SUM(U$20:U420)+U$15&lt;0.000001,0,IF($C421&gt;='H-32A-WP06 - Debt Service'!T$24,'H-32A-WP06 - Debt Service'!T$27/12,0)),"-")</f>
        <v>0</v>
      </c>
      <c r="V421" s="261">
        <f>IFERROR(IF(-SUM(V$20:V420)+V$15&lt;0.000001,0,IF($C421&gt;='H-32A-WP06 - Debt Service'!N$24,'H-32A-WP06 - Debt Service'!N$27/12,0)),"-")</f>
        <v>0</v>
      </c>
      <c r="W421" s="261">
        <f>IFERROR(IF(-SUM(W$20:W420)+W$15&lt;0.000001,0,IF($C421&gt;='H-32A-WP06 - Debt Service'!Q$24,'H-32A-WP06 - Debt Service'!Q$27/12,0)),"-")</f>
        <v>0</v>
      </c>
      <c r="X421" s="261">
        <f>IFERROR(IF(-SUM(X$20:X420)+X$15&lt;0.000001,0,IF($C421&gt;='H-32A-WP06 - Debt Service'!T$24,'H-32A-WP06 - Debt Service'!T$27/12,0)),"-")</f>
        <v>0</v>
      </c>
      <c r="Y421" s="261">
        <f>IFERROR(IF(-SUM(Y$20:Y420)+Y$15&lt;0.000001,0,IF($C421&gt;='H-32A-WP06 - Debt Service'!#REF!,'H-32A-WP06 - Debt Service'!#REF!/12,0)),"-")</f>
        <v>0</v>
      </c>
      <c r="Z421" s="261">
        <f>IFERROR(IF(-SUM(Z$20:Z420)+Z$15&lt;0.000001,0,IF($C421&gt;='H-32A-WP06 - Debt Service'!S$24,'H-32A-WP06 - Debt Service'!S$27/12,0)),"-")</f>
        <v>0</v>
      </c>
      <c r="AA421" s="261">
        <f>IFERROR(IF(-SUM(AA$20:AA420)+AA$15&lt;0.000001,0,IF($C421&gt;='H-32A-WP06 - Debt Service'!R$24,'H-32A-WP06 - Debt Service'!R$27/12,0)),"-")</f>
        <v>0</v>
      </c>
      <c r="AB421" s="261">
        <f>IFERROR(IF(-SUM(AB$20:AB420)+AB$15&lt;0.000001,0,IF($C421&gt;='H-32A-WP06 - Debt Service'!P$24,'H-32A-WP06 - Debt Service'!P$27/12,0)),"-")</f>
        <v>0</v>
      </c>
      <c r="AC421" s="261">
        <f>IFERROR(IF(-SUM(AC$20:AC420)+AC$15&lt;0.000001,0,IF($C421&gt;='H-32A-WP06 - Debt Service'!#REF!,'H-32A-WP06 - Debt Service'!#REF!/12,0)),"-")</f>
        <v>0</v>
      </c>
      <c r="AD421" s="261">
        <f>IFERROR(IF(-SUM(AD$20:AD420)+AD$15&lt;0.000001,0,IF($C421&gt;='H-32A-WP06 - Debt Service'!#REF!,'H-32A-WP06 - Debt Service'!#REF!/12,0)),"-")</f>
        <v>0</v>
      </c>
      <c r="AE421" s="261">
        <f>IFERROR(IF(-SUM(AE$20:AE420)+AE$15&lt;0.000001,0,IF($C421&gt;='H-32A-WP06 - Debt Service'!#REF!,'H-32A-WP06 - Debt Service'!#REF!/12,0)),"-")</f>
        <v>0</v>
      </c>
      <c r="AF421" s="261">
        <f>IFERROR(IF(-SUM(AF$20:AF420)+AF$15&lt;0.000001,0,IF($C421&gt;='H-32A-WP06 - Debt Service'!#REF!,'H-32A-WP06 - Debt Service'!#REF!/12,0)),"-")</f>
        <v>0</v>
      </c>
      <c r="AH421" s="252">
        <f t="shared" si="28"/>
        <v>2052</v>
      </c>
      <c r="AI421" s="273">
        <f t="shared" si="30"/>
        <v>55671</v>
      </c>
      <c r="AJ421" s="273"/>
      <c r="AK421" s="261" t="str">
        <f>IFERROR(IF(-SUM(AK$20:AK420)+AK$15&lt;0.000001,0,IF($C421&gt;='H-32A-WP06 - Debt Service'!AH$24,'H-32A-WP06 - Debt Service'!AH$27/12,0)),"-")</f>
        <v>-</v>
      </c>
      <c r="AL421" s="261">
        <f>IFERROR(IF(-SUM(AL$20:AL420)+AL$15&lt;0.000001,0,IF($C421&gt;='H-32A-WP06 - Debt Service'!AI$24,'H-32A-WP06 - Debt Service'!AI$27/12,0)),"-")</f>
        <v>0</v>
      </c>
      <c r="AM421" s="261">
        <f>IFERROR(IF(-SUM(AM$20:AM420)+AM$15&lt;0.000001,0,IF($C421&gt;='H-32A-WP06 - Debt Service'!AJ$24,'H-32A-WP06 - Debt Service'!AJ$27/12,0)),"-")</f>
        <v>0</v>
      </c>
      <c r="AN421" s="261">
        <f>IFERROR(IF(-SUM(AN$20:AN420)+AN$15&lt;0.000001,0,IF($C421&gt;='H-32A-WP06 - Debt Service'!AK$24,'H-32A-WP06 - Debt Service'!AK$27/12,0)),"-")</f>
        <v>0</v>
      </c>
      <c r="AO421" s="261">
        <f>IFERROR(IF(-SUM(AO$20:AO420)+AO$15&lt;0.000001,0,IF($C421&gt;='H-32A-WP06 - Debt Service'!AL$24,'H-32A-WP06 - Debt Service'!AL$27/12,0)),"-")</f>
        <v>0</v>
      </c>
      <c r="AP421" s="261">
        <f>IFERROR(IF(-SUM(AP$20:AP420)+AP$15&lt;0.000001,0,IF($C421&gt;='H-32A-WP06 - Debt Service'!AM$24,'H-32A-WP06 - Debt Service'!AM$27/12,0)),"-")</f>
        <v>0</v>
      </c>
      <c r="AQ421" s="261">
        <f>IFERROR(IF(-SUM(AQ$20:AQ420)+AQ$15&lt;0.000001,0,IF($C421&gt;='H-32A-WP06 - Debt Service'!AN$24,'H-32A-WP06 - Debt Service'!AN$27/12,0)),"-")</f>
        <v>0</v>
      </c>
      <c r="AR421" s="261">
        <f>IFERROR(IF(-SUM(AR$20:AR420)+AR$15&lt;0.000001,0,IF($C421&gt;='H-32A-WP06 - Debt Service'!AO$24,'H-32A-WP06 - Debt Service'!AO$27/12,0)),"-")</f>
        <v>0</v>
      </c>
      <c r="AS421" s="261">
        <f>IFERROR(IF(-SUM(AS$20:AS420)+AS$15&lt;0.000001,0,IF($C421&gt;='H-32A-WP06 - Debt Service'!AP$24,'H-32A-WP06 - Debt Service'!AP$27/12,0)),"-")</f>
        <v>0</v>
      </c>
      <c r="AT421" s="261">
        <f>IFERROR(IF(-SUM(AT$20:AT420)+AT$15&lt;0.000001,0,IF($C421&gt;='H-32A-WP06 - Debt Service'!AQ$24,'H-32A-WP06 - Debt Service'!AQ$27/12,0)),"-")</f>
        <v>0</v>
      </c>
    </row>
    <row r="422" spans="2:46" x14ac:dyDescent="0.35">
      <c r="B422" s="252">
        <f t="shared" si="27"/>
        <v>2052</v>
      </c>
      <c r="C422" s="273">
        <f t="shared" si="29"/>
        <v>55701</v>
      </c>
      <c r="D422" s="273"/>
      <c r="E422" s="261">
        <f>IFERROR(IF(-SUM(E$20:E421)+E$15&lt;0.000001,0,IF($C422&gt;='H-32A-WP06 - Debt Service'!C$24,'H-32A-WP06 - Debt Service'!C$27/12,0)),"-")</f>
        <v>0</v>
      </c>
      <c r="F422" s="261">
        <f>IFERROR(IF(-SUM(F$20:F421)+F$15&lt;0.000001,0,IF($C422&gt;='H-32A-WP06 - Debt Service'!D$24,'H-32A-WP06 - Debt Service'!D$27/12,0)),"-")</f>
        <v>0</v>
      </c>
      <c r="G422" s="261">
        <f>IFERROR(IF(-SUM(G$20:G421)+G$15&lt;0.000001,0,IF($C422&gt;='H-32A-WP06 - Debt Service'!E$24,'H-32A-WP06 - Debt Service'!E$27/12,0)),"-")</f>
        <v>0</v>
      </c>
      <c r="H422" s="261">
        <f>IFERROR(IF(-SUM(H$20:H421)+H$15&lt;0.000001,0,IF($C422&gt;='H-32A-WP06 - Debt Service'!F$24,'H-32A-WP06 - Debt Service'!F$27/12,0)),"-")</f>
        <v>0</v>
      </c>
      <c r="I422" s="261">
        <f>IFERROR(IF(-SUM(I$20:I421)+I$15&lt;0.000001,0,IF($C422&gt;='H-32A-WP06 - Debt Service'!G$24,'H-32A-WP06 - Debt Service'!G$27/12,0)),"-")</f>
        <v>0</v>
      </c>
      <c r="J422" s="261">
        <f>IFERROR(IF(-SUM(J$20:J421)+J$15&lt;0.000001,0,IF($C422&gt;='H-32A-WP06 - Debt Service'!H$24,'H-32A-WP06 - Debt Service'!H$27/12,0)),"-")</f>
        <v>0</v>
      </c>
      <c r="K422" s="261">
        <f>IFERROR(IF(-SUM(K$20:K421)+K$15&lt;0.000001,0,IF($C422&gt;='H-32A-WP06 - Debt Service'!I$24,'H-32A-WP06 - Debt Service'!I$27/12,0)),"-")</f>
        <v>0</v>
      </c>
      <c r="L422" s="261">
        <f>IFERROR(IF(-SUM(L$20:L421)+L$15&lt;0.000001,0,IF($C422&gt;='H-32A-WP06 - Debt Service'!J$24,'H-32A-WP06 - Debt Service'!J$27/12,0)),"-")</f>
        <v>0</v>
      </c>
      <c r="M422" s="261">
        <f>IFERROR(IF(-SUM(M$20:M421)+M$15&lt;0.000001,0,IF($C422&gt;='H-32A-WP06 - Debt Service'!K$24,'H-32A-WP06 - Debt Service'!K$27/12,0)),"-")</f>
        <v>0</v>
      </c>
      <c r="N422" s="261"/>
      <c r="O422" s="261"/>
      <c r="P422" s="261">
        <f>IFERROR(IF(-SUM(P$20:P421)+P$15&lt;0.000001,0,IF($C422&gt;='H-32A-WP06 - Debt Service'!M$24,'H-32A-WP06 - Debt Service'!M$27/12,0)),"-")</f>
        <v>0</v>
      </c>
      <c r="Q422" s="261">
        <f>IFERROR(IF(-SUM(Q$20:Q421)+Q$15&lt;0.000001,0,IF($C422&gt;='H-32A-WP06 - Debt Service'!L$24,'H-32A-WP06 - Debt Service'!L$27/12,0)),"-")</f>
        <v>0</v>
      </c>
      <c r="R422" s="261">
        <f>IFERROR(IF(-SUM(R$20:R421)+R$15&lt;0.000001,0,IF($C422&gt;='H-32A-WP06 - Debt Service'!S$24,'H-32A-WP06 - Debt Service'!S$27/12,0)),"-")</f>
        <v>0</v>
      </c>
      <c r="S422" s="261">
        <f>IFERROR(IF(-SUM(S$20:S421)+S$15&lt;0.000001,0,IF($C422&gt;='H-32A-WP06 - Debt Service'!O$24,'H-32A-WP06 - Debt Service'!O$27/12,0)),"-")</f>
        <v>0</v>
      </c>
      <c r="T422" s="261">
        <f>IFERROR(IF(-SUM(T$20:T421)+T$15&lt;0.000001,0,IF($C422&gt;='H-32A-WP06 - Debt Service'!#REF!,'H-32A-WP06 - Debt Service'!#REF!/12,0)),"-")</f>
        <v>0</v>
      </c>
      <c r="U422" s="261">
        <f>IFERROR(IF(-SUM(U$20:U421)+U$15&lt;0.000001,0,IF($C422&gt;='H-32A-WP06 - Debt Service'!T$24,'H-32A-WP06 - Debt Service'!T$27/12,0)),"-")</f>
        <v>0</v>
      </c>
      <c r="V422" s="261">
        <f>IFERROR(IF(-SUM(V$20:V421)+V$15&lt;0.000001,0,IF($C422&gt;='H-32A-WP06 - Debt Service'!N$24,'H-32A-WP06 - Debt Service'!N$27/12,0)),"-")</f>
        <v>0</v>
      </c>
      <c r="W422" s="261">
        <f>IFERROR(IF(-SUM(W$20:W421)+W$15&lt;0.000001,0,IF($C422&gt;='H-32A-WP06 - Debt Service'!Q$24,'H-32A-WP06 - Debt Service'!Q$27/12,0)),"-")</f>
        <v>0</v>
      </c>
      <c r="X422" s="261">
        <f>IFERROR(IF(-SUM(X$20:X421)+X$15&lt;0.000001,0,IF($C422&gt;='H-32A-WP06 - Debt Service'!T$24,'H-32A-WP06 - Debt Service'!T$27/12,0)),"-")</f>
        <v>0</v>
      </c>
      <c r="Y422" s="261">
        <f>IFERROR(IF(-SUM(Y$20:Y421)+Y$15&lt;0.000001,0,IF($C422&gt;='H-32A-WP06 - Debt Service'!#REF!,'H-32A-WP06 - Debt Service'!#REF!/12,0)),"-")</f>
        <v>0</v>
      </c>
      <c r="Z422" s="261">
        <f>IFERROR(IF(-SUM(Z$20:Z421)+Z$15&lt;0.000001,0,IF($C422&gt;='H-32A-WP06 - Debt Service'!S$24,'H-32A-WP06 - Debt Service'!S$27/12,0)),"-")</f>
        <v>0</v>
      </c>
      <c r="AA422" s="261">
        <f>IFERROR(IF(-SUM(AA$20:AA421)+AA$15&lt;0.000001,0,IF($C422&gt;='H-32A-WP06 - Debt Service'!R$24,'H-32A-WP06 - Debt Service'!R$27/12,0)),"-")</f>
        <v>0</v>
      </c>
      <c r="AB422" s="261">
        <f>IFERROR(IF(-SUM(AB$20:AB421)+AB$15&lt;0.000001,0,IF($C422&gt;='H-32A-WP06 - Debt Service'!P$24,'H-32A-WP06 - Debt Service'!P$27/12,0)),"-")</f>
        <v>0</v>
      </c>
      <c r="AC422" s="261">
        <f>IFERROR(IF(-SUM(AC$20:AC421)+AC$15&lt;0.000001,0,IF($C422&gt;='H-32A-WP06 - Debt Service'!#REF!,'H-32A-WP06 - Debt Service'!#REF!/12,0)),"-")</f>
        <v>0</v>
      </c>
      <c r="AD422" s="261">
        <f>IFERROR(IF(-SUM(AD$20:AD421)+AD$15&lt;0.000001,0,IF($C422&gt;='H-32A-WP06 - Debt Service'!#REF!,'H-32A-WP06 - Debt Service'!#REF!/12,0)),"-")</f>
        <v>0</v>
      </c>
      <c r="AE422" s="261">
        <f>IFERROR(IF(-SUM(AE$20:AE421)+AE$15&lt;0.000001,0,IF($C422&gt;='H-32A-WP06 - Debt Service'!#REF!,'H-32A-WP06 - Debt Service'!#REF!/12,0)),"-")</f>
        <v>0</v>
      </c>
      <c r="AF422" s="261">
        <f>IFERROR(IF(-SUM(AF$20:AF421)+AF$15&lt;0.000001,0,IF($C422&gt;='H-32A-WP06 - Debt Service'!#REF!,'H-32A-WP06 - Debt Service'!#REF!/12,0)),"-")</f>
        <v>0</v>
      </c>
      <c r="AH422" s="252">
        <f t="shared" si="28"/>
        <v>2052</v>
      </c>
      <c r="AI422" s="273">
        <f t="shared" si="30"/>
        <v>55701</v>
      </c>
      <c r="AJ422" s="273"/>
      <c r="AK422" s="261" t="str">
        <f>IFERROR(IF(-SUM(AK$20:AK421)+AK$15&lt;0.000001,0,IF($C422&gt;='H-32A-WP06 - Debt Service'!AH$24,'H-32A-WP06 - Debt Service'!AH$27/12,0)),"-")</f>
        <v>-</v>
      </c>
      <c r="AL422" s="261">
        <f>IFERROR(IF(-SUM(AL$20:AL421)+AL$15&lt;0.000001,0,IF($C422&gt;='H-32A-WP06 - Debt Service'!AI$24,'H-32A-WP06 - Debt Service'!AI$27/12,0)),"-")</f>
        <v>0</v>
      </c>
      <c r="AM422" s="261">
        <f>IFERROR(IF(-SUM(AM$20:AM421)+AM$15&lt;0.000001,0,IF($C422&gt;='H-32A-WP06 - Debt Service'!AJ$24,'H-32A-WP06 - Debt Service'!AJ$27/12,0)),"-")</f>
        <v>0</v>
      </c>
      <c r="AN422" s="261">
        <f>IFERROR(IF(-SUM(AN$20:AN421)+AN$15&lt;0.000001,0,IF($C422&gt;='H-32A-WP06 - Debt Service'!AK$24,'H-32A-WP06 - Debt Service'!AK$27/12,0)),"-")</f>
        <v>0</v>
      </c>
      <c r="AO422" s="261">
        <f>IFERROR(IF(-SUM(AO$20:AO421)+AO$15&lt;0.000001,0,IF($C422&gt;='H-32A-WP06 - Debt Service'!AL$24,'H-32A-WP06 - Debt Service'!AL$27/12,0)),"-")</f>
        <v>0</v>
      </c>
      <c r="AP422" s="261">
        <f>IFERROR(IF(-SUM(AP$20:AP421)+AP$15&lt;0.000001,0,IF($C422&gt;='H-32A-WP06 - Debt Service'!AM$24,'H-32A-WP06 - Debt Service'!AM$27/12,0)),"-")</f>
        <v>0</v>
      </c>
      <c r="AQ422" s="261">
        <f>IFERROR(IF(-SUM(AQ$20:AQ421)+AQ$15&lt;0.000001,0,IF($C422&gt;='H-32A-WP06 - Debt Service'!AN$24,'H-32A-WP06 - Debt Service'!AN$27/12,0)),"-")</f>
        <v>0</v>
      </c>
      <c r="AR422" s="261">
        <f>IFERROR(IF(-SUM(AR$20:AR421)+AR$15&lt;0.000001,0,IF($C422&gt;='H-32A-WP06 - Debt Service'!AO$24,'H-32A-WP06 - Debt Service'!AO$27/12,0)),"-")</f>
        <v>0</v>
      </c>
      <c r="AS422" s="261">
        <f>IFERROR(IF(-SUM(AS$20:AS421)+AS$15&lt;0.000001,0,IF($C422&gt;='H-32A-WP06 - Debt Service'!AP$24,'H-32A-WP06 - Debt Service'!AP$27/12,0)),"-")</f>
        <v>0</v>
      </c>
      <c r="AT422" s="261">
        <f>IFERROR(IF(-SUM(AT$20:AT421)+AT$15&lt;0.000001,0,IF($C422&gt;='H-32A-WP06 - Debt Service'!AQ$24,'H-32A-WP06 - Debt Service'!AQ$27/12,0)),"-")</f>
        <v>0</v>
      </c>
    </row>
    <row r="423" spans="2:46" x14ac:dyDescent="0.35">
      <c r="B423" s="252">
        <f t="shared" si="27"/>
        <v>2052</v>
      </c>
      <c r="C423" s="273">
        <f t="shared" si="29"/>
        <v>55732</v>
      </c>
      <c r="D423" s="273"/>
      <c r="E423" s="261">
        <f>IFERROR(IF(-SUM(E$20:E422)+E$15&lt;0.000001,0,IF($C423&gt;='H-32A-WP06 - Debt Service'!C$24,'H-32A-WP06 - Debt Service'!C$27/12,0)),"-")</f>
        <v>0</v>
      </c>
      <c r="F423" s="261">
        <f>IFERROR(IF(-SUM(F$20:F422)+F$15&lt;0.000001,0,IF($C423&gt;='H-32A-WP06 - Debt Service'!D$24,'H-32A-WP06 - Debt Service'!D$27/12,0)),"-")</f>
        <v>0</v>
      </c>
      <c r="G423" s="261">
        <f>IFERROR(IF(-SUM(G$20:G422)+G$15&lt;0.000001,0,IF($C423&gt;='H-32A-WP06 - Debt Service'!E$24,'H-32A-WP06 - Debt Service'!E$27/12,0)),"-")</f>
        <v>0</v>
      </c>
      <c r="H423" s="261">
        <f>IFERROR(IF(-SUM(H$20:H422)+H$15&lt;0.000001,0,IF($C423&gt;='H-32A-WP06 - Debt Service'!F$24,'H-32A-WP06 - Debt Service'!F$27/12,0)),"-")</f>
        <v>0</v>
      </c>
      <c r="I423" s="261">
        <f>IFERROR(IF(-SUM(I$20:I422)+I$15&lt;0.000001,0,IF($C423&gt;='H-32A-WP06 - Debt Service'!G$24,'H-32A-WP06 - Debt Service'!G$27/12,0)),"-")</f>
        <v>0</v>
      </c>
      <c r="J423" s="261">
        <f>IFERROR(IF(-SUM(J$20:J422)+J$15&lt;0.000001,0,IF($C423&gt;='H-32A-WP06 - Debt Service'!H$24,'H-32A-WP06 - Debt Service'!H$27/12,0)),"-")</f>
        <v>0</v>
      </c>
      <c r="K423" s="261">
        <f>IFERROR(IF(-SUM(K$20:K422)+K$15&lt;0.000001,0,IF($C423&gt;='H-32A-WP06 - Debt Service'!I$24,'H-32A-WP06 - Debt Service'!I$27/12,0)),"-")</f>
        <v>0</v>
      </c>
      <c r="L423" s="261">
        <f>IFERROR(IF(-SUM(L$20:L422)+L$15&lt;0.000001,0,IF($C423&gt;='H-32A-WP06 - Debt Service'!J$24,'H-32A-WP06 - Debt Service'!J$27/12,0)),"-")</f>
        <v>0</v>
      </c>
      <c r="M423" s="261">
        <f>IFERROR(IF(-SUM(M$20:M422)+M$15&lt;0.000001,0,IF($C423&gt;='H-32A-WP06 - Debt Service'!K$24,'H-32A-WP06 - Debt Service'!K$27/12,0)),"-")</f>
        <v>0</v>
      </c>
      <c r="N423" s="261"/>
      <c r="O423" s="261"/>
      <c r="P423" s="261">
        <f>IFERROR(IF(-SUM(P$20:P422)+P$15&lt;0.000001,0,IF($C423&gt;='H-32A-WP06 - Debt Service'!M$24,'H-32A-WP06 - Debt Service'!M$27/12,0)),"-")</f>
        <v>0</v>
      </c>
      <c r="Q423" s="261">
        <f>IFERROR(IF(-SUM(Q$20:Q422)+Q$15&lt;0.000001,0,IF($C423&gt;='H-32A-WP06 - Debt Service'!L$24,'H-32A-WP06 - Debt Service'!L$27/12,0)),"-")</f>
        <v>0</v>
      </c>
      <c r="R423" s="261">
        <f>IFERROR(IF(-SUM(R$20:R422)+R$15&lt;0.000001,0,IF($C423&gt;='H-32A-WP06 - Debt Service'!S$24,'H-32A-WP06 - Debt Service'!S$27/12,0)),"-")</f>
        <v>0</v>
      </c>
      <c r="S423" s="261">
        <f>IFERROR(IF(-SUM(S$20:S422)+S$15&lt;0.000001,0,IF($C423&gt;='H-32A-WP06 - Debt Service'!O$24,'H-32A-WP06 - Debt Service'!O$27/12,0)),"-")</f>
        <v>0</v>
      </c>
      <c r="T423" s="261">
        <f>IFERROR(IF(-SUM(T$20:T422)+T$15&lt;0.000001,0,IF($C423&gt;='H-32A-WP06 - Debt Service'!#REF!,'H-32A-WP06 - Debt Service'!#REF!/12,0)),"-")</f>
        <v>0</v>
      </c>
      <c r="U423" s="261">
        <f>IFERROR(IF(-SUM(U$20:U422)+U$15&lt;0.000001,0,IF($C423&gt;='H-32A-WP06 - Debt Service'!T$24,'H-32A-WP06 - Debt Service'!T$27/12,0)),"-")</f>
        <v>0</v>
      </c>
      <c r="V423" s="261">
        <f>IFERROR(IF(-SUM(V$20:V422)+V$15&lt;0.000001,0,IF($C423&gt;='H-32A-WP06 - Debt Service'!N$24,'H-32A-WP06 - Debt Service'!N$27/12,0)),"-")</f>
        <v>0</v>
      </c>
      <c r="W423" s="261">
        <f>IFERROR(IF(-SUM(W$20:W422)+W$15&lt;0.000001,0,IF($C423&gt;='H-32A-WP06 - Debt Service'!Q$24,'H-32A-WP06 - Debt Service'!Q$27/12,0)),"-")</f>
        <v>0</v>
      </c>
      <c r="X423" s="261">
        <f>IFERROR(IF(-SUM(X$20:X422)+X$15&lt;0.000001,0,IF($C423&gt;='H-32A-WP06 - Debt Service'!T$24,'H-32A-WP06 - Debt Service'!T$27/12,0)),"-")</f>
        <v>0</v>
      </c>
      <c r="Y423" s="261">
        <f>IFERROR(IF(-SUM(Y$20:Y422)+Y$15&lt;0.000001,0,IF($C423&gt;='H-32A-WP06 - Debt Service'!#REF!,'H-32A-WP06 - Debt Service'!#REF!/12,0)),"-")</f>
        <v>0</v>
      </c>
      <c r="Z423" s="261">
        <f>IFERROR(IF(-SUM(Z$20:Z422)+Z$15&lt;0.000001,0,IF($C423&gt;='H-32A-WP06 - Debt Service'!S$24,'H-32A-WP06 - Debt Service'!S$27/12,0)),"-")</f>
        <v>0</v>
      </c>
      <c r="AA423" s="261">
        <f>IFERROR(IF(-SUM(AA$20:AA422)+AA$15&lt;0.000001,0,IF($C423&gt;='H-32A-WP06 - Debt Service'!R$24,'H-32A-WP06 - Debt Service'!R$27/12,0)),"-")</f>
        <v>0</v>
      </c>
      <c r="AB423" s="261">
        <f>IFERROR(IF(-SUM(AB$20:AB422)+AB$15&lt;0.000001,0,IF($C423&gt;='H-32A-WP06 - Debt Service'!P$24,'H-32A-WP06 - Debt Service'!P$27/12,0)),"-")</f>
        <v>0</v>
      </c>
      <c r="AC423" s="261">
        <f>IFERROR(IF(-SUM(AC$20:AC422)+AC$15&lt;0.000001,0,IF($C423&gt;='H-32A-WP06 - Debt Service'!#REF!,'H-32A-WP06 - Debt Service'!#REF!/12,0)),"-")</f>
        <v>0</v>
      </c>
      <c r="AD423" s="261">
        <f>IFERROR(IF(-SUM(AD$20:AD422)+AD$15&lt;0.000001,0,IF($C423&gt;='H-32A-WP06 - Debt Service'!#REF!,'H-32A-WP06 - Debt Service'!#REF!/12,0)),"-")</f>
        <v>0</v>
      </c>
      <c r="AE423" s="261">
        <f>IFERROR(IF(-SUM(AE$20:AE422)+AE$15&lt;0.000001,0,IF($C423&gt;='H-32A-WP06 - Debt Service'!#REF!,'H-32A-WP06 - Debt Service'!#REF!/12,0)),"-")</f>
        <v>0</v>
      </c>
      <c r="AF423" s="261">
        <f>IFERROR(IF(-SUM(AF$20:AF422)+AF$15&lt;0.000001,0,IF($C423&gt;='H-32A-WP06 - Debt Service'!#REF!,'H-32A-WP06 - Debt Service'!#REF!/12,0)),"-")</f>
        <v>0</v>
      </c>
      <c r="AH423" s="252">
        <f t="shared" si="28"/>
        <v>2052</v>
      </c>
      <c r="AI423" s="273">
        <f t="shared" si="30"/>
        <v>55732</v>
      </c>
      <c r="AJ423" s="273"/>
      <c r="AK423" s="261" t="str">
        <f>IFERROR(IF(-SUM(AK$20:AK422)+AK$15&lt;0.000001,0,IF($C423&gt;='H-32A-WP06 - Debt Service'!AH$24,'H-32A-WP06 - Debt Service'!AH$27/12,0)),"-")</f>
        <v>-</v>
      </c>
      <c r="AL423" s="261">
        <f>IFERROR(IF(-SUM(AL$20:AL422)+AL$15&lt;0.000001,0,IF($C423&gt;='H-32A-WP06 - Debt Service'!AI$24,'H-32A-WP06 - Debt Service'!AI$27/12,0)),"-")</f>
        <v>0</v>
      </c>
      <c r="AM423" s="261">
        <f>IFERROR(IF(-SUM(AM$20:AM422)+AM$15&lt;0.000001,0,IF($C423&gt;='H-32A-WP06 - Debt Service'!AJ$24,'H-32A-WP06 - Debt Service'!AJ$27/12,0)),"-")</f>
        <v>0</v>
      </c>
      <c r="AN423" s="261">
        <f>IFERROR(IF(-SUM(AN$20:AN422)+AN$15&lt;0.000001,0,IF($C423&gt;='H-32A-WP06 - Debt Service'!AK$24,'H-32A-WP06 - Debt Service'!AK$27/12,0)),"-")</f>
        <v>0</v>
      </c>
      <c r="AO423" s="261">
        <f>IFERROR(IF(-SUM(AO$20:AO422)+AO$15&lt;0.000001,0,IF($C423&gt;='H-32A-WP06 - Debt Service'!AL$24,'H-32A-WP06 - Debt Service'!AL$27/12,0)),"-")</f>
        <v>0</v>
      </c>
      <c r="AP423" s="261">
        <f>IFERROR(IF(-SUM(AP$20:AP422)+AP$15&lt;0.000001,0,IF($C423&gt;='H-32A-WP06 - Debt Service'!AM$24,'H-32A-WP06 - Debt Service'!AM$27/12,0)),"-")</f>
        <v>0</v>
      </c>
      <c r="AQ423" s="261">
        <f>IFERROR(IF(-SUM(AQ$20:AQ422)+AQ$15&lt;0.000001,0,IF($C423&gt;='H-32A-WP06 - Debt Service'!AN$24,'H-32A-WP06 - Debt Service'!AN$27/12,0)),"-")</f>
        <v>0</v>
      </c>
      <c r="AR423" s="261">
        <f>IFERROR(IF(-SUM(AR$20:AR422)+AR$15&lt;0.000001,0,IF($C423&gt;='H-32A-WP06 - Debt Service'!AO$24,'H-32A-WP06 - Debt Service'!AO$27/12,0)),"-")</f>
        <v>0</v>
      </c>
      <c r="AS423" s="261">
        <f>IFERROR(IF(-SUM(AS$20:AS422)+AS$15&lt;0.000001,0,IF($C423&gt;='H-32A-WP06 - Debt Service'!AP$24,'H-32A-WP06 - Debt Service'!AP$27/12,0)),"-")</f>
        <v>0</v>
      </c>
      <c r="AT423" s="261">
        <f>IFERROR(IF(-SUM(AT$20:AT422)+AT$15&lt;0.000001,0,IF($C423&gt;='H-32A-WP06 - Debt Service'!AQ$24,'H-32A-WP06 - Debt Service'!AQ$27/12,0)),"-")</f>
        <v>0</v>
      </c>
    </row>
    <row r="424" spans="2:46" x14ac:dyDescent="0.35">
      <c r="B424" s="252">
        <f t="shared" si="27"/>
        <v>2052</v>
      </c>
      <c r="C424" s="273">
        <f t="shared" si="29"/>
        <v>55763</v>
      </c>
      <c r="D424" s="273"/>
      <c r="E424" s="261">
        <f>IFERROR(IF(-SUM(E$20:E423)+E$15&lt;0.000001,0,IF($C424&gt;='H-32A-WP06 - Debt Service'!C$24,'H-32A-WP06 - Debt Service'!C$27/12,0)),"-")</f>
        <v>0</v>
      </c>
      <c r="F424" s="261">
        <f>IFERROR(IF(-SUM(F$20:F423)+F$15&lt;0.000001,0,IF($C424&gt;='H-32A-WP06 - Debt Service'!D$24,'H-32A-WP06 - Debt Service'!D$27/12,0)),"-")</f>
        <v>0</v>
      </c>
      <c r="G424" s="261">
        <f>IFERROR(IF(-SUM(G$20:G423)+G$15&lt;0.000001,0,IF($C424&gt;='H-32A-WP06 - Debt Service'!E$24,'H-32A-WP06 - Debt Service'!E$27/12,0)),"-")</f>
        <v>0</v>
      </c>
      <c r="H424" s="261">
        <f>IFERROR(IF(-SUM(H$20:H423)+H$15&lt;0.000001,0,IF($C424&gt;='H-32A-WP06 - Debt Service'!F$24,'H-32A-WP06 - Debt Service'!F$27/12,0)),"-")</f>
        <v>0</v>
      </c>
      <c r="I424" s="261">
        <f>IFERROR(IF(-SUM(I$20:I423)+I$15&lt;0.000001,0,IF($C424&gt;='H-32A-WP06 - Debt Service'!G$24,'H-32A-WP06 - Debt Service'!G$27/12,0)),"-")</f>
        <v>0</v>
      </c>
      <c r="J424" s="261">
        <f>IFERROR(IF(-SUM(J$20:J423)+J$15&lt;0.000001,0,IF($C424&gt;='H-32A-WP06 - Debt Service'!H$24,'H-32A-WP06 - Debt Service'!H$27/12,0)),"-")</f>
        <v>0</v>
      </c>
      <c r="K424" s="261">
        <f>IFERROR(IF(-SUM(K$20:K423)+K$15&lt;0.000001,0,IF($C424&gt;='H-32A-WP06 - Debt Service'!I$24,'H-32A-WP06 - Debt Service'!I$27/12,0)),"-")</f>
        <v>0</v>
      </c>
      <c r="L424" s="261">
        <f>IFERROR(IF(-SUM(L$20:L423)+L$15&lt;0.000001,0,IF($C424&gt;='H-32A-WP06 - Debt Service'!J$24,'H-32A-WP06 - Debt Service'!J$27/12,0)),"-")</f>
        <v>0</v>
      </c>
      <c r="M424" s="261">
        <f>IFERROR(IF(-SUM(M$20:M423)+M$15&lt;0.000001,0,IF($C424&gt;='H-32A-WP06 - Debt Service'!K$24,'H-32A-WP06 - Debt Service'!K$27/12,0)),"-")</f>
        <v>0</v>
      </c>
      <c r="N424" s="261"/>
      <c r="O424" s="261"/>
      <c r="P424" s="261">
        <f>IFERROR(IF(-SUM(P$20:P423)+P$15&lt;0.000001,0,IF($C424&gt;='H-32A-WP06 - Debt Service'!M$24,'H-32A-WP06 - Debt Service'!M$27/12,0)),"-")</f>
        <v>0</v>
      </c>
      <c r="Q424" s="261">
        <f>IFERROR(IF(-SUM(Q$20:Q423)+Q$15&lt;0.000001,0,IF($C424&gt;='H-32A-WP06 - Debt Service'!L$24,'H-32A-WP06 - Debt Service'!L$27/12,0)),"-")</f>
        <v>0</v>
      </c>
      <c r="R424" s="261">
        <f>IFERROR(IF(-SUM(R$20:R423)+R$15&lt;0.000001,0,IF($C424&gt;='H-32A-WP06 - Debt Service'!S$24,'H-32A-WP06 - Debt Service'!S$27/12,0)),"-")</f>
        <v>0</v>
      </c>
      <c r="S424" s="261">
        <f>IFERROR(IF(-SUM(S$20:S423)+S$15&lt;0.000001,0,IF($C424&gt;='H-32A-WP06 - Debt Service'!O$24,'H-32A-WP06 - Debt Service'!O$27/12,0)),"-")</f>
        <v>0</v>
      </c>
      <c r="T424" s="261">
        <f>IFERROR(IF(-SUM(T$20:T423)+T$15&lt;0.000001,0,IF($C424&gt;='H-32A-WP06 - Debt Service'!#REF!,'H-32A-WP06 - Debt Service'!#REF!/12,0)),"-")</f>
        <v>0</v>
      </c>
      <c r="U424" s="261">
        <f>IFERROR(IF(-SUM(U$20:U423)+U$15&lt;0.000001,0,IF($C424&gt;='H-32A-WP06 - Debt Service'!T$24,'H-32A-WP06 - Debt Service'!T$27/12,0)),"-")</f>
        <v>0</v>
      </c>
      <c r="V424" s="261">
        <f>IFERROR(IF(-SUM(V$20:V423)+V$15&lt;0.000001,0,IF($C424&gt;='H-32A-WP06 - Debt Service'!N$24,'H-32A-WP06 - Debt Service'!N$27/12,0)),"-")</f>
        <v>0</v>
      </c>
      <c r="W424" s="261">
        <f>IFERROR(IF(-SUM(W$20:W423)+W$15&lt;0.000001,0,IF($C424&gt;='H-32A-WP06 - Debt Service'!Q$24,'H-32A-WP06 - Debt Service'!Q$27/12,0)),"-")</f>
        <v>0</v>
      </c>
      <c r="X424" s="261">
        <f>IFERROR(IF(-SUM(X$20:X423)+X$15&lt;0.000001,0,IF($C424&gt;='H-32A-WP06 - Debt Service'!T$24,'H-32A-WP06 - Debt Service'!T$27/12,0)),"-")</f>
        <v>0</v>
      </c>
      <c r="Y424" s="261">
        <f>IFERROR(IF(-SUM(Y$20:Y423)+Y$15&lt;0.000001,0,IF($C424&gt;='H-32A-WP06 - Debt Service'!#REF!,'H-32A-WP06 - Debt Service'!#REF!/12,0)),"-")</f>
        <v>0</v>
      </c>
      <c r="Z424" s="261">
        <f>IFERROR(IF(-SUM(Z$20:Z423)+Z$15&lt;0.000001,0,IF($C424&gt;='H-32A-WP06 - Debt Service'!S$24,'H-32A-WP06 - Debt Service'!S$27/12,0)),"-")</f>
        <v>0</v>
      </c>
      <c r="AA424" s="261">
        <f>IFERROR(IF(-SUM(AA$20:AA423)+AA$15&lt;0.000001,0,IF($C424&gt;='H-32A-WP06 - Debt Service'!R$24,'H-32A-WP06 - Debt Service'!R$27/12,0)),"-")</f>
        <v>0</v>
      </c>
      <c r="AB424" s="261">
        <f>IFERROR(IF(-SUM(AB$20:AB423)+AB$15&lt;0.000001,0,IF($C424&gt;='H-32A-WP06 - Debt Service'!P$24,'H-32A-WP06 - Debt Service'!P$27/12,0)),"-")</f>
        <v>0</v>
      </c>
      <c r="AC424" s="261">
        <f>IFERROR(IF(-SUM(AC$20:AC423)+AC$15&lt;0.000001,0,IF($C424&gt;='H-32A-WP06 - Debt Service'!#REF!,'H-32A-WP06 - Debt Service'!#REF!/12,0)),"-")</f>
        <v>0</v>
      </c>
      <c r="AD424" s="261">
        <f>IFERROR(IF(-SUM(AD$20:AD423)+AD$15&lt;0.000001,0,IF($C424&gt;='H-32A-WP06 - Debt Service'!#REF!,'H-32A-WP06 - Debt Service'!#REF!/12,0)),"-")</f>
        <v>0</v>
      </c>
      <c r="AE424" s="261">
        <f>IFERROR(IF(-SUM(AE$20:AE423)+AE$15&lt;0.000001,0,IF($C424&gt;='H-32A-WP06 - Debt Service'!#REF!,'H-32A-WP06 - Debt Service'!#REF!/12,0)),"-")</f>
        <v>0</v>
      </c>
      <c r="AF424" s="261">
        <f>IFERROR(IF(-SUM(AF$20:AF423)+AF$15&lt;0.000001,0,IF($C424&gt;='H-32A-WP06 - Debt Service'!#REF!,'H-32A-WP06 - Debt Service'!#REF!/12,0)),"-")</f>
        <v>0</v>
      </c>
      <c r="AH424" s="252">
        <f t="shared" si="28"/>
        <v>2052</v>
      </c>
      <c r="AI424" s="273">
        <f t="shared" si="30"/>
        <v>55763</v>
      </c>
      <c r="AJ424" s="273"/>
      <c r="AK424" s="261" t="str">
        <f>IFERROR(IF(-SUM(AK$20:AK423)+AK$15&lt;0.000001,0,IF($C424&gt;='H-32A-WP06 - Debt Service'!AH$24,'H-32A-WP06 - Debt Service'!AH$27/12,0)),"-")</f>
        <v>-</v>
      </c>
      <c r="AL424" s="261">
        <f>IFERROR(IF(-SUM(AL$20:AL423)+AL$15&lt;0.000001,0,IF($C424&gt;='H-32A-WP06 - Debt Service'!AI$24,'H-32A-WP06 - Debt Service'!AI$27/12,0)),"-")</f>
        <v>0</v>
      </c>
      <c r="AM424" s="261">
        <f>IFERROR(IF(-SUM(AM$20:AM423)+AM$15&lt;0.000001,0,IF($C424&gt;='H-32A-WP06 - Debt Service'!AJ$24,'H-32A-WP06 - Debt Service'!AJ$27/12,0)),"-")</f>
        <v>0</v>
      </c>
      <c r="AN424" s="261">
        <f>IFERROR(IF(-SUM(AN$20:AN423)+AN$15&lt;0.000001,0,IF($C424&gt;='H-32A-WP06 - Debt Service'!AK$24,'H-32A-WP06 - Debt Service'!AK$27/12,0)),"-")</f>
        <v>0</v>
      </c>
      <c r="AO424" s="261">
        <f>IFERROR(IF(-SUM(AO$20:AO423)+AO$15&lt;0.000001,0,IF($C424&gt;='H-32A-WP06 - Debt Service'!AL$24,'H-32A-WP06 - Debt Service'!AL$27/12,0)),"-")</f>
        <v>0</v>
      </c>
      <c r="AP424" s="261">
        <f>IFERROR(IF(-SUM(AP$20:AP423)+AP$15&lt;0.000001,0,IF($C424&gt;='H-32A-WP06 - Debt Service'!AM$24,'H-32A-WP06 - Debt Service'!AM$27/12,0)),"-")</f>
        <v>0</v>
      </c>
      <c r="AQ424" s="261">
        <f>IFERROR(IF(-SUM(AQ$20:AQ423)+AQ$15&lt;0.000001,0,IF($C424&gt;='H-32A-WP06 - Debt Service'!AN$24,'H-32A-WP06 - Debt Service'!AN$27/12,0)),"-")</f>
        <v>0</v>
      </c>
      <c r="AR424" s="261">
        <f>IFERROR(IF(-SUM(AR$20:AR423)+AR$15&lt;0.000001,0,IF($C424&gt;='H-32A-WP06 - Debt Service'!AO$24,'H-32A-WP06 - Debt Service'!AO$27/12,0)),"-")</f>
        <v>0</v>
      </c>
      <c r="AS424" s="261">
        <f>IFERROR(IF(-SUM(AS$20:AS423)+AS$15&lt;0.000001,0,IF($C424&gt;='H-32A-WP06 - Debt Service'!AP$24,'H-32A-WP06 - Debt Service'!AP$27/12,0)),"-")</f>
        <v>0</v>
      </c>
      <c r="AT424" s="261">
        <f>IFERROR(IF(-SUM(AT$20:AT423)+AT$15&lt;0.000001,0,IF($C424&gt;='H-32A-WP06 - Debt Service'!AQ$24,'H-32A-WP06 - Debt Service'!AQ$27/12,0)),"-")</f>
        <v>0</v>
      </c>
    </row>
    <row r="425" spans="2:46" x14ac:dyDescent="0.35">
      <c r="B425" s="252">
        <f t="shared" si="27"/>
        <v>2052</v>
      </c>
      <c r="C425" s="273">
        <f t="shared" si="29"/>
        <v>55793</v>
      </c>
      <c r="D425" s="273"/>
      <c r="E425" s="261">
        <f>IFERROR(IF(-SUM(E$20:E424)+E$15&lt;0.000001,0,IF($C425&gt;='H-32A-WP06 - Debt Service'!C$24,'H-32A-WP06 - Debt Service'!C$27/12,0)),"-")</f>
        <v>0</v>
      </c>
      <c r="F425" s="261">
        <f>IFERROR(IF(-SUM(F$20:F424)+F$15&lt;0.000001,0,IF($C425&gt;='H-32A-WP06 - Debt Service'!D$24,'H-32A-WP06 - Debt Service'!D$27/12,0)),"-")</f>
        <v>0</v>
      </c>
      <c r="G425" s="261">
        <f>IFERROR(IF(-SUM(G$20:G424)+G$15&lt;0.000001,0,IF($C425&gt;='H-32A-WP06 - Debt Service'!E$24,'H-32A-WP06 - Debt Service'!E$27/12,0)),"-")</f>
        <v>0</v>
      </c>
      <c r="H425" s="261">
        <f>IFERROR(IF(-SUM(H$20:H424)+H$15&lt;0.000001,0,IF($C425&gt;='H-32A-WP06 - Debt Service'!F$24,'H-32A-WP06 - Debt Service'!F$27/12,0)),"-")</f>
        <v>0</v>
      </c>
      <c r="I425" s="261">
        <f>IFERROR(IF(-SUM(I$20:I424)+I$15&lt;0.000001,0,IF($C425&gt;='H-32A-WP06 - Debt Service'!G$24,'H-32A-WP06 - Debt Service'!G$27/12,0)),"-")</f>
        <v>0</v>
      </c>
      <c r="J425" s="261">
        <f>IFERROR(IF(-SUM(J$20:J424)+J$15&lt;0.000001,0,IF($C425&gt;='H-32A-WP06 - Debt Service'!H$24,'H-32A-WP06 - Debt Service'!H$27/12,0)),"-")</f>
        <v>0</v>
      </c>
      <c r="K425" s="261">
        <f>IFERROR(IF(-SUM(K$20:K424)+K$15&lt;0.000001,0,IF($C425&gt;='H-32A-WP06 - Debt Service'!I$24,'H-32A-WP06 - Debt Service'!I$27/12,0)),"-")</f>
        <v>0</v>
      </c>
      <c r="L425" s="261">
        <f>IFERROR(IF(-SUM(L$20:L424)+L$15&lt;0.000001,0,IF($C425&gt;='H-32A-WP06 - Debt Service'!J$24,'H-32A-WP06 - Debt Service'!J$27/12,0)),"-")</f>
        <v>0</v>
      </c>
      <c r="M425" s="261">
        <f>IFERROR(IF(-SUM(M$20:M424)+M$15&lt;0.000001,0,IF($C425&gt;='H-32A-WP06 - Debt Service'!K$24,'H-32A-WP06 - Debt Service'!K$27/12,0)),"-")</f>
        <v>0</v>
      </c>
      <c r="N425" s="261"/>
      <c r="O425" s="261"/>
      <c r="P425" s="261">
        <f>IFERROR(IF(-SUM(P$20:P424)+P$15&lt;0.000001,0,IF($C425&gt;='H-32A-WP06 - Debt Service'!M$24,'H-32A-WP06 - Debt Service'!M$27/12,0)),"-")</f>
        <v>0</v>
      </c>
      <c r="Q425" s="261">
        <f>IFERROR(IF(-SUM(Q$20:Q424)+Q$15&lt;0.000001,0,IF($C425&gt;='H-32A-WP06 - Debt Service'!L$24,'H-32A-WP06 - Debt Service'!L$27/12,0)),"-")</f>
        <v>0</v>
      </c>
      <c r="R425" s="261">
        <f>IFERROR(IF(-SUM(R$20:R424)+R$15&lt;0.000001,0,IF($C425&gt;='H-32A-WP06 - Debt Service'!S$24,'H-32A-WP06 - Debt Service'!S$27/12,0)),"-")</f>
        <v>0</v>
      </c>
      <c r="S425" s="261">
        <f>IFERROR(IF(-SUM(S$20:S424)+S$15&lt;0.000001,0,IF($C425&gt;='H-32A-WP06 - Debt Service'!O$24,'H-32A-WP06 - Debt Service'!O$27/12,0)),"-")</f>
        <v>0</v>
      </c>
      <c r="T425" s="261">
        <f>IFERROR(IF(-SUM(T$20:T424)+T$15&lt;0.000001,0,IF($C425&gt;='H-32A-WP06 - Debt Service'!#REF!,'H-32A-WP06 - Debt Service'!#REF!/12,0)),"-")</f>
        <v>0</v>
      </c>
      <c r="U425" s="261">
        <f>IFERROR(IF(-SUM(U$20:U424)+U$15&lt;0.000001,0,IF($C425&gt;='H-32A-WP06 - Debt Service'!T$24,'H-32A-WP06 - Debt Service'!T$27/12,0)),"-")</f>
        <v>0</v>
      </c>
      <c r="V425" s="261">
        <f>IFERROR(IF(-SUM(V$20:V424)+V$15&lt;0.000001,0,IF($C425&gt;='H-32A-WP06 - Debt Service'!N$24,'H-32A-WP06 - Debt Service'!N$27/12,0)),"-")</f>
        <v>0</v>
      </c>
      <c r="W425" s="261">
        <f>IFERROR(IF(-SUM(W$20:W424)+W$15&lt;0.000001,0,IF($C425&gt;='H-32A-WP06 - Debt Service'!Q$24,'H-32A-WP06 - Debt Service'!Q$27/12,0)),"-")</f>
        <v>0</v>
      </c>
      <c r="X425" s="261">
        <f>IFERROR(IF(-SUM(X$20:X424)+X$15&lt;0.000001,0,IF($C425&gt;='H-32A-WP06 - Debt Service'!T$24,'H-32A-WP06 - Debt Service'!T$27/12,0)),"-")</f>
        <v>0</v>
      </c>
      <c r="Y425" s="261">
        <f>IFERROR(IF(-SUM(Y$20:Y424)+Y$15&lt;0.000001,0,IF($C425&gt;='H-32A-WP06 - Debt Service'!#REF!,'H-32A-WP06 - Debt Service'!#REF!/12,0)),"-")</f>
        <v>0</v>
      </c>
      <c r="Z425" s="261">
        <f>IFERROR(IF(-SUM(Z$20:Z424)+Z$15&lt;0.000001,0,IF($C425&gt;='H-32A-WP06 - Debt Service'!S$24,'H-32A-WP06 - Debt Service'!S$27/12,0)),"-")</f>
        <v>0</v>
      </c>
      <c r="AA425" s="261">
        <f>IFERROR(IF(-SUM(AA$20:AA424)+AA$15&lt;0.000001,0,IF($C425&gt;='H-32A-WP06 - Debt Service'!R$24,'H-32A-WP06 - Debt Service'!R$27/12,0)),"-")</f>
        <v>0</v>
      </c>
      <c r="AB425" s="261">
        <f>IFERROR(IF(-SUM(AB$20:AB424)+AB$15&lt;0.000001,0,IF($C425&gt;='H-32A-WP06 - Debt Service'!P$24,'H-32A-WP06 - Debt Service'!P$27/12,0)),"-")</f>
        <v>0</v>
      </c>
      <c r="AC425" s="261">
        <f>IFERROR(IF(-SUM(AC$20:AC424)+AC$15&lt;0.000001,0,IF($C425&gt;='H-32A-WP06 - Debt Service'!#REF!,'H-32A-WP06 - Debt Service'!#REF!/12,0)),"-")</f>
        <v>0</v>
      </c>
      <c r="AD425" s="261">
        <f>IFERROR(IF(-SUM(AD$20:AD424)+AD$15&lt;0.000001,0,IF($C425&gt;='H-32A-WP06 - Debt Service'!#REF!,'H-32A-WP06 - Debt Service'!#REF!/12,0)),"-")</f>
        <v>0</v>
      </c>
      <c r="AE425" s="261">
        <f>IFERROR(IF(-SUM(AE$20:AE424)+AE$15&lt;0.000001,0,IF($C425&gt;='H-32A-WP06 - Debt Service'!#REF!,'H-32A-WP06 - Debt Service'!#REF!/12,0)),"-")</f>
        <v>0</v>
      </c>
      <c r="AF425" s="261">
        <f>IFERROR(IF(-SUM(AF$20:AF424)+AF$15&lt;0.000001,0,IF($C425&gt;='H-32A-WP06 - Debt Service'!#REF!,'H-32A-WP06 - Debt Service'!#REF!/12,0)),"-")</f>
        <v>0</v>
      </c>
      <c r="AH425" s="252">
        <f t="shared" si="28"/>
        <v>2052</v>
      </c>
      <c r="AI425" s="273">
        <f t="shared" si="30"/>
        <v>55793</v>
      </c>
      <c r="AJ425" s="273"/>
      <c r="AK425" s="261" t="str">
        <f>IFERROR(IF(-SUM(AK$20:AK424)+AK$15&lt;0.000001,0,IF($C425&gt;='H-32A-WP06 - Debt Service'!AH$24,'H-32A-WP06 - Debt Service'!AH$27/12,0)),"-")</f>
        <v>-</v>
      </c>
      <c r="AL425" s="261">
        <f>IFERROR(IF(-SUM(AL$20:AL424)+AL$15&lt;0.000001,0,IF($C425&gt;='H-32A-WP06 - Debt Service'!AI$24,'H-32A-WP06 - Debt Service'!AI$27/12,0)),"-")</f>
        <v>0</v>
      </c>
      <c r="AM425" s="261">
        <f>IFERROR(IF(-SUM(AM$20:AM424)+AM$15&lt;0.000001,0,IF($C425&gt;='H-32A-WP06 - Debt Service'!AJ$24,'H-32A-WP06 - Debt Service'!AJ$27/12,0)),"-")</f>
        <v>0</v>
      </c>
      <c r="AN425" s="261">
        <f>IFERROR(IF(-SUM(AN$20:AN424)+AN$15&lt;0.000001,0,IF($C425&gt;='H-32A-WP06 - Debt Service'!AK$24,'H-32A-WP06 - Debt Service'!AK$27/12,0)),"-")</f>
        <v>0</v>
      </c>
      <c r="AO425" s="261">
        <f>IFERROR(IF(-SUM(AO$20:AO424)+AO$15&lt;0.000001,0,IF($C425&gt;='H-32A-WP06 - Debt Service'!AL$24,'H-32A-WP06 - Debt Service'!AL$27/12,0)),"-")</f>
        <v>0</v>
      </c>
      <c r="AP425" s="261">
        <f>IFERROR(IF(-SUM(AP$20:AP424)+AP$15&lt;0.000001,0,IF($C425&gt;='H-32A-WP06 - Debt Service'!AM$24,'H-32A-WP06 - Debt Service'!AM$27/12,0)),"-")</f>
        <v>0</v>
      </c>
      <c r="AQ425" s="261">
        <f>IFERROR(IF(-SUM(AQ$20:AQ424)+AQ$15&lt;0.000001,0,IF($C425&gt;='H-32A-WP06 - Debt Service'!AN$24,'H-32A-WP06 - Debt Service'!AN$27/12,0)),"-")</f>
        <v>0</v>
      </c>
      <c r="AR425" s="261">
        <f>IFERROR(IF(-SUM(AR$20:AR424)+AR$15&lt;0.000001,0,IF($C425&gt;='H-32A-WP06 - Debt Service'!AO$24,'H-32A-WP06 - Debt Service'!AO$27/12,0)),"-")</f>
        <v>0</v>
      </c>
      <c r="AS425" s="261">
        <f>IFERROR(IF(-SUM(AS$20:AS424)+AS$15&lt;0.000001,0,IF($C425&gt;='H-32A-WP06 - Debt Service'!AP$24,'H-32A-WP06 - Debt Service'!AP$27/12,0)),"-")</f>
        <v>0</v>
      </c>
      <c r="AT425" s="261">
        <f>IFERROR(IF(-SUM(AT$20:AT424)+AT$15&lt;0.000001,0,IF($C425&gt;='H-32A-WP06 - Debt Service'!AQ$24,'H-32A-WP06 - Debt Service'!AQ$27/12,0)),"-")</f>
        <v>0</v>
      </c>
    </row>
    <row r="426" spans="2:46" x14ac:dyDescent="0.35">
      <c r="B426" s="252">
        <f t="shared" si="27"/>
        <v>2052</v>
      </c>
      <c r="C426" s="273">
        <f t="shared" si="29"/>
        <v>55824</v>
      </c>
      <c r="D426" s="273"/>
      <c r="E426" s="261">
        <f>IFERROR(IF(-SUM(E$20:E425)+E$15&lt;0.000001,0,IF($C426&gt;='H-32A-WP06 - Debt Service'!C$24,'H-32A-WP06 - Debt Service'!C$27/12,0)),"-")</f>
        <v>0</v>
      </c>
      <c r="F426" s="261">
        <f>IFERROR(IF(-SUM(F$20:F425)+F$15&lt;0.000001,0,IF($C426&gt;='H-32A-WP06 - Debt Service'!D$24,'H-32A-WP06 - Debt Service'!D$27/12,0)),"-")</f>
        <v>0</v>
      </c>
      <c r="G426" s="261">
        <f>IFERROR(IF(-SUM(G$20:G425)+G$15&lt;0.000001,0,IF($C426&gt;='H-32A-WP06 - Debt Service'!E$24,'H-32A-WP06 - Debt Service'!E$27/12,0)),"-")</f>
        <v>0</v>
      </c>
      <c r="H426" s="261">
        <f>IFERROR(IF(-SUM(H$20:H425)+H$15&lt;0.000001,0,IF($C426&gt;='H-32A-WP06 - Debt Service'!F$24,'H-32A-WP06 - Debt Service'!F$27/12,0)),"-")</f>
        <v>0</v>
      </c>
      <c r="I426" s="261">
        <f>IFERROR(IF(-SUM(I$20:I425)+I$15&lt;0.000001,0,IF($C426&gt;='H-32A-WP06 - Debt Service'!G$24,'H-32A-WP06 - Debt Service'!G$27/12,0)),"-")</f>
        <v>0</v>
      </c>
      <c r="J426" s="261">
        <f>IFERROR(IF(-SUM(J$20:J425)+J$15&lt;0.000001,0,IF($C426&gt;='H-32A-WP06 - Debt Service'!H$24,'H-32A-WP06 - Debt Service'!H$27/12,0)),"-")</f>
        <v>0</v>
      </c>
      <c r="K426" s="261">
        <f>IFERROR(IF(-SUM(K$20:K425)+K$15&lt;0.000001,0,IF($C426&gt;='H-32A-WP06 - Debt Service'!I$24,'H-32A-WP06 - Debt Service'!I$27/12,0)),"-")</f>
        <v>0</v>
      </c>
      <c r="L426" s="261">
        <f>IFERROR(IF(-SUM(L$20:L425)+L$15&lt;0.000001,0,IF($C426&gt;='H-32A-WP06 - Debt Service'!J$24,'H-32A-WP06 - Debt Service'!J$27/12,0)),"-")</f>
        <v>0</v>
      </c>
      <c r="M426" s="261">
        <f>IFERROR(IF(-SUM(M$20:M425)+M$15&lt;0.000001,0,IF($C426&gt;='H-32A-WP06 - Debt Service'!K$24,'H-32A-WP06 - Debt Service'!K$27/12,0)),"-")</f>
        <v>0</v>
      </c>
      <c r="N426" s="261"/>
      <c r="O426" s="261"/>
      <c r="P426" s="261">
        <f>IFERROR(IF(-SUM(P$20:P425)+P$15&lt;0.000001,0,IF($C426&gt;='H-32A-WP06 - Debt Service'!M$24,'H-32A-WP06 - Debt Service'!M$27/12,0)),"-")</f>
        <v>0</v>
      </c>
      <c r="Q426" s="261">
        <f>IFERROR(IF(-SUM(Q$20:Q425)+Q$15&lt;0.000001,0,IF($C426&gt;='H-32A-WP06 - Debt Service'!L$24,'H-32A-WP06 - Debt Service'!L$27/12,0)),"-")</f>
        <v>0</v>
      </c>
      <c r="R426" s="261">
        <f>IFERROR(IF(-SUM(R$20:R425)+R$15&lt;0.000001,0,IF($C426&gt;='H-32A-WP06 - Debt Service'!S$24,'H-32A-WP06 - Debt Service'!S$27/12,0)),"-")</f>
        <v>0</v>
      </c>
      <c r="S426" s="261">
        <f>IFERROR(IF(-SUM(S$20:S425)+S$15&lt;0.000001,0,IF($C426&gt;='H-32A-WP06 - Debt Service'!O$24,'H-32A-WP06 - Debt Service'!O$27/12,0)),"-")</f>
        <v>0</v>
      </c>
      <c r="T426" s="261">
        <f>IFERROR(IF(-SUM(T$20:T425)+T$15&lt;0.000001,0,IF($C426&gt;='H-32A-WP06 - Debt Service'!#REF!,'H-32A-WP06 - Debt Service'!#REF!/12,0)),"-")</f>
        <v>0</v>
      </c>
      <c r="U426" s="261">
        <f>IFERROR(IF(-SUM(U$20:U425)+U$15&lt;0.000001,0,IF($C426&gt;='H-32A-WP06 - Debt Service'!T$24,'H-32A-WP06 - Debt Service'!T$27/12,0)),"-")</f>
        <v>0</v>
      </c>
      <c r="V426" s="261">
        <f>IFERROR(IF(-SUM(V$20:V425)+V$15&lt;0.000001,0,IF($C426&gt;='H-32A-WP06 - Debt Service'!N$24,'H-32A-WP06 - Debt Service'!N$27/12,0)),"-")</f>
        <v>0</v>
      </c>
      <c r="W426" s="261">
        <f>IFERROR(IF(-SUM(W$20:W425)+W$15&lt;0.000001,0,IF($C426&gt;='H-32A-WP06 - Debt Service'!Q$24,'H-32A-WP06 - Debt Service'!Q$27/12,0)),"-")</f>
        <v>0</v>
      </c>
      <c r="X426" s="261">
        <f>IFERROR(IF(-SUM(X$20:X425)+X$15&lt;0.000001,0,IF($C426&gt;='H-32A-WP06 - Debt Service'!T$24,'H-32A-WP06 - Debt Service'!T$27/12,0)),"-")</f>
        <v>0</v>
      </c>
      <c r="Y426" s="261">
        <f>IFERROR(IF(-SUM(Y$20:Y425)+Y$15&lt;0.000001,0,IF($C426&gt;='H-32A-WP06 - Debt Service'!#REF!,'H-32A-WP06 - Debt Service'!#REF!/12,0)),"-")</f>
        <v>0</v>
      </c>
      <c r="Z426" s="261">
        <f>IFERROR(IF(-SUM(Z$20:Z425)+Z$15&lt;0.000001,0,IF($C426&gt;='H-32A-WP06 - Debt Service'!S$24,'H-32A-WP06 - Debt Service'!S$27/12,0)),"-")</f>
        <v>0</v>
      </c>
      <c r="AA426" s="261">
        <f>IFERROR(IF(-SUM(AA$20:AA425)+AA$15&lt;0.000001,0,IF($C426&gt;='H-32A-WP06 - Debt Service'!R$24,'H-32A-WP06 - Debt Service'!R$27/12,0)),"-")</f>
        <v>0</v>
      </c>
      <c r="AB426" s="261">
        <f>IFERROR(IF(-SUM(AB$20:AB425)+AB$15&lt;0.000001,0,IF($C426&gt;='H-32A-WP06 - Debt Service'!P$24,'H-32A-WP06 - Debt Service'!P$27/12,0)),"-")</f>
        <v>0</v>
      </c>
      <c r="AC426" s="261">
        <f>IFERROR(IF(-SUM(AC$20:AC425)+AC$15&lt;0.000001,0,IF($C426&gt;='H-32A-WP06 - Debt Service'!#REF!,'H-32A-WP06 - Debt Service'!#REF!/12,0)),"-")</f>
        <v>0</v>
      </c>
      <c r="AD426" s="261">
        <f>IFERROR(IF(-SUM(AD$20:AD425)+AD$15&lt;0.000001,0,IF($C426&gt;='H-32A-WP06 - Debt Service'!#REF!,'H-32A-WP06 - Debt Service'!#REF!/12,0)),"-")</f>
        <v>0</v>
      </c>
      <c r="AE426" s="261">
        <f>IFERROR(IF(-SUM(AE$20:AE425)+AE$15&lt;0.000001,0,IF($C426&gt;='H-32A-WP06 - Debt Service'!#REF!,'H-32A-WP06 - Debt Service'!#REF!/12,0)),"-")</f>
        <v>0</v>
      </c>
      <c r="AF426" s="261">
        <f>IFERROR(IF(-SUM(AF$20:AF425)+AF$15&lt;0.000001,0,IF($C426&gt;='H-32A-WP06 - Debt Service'!#REF!,'H-32A-WP06 - Debt Service'!#REF!/12,0)),"-")</f>
        <v>0</v>
      </c>
      <c r="AH426" s="252">
        <f t="shared" si="28"/>
        <v>2052</v>
      </c>
      <c r="AI426" s="273">
        <f t="shared" si="30"/>
        <v>55824</v>
      </c>
      <c r="AJ426" s="273"/>
      <c r="AK426" s="261" t="str">
        <f>IFERROR(IF(-SUM(AK$20:AK425)+AK$15&lt;0.000001,0,IF($C426&gt;='H-32A-WP06 - Debt Service'!AH$24,'H-32A-WP06 - Debt Service'!AH$27/12,0)),"-")</f>
        <v>-</v>
      </c>
      <c r="AL426" s="261">
        <f>IFERROR(IF(-SUM(AL$20:AL425)+AL$15&lt;0.000001,0,IF($C426&gt;='H-32A-WP06 - Debt Service'!AI$24,'H-32A-WP06 - Debt Service'!AI$27/12,0)),"-")</f>
        <v>0</v>
      </c>
      <c r="AM426" s="261">
        <f>IFERROR(IF(-SUM(AM$20:AM425)+AM$15&lt;0.000001,0,IF($C426&gt;='H-32A-WP06 - Debt Service'!AJ$24,'H-32A-WP06 - Debt Service'!AJ$27/12,0)),"-")</f>
        <v>0</v>
      </c>
      <c r="AN426" s="261">
        <f>IFERROR(IF(-SUM(AN$20:AN425)+AN$15&lt;0.000001,0,IF($C426&gt;='H-32A-WP06 - Debt Service'!AK$24,'H-32A-WP06 - Debt Service'!AK$27/12,0)),"-")</f>
        <v>0</v>
      </c>
      <c r="AO426" s="261">
        <f>IFERROR(IF(-SUM(AO$20:AO425)+AO$15&lt;0.000001,0,IF($C426&gt;='H-32A-WP06 - Debt Service'!AL$24,'H-32A-WP06 - Debt Service'!AL$27/12,0)),"-")</f>
        <v>0</v>
      </c>
      <c r="AP426" s="261">
        <f>IFERROR(IF(-SUM(AP$20:AP425)+AP$15&lt;0.000001,0,IF($C426&gt;='H-32A-WP06 - Debt Service'!AM$24,'H-32A-WP06 - Debt Service'!AM$27/12,0)),"-")</f>
        <v>0</v>
      </c>
      <c r="AQ426" s="261">
        <f>IFERROR(IF(-SUM(AQ$20:AQ425)+AQ$15&lt;0.000001,0,IF($C426&gt;='H-32A-WP06 - Debt Service'!AN$24,'H-32A-WP06 - Debt Service'!AN$27/12,0)),"-")</f>
        <v>0</v>
      </c>
      <c r="AR426" s="261">
        <f>IFERROR(IF(-SUM(AR$20:AR425)+AR$15&lt;0.000001,0,IF($C426&gt;='H-32A-WP06 - Debt Service'!AO$24,'H-32A-WP06 - Debt Service'!AO$27/12,0)),"-")</f>
        <v>0</v>
      </c>
      <c r="AS426" s="261">
        <f>IFERROR(IF(-SUM(AS$20:AS425)+AS$15&lt;0.000001,0,IF($C426&gt;='H-32A-WP06 - Debt Service'!AP$24,'H-32A-WP06 - Debt Service'!AP$27/12,0)),"-")</f>
        <v>0</v>
      </c>
      <c r="AT426" s="261">
        <f>IFERROR(IF(-SUM(AT$20:AT425)+AT$15&lt;0.000001,0,IF($C426&gt;='H-32A-WP06 - Debt Service'!AQ$24,'H-32A-WP06 - Debt Service'!AQ$27/12,0)),"-")</f>
        <v>0</v>
      </c>
    </row>
    <row r="427" spans="2:46" x14ac:dyDescent="0.35">
      <c r="B427" s="252">
        <f t="shared" si="27"/>
        <v>2052</v>
      </c>
      <c r="C427" s="273">
        <f t="shared" si="29"/>
        <v>55854</v>
      </c>
      <c r="D427" s="273"/>
      <c r="E427" s="261">
        <f>IFERROR(IF(-SUM(E$20:E426)+E$15&lt;0.000001,0,IF($C427&gt;='H-32A-WP06 - Debt Service'!C$24,'H-32A-WP06 - Debt Service'!C$27/12,0)),"-")</f>
        <v>0</v>
      </c>
      <c r="F427" s="261">
        <f>IFERROR(IF(-SUM(F$20:F426)+F$15&lt;0.000001,0,IF($C427&gt;='H-32A-WP06 - Debt Service'!D$24,'H-32A-WP06 - Debt Service'!D$27/12,0)),"-")</f>
        <v>0</v>
      </c>
      <c r="G427" s="261">
        <f>IFERROR(IF(-SUM(G$20:G426)+G$15&lt;0.000001,0,IF($C427&gt;='H-32A-WP06 - Debt Service'!E$24,'H-32A-WP06 - Debt Service'!E$27/12,0)),"-")</f>
        <v>0</v>
      </c>
      <c r="H427" s="261">
        <f>IFERROR(IF(-SUM(H$20:H426)+H$15&lt;0.000001,0,IF($C427&gt;='H-32A-WP06 - Debt Service'!F$24,'H-32A-WP06 - Debt Service'!F$27/12,0)),"-")</f>
        <v>0</v>
      </c>
      <c r="I427" s="261">
        <f>IFERROR(IF(-SUM(I$20:I426)+I$15&lt;0.000001,0,IF($C427&gt;='H-32A-WP06 - Debt Service'!G$24,'H-32A-WP06 - Debt Service'!G$27/12,0)),"-")</f>
        <v>0</v>
      </c>
      <c r="J427" s="261">
        <f>IFERROR(IF(-SUM(J$20:J426)+J$15&lt;0.000001,0,IF($C427&gt;='H-32A-WP06 - Debt Service'!H$24,'H-32A-WP06 - Debt Service'!H$27/12,0)),"-")</f>
        <v>0</v>
      </c>
      <c r="K427" s="261">
        <f>IFERROR(IF(-SUM(K$20:K426)+K$15&lt;0.000001,0,IF($C427&gt;='H-32A-WP06 - Debt Service'!I$24,'H-32A-WP06 - Debt Service'!I$27/12,0)),"-")</f>
        <v>0</v>
      </c>
      <c r="L427" s="261">
        <f>IFERROR(IF(-SUM(L$20:L426)+L$15&lt;0.000001,0,IF($C427&gt;='H-32A-WP06 - Debt Service'!J$24,'H-32A-WP06 - Debt Service'!J$27/12,0)),"-")</f>
        <v>0</v>
      </c>
      <c r="M427" s="261">
        <f>IFERROR(IF(-SUM(M$20:M426)+M$15&lt;0.000001,0,IF($C427&gt;='H-32A-WP06 - Debt Service'!K$24,'H-32A-WP06 - Debt Service'!K$27/12,0)),"-")</f>
        <v>0</v>
      </c>
      <c r="N427" s="261"/>
      <c r="O427" s="261"/>
      <c r="P427" s="261">
        <f>IFERROR(IF(-SUM(P$20:P426)+P$15&lt;0.000001,0,IF($C427&gt;='H-32A-WP06 - Debt Service'!M$24,'H-32A-WP06 - Debt Service'!M$27/12,0)),"-")</f>
        <v>0</v>
      </c>
      <c r="Q427" s="261">
        <f>IFERROR(IF(-SUM(Q$20:Q426)+Q$15&lt;0.000001,0,IF($C427&gt;='H-32A-WP06 - Debt Service'!L$24,'H-32A-WP06 - Debt Service'!L$27/12,0)),"-")</f>
        <v>0</v>
      </c>
      <c r="R427" s="261">
        <f>IFERROR(IF(-SUM(R$20:R426)+R$15&lt;0.000001,0,IF($C427&gt;='H-32A-WP06 - Debt Service'!S$24,'H-32A-WP06 - Debt Service'!S$27/12,0)),"-")</f>
        <v>0</v>
      </c>
      <c r="S427" s="261">
        <f>IFERROR(IF(-SUM(S$20:S426)+S$15&lt;0.000001,0,IF($C427&gt;='H-32A-WP06 - Debt Service'!O$24,'H-32A-WP06 - Debt Service'!O$27/12,0)),"-")</f>
        <v>0</v>
      </c>
      <c r="T427" s="261">
        <f>IFERROR(IF(-SUM(T$20:T426)+T$15&lt;0.000001,0,IF($C427&gt;='H-32A-WP06 - Debt Service'!#REF!,'H-32A-WP06 - Debt Service'!#REF!/12,0)),"-")</f>
        <v>0</v>
      </c>
      <c r="U427" s="261">
        <f>IFERROR(IF(-SUM(U$20:U426)+U$15&lt;0.000001,0,IF($C427&gt;='H-32A-WP06 - Debt Service'!T$24,'H-32A-WP06 - Debt Service'!T$27/12,0)),"-")</f>
        <v>0</v>
      </c>
      <c r="V427" s="261">
        <f>IFERROR(IF(-SUM(V$20:V426)+V$15&lt;0.000001,0,IF($C427&gt;='H-32A-WP06 - Debt Service'!N$24,'H-32A-WP06 - Debt Service'!N$27/12,0)),"-")</f>
        <v>0</v>
      </c>
      <c r="W427" s="261">
        <f>IFERROR(IF(-SUM(W$20:W426)+W$15&lt;0.000001,0,IF($C427&gt;='H-32A-WP06 - Debt Service'!Q$24,'H-32A-WP06 - Debt Service'!Q$27/12,0)),"-")</f>
        <v>0</v>
      </c>
      <c r="X427" s="261">
        <f>IFERROR(IF(-SUM(X$20:X426)+X$15&lt;0.000001,0,IF($C427&gt;='H-32A-WP06 - Debt Service'!T$24,'H-32A-WP06 - Debt Service'!T$27/12,0)),"-")</f>
        <v>0</v>
      </c>
      <c r="Y427" s="261">
        <f>IFERROR(IF(-SUM(Y$20:Y426)+Y$15&lt;0.000001,0,IF($C427&gt;='H-32A-WP06 - Debt Service'!#REF!,'H-32A-WP06 - Debt Service'!#REF!/12,0)),"-")</f>
        <v>0</v>
      </c>
      <c r="Z427" s="261">
        <f>IFERROR(IF(-SUM(Z$20:Z426)+Z$15&lt;0.000001,0,IF($C427&gt;='H-32A-WP06 - Debt Service'!S$24,'H-32A-WP06 - Debt Service'!S$27/12,0)),"-")</f>
        <v>0</v>
      </c>
      <c r="AA427" s="261">
        <f>IFERROR(IF(-SUM(AA$20:AA426)+AA$15&lt;0.000001,0,IF($C427&gt;='H-32A-WP06 - Debt Service'!R$24,'H-32A-WP06 - Debt Service'!R$27/12,0)),"-")</f>
        <v>0</v>
      </c>
      <c r="AB427" s="261">
        <f>IFERROR(IF(-SUM(AB$20:AB426)+AB$15&lt;0.000001,0,IF($C427&gt;='H-32A-WP06 - Debt Service'!P$24,'H-32A-WP06 - Debt Service'!P$27/12,0)),"-")</f>
        <v>0</v>
      </c>
      <c r="AC427" s="261">
        <f>IFERROR(IF(-SUM(AC$20:AC426)+AC$15&lt;0.000001,0,IF($C427&gt;='H-32A-WP06 - Debt Service'!#REF!,'H-32A-WP06 - Debt Service'!#REF!/12,0)),"-")</f>
        <v>0</v>
      </c>
      <c r="AD427" s="261">
        <f>IFERROR(IF(-SUM(AD$20:AD426)+AD$15&lt;0.000001,0,IF($C427&gt;='H-32A-WP06 - Debt Service'!#REF!,'H-32A-WP06 - Debt Service'!#REF!/12,0)),"-")</f>
        <v>0</v>
      </c>
      <c r="AE427" s="261">
        <f>IFERROR(IF(-SUM(AE$20:AE426)+AE$15&lt;0.000001,0,IF($C427&gt;='H-32A-WP06 - Debt Service'!#REF!,'H-32A-WP06 - Debt Service'!#REF!/12,0)),"-")</f>
        <v>0</v>
      </c>
      <c r="AF427" s="261">
        <f>IFERROR(IF(-SUM(AF$20:AF426)+AF$15&lt;0.000001,0,IF($C427&gt;='H-32A-WP06 - Debt Service'!#REF!,'H-32A-WP06 - Debt Service'!#REF!/12,0)),"-")</f>
        <v>0</v>
      </c>
      <c r="AH427" s="252">
        <f t="shared" si="28"/>
        <v>2052</v>
      </c>
      <c r="AI427" s="273">
        <f t="shared" si="30"/>
        <v>55854</v>
      </c>
      <c r="AJ427" s="273"/>
      <c r="AK427" s="261" t="str">
        <f>IFERROR(IF(-SUM(AK$20:AK426)+AK$15&lt;0.000001,0,IF($C427&gt;='H-32A-WP06 - Debt Service'!AH$24,'H-32A-WP06 - Debt Service'!AH$27/12,0)),"-")</f>
        <v>-</v>
      </c>
      <c r="AL427" s="261">
        <f>IFERROR(IF(-SUM(AL$20:AL426)+AL$15&lt;0.000001,0,IF($C427&gt;='H-32A-WP06 - Debt Service'!AI$24,'H-32A-WP06 - Debt Service'!AI$27/12,0)),"-")</f>
        <v>0</v>
      </c>
      <c r="AM427" s="261">
        <f>IFERROR(IF(-SUM(AM$20:AM426)+AM$15&lt;0.000001,0,IF($C427&gt;='H-32A-WP06 - Debt Service'!AJ$24,'H-32A-WP06 - Debt Service'!AJ$27/12,0)),"-")</f>
        <v>0</v>
      </c>
      <c r="AN427" s="261">
        <f>IFERROR(IF(-SUM(AN$20:AN426)+AN$15&lt;0.000001,0,IF($C427&gt;='H-32A-WP06 - Debt Service'!AK$24,'H-32A-WP06 - Debt Service'!AK$27/12,0)),"-")</f>
        <v>0</v>
      </c>
      <c r="AO427" s="261">
        <f>IFERROR(IF(-SUM(AO$20:AO426)+AO$15&lt;0.000001,0,IF($C427&gt;='H-32A-WP06 - Debt Service'!AL$24,'H-32A-WP06 - Debt Service'!AL$27/12,0)),"-")</f>
        <v>0</v>
      </c>
      <c r="AP427" s="261">
        <f>IFERROR(IF(-SUM(AP$20:AP426)+AP$15&lt;0.000001,0,IF($C427&gt;='H-32A-WP06 - Debt Service'!AM$24,'H-32A-WP06 - Debt Service'!AM$27/12,0)),"-")</f>
        <v>0</v>
      </c>
      <c r="AQ427" s="261">
        <f>IFERROR(IF(-SUM(AQ$20:AQ426)+AQ$15&lt;0.000001,0,IF($C427&gt;='H-32A-WP06 - Debt Service'!AN$24,'H-32A-WP06 - Debt Service'!AN$27/12,0)),"-")</f>
        <v>0</v>
      </c>
      <c r="AR427" s="261">
        <f>IFERROR(IF(-SUM(AR$20:AR426)+AR$15&lt;0.000001,0,IF($C427&gt;='H-32A-WP06 - Debt Service'!AO$24,'H-32A-WP06 - Debt Service'!AO$27/12,0)),"-")</f>
        <v>0</v>
      </c>
      <c r="AS427" s="261">
        <f>IFERROR(IF(-SUM(AS$20:AS426)+AS$15&lt;0.000001,0,IF($C427&gt;='H-32A-WP06 - Debt Service'!AP$24,'H-32A-WP06 - Debt Service'!AP$27/12,0)),"-")</f>
        <v>0</v>
      </c>
      <c r="AT427" s="261">
        <f>IFERROR(IF(-SUM(AT$20:AT426)+AT$15&lt;0.000001,0,IF($C427&gt;='H-32A-WP06 - Debt Service'!AQ$24,'H-32A-WP06 - Debt Service'!AQ$27/12,0)),"-")</f>
        <v>0</v>
      </c>
    </row>
    <row r="428" spans="2:46" x14ac:dyDescent="0.35">
      <c r="B428" s="252">
        <f t="shared" si="27"/>
        <v>2053</v>
      </c>
      <c r="C428" s="273">
        <f t="shared" si="29"/>
        <v>55885</v>
      </c>
      <c r="D428" s="273"/>
      <c r="E428" s="261">
        <f>IFERROR(IF(-SUM(E$20:E427)+E$15&lt;0.000001,0,IF($C428&gt;='H-32A-WP06 - Debt Service'!C$24,'H-32A-WP06 - Debt Service'!C$27/12,0)),"-")</f>
        <v>0</v>
      </c>
      <c r="F428" s="261">
        <f>IFERROR(IF(-SUM(F$20:F427)+F$15&lt;0.000001,0,IF($C428&gt;='H-32A-WP06 - Debt Service'!D$24,'H-32A-WP06 - Debt Service'!D$27/12,0)),"-")</f>
        <v>0</v>
      </c>
      <c r="G428" s="261">
        <f>IFERROR(IF(-SUM(G$20:G427)+G$15&lt;0.000001,0,IF($C428&gt;='H-32A-WP06 - Debt Service'!E$24,'H-32A-WP06 - Debt Service'!E$27/12,0)),"-")</f>
        <v>0</v>
      </c>
      <c r="H428" s="261">
        <f>IFERROR(IF(-SUM(H$20:H427)+H$15&lt;0.000001,0,IF($C428&gt;='H-32A-WP06 - Debt Service'!F$24,'H-32A-WP06 - Debt Service'!F$27/12,0)),"-")</f>
        <v>0</v>
      </c>
      <c r="I428" s="261">
        <f>IFERROR(IF(-SUM(I$20:I427)+I$15&lt;0.000001,0,IF($C428&gt;='H-32A-WP06 - Debt Service'!G$24,'H-32A-WP06 - Debt Service'!G$27/12,0)),"-")</f>
        <v>0</v>
      </c>
      <c r="J428" s="261">
        <f>IFERROR(IF(-SUM(J$20:J427)+J$15&lt;0.000001,0,IF($C428&gt;='H-32A-WP06 - Debt Service'!H$24,'H-32A-WP06 - Debt Service'!H$27/12,0)),"-")</f>
        <v>0</v>
      </c>
      <c r="K428" s="261">
        <f>IFERROR(IF(-SUM(K$20:K427)+K$15&lt;0.000001,0,IF($C428&gt;='H-32A-WP06 - Debt Service'!I$24,'H-32A-WP06 - Debt Service'!I$27/12,0)),"-")</f>
        <v>0</v>
      </c>
      <c r="L428" s="261">
        <f>IFERROR(IF(-SUM(L$20:L427)+L$15&lt;0.000001,0,IF($C428&gt;='H-32A-WP06 - Debt Service'!J$24,'H-32A-WP06 - Debt Service'!J$27/12,0)),"-")</f>
        <v>0</v>
      </c>
      <c r="M428" s="261">
        <f>IFERROR(IF(-SUM(M$20:M427)+M$15&lt;0.000001,0,IF($C428&gt;='H-32A-WP06 - Debt Service'!K$24,'H-32A-WP06 - Debt Service'!K$27/12,0)),"-")</f>
        <v>0</v>
      </c>
      <c r="N428" s="261"/>
      <c r="O428" s="261"/>
      <c r="P428" s="261">
        <f>IFERROR(IF(-SUM(P$20:P427)+P$15&lt;0.000001,0,IF($C428&gt;='H-32A-WP06 - Debt Service'!M$24,'H-32A-WP06 - Debt Service'!M$27/12,0)),"-")</f>
        <v>0</v>
      </c>
      <c r="Q428" s="261">
        <f>IFERROR(IF(-SUM(Q$20:Q427)+Q$15&lt;0.000001,0,IF($C428&gt;='H-32A-WP06 - Debt Service'!L$24,'H-32A-WP06 - Debt Service'!L$27/12,0)),"-")</f>
        <v>0</v>
      </c>
      <c r="R428" s="261">
        <f>IFERROR(IF(-SUM(R$20:R427)+R$15&lt;0.000001,0,IF($C428&gt;='H-32A-WP06 - Debt Service'!S$24,'H-32A-WP06 - Debt Service'!S$27/12,0)),"-")</f>
        <v>0</v>
      </c>
      <c r="S428" s="261">
        <f>IFERROR(IF(-SUM(S$20:S427)+S$15&lt;0.000001,0,IF($C428&gt;='H-32A-WP06 - Debt Service'!O$24,'H-32A-WP06 - Debt Service'!O$27/12,0)),"-")</f>
        <v>0</v>
      </c>
      <c r="T428" s="261">
        <f>IFERROR(IF(-SUM(T$20:T427)+T$15&lt;0.000001,0,IF($C428&gt;='H-32A-WP06 - Debt Service'!#REF!,'H-32A-WP06 - Debt Service'!#REF!/12,0)),"-")</f>
        <v>0</v>
      </c>
      <c r="U428" s="261">
        <f>IFERROR(IF(-SUM(U$20:U427)+U$15&lt;0.000001,0,IF($C428&gt;='H-32A-WP06 - Debt Service'!T$24,'H-32A-WP06 - Debt Service'!T$27/12,0)),"-")</f>
        <v>0</v>
      </c>
      <c r="V428" s="261">
        <f>IFERROR(IF(-SUM(V$20:V427)+V$15&lt;0.000001,0,IF($C428&gt;='H-32A-WP06 - Debt Service'!N$24,'H-32A-WP06 - Debt Service'!N$27/12,0)),"-")</f>
        <v>0</v>
      </c>
      <c r="W428" s="261">
        <f>IFERROR(IF(-SUM(W$20:W427)+W$15&lt;0.000001,0,IF($C428&gt;='H-32A-WP06 - Debt Service'!Q$24,'H-32A-WP06 - Debt Service'!Q$27/12,0)),"-")</f>
        <v>0</v>
      </c>
      <c r="X428" s="261">
        <f>IFERROR(IF(-SUM(X$20:X427)+X$15&lt;0.000001,0,IF($C428&gt;='H-32A-WP06 - Debt Service'!T$24,'H-32A-WP06 - Debt Service'!T$27/12,0)),"-")</f>
        <v>0</v>
      </c>
      <c r="Y428" s="261">
        <f>IFERROR(IF(-SUM(Y$20:Y427)+Y$15&lt;0.000001,0,IF($C428&gt;='H-32A-WP06 - Debt Service'!#REF!,'H-32A-WP06 - Debt Service'!#REF!/12,0)),"-")</f>
        <v>0</v>
      </c>
      <c r="Z428" s="261">
        <f>IFERROR(IF(-SUM(Z$20:Z427)+Z$15&lt;0.000001,0,IF($C428&gt;='H-32A-WP06 - Debt Service'!S$24,'H-32A-WP06 - Debt Service'!S$27/12,0)),"-")</f>
        <v>0</v>
      </c>
      <c r="AA428" s="261">
        <f>IFERROR(IF(-SUM(AA$20:AA427)+AA$15&lt;0.000001,0,IF($C428&gt;='H-32A-WP06 - Debt Service'!R$24,'H-32A-WP06 - Debt Service'!R$27/12,0)),"-")</f>
        <v>0</v>
      </c>
      <c r="AB428" s="261">
        <f>IFERROR(IF(-SUM(AB$20:AB427)+AB$15&lt;0.000001,0,IF($C428&gt;='H-32A-WP06 - Debt Service'!P$24,'H-32A-WP06 - Debt Service'!P$27/12,0)),"-")</f>
        <v>0</v>
      </c>
      <c r="AC428" s="261">
        <f>IFERROR(IF(-SUM(AC$20:AC427)+AC$15&lt;0.000001,0,IF($C428&gt;='H-32A-WP06 - Debt Service'!#REF!,'H-32A-WP06 - Debt Service'!#REF!/12,0)),"-")</f>
        <v>0</v>
      </c>
      <c r="AD428" s="261">
        <f>IFERROR(IF(-SUM(AD$20:AD427)+AD$15&lt;0.000001,0,IF($C428&gt;='H-32A-WP06 - Debt Service'!#REF!,'H-32A-WP06 - Debt Service'!#REF!/12,0)),"-")</f>
        <v>0</v>
      </c>
      <c r="AE428" s="261">
        <f>IFERROR(IF(-SUM(AE$20:AE427)+AE$15&lt;0.000001,0,IF($C428&gt;='H-32A-WP06 - Debt Service'!#REF!,'H-32A-WP06 - Debt Service'!#REF!/12,0)),"-")</f>
        <v>0</v>
      </c>
      <c r="AF428" s="261">
        <f>IFERROR(IF(-SUM(AF$20:AF427)+AF$15&lt;0.000001,0,IF($C428&gt;='H-32A-WP06 - Debt Service'!#REF!,'H-32A-WP06 - Debt Service'!#REF!/12,0)),"-")</f>
        <v>0</v>
      </c>
      <c r="AH428" s="252">
        <f t="shared" si="28"/>
        <v>2053</v>
      </c>
      <c r="AI428" s="273">
        <f t="shared" si="30"/>
        <v>55885</v>
      </c>
      <c r="AJ428" s="273"/>
      <c r="AK428" s="261" t="str">
        <f>IFERROR(IF(-SUM(AK$20:AK427)+AK$15&lt;0.000001,0,IF($C428&gt;='H-32A-WP06 - Debt Service'!AH$24,'H-32A-WP06 - Debt Service'!AH$27/12,0)),"-")</f>
        <v>-</v>
      </c>
      <c r="AL428" s="261">
        <f>IFERROR(IF(-SUM(AL$20:AL427)+AL$15&lt;0.000001,0,IF($C428&gt;='H-32A-WP06 - Debt Service'!AI$24,'H-32A-WP06 - Debt Service'!AI$27/12,0)),"-")</f>
        <v>0</v>
      </c>
      <c r="AM428" s="261">
        <f>IFERROR(IF(-SUM(AM$20:AM427)+AM$15&lt;0.000001,0,IF($C428&gt;='H-32A-WP06 - Debt Service'!AJ$24,'H-32A-WP06 - Debt Service'!AJ$27/12,0)),"-")</f>
        <v>0</v>
      </c>
      <c r="AN428" s="261">
        <f>IFERROR(IF(-SUM(AN$20:AN427)+AN$15&lt;0.000001,0,IF($C428&gt;='H-32A-WP06 - Debt Service'!AK$24,'H-32A-WP06 - Debt Service'!AK$27/12,0)),"-")</f>
        <v>0</v>
      </c>
      <c r="AO428" s="261">
        <f>IFERROR(IF(-SUM(AO$20:AO427)+AO$15&lt;0.000001,0,IF($C428&gt;='H-32A-WP06 - Debt Service'!AL$24,'H-32A-WP06 - Debt Service'!AL$27/12,0)),"-")</f>
        <v>0</v>
      </c>
      <c r="AP428" s="261">
        <f>IFERROR(IF(-SUM(AP$20:AP427)+AP$15&lt;0.000001,0,IF($C428&gt;='H-32A-WP06 - Debt Service'!AM$24,'H-32A-WP06 - Debt Service'!AM$27/12,0)),"-")</f>
        <v>0</v>
      </c>
      <c r="AQ428" s="261">
        <f>IFERROR(IF(-SUM(AQ$20:AQ427)+AQ$15&lt;0.000001,0,IF($C428&gt;='H-32A-WP06 - Debt Service'!AN$24,'H-32A-WP06 - Debt Service'!AN$27/12,0)),"-")</f>
        <v>0</v>
      </c>
      <c r="AR428" s="261">
        <f>IFERROR(IF(-SUM(AR$20:AR427)+AR$15&lt;0.000001,0,IF($C428&gt;='H-32A-WP06 - Debt Service'!AO$24,'H-32A-WP06 - Debt Service'!AO$27/12,0)),"-")</f>
        <v>0</v>
      </c>
      <c r="AS428" s="261">
        <f>IFERROR(IF(-SUM(AS$20:AS427)+AS$15&lt;0.000001,0,IF($C428&gt;='H-32A-WP06 - Debt Service'!AP$24,'H-32A-WP06 - Debt Service'!AP$27/12,0)),"-")</f>
        <v>0</v>
      </c>
      <c r="AT428" s="261">
        <f>IFERROR(IF(-SUM(AT$20:AT427)+AT$15&lt;0.000001,0,IF($C428&gt;='H-32A-WP06 - Debt Service'!AQ$24,'H-32A-WP06 - Debt Service'!AQ$27/12,0)),"-")</f>
        <v>0</v>
      </c>
    </row>
    <row r="429" spans="2:46" x14ac:dyDescent="0.35">
      <c r="B429" s="252">
        <f t="shared" si="27"/>
        <v>2053</v>
      </c>
      <c r="C429" s="273">
        <f t="shared" si="29"/>
        <v>55916</v>
      </c>
      <c r="D429" s="273"/>
      <c r="E429" s="261">
        <f>IFERROR(IF(-SUM(E$20:E428)+E$15&lt;0.000001,0,IF($C429&gt;='H-32A-WP06 - Debt Service'!C$24,'H-32A-WP06 - Debt Service'!C$27/12,0)),"-")</f>
        <v>0</v>
      </c>
      <c r="F429" s="261">
        <f>IFERROR(IF(-SUM(F$20:F428)+F$15&lt;0.000001,0,IF($C429&gt;='H-32A-WP06 - Debt Service'!D$24,'H-32A-WP06 - Debt Service'!D$27/12,0)),"-")</f>
        <v>0</v>
      </c>
      <c r="G429" s="261">
        <f>IFERROR(IF(-SUM(G$20:G428)+G$15&lt;0.000001,0,IF($C429&gt;='H-32A-WP06 - Debt Service'!E$24,'H-32A-WP06 - Debt Service'!E$27/12,0)),"-")</f>
        <v>0</v>
      </c>
      <c r="H429" s="261">
        <f>IFERROR(IF(-SUM(H$20:H428)+H$15&lt;0.000001,0,IF($C429&gt;='H-32A-WP06 - Debt Service'!F$24,'H-32A-WP06 - Debt Service'!F$27/12,0)),"-")</f>
        <v>0</v>
      </c>
      <c r="I429" s="261">
        <f>IFERROR(IF(-SUM(I$20:I428)+I$15&lt;0.000001,0,IF($C429&gt;='H-32A-WP06 - Debt Service'!G$24,'H-32A-WP06 - Debt Service'!G$27/12,0)),"-")</f>
        <v>0</v>
      </c>
      <c r="J429" s="261">
        <f>IFERROR(IF(-SUM(J$20:J428)+J$15&lt;0.000001,0,IF($C429&gt;='H-32A-WP06 - Debt Service'!H$24,'H-32A-WP06 - Debt Service'!H$27/12,0)),"-")</f>
        <v>0</v>
      </c>
      <c r="K429" s="261">
        <f>IFERROR(IF(-SUM(K$20:K428)+K$15&lt;0.000001,0,IF($C429&gt;='H-32A-WP06 - Debt Service'!I$24,'H-32A-WP06 - Debt Service'!I$27/12,0)),"-")</f>
        <v>0</v>
      </c>
      <c r="L429" s="261">
        <f>IFERROR(IF(-SUM(L$20:L428)+L$15&lt;0.000001,0,IF($C429&gt;='H-32A-WP06 - Debt Service'!J$24,'H-32A-WP06 - Debt Service'!J$27/12,0)),"-")</f>
        <v>0</v>
      </c>
      <c r="M429" s="261">
        <f>IFERROR(IF(-SUM(M$20:M428)+M$15&lt;0.000001,0,IF($C429&gt;='H-32A-WP06 - Debt Service'!K$24,'H-32A-WP06 - Debt Service'!K$27/12,0)),"-")</f>
        <v>0</v>
      </c>
      <c r="N429" s="261"/>
      <c r="O429" s="261"/>
      <c r="P429" s="261">
        <f>IFERROR(IF(-SUM(P$20:P428)+P$15&lt;0.000001,0,IF($C429&gt;='H-32A-WP06 - Debt Service'!M$24,'H-32A-WP06 - Debt Service'!M$27/12,0)),"-")</f>
        <v>0</v>
      </c>
      <c r="Q429" s="261">
        <f>IFERROR(IF(-SUM(Q$20:Q428)+Q$15&lt;0.000001,0,IF($C429&gt;='H-32A-WP06 - Debt Service'!L$24,'H-32A-WP06 - Debt Service'!L$27/12,0)),"-")</f>
        <v>0</v>
      </c>
      <c r="R429" s="261">
        <f>IFERROR(IF(-SUM(R$20:R428)+R$15&lt;0.000001,0,IF($C429&gt;='H-32A-WP06 - Debt Service'!S$24,'H-32A-WP06 - Debt Service'!S$27/12,0)),"-")</f>
        <v>0</v>
      </c>
      <c r="S429" s="261">
        <f>IFERROR(IF(-SUM(S$20:S428)+S$15&lt;0.000001,0,IF($C429&gt;='H-32A-WP06 - Debt Service'!O$24,'H-32A-WP06 - Debt Service'!O$27/12,0)),"-")</f>
        <v>0</v>
      </c>
      <c r="T429" s="261">
        <f>IFERROR(IF(-SUM(T$20:T428)+T$15&lt;0.000001,0,IF($C429&gt;='H-32A-WP06 - Debt Service'!#REF!,'H-32A-WP06 - Debt Service'!#REF!/12,0)),"-")</f>
        <v>0</v>
      </c>
      <c r="U429" s="261">
        <f>IFERROR(IF(-SUM(U$20:U428)+U$15&lt;0.000001,0,IF($C429&gt;='H-32A-WP06 - Debt Service'!T$24,'H-32A-WP06 - Debt Service'!T$27/12,0)),"-")</f>
        <v>0</v>
      </c>
      <c r="V429" s="261">
        <f>IFERROR(IF(-SUM(V$20:V428)+V$15&lt;0.000001,0,IF($C429&gt;='H-32A-WP06 - Debt Service'!N$24,'H-32A-WP06 - Debt Service'!N$27/12,0)),"-")</f>
        <v>0</v>
      </c>
      <c r="W429" s="261">
        <f>IFERROR(IF(-SUM(W$20:W428)+W$15&lt;0.000001,0,IF($C429&gt;='H-32A-WP06 - Debt Service'!Q$24,'H-32A-WP06 - Debt Service'!Q$27/12,0)),"-")</f>
        <v>0</v>
      </c>
      <c r="X429" s="261">
        <f>IFERROR(IF(-SUM(X$20:X428)+X$15&lt;0.000001,0,IF($C429&gt;='H-32A-WP06 - Debt Service'!T$24,'H-32A-WP06 - Debt Service'!T$27/12,0)),"-")</f>
        <v>0</v>
      </c>
      <c r="Y429" s="261">
        <f>IFERROR(IF(-SUM(Y$20:Y428)+Y$15&lt;0.000001,0,IF($C429&gt;='H-32A-WP06 - Debt Service'!#REF!,'H-32A-WP06 - Debt Service'!#REF!/12,0)),"-")</f>
        <v>0</v>
      </c>
      <c r="Z429" s="261">
        <f>IFERROR(IF(-SUM(Z$20:Z428)+Z$15&lt;0.000001,0,IF($C429&gt;='H-32A-WP06 - Debt Service'!S$24,'H-32A-WP06 - Debt Service'!S$27/12,0)),"-")</f>
        <v>0</v>
      </c>
      <c r="AA429" s="261">
        <f>IFERROR(IF(-SUM(AA$20:AA428)+AA$15&lt;0.000001,0,IF($C429&gt;='H-32A-WP06 - Debt Service'!R$24,'H-32A-WP06 - Debt Service'!R$27/12,0)),"-")</f>
        <v>0</v>
      </c>
      <c r="AB429" s="261">
        <f>IFERROR(IF(-SUM(AB$20:AB428)+AB$15&lt;0.000001,0,IF($C429&gt;='H-32A-WP06 - Debt Service'!P$24,'H-32A-WP06 - Debt Service'!P$27/12,0)),"-")</f>
        <v>0</v>
      </c>
      <c r="AC429" s="261">
        <f>IFERROR(IF(-SUM(AC$20:AC428)+AC$15&lt;0.000001,0,IF($C429&gt;='H-32A-WP06 - Debt Service'!#REF!,'H-32A-WP06 - Debt Service'!#REF!/12,0)),"-")</f>
        <v>0</v>
      </c>
      <c r="AD429" s="261">
        <f>IFERROR(IF(-SUM(AD$20:AD428)+AD$15&lt;0.000001,0,IF($C429&gt;='H-32A-WP06 - Debt Service'!#REF!,'H-32A-WP06 - Debt Service'!#REF!/12,0)),"-")</f>
        <v>0</v>
      </c>
      <c r="AE429" s="261">
        <f>IFERROR(IF(-SUM(AE$20:AE428)+AE$15&lt;0.000001,0,IF($C429&gt;='H-32A-WP06 - Debt Service'!#REF!,'H-32A-WP06 - Debt Service'!#REF!/12,0)),"-")</f>
        <v>0</v>
      </c>
      <c r="AF429" s="261">
        <f>IFERROR(IF(-SUM(AF$20:AF428)+AF$15&lt;0.000001,0,IF($C429&gt;='H-32A-WP06 - Debt Service'!#REF!,'H-32A-WP06 - Debt Service'!#REF!/12,0)),"-")</f>
        <v>0</v>
      </c>
      <c r="AH429" s="252">
        <f t="shared" si="28"/>
        <v>2053</v>
      </c>
      <c r="AI429" s="273">
        <f t="shared" si="30"/>
        <v>55916</v>
      </c>
      <c r="AJ429" s="273"/>
      <c r="AK429" s="261" t="str">
        <f>IFERROR(IF(-SUM(AK$20:AK428)+AK$15&lt;0.000001,0,IF($C429&gt;='H-32A-WP06 - Debt Service'!AH$24,'H-32A-WP06 - Debt Service'!AH$27/12,0)),"-")</f>
        <v>-</v>
      </c>
      <c r="AL429" s="261">
        <f>IFERROR(IF(-SUM(AL$20:AL428)+AL$15&lt;0.000001,0,IF($C429&gt;='H-32A-WP06 - Debt Service'!AI$24,'H-32A-WP06 - Debt Service'!AI$27/12,0)),"-")</f>
        <v>0</v>
      </c>
      <c r="AM429" s="261">
        <f>IFERROR(IF(-SUM(AM$20:AM428)+AM$15&lt;0.000001,0,IF($C429&gt;='H-32A-WP06 - Debt Service'!AJ$24,'H-32A-WP06 - Debt Service'!AJ$27/12,0)),"-")</f>
        <v>0</v>
      </c>
      <c r="AN429" s="261">
        <f>IFERROR(IF(-SUM(AN$20:AN428)+AN$15&lt;0.000001,0,IF($C429&gt;='H-32A-WP06 - Debt Service'!AK$24,'H-32A-WP06 - Debt Service'!AK$27/12,0)),"-")</f>
        <v>0</v>
      </c>
      <c r="AO429" s="261">
        <f>IFERROR(IF(-SUM(AO$20:AO428)+AO$15&lt;0.000001,0,IF($C429&gt;='H-32A-WP06 - Debt Service'!AL$24,'H-32A-WP06 - Debt Service'!AL$27/12,0)),"-")</f>
        <v>0</v>
      </c>
      <c r="AP429" s="261">
        <f>IFERROR(IF(-SUM(AP$20:AP428)+AP$15&lt;0.000001,0,IF($C429&gt;='H-32A-WP06 - Debt Service'!AM$24,'H-32A-WP06 - Debt Service'!AM$27/12,0)),"-")</f>
        <v>0</v>
      </c>
      <c r="AQ429" s="261">
        <f>IFERROR(IF(-SUM(AQ$20:AQ428)+AQ$15&lt;0.000001,0,IF($C429&gt;='H-32A-WP06 - Debt Service'!AN$24,'H-32A-WP06 - Debt Service'!AN$27/12,0)),"-")</f>
        <v>0</v>
      </c>
      <c r="AR429" s="261">
        <f>IFERROR(IF(-SUM(AR$20:AR428)+AR$15&lt;0.000001,0,IF($C429&gt;='H-32A-WP06 - Debt Service'!AO$24,'H-32A-WP06 - Debt Service'!AO$27/12,0)),"-")</f>
        <v>0</v>
      </c>
      <c r="AS429" s="261">
        <f>IFERROR(IF(-SUM(AS$20:AS428)+AS$15&lt;0.000001,0,IF($C429&gt;='H-32A-WP06 - Debt Service'!AP$24,'H-32A-WP06 - Debt Service'!AP$27/12,0)),"-")</f>
        <v>0</v>
      </c>
      <c r="AT429" s="261">
        <f>IFERROR(IF(-SUM(AT$20:AT428)+AT$15&lt;0.000001,0,IF($C429&gt;='H-32A-WP06 - Debt Service'!AQ$24,'H-32A-WP06 - Debt Service'!AQ$27/12,0)),"-")</f>
        <v>0</v>
      </c>
    </row>
    <row r="430" spans="2:46" x14ac:dyDescent="0.35">
      <c r="B430" s="252">
        <f t="shared" si="27"/>
        <v>2053</v>
      </c>
      <c r="C430" s="273">
        <f t="shared" si="29"/>
        <v>55944</v>
      </c>
      <c r="D430" s="273"/>
      <c r="E430" s="261">
        <f>IFERROR(IF(-SUM(E$20:E429)+E$15&lt;0.000001,0,IF($C430&gt;='H-32A-WP06 - Debt Service'!C$24,'H-32A-WP06 - Debt Service'!C$27/12,0)),"-")</f>
        <v>0</v>
      </c>
      <c r="F430" s="261">
        <f>IFERROR(IF(-SUM(F$20:F429)+F$15&lt;0.000001,0,IF($C430&gt;='H-32A-WP06 - Debt Service'!D$24,'H-32A-WP06 - Debt Service'!D$27/12,0)),"-")</f>
        <v>0</v>
      </c>
      <c r="G430" s="261">
        <f>IFERROR(IF(-SUM(G$20:G429)+G$15&lt;0.000001,0,IF($C430&gt;='H-32A-WP06 - Debt Service'!E$24,'H-32A-WP06 - Debt Service'!E$27/12,0)),"-")</f>
        <v>0</v>
      </c>
      <c r="H430" s="261">
        <f>IFERROR(IF(-SUM(H$20:H429)+H$15&lt;0.000001,0,IF($C430&gt;='H-32A-WP06 - Debt Service'!F$24,'H-32A-WP06 - Debt Service'!F$27/12,0)),"-")</f>
        <v>0</v>
      </c>
      <c r="I430" s="261">
        <f>IFERROR(IF(-SUM(I$20:I429)+I$15&lt;0.000001,0,IF($C430&gt;='H-32A-WP06 - Debt Service'!G$24,'H-32A-WP06 - Debt Service'!G$27/12,0)),"-")</f>
        <v>0</v>
      </c>
      <c r="J430" s="261">
        <f>IFERROR(IF(-SUM(J$20:J429)+J$15&lt;0.000001,0,IF($C430&gt;='H-32A-WP06 - Debt Service'!H$24,'H-32A-WP06 - Debt Service'!H$27/12,0)),"-")</f>
        <v>0</v>
      </c>
      <c r="K430" s="261">
        <f>IFERROR(IF(-SUM(K$20:K429)+K$15&lt;0.000001,0,IF($C430&gt;='H-32A-WP06 - Debt Service'!I$24,'H-32A-WP06 - Debt Service'!I$27/12,0)),"-")</f>
        <v>0</v>
      </c>
      <c r="L430" s="261">
        <f>IFERROR(IF(-SUM(L$20:L429)+L$15&lt;0.000001,0,IF($C430&gt;='H-32A-WP06 - Debt Service'!J$24,'H-32A-WP06 - Debt Service'!J$27/12,0)),"-")</f>
        <v>0</v>
      </c>
      <c r="M430" s="261">
        <f>IFERROR(IF(-SUM(M$20:M429)+M$15&lt;0.000001,0,IF($C430&gt;='H-32A-WP06 - Debt Service'!K$24,'H-32A-WP06 - Debt Service'!K$27/12,0)),"-")</f>
        <v>0</v>
      </c>
      <c r="N430" s="261"/>
      <c r="O430" s="261"/>
      <c r="P430" s="261">
        <f>IFERROR(IF(-SUM(P$20:P429)+P$15&lt;0.000001,0,IF($C430&gt;='H-32A-WP06 - Debt Service'!M$24,'H-32A-WP06 - Debt Service'!M$27/12,0)),"-")</f>
        <v>0</v>
      </c>
      <c r="Q430" s="261">
        <f>IFERROR(IF(-SUM(Q$20:Q429)+Q$15&lt;0.000001,0,IF($C430&gt;='H-32A-WP06 - Debt Service'!L$24,'H-32A-WP06 - Debt Service'!L$27/12,0)),"-")</f>
        <v>0</v>
      </c>
      <c r="R430" s="261">
        <f>IFERROR(IF(-SUM(R$20:R429)+R$15&lt;0.000001,0,IF($C430&gt;='H-32A-WP06 - Debt Service'!S$24,'H-32A-WP06 - Debt Service'!S$27/12,0)),"-")</f>
        <v>0</v>
      </c>
      <c r="S430" s="261">
        <f>IFERROR(IF(-SUM(S$20:S429)+S$15&lt;0.000001,0,IF($C430&gt;='H-32A-WP06 - Debt Service'!O$24,'H-32A-WP06 - Debt Service'!O$27/12,0)),"-")</f>
        <v>0</v>
      </c>
      <c r="T430" s="261">
        <f>IFERROR(IF(-SUM(T$20:T429)+T$15&lt;0.000001,0,IF($C430&gt;='H-32A-WP06 - Debt Service'!#REF!,'H-32A-WP06 - Debt Service'!#REF!/12,0)),"-")</f>
        <v>0</v>
      </c>
      <c r="U430" s="261">
        <f>IFERROR(IF(-SUM(U$20:U429)+U$15&lt;0.000001,0,IF($C430&gt;='H-32A-WP06 - Debt Service'!T$24,'H-32A-WP06 - Debt Service'!T$27/12,0)),"-")</f>
        <v>0</v>
      </c>
      <c r="V430" s="261">
        <f>IFERROR(IF(-SUM(V$20:V429)+V$15&lt;0.000001,0,IF($C430&gt;='H-32A-WP06 - Debt Service'!N$24,'H-32A-WP06 - Debt Service'!N$27/12,0)),"-")</f>
        <v>0</v>
      </c>
      <c r="W430" s="261">
        <f>IFERROR(IF(-SUM(W$20:W429)+W$15&lt;0.000001,0,IF($C430&gt;='H-32A-WP06 - Debt Service'!Q$24,'H-32A-WP06 - Debt Service'!Q$27/12,0)),"-")</f>
        <v>0</v>
      </c>
      <c r="X430" s="261">
        <f>IFERROR(IF(-SUM(X$20:X429)+X$15&lt;0.000001,0,IF($C430&gt;='H-32A-WP06 - Debt Service'!T$24,'H-32A-WP06 - Debt Service'!T$27/12,0)),"-")</f>
        <v>0</v>
      </c>
      <c r="Y430" s="261">
        <f>IFERROR(IF(-SUM(Y$20:Y429)+Y$15&lt;0.000001,0,IF($C430&gt;='H-32A-WP06 - Debt Service'!#REF!,'H-32A-WP06 - Debt Service'!#REF!/12,0)),"-")</f>
        <v>0</v>
      </c>
      <c r="Z430" s="261">
        <f>IFERROR(IF(-SUM(Z$20:Z429)+Z$15&lt;0.000001,0,IF($C430&gt;='H-32A-WP06 - Debt Service'!S$24,'H-32A-WP06 - Debt Service'!S$27/12,0)),"-")</f>
        <v>0</v>
      </c>
      <c r="AA430" s="261">
        <f>IFERROR(IF(-SUM(AA$20:AA429)+AA$15&lt;0.000001,0,IF($C430&gt;='H-32A-WP06 - Debt Service'!R$24,'H-32A-WP06 - Debt Service'!R$27/12,0)),"-")</f>
        <v>0</v>
      </c>
      <c r="AB430" s="261">
        <f>IFERROR(IF(-SUM(AB$20:AB429)+AB$15&lt;0.000001,0,IF($C430&gt;='H-32A-WP06 - Debt Service'!P$24,'H-32A-WP06 - Debt Service'!P$27/12,0)),"-")</f>
        <v>0</v>
      </c>
      <c r="AC430" s="261">
        <f>IFERROR(IF(-SUM(AC$20:AC429)+AC$15&lt;0.000001,0,IF($C430&gt;='H-32A-WP06 - Debt Service'!#REF!,'H-32A-WP06 - Debt Service'!#REF!/12,0)),"-")</f>
        <v>0</v>
      </c>
      <c r="AD430" s="261">
        <f>IFERROR(IF(-SUM(AD$20:AD429)+AD$15&lt;0.000001,0,IF($C430&gt;='H-32A-WP06 - Debt Service'!#REF!,'H-32A-WP06 - Debt Service'!#REF!/12,0)),"-")</f>
        <v>0</v>
      </c>
      <c r="AE430" s="261">
        <f>IFERROR(IF(-SUM(AE$20:AE429)+AE$15&lt;0.000001,0,IF($C430&gt;='H-32A-WP06 - Debt Service'!#REF!,'H-32A-WP06 - Debt Service'!#REF!/12,0)),"-")</f>
        <v>0</v>
      </c>
      <c r="AF430" s="261">
        <f>IFERROR(IF(-SUM(AF$20:AF429)+AF$15&lt;0.000001,0,IF($C430&gt;='H-32A-WP06 - Debt Service'!#REF!,'H-32A-WP06 - Debt Service'!#REF!/12,0)),"-")</f>
        <v>0</v>
      </c>
      <c r="AH430" s="252">
        <f t="shared" si="28"/>
        <v>2053</v>
      </c>
      <c r="AI430" s="273">
        <f t="shared" si="30"/>
        <v>55944</v>
      </c>
      <c r="AJ430" s="273"/>
      <c r="AK430" s="261" t="str">
        <f>IFERROR(IF(-SUM(AK$20:AK429)+AK$15&lt;0.000001,0,IF($C430&gt;='H-32A-WP06 - Debt Service'!AH$24,'H-32A-WP06 - Debt Service'!AH$27/12,0)),"-")</f>
        <v>-</v>
      </c>
      <c r="AL430" s="261">
        <f>IFERROR(IF(-SUM(AL$20:AL429)+AL$15&lt;0.000001,0,IF($C430&gt;='H-32A-WP06 - Debt Service'!AI$24,'H-32A-WP06 - Debt Service'!AI$27/12,0)),"-")</f>
        <v>0</v>
      </c>
      <c r="AM430" s="261">
        <f>IFERROR(IF(-SUM(AM$20:AM429)+AM$15&lt;0.000001,0,IF($C430&gt;='H-32A-WP06 - Debt Service'!AJ$24,'H-32A-WP06 - Debt Service'!AJ$27/12,0)),"-")</f>
        <v>0</v>
      </c>
      <c r="AN430" s="261">
        <f>IFERROR(IF(-SUM(AN$20:AN429)+AN$15&lt;0.000001,0,IF($C430&gt;='H-32A-WP06 - Debt Service'!AK$24,'H-32A-WP06 - Debt Service'!AK$27/12,0)),"-")</f>
        <v>0</v>
      </c>
      <c r="AO430" s="261">
        <f>IFERROR(IF(-SUM(AO$20:AO429)+AO$15&lt;0.000001,0,IF($C430&gt;='H-32A-WP06 - Debt Service'!AL$24,'H-32A-WP06 - Debt Service'!AL$27/12,0)),"-")</f>
        <v>0</v>
      </c>
      <c r="AP430" s="261">
        <f>IFERROR(IF(-SUM(AP$20:AP429)+AP$15&lt;0.000001,0,IF($C430&gt;='H-32A-WP06 - Debt Service'!AM$24,'H-32A-WP06 - Debt Service'!AM$27/12,0)),"-")</f>
        <v>0</v>
      </c>
      <c r="AQ430" s="261">
        <f>IFERROR(IF(-SUM(AQ$20:AQ429)+AQ$15&lt;0.000001,0,IF($C430&gt;='H-32A-WP06 - Debt Service'!AN$24,'H-32A-WP06 - Debt Service'!AN$27/12,0)),"-")</f>
        <v>0</v>
      </c>
      <c r="AR430" s="261">
        <f>IFERROR(IF(-SUM(AR$20:AR429)+AR$15&lt;0.000001,0,IF($C430&gt;='H-32A-WP06 - Debt Service'!AO$24,'H-32A-WP06 - Debt Service'!AO$27/12,0)),"-")</f>
        <v>0</v>
      </c>
      <c r="AS430" s="261">
        <f>IFERROR(IF(-SUM(AS$20:AS429)+AS$15&lt;0.000001,0,IF($C430&gt;='H-32A-WP06 - Debt Service'!AP$24,'H-32A-WP06 - Debt Service'!AP$27/12,0)),"-")</f>
        <v>0</v>
      </c>
      <c r="AT430" s="261">
        <f>IFERROR(IF(-SUM(AT$20:AT429)+AT$15&lt;0.000001,0,IF($C430&gt;='H-32A-WP06 - Debt Service'!AQ$24,'H-32A-WP06 - Debt Service'!AQ$27/12,0)),"-")</f>
        <v>0</v>
      </c>
    </row>
    <row r="431" spans="2:46" x14ac:dyDescent="0.35">
      <c r="B431" s="252">
        <f t="shared" si="27"/>
        <v>2053</v>
      </c>
      <c r="C431" s="273">
        <f t="shared" si="29"/>
        <v>55975</v>
      </c>
      <c r="D431" s="273"/>
      <c r="E431" s="261">
        <f>IFERROR(IF(-SUM(E$20:E430)+E$15&lt;0.000001,0,IF($C431&gt;='H-32A-WP06 - Debt Service'!C$24,'H-32A-WP06 - Debt Service'!C$27/12,0)),"-")</f>
        <v>0</v>
      </c>
      <c r="F431" s="261">
        <f>IFERROR(IF(-SUM(F$20:F430)+F$15&lt;0.000001,0,IF($C431&gt;='H-32A-WP06 - Debt Service'!D$24,'H-32A-WP06 - Debt Service'!D$27/12,0)),"-")</f>
        <v>0</v>
      </c>
      <c r="G431" s="261">
        <f>IFERROR(IF(-SUM(G$20:G430)+G$15&lt;0.000001,0,IF($C431&gt;='H-32A-WP06 - Debt Service'!E$24,'H-32A-WP06 - Debt Service'!E$27/12,0)),"-")</f>
        <v>0</v>
      </c>
      <c r="H431" s="261">
        <f>IFERROR(IF(-SUM(H$20:H430)+H$15&lt;0.000001,0,IF($C431&gt;='H-32A-WP06 - Debt Service'!F$24,'H-32A-WP06 - Debt Service'!F$27/12,0)),"-")</f>
        <v>0</v>
      </c>
      <c r="I431" s="261">
        <f>IFERROR(IF(-SUM(I$20:I430)+I$15&lt;0.000001,0,IF($C431&gt;='H-32A-WP06 - Debt Service'!G$24,'H-32A-WP06 - Debt Service'!G$27/12,0)),"-")</f>
        <v>0</v>
      </c>
      <c r="J431" s="261">
        <f>IFERROR(IF(-SUM(J$20:J430)+J$15&lt;0.000001,0,IF($C431&gt;='H-32A-WP06 - Debt Service'!H$24,'H-32A-WP06 - Debt Service'!H$27/12,0)),"-")</f>
        <v>0</v>
      </c>
      <c r="K431" s="261">
        <f>IFERROR(IF(-SUM(K$20:K430)+K$15&lt;0.000001,0,IF($C431&gt;='H-32A-WP06 - Debt Service'!I$24,'H-32A-WP06 - Debt Service'!I$27/12,0)),"-")</f>
        <v>0</v>
      </c>
      <c r="L431" s="261">
        <f>IFERROR(IF(-SUM(L$20:L430)+L$15&lt;0.000001,0,IF($C431&gt;='H-32A-WP06 - Debt Service'!J$24,'H-32A-WP06 - Debt Service'!J$27/12,0)),"-")</f>
        <v>0</v>
      </c>
      <c r="M431" s="261">
        <f>IFERROR(IF(-SUM(M$20:M430)+M$15&lt;0.000001,0,IF($C431&gt;='H-32A-WP06 - Debt Service'!K$24,'H-32A-WP06 - Debt Service'!K$27/12,0)),"-")</f>
        <v>0</v>
      </c>
      <c r="N431" s="261"/>
      <c r="O431" s="261"/>
      <c r="P431" s="261">
        <f>IFERROR(IF(-SUM(P$20:P430)+P$15&lt;0.000001,0,IF($C431&gt;='H-32A-WP06 - Debt Service'!M$24,'H-32A-WP06 - Debt Service'!M$27/12,0)),"-")</f>
        <v>0</v>
      </c>
      <c r="Q431" s="261">
        <f>IFERROR(IF(-SUM(Q$20:Q430)+Q$15&lt;0.000001,0,IF($C431&gt;='H-32A-WP06 - Debt Service'!L$24,'H-32A-WP06 - Debt Service'!L$27/12,0)),"-")</f>
        <v>0</v>
      </c>
      <c r="R431" s="261">
        <f>IFERROR(IF(-SUM(R$20:R430)+R$15&lt;0.000001,0,IF($C431&gt;='H-32A-WP06 - Debt Service'!S$24,'H-32A-WP06 - Debt Service'!S$27/12,0)),"-")</f>
        <v>0</v>
      </c>
      <c r="S431" s="261">
        <f>IFERROR(IF(-SUM(S$20:S430)+S$15&lt;0.000001,0,IF($C431&gt;='H-32A-WP06 - Debt Service'!O$24,'H-32A-WP06 - Debt Service'!O$27/12,0)),"-")</f>
        <v>0</v>
      </c>
      <c r="T431" s="261">
        <f>IFERROR(IF(-SUM(T$20:T430)+T$15&lt;0.000001,0,IF($C431&gt;='H-32A-WP06 - Debt Service'!#REF!,'H-32A-WP06 - Debt Service'!#REF!/12,0)),"-")</f>
        <v>0</v>
      </c>
      <c r="U431" s="261">
        <f>IFERROR(IF(-SUM(U$20:U430)+U$15&lt;0.000001,0,IF($C431&gt;='H-32A-WP06 - Debt Service'!T$24,'H-32A-WP06 - Debt Service'!T$27/12,0)),"-")</f>
        <v>0</v>
      </c>
      <c r="V431" s="261">
        <f>IFERROR(IF(-SUM(V$20:V430)+V$15&lt;0.000001,0,IF($C431&gt;='H-32A-WP06 - Debt Service'!N$24,'H-32A-WP06 - Debt Service'!N$27/12,0)),"-")</f>
        <v>0</v>
      </c>
      <c r="W431" s="261">
        <f>IFERROR(IF(-SUM(W$20:W430)+W$15&lt;0.000001,0,IF($C431&gt;='H-32A-WP06 - Debt Service'!Q$24,'H-32A-WP06 - Debt Service'!Q$27/12,0)),"-")</f>
        <v>0</v>
      </c>
      <c r="X431" s="261">
        <f>IFERROR(IF(-SUM(X$20:X430)+X$15&lt;0.000001,0,IF($C431&gt;='H-32A-WP06 - Debt Service'!T$24,'H-32A-WP06 - Debt Service'!T$27/12,0)),"-")</f>
        <v>0</v>
      </c>
      <c r="Y431" s="261">
        <f>IFERROR(IF(-SUM(Y$20:Y430)+Y$15&lt;0.000001,0,IF($C431&gt;='H-32A-WP06 - Debt Service'!#REF!,'H-32A-WP06 - Debt Service'!#REF!/12,0)),"-")</f>
        <v>0</v>
      </c>
      <c r="Z431" s="261">
        <f>IFERROR(IF(-SUM(Z$20:Z430)+Z$15&lt;0.000001,0,IF($C431&gt;='H-32A-WP06 - Debt Service'!S$24,'H-32A-WP06 - Debt Service'!S$27/12,0)),"-")</f>
        <v>0</v>
      </c>
      <c r="AA431" s="261">
        <f>IFERROR(IF(-SUM(AA$20:AA430)+AA$15&lt;0.000001,0,IF($C431&gt;='H-32A-WP06 - Debt Service'!R$24,'H-32A-WP06 - Debt Service'!R$27/12,0)),"-")</f>
        <v>0</v>
      </c>
      <c r="AB431" s="261">
        <f>IFERROR(IF(-SUM(AB$20:AB430)+AB$15&lt;0.000001,0,IF($C431&gt;='H-32A-WP06 - Debt Service'!P$24,'H-32A-WP06 - Debt Service'!P$27/12,0)),"-")</f>
        <v>0</v>
      </c>
      <c r="AC431" s="261">
        <f>IFERROR(IF(-SUM(AC$20:AC430)+AC$15&lt;0.000001,0,IF($C431&gt;='H-32A-WP06 - Debt Service'!#REF!,'H-32A-WP06 - Debt Service'!#REF!/12,0)),"-")</f>
        <v>0</v>
      </c>
      <c r="AD431" s="261">
        <f>IFERROR(IF(-SUM(AD$20:AD430)+AD$15&lt;0.000001,0,IF($C431&gt;='H-32A-WP06 - Debt Service'!#REF!,'H-32A-WP06 - Debt Service'!#REF!/12,0)),"-")</f>
        <v>0</v>
      </c>
      <c r="AE431" s="261">
        <f>IFERROR(IF(-SUM(AE$20:AE430)+AE$15&lt;0.000001,0,IF($C431&gt;='H-32A-WP06 - Debt Service'!#REF!,'H-32A-WP06 - Debt Service'!#REF!/12,0)),"-")</f>
        <v>0</v>
      </c>
      <c r="AF431" s="261">
        <f>IFERROR(IF(-SUM(AF$20:AF430)+AF$15&lt;0.000001,0,IF($C431&gt;='H-32A-WP06 - Debt Service'!#REF!,'H-32A-WP06 - Debt Service'!#REF!/12,0)),"-")</f>
        <v>0</v>
      </c>
      <c r="AH431" s="252">
        <f t="shared" si="28"/>
        <v>2053</v>
      </c>
      <c r="AI431" s="273">
        <f t="shared" si="30"/>
        <v>55975</v>
      </c>
      <c r="AJ431" s="273"/>
      <c r="AK431" s="261" t="str">
        <f>IFERROR(IF(-SUM(AK$20:AK430)+AK$15&lt;0.000001,0,IF($C431&gt;='H-32A-WP06 - Debt Service'!AH$24,'H-32A-WP06 - Debt Service'!AH$27/12,0)),"-")</f>
        <v>-</v>
      </c>
      <c r="AL431" s="261">
        <f>IFERROR(IF(-SUM(AL$20:AL430)+AL$15&lt;0.000001,0,IF($C431&gt;='H-32A-WP06 - Debt Service'!AI$24,'H-32A-WP06 - Debt Service'!AI$27/12,0)),"-")</f>
        <v>0</v>
      </c>
      <c r="AM431" s="261">
        <f>IFERROR(IF(-SUM(AM$20:AM430)+AM$15&lt;0.000001,0,IF($C431&gt;='H-32A-WP06 - Debt Service'!AJ$24,'H-32A-WP06 - Debt Service'!AJ$27/12,0)),"-")</f>
        <v>0</v>
      </c>
      <c r="AN431" s="261">
        <f>IFERROR(IF(-SUM(AN$20:AN430)+AN$15&lt;0.000001,0,IF($C431&gt;='H-32A-WP06 - Debt Service'!AK$24,'H-32A-WP06 - Debt Service'!AK$27/12,0)),"-")</f>
        <v>0</v>
      </c>
      <c r="AO431" s="261">
        <f>IFERROR(IF(-SUM(AO$20:AO430)+AO$15&lt;0.000001,0,IF($C431&gt;='H-32A-WP06 - Debt Service'!AL$24,'H-32A-WP06 - Debt Service'!AL$27/12,0)),"-")</f>
        <v>0</v>
      </c>
      <c r="AP431" s="261">
        <f>IFERROR(IF(-SUM(AP$20:AP430)+AP$15&lt;0.000001,0,IF($C431&gt;='H-32A-WP06 - Debt Service'!AM$24,'H-32A-WP06 - Debt Service'!AM$27/12,0)),"-")</f>
        <v>0</v>
      </c>
      <c r="AQ431" s="261">
        <f>IFERROR(IF(-SUM(AQ$20:AQ430)+AQ$15&lt;0.000001,0,IF($C431&gt;='H-32A-WP06 - Debt Service'!AN$24,'H-32A-WP06 - Debt Service'!AN$27/12,0)),"-")</f>
        <v>0</v>
      </c>
      <c r="AR431" s="261">
        <f>IFERROR(IF(-SUM(AR$20:AR430)+AR$15&lt;0.000001,0,IF($C431&gt;='H-32A-WP06 - Debt Service'!AO$24,'H-32A-WP06 - Debt Service'!AO$27/12,0)),"-")</f>
        <v>0</v>
      </c>
      <c r="AS431" s="261">
        <f>IFERROR(IF(-SUM(AS$20:AS430)+AS$15&lt;0.000001,0,IF($C431&gt;='H-32A-WP06 - Debt Service'!AP$24,'H-32A-WP06 - Debt Service'!AP$27/12,0)),"-")</f>
        <v>0</v>
      </c>
      <c r="AT431" s="261">
        <f>IFERROR(IF(-SUM(AT$20:AT430)+AT$15&lt;0.000001,0,IF($C431&gt;='H-32A-WP06 - Debt Service'!AQ$24,'H-32A-WP06 - Debt Service'!AQ$27/12,0)),"-")</f>
        <v>0</v>
      </c>
    </row>
    <row r="432" spans="2:46" x14ac:dyDescent="0.35">
      <c r="B432" s="252">
        <f t="shared" si="27"/>
        <v>2053</v>
      </c>
      <c r="C432" s="273">
        <f t="shared" si="29"/>
        <v>56005</v>
      </c>
      <c r="D432" s="273"/>
      <c r="E432" s="261">
        <f>IFERROR(IF(-SUM(E$20:E431)+E$15&lt;0.000001,0,IF($C432&gt;='H-32A-WP06 - Debt Service'!C$24,'H-32A-WP06 - Debt Service'!C$27/12,0)),"-")</f>
        <v>0</v>
      </c>
      <c r="F432" s="261">
        <f>IFERROR(IF(-SUM(F$20:F431)+F$15&lt;0.000001,0,IF($C432&gt;='H-32A-WP06 - Debt Service'!D$24,'H-32A-WP06 - Debt Service'!D$27/12,0)),"-")</f>
        <v>0</v>
      </c>
      <c r="G432" s="261">
        <f>IFERROR(IF(-SUM(G$20:G431)+G$15&lt;0.000001,0,IF($C432&gt;='H-32A-WP06 - Debt Service'!E$24,'H-32A-WP06 - Debt Service'!E$27/12,0)),"-")</f>
        <v>0</v>
      </c>
      <c r="H432" s="261">
        <f>IFERROR(IF(-SUM(H$20:H431)+H$15&lt;0.000001,0,IF($C432&gt;='H-32A-WP06 - Debt Service'!F$24,'H-32A-WP06 - Debt Service'!F$27/12,0)),"-")</f>
        <v>0</v>
      </c>
      <c r="I432" s="261">
        <f>IFERROR(IF(-SUM(I$20:I431)+I$15&lt;0.000001,0,IF($C432&gt;='H-32A-WP06 - Debt Service'!G$24,'H-32A-WP06 - Debt Service'!G$27/12,0)),"-")</f>
        <v>0</v>
      </c>
      <c r="J432" s="261">
        <f>IFERROR(IF(-SUM(J$20:J431)+J$15&lt;0.000001,0,IF($C432&gt;='H-32A-WP06 - Debt Service'!H$24,'H-32A-WP06 - Debt Service'!H$27/12,0)),"-")</f>
        <v>0</v>
      </c>
      <c r="K432" s="261">
        <f>IFERROR(IF(-SUM(K$20:K431)+K$15&lt;0.000001,0,IF($C432&gt;='H-32A-WP06 - Debt Service'!I$24,'H-32A-WP06 - Debt Service'!I$27/12,0)),"-")</f>
        <v>0</v>
      </c>
      <c r="L432" s="261">
        <f>IFERROR(IF(-SUM(L$20:L431)+L$15&lt;0.000001,0,IF($C432&gt;='H-32A-WP06 - Debt Service'!J$24,'H-32A-WP06 - Debt Service'!J$27/12,0)),"-")</f>
        <v>0</v>
      </c>
      <c r="M432" s="261">
        <f>IFERROR(IF(-SUM(M$20:M431)+M$15&lt;0.000001,0,IF($C432&gt;='H-32A-WP06 - Debt Service'!K$24,'H-32A-WP06 - Debt Service'!K$27/12,0)),"-")</f>
        <v>0</v>
      </c>
      <c r="N432" s="261"/>
      <c r="O432" s="261"/>
      <c r="P432" s="261">
        <f>IFERROR(IF(-SUM(P$20:P431)+P$15&lt;0.000001,0,IF($C432&gt;='H-32A-WP06 - Debt Service'!M$24,'H-32A-WP06 - Debt Service'!M$27/12,0)),"-")</f>
        <v>0</v>
      </c>
      <c r="Q432" s="261">
        <f>IFERROR(IF(-SUM(Q$20:Q431)+Q$15&lt;0.000001,0,IF($C432&gt;='H-32A-WP06 - Debt Service'!L$24,'H-32A-WP06 - Debt Service'!L$27/12,0)),"-")</f>
        <v>0</v>
      </c>
      <c r="R432" s="261">
        <f>IFERROR(IF(-SUM(R$20:R431)+R$15&lt;0.000001,0,IF($C432&gt;='H-32A-WP06 - Debt Service'!S$24,'H-32A-WP06 - Debt Service'!S$27/12,0)),"-")</f>
        <v>0</v>
      </c>
      <c r="S432" s="261">
        <f>IFERROR(IF(-SUM(S$20:S431)+S$15&lt;0.000001,0,IF($C432&gt;='H-32A-WP06 - Debt Service'!O$24,'H-32A-WP06 - Debt Service'!O$27/12,0)),"-")</f>
        <v>0</v>
      </c>
      <c r="T432" s="261">
        <f>IFERROR(IF(-SUM(T$20:T431)+T$15&lt;0.000001,0,IF($C432&gt;='H-32A-WP06 - Debt Service'!#REF!,'H-32A-WP06 - Debt Service'!#REF!/12,0)),"-")</f>
        <v>0</v>
      </c>
      <c r="U432" s="261">
        <f>IFERROR(IF(-SUM(U$20:U431)+U$15&lt;0.000001,0,IF($C432&gt;='H-32A-WP06 - Debt Service'!T$24,'H-32A-WP06 - Debt Service'!T$27/12,0)),"-")</f>
        <v>0</v>
      </c>
      <c r="V432" s="261">
        <f>IFERROR(IF(-SUM(V$20:V431)+V$15&lt;0.000001,0,IF($C432&gt;='H-32A-WP06 - Debt Service'!N$24,'H-32A-WP06 - Debt Service'!N$27/12,0)),"-")</f>
        <v>0</v>
      </c>
      <c r="W432" s="261">
        <f>IFERROR(IF(-SUM(W$20:W431)+W$15&lt;0.000001,0,IF($C432&gt;='H-32A-WP06 - Debt Service'!Q$24,'H-32A-WP06 - Debt Service'!Q$27/12,0)),"-")</f>
        <v>0</v>
      </c>
      <c r="X432" s="261">
        <f>IFERROR(IF(-SUM(X$20:X431)+X$15&lt;0.000001,0,IF($C432&gt;='H-32A-WP06 - Debt Service'!T$24,'H-32A-WP06 - Debt Service'!T$27/12,0)),"-")</f>
        <v>0</v>
      </c>
      <c r="Y432" s="261">
        <f>IFERROR(IF(-SUM(Y$20:Y431)+Y$15&lt;0.000001,0,IF($C432&gt;='H-32A-WP06 - Debt Service'!#REF!,'H-32A-WP06 - Debt Service'!#REF!/12,0)),"-")</f>
        <v>0</v>
      </c>
      <c r="Z432" s="261">
        <f>IFERROR(IF(-SUM(Z$20:Z431)+Z$15&lt;0.000001,0,IF($C432&gt;='H-32A-WP06 - Debt Service'!S$24,'H-32A-WP06 - Debt Service'!S$27/12,0)),"-")</f>
        <v>0</v>
      </c>
      <c r="AA432" s="261">
        <f>IFERROR(IF(-SUM(AA$20:AA431)+AA$15&lt;0.000001,0,IF($C432&gt;='H-32A-WP06 - Debt Service'!R$24,'H-32A-WP06 - Debt Service'!R$27/12,0)),"-")</f>
        <v>0</v>
      </c>
      <c r="AB432" s="261">
        <f>IFERROR(IF(-SUM(AB$20:AB431)+AB$15&lt;0.000001,0,IF($C432&gt;='H-32A-WP06 - Debt Service'!P$24,'H-32A-WP06 - Debt Service'!P$27/12,0)),"-")</f>
        <v>0</v>
      </c>
      <c r="AC432" s="261">
        <f>IFERROR(IF(-SUM(AC$20:AC431)+AC$15&lt;0.000001,0,IF($C432&gt;='H-32A-WP06 - Debt Service'!#REF!,'H-32A-WP06 - Debt Service'!#REF!/12,0)),"-")</f>
        <v>0</v>
      </c>
      <c r="AD432" s="261">
        <f>IFERROR(IF(-SUM(AD$20:AD431)+AD$15&lt;0.000001,0,IF($C432&gt;='H-32A-WP06 - Debt Service'!#REF!,'H-32A-WP06 - Debt Service'!#REF!/12,0)),"-")</f>
        <v>0</v>
      </c>
      <c r="AE432" s="261">
        <f>IFERROR(IF(-SUM(AE$20:AE431)+AE$15&lt;0.000001,0,IF($C432&gt;='H-32A-WP06 - Debt Service'!#REF!,'H-32A-WP06 - Debt Service'!#REF!/12,0)),"-")</f>
        <v>0</v>
      </c>
      <c r="AF432" s="261">
        <f>IFERROR(IF(-SUM(AF$20:AF431)+AF$15&lt;0.000001,0,IF($C432&gt;='H-32A-WP06 - Debt Service'!#REF!,'H-32A-WP06 - Debt Service'!#REF!/12,0)),"-")</f>
        <v>0</v>
      </c>
      <c r="AH432" s="252">
        <f t="shared" si="28"/>
        <v>2053</v>
      </c>
      <c r="AI432" s="273">
        <f t="shared" si="30"/>
        <v>56005</v>
      </c>
      <c r="AJ432" s="273"/>
      <c r="AK432" s="261" t="str">
        <f>IFERROR(IF(-SUM(AK$20:AK431)+AK$15&lt;0.000001,0,IF($C432&gt;='H-32A-WP06 - Debt Service'!AH$24,'H-32A-WP06 - Debt Service'!AH$27/12,0)),"-")</f>
        <v>-</v>
      </c>
      <c r="AL432" s="261">
        <f>IFERROR(IF(-SUM(AL$20:AL431)+AL$15&lt;0.000001,0,IF($C432&gt;='H-32A-WP06 - Debt Service'!AI$24,'H-32A-WP06 - Debt Service'!AI$27/12,0)),"-")</f>
        <v>0</v>
      </c>
      <c r="AM432" s="261">
        <f>IFERROR(IF(-SUM(AM$20:AM431)+AM$15&lt;0.000001,0,IF($C432&gt;='H-32A-WP06 - Debt Service'!AJ$24,'H-32A-WP06 - Debt Service'!AJ$27/12,0)),"-")</f>
        <v>0</v>
      </c>
      <c r="AN432" s="261">
        <f>IFERROR(IF(-SUM(AN$20:AN431)+AN$15&lt;0.000001,0,IF($C432&gt;='H-32A-WP06 - Debt Service'!AK$24,'H-32A-WP06 - Debt Service'!AK$27/12,0)),"-")</f>
        <v>0</v>
      </c>
      <c r="AO432" s="261">
        <f>IFERROR(IF(-SUM(AO$20:AO431)+AO$15&lt;0.000001,0,IF($C432&gt;='H-32A-WP06 - Debt Service'!AL$24,'H-32A-WP06 - Debt Service'!AL$27/12,0)),"-")</f>
        <v>0</v>
      </c>
      <c r="AP432" s="261">
        <f>IFERROR(IF(-SUM(AP$20:AP431)+AP$15&lt;0.000001,0,IF($C432&gt;='H-32A-WP06 - Debt Service'!AM$24,'H-32A-WP06 - Debt Service'!AM$27/12,0)),"-")</f>
        <v>0</v>
      </c>
      <c r="AQ432" s="261">
        <f>IFERROR(IF(-SUM(AQ$20:AQ431)+AQ$15&lt;0.000001,0,IF($C432&gt;='H-32A-WP06 - Debt Service'!AN$24,'H-32A-WP06 - Debt Service'!AN$27/12,0)),"-")</f>
        <v>0</v>
      </c>
      <c r="AR432" s="261">
        <f>IFERROR(IF(-SUM(AR$20:AR431)+AR$15&lt;0.000001,0,IF($C432&gt;='H-32A-WP06 - Debt Service'!AO$24,'H-32A-WP06 - Debt Service'!AO$27/12,0)),"-")</f>
        <v>0</v>
      </c>
      <c r="AS432" s="261">
        <f>IFERROR(IF(-SUM(AS$20:AS431)+AS$15&lt;0.000001,0,IF($C432&gt;='H-32A-WP06 - Debt Service'!AP$24,'H-32A-WP06 - Debt Service'!AP$27/12,0)),"-")</f>
        <v>0</v>
      </c>
      <c r="AT432" s="261">
        <f>IFERROR(IF(-SUM(AT$20:AT431)+AT$15&lt;0.000001,0,IF($C432&gt;='H-32A-WP06 - Debt Service'!AQ$24,'H-32A-WP06 - Debt Service'!AQ$27/12,0)),"-")</f>
        <v>0</v>
      </c>
    </row>
    <row r="433" spans="2:46" x14ac:dyDescent="0.35">
      <c r="B433" s="252">
        <f t="shared" si="27"/>
        <v>2053</v>
      </c>
      <c r="C433" s="273">
        <f t="shared" si="29"/>
        <v>56036</v>
      </c>
      <c r="D433" s="273"/>
      <c r="E433" s="261">
        <f>IFERROR(IF(-SUM(E$20:E432)+E$15&lt;0.000001,0,IF($C433&gt;='H-32A-WP06 - Debt Service'!C$24,'H-32A-WP06 - Debt Service'!C$27/12,0)),"-")</f>
        <v>0</v>
      </c>
      <c r="F433" s="261">
        <f>IFERROR(IF(-SUM(F$20:F432)+F$15&lt;0.000001,0,IF($C433&gt;='H-32A-WP06 - Debt Service'!D$24,'H-32A-WP06 - Debt Service'!D$27/12,0)),"-")</f>
        <v>0</v>
      </c>
      <c r="G433" s="261">
        <f>IFERROR(IF(-SUM(G$20:G432)+G$15&lt;0.000001,0,IF($C433&gt;='H-32A-WP06 - Debt Service'!E$24,'H-32A-WP06 - Debt Service'!E$27/12,0)),"-")</f>
        <v>0</v>
      </c>
      <c r="H433" s="261">
        <f>IFERROR(IF(-SUM(H$20:H432)+H$15&lt;0.000001,0,IF($C433&gt;='H-32A-WP06 - Debt Service'!F$24,'H-32A-WP06 - Debt Service'!F$27/12,0)),"-")</f>
        <v>0</v>
      </c>
      <c r="I433" s="261">
        <f>IFERROR(IF(-SUM(I$20:I432)+I$15&lt;0.000001,0,IF($C433&gt;='H-32A-WP06 - Debt Service'!G$24,'H-32A-WP06 - Debt Service'!G$27/12,0)),"-")</f>
        <v>0</v>
      </c>
      <c r="J433" s="261">
        <f>IFERROR(IF(-SUM(J$20:J432)+J$15&lt;0.000001,0,IF($C433&gt;='H-32A-WP06 - Debt Service'!H$24,'H-32A-WP06 - Debt Service'!H$27/12,0)),"-")</f>
        <v>0</v>
      </c>
      <c r="K433" s="261">
        <f>IFERROR(IF(-SUM(K$20:K432)+K$15&lt;0.000001,0,IF($C433&gt;='H-32A-WP06 - Debt Service'!I$24,'H-32A-WP06 - Debt Service'!I$27/12,0)),"-")</f>
        <v>0</v>
      </c>
      <c r="L433" s="261">
        <f>IFERROR(IF(-SUM(L$20:L432)+L$15&lt;0.000001,0,IF($C433&gt;='H-32A-WP06 - Debt Service'!J$24,'H-32A-WP06 - Debt Service'!J$27/12,0)),"-")</f>
        <v>0</v>
      </c>
      <c r="M433" s="261">
        <f>IFERROR(IF(-SUM(M$20:M432)+M$15&lt;0.000001,0,IF($C433&gt;='H-32A-WP06 - Debt Service'!K$24,'H-32A-WP06 - Debt Service'!K$27/12,0)),"-")</f>
        <v>0</v>
      </c>
      <c r="N433" s="261"/>
      <c r="O433" s="261"/>
      <c r="P433" s="261">
        <f>IFERROR(IF(-SUM(P$20:P432)+P$15&lt;0.000001,0,IF($C433&gt;='H-32A-WP06 - Debt Service'!M$24,'H-32A-WP06 - Debt Service'!M$27/12,0)),"-")</f>
        <v>0</v>
      </c>
      <c r="Q433" s="261">
        <f>IFERROR(IF(-SUM(Q$20:Q432)+Q$15&lt;0.000001,0,IF($C433&gt;='H-32A-WP06 - Debt Service'!L$24,'H-32A-WP06 - Debt Service'!L$27/12,0)),"-")</f>
        <v>0</v>
      </c>
      <c r="R433" s="261">
        <f>IFERROR(IF(-SUM(R$20:R432)+R$15&lt;0.000001,0,IF($C433&gt;='H-32A-WP06 - Debt Service'!S$24,'H-32A-WP06 - Debt Service'!S$27/12,0)),"-")</f>
        <v>0</v>
      </c>
      <c r="S433" s="261">
        <f>IFERROR(IF(-SUM(S$20:S432)+S$15&lt;0.000001,0,IF($C433&gt;='H-32A-WP06 - Debt Service'!O$24,'H-32A-WP06 - Debt Service'!O$27/12,0)),"-")</f>
        <v>0</v>
      </c>
      <c r="T433" s="261">
        <f>IFERROR(IF(-SUM(T$20:T432)+T$15&lt;0.000001,0,IF($C433&gt;='H-32A-WP06 - Debt Service'!#REF!,'H-32A-WP06 - Debt Service'!#REF!/12,0)),"-")</f>
        <v>0</v>
      </c>
      <c r="U433" s="261">
        <f>IFERROR(IF(-SUM(U$20:U432)+U$15&lt;0.000001,0,IF($C433&gt;='H-32A-WP06 - Debt Service'!T$24,'H-32A-WP06 - Debt Service'!T$27/12,0)),"-")</f>
        <v>0</v>
      </c>
      <c r="V433" s="261">
        <f>IFERROR(IF(-SUM(V$20:V432)+V$15&lt;0.000001,0,IF($C433&gt;='H-32A-WP06 - Debt Service'!N$24,'H-32A-WP06 - Debt Service'!N$27/12,0)),"-")</f>
        <v>0</v>
      </c>
      <c r="W433" s="261">
        <f>IFERROR(IF(-SUM(W$20:W432)+W$15&lt;0.000001,0,IF($C433&gt;='H-32A-WP06 - Debt Service'!Q$24,'H-32A-WP06 - Debt Service'!Q$27/12,0)),"-")</f>
        <v>0</v>
      </c>
      <c r="X433" s="261">
        <f>IFERROR(IF(-SUM(X$20:X432)+X$15&lt;0.000001,0,IF($C433&gt;='H-32A-WP06 - Debt Service'!T$24,'H-32A-WP06 - Debt Service'!T$27/12,0)),"-")</f>
        <v>0</v>
      </c>
      <c r="Y433" s="261">
        <f>IFERROR(IF(-SUM(Y$20:Y432)+Y$15&lt;0.000001,0,IF($C433&gt;='H-32A-WP06 - Debt Service'!#REF!,'H-32A-WP06 - Debt Service'!#REF!/12,0)),"-")</f>
        <v>0</v>
      </c>
      <c r="Z433" s="261">
        <f>IFERROR(IF(-SUM(Z$20:Z432)+Z$15&lt;0.000001,0,IF($C433&gt;='H-32A-WP06 - Debt Service'!S$24,'H-32A-WP06 - Debt Service'!S$27/12,0)),"-")</f>
        <v>0</v>
      </c>
      <c r="AA433" s="261">
        <f>IFERROR(IF(-SUM(AA$20:AA432)+AA$15&lt;0.000001,0,IF($C433&gt;='H-32A-WP06 - Debt Service'!R$24,'H-32A-WP06 - Debt Service'!R$27/12,0)),"-")</f>
        <v>0</v>
      </c>
      <c r="AB433" s="261">
        <f>IFERROR(IF(-SUM(AB$20:AB432)+AB$15&lt;0.000001,0,IF($C433&gt;='H-32A-WP06 - Debt Service'!P$24,'H-32A-WP06 - Debt Service'!P$27/12,0)),"-")</f>
        <v>0</v>
      </c>
      <c r="AC433" s="261">
        <f>IFERROR(IF(-SUM(AC$20:AC432)+AC$15&lt;0.000001,0,IF($C433&gt;='H-32A-WP06 - Debt Service'!#REF!,'H-32A-WP06 - Debt Service'!#REF!/12,0)),"-")</f>
        <v>0</v>
      </c>
      <c r="AD433" s="261">
        <f>IFERROR(IF(-SUM(AD$20:AD432)+AD$15&lt;0.000001,0,IF($C433&gt;='H-32A-WP06 - Debt Service'!#REF!,'H-32A-WP06 - Debt Service'!#REF!/12,0)),"-")</f>
        <v>0</v>
      </c>
      <c r="AE433" s="261">
        <f>IFERROR(IF(-SUM(AE$20:AE432)+AE$15&lt;0.000001,0,IF($C433&gt;='H-32A-WP06 - Debt Service'!#REF!,'H-32A-WP06 - Debt Service'!#REF!/12,0)),"-")</f>
        <v>0</v>
      </c>
      <c r="AF433" s="261">
        <f>IFERROR(IF(-SUM(AF$20:AF432)+AF$15&lt;0.000001,0,IF($C433&gt;='H-32A-WP06 - Debt Service'!#REF!,'H-32A-WP06 - Debt Service'!#REF!/12,0)),"-")</f>
        <v>0</v>
      </c>
      <c r="AH433" s="252">
        <f t="shared" si="28"/>
        <v>2053</v>
      </c>
      <c r="AI433" s="273">
        <f t="shared" si="30"/>
        <v>56036</v>
      </c>
      <c r="AJ433" s="273"/>
      <c r="AK433" s="261" t="str">
        <f>IFERROR(IF(-SUM(AK$20:AK432)+AK$15&lt;0.000001,0,IF($C433&gt;='H-32A-WP06 - Debt Service'!AH$24,'H-32A-WP06 - Debt Service'!AH$27/12,0)),"-")</f>
        <v>-</v>
      </c>
      <c r="AL433" s="261">
        <f>IFERROR(IF(-SUM(AL$20:AL432)+AL$15&lt;0.000001,0,IF($C433&gt;='H-32A-WP06 - Debt Service'!AI$24,'H-32A-WP06 - Debt Service'!AI$27/12,0)),"-")</f>
        <v>0</v>
      </c>
      <c r="AM433" s="261">
        <f>IFERROR(IF(-SUM(AM$20:AM432)+AM$15&lt;0.000001,0,IF($C433&gt;='H-32A-WP06 - Debt Service'!AJ$24,'H-32A-WP06 - Debt Service'!AJ$27/12,0)),"-")</f>
        <v>0</v>
      </c>
      <c r="AN433" s="261">
        <f>IFERROR(IF(-SUM(AN$20:AN432)+AN$15&lt;0.000001,0,IF($C433&gt;='H-32A-WP06 - Debt Service'!AK$24,'H-32A-WP06 - Debt Service'!AK$27/12,0)),"-")</f>
        <v>0</v>
      </c>
      <c r="AO433" s="261">
        <f>IFERROR(IF(-SUM(AO$20:AO432)+AO$15&lt;0.000001,0,IF($C433&gt;='H-32A-WP06 - Debt Service'!AL$24,'H-32A-WP06 - Debt Service'!AL$27/12,0)),"-")</f>
        <v>0</v>
      </c>
      <c r="AP433" s="261">
        <f>IFERROR(IF(-SUM(AP$20:AP432)+AP$15&lt;0.000001,0,IF($C433&gt;='H-32A-WP06 - Debt Service'!AM$24,'H-32A-WP06 - Debt Service'!AM$27/12,0)),"-")</f>
        <v>0</v>
      </c>
      <c r="AQ433" s="261">
        <f>IFERROR(IF(-SUM(AQ$20:AQ432)+AQ$15&lt;0.000001,0,IF($C433&gt;='H-32A-WP06 - Debt Service'!AN$24,'H-32A-WP06 - Debt Service'!AN$27/12,0)),"-")</f>
        <v>0</v>
      </c>
      <c r="AR433" s="261">
        <f>IFERROR(IF(-SUM(AR$20:AR432)+AR$15&lt;0.000001,0,IF($C433&gt;='H-32A-WP06 - Debt Service'!AO$24,'H-32A-WP06 - Debt Service'!AO$27/12,0)),"-")</f>
        <v>0</v>
      </c>
      <c r="AS433" s="261">
        <f>IFERROR(IF(-SUM(AS$20:AS432)+AS$15&lt;0.000001,0,IF($C433&gt;='H-32A-WP06 - Debt Service'!AP$24,'H-32A-WP06 - Debt Service'!AP$27/12,0)),"-")</f>
        <v>0</v>
      </c>
      <c r="AT433" s="261">
        <f>IFERROR(IF(-SUM(AT$20:AT432)+AT$15&lt;0.000001,0,IF($C433&gt;='H-32A-WP06 - Debt Service'!AQ$24,'H-32A-WP06 - Debt Service'!AQ$27/12,0)),"-")</f>
        <v>0</v>
      </c>
    </row>
    <row r="434" spans="2:46" x14ac:dyDescent="0.35">
      <c r="B434" s="252">
        <f t="shared" si="27"/>
        <v>2053</v>
      </c>
      <c r="C434" s="273">
        <f t="shared" si="29"/>
        <v>56066</v>
      </c>
      <c r="D434" s="273"/>
      <c r="E434" s="261">
        <f>IFERROR(IF(-SUM(E$20:E433)+E$15&lt;0.000001,0,IF($C434&gt;='H-32A-WP06 - Debt Service'!C$24,'H-32A-WP06 - Debt Service'!C$27/12,0)),"-")</f>
        <v>0</v>
      </c>
      <c r="F434" s="261">
        <f>IFERROR(IF(-SUM(F$20:F433)+F$15&lt;0.000001,0,IF($C434&gt;='H-32A-WP06 - Debt Service'!D$24,'H-32A-WP06 - Debt Service'!D$27/12,0)),"-")</f>
        <v>0</v>
      </c>
      <c r="G434" s="261">
        <f>IFERROR(IF(-SUM(G$20:G433)+G$15&lt;0.000001,0,IF($C434&gt;='H-32A-WP06 - Debt Service'!E$24,'H-32A-WP06 - Debt Service'!E$27/12,0)),"-")</f>
        <v>0</v>
      </c>
      <c r="H434" s="261">
        <f>IFERROR(IF(-SUM(H$20:H433)+H$15&lt;0.000001,0,IF($C434&gt;='H-32A-WP06 - Debt Service'!F$24,'H-32A-WP06 - Debt Service'!F$27/12,0)),"-")</f>
        <v>0</v>
      </c>
      <c r="I434" s="261">
        <f>IFERROR(IF(-SUM(I$20:I433)+I$15&lt;0.000001,0,IF($C434&gt;='H-32A-WP06 - Debt Service'!G$24,'H-32A-WP06 - Debt Service'!G$27/12,0)),"-")</f>
        <v>0</v>
      </c>
      <c r="J434" s="261">
        <f>IFERROR(IF(-SUM(J$20:J433)+J$15&lt;0.000001,0,IF($C434&gt;='H-32A-WP06 - Debt Service'!H$24,'H-32A-WP06 - Debt Service'!H$27/12,0)),"-")</f>
        <v>0</v>
      </c>
      <c r="K434" s="261">
        <f>IFERROR(IF(-SUM(K$20:K433)+K$15&lt;0.000001,0,IF($C434&gt;='H-32A-WP06 - Debt Service'!I$24,'H-32A-WP06 - Debt Service'!I$27/12,0)),"-")</f>
        <v>0</v>
      </c>
      <c r="L434" s="261">
        <f>IFERROR(IF(-SUM(L$20:L433)+L$15&lt;0.000001,0,IF($C434&gt;='H-32A-WP06 - Debt Service'!J$24,'H-32A-WP06 - Debt Service'!J$27/12,0)),"-")</f>
        <v>0</v>
      </c>
      <c r="M434" s="261">
        <f>IFERROR(IF(-SUM(M$20:M433)+M$15&lt;0.000001,0,IF($C434&gt;='H-32A-WP06 - Debt Service'!K$24,'H-32A-WP06 - Debt Service'!K$27/12,0)),"-")</f>
        <v>0</v>
      </c>
      <c r="N434" s="261"/>
      <c r="O434" s="261"/>
      <c r="P434" s="261">
        <f>IFERROR(IF(-SUM(P$20:P433)+P$15&lt;0.000001,0,IF($C434&gt;='H-32A-WP06 - Debt Service'!M$24,'H-32A-WP06 - Debt Service'!M$27/12,0)),"-")</f>
        <v>0</v>
      </c>
      <c r="Q434" s="261">
        <f>IFERROR(IF(-SUM(Q$20:Q433)+Q$15&lt;0.000001,0,IF($C434&gt;='H-32A-WP06 - Debt Service'!L$24,'H-32A-WP06 - Debt Service'!L$27/12,0)),"-")</f>
        <v>0</v>
      </c>
      <c r="R434" s="261">
        <f>IFERROR(IF(-SUM(R$20:R433)+R$15&lt;0.000001,0,IF($C434&gt;='H-32A-WP06 - Debt Service'!S$24,'H-32A-WP06 - Debt Service'!S$27/12,0)),"-")</f>
        <v>0</v>
      </c>
      <c r="S434" s="261">
        <f>IFERROR(IF(-SUM(S$20:S433)+S$15&lt;0.000001,0,IF($C434&gt;='H-32A-WP06 - Debt Service'!O$24,'H-32A-WP06 - Debt Service'!O$27/12,0)),"-")</f>
        <v>0</v>
      </c>
      <c r="T434" s="261">
        <f>IFERROR(IF(-SUM(T$20:T433)+T$15&lt;0.000001,0,IF($C434&gt;='H-32A-WP06 - Debt Service'!#REF!,'H-32A-WP06 - Debt Service'!#REF!/12,0)),"-")</f>
        <v>0</v>
      </c>
      <c r="U434" s="261">
        <f>IFERROR(IF(-SUM(U$20:U433)+U$15&lt;0.000001,0,IF($C434&gt;='H-32A-WP06 - Debt Service'!T$24,'H-32A-WP06 - Debt Service'!T$27/12,0)),"-")</f>
        <v>0</v>
      </c>
      <c r="V434" s="261">
        <f>IFERROR(IF(-SUM(V$20:V433)+V$15&lt;0.000001,0,IF($C434&gt;='H-32A-WP06 - Debt Service'!N$24,'H-32A-WP06 - Debt Service'!N$27/12,0)),"-")</f>
        <v>0</v>
      </c>
      <c r="W434" s="261">
        <f>IFERROR(IF(-SUM(W$20:W433)+W$15&lt;0.000001,0,IF($C434&gt;='H-32A-WP06 - Debt Service'!Q$24,'H-32A-WP06 - Debt Service'!Q$27/12,0)),"-")</f>
        <v>0</v>
      </c>
      <c r="X434" s="261">
        <f>IFERROR(IF(-SUM(X$20:X433)+X$15&lt;0.000001,0,IF($C434&gt;='H-32A-WP06 - Debt Service'!T$24,'H-32A-WP06 - Debt Service'!T$27/12,0)),"-")</f>
        <v>0</v>
      </c>
      <c r="Y434" s="261">
        <f>IFERROR(IF(-SUM(Y$20:Y433)+Y$15&lt;0.000001,0,IF($C434&gt;='H-32A-WP06 - Debt Service'!#REF!,'H-32A-WP06 - Debt Service'!#REF!/12,0)),"-")</f>
        <v>0</v>
      </c>
      <c r="Z434" s="261">
        <f>IFERROR(IF(-SUM(Z$20:Z433)+Z$15&lt;0.000001,0,IF($C434&gt;='H-32A-WP06 - Debt Service'!S$24,'H-32A-WP06 - Debt Service'!S$27/12,0)),"-")</f>
        <v>0</v>
      </c>
      <c r="AA434" s="261">
        <f>IFERROR(IF(-SUM(AA$20:AA433)+AA$15&lt;0.000001,0,IF($C434&gt;='H-32A-WP06 - Debt Service'!R$24,'H-32A-WP06 - Debt Service'!R$27/12,0)),"-")</f>
        <v>0</v>
      </c>
      <c r="AB434" s="261">
        <f>IFERROR(IF(-SUM(AB$20:AB433)+AB$15&lt;0.000001,0,IF($C434&gt;='H-32A-WP06 - Debt Service'!P$24,'H-32A-WP06 - Debt Service'!P$27/12,0)),"-")</f>
        <v>0</v>
      </c>
      <c r="AC434" s="261">
        <f>IFERROR(IF(-SUM(AC$20:AC433)+AC$15&lt;0.000001,0,IF($C434&gt;='H-32A-WP06 - Debt Service'!#REF!,'H-32A-WP06 - Debt Service'!#REF!/12,0)),"-")</f>
        <v>0</v>
      </c>
      <c r="AD434" s="261">
        <f>IFERROR(IF(-SUM(AD$20:AD433)+AD$15&lt;0.000001,0,IF($C434&gt;='H-32A-WP06 - Debt Service'!#REF!,'H-32A-WP06 - Debt Service'!#REF!/12,0)),"-")</f>
        <v>0</v>
      </c>
      <c r="AE434" s="261">
        <f>IFERROR(IF(-SUM(AE$20:AE433)+AE$15&lt;0.000001,0,IF($C434&gt;='H-32A-WP06 - Debt Service'!#REF!,'H-32A-WP06 - Debt Service'!#REF!/12,0)),"-")</f>
        <v>0</v>
      </c>
      <c r="AF434" s="261">
        <f>IFERROR(IF(-SUM(AF$20:AF433)+AF$15&lt;0.000001,0,IF($C434&gt;='H-32A-WP06 - Debt Service'!#REF!,'H-32A-WP06 - Debt Service'!#REF!/12,0)),"-")</f>
        <v>0</v>
      </c>
      <c r="AH434" s="252">
        <f t="shared" si="28"/>
        <v>2053</v>
      </c>
      <c r="AI434" s="273">
        <f t="shared" si="30"/>
        <v>56066</v>
      </c>
      <c r="AJ434" s="273"/>
      <c r="AK434" s="261" t="str">
        <f>IFERROR(IF(-SUM(AK$20:AK433)+AK$15&lt;0.000001,0,IF($C434&gt;='H-32A-WP06 - Debt Service'!AH$24,'H-32A-WP06 - Debt Service'!AH$27/12,0)),"-")</f>
        <v>-</v>
      </c>
      <c r="AL434" s="261">
        <f>IFERROR(IF(-SUM(AL$20:AL433)+AL$15&lt;0.000001,0,IF($C434&gt;='H-32A-WP06 - Debt Service'!AI$24,'H-32A-WP06 - Debt Service'!AI$27/12,0)),"-")</f>
        <v>0</v>
      </c>
      <c r="AM434" s="261">
        <f>IFERROR(IF(-SUM(AM$20:AM433)+AM$15&lt;0.000001,0,IF($C434&gt;='H-32A-WP06 - Debt Service'!AJ$24,'H-32A-WP06 - Debt Service'!AJ$27/12,0)),"-")</f>
        <v>0</v>
      </c>
      <c r="AN434" s="261">
        <f>IFERROR(IF(-SUM(AN$20:AN433)+AN$15&lt;0.000001,0,IF($C434&gt;='H-32A-WP06 - Debt Service'!AK$24,'H-32A-WP06 - Debt Service'!AK$27/12,0)),"-")</f>
        <v>0</v>
      </c>
      <c r="AO434" s="261">
        <f>IFERROR(IF(-SUM(AO$20:AO433)+AO$15&lt;0.000001,0,IF($C434&gt;='H-32A-WP06 - Debt Service'!AL$24,'H-32A-WP06 - Debt Service'!AL$27/12,0)),"-")</f>
        <v>0</v>
      </c>
      <c r="AP434" s="261">
        <f>IFERROR(IF(-SUM(AP$20:AP433)+AP$15&lt;0.000001,0,IF($C434&gt;='H-32A-WP06 - Debt Service'!AM$24,'H-32A-WP06 - Debt Service'!AM$27/12,0)),"-")</f>
        <v>0</v>
      </c>
      <c r="AQ434" s="261">
        <f>IFERROR(IF(-SUM(AQ$20:AQ433)+AQ$15&lt;0.000001,0,IF($C434&gt;='H-32A-WP06 - Debt Service'!AN$24,'H-32A-WP06 - Debt Service'!AN$27/12,0)),"-")</f>
        <v>0</v>
      </c>
      <c r="AR434" s="261">
        <f>IFERROR(IF(-SUM(AR$20:AR433)+AR$15&lt;0.000001,0,IF($C434&gt;='H-32A-WP06 - Debt Service'!AO$24,'H-32A-WP06 - Debt Service'!AO$27/12,0)),"-")</f>
        <v>0</v>
      </c>
      <c r="AS434" s="261">
        <f>IFERROR(IF(-SUM(AS$20:AS433)+AS$15&lt;0.000001,0,IF($C434&gt;='H-32A-WP06 - Debt Service'!AP$24,'H-32A-WP06 - Debt Service'!AP$27/12,0)),"-")</f>
        <v>0</v>
      </c>
      <c r="AT434" s="261">
        <f>IFERROR(IF(-SUM(AT$20:AT433)+AT$15&lt;0.000001,0,IF($C434&gt;='H-32A-WP06 - Debt Service'!AQ$24,'H-32A-WP06 - Debt Service'!AQ$27/12,0)),"-")</f>
        <v>0</v>
      </c>
    </row>
    <row r="435" spans="2:46" x14ac:dyDescent="0.35">
      <c r="B435" s="252">
        <f t="shared" si="27"/>
        <v>2053</v>
      </c>
      <c r="C435" s="273">
        <f t="shared" si="29"/>
        <v>56097</v>
      </c>
      <c r="D435" s="273"/>
      <c r="E435" s="261">
        <f>IFERROR(IF(-SUM(E$20:E434)+E$15&lt;0.000001,0,IF($C435&gt;='H-32A-WP06 - Debt Service'!C$24,'H-32A-WP06 - Debt Service'!C$27/12,0)),"-")</f>
        <v>0</v>
      </c>
      <c r="F435" s="261">
        <f>IFERROR(IF(-SUM(F$20:F434)+F$15&lt;0.000001,0,IF($C435&gt;='H-32A-WP06 - Debt Service'!D$24,'H-32A-WP06 - Debt Service'!D$27/12,0)),"-")</f>
        <v>0</v>
      </c>
      <c r="G435" s="261">
        <f>IFERROR(IF(-SUM(G$20:G434)+G$15&lt;0.000001,0,IF($C435&gt;='H-32A-WP06 - Debt Service'!E$24,'H-32A-WP06 - Debt Service'!E$27/12,0)),"-")</f>
        <v>0</v>
      </c>
      <c r="H435" s="261">
        <f>IFERROR(IF(-SUM(H$20:H434)+H$15&lt;0.000001,0,IF($C435&gt;='H-32A-WP06 - Debt Service'!F$24,'H-32A-WP06 - Debt Service'!F$27/12,0)),"-")</f>
        <v>0</v>
      </c>
      <c r="I435" s="261">
        <f>IFERROR(IF(-SUM(I$20:I434)+I$15&lt;0.000001,0,IF($C435&gt;='H-32A-WP06 - Debt Service'!G$24,'H-32A-WP06 - Debt Service'!G$27/12,0)),"-")</f>
        <v>0</v>
      </c>
      <c r="J435" s="261">
        <f>IFERROR(IF(-SUM(J$20:J434)+J$15&lt;0.000001,0,IF($C435&gt;='H-32A-WP06 - Debt Service'!H$24,'H-32A-WP06 - Debt Service'!H$27/12,0)),"-")</f>
        <v>0</v>
      </c>
      <c r="K435" s="261">
        <f>IFERROR(IF(-SUM(K$20:K434)+K$15&lt;0.000001,0,IF($C435&gt;='H-32A-WP06 - Debt Service'!I$24,'H-32A-WP06 - Debt Service'!I$27/12,0)),"-")</f>
        <v>0</v>
      </c>
      <c r="L435" s="261">
        <f>IFERROR(IF(-SUM(L$20:L434)+L$15&lt;0.000001,0,IF($C435&gt;='H-32A-WP06 - Debt Service'!J$24,'H-32A-WP06 - Debt Service'!J$27/12,0)),"-")</f>
        <v>0</v>
      </c>
      <c r="M435" s="261">
        <f>IFERROR(IF(-SUM(M$20:M434)+M$15&lt;0.000001,0,IF($C435&gt;='H-32A-WP06 - Debt Service'!K$24,'H-32A-WP06 - Debt Service'!K$27/12,0)),"-")</f>
        <v>0</v>
      </c>
      <c r="N435" s="261"/>
      <c r="O435" s="261"/>
      <c r="P435" s="261">
        <f>IFERROR(IF(-SUM(P$20:P434)+P$15&lt;0.000001,0,IF($C435&gt;='H-32A-WP06 - Debt Service'!M$24,'H-32A-WP06 - Debt Service'!M$27/12,0)),"-")</f>
        <v>0</v>
      </c>
      <c r="Q435" s="261">
        <f>IFERROR(IF(-SUM(Q$20:Q434)+Q$15&lt;0.000001,0,IF($C435&gt;='H-32A-WP06 - Debt Service'!L$24,'H-32A-WP06 - Debt Service'!L$27/12,0)),"-")</f>
        <v>0</v>
      </c>
      <c r="R435" s="261">
        <f>IFERROR(IF(-SUM(R$20:R434)+R$15&lt;0.000001,0,IF($C435&gt;='H-32A-WP06 - Debt Service'!S$24,'H-32A-WP06 - Debt Service'!S$27/12,0)),"-")</f>
        <v>0</v>
      </c>
      <c r="S435" s="261">
        <f>IFERROR(IF(-SUM(S$20:S434)+S$15&lt;0.000001,0,IF($C435&gt;='H-32A-WP06 - Debt Service'!O$24,'H-32A-WP06 - Debt Service'!O$27/12,0)),"-")</f>
        <v>0</v>
      </c>
      <c r="T435" s="261">
        <f>IFERROR(IF(-SUM(T$20:T434)+T$15&lt;0.000001,0,IF($C435&gt;='H-32A-WP06 - Debt Service'!#REF!,'H-32A-WP06 - Debt Service'!#REF!/12,0)),"-")</f>
        <v>0</v>
      </c>
      <c r="U435" s="261">
        <f>IFERROR(IF(-SUM(U$20:U434)+U$15&lt;0.000001,0,IF($C435&gt;='H-32A-WP06 - Debt Service'!T$24,'H-32A-WP06 - Debt Service'!T$27/12,0)),"-")</f>
        <v>0</v>
      </c>
      <c r="V435" s="261">
        <f>IFERROR(IF(-SUM(V$20:V434)+V$15&lt;0.000001,0,IF($C435&gt;='H-32A-WP06 - Debt Service'!N$24,'H-32A-WP06 - Debt Service'!N$27/12,0)),"-")</f>
        <v>0</v>
      </c>
      <c r="W435" s="261">
        <f>IFERROR(IF(-SUM(W$20:W434)+W$15&lt;0.000001,0,IF($C435&gt;='H-32A-WP06 - Debt Service'!Q$24,'H-32A-WP06 - Debt Service'!Q$27/12,0)),"-")</f>
        <v>0</v>
      </c>
      <c r="X435" s="261">
        <f>IFERROR(IF(-SUM(X$20:X434)+X$15&lt;0.000001,0,IF($C435&gt;='H-32A-WP06 - Debt Service'!T$24,'H-32A-WP06 - Debt Service'!T$27/12,0)),"-")</f>
        <v>0</v>
      </c>
      <c r="Y435" s="261">
        <f>IFERROR(IF(-SUM(Y$20:Y434)+Y$15&lt;0.000001,0,IF($C435&gt;='H-32A-WP06 - Debt Service'!#REF!,'H-32A-WP06 - Debt Service'!#REF!/12,0)),"-")</f>
        <v>0</v>
      </c>
      <c r="Z435" s="261">
        <f>IFERROR(IF(-SUM(Z$20:Z434)+Z$15&lt;0.000001,0,IF($C435&gt;='H-32A-WP06 - Debt Service'!S$24,'H-32A-WP06 - Debt Service'!S$27/12,0)),"-")</f>
        <v>0</v>
      </c>
      <c r="AA435" s="261">
        <f>IFERROR(IF(-SUM(AA$20:AA434)+AA$15&lt;0.000001,0,IF($C435&gt;='H-32A-WP06 - Debt Service'!R$24,'H-32A-WP06 - Debt Service'!R$27/12,0)),"-")</f>
        <v>0</v>
      </c>
      <c r="AB435" s="261">
        <f>IFERROR(IF(-SUM(AB$20:AB434)+AB$15&lt;0.000001,0,IF($C435&gt;='H-32A-WP06 - Debt Service'!P$24,'H-32A-WP06 - Debt Service'!P$27/12,0)),"-")</f>
        <v>0</v>
      </c>
      <c r="AC435" s="261">
        <f>IFERROR(IF(-SUM(AC$20:AC434)+AC$15&lt;0.000001,0,IF($C435&gt;='H-32A-WP06 - Debt Service'!#REF!,'H-32A-WP06 - Debt Service'!#REF!/12,0)),"-")</f>
        <v>0</v>
      </c>
      <c r="AD435" s="261">
        <f>IFERROR(IF(-SUM(AD$20:AD434)+AD$15&lt;0.000001,0,IF($C435&gt;='H-32A-WP06 - Debt Service'!#REF!,'H-32A-WP06 - Debt Service'!#REF!/12,0)),"-")</f>
        <v>0</v>
      </c>
      <c r="AE435" s="261">
        <f>IFERROR(IF(-SUM(AE$20:AE434)+AE$15&lt;0.000001,0,IF($C435&gt;='H-32A-WP06 - Debt Service'!#REF!,'H-32A-WP06 - Debt Service'!#REF!/12,0)),"-")</f>
        <v>0</v>
      </c>
      <c r="AF435" s="261">
        <f>IFERROR(IF(-SUM(AF$20:AF434)+AF$15&lt;0.000001,0,IF($C435&gt;='H-32A-WP06 - Debt Service'!#REF!,'H-32A-WP06 - Debt Service'!#REF!/12,0)),"-")</f>
        <v>0</v>
      </c>
      <c r="AH435" s="252">
        <f t="shared" si="28"/>
        <v>2053</v>
      </c>
      <c r="AI435" s="273">
        <f t="shared" si="30"/>
        <v>56097</v>
      </c>
      <c r="AJ435" s="273"/>
      <c r="AK435" s="261" t="str">
        <f>IFERROR(IF(-SUM(AK$20:AK434)+AK$15&lt;0.000001,0,IF($C435&gt;='H-32A-WP06 - Debt Service'!AH$24,'H-32A-WP06 - Debt Service'!AH$27/12,0)),"-")</f>
        <v>-</v>
      </c>
      <c r="AL435" s="261">
        <f>IFERROR(IF(-SUM(AL$20:AL434)+AL$15&lt;0.000001,0,IF($C435&gt;='H-32A-WP06 - Debt Service'!AI$24,'H-32A-WP06 - Debt Service'!AI$27/12,0)),"-")</f>
        <v>0</v>
      </c>
      <c r="AM435" s="261">
        <f>IFERROR(IF(-SUM(AM$20:AM434)+AM$15&lt;0.000001,0,IF($C435&gt;='H-32A-WP06 - Debt Service'!AJ$24,'H-32A-WP06 - Debt Service'!AJ$27/12,0)),"-")</f>
        <v>0</v>
      </c>
      <c r="AN435" s="261">
        <f>IFERROR(IF(-SUM(AN$20:AN434)+AN$15&lt;0.000001,0,IF($C435&gt;='H-32A-WP06 - Debt Service'!AK$24,'H-32A-WP06 - Debt Service'!AK$27/12,0)),"-")</f>
        <v>0</v>
      </c>
      <c r="AO435" s="261">
        <f>IFERROR(IF(-SUM(AO$20:AO434)+AO$15&lt;0.000001,0,IF($C435&gt;='H-32A-WP06 - Debt Service'!AL$24,'H-32A-WP06 - Debt Service'!AL$27/12,0)),"-")</f>
        <v>0</v>
      </c>
      <c r="AP435" s="261">
        <f>IFERROR(IF(-SUM(AP$20:AP434)+AP$15&lt;0.000001,0,IF($C435&gt;='H-32A-WP06 - Debt Service'!AM$24,'H-32A-WP06 - Debt Service'!AM$27/12,0)),"-")</f>
        <v>0</v>
      </c>
      <c r="AQ435" s="261">
        <f>IFERROR(IF(-SUM(AQ$20:AQ434)+AQ$15&lt;0.000001,0,IF($C435&gt;='H-32A-WP06 - Debt Service'!AN$24,'H-32A-WP06 - Debt Service'!AN$27/12,0)),"-")</f>
        <v>0</v>
      </c>
      <c r="AR435" s="261">
        <f>IFERROR(IF(-SUM(AR$20:AR434)+AR$15&lt;0.000001,0,IF($C435&gt;='H-32A-WP06 - Debt Service'!AO$24,'H-32A-WP06 - Debt Service'!AO$27/12,0)),"-")</f>
        <v>0</v>
      </c>
      <c r="AS435" s="261">
        <f>IFERROR(IF(-SUM(AS$20:AS434)+AS$15&lt;0.000001,0,IF($C435&gt;='H-32A-WP06 - Debt Service'!AP$24,'H-32A-WP06 - Debt Service'!AP$27/12,0)),"-")</f>
        <v>0</v>
      </c>
      <c r="AT435" s="261">
        <f>IFERROR(IF(-SUM(AT$20:AT434)+AT$15&lt;0.000001,0,IF($C435&gt;='H-32A-WP06 - Debt Service'!AQ$24,'H-32A-WP06 - Debt Service'!AQ$27/12,0)),"-")</f>
        <v>0</v>
      </c>
    </row>
    <row r="436" spans="2:46" x14ac:dyDescent="0.35">
      <c r="B436" s="252">
        <f t="shared" si="27"/>
        <v>2053</v>
      </c>
      <c r="C436" s="273">
        <f t="shared" si="29"/>
        <v>56128</v>
      </c>
      <c r="D436" s="273"/>
      <c r="E436" s="261">
        <f>IFERROR(IF(-SUM(E$20:E435)+E$15&lt;0.000001,0,IF($C436&gt;='H-32A-WP06 - Debt Service'!C$24,'H-32A-WP06 - Debt Service'!C$27/12,0)),"-")</f>
        <v>0</v>
      </c>
      <c r="F436" s="261">
        <f>IFERROR(IF(-SUM(F$20:F435)+F$15&lt;0.000001,0,IF($C436&gt;='H-32A-WP06 - Debt Service'!D$24,'H-32A-WP06 - Debt Service'!D$27/12,0)),"-")</f>
        <v>0</v>
      </c>
      <c r="G436" s="261">
        <f>IFERROR(IF(-SUM(G$20:G435)+G$15&lt;0.000001,0,IF($C436&gt;='H-32A-WP06 - Debt Service'!E$24,'H-32A-WP06 - Debt Service'!E$27/12,0)),"-")</f>
        <v>0</v>
      </c>
      <c r="H436" s="261">
        <f>IFERROR(IF(-SUM(H$20:H435)+H$15&lt;0.000001,0,IF($C436&gt;='H-32A-WP06 - Debt Service'!F$24,'H-32A-WP06 - Debt Service'!F$27/12,0)),"-")</f>
        <v>0</v>
      </c>
      <c r="I436" s="261">
        <f>IFERROR(IF(-SUM(I$20:I435)+I$15&lt;0.000001,0,IF($C436&gt;='H-32A-WP06 - Debt Service'!G$24,'H-32A-WP06 - Debt Service'!G$27/12,0)),"-")</f>
        <v>0</v>
      </c>
      <c r="J436" s="261">
        <f>IFERROR(IF(-SUM(J$20:J435)+J$15&lt;0.000001,0,IF($C436&gt;='H-32A-WP06 - Debt Service'!H$24,'H-32A-WP06 - Debt Service'!H$27/12,0)),"-")</f>
        <v>0</v>
      </c>
      <c r="K436" s="261">
        <f>IFERROR(IF(-SUM(K$20:K435)+K$15&lt;0.000001,0,IF($C436&gt;='H-32A-WP06 - Debt Service'!I$24,'H-32A-WP06 - Debt Service'!I$27/12,0)),"-")</f>
        <v>0</v>
      </c>
      <c r="L436" s="261">
        <f>IFERROR(IF(-SUM(L$20:L435)+L$15&lt;0.000001,0,IF($C436&gt;='H-32A-WP06 - Debt Service'!J$24,'H-32A-WP06 - Debt Service'!J$27/12,0)),"-")</f>
        <v>0</v>
      </c>
      <c r="M436" s="261">
        <f>IFERROR(IF(-SUM(M$20:M435)+M$15&lt;0.000001,0,IF($C436&gt;='H-32A-WP06 - Debt Service'!K$24,'H-32A-WP06 - Debt Service'!K$27/12,0)),"-")</f>
        <v>0</v>
      </c>
      <c r="N436" s="261"/>
      <c r="O436" s="261"/>
      <c r="P436" s="261">
        <f>IFERROR(IF(-SUM(P$20:P435)+P$15&lt;0.000001,0,IF($C436&gt;='H-32A-WP06 - Debt Service'!M$24,'H-32A-WP06 - Debt Service'!M$27/12,0)),"-")</f>
        <v>0</v>
      </c>
      <c r="Q436" s="261">
        <f>IFERROR(IF(-SUM(Q$20:Q435)+Q$15&lt;0.000001,0,IF($C436&gt;='H-32A-WP06 - Debt Service'!L$24,'H-32A-WP06 - Debt Service'!L$27/12,0)),"-")</f>
        <v>0</v>
      </c>
      <c r="R436" s="261">
        <f>IFERROR(IF(-SUM(R$20:R435)+R$15&lt;0.000001,0,IF($C436&gt;='H-32A-WP06 - Debt Service'!S$24,'H-32A-WP06 - Debt Service'!S$27/12,0)),"-")</f>
        <v>0</v>
      </c>
      <c r="S436" s="261">
        <f>IFERROR(IF(-SUM(S$20:S435)+S$15&lt;0.000001,0,IF($C436&gt;='H-32A-WP06 - Debt Service'!O$24,'H-32A-WP06 - Debt Service'!O$27/12,0)),"-")</f>
        <v>0</v>
      </c>
      <c r="T436" s="261">
        <f>IFERROR(IF(-SUM(T$20:T435)+T$15&lt;0.000001,0,IF($C436&gt;='H-32A-WP06 - Debt Service'!#REF!,'H-32A-WP06 - Debt Service'!#REF!/12,0)),"-")</f>
        <v>0</v>
      </c>
      <c r="U436" s="261">
        <f>IFERROR(IF(-SUM(U$20:U435)+U$15&lt;0.000001,0,IF($C436&gt;='H-32A-WP06 - Debt Service'!T$24,'H-32A-WP06 - Debt Service'!T$27/12,0)),"-")</f>
        <v>0</v>
      </c>
      <c r="V436" s="261">
        <f>IFERROR(IF(-SUM(V$20:V435)+V$15&lt;0.000001,0,IF($C436&gt;='H-32A-WP06 - Debt Service'!N$24,'H-32A-WP06 - Debt Service'!N$27/12,0)),"-")</f>
        <v>0</v>
      </c>
      <c r="W436" s="261">
        <f>IFERROR(IF(-SUM(W$20:W435)+W$15&lt;0.000001,0,IF($C436&gt;='H-32A-WP06 - Debt Service'!Q$24,'H-32A-WP06 - Debt Service'!Q$27/12,0)),"-")</f>
        <v>0</v>
      </c>
      <c r="X436" s="261">
        <f>IFERROR(IF(-SUM(X$20:X435)+X$15&lt;0.000001,0,IF($C436&gt;='H-32A-WP06 - Debt Service'!T$24,'H-32A-WP06 - Debt Service'!T$27/12,0)),"-")</f>
        <v>0</v>
      </c>
      <c r="Y436" s="261">
        <f>IFERROR(IF(-SUM(Y$20:Y435)+Y$15&lt;0.000001,0,IF($C436&gt;='H-32A-WP06 - Debt Service'!#REF!,'H-32A-WP06 - Debt Service'!#REF!/12,0)),"-")</f>
        <v>0</v>
      </c>
      <c r="Z436" s="261">
        <f>IFERROR(IF(-SUM(Z$20:Z435)+Z$15&lt;0.000001,0,IF($C436&gt;='H-32A-WP06 - Debt Service'!S$24,'H-32A-WP06 - Debt Service'!S$27/12,0)),"-")</f>
        <v>0</v>
      </c>
      <c r="AA436" s="261">
        <f>IFERROR(IF(-SUM(AA$20:AA435)+AA$15&lt;0.000001,0,IF($C436&gt;='H-32A-WP06 - Debt Service'!R$24,'H-32A-WP06 - Debt Service'!R$27/12,0)),"-")</f>
        <v>0</v>
      </c>
      <c r="AB436" s="261">
        <f>IFERROR(IF(-SUM(AB$20:AB435)+AB$15&lt;0.000001,0,IF($C436&gt;='H-32A-WP06 - Debt Service'!P$24,'H-32A-WP06 - Debt Service'!P$27/12,0)),"-")</f>
        <v>0</v>
      </c>
      <c r="AC436" s="261">
        <f>IFERROR(IF(-SUM(AC$20:AC435)+AC$15&lt;0.000001,0,IF($C436&gt;='H-32A-WP06 - Debt Service'!#REF!,'H-32A-WP06 - Debt Service'!#REF!/12,0)),"-")</f>
        <v>0</v>
      </c>
      <c r="AD436" s="261">
        <f>IFERROR(IF(-SUM(AD$20:AD435)+AD$15&lt;0.000001,0,IF($C436&gt;='H-32A-WP06 - Debt Service'!#REF!,'H-32A-WP06 - Debt Service'!#REF!/12,0)),"-")</f>
        <v>0</v>
      </c>
      <c r="AE436" s="261">
        <f>IFERROR(IF(-SUM(AE$20:AE435)+AE$15&lt;0.000001,0,IF($C436&gt;='H-32A-WP06 - Debt Service'!#REF!,'H-32A-WP06 - Debt Service'!#REF!/12,0)),"-")</f>
        <v>0</v>
      </c>
      <c r="AF436" s="261">
        <f>IFERROR(IF(-SUM(AF$20:AF435)+AF$15&lt;0.000001,0,IF($C436&gt;='H-32A-WP06 - Debt Service'!#REF!,'H-32A-WP06 - Debt Service'!#REF!/12,0)),"-")</f>
        <v>0</v>
      </c>
      <c r="AH436" s="252">
        <f t="shared" si="28"/>
        <v>2053</v>
      </c>
      <c r="AI436" s="273">
        <f t="shared" si="30"/>
        <v>56128</v>
      </c>
      <c r="AJ436" s="273"/>
      <c r="AK436" s="261" t="str">
        <f>IFERROR(IF(-SUM(AK$20:AK435)+AK$15&lt;0.000001,0,IF($C436&gt;='H-32A-WP06 - Debt Service'!AH$24,'H-32A-WP06 - Debt Service'!AH$27/12,0)),"-")</f>
        <v>-</v>
      </c>
      <c r="AL436" s="261">
        <f>IFERROR(IF(-SUM(AL$20:AL435)+AL$15&lt;0.000001,0,IF($C436&gt;='H-32A-WP06 - Debt Service'!AI$24,'H-32A-WP06 - Debt Service'!AI$27/12,0)),"-")</f>
        <v>0</v>
      </c>
      <c r="AM436" s="261">
        <f>IFERROR(IF(-SUM(AM$20:AM435)+AM$15&lt;0.000001,0,IF($C436&gt;='H-32A-WP06 - Debt Service'!AJ$24,'H-32A-WP06 - Debt Service'!AJ$27/12,0)),"-")</f>
        <v>0</v>
      </c>
      <c r="AN436" s="261">
        <f>IFERROR(IF(-SUM(AN$20:AN435)+AN$15&lt;0.000001,0,IF($C436&gt;='H-32A-WP06 - Debt Service'!AK$24,'H-32A-WP06 - Debt Service'!AK$27/12,0)),"-")</f>
        <v>0</v>
      </c>
      <c r="AO436" s="261">
        <f>IFERROR(IF(-SUM(AO$20:AO435)+AO$15&lt;0.000001,0,IF($C436&gt;='H-32A-WP06 - Debt Service'!AL$24,'H-32A-WP06 - Debt Service'!AL$27/12,0)),"-")</f>
        <v>0</v>
      </c>
      <c r="AP436" s="261">
        <f>IFERROR(IF(-SUM(AP$20:AP435)+AP$15&lt;0.000001,0,IF($C436&gt;='H-32A-WP06 - Debt Service'!AM$24,'H-32A-WP06 - Debt Service'!AM$27/12,0)),"-")</f>
        <v>0</v>
      </c>
      <c r="AQ436" s="261">
        <f>IFERROR(IF(-SUM(AQ$20:AQ435)+AQ$15&lt;0.000001,0,IF($C436&gt;='H-32A-WP06 - Debt Service'!AN$24,'H-32A-WP06 - Debt Service'!AN$27/12,0)),"-")</f>
        <v>0</v>
      </c>
      <c r="AR436" s="261">
        <f>IFERROR(IF(-SUM(AR$20:AR435)+AR$15&lt;0.000001,0,IF($C436&gt;='H-32A-WP06 - Debt Service'!AO$24,'H-32A-WP06 - Debt Service'!AO$27/12,0)),"-")</f>
        <v>0</v>
      </c>
      <c r="AS436" s="261">
        <f>IFERROR(IF(-SUM(AS$20:AS435)+AS$15&lt;0.000001,0,IF($C436&gt;='H-32A-WP06 - Debt Service'!AP$24,'H-32A-WP06 - Debt Service'!AP$27/12,0)),"-")</f>
        <v>0</v>
      </c>
      <c r="AT436" s="261">
        <f>IFERROR(IF(-SUM(AT$20:AT435)+AT$15&lt;0.000001,0,IF($C436&gt;='H-32A-WP06 - Debt Service'!AQ$24,'H-32A-WP06 - Debt Service'!AQ$27/12,0)),"-")</f>
        <v>0</v>
      </c>
    </row>
    <row r="437" spans="2:46" x14ac:dyDescent="0.35">
      <c r="B437" s="252">
        <f t="shared" si="27"/>
        <v>2053</v>
      </c>
      <c r="C437" s="273">
        <f t="shared" si="29"/>
        <v>56158</v>
      </c>
      <c r="D437" s="273"/>
      <c r="E437" s="261">
        <f>IFERROR(IF(-SUM(E$20:E436)+E$15&lt;0.000001,0,IF($C437&gt;='H-32A-WP06 - Debt Service'!C$24,'H-32A-WP06 - Debt Service'!C$27/12,0)),"-")</f>
        <v>0</v>
      </c>
      <c r="F437" s="261">
        <f>IFERROR(IF(-SUM(F$20:F436)+F$15&lt;0.000001,0,IF($C437&gt;='H-32A-WP06 - Debt Service'!D$24,'H-32A-WP06 - Debt Service'!D$27/12,0)),"-")</f>
        <v>0</v>
      </c>
      <c r="G437" s="261">
        <f>IFERROR(IF(-SUM(G$20:G436)+G$15&lt;0.000001,0,IF($C437&gt;='H-32A-WP06 - Debt Service'!E$24,'H-32A-WP06 - Debt Service'!E$27/12,0)),"-")</f>
        <v>0</v>
      </c>
      <c r="H437" s="261">
        <f>IFERROR(IF(-SUM(H$20:H436)+H$15&lt;0.000001,0,IF($C437&gt;='H-32A-WP06 - Debt Service'!F$24,'H-32A-WP06 - Debt Service'!F$27/12,0)),"-")</f>
        <v>0</v>
      </c>
      <c r="I437" s="261">
        <f>IFERROR(IF(-SUM(I$20:I436)+I$15&lt;0.000001,0,IF($C437&gt;='H-32A-WP06 - Debt Service'!G$24,'H-32A-WP06 - Debt Service'!G$27/12,0)),"-")</f>
        <v>0</v>
      </c>
      <c r="J437" s="261">
        <f>IFERROR(IF(-SUM(J$20:J436)+J$15&lt;0.000001,0,IF($C437&gt;='H-32A-WP06 - Debt Service'!H$24,'H-32A-WP06 - Debt Service'!H$27/12,0)),"-")</f>
        <v>0</v>
      </c>
      <c r="K437" s="261">
        <f>IFERROR(IF(-SUM(K$20:K436)+K$15&lt;0.000001,0,IF($C437&gt;='H-32A-WP06 - Debt Service'!I$24,'H-32A-WP06 - Debt Service'!I$27/12,0)),"-")</f>
        <v>0</v>
      </c>
      <c r="L437" s="261">
        <f>IFERROR(IF(-SUM(L$20:L436)+L$15&lt;0.000001,0,IF($C437&gt;='H-32A-WP06 - Debt Service'!J$24,'H-32A-WP06 - Debt Service'!J$27/12,0)),"-")</f>
        <v>0</v>
      </c>
      <c r="M437" s="261">
        <f>IFERROR(IF(-SUM(M$20:M436)+M$15&lt;0.000001,0,IF($C437&gt;='H-32A-WP06 - Debt Service'!K$24,'H-32A-WP06 - Debt Service'!K$27/12,0)),"-")</f>
        <v>0</v>
      </c>
      <c r="N437" s="261"/>
      <c r="O437" s="261"/>
      <c r="P437" s="261">
        <f>IFERROR(IF(-SUM(P$20:P436)+P$15&lt;0.000001,0,IF($C437&gt;='H-32A-WP06 - Debt Service'!M$24,'H-32A-WP06 - Debt Service'!M$27/12,0)),"-")</f>
        <v>0</v>
      </c>
      <c r="Q437" s="261">
        <f>IFERROR(IF(-SUM(Q$20:Q436)+Q$15&lt;0.000001,0,IF($C437&gt;='H-32A-WP06 - Debt Service'!L$24,'H-32A-WP06 - Debt Service'!L$27/12,0)),"-")</f>
        <v>0</v>
      </c>
      <c r="R437" s="261">
        <f>IFERROR(IF(-SUM(R$20:R436)+R$15&lt;0.000001,0,IF($C437&gt;='H-32A-WP06 - Debt Service'!S$24,'H-32A-WP06 - Debt Service'!S$27/12,0)),"-")</f>
        <v>0</v>
      </c>
      <c r="S437" s="261">
        <f>IFERROR(IF(-SUM(S$20:S436)+S$15&lt;0.000001,0,IF($C437&gt;='H-32A-WP06 - Debt Service'!O$24,'H-32A-WP06 - Debt Service'!O$27/12,0)),"-")</f>
        <v>0</v>
      </c>
      <c r="T437" s="261">
        <f>IFERROR(IF(-SUM(T$20:T436)+T$15&lt;0.000001,0,IF($C437&gt;='H-32A-WP06 - Debt Service'!#REF!,'H-32A-WP06 - Debt Service'!#REF!/12,0)),"-")</f>
        <v>0</v>
      </c>
      <c r="U437" s="261">
        <f>IFERROR(IF(-SUM(U$20:U436)+U$15&lt;0.000001,0,IF($C437&gt;='H-32A-WP06 - Debt Service'!T$24,'H-32A-WP06 - Debt Service'!T$27/12,0)),"-")</f>
        <v>0</v>
      </c>
      <c r="V437" s="261">
        <f>IFERROR(IF(-SUM(V$20:V436)+V$15&lt;0.000001,0,IF($C437&gt;='H-32A-WP06 - Debt Service'!N$24,'H-32A-WP06 - Debt Service'!N$27/12,0)),"-")</f>
        <v>0</v>
      </c>
      <c r="W437" s="261">
        <f>IFERROR(IF(-SUM(W$20:W436)+W$15&lt;0.000001,0,IF($C437&gt;='H-32A-WP06 - Debt Service'!Q$24,'H-32A-WP06 - Debt Service'!Q$27/12,0)),"-")</f>
        <v>0</v>
      </c>
      <c r="X437" s="261">
        <f>IFERROR(IF(-SUM(X$20:X436)+X$15&lt;0.000001,0,IF($C437&gt;='H-32A-WP06 - Debt Service'!T$24,'H-32A-WP06 - Debt Service'!T$27/12,0)),"-")</f>
        <v>0</v>
      </c>
      <c r="Y437" s="261">
        <f>IFERROR(IF(-SUM(Y$20:Y436)+Y$15&lt;0.000001,0,IF($C437&gt;='H-32A-WP06 - Debt Service'!#REF!,'H-32A-WP06 - Debt Service'!#REF!/12,0)),"-")</f>
        <v>0</v>
      </c>
      <c r="Z437" s="261">
        <f>IFERROR(IF(-SUM(Z$20:Z436)+Z$15&lt;0.000001,0,IF($C437&gt;='H-32A-WP06 - Debt Service'!S$24,'H-32A-WP06 - Debt Service'!S$27/12,0)),"-")</f>
        <v>0</v>
      </c>
      <c r="AA437" s="261">
        <f>IFERROR(IF(-SUM(AA$20:AA436)+AA$15&lt;0.000001,0,IF($C437&gt;='H-32A-WP06 - Debt Service'!R$24,'H-32A-WP06 - Debt Service'!R$27/12,0)),"-")</f>
        <v>0</v>
      </c>
      <c r="AB437" s="261">
        <f>IFERROR(IF(-SUM(AB$20:AB436)+AB$15&lt;0.000001,0,IF($C437&gt;='H-32A-WP06 - Debt Service'!P$24,'H-32A-WP06 - Debt Service'!P$27/12,0)),"-")</f>
        <v>0</v>
      </c>
      <c r="AC437" s="261">
        <f>IFERROR(IF(-SUM(AC$20:AC436)+AC$15&lt;0.000001,0,IF($C437&gt;='H-32A-WP06 - Debt Service'!#REF!,'H-32A-WP06 - Debt Service'!#REF!/12,0)),"-")</f>
        <v>0</v>
      </c>
      <c r="AD437" s="261">
        <f>IFERROR(IF(-SUM(AD$20:AD436)+AD$15&lt;0.000001,0,IF($C437&gt;='H-32A-WP06 - Debt Service'!#REF!,'H-32A-WP06 - Debt Service'!#REF!/12,0)),"-")</f>
        <v>0</v>
      </c>
      <c r="AE437" s="261">
        <f>IFERROR(IF(-SUM(AE$20:AE436)+AE$15&lt;0.000001,0,IF($C437&gt;='H-32A-WP06 - Debt Service'!#REF!,'H-32A-WP06 - Debt Service'!#REF!/12,0)),"-")</f>
        <v>0</v>
      </c>
      <c r="AF437" s="261">
        <f>IFERROR(IF(-SUM(AF$20:AF436)+AF$15&lt;0.000001,0,IF($C437&gt;='H-32A-WP06 - Debt Service'!#REF!,'H-32A-WP06 - Debt Service'!#REF!/12,0)),"-")</f>
        <v>0</v>
      </c>
      <c r="AH437" s="252">
        <f t="shared" si="28"/>
        <v>2053</v>
      </c>
      <c r="AI437" s="273">
        <f t="shared" si="30"/>
        <v>56158</v>
      </c>
      <c r="AJ437" s="273"/>
      <c r="AK437" s="261" t="str">
        <f>IFERROR(IF(-SUM(AK$20:AK436)+AK$15&lt;0.000001,0,IF($C437&gt;='H-32A-WP06 - Debt Service'!AH$24,'H-32A-WP06 - Debt Service'!AH$27/12,0)),"-")</f>
        <v>-</v>
      </c>
      <c r="AL437" s="261">
        <f>IFERROR(IF(-SUM(AL$20:AL436)+AL$15&lt;0.000001,0,IF($C437&gt;='H-32A-WP06 - Debt Service'!AI$24,'H-32A-WP06 - Debt Service'!AI$27/12,0)),"-")</f>
        <v>0</v>
      </c>
      <c r="AM437" s="261">
        <f>IFERROR(IF(-SUM(AM$20:AM436)+AM$15&lt;0.000001,0,IF($C437&gt;='H-32A-WP06 - Debt Service'!AJ$24,'H-32A-WP06 - Debt Service'!AJ$27/12,0)),"-")</f>
        <v>0</v>
      </c>
      <c r="AN437" s="261">
        <f>IFERROR(IF(-SUM(AN$20:AN436)+AN$15&lt;0.000001,0,IF($C437&gt;='H-32A-WP06 - Debt Service'!AK$24,'H-32A-WP06 - Debt Service'!AK$27/12,0)),"-")</f>
        <v>0</v>
      </c>
      <c r="AO437" s="261">
        <f>IFERROR(IF(-SUM(AO$20:AO436)+AO$15&lt;0.000001,0,IF($C437&gt;='H-32A-WP06 - Debt Service'!AL$24,'H-32A-WP06 - Debt Service'!AL$27/12,0)),"-")</f>
        <v>0</v>
      </c>
      <c r="AP437" s="261">
        <f>IFERROR(IF(-SUM(AP$20:AP436)+AP$15&lt;0.000001,0,IF($C437&gt;='H-32A-WP06 - Debt Service'!AM$24,'H-32A-WP06 - Debt Service'!AM$27/12,0)),"-")</f>
        <v>0</v>
      </c>
      <c r="AQ437" s="261">
        <f>IFERROR(IF(-SUM(AQ$20:AQ436)+AQ$15&lt;0.000001,0,IF($C437&gt;='H-32A-WP06 - Debt Service'!AN$24,'H-32A-WP06 - Debt Service'!AN$27/12,0)),"-")</f>
        <v>0</v>
      </c>
      <c r="AR437" s="261">
        <f>IFERROR(IF(-SUM(AR$20:AR436)+AR$15&lt;0.000001,0,IF($C437&gt;='H-32A-WP06 - Debt Service'!AO$24,'H-32A-WP06 - Debt Service'!AO$27/12,0)),"-")</f>
        <v>0</v>
      </c>
      <c r="AS437" s="261">
        <f>IFERROR(IF(-SUM(AS$20:AS436)+AS$15&lt;0.000001,0,IF($C437&gt;='H-32A-WP06 - Debt Service'!AP$24,'H-32A-WP06 - Debt Service'!AP$27/12,0)),"-")</f>
        <v>0</v>
      </c>
      <c r="AT437" s="261">
        <f>IFERROR(IF(-SUM(AT$20:AT436)+AT$15&lt;0.000001,0,IF($C437&gt;='H-32A-WP06 - Debt Service'!AQ$24,'H-32A-WP06 - Debt Service'!AQ$27/12,0)),"-")</f>
        <v>0</v>
      </c>
    </row>
    <row r="438" spans="2:46" x14ac:dyDescent="0.35">
      <c r="B438" s="252">
        <f t="shared" si="27"/>
        <v>2053</v>
      </c>
      <c r="C438" s="273">
        <f t="shared" si="29"/>
        <v>56189</v>
      </c>
      <c r="D438" s="273"/>
      <c r="E438" s="261">
        <f>IFERROR(IF(-SUM(E$20:E437)+E$15&lt;0.000001,0,IF($C438&gt;='H-32A-WP06 - Debt Service'!C$24,'H-32A-WP06 - Debt Service'!C$27/12,0)),"-")</f>
        <v>0</v>
      </c>
      <c r="F438" s="261">
        <f>IFERROR(IF(-SUM(F$20:F437)+F$15&lt;0.000001,0,IF($C438&gt;='H-32A-WP06 - Debt Service'!D$24,'H-32A-WP06 - Debt Service'!D$27/12,0)),"-")</f>
        <v>0</v>
      </c>
      <c r="G438" s="261">
        <f>IFERROR(IF(-SUM(G$20:G437)+G$15&lt;0.000001,0,IF($C438&gt;='H-32A-WP06 - Debt Service'!E$24,'H-32A-WP06 - Debt Service'!E$27/12,0)),"-")</f>
        <v>0</v>
      </c>
      <c r="H438" s="261">
        <f>IFERROR(IF(-SUM(H$20:H437)+H$15&lt;0.000001,0,IF($C438&gt;='H-32A-WP06 - Debt Service'!F$24,'H-32A-WP06 - Debt Service'!F$27/12,0)),"-")</f>
        <v>0</v>
      </c>
      <c r="I438" s="261">
        <f>IFERROR(IF(-SUM(I$20:I437)+I$15&lt;0.000001,0,IF($C438&gt;='H-32A-WP06 - Debt Service'!G$24,'H-32A-WP06 - Debt Service'!G$27/12,0)),"-")</f>
        <v>0</v>
      </c>
      <c r="J438" s="261">
        <f>IFERROR(IF(-SUM(J$20:J437)+J$15&lt;0.000001,0,IF($C438&gt;='H-32A-WP06 - Debt Service'!H$24,'H-32A-WP06 - Debt Service'!H$27/12,0)),"-")</f>
        <v>0</v>
      </c>
      <c r="K438" s="261">
        <f>IFERROR(IF(-SUM(K$20:K437)+K$15&lt;0.000001,0,IF($C438&gt;='H-32A-WP06 - Debt Service'!I$24,'H-32A-WP06 - Debt Service'!I$27/12,0)),"-")</f>
        <v>0</v>
      </c>
      <c r="L438" s="261">
        <f>IFERROR(IF(-SUM(L$20:L437)+L$15&lt;0.000001,0,IF($C438&gt;='H-32A-WP06 - Debt Service'!J$24,'H-32A-WP06 - Debt Service'!J$27/12,0)),"-")</f>
        <v>0</v>
      </c>
      <c r="M438" s="261">
        <f>IFERROR(IF(-SUM(M$20:M437)+M$15&lt;0.000001,0,IF($C438&gt;='H-32A-WP06 - Debt Service'!K$24,'H-32A-WP06 - Debt Service'!K$27/12,0)),"-")</f>
        <v>0</v>
      </c>
      <c r="N438" s="261"/>
      <c r="O438" s="261"/>
      <c r="P438" s="261">
        <f>IFERROR(IF(-SUM(P$20:P437)+P$15&lt;0.000001,0,IF($C438&gt;='H-32A-WP06 - Debt Service'!M$24,'H-32A-WP06 - Debt Service'!M$27/12,0)),"-")</f>
        <v>0</v>
      </c>
      <c r="Q438" s="261">
        <f>IFERROR(IF(-SUM(Q$20:Q437)+Q$15&lt;0.000001,0,IF($C438&gt;='H-32A-WP06 - Debt Service'!L$24,'H-32A-WP06 - Debt Service'!L$27/12,0)),"-")</f>
        <v>0</v>
      </c>
      <c r="R438" s="261">
        <f>IFERROR(IF(-SUM(R$20:R437)+R$15&lt;0.000001,0,IF($C438&gt;='H-32A-WP06 - Debt Service'!S$24,'H-32A-WP06 - Debt Service'!S$27/12,0)),"-")</f>
        <v>0</v>
      </c>
      <c r="S438" s="261">
        <f>IFERROR(IF(-SUM(S$20:S437)+S$15&lt;0.000001,0,IF($C438&gt;='H-32A-WP06 - Debt Service'!O$24,'H-32A-WP06 - Debt Service'!O$27/12,0)),"-")</f>
        <v>0</v>
      </c>
      <c r="T438" s="261">
        <f>IFERROR(IF(-SUM(T$20:T437)+T$15&lt;0.000001,0,IF($C438&gt;='H-32A-WP06 - Debt Service'!#REF!,'H-32A-WP06 - Debt Service'!#REF!/12,0)),"-")</f>
        <v>0</v>
      </c>
      <c r="U438" s="261">
        <f>IFERROR(IF(-SUM(U$20:U437)+U$15&lt;0.000001,0,IF($C438&gt;='H-32A-WP06 - Debt Service'!T$24,'H-32A-WP06 - Debt Service'!T$27/12,0)),"-")</f>
        <v>0</v>
      </c>
      <c r="V438" s="261">
        <f>IFERROR(IF(-SUM(V$20:V437)+V$15&lt;0.000001,0,IF($C438&gt;='H-32A-WP06 - Debt Service'!N$24,'H-32A-WP06 - Debt Service'!N$27/12,0)),"-")</f>
        <v>0</v>
      </c>
      <c r="W438" s="261">
        <f>IFERROR(IF(-SUM(W$20:W437)+W$15&lt;0.000001,0,IF($C438&gt;='H-32A-WP06 - Debt Service'!Q$24,'H-32A-WP06 - Debt Service'!Q$27/12,0)),"-")</f>
        <v>0</v>
      </c>
      <c r="X438" s="261">
        <f>IFERROR(IF(-SUM(X$20:X437)+X$15&lt;0.000001,0,IF($C438&gt;='H-32A-WP06 - Debt Service'!T$24,'H-32A-WP06 - Debt Service'!T$27/12,0)),"-")</f>
        <v>0</v>
      </c>
      <c r="Y438" s="261">
        <f>IFERROR(IF(-SUM(Y$20:Y437)+Y$15&lt;0.000001,0,IF($C438&gt;='H-32A-WP06 - Debt Service'!#REF!,'H-32A-WP06 - Debt Service'!#REF!/12,0)),"-")</f>
        <v>0</v>
      </c>
      <c r="Z438" s="261">
        <f>IFERROR(IF(-SUM(Z$20:Z437)+Z$15&lt;0.000001,0,IF($C438&gt;='H-32A-WP06 - Debt Service'!S$24,'H-32A-WP06 - Debt Service'!S$27/12,0)),"-")</f>
        <v>0</v>
      </c>
      <c r="AA438" s="261">
        <f>IFERROR(IF(-SUM(AA$20:AA437)+AA$15&lt;0.000001,0,IF($C438&gt;='H-32A-WP06 - Debt Service'!R$24,'H-32A-WP06 - Debt Service'!R$27/12,0)),"-")</f>
        <v>0</v>
      </c>
      <c r="AB438" s="261">
        <f>IFERROR(IF(-SUM(AB$20:AB437)+AB$15&lt;0.000001,0,IF($C438&gt;='H-32A-WP06 - Debt Service'!P$24,'H-32A-WP06 - Debt Service'!P$27/12,0)),"-")</f>
        <v>0</v>
      </c>
      <c r="AC438" s="261">
        <f>IFERROR(IF(-SUM(AC$20:AC437)+AC$15&lt;0.000001,0,IF($C438&gt;='H-32A-WP06 - Debt Service'!#REF!,'H-32A-WP06 - Debt Service'!#REF!/12,0)),"-")</f>
        <v>0</v>
      </c>
      <c r="AD438" s="261">
        <f>IFERROR(IF(-SUM(AD$20:AD437)+AD$15&lt;0.000001,0,IF($C438&gt;='H-32A-WP06 - Debt Service'!#REF!,'H-32A-WP06 - Debt Service'!#REF!/12,0)),"-")</f>
        <v>0</v>
      </c>
      <c r="AE438" s="261">
        <f>IFERROR(IF(-SUM(AE$20:AE437)+AE$15&lt;0.000001,0,IF($C438&gt;='H-32A-WP06 - Debt Service'!#REF!,'H-32A-WP06 - Debt Service'!#REF!/12,0)),"-")</f>
        <v>0</v>
      </c>
      <c r="AF438" s="261">
        <f>IFERROR(IF(-SUM(AF$20:AF437)+AF$15&lt;0.000001,0,IF($C438&gt;='H-32A-WP06 - Debt Service'!#REF!,'H-32A-WP06 - Debt Service'!#REF!/12,0)),"-")</f>
        <v>0</v>
      </c>
      <c r="AH438" s="252">
        <f t="shared" si="28"/>
        <v>2053</v>
      </c>
      <c r="AI438" s="273">
        <f t="shared" si="30"/>
        <v>56189</v>
      </c>
      <c r="AJ438" s="273"/>
      <c r="AK438" s="261" t="str">
        <f>IFERROR(IF(-SUM(AK$20:AK437)+AK$15&lt;0.000001,0,IF($C438&gt;='H-32A-WP06 - Debt Service'!AH$24,'H-32A-WP06 - Debt Service'!AH$27/12,0)),"-")</f>
        <v>-</v>
      </c>
      <c r="AL438" s="261">
        <f>IFERROR(IF(-SUM(AL$20:AL437)+AL$15&lt;0.000001,0,IF($C438&gt;='H-32A-WP06 - Debt Service'!AI$24,'H-32A-WP06 - Debt Service'!AI$27/12,0)),"-")</f>
        <v>0</v>
      </c>
      <c r="AM438" s="261">
        <f>IFERROR(IF(-SUM(AM$20:AM437)+AM$15&lt;0.000001,0,IF($C438&gt;='H-32A-WP06 - Debt Service'!AJ$24,'H-32A-WP06 - Debt Service'!AJ$27/12,0)),"-")</f>
        <v>0</v>
      </c>
      <c r="AN438" s="261">
        <f>IFERROR(IF(-SUM(AN$20:AN437)+AN$15&lt;0.000001,0,IF($C438&gt;='H-32A-WP06 - Debt Service'!AK$24,'H-32A-WP06 - Debt Service'!AK$27/12,0)),"-")</f>
        <v>0</v>
      </c>
      <c r="AO438" s="261">
        <f>IFERROR(IF(-SUM(AO$20:AO437)+AO$15&lt;0.000001,0,IF($C438&gt;='H-32A-WP06 - Debt Service'!AL$24,'H-32A-WP06 - Debt Service'!AL$27/12,0)),"-")</f>
        <v>0</v>
      </c>
      <c r="AP438" s="261">
        <f>IFERROR(IF(-SUM(AP$20:AP437)+AP$15&lt;0.000001,0,IF($C438&gt;='H-32A-WP06 - Debt Service'!AM$24,'H-32A-WP06 - Debt Service'!AM$27/12,0)),"-")</f>
        <v>0</v>
      </c>
      <c r="AQ438" s="261">
        <f>IFERROR(IF(-SUM(AQ$20:AQ437)+AQ$15&lt;0.000001,0,IF($C438&gt;='H-32A-WP06 - Debt Service'!AN$24,'H-32A-WP06 - Debt Service'!AN$27/12,0)),"-")</f>
        <v>0</v>
      </c>
      <c r="AR438" s="261">
        <f>IFERROR(IF(-SUM(AR$20:AR437)+AR$15&lt;0.000001,0,IF($C438&gt;='H-32A-WP06 - Debt Service'!AO$24,'H-32A-WP06 - Debt Service'!AO$27/12,0)),"-")</f>
        <v>0</v>
      </c>
      <c r="AS438" s="261">
        <f>IFERROR(IF(-SUM(AS$20:AS437)+AS$15&lt;0.000001,0,IF($C438&gt;='H-32A-WP06 - Debt Service'!AP$24,'H-32A-WP06 - Debt Service'!AP$27/12,0)),"-")</f>
        <v>0</v>
      </c>
      <c r="AT438" s="261">
        <f>IFERROR(IF(-SUM(AT$20:AT437)+AT$15&lt;0.000001,0,IF($C438&gt;='H-32A-WP06 - Debt Service'!AQ$24,'H-32A-WP06 - Debt Service'!AQ$27/12,0)),"-")</f>
        <v>0</v>
      </c>
    </row>
    <row r="439" spans="2:46" x14ac:dyDescent="0.35">
      <c r="B439" s="252">
        <f t="shared" si="27"/>
        <v>2053</v>
      </c>
      <c r="C439" s="273">
        <f t="shared" si="29"/>
        <v>56219</v>
      </c>
      <c r="D439" s="273"/>
      <c r="E439" s="261">
        <f>IFERROR(IF(-SUM(E$20:E438)+E$15&lt;0.000001,0,IF($C439&gt;='H-32A-WP06 - Debt Service'!C$24,'H-32A-WP06 - Debt Service'!C$27/12,0)),"-")</f>
        <v>0</v>
      </c>
      <c r="F439" s="261">
        <f>IFERROR(IF(-SUM(F$20:F438)+F$15&lt;0.000001,0,IF($C439&gt;='H-32A-WP06 - Debt Service'!D$24,'H-32A-WP06 - Debt Service'!D$27/12,0)),"-")</f>
        <v>0</v>
      </c>
      <c r="G439" s="261">
        <f>IFERROR(IF(-SUM(G$20:G438)+G$15&lt;0.000001,0,IF($C439&gt;='H-32A-WP06 - Debt Service'!E$24,'H-32A-WP06 - Debt Service'!E$27/12,0)),"-")</f>
        <v>0</v>
      </c>
      <c r="H439" s="261">
        <f>IFERROR(IF(-SUM(H$20:H438)+H$15&lt;0.000001,0,IF($C439&gt;='H-32A-WP06 - Debt Service'!F$24,'H-32A-WP06 - Debt Service'!F$27/12,0)),"-")</f>
        <v>0</v>
      </c>
      <c r="I439" s="261">
        <f>IFERROR(IF(-SUM(I$20:I438)+I$15&lt;0.000001,0,IF($C439&gt;='H-32A-WP06 - Debt Service'!G$24,'H-32A-WP06 - Debt Service'!G$27/12,0)),"-")</f>
        <v>0</v>
      </c>
      <c r="J439" s="261">
        <f>IFERROR(IF(-SUM(J$20:J438)+J$15&lt;0.000001,0,IF($C439&gt;='H-32A-WP06 - Debt Service'!H$24,'H-32A-WP06 - Debt Service'!H$27/12,0)),"-")</f>
        <v>0</v>
      </c>
      <c r="K439" s="261">
        <f>IFERROR(IF(-SUM(K$20:K438)+K$15&lt;0.000001,0,IF($C439&gt;='H-32A-WP06 - Debt Service'!I$24,'H-32A-WP06 - Debt Service'!I$27/12,0)),"-")</f>
        <v>0</v>
      </c>
      <c r="L439" s="261">
        <f>IFERROR(IF(-SUM(L$20:L438)+L$15&lt;0.000001,0,IF($C439&gt;='H-32A-WP06 - Debt Service'!J$24,'H-32A-WP06 - Debt Service'!J$27/12,0)),"-")</f>
        <v>0</v>
      </c>
      <c r="M439" s="261">
        <f>IFERROR(IF(-SUM(M$20:M438)+M$15&lt;0.000001,0,IF($C439&gt;='H-32A-WP06 - Debt Service'!K$24,'H-32A-WP06 - Debt Service'!K$27/12,0)),"-")</f>
        <v>0</v>
      </c>
      <c r="N439" s="261"/>
      <c r="O439" s="261"/>
      <c r="P439" s="261">
        <f>IFERROR(IF(-SUM(P$20:P438)+P$15&lt;0.000001,0,IF($C439&gt;='H-32A-WP06 - Debt Service'!M$24,'H-32A-WP06 - Debt Service'!M$27/12,0)),"-")</f>
        <v>0</v>
      </c>
      <c r="Q439" s="261">
        <f>IFERROR(IF(-SUM(Q$20:Q438)+Q$15&lt;0.000001,0,IF($C439&gt;='H-32A-WP06 - Debt Service'!L$24,'H-32A-WP06 - Debt Service'!L$27/12,0)),"-")</f>
        <v>0</v>
      </c>
      <c r="R439" s="261">
        <f>IFERROR(IF(-SUM(R$20:R438)+R$15&lt;0.000001,0,IF($C439&gt;='H-32A-WP06 - Debt Service'!S$24,'H-32A-WP06 - Debt Service'!S$27/12,0)),"-")</f>
        <v>0</v>
      </c>
      <c r="S439" s="261">
        <f>IFERROR(IF(-SUM(S$20:S438)+S$15&lt;0.000001,0,IF($C439&gt;='H-32A-WP06 - Debt Service'!O$24,'H-32A-WP06 - Debt Service'!O$27/12,0)),"-")</f>
        <v>0</v>
      </c>
      <c r="T439" s="261">
        <f>IFERROR(IF(-SUM(T$20:T438)+T$15&lt;0.000001,0,IF($C439&gt;='H-32A-WP06 - Debt Service'!#REF!,'H-32A-WP06 - Debt Service'!#REF!/12,0)),"-")</f>
        <v>0</v>
      </c>
      <c r="U439" s="261">
        <f>IFERROR(IF(-SUM(U$20:U438)+U$15&lt;0.000001,0,IF($C439&gt;='H-32A-WP06 - Debt Service'!T$24,'H-32A-WP06 - Debt Service'!T$27/12,0)),"-")</f>
        <v>0</v>
      </c>
      <c r="V439" s="261">
        <f>IFERROR(IF(-SUM(V$20:V438)+V$15&lt;0.000001,0,IF($C439&gt;='H-32A-WP06 - Debt Service'!N$24,'H-32A-WP06 - Debt Service'!N$27/12,0)),"-")</f>
        <v>0</v>
      </c>
      <c r="W439" s="261">
        <f>IFERROR(IF(-SUM(W$20:W438)+W$15&lt;0.000001,0,IF($C439&gt;='H-32A-WP06 - Debt Service'!Q$24,'H-32A-WP06 - Debt Service'!Q$27/12,0)),"-")</f>
        <v>0</v>
      </c>
      <c r="X439" s="261">
        <f>IFERROR(IF(-SUM(X$20:X438)+X$15&lt;0.000001,0,IF($C439&gt;='H-32A-WP06 - Debt Service'!T$24,'H-32A-WP06 - Debt Service'!T$27/12,0)),"-")</f>
        <v>0</v>
      </c>
      <c r="Y439" s="261">
        <f>IFERROR(IF(-SUM(Y$20:Y438)+Y$15&lt;0.000001,0,IF($C439&gt;='H-32A-WP06 - Debt Service'!#REF!,'H-32A-WP06 - Debt Service'!#REF!/12,0)),"-")</f>
        <v>0</v>
      </c>
      <c r="Z439" s="261">
        <f>IFERROR(IF(-SUM(Z$20:Z438)+Z$15&lt;0.000001,0,IF($C439&gt;='H-32A-WP06 - Debt Service'!S$24,'H-32A-WP06 - Debt Service'!S$27/12,0)),"-")</f>
        <v>0</v>
      </c>
      <c r="AA439" s="261">
        <f>IFERROR(IF(-SUM(AA$20:AA438)+AA$15&lt;0.000001,0,IF($C439&gt;='H-32A-WP06 - Debt Service'!R$24,'H-32A-WP06 - Debt Service'!R$27/12,0)),"-")</f>
        <v>0</v>
      </c>
      <c r="AB439" s="261">
        <f>IFERROR(IF(-SUM(AB$20:AB438)+AB$15&lt;0.000001,0,IF($C439&gt;='H-32A-WP06 - Debt Service'!P$24,'H-32A-WP06 - Debt Service'!P$27/12,0)),"-")</f>
        <v>0</v>
      </c>
      <c r="AC439" s="261">
        <f>IFERROR(IF(-SUM(AC$20:AC438)+AC$15&lt;0.000001,0,IF($C439&gt;='H-32A-WP06 - Debt Service'!#REF!,'H-32A-WP06 - Debt Service'!#REF!/12,0)),"-")</f>
        <v>0</v>
      </c>
      <c r="AD439" s="261">
        <f>IFERROR(IF(-SUM(AD$20:AD438)+AD$15&lt;0.000001,0,IF($C439&gt;='H-32A-WP06 - Debt Service'!#REF!,'H-32A-WP06 - Debt Service'!#REF!/12,0)),"-")</f>
        <v>0</v>
      </c>
      <c r="AE439" s="261">
        <f>IFERROR(IF(-SUM(AE$20:AE438)+AE$15&lt;0.000001,0,IF($C439&gt;='H-32A-WP06 - Debt Service'!#REF!,'H-32A-WP06 - Debt Service'!#REF!/12,0)),"-")</f>
        <v>0</v>
      </c>
      <c r="AF439" s="261">
        <f>IFERROR(IF(-SUM(AF$20:AF438)+AF$15&lt;0.000001,0,IF($C439&gt;='H-32A-WP06 - Debt Service'!#REF!,'H-32A-WP06 - Debt Service'!#REF!/12,0)),"-")</f>
        <v>0</v>
      </c>
      <c r="AH439" s="252">
        <f t="shared" si="28"/>
        <v>2053</v>
      </c>
      <c r="AI439" s="273">
        <f t="shared" si="30"/>
        <v>56219</v>
      </c>
      <c r="AJ439" s="273"/>
      <c r="AK439" s="261" t="str">
        <f>IFERROR(IF(-SUM(AK$20:AK438)+AK$15&lt;0.000001,0,IF($C439&gt;='H-32A-WP06 - Debt Service'!AH$24,'H-32A-WP06 - Debt Service'!AH$27/12,0)),"-")</f>
        <v>-</v>
      </c>
      <c r="AL439" s="261">
        <f>IFERROR(IF(-SUM(AL$20:AL438)+AL$15&lt;0.000001,0,IF($C439&gt;='H-32A-WP06 - Debt Service'!AI$24,'H-32A-WP06 - Debt Service'!AI$27/12,0)),"-")</f>
        <v>0</v>
      </c>
      <c r="AM439" s="261">
        <f>IFERROR(IF(-SUM(AM$20:AM438)+AM$15&lt;0.000001,0,IF($C439&gt;='H-32A-WP06 - Debt Service'!AJ$24,'H-32A-WP06 - Debt Service'!AJ$27/12,0)),"-")</f>
        <v>0</v>
      </c>
      <c r="AN439" s="261">
        <f>IFERROR(IF(-SUM(AN$20:AN438)+AN$15&lt;0.000001,0,IF($C439&gt;='H-32A-WP06 - Debt Service'!AK$24,'H-32A-WP06 - Debt Service'!AK$27/12,0)),"-")</f>
        <v>0</v>
      </c>
      <c r="AO439" s="261">
        <f>IFERROR(IF(-SUM(AO$20:AO438)+AO$15&lt;0.000001,0,IF($C439&gt;='H-32A-WP06 - Debt Service'!AL$24,'H-32A-WP06 - Debt Service'!AL$27/12,0)),"-")</f>
        <v>0</v>
      </c>
      <c r="AP439" s="261">
        <f>IFERROR(IF(-SUM(AP$20:AP438)+AP$15&lt;0.000001,0,IF($C439&gt;='H-32A-WP06 - Debt Service'!AM$24,'H-32A-WP06 - Debt Service'!AM$27/12,0)),"-")</f>
        <v>0</v>
      </c>
      <c r="AQ439" s="261">
        <f>IFERROR(IF(-SUM(AQ$20:AQ438)+AQ$15&lt;0.000001,0,IF($C439&gt;='H-32A-WP06 - Debt Service'!AN$24,'H-32A-WP06 - Debt Service'!AN$27/12,0)),"-")</f>
        <v>0</v>
      </c>
      <c r="AR439" s="261">
        <f>IFERROR(IF(-SUM(AR$20:AR438)+AR$15&lt;0.000001,0,IF($C439&gt;='H-32A-WP06 - Debt Service'!AO$24,'H-32A-WP06 - Debt Service'!AO$27/12,0)),"-")</f>
        <v>0</v>
      </c>
      <c r="AS439" s="261">
        <f>IFERROR(IF(-SUM(AS$20:AS438)+AS$15&lt;0.000001,0,IF($C439&gt;='H-32A-WP06 - Debt Service'!AP$24,'H-32A-WP06 - Debt Service'!AP$27/12,0)),"-")</f>
        <v>0</v>
      </c>
      <c r="AT439" s="261">
        <f>IFERROR(IF(-SUM(AT$20:AT438)+AT$15&lt;0.000001,0,IF($C439&gt;='H-32A-WP06 - Debt Service'!AQ$24,'H-32A-WP06 - Debt Service'!AQ$27/12,0)),"-")</f>
        <v>0</v>
      </c>
    </row>
    <row r="440" spans="2:46" x14ac:dyDescent="0.35">
      <c r="B440" s="252">
        <f t="shared" si="27"/>
        <v>2054</v>
      </c>
      <c r="C440" s="273">
        <f t="shared" si="29"/>
        <v>56250</v>
      </c>
      <c r="D440" s="273"/>
      <c r="E440" s="261">
        <f>IFERROR(IF(-SUM(E$20:E439)+E$15&lt;0.000001,0,IF($C440&gt;='H-32A-WP06 - Debt Service'!C$24,'H-32A-WP06 - Debt Service'!C$27/12,0)),"-")</f>
        <v>0</v>
      </c>
      <c r="F440" s="261">
        <f>IFERROR(IF(-SUM(F$20:F439)+F$15&lt;0.000001,0,IF($C440&gt;='H-32A-WP06 - Debt Service'!D$24,'H-32A-WP06 - Debt Service'!D$27/12,0)),"-")</f>
        <v>0</v>
      </c>
      <c r="G440" s="261">
        <f>IFERROR(IF(-SUM(G$20:G439)+G$15&lt;0.000001,0,IF($C440&gt;='H-32A-WP06 - Debt Service'!E$24,'H-32A-WP06 - Debt Service'!E$27/12,0)),"-")</f>
        <v>0</v>
      </c>
      <c r="H440" s="261">
        <f>IFERROR(IF(-SUM(H$20:H439)+H$15&lt;0.000001,0,IF($C440&gt;='H-32A-WP06 - Debt Service'!F$24,'H-32A-WP06 - Debt Service'!F$27/12,0)),"-")</f>
        <v>0</v>
      </c>
      <c r="I440" s="261">
        <f>IFERROR(IF(-SUM(I$20:I439)+I$15&lt;0.000001,0,IF($C440&gt;='H-32A-WP06 - Debt Service'!G$24,'H-32A-WP06 - Debt Service'!G$27/12,0)),"-")</f>
        <v>0</v>
      </c>
      <c r="J440" s="261">
        <f>IFERROR(IF(-SUM(J$20:J439)+J$15&lt;0.000001,0,IF($C440&gt;='H-32A-WP06 - Debt Service'!H$24,'H-32A-WP06 - Debt Service'!H$27/12,0)),"-")</f>
        <v>0</v>
      </c>
      <c r="K440" s="261">
        <f>IFERROR(IF(-SUM(K$20:K439)+K$15&lt;0.000001,0,IF($C440&gt;='H-32A-WP06 - Debt Service'!I$24,'H-32A-WP06 - Debt Service'!I$27/12,0)),"-")</f>
        <v>0</v>
      </c>
      <c r="L440" s="261">
        <f>IFERROR(IF(-SUM(L$20:L439)+L$15&lt;0.000001,0,IF($C440&gt;='H-32A-WP06 - Debt Service'!J$24,'H-32A-WP06 - Debt Service'!J$27/12,0)),"-")</f>
        <v>0</v>
      </c>
      <c r="M440" s="261">
        <f>IFERROR(IF(-SUM(M$20:M439)+M$15&lt;0.000001,0,IF($C440&gt;='H-32A-WP06 - Debt Service'!K$24,'H-32A-WP06 - Debt Service'!K$27/12,0)),"-")</f>
        <v>0</v>
      </c>
      <c r="N440" s="261"/>
      <c r="O440" s="261"/>
      <c r="P440" s="261">
        <f>IFERROR(IF(-SUM(P$20:P439)+P$15&lt;0.000001,0,IF($C440&gt;='H-32A-WP06 - Debt Service'!M$24,'H-32A-WP06 - Debt Service'!M$27/12,0)),"-")</f>
        <v>0</v>
      </c>
      <c r="Q440" s="261">
        <f>IFERROR(IF(-SUM(Q$20:Q439)+Q$15&lt;0.000001,0,IF($C440&gt;='H-32A-WP06 - Debt Service'!L$24,'H-32A-WP06 - Debt Service'!L$27/12,0)),"-")</f>
        <v>0</v>
      </c>
      <c r="R440" s="261">
        <f>IFERROR(IF(-SUM(R$20:R439)+R$15&lt;0.000001,0,IF($C440&gt;='H-32A-WP06 - Debt Service'!S$24,'H-32A-WP06 - Debt Service'!S$27/12,0)),"-")</f>
        <v>0</v>
      </c>
      <c r="S440" s="261">
        <f>IFERROR(IF(-SUM(S$20:S439)+S$15&lt;0.000001,0,IF($C440&gt;='H-32A-WP06 - Debt Service'!O$24,'H-32A-WP06 - Debt Service'!O$27/12,0)),"-")</f>
        <v>0</v>
      </c>
      <c r="T440" s="261">
        <f>IFERROR(IF(-SUM(T$20:T439)+T$15&lt;0.000001,0,IF($C440&gt;='H-32A-WP06 - Debt Service'!#REF!,'H-32A-WP06 - Debt Service'!#REF!/12,0)),"-")</f>
        <v>0</v>
      </c>
      <c r="U440" s="261">
        <f>IFERROR(IF(-SUM(U$20:U439)+U$15&lt;0.000001,0,IF($C440&gt;='H-32A-WP06 - Debt Service'!T$24,'H-32A-WP06 - Debt Service'!T$27/12,0)),"-")</f>
        <v>0</v>
      </c>
      <c r="V440" s="261">
        <f>IFERROR(IF(-SUM(V$20:V439)+V$15&lt;0.000001,0,IF($C440&gt;='H-32A-WP06 - Debt Service'!N$24,'H-32A-WP06 - Debt Service'!N$27/12,0)),"-")</f>
        <v>0</v>
      </c>
      <c r="W440" s="261">
        <f>IFERROR(IF(-SUM(W$20:W439)+W$15&lt;0.000001,0,IF($C440&gt;='H-32A-WP06 - Debt Service'!Q$24,'H-32A-WP06 - Debt Service'!Q$27/12,0)),"-")</f>
        <v>0</v>
      </c>
      <c r="X440" s="261">
        <f>IFERROR(IF(-SUM(X$20:X439)+X$15&lt;0.000001,0,IF($C440&gt;='H-32A-WP06 - Debt Service'!T$24,'H-32A-WP06 - Debt Service'!T$27/12,0)),"-")</f>
        <v>0</v>
      </c>
      <c r="Y440" s="261">
        <f>IFERROR(IF(-SUM(Y$20:Y439)+Y$15&lt;0.000001,0,IF($C440&gt;='H-32A-WP06 - Debt Service'!#REF!,'H-32A-WP06 - Debt Service'!#REF!/12,0)),"-")</f>
        <v>0</v>
      </c>
      <c r="Z440" s="261">
        <f>IFERROR(IF(-SUM(Z$20:Z439)+Z$15&lt;0.000001,0,IF($C440&gt;='H-32A-WP06 - Debt Service'!S$24,'H-32A-WP06 - Debt Service'!S$27/12,0)),"-")</f>
        <v>0</v>
      </c>
      <c r="AA440" s="261">
        <f>IFERROR(IF(-SUM(AA$20:AA439)+AA$15&lt;0.000001,0,IF($C440&gt;='H-32A-WP06 - Debt Service'!R$24,'H-32A-WP06 - Debt Service'!R$27/12,0)),"-")</f>
        <v>0</v>
      </c>
      <c r="AB440" s="261">
        <f>IFERROR(IF(-SUM(AB$20:AB439)+AB$15&lt;0.000001,0,IF($C440&gt;='H-32A-WP06 - Debt Service'!P$24,'H-32A-WP06 - Debt Service'!P$27/12,0)),"-")</f>
        <v>0</v>
      </c>
      <c r="AC440" s="261">
        <f>IFERROR(IF(-SUM(AC$20:AC439)+AC$15&lt;0.000001,0,IF($C440&gt;='H-32A-WP06 - Debt Service'!#REF!,'H-32A-WP06 - Debt Service'!#REF!/12,0)),"-")</f>
        <v>0</v>
      </c>
      <c r="AD440" s="261">
        <f>IFERROR(IF(-SUM(AD$20:AD439)+AD$15&lt;0.000001,0,IF($C440&gt;='H-32A-WP06 - Debt Service'!#REF!,'H-32A-WP06 - Debt Service'!#REF!/12,0)),"-")</f>
        <v>0</v>
      </c>
      <c r="AE440" s="261">
        <f>IFERROR(IF(-SUM(AE$20:AE439)+AE$15&lt;0.000001,0,IF($C440&gt;='H-32A-WP06 - Debt Service'!#REF!,'H-32A-WP06 - Debt Service'!#REF!/12,0)),"-")</f>
        <v>0</v>
      </c>
      <c r="AF440" s="261">
        <f>IFERROR(IF(-SUM(AF$20:AF439)+AF$15&lt;0.000001,0,IF($C440&gt;='H-32A-WP06 - Debt Service'!#REF!,'H-32A-WP06 - Debt Service'!#REF!/12,0)),"-")</f>
        <v>0</v>
      </c>
      <c r="AH440" s="252">
        <f t="shared" si="28"/>
        <v>2054</v>
      </c>
      <c r="AI440" s="273">
        <f t="shared" si="30"/>
        <v>56250</v>
      </c>
      <c r="AJ440" s="273"/>
      <c r="AK440" s="261" t="str">
        <f>IFERROR(IF(-SUM(AK$20:AK439)+AK$15&lt;0.000001,0,IF($C440&gt;='H-32A-WP06 - Debt Service'!AH$24,'H-32A-WP06 - Debt Service'!AH$27/12,0)),"-")</f>
        <v>-</v>
      </c>
      <c r="AL440" s="261">
        <f>IFERROR(IF(-SUM(AL$20:AL439)+AL$15&lt;0.000001,0,IF($C440&gt;='H-32A-WP06 - Debt Service'!AI$24,'H-32A-WP06 - Debt Service'!AI$27/12,0)),"-")</f>
        <v>0</v>
      </c>
      <c r="AM440" s="261">
        <f>IFERROR(IF(-SUM(AM$20:AM439)+AM$15&lt;0.000001,0,IF($C440&gt;='H-32A-WP06 - Debt Service'!AJ$24,'H-32A-WP06 - Debt Service'!AJ$27/12,0)),"-")</f>
        <v>0</v>
      </c>
      <c r="AN440" s="261">
        <f>IFERROR(IF(-SUM(AN$20:AN439)+AN$15&lt;0.000001,0,IF($C440&gt;='H-32A-WP06 - Debt Service'!AK$24,'H-32A-WP06 - Debt Service'!AK$27/12,0)),"-")</f>
        <v>0</v>
      </c>
      <c r="AO440" s="261">
        <f>IFERROR(IF(-SUM(AO$20:AO439)+AO$15&lt;0.000001,0,IF($C440&gt;='H-32A-WP06 - Debt Service'!AL$24,'H-32A-WP06 - Debt Service'!AL$27/12,0)),"-")</f>
        <v>0</v>
      </c>
      <c r="AP440" s="261">
        <f>IFERROR(IF(-SUM(AP$20:AP439)+AP$15&lt;0.000001,0,IF($C440&gt;='H-32A-WP06 - Debt Service'!AM$24,'H-32A-WP06 - Debt Service'!AM$27/12,0)),"-")</f>
        <v>0</v>
      </c>
      <c r="AQ440" s="261">
        <f>IFERROR(IF(-SUM(AQ$20:AQ439)+AQ$15&lt;0.000001,0,IF($C440&gt;='H-32A-WP06 - Debt Service'!AN$24,'H-32A-WP06 - Debt Service'!AN$27/12,0)),"-")</f>
        <v>0</v>
      </c>
      <c r="AR440" s="261">
        <f>IFERROR(IF(-SUM(AR$20:AR439)+AR$15&lt;0.000001,0,IF($C440&gt;='H-32A-WP06 - Debt Service'!AO$24,'H-32A-WP06 - Debt Service'!AO$27/12,0)),"-")</f>
        <v>0</v>
      </c>
      <c r="AS440" s="261">
        <f>IFERROR(IF(-SUM(AS$20:AS439)+AS$15&lt;0.000001,0,IF($C440&gt;='H-32A-WP06 - Debt Service'!AP$24,'H-32A-WP06 - Debt Service'!AP$27/12,0)),"-")</f>
        <v>0</v>
      </c>
      <c r="AT440" s="261">
        <f>IFERROR(IF(-SUM(AT$20:AT439)+AT$15&lt;0.000001,0,IF($C440&gt;='H-32A-WP06 - Debt Service'!AQ$24,'H-32A-WP06 - Debt Service'!AQ$27/12,0)),"-")</f>
        <v>0</v>
      </c>
    </row>
    <row r="441" spans="2:46" x14ac:dyDescent="0.35">
      <c r="B441" s="252">
        <f t="shared" si="27"/>
        <v>2054</v>
      </c>
      <c r="C441" s="273">
        <f t="shared" si="29"/>
        <v>56281</v>
      </c>
      <c r="D441" s="273"/>
      <c r="E441" s="261">
        <f>IFERROR(IF(-SUM(E$20:E440)+E$15&lt;0.000001,0,IF($C441&gt;='H-32A-WP06 - Debt Service'!C$24,'H-32A-WP06 - Debt Service'!C$27/12,0)),"-")</f>
        <v>0</v>
      </c>
      <c r="F441" s="261">
        <f>IFERROR(IF(-SUM(F$20:F440)+F$15&lt;0.000001,0,IF($C441&gt;='H-32A-WP06 - Debt Service'!D$24,'H-32A-WP06 - Debt Service'!D$27/12,0)),"-")</f>
        <v>0</v>
      </c>
      <c r="G441" s="261">
        <f>IFERROR(IF(-SUM(G$20:G440)+G$15&lt;0.000001,0,IF($C441&gt;='H-32A-WP06 - Debt Service'!E$24,'H-32A-WP06 - Debt Service'!E$27/12,0)),"-")</f>
        <v>0</v>
      </c>
      <c r="H441" s="261">
        <f>IFERROR(IF(-SUM(H$20:H440)+H$15&lt;0.000001,0,IF($C441&gt;='H-32A-WP06 - Debt Service'!F$24,'H-32A-WP06 - Debt Service'!F$27/12,0)),"-")</f>
        <v>0</v>
      </c>
      <c r="I441" s="261">
        <f>IFERROR(IF(-SUM(I$20:I440)+I$15&lt;0.000001,0,IF($C441&gt;='H-32A-WP06 - Debt Service'!G$24,'H-32A-WP06 - Debt Service'!G$27/12,0)),"-")</f>
        <v>0</v>
      </c>
      <c r="J441" s="261">
        <f>IFERROR(IF(-SUM(J$20:J440)+J$15&lt;0.000001,0,IF($C441&gt;='H-32A-WP06 - Debt Service'!H$24,'H-32A-WP06 - Debt Service'!H$27/12,0)),"-")</f>
        <v>0</v>
      </c>
      <c r="K441" s="261">
        <f>IFERROR(IF(-SUM(K$20:K440)+K$15&lt;0.000001,0,IF($C441&gt;='H-32A-WP06 - Debt Service'!I$24,'H-32A-WP06 - Debt Service'!I$27/12,0)),"-")</f>
        <v>0</v>
      </c>
      <c r="L441" s="261">
        <f>IFERROR(IF(-SUM(L$20:L440)+L$15&lt;0.000001,0,IF($C441&gt;='H-32A-WP06 - Debt Service'!J$24,'H-32A-WP06 - Debt Service'!J$27/12,0)),"-")</f>
        <v>0</v>
      </c>
      <c r="M441" s="261">
        <f>IFERROR(IF(-SUM(M$20:M440)+M$15&lt;0.000001,0,IF($C441&gt;='H-32A-WP06 - Debt Service'!K$24,'H-32A-WP06 - Debt Service'!K$27/12,0)),"-")</f>
        <v>0</v>
      </c>
      <c r="N441" s="261"/>
      <c r="O441" s="261"/>
      <c r="P441" s="261">
        <f>IFERROR(IF(-SUM(P$20:P440)+P$15&lt;0.000001,0,IF($C441&gt;='H-32A-WP06 - Debt Service'!M$24,'H-32A-WP06 - Debt Service'!M$27/12,0)),"-")</f>
        <v>0</v>
      </c>
      <c r="Q441" s="261">
        <f>IFERROR(IF(-SUM(Q$20:Q440)+Q$15&lt;0.000001,0,IF($C441&gt;='H-32A-WP06 - Debt Service'!L$24,'H-32A-WP06 - Debt Service'!L$27/12,0)),"-")</f>
        <v>0</v>
      </c>
      <c r="R441" s="261">
        <f>IFERROR(IF(-SUM(R$20:R440)+R$15&lt;0.000001,0,IF($C441&gt;='H-32A-WP06 - Debt Service'!S$24,'H-32A-WP06 - Debt Service'!S$27/12,0)),"-")</f>
        <v>0</v>
      </c>
      <c r="S441" s="261">
        <f>IFERROR(IF(-SUM(S$20:S440)+S$15&lt;0.000001,0,IF($C441&gt;='H-32A-WP06 - Debt Service'!O$24,'H-32A-WP06 - Debt Service'!O$27/12,0)),"-")</f>
        <v>0</v>
      </c>
      <c r="T441" s="261">
        <f>IFERROR(IF(-SUM(T$20:T440)+T$15&lt;0.000001,0,IF($C441&gt;='H-32A-WP06 - Debt Service'!#REF!,'H-32A-WP06 - Debt Service'!#REF!/12,0)),"-")</f>
        <v>0</v>
      </c>
      <c r="U441" s="261">
        <f>IFERROR(IF(-SUM(U$20:U440)+U$15&lt;0.000001,0,IF($C441&gt;='H-32A-WP06 - Debt Service'!T$24,'H-32A-WP06 - Debt Service'!T$27/12,0)),"-")</f>
        <v>0</v>
      </c>
      <c r="V441" s="261">
        <f>IFERROR(IF(-SUM(V$20:V440)+V$15&lt;0.000001,0,IF($C441&gt;='H-32A-WP06 - Debt Service'!N$24,'H-32A-WP06 - Debt Service'!N$27/12,0)),"-")</f>
        <v>0</v>
      </c>
      <c r="W441" s="261">
        <f>IFERROR(IF(-SUM(W$20:W440)+W$15&lt;0.000001,0,IF($C441&gt;='H-32A-WP06 - Debt Service'!Q$24,'H-32A-WP06 - Debt Service'!Q$27/12,0)),"-")</f>
        <v>0</v>
      </c>
      <c r="X441" s="261">
        <f>IFERROR(IF(-SUM(X$20:X440)+X$15&lt;0.000001,0,IF($C441&gt;='H-32A-WP06 - Debt Service'!T$24,'H-32A-WP06 - Debt Service'!T$27/12,0)),"-")</f>
        <v>0</v>
      </c>
      <c r="Y441" s="261">
        <f>IFERROR(IF(-SUM(Y$20:Y440)+Y$15&lt;0.000001,0,IF($C441&gt;='H-32A-WP06 - Debt Service'!#REF!,'H-32A-WP06 - Debt Service'!#REF!/12,0)),"-")</f>
        <v>0</v>
      </c>
      <c r="Z441" s="261">
        <f>IFERROR(IF(-SUM(Z$20:Z440)+Z$15&lt;0.000001,0,IF($C441&gt;='H-32A-WP06 - Debt Service'!S$24,'H-32A-WP06 - Debt Service'!S$27/12,0)),"-")</f>
        <v>0</v>
      </c>
      <c r="AA441" s="261">
        <f>IFERROR(IF(-SUM(AA$20:AA440)+AA$15&lt;0.000001,0,IF($C441&gt;='H-32A-WP06 - Debt Service'!R$24,'H-32A-WP06 - Debt Service'!R$27/12,0)),"-")</f>
        <v>0</v>
      </c>
      <c r="AB441" s="261">
        <f>IFERROR(IF(-SUM(AB$20:AB440)+AB$15&lt;0.000001,0,IF($C441&gt;='H-32A-WP06 - Debt Service'!P$24,'H-32A-WP06 - Debt Service'!P$27/12,0)),"-")</f>
        <v>0</v>
      </c>
      <c r="AC441" s="261">
        <f>IFERROR(IF(-SUM(AC$20:AC440)+AC$15&lt;0.000001,0,IF($C441&gt;='H-32A-WP06 - Debt Service'!#REF!,'H-32A-WP06 - Debt Service'!#REF!/12,0)),"-")</f>
        <v>0</v>
      </c>
      <c r="AD441" s="261">
        <f>IFERROR(IF(-SUM(AD$20:AD440)+AD$15&lt;0.000001,0,IF($C441&gt;='H-32A-WP06 - Debt Service'!#REF!,'H-32A-WP06 - Debt Service'!#REF!/12,0)),"-")</f>
        <v>0</v>
      </c>
      <c r="AE441" s="261">
        <f>IFERROR(IF(-SUM(AE$20:AE440)+AE$15&lt;0.000001,0,IF($C441&gt;='H-32A-WP06 - Debt Service'!#REF!,'H-32A-WP06 - Debt Service'!#REF!/12,0)),"-")</f>
        <v>0</v>
      </c>
      <c r="AF441" s="261">
        <f>IFERROR(IF(-SUM(AF$20:AF440)+AF$15&lt;0.000001,0,IF($C441&gt;='H-32A-WP06 - Debt Service'!#REF!,'H-32A-WP06 - Debt Service'!#REF!/12,0)),"-")</f>
        <v>0</v>
      </c>
      <c r="AH441" s="252">
        <f t="shared" si="28"/>
        <v>2054</v>
      </c>
      <c r="AI441" s="273">
        <f t="shared" si="30"/>
        <v>56281</v>
      </c>
      <c r="AJ441" s="273"/>
      <c r="AK441" s="261" t="str">
        <f>IFERROR(IF(-SUM(AK$20:AK440)+AK$15&lt;0.000001,0,IF($C441&gt;='H-32A-WP06 - Debt Service'!AH$24,'H-32A-WP06 - Debt Service'!AH$27/12,0)),"-")</f>
        <v>-</v>
      </c>
      <c r="AL441" s="261">
        <f>IFERROR(IF(-SUM(AL$20:AL440)+AL$15&lt;0.000001,0,IF($C441&gt;='H-32A-WP06 - Debt Service'!AI$24,'H-32A-WP06 - Debt Service'!AI$27/12,0)),"-")</f>
        <v>0</v>
      </c>
      <c r="AM441" s="261">
        <f>IFERROR(IF(-SUM(AM$20:AM440)+AM$15&lt;0.000001,0,IF($C441&gt;='H-32A-WP06 - Debt Service'!AJ$24,'H-32A-WP06 - Debt Service'!AJ$27/12,0)),"-")</f>
        <v>0</v>
      </c>
      <c r="AN441" s="261">
        <f>IFERROR(IF(-SUM(AN$20:AN440)+AN$15&lt;0.000001,0,IF($C441&gt;='H-32A-WP06 - Debt Service'!AK$24,'H-32A-WP06 - Debt Service'!AK$27/12,0)),"-")</f>
        <v>0</v>
      </c>
      <c r="AO441" s="261">
        <f>IFERROR(IF(-SUM(AO$20:AO440)+AO$15&lt;0.000001,0,IF($C441&gt;='H-32A-WP06 - Debt Service'!AL$24,'H-32A-WP06 - Debt Service'!AL$27/12,0)),"-")</f>
        <v>0</v>
      </c>
      <c r="AP441" s="261">
        <f>IFERROR(IF(-SUM(AP$20:AP440)+AP$15&lt;0.000001,0,IF($C441&gt;='H-32A-WP06 - Debt Service'!AM$24,'H-32A-WP06 - Debt Service'!AM$27/12,0)),"-")</f>
        <v>0</v>
      </c>
      <c r="AQ441" s="261">
        <f>IFERROR(IF(-SUM(AQ$20:AQ440)+AQ$15&lt;0.000001,0,IF($C441&gt;='H-32A-WP06 - Debt Service'!AN$24,'H-32A-WP06 - Debt Service'!AN$27/12,0)),"-")</f>
        <v>0</v>
      </c>
      <c r="AR441" s="261">
        <f>IFERROR(IF(-SUM(AR$20:AR440)+AR$15&lt;0.000001,0,IF($C441&gt;='H-32A-WP06 - Debt Service'!AO$24,'H-32A-WP06 - Debt Service'!AO$27/12,0)),"-")</f>
        <v>0</v>
      </c>
      <c r="AS441" s="261">
        <f>IFERROR(IF(-SUM(AS$20:AS440)+AS$15&lt;0.000001,0,IF($C441&gt;='H-32A-WP06 - Debt Service'!AP$24,'H-32A-WP06 - Debt Service'!AP$27/12,0)),"-")</f>
        <v>0</v>
      </c>
      <c r="AT441" s="261">
        <f>IFERROR(IF(-SUM(AT$20:AT440)+AT$15&lt;0.000001,0,IF($C441&gt;='H-32A-WP06 - Debt Service'!AQ$24,'H-32A-WP06 - Debt Service'!AQ$27/12,0)),"-")</f>
        <v>0</v>
      </c>
    </row>
    <row r="442" spans="2:46" x14ac:dyDescent="0.35">
      <c r="B442" s="252">
        <f t="shared" si="27"/>
        <v>2054</v>
      </c>
      <c r="C442" s="273">
        <f t="shared" si="29"/>
        <v>56309</v>
      </c>
      <c r="D442" s="273"/>
      <c r="E442" s="261">
        <f>IFERROR(IF(-SUM(E$20:E441)+E$15&lt;0.000001,0,IF($C442&gt;='H-32A-WP06 - Debt Service'!C$24,'H-32A-WP06 - Debt Service'!C$27/12,0)),"-")</f>
        <v>0</v>
      </c>
      <c r="F442" s="261">
        <f>IFERROR(IF(-SUM(F$20:F441)+F$15&lt;0.000001,0,IF($C442&gt;='H-32A-WP06 - Debt Service'!D$24,'H-32A-WP06 - Debt Service'!D$27/12,0)),"-")</f>
        <v>0</v>
      </c>
      <c r="G442" s="261">
        <f>IFERROR(IF(-SUM(G$20:G441)+G$15&lt;0.000001,0,IF($C442&gt;='H-32A-WP06 - Debt Service'!E$24,'H-32A-WP06 - Debt Service'!E$27/12,0)),"-")</f>
        <v>0</v>
      </c>
      <c r="H442" s="261">
        <f>IFERROR(IF(-SUM(H$20:H441)+H$15&lt;0.000001,0,IF($C442&gt;='H-32A-WP06 - Debt Service'!F$24,'H-32A-WP06 - Debt Service'!F$27/12,0)),"-")</f>
        <v>0</v>
      </c>
      <c r="I442" s="261">
        <f>IFERROR(IF(-SUM(I$20:I441)+I$15&lt;0.000001,0,IF($C442&gt;='H-32A-WP06 - Debt Service'!G$24,'H-32A-WP06 - Debt Service'!G$27/12,0)),"-")</f>
        <v>0</v>
      </c>
      <c r="J442" s="261">
        <f>IFERROR(IF(-SUM(J$20:J441)+J$15&lt;0.000001,0,IF($C442&gt;='H-32A-WP06 - Debt Service'!H$24,'H-32A-WP06 - Debt Service'!H$27/12,0)),"-")</f>
        <v>0</v>
      </c>
      <c r="K442" s="261">
        <f>IFERROR(IF(-SUM(K$20:K441)+K$15&lt;0.000001,0,IF($C442&gt;='H-32A-WP06 - Debt Service'!I$24,'H-32A-WP06 - Debt Service'!I$27/12,0)),"-")</f>
        <v>0</v>
      </c>
      <c r="L442" s="261">
        <f>IFERROR(IF(-SUM(L$20:L441)+L$15&lt;0.000001,0,IF($C442&gt;='H-32A-WP06 - Debt Service'!J$24,'H-32A-WP06 - Debt Service'!J$27/12,0)),"-")</f>
        <v>0</v>
      </c>
      <c r="M442" s="261">
        <f>IFERROR(IF(-SUM(M$20:M441)+M$15&lt;0.000001,0,IF($C442&gt;='H-32A-WP06 - Debt Service'!K$24,'H-32A-WP06 - Debt Service'!K$27/12,0)),"-")</f>
        <v>0</v>
      </c>
      <c r="N442" s="261"/>
      <c r="O442" s="261"/>
      <c r="P442" s="261">
        <f>IFERROR(IF(-SUM(P$20:P441)+P$15&lt;0.000001,0,IF($C442&gt;='H-32A-WP06 - Debt Service'!M$24,'H-32A-WP06 - Debt Service'!M$27/12,0)),"-")</f>
        <v>0</v>
      </c>
      <c r="Q442" s="261">
        <f>IFERROR(IF(-SUM(Q$20:Q441)+Q$15&lt;0.000001,0,IF($C442&gt;='H-32A-WP06 - Debt Service'!L$24,'H-32A-WP06 - Debt Service'!L$27/12,0)),"-")</f>
        <v>0</v>
      </c>
      <c r="R442" s="261">
        <f>IFERROR(IF(-SUM(R$20:R441)+R$15&lt;0.000001,0,IF($C442&gt;='H-32A-WP06 - Debt Service'!S$24,'H-32A-WP06 - Debt Service'!S$27/12,0)),"-")</f>
        <v>0</v>
      </c>
      <c r="S442" s="261">
        <f>IFERROR(IF(-SUM(S$20:S441)+S$15&lt;0.000001,0,IF($C442&gt;='H-32A-WP06 - Debt Service'!O$24,'H-32A-WP06 - Debt Service'!O$27/12,0)),"-")</f>
        <v>0</v>
      </c>
      <c r="T442" s="261">
        <f>IFERROR(IF(-SUM(T$20:T441)+T$15&lt;0.000001,0,IF($C442&gt;='H-32A-WP06 - Debt Service'!#REF!,'H-32A-WP06 - Debt Service'!#REF!/12,0)),"-")</f>
        <v>0</v>
      </c>
      <c r="U442" s="261">
        <f>IFERROR(IF(-SUM(U$20:U441)+U$15&lt;0.000001,0,IF($C442&gt;='H-32A-WP06 - Debt Service'!T$24,'H-32A-WP06 - Debt Service'!T$27/12,0)),"-")</f>
        <v>0</v>
      </c>
      <c r="V442" s="261">
        <f>IFERROR(IF(-SUM(V$20:V441)+V$15&lt;0.000001,0,IF($C442&gt;='H-32A-WP06 - Debt Service'!N$24,'H-32A-WP06 - Debt Service'!N$27/12,0)),"-")</f>
        <v>0</v>
      </c>
      <c r="W442" s="261">
        <f>IFERROR(IF(-SUM(W$20:W441)+W$15&lt;0.000001,0,IF($C442&gt;='H-32A-WP06 - Debt Service'!Q$24,'H-32A-WP06 - Debt Service'!Q$27/12,0)),"-")</f>
        <v>0</v>
      </c>
      <c r="X442" s="261">
        <f>IFERROR(IF(-SUM(X$20:X441)+X$15&lt;0.000001,0,IF($C442&gt;='H-32A-WP06 - Debt Service'!T$24,'H-32A-WP06 - Debt Service'!T$27/12,0)),"-")</f>
        <v>0</v>
      </c>
      <c r="Y442" s="261">
        <f>IFERROR(IF(-SUM(Y$20:Y441)+Y$15&lt;0.000001,0,IF($C442&gt;='H-32A-WP06 - Debt Service'!#REF!,'H-32A-WP06 - Debt Service'!#REF!/12,0)),"-")</f>
        <v>0</v>
      </c>
      <c r="Z442" s="261">
        <f>IFERROR(IF(-SUM(Z$20:Z441)+Z$15&lt;0.000001,0,IF($C442&gt;='H-32A-WP06 - Debt Service'!S$24,'H-32A-WP06 - Debt Service'!S$27/12,0)),"-")</f>
        <v>0</v>
      </c>
      <c r="AA442" s="261">
        <f>IFERROR(IF(-SUM(AA$20:AA441)+AA$15&lt;0.000001,0,IF($C442&gt;='H-32A-WP06 - Debt Service'!R$24,'H-32A-WP06 - Debt Service'!R$27/12,0)),"-")</f>
        <v>0</v>
      </c>
      <c r="AB442" s="261">
        <f>IFERROR(IF(-SUM(AB$20:AB441)+AB$15&lt;0.000001,0,IF($C442&gt;='H-32A-WP06 - Debt Service'!P$24,'H-32A-WP06 - Debt Service'!P$27/12,0)),"-")</f>
        <v>0</v>
      </c>
      <c r="AC442" s="261">
        <f>IFERROR(IF(-SUM(AC$20:AC441)+AC$15&lt;0.000001,0,IF($C442&gt;='H-32A-WP06 - Debt Service'!#REF!,'H-32A-WP06 - Debt Service'!#REF!/12,0)),"-")</f>
        <v>0</v>
      </c>
      <c r="AD442" s="261">
        <f>IFERROR(IF(-SUM(AD$20:AD441)+AD$15&lt;0.000001,0,IF($C442&gt;='H-32A-WP06 - Debt Service'!#REF!,'H-32A-WP06 - Debt Service'!#REF!/12,0)),"-")</f>
        <v>0</v>
      </c>
      <c r="AE442" s="261">
        <f>IFERROR(IF(-SUM(AE$20:AE441)+AE$15&lt;0.000001,0,IF($C442&gt;='H-32A-WP06 - Debt Service'!#REF!,'H-32A-WP06 - Debt Service'!#REF!/12,0)),"-")</f>
        <v>0</v>
      </c>
      <c r="AF442" s="261">
        <f>IFERROR(IF(-SUM(AF$20:AF441)+AF$15&lt;0.000001,0,IF($C442&gt;='H-32A-WP06 - Debt Service'!#REF!,'H-32A-WP06 - Debt Service'!#REF!/12,0)),"-")</f>
        <v>0</v>
      </c>
      <c r="AH442" s="252">
        <f t="shared" si="28"/>
        <v>2054</v>
      </c>
      <c r="AI442" s="273">
        <f t="shared" si="30"/>
        <v>56309</v>
      </c>
      <c r="AJ442" s="273"/>
      <c r="AK442" s="261" t="str">
        <f>IFERROR(IF(-SUM(AK$20:AK441)+AK$15&lt;0.000001,0,IF($C442&gt;='H-32A-WP06 - Debt Service'!AH$24,'H-32A-WP06 - Debt Service'!AH$27/12,0)),"-")</f>
        <v>-</v>
      </c>
      <c r="AL442" s="261">
        <f>IFERROR(IF(-SUM(AL$20:AL441)+AL$15&lt;0.000001,0,IF($C442&gt;='H-32A-WP06 - Debt Service'!AI$24,'H-32A-WP06 - Debt Service'!AI$27/12,0)),"-")</f>
        <v>0</v>
      </c>
      <c r="AM442" s="261">
        <f>IFERROR(IF(-SUM(AM$20:AM441)+AM$15&lt;0.000001,0,IF($C442&gt;='H-32A-WP06 - Debt Service'!AJ$24,'H-32A-WP06 - Debt Service'!AJ$27/12,0)),"-")</f>
        <v>0</v>
      </c>
      <c r="AN442" s="261">
        <f>IFERROR(IF(-SUM(AN$20:AN441)+AN$15&lt;0.000001,0,IF($C442&gt;='H-32A-WP06 - Debt Service'!AK$24,'H-32A-WP06 - Debt Service'!AK$27/12,0)),"-")</f>
        <v>0</v>
      </c>
      <c r="AO442" s="261">
        <f>IFERROR(IF(-SUM(AO$20:AO441)+AO$15&lt;0.000001,0,IF($C442&gt;='H-32A-WP06 - Debt Service'!AL$24,'H-32A-WP06 - Debt Service'!AL$27/12,0)),"-")</f>
        <v>0</v>
      </c>
      <c r="AP442" s="261">
        <f>IFERROR(IF(-SUM(AP$20:AP441)+AP$15&lt;0.000001,0,IF($C442&gt;='H-32A-WP06 - Debt Service'!AM$24,'H-32A-WP06 - Debt Service'!AM$27/12,0)),"-")</f>
        <v>0</v>
      </c>
      <c r="AQ442" s="261">
        <f>IFERROR(IF(-SUM(AQ$20:AQ441)+AQ$15&lt;0.000001,0,IF($C442&gt;='H-32A-WP06 - Debt Service'!AN$24,'H-32A-WP06 - Debt Service'!AN$27/12,0)),"-")</f>
        <v>0</v>
      </c>
      <c r="AR442" s="261">
        <f>IFERROR(IF(-SUM(AR$20:AR441)+AR$15&lt;0.000001,0,IF($C442&gt;='H-32A-WP06 - Debt Service'!AO$24,'H-32A-WP06 - Debt Service'!AO$27/12,0)),"-")</f>
        <v>0</v>
      </c>
      <c r="AS442" s="261">
        <f>IFERROR(IF(-SUM(AS$20:AS441)+AS$15&lt;0.000001,0,IF($C442&gt;='H-32A-WP06 - Debt Service'!AP$24,'H-32A-WP06 - Debt Service'!AP$27/12,0)),"-")</f>
        <v>0</v>
      </c>
      <c r="AT442" s="261">
        <f>IFERROR(IF(-SUM(AT$20:AT441)+AT$15&lt;0.000001,0,IF($C442&gt;='H-32A-WP06 - Debt Service'!AQ$24,'H-32A-WP06 - Debt Service'!AQ$27/12,0)),"-")</f>
        <v>0</v>
      </c>
    </row>
    <row r="443" spans="2:46" x14ac:dyDescent="0.35">
      <c r="B443" s="252">
        <f t="shared" si="27"/>
        <v>2054</v>
      </c>
      <c r="C443" s="273">
        <f t="shared" si="29"/>
        <v>56340</v>
      </c>
      <c r="D443" s="273"/>
      <c r="E443" s="261">
        <f>IFERROR(IF(-SUM(E$20:E442)+E$15&lt;0.000001,0,IF($C443&gt;='H-32A-WP06 - Debt Service'!C$24,'H-32A-WP06 - Debt Service'!C$27/12,0)),"-")</f>
        <v>0</v>
      </c>
      <c r="F443" s="261">
        <f>IFERROR(IF(-SUM(F$20:F442)+F$15&lt;0.000001,0,IF($C443&gt;='H-32A-WP06 - Debt Service'!D$24,'H-32A-WP06 - Debt Service'!D$27/12,0)),"-")</f>
        <v>0</v>
      </c>
      <c r="G443" s="261">
        <f>IFERROR(IF(-SUM(G$20:G442)+G$15&lt;0.000001,0,IF($C443&gt;='H-32A-WP06 - Debt Service'!E$24,'H-32A-WP06 - Debt Service'!E$27/12,0)),"-")</f>
        <v>0</v>
      </c>
      <c r="H443" s="261">
        <f>IFERROR(IF(-SUM(H$20:H442)+H$15&lt;0.000001,0,IF($C443&gt;='H-32A-WP06 - Debt Service'!F$24,'H-32A-WP06 - Debt Service'!F$27/12,0)),"-")</f>
        <v>0</v>
      </c>
      <c r="I443" s="261">
        <f>IFERROR(IF(-SUM(I$20:I442)+I$15&lt;0.000001,0,IF($C443&gt;='H-32A-WP06 - Debt Service'!G$24,'H-32A-WP06 - Debt Service'!G$27/12,0)),"-")</f>
        <v>0</v>
      </c>
      <c r="J443" s="261">
        <f>IFERROR(IF(-SUM(J$20:J442)+J$15&lt;0.000001,0,IF($C443&gt;='H-32A-WP06 - Debt Service'!H$24,'H-32A-WP06 - Debt Service'!H$27/12,0)),"-")</f>
        <v>0</v>
      </c>
      <c r="K443" s="261">
        <f>IFERROR(IF(-SUM(K$20:K442)+K$15&lt;0.000001,0,IF($C443&gt;='H-32A-WP06 - Debt Service'!I$24,'H-32A-WP06 - Debt Service'!I$27/12,0)),"-")</f>
        <v>0</v>
      </c>
      <c r="L443" s="261">
        <f>IFERROR(IF(-SUM(L$20:L442)+L$15&lt;0.000001,0,IF($C443&gt;='H-32A-WP06 - Debt Service'!J$24,'H-32A-WP06 - Debt Service'!J$27/12,0)),"-")</f>
        <v>0</v>
      </c>
      <c r="M443" s="261">
        <f>IFERROR(IF(-SUM(M$20:M442)+M$15&lt;0.000001,0,IF($C443&gt;='H-32A-WP06 - Debt Service'!K$24,'H-32A-WP06 - Debt Service'!K$27/12,0)),"-")</f>
        <v>0</v>
      </c>
      <c r="N443" s="261"/>
      <c r="O443" s="261"/>
      <c r="P443" s="261">
        <f>IFERROR(IF(-SUM(P$20:P442)+P$15&lt;0.000001,0,IF($C443&gt;='H-32A-WP06 - Debt Service'!M$24,'H-32A-WP06 - Debt Service'!M$27/12,0)),"-")</f>
        <v>0</v>
      </c>
      <c r="Q443" s="261">
        <f>IFERROR(IF(-SUM(Q$20:Q442)+Q$15&lt;0.000001,0,IF($C443&gt;='H-32A-WP06 - Debt Service'!L$24,'H-32A-WP06 - Debt Service'!L$27/12,0)),"-")</f>
        <v>0</v>
      </c>
      <c r="R443" s="261">
        <f>IFERROR(IF(-SUM(R$20:R442)+R$15&lt;0.000001,0,IF($C443&gt;='H-32A-WP06 - Debt Service'!S$24,'H-32A-WP06 - Debt Service'!S$27/12,0)),"-")</f>
        <v>0</v>
      </c>
      <c r="S443" s="261">
        <f>IFERROR(IF(-SUM(S$20:S442)+S$15&lt;0.000001,0,IF($C443&gt;='H-32A-WP06 - Debt Service'!O$24,'H-32A-WP06 - Debt Service'!O$27/12,0)),"-")</f>
        <v>0</v>
      </c>
      <c r="T443" s="261">
        <f>IFERROR(IF(-SUM(T$20:T442)+T$15&lt;0.000001,0,IF($C443&gt;='H-32A-WP06 - Debt Service'!#REF!,'H-32A-WP06 - Debt Service'!#REF!/12,0)),"-")</f>
        <v>0</v>
      </c>
      <c r="U443" s="261">
        <f>IFERROR(IF(-SUM(U$20:U442)+U$15&lt;0.000001,0,IF($C443&gt;='H-32A-WP06 - Debt Service'!T$24,'H-32A-WP06 - Debt Service'!T$27/12,0)),"-")</f>
        <v>0</v>
      </c>
      <c r="V443" s="261">
        <f>IFERROR(IF(-SUM(V$20:V442)+V$15&lt;0.000001,0,IF($C443&gt;='H-32A-WP06 - Debt Service'!N$24,'H-32A-WP06 - Debt Service'!N$27/12,0)),"-")</f>
        <v>0</v>
      </c>
      <c r="W443" s="261">
        <f>IFERROR(IF(-SUM(W$20:W442)+W$15&lt;0.000001,0,IF($C443&gt;='H-32A-WP06 - Debt Service'!Q$24,'H-32A-WP06 - Debt Service'!Q$27/12,0)),"-")</f>
        <v>0</v>
      </c>
      <c r="X443" s="261">
        <f>IFERROR(IF(-SUM(X$20:X442)+X$15&lt;0.000001,0,IF($C443&gt;='H-32A-WP06 - Debt Service'!T$24,'H-32A-WP06 - Debt Service'!T$27/12,0)),"-")</f>
        <v>0</v>
      </c>
      <c r="Y443" s="261">
        <f>IFERROR(IF(-SUM(Y$20:Y442)+Y$15&lt;0.000001,0,IF($C443&gt;='H-32A-WP06 - Debt Service'!#REF!,'H-32A-WP06 - Debt Service'!#REF!/12,0)),"-")</f>
        <v>0</v>
      </c>
      <c r="Z443" s="261">
        <f>IFERROR(IF(-SUM(Z$20:Z442)+Z$15&lt;0.000001,0,IF($C443&gt;='H-32A-WP06 - Debt Service'!S$24,'H-32A-WP06 - Debt Service'!S$27/12,0)),"-")</f>
        <v>0</v>
      </c>
      <c r="AA443" s="261">
        <f>IFERROR(IF(-SUM(AA$20:AA442)+AA$15&lt;0.000001,0,IF($C443&gt;='H-32A-WP06 - Debt Service'!R$24,'H-32A-WP06 - Debt Service'!R$27/12,0)),"-")</f>
        <v>0</v>
      </c>
      <c r="AB443" s="261">
        <f>IFERROR(IF(-SUM(AB$20:AB442)+AB$15&lt;0.000001,0,IF($C443&gt;='H-32A-WP06 - Debt Service'!P$24,'H-32A-WP06 - Debt Service'!P$27/12,0)),"-")</f>
        <v>0</v>
      </c>
      <c r="AC443" s="261">
        <f>IFERROR(IF(-SUM(AC$20:AC442)+AC$15&lt;0.000001,0,IF($C443&gt;='H-32A-WP06 - Debt Service'!#REF!,'H-32A-WP06 - Debt Service'!#REF!/12,0)),"-")</f>
        <v>0</v>
      </c>
      <c r="AD443" s="261">
        <f>IFERROR(IF(-SUM(AD$20:AD442)+AD$15&lt;0.000001,0,IF($C443&gt;='H-32A-WP06 - Debt Service'!#REF!,'H-32A-WP06 - Debt Service'!#REF!/12,0)),"-")</f>
        <v>0</v>
      </c>
      <c r="AE443" s="261">
        <f>IFERROR(IF(-SUM(AE$20:AE442)+AE$15&lt;0.000001,0,IF($C443&gt;='H-32A-WP06 - Debt Service'!#REF!,'H-32A-WP06 - Debt Service'!#REF!/12,0)),"-")</f>
        <v>0</v>
      </c>
      <c r="AF443" s="261">
        <f>IFERROR(IF(-SUM(AF$20:AF442)+AF$15&lt;0.000001,0,IF($C443&gt;='H-32A-WP06 - Debt Service'!#REF!,'H-32A-WP06 - Debt Service'!#REF!/12,0)),"-")</f>
        <v>0</v>
      </c>
      <c r="AH443" s="252">
        <f t="shared" si="28"/>
        <v>2054</v>
      </c>
      <c r="AI443" s="273">
        <f t="shared" si="30"/>
        <v>56340</v>
      </c>
      <c r="AJ443" s="273"/>
      <c r="AK443" s="261" t="str">
        <f>IFERROR(IF(-SUM(AK$20:AK442)+AK$15&lt;0.000001,0,IF($C443&gt;='H-32A-WP06 - Debt Service'!AH$24,'H-32A-WP06 - Debt Service'!AH$27/12,0)),"-")</f>
        <v>-</v>
      </c>
      <c r="AL443" s="261">
        <f>IFERROR(IF(-SUM(AL$20:AL442)+AL$15&lt;0.000001,0,IF($C443&gt;='H-32A-WP06 - Debt Service'!AI$24,'H-32A-WP06 - Debt Service'!AI$27/12,0)),"-")</f>
        <v>0</v>
      </c>
      <c r="AM443" s="261">
        <f>IFERROR(IF(-SUM(AM$20:AM442)+AM$15&lt;0.000001,0,IF($C443&gt;='H-32A-WP06 - Debt Service'!AJ$24,'H-32A-WP06 - Debt Service'!AJ$27/12,0)),"-")</f>
        <v>0</v>
      </c>
      <c r="AN443" s="261">
        <f>IFERROR(IF(-SUM(AN$20:AN442)+AN$15&lt;0.000001,0,IF($C443&gt;='H-32A-WP06 - Debt Service'!AK$24,'H-32A-WP06 - Debt Service'!AK$27/12,0)),"-")</f>
        <v>0</v>
      </c>
      <c r="AO443" s="261">
        <f>IFERROR(IF(-SUM(AO$20:AO442)+AO$15&lt;0.000001,0,IF($C443&gt;='H-32A-WP06 - Debt Service'!AL$24,'H-32A-WP06 - Debt Service'!AL$27/12,0)),"-")</f>
        <v>0</v>
      </c>
      <c r="AP443" s="261">
        <f>IFERROR(IF(-SUM(AP$20:AP442)+AP$15&lt;0.000001,0,IF($C443&gt;='H-32A-WP06 - Debt Service'!AM$24,'H-32A-WP06 - Debt Service'!AM$27/12,0)),"-")</f>
        <v>0</v>
      </c>
      <c r="AQ443" s="261">
        <f>IFERROR(IF(-SUM(AQ$20:AQ442)+AQ$15&lt;0.000001,0,IF($C443&gt;='H-32A-WP06 - Debt Service'!AN$24,'H-32A-WP06 - Debt Service'!AN$27/12,0)),"-")</f>
        <v>0</v>
      </c>
      <c r="AR443" s="261">
        <f>IFERROR(IF(-SUM(AR$20:AR442)+AR$15&lt;0.000001,0,IF($C443&gt;='H-32A-WP06 - Debt Service'!AO$24,'H-32A-WP06 - Debt Service'!AO$27/12,0)),"-")</f>
        <v>0</v>
      </c>
      <c r="AS443" s="261">
        <f>IFERROR(IF(-SUM(AS$20:AS442)+AS$15&lt;0.000001,0,IF($C443&gt;='H-32A-WP06 - Debt Service'!AP$24,'H-32A-WP06 - Debt Service'!AP$27/12,0)),"-")</f>
        <v>0</v>
      </c>
      <c r="AT443" s="261">
        <f>IFERROR(IF(-SUM(AT$20:AT442)+AT$15&lt;0.000001,0,IF($C443&gt;='H-32A-WP06 - Debt Service'!AQ$24,'H-32A-WP06 - Debt Service'!AQ$27/12,0)),"-")</f>
        <v>0</v>
      </c>
    </row>
    <row r="444" spans="2:46" x14ac:dyDescent="0.35">
      <c r="B444" s="252">
        <f t="shared" si="27"/>
        <v>2054</v>
      </c>
      <c r="C444" s="273">
        <f t="shared" si="29"/>
        <v>56370</v>
      </c>
      <c r="D444" s="273"/>
      <c r="E444" s="261">
        <f>IFERROR(IF(-SUM(E$20:E443)+E$15&lt;0.000001,0,IF($C444&gt;='H-32A-WP06 - Debt Service'!C$24,'H-32A-WP06 - Debt Service'!C$27/12,0)),"-")</f>
        <v>0</v>
      </c>
      <c r="F444" s="261">
        <f>IFERROR(IF(-SUM(F$20:F443)+F$15&lt;0.000001,0,IF($C444&gt;='H-32A-WP06 - Debt Service'!D$24,'H-32A-WP06 - Debt Service'!D$27/12,0)),"-")</f>
        <v>0</v>
      </c>
      <c r="G444" s="261">
        <f>IFERROR(IF(-SUM(G$20:G443)+G$15&lt;0.000001,0,IF($C444&gt;='H-32A-WP06 - Debt Service'!E$24,'H-32A-WP06 - Debt Service'!E$27/12,0)),"-")</f>
        <v>0</v>
      </c>
      <c r="H444" s="261">
        <f>IFERROR(IF(-SUM(H$20:H443)+H$15&lt;0.000001,0,IF($C444&gt;='H-32A-WP06 - Debt Service'!F$24,'H-32A-WP06 - Debt Service'!F$27/12,0)),"-")</f>
        <v>0</v>
      </c>
      <c r="I444" s="261">
        <f>IFERROR(IF(-SUM(I$20:I443)+I$15&lt;0.000001,0,IF($C444&gt;='H-32A-WP06 - Debt Service'!G$24,'H-32A-WP06 - Debt Service'!G$27/12,0)),"-")</f>
        <v>0</v>
      </c>
      <c r="J444" s="261">
        <f>IFERROR(IF(-SUM(J$20:J443)+J$15&lt;0.000001,0,IF($C444&gt;='H-32A-WP06 - Debt Service'!H$24,'H-32A-WP06 - Debt Service'!H$27/12,0)),"-")</f>
        <v>0</v>
      </c>
      <c r="K444" s="261">
        <f>IFERROR(IF(-SUM(K$20:K443)+K$15&lt;0.000001,0,IF($C444&gt;='H-32A-WP06 - Debt Service'!I$24,'H-32A-WP06 - Debt Service'!I$27/12,0)),"-")</f>
        <v>0</v>
      </c>
      <c r="L444" s="261">
        <f>IFERROR(IF(-SUM(L$20:L443)+L$15&lt;0.000001,0,IF($C444&gt;='H-32A-WP06 - Debt Service'!J$24,'H-32A-WP06 - Debt Service'!J$27/12,0)),"-")</f>
        <v>0</v>
      </c>
      <c r="M444" s="261">
        <f>IFERROR(IF(-SUM(M$20:M443)+M$15&lt;0.000001,0,IF($C444&gt;='H-32A-WP06 - Debt Service'!K$24,'H-32A-WP06 - Debt Service'!K$27/12,0)),"-")</f>
        <v>0</v>
      </c>
      <c r="N444" s="261"/>
      <c r="O444" s="261"/>
      <c r="P444" s="261">
        <f>IFERROR(IF(-SUM(P$20:P443)+P$15&lt;0.000001,0,IF($C444&gt;='H-32A-WP06 - Debt Service'!M$24,'H-32A-WP06 - Debt Service'!M$27/12,0)),"-")</f>
        <v>0</v>
      </c>
      <c r="Q444" s="261">
        <f>IFERROR(IF(-SUM(Q$20:Q443)+Q$15&lt;0.000001,0,IF($C444&gt;='H-32A-WP06 - Debt Service'!L$24,'H-32A-WP06 - Debt Service'!L$27/12,0)),"-")</f>
        <v>0</v>
      </c>
      <c r="R444" s="261">
        <f>IFERROR(IF(-SUM(R$20:R443)+R$15&lt;0.000001,0,IF($C444&gt;='H-32A-WP06 - Debt Service'!S$24,'H-32A-WP06 - Debt Service'!S$27/12,0)),"-")</f>
        <v>0</v>
      </c>
      <c r="S444" s="261">
        <f>IFERROR(IF(-SUM(S$20:S443)+S$15&lt;0.000001,0,IF($C444&gt;='H-32A-WP06 - Debt Service'!O$24,'H-32A-WP06 - Debt Service'!O$27/12,0)),"-")</f>
        <v>0</v>
      </c>
      <c r="T444" s="261">
        <f>IFERROR(IF(-SUM(T$20:T443)+T$15&lt;0.000001,0,IF($C444&gt;='H-32A-WP06 - Debt Service'!#REF!,'H-32A-WP06 - Debt Service'!#REF!/12,0)),"-")</f>
        <v>0</v>
      </c>
      <c r="U444" s="261">
        <f>IFERROR(IF(-SUM(U$20:U443)+U$15&lt;0.000001,0,IF($C444&gt;='H-32A-WP06 - Debt Service'!T$24,'H-32A-WP06 - Debt Service'!T$27/12,0)),"-")</f>
        <v>0</v>
      </c>
      <c r="V444" s="261">
        <f>IFERROR(IF(-SUM(V$20:V443)+V$15&lt;0.000001,0,IF($C444&gt;='H-32A-WP06 - Debt Service'!N$24,'H-32A-WP06 - Debt Service'!N$27/12,0)),"-")</f>
        <v>0</v>
      </c>
      <c r="W444" s="261">
        <f>IFERROR(IF(-SUM(W$20:W443)+W$15&lt;0.000001,0,IF($C444&gt;='H-32A-WP06 - Debt Service'!Q$24,'H-32A-WP06 - Debt Service'!Q$27/12,0)),"-")</f>
        <v>0</v>
      </c>
      <c r="X444" s="261">
        <f>IFERROR(IF(-SUM(X$20:X443)+X$15&lt;0.000001,0,IF($C444&gt;='H-32A-WP06 - Debt Service'!T$24,'H-32A-WP06 - Debt Service'!T$27/12,0)),"-")</f>
        <v>0</v>
      </c>
      <c r="Y444" s="261">
        <f>IFERROR(IF(-SUM(Y$20:Y443)+Y$15&lt;0.000001,0,IF($C444&gt;='H-32A-WP06 - Debt Service'!#REF!,'H-32A-WP06 - Debt Service'!#REF!/12,0)),"-")</f>
        <v>0</v>
      </c>
      <c r="Z444" s="261">
        <f>IFERROR(IF(-SUM(Z$20:Z443)+Z$15&lt;0.000001,0,IF($C444&gt;='H-32A-WP06 - Debt Service'!S$24,'H-32A-WP06 - Debt Service'!S$27/12,0)),"-")</f>
        <v>0</v>
      </c>
      <c r="AA444" s="261">
        <f>IFERROR(IF(-SUM(AA$20:AA443)+AA$15&lt;0.000001,0,IF($C444&gt;='H-32A-WP06 - Debt Service'!R$24,'H-32A-WP06 - Debt Service'!R$27/12,0)),"-")</f>
        <v>0</v>
      </c>
      <c r="AB444" s="261">
        <f>IFERROR(IF(-SUM(AB$20:AB443)+AB$15&lt;0.000001,0,IF($C444&gt;='H-32A-WP06 - Debt Service'!P$24,'H-32A-WP06 - Debt Service'!P$27/12,0)),"-")</f>
        <v>0</v>
      </c>
      <c r="AC444" s="261">
        <f>IFERROR(IF(-SUM(AC$20:AC443)+AC$15&lt;0.000001,0,IF($C444&gt;='H-32A-WP06 - Debt Service'!#REF!,'H-32A-WP06 - Debt Service'!#REF!/12,0)),"-")</f>
        <v>0</v>
      </c>
      <c r="AD444" s="261">
        <f>IFERROR(IF(-SUM(AD$20:AD443)+AD$15&lt;0.000001,0,IF($C444&gt;='H-32A-WP06 - Debt Service'!#REF!,'H-32A-WP06 - Debt Service'!#REF!/12,0)),"-")</f>
        <v>0</v>
      </c>
      <c r="AE444" s="261">
        <f>IFERROR(IF(-SUM(AE$20:AE443)+AE$15&lt;0.000001,0,IF($C444&gt;='H-32A-WP06 - Debt Service'!#REF!,'H-32A-WP06 - Debt Service'!#REF!/12,0)),"-")</f>
        <v>0</v>
      </c>
      <c r="AF444" s="261">
        <f>IFERROR(IF(-SUM(AF$20:AF443)+AF$15&lt;0.000001,0,IF($C444&gt;='H-32A-WP06 - Debt Service'!#REF!,'H-32A-WP06 - Debt Service'!#REF!/12,0)),"-")</f>
        <v>0</v>
      </c>
      <c r="AH444" s="252">
        <f t="shared" si="28"/>
        <v>2054</v>
      </c>
      <c r="AI444" s="273">
        <f t="shared" si="30"/>
        <v>56370</v>
      </c>
      <c r="AJ444" s="273"/>
      <c r="AK444" s="261" t="str">
        <f>IFERROR(IF(-SUM(AK$20:AK443)+AK$15&lt;0.000001,0,IF($C444&gt;='H-32A-WP06 - Debt Service'!AH$24,'H-32A-WP06 - Debt Service'!AH$27/12,0)),"-")</f>
        <v>-</v>
      </c>
      <c r="AL444" s="261">
        <f>IFERROR(IF(-SUM(AL$20:AL443)+AL$15&lt;0.000001,0,IF($C444&gt;='H-32A-WP06 - Debt Service'!AI$24,'H-32A-WP06 - Debt Service'!AI$27/12,0)),"-")</f>
        <v>0</v>
      </c>
      <c r="AM444" s="261">
        <f>IFERROR(IF(-SUM(AM$20:AM443)+AM$15&lt;0.000001,0,IF($C444&gt;='H-32A-WP06 - Debt Service'!AJ$24,'H-32A-WP06 - Debt Service'!AJ$27/12,0)),"-")</f>
        <v>0</v>
      </c>
      <c r="AN444" s="261">
        <f>IFERROR(IF(-SUM(AN$20:AN443)+AN$15&lt;0.000001,0,IF($C444&gt;='H-32A-WP06 - Debt Service'!AK$24,'H-32A-WP06 - Debt Service'!AK$27/12,0)),"-")</f>
        <v>0</v>
      </c>
      <c r="AO444" s="261">
        <f>IFERROR(IF(-SUM(AO$20:AO443)+AO$15&lt;0.000001,0,IF($C444&gt;='H-32A-WP06 - Debt Service'!AL$24,'H-32A-WP06 - Debt Service'!AL$27/12,0)),"-")</f>
        <v>0</v>
      </c>
      <c r="AP444" s="261">
        <f>IFERROR(IF(-SUM(AP$20:AP443)+AP$15&lt;0.000001,0,IF($C444&gt;='H-32A-WP06 - Debt Service'!AM$24,'H-32A-WP06 - Debt Service'!AM$27/12,0)),"-")</f>
        <v>0</v>
      </c>
      <c r="AQ444" s="261">
        <f>IFERROR(IF(-SUM(AQ$20:AQ443)+AQ$15&lt;0.000001,0,IF($C444&gt;='H-32A-WP06 - Debt Service'!AN$24,'H-32A-WP06 - Debt Service'!AN$27/12,0)),"-")</f>
        <v>0</v>
      </c>
      <c r="AR444" s="261">
        <f>IFERROR(IF(-SUM(AR$20:AR443)+AR$15&lt;0.000001,0,IF($C444&gt;='H-32A-WP06 - Debt Service'!AO$24,'H-32A-WP06 - Debt Service'!AO$27/12,0)),"-")</f>
        <v>0</v>
      </c>
      <c r="AS444" s="261">
        <f>IFERROR(IF(-SUM(AS$20:AS443)+AS$15&lt;0.000001,0,IF($C444&gt;='H-32A-WP06 - Debt Service'!AP$24,'H-32A-WP06 - Debt Service'!AP$27/12,0)),"-")</f>
        <v>0</v>
      </c>
      <c r="AT444" s="261">
        <f>IFERROR(IF(-SUM(AT$20:AT443)+AT$15&lt;0.000001,0,IF($C444&gt;='H-32A-WP06 - Debt Service'!AQ$24,'H-32A-WP06 - Debt Service'!AQ$27/12,0)),"-")</f>
        <v>0</v>
      </c>
    </row>
    <row r="445" spans="2:46" x14ac:dyDescent="0.35">
      <c r="B445" s="252">
        <f t="shared" si="27"/>
        <v>2054</v>
      </c>
      <c r="C445" s="273">
        <f t="shared" si="29"/>
        <v>56401</v>
      </c>
      <c r="D445" s="273"/>
      <c r="E445" s="261">
        <f>IFERROR(IF(-SUM(E$20:E444)+E$15&lt;0.000001,0,IF($C445&gt;='H-32A-WP06 - Debt Service'!C$24,'H-32A-WP06 - Debt Service'!C$27/12,0)),"-")</f>
        <v>0</v>
      </c>
      <c r="F445" s="261">
        <f>IFERROR(IF(-SUM(F$20:F444)+F$15&lt;0.000001,0,IF($C445&gt;='H-32A-WP06 - Debt Service'!D$24,'H-32A-WP06 - Debt Service'!D$27/12,0)),"-")</f>
        <v>0</v>
      </c>
      <c r="G445" s="261">
        <f>IFERROR(IF(-SUM(G$20:G444)+G$15&lt;0.000001,0,IF($C445&gt;='H-32A-WP06 - Debt Service'!E$24,'H-32A-WP06 - Debt Service'!E$27/12,0)),"-")</f>
        <v>0</v>
      </c>
      <c r="H445" s="261">
        <f>IFERROR(IF(-SUM(H$20:H444)+H$15&lt;0.000001,0,IF($C445&gt;='H-32A-WP06 - Debt Service'!F$24,'H-32A-WP06 - Debt Service'!F$27/12,0)),"-")</f>
        <v>0</v>
      </c>
      <c r="I445" s="261">
        <f>IFERROR(IF(-SUM(I$20:I444)+I$15&lt;0.000001,0,IF($C445&gt;='H-32A-WP06 - Debt Service'!G$24,'H-32A-WP06 - Debt Service'!G$27/12,0)),"-")</f>
        <v>0</v>
      </c>
      <c r="J445" s="261">
        <f>IFERROR(IF(-SUM(J$20:J444)+J$15&lt;0.000001,0,IF($C445&gt;='H-32A-WP06 - Debt Service'!H$24,'H-32A-WP06 - Debt Service'!H$27/12,0)),"-")</f>
        <v>0</v>
      </c>
      <c r="K445" s="261">
        <f>IFERROR(IF(-SUM(K$20:K444)+K$15&lt;0.000001,0,IF($C445&gt;='H-32A-WP06 - Debt Service'!I$24,'H-32A-WP06 - Debt Service'!I$27/12,0)),"-")</f>
        <v>0</v>
      </c>
      <c r="L445" s="261">
        <f>IFERROR(IF(-SUM(L$20:L444)+L$15&lt;0.000001,0,IF($C445&gt;='H-32A-WP06 - Debt Service'!J$24,'H-32A-WP06 - Debt Service'!J$27/12,0)),"-")</f>
        <v>0</v>
      </c>
      <c r="M445" s="261">
        <f>IFERROR(IF(-SUM(M$20:M444)+M$15&lt;0.000001,0,IF($C445&gt;='H-32A-WP06 - Debt Service'!K$24,'H-32A-WP06 - Debt Service'!K$27/12,0)),"-")</f>
        <v>0</v>
      </c>
      <c r="N445" s="261"/>
      <c r="O445" s="261"/>
      <c r="P445" s="261">
        <f>IFERROR(IF(-SUM(P$20:P444)+P$15&lt;0.000001,0,IF($C445&gt;='H-32A-WP06 - Debt Service'!M$24,'H-32A-WP06 - Debt Service'!M$27/12,0)),"-")</f>
        <v>0</v>
      </c>
      <c r="Q445" s="261">
        <f>IFERROR(IF(-SUM(Q$20:Q444)+Q$15&lt;0.000001,0,IF($C445&gt;='H-32A-WP06 - Debt Service'!L$24,'H-32A-WP06 - Debt Service'!L$27/12,0)),"-")</f>
        <v>0</v>
      </c>
      <c r="R445" s="261">
        <f>IFERROR(IF(-SUM(R$20:R444)+R$15&lt;0.000001,0,IF($C445&gt;='H-32A-WP06 - Debt Service'!S$24,'H-32A-WP06 - Debt Service'!S$27/12,0)),"-")</f>
        <v>0</v>
      </c>
      <c r="S445" s="261">
        <f>IFERROR(IF(-SUM(S$20:S444)+S$15&lt;0.000001,0,IF($C445&gt;='H-32A-WP06 - Debt Service'!O$24,'H-32A-WP06 - Debt Service'!O$27/12,0)),"-")</f>
        <v>0</v>
      </c>
      <c r="T445" s="261">
        <f>IFERROR(IF(-SUM(T$20:T444)+T$15&lt;0.000001,0,IF($C445&gt;='H-32A-WP06 - Debt Service'!#REF!,'H-32A-WP06 - Debt Service'!#REF!/12,0)),"-")</f>
        <v>0</v>
      </c>
      <c r="U445" s="261">
        <f>IFERROR(IF(-SUM(U$20:U444)+U$15&lt;0.000001,0,IF($C445&gt;='H-32A-WP06 - Debt Service'!T$24,'H-32A-WP06 - Debt Service'!T$27/12,0)),"-")</f>
        <v>0</v>
      </c>
      <c r="V445" s="261">
        <f>IFERROR(IF(-SUM(V$20:V444)+V$15&lt;0.000001,0,IF($C445&gt;='H-32A-WP06 - Debt Service'!N$24,'H-32A-WP06 - Debt Service'!N$27/12,0)),"-")</f>
        <v>0</v>
      </c>
      <c r="W445" s="261">
        <f>IFERROR(IF(-SUM(W$20:W444)+W$15&lt;0.000001,0,IF($C445&gt;='H-32A-WP06 - Debt Service'!Q$24,'H-32A-WP06 - Debt Service'!Q$27/12,0)),"-")</f>
        <v>0</v>
      </c>
      <c r="X445" s="261">
        <f>IFERROR(IF(-SUM(X$20:X444)+X$15&lt;0.000001,0,IF($C445&gt;='H-32A-WP06 - Debt Service'!T$24,'H-32A-WP06 - Debt Service'!T$27/12,0)),"-")</f>
        <v>0</v>
      </c>
      <c r="Y445" s="261">
        <f>IFERROR(IF(-SUM(Y$20:Y444)+Y$15&lt;0.000001,0,IF($C445&gt;='H-32A-WP06 - Debt Service'!#REF!,'H-32A-WP06 - Debt Service'!#REF!/12,0)),"-")</f>
        <v>0</v>
      </c>
      <c r="Z445" s="261">
        <f>IFERROR(IF(-SUM(Z$20:Z444)+Z$15&lt;0.000001,0,IF($C445&gt;='H-32A-WP06 - Debt Service'!S$24,'H-32A-WP06 - Debt Service'!S$27/12,0)),"-")</f>
        <v>0</v>
      </c>
      <c r="AA445" s="261">
        <f>IFERROR(IF(-SUM(AA$20:AA444)+AA$15&lt;0.000001,0,IF($C445&gt;='H-32A-WP06 - Debt Service'!R$24,'H-32A-WP06 - Debt Service'!R$27/12,0)),"-")</f>
        <v>0</v>
      </c>
      <c r="AB445" s="261">
        <f>IFERROR(IF(-SUM(AB$20:AB444)+AB$15&lt;0.000001,0,IF($C445&gt;='H-32A-WP06 - Debt Service'!P$24,'H-32A-WP06 - Debt Service'!P$27/12,0)),"-")</f>
        <v>0</v>
      </c>
      <c r="AC445" s="261">
        <f>IFERROR(IF(-SUM(AC$20:AC444)+AC$15&lt;0.000001,0,IF($C445&gt;='H-32A-WP06 - Debt Service'!#REF!,'H-32A-WP06 - Debt Service'!#REF!/12,0)),"-")</f>
        <v>0</v>
      </c>
      <c r="AD445" s="261">
        <f>IFERROR(IF(-SUM(AD$20:AD444)+AD$15&lt;0.000001,0,IF($C445&gt;='H-32A-WP06 - Debt Service'!#REF!,'H-32A-WP06 - Debt Service'!#REF!/12,0)),"-")</f>
        <v>0</v>
      </c>
      <c r="AE445" s="261">
        <f>IFERROR(IF(-SUM(AE$20:AE444)+AE$15&lt;0.000001,0,IF($C445&gt;='H-32A-WP06 - Debt Service'!#REF!,'H-32A-WP06 - Debt Service'!#REF!/12,0)),"-")</f>
        <v>0</v>
      </c>
      <c r="AF445" s="261">
        <f>IFERROR(IF(-SUM(AF$20:AF444)+AF$15&lt;0.000001,0,IF($C445&gt;='H-32A-WP06 - Debt Service'!#REF!,'H-32A-WP06 - Debt Service'!#REF!/12,0)),"-")</f>
        <v>0</v>
      </c>
      <c r="AH445" s="252">
        <f t="shared" si="28"/>
        <v>2054</v>
      </c>
      <c r="AI445" s="273">
        <f t="shared" si="30"/>
        <v>56401</v>
      </c>
      <c r="AJ445" s="273"/>
      <c r="AK445" s="261" t="str">
        <f>IFERROR(IF(-SUM(AK$20:AK444)+AK$15&lt;0.000001,0,IF($C445&gt;='H-32A-WP06 - Debt Service'!AH$24,'H-32A-WP06 - Debt Service'!AH$27/12,0)),"-")</f>
        <v>-</v>
      </c>
      <c r="AL445" s="261">
        <f>IFERROR(IF(-SUM(AL$20:AL444)+AL$15&lt;0.000001,0,IF($C445&gt;='H-32A-WP06 - Debt Service'!AI$24,'H-32A-WP06 - Debt Service'!AI$27/12,0)),"-")</f>
        <v>0</v>
      </c>
      <c r="AM445" s="261">
        <f>IFERROR(IF(-SUM(AM$20:AM444)+AM$15&lt;0.000001,0,IF($C445&gt;='H-32A-WP06 - Debt Service'!AJ$24,'H-32A-WP06 - Debt Service'!AJ$27/12,0)),"-")</f>
        <v>0</v>
      </c>
      <c r="AN445" s="261">
        <f>IFERROR(IF(-SUM(AN$20:AN444)+AN$15&lt;0.000001,0,IF($C445&gt;='H-32A-WP06 - Debt Service'!AK$24,'H-32A-WP06 - Debt Service'!AK$27/12,0)),"-")</f>
        <v>0</v>
      </c>
      <c r="AO445" s="261">
        <f>IFERROR(IF(-SUM(AO$20:AO444)+AO$15&lt;0.000001,0,IF($C445&gt;='H-32A-WP06 - Debt Service'!AL$24,'H-32A-WP06 - Debt Service'!AL$27/12,0)),"-")</f>
        <v>0</v>
      </c>
      <c r="AP445" s="261">
        <f>IFERROR(IF(-SUM(AP$20:AP444)+AP$15&lt;0.000001,0,IF($C445&gt;='H-32A-WP06 - Debt Service'!AM$24,'H-32A-WP06 - Debt Service'!AM$27/12,0)),"-")</f>
        <v>0</v>
      </c>
      <c r="AQ445" s="261">
        <f>IFERROR(IF(-SUM(AQ$20:AQ444)+AQ$15&lt;0.000001,0,IF($C445&gt;='H-32A-WP06 - Debt Service'!AN$24,'H-32A-WP06 - Debt Service'!AN$27/12,0)),"-")</f>
        <v>0</v>
      </c>
      <c r="AR445" s="261">
        <f>IFERROR(IF(-SUM(AR$20:AR444)+AR$15&lt;0.000001,0,IF($C445&gt;='H-32A-WP06 - Debt Service'!AO$24,'H-32A-WP06 - Debt Service'!AO$27/12,0)),"-")</f>
        <v>0</v>
      </c>
      <c r="AS445" s="261">
        <f>IFERROR(IF(-SUM(AS$20:AS444)+AS$15&lt;0.000001,0,IF($C445&gt;='H-32A-WP06 - Debt Service'!AP$24,'H-32A-WP06 - Debt Service'!AP$27/12,0)),"-")</f>
        <v>0</v>
      </c>
      <c r="AT445" s="261">
        <f>IFERROR(IF(-SUM(AT$20:AT444)+AT$15&lt;0.000001,0,IF($C445&gt;='H-32A-WP06 - Debt Service'!AQ$24,'H-32A-WP06 - Debt Service'!AQ$27/12,0)),"-")</f>
        <v>0</v>
      </c>
    </row>
    <row r="446" spans="2:46" x14ac:dyDescent="0.35">
      <c r="B446" s="252">
        <f t="shared" si="27"/>
        <v>2054</v>
      </c>
      <c r="C446" s="273">
        <f t="shared" si="29"/>
        <v>56431</v>
      </c>
      <c r="D446" s="273"/>
      <c r="E446" s="261">
        <f>IFERROR(IF(-SUM(E$20:E445)+E$15&lt;0.000001,0,IF($C446&gt;='H-32A-WP06 - Debt Service'!C$24,'H-32A-WP06 - Debt Service'!C$27/12,0)),"-")</f>
        <v>0</v>
      </c>
      <c r="F446" s="261">
        <f>IFERROR(IF(-SUM(F$20:F445)+F$15&lt;0.000001,0,IF($C446&gt;='H-32A-WP06 - Debt Service'!D$24,'H-32A-WP06 - Debt Service'!D$27/12,0)),"-")</f>
        <v>0</v>
      </c>
      <c r="G446" s="261">
        <f>IFERROR(IF(-SUM(G$20:G445)+G$15&lt;0.000001,0,IF($C446&gt;='H-32A-WP06 - Debt Service'!E$24,'H-32A-WP06 - Debt Service'!E$27/12,0)),"-")</f>
        <v>0</v>
      </c>
      <c r="H446" s="261">
        <f>IFERROR(IF(-SUM(H$20:H445)+H$15&lt;0.000001,0,IF($C446&gt;='H-32A-WP06 - Debt Service'!F$24,'H-32A-WP06 - Debt Service'!F$27/12,0)),"-")</f>
        <v>0</v>
      </c>
      <c r="I446" s="261">
        <f>IFERROR(IF(-SUM(I$20:I445)+I$15&lt;0.000001,0,IF($C446&gt;='H-32A-WP06 - Debt Service'!G$24,'H-32A-WP06 - Debt Service'!G$27/12,0)),"-")</f>
        <v>0</v>
      </c>
      <c r="J446" s="261">
        <f>IFERROR(IF(-SUM(J$20:J445)+J$15&lt;0.000001,0,IF($C446&gt;='H-32A-WP06 - Debt Service'!H$24,'H-32A-WP06 - Debt Service'!H$27/12,0)),"-")</f>
        <v>0</v>
      </c>
      <c r="K446" s="261">
        <f>IFERROR(IF(-SUM(K$20:K445)+K$15&lt;0.000001,0,IF($C446&gt;='H-32A-WP06 - Debt Service'!I$24,'H-32A-WP06 - Debt Service'!I$27/12,0)),"-")</f>
        <v>0</v>
      </c>
      <c r="L446" s="261">
        <f>IFERROR(IF(-SUM(L$20:L445)+L$15&lt;0.000001,0,IF($C446&gt;='H-32A-WP06 - Debt Service'!J$24,'H-32A-WP06 - Debt Service'!J$27/12,0)),"-")</f>
        <v>0</v>
      </c>
      <c r="M446" s="261">
        <f>IFERROR(IF(-SUM(M$20:M445)+M$15&lt;0.000001,0,IF($C446&gt;='H-32A-WP06 - Debt Service'!K$24,'H-32A-WP06 - Debt Service'!K$27/12,0)),"-")</f>
        <v>0</v>
      </c>
      <c r="N446" s="261"/>
      <c r="O446" s="261"/>
      <c r="P446" s="261">
        <f>IFERROR(IF(-SUM(P$20:P445)+P$15&lt;0.000001,0,IF($C446&gt;='H-32A-WP06 - Debt Service'!M$24,'H-32A-WP06 - Debt Service'!M$27/12,0)),"-")</f>
        <v>0</v>
      </c>
      <c r="Q446" s="261">
        <f>IFERROR(IF(-SUM(Q$20:Q445)+Q$15&lt;0.000001,0,IF($C446&gt;='H-32A-WP06 - Debt Service'!L$24,'H-32A-WP06 - Debt Service'!L$27/12,0)),"-")</f>
        <v>0</v>
      </c>
      <c r="R446" s="261">
        <f>IFERROR(IF(-SUM(R$20:R445)+R$15&lt;0.000001,0,IF($C446&gt;='H-32A-WP06 - Debt Service'!S$24,'H-32A-WP06 - Debt Service'!S$27/12,0)),"-")</f>
        <v>0</v>
      </c>
      <c r="S446" s="261">
        <f>IFERROR(IF(-SUM(S$20:S445)+S$15&lt;0.000001,0,IF($C446&gt;='H-32A-WP06 - Debt Service'!O$24,'H-32A-WP06 - Debt Service'!O$27/12,0)),"-")</f>
        <v>0</v>
      </c>
      <c r="T446" s="261">
        <f>IFERROR(IF(-SUM(T$20:T445)+T$15&lt;0.000001,0,IF($C446&gt;='H-32A-WP06 - Debt Service'!#REF!,'H-32A-WP06 - Debt Service'!#REF!/12,0)),"-")</f>
        <v>0</v>
      </c>
      <c r="U446" s="261">
        <f>IFERROR(IF(-SUM(U$20:U445)+U$15&lt;0.000001,0,IF($C446&gt;='H-32A-WP06 - Debt Service'!T$24,'H-32A-WP06 - Debt Service'!T$27/12,0)),"-")</f>
        <v>0</v>
      </c>
      <c r="V446" s="261">
        <f>IFERROR(IF(-SUM(V$20:V445)+V$15&lt;0.000001,0,IF($C446&gt;='H-32A-WP06 - Debt Service'!N$24,'H-32A-WP06 - Debt Service'!N$27/12,0)),"-")</f>
        <v>0</v>
      </c>
      <c r="W446" s="261">
        <f>IFERROR(IF(-SUM(W$20:W445)+W$15&lt;0.000001,0,IF($C446&gt;='H-32A-WP06 - Debt Service'!Q$24,'H-32A-WP06 - Debt Service'!Q$27/12,0)),"-")</f>
        <v>0</v>
      </c>
      <c r="X446" s="261">
        <f>IFERROR(IF(-SUM(X$20:X445)+X$15&lt;0.000001,0,IF($C446&gt;='H-32A-WP06 - Debt Service'!T$24,'H-32A-WP06 - Debt Service'!T$27/12,0)),"-")</f>
        <v>0</v>
      </c>
      <c r="Y446" s="261">
        <f>IFERROR(IF(-SUM(Y$20:Y445)+Y$15&lt;0.000001,0,IF($C446&gt;='H-32A-WP06 - Debt Service'!#REF!,'H-32A-WP06 - Debt Service'!#REF!/12,0)),"-")</f>
        <v>0</v>
      </c>
      <c r="Z446" s="261">
        <f>IFERROR(IF(-SUM(Z$20:Z445)+Z$15&lt;0.000001,0,IF($C446&gt;='H-32A-WP06 - Debt Service'!S$24,'H-32A-WP06 - Debt Service'!S$27/12,0)),"-")</f>
        <v>0</v>
      </c>
      <c r="AA446" s="261">
        <f>IFERROR(IF(-SUM(AA$20:AA445)+AA$15&lt;0.000001,0,IF($C446&gt;='H-32A-WP06 - Debt Service'!R$24,'H-32A-WP06 - Debt Service'!R$27/12,0)),"-")</f>
        <v>0</v>
      </c>
      <c r="AB446" s="261">
        <f>IFERROR(IF(-SUM(AB$20:AB445)+AB$15&lt;0.000001,0,IF($C446&gt;='H-32A-WP06 - Debt Service'!P$24,'H-32A-WP06 - Debt Service'!P$27/12,0)),"-")</f>
        <v>0</v>
      </c>
      <c r="AC446" s="261">
        <f>IFERROR(IF(-SUM(AC$20:AC445)+AC$15&lt;0.000001,0,IF($C446&gt;='H-32A-WP06 - Debt Service'!#REF!,'H-32A-WP06 - Debt Service'!#REF!/12,0)),"-")</f>
        <v>0</v>
      </c>
      <c r="AD446" s="261">
        <f>IFERROR(IF(-SUM(AD$20:AD445)+AD$15&lt;0.000001,0,IF($C446&gt;='H-32A-WP06 - Debt Service'!#REF!,'H-32A-WP06 - Debt Service'!#REF!/12,0)),"-")</f>
        <v>0</v>
      </c>
      <c r="AE446" s="261">
        <f>IFERROR(IF(-SUM(AE$20:AE445)+AE$15&lt;0.000001,0,IF($C446&gt;='H-32A-WP06 - Debt Service'!#REF!,'H-32A-WP06 - Debt Service'!#REF!/12,0)),"-")</f>
        <v>0</v>
      </c>
      <c r="AF446" s="261">
        <f>IFERROR(IF(-SUM(AF$20:AF445)+AF$15&lt;0.000001,0,IF($C446&gt;='H-32A-WP06 - Debt Service'!#REF!,'H-32A-WP06 - Debt Service'!#REF!/12,0)),"-")</f>
        <v>0</v>
      </c>
      <c r="AH446" s="252">
        <f t="shared" si="28"/>
        <v>2054</v>
      </c>
      <c r="AI446" s="273">
        <f t="shared" si="30"/>
        <v>56431</v>
      </c>
      <c r="AJ446" s="273"/>
      <c r="AK446" s="261" t="str">
        <f>IFERROR(IF(-SUM(AK$20:AK445)+AK$15&lt;0.000001,0,IF($C446&gt;='H-32A-WP06 - Debt Service'!AH$24,'H-32A-WP06 - Debt Service'!AH$27/12,0)),"-")</f>
        <v>-</v>
      </c>
      <c r="AL446" s="261">
        <f>IFERROR(IF(-SUM(AL$20:AL445)+AL$15&lt;0.000001,0,IF($C446&gt;='H-32A-WP06 - Debt Service'!AI$24,'H-32A-WP06 - Debt Service'!AI$27/12,0)),"-")</f>
        <v>0</v>
      </c>
      <c r="AM446" s="261">
        <f>IFERROR(IF(-SUM(AM$20:AM445)+AM$15&lt;0.000001,0,IF($C446&gt;='H-32A-WP06 - Debt Service'!AJ$24,'H-32A-WP06 - Debt Service'!AJ$27/12,0)),"-")</f>
        <v>0</v>
      </c>
      <c r="AN446" s="261">
        <f>IFERROR(IF(-SUM(AN$20:AN445)+AN$15&lt;0.000001,0,IF($C446&gt;='H-32A-WP06 - Debt Service'!AK$24,'H-32A-WP06 - Debt Service'!AK$27/12,0)),"-")</f>
        <v>0</v>
      </c>
      <c r="AO446" s="261">
        <f>IFERROR(IF(-SUM(AO$20:AO445)+AO$15&lt;0.000001,0,IF($C446&gt;='H-32A-WP06 - Debt Service'!AL$24,'H-32A-WP06 - Debt Service'!AL$27/12,0)),"-")</f>
        <v>0</v>
      </c>
      <c r="AP446" s="261">
        <f>IFERROR(IF(-SUM(AP$20:AP445)+AP$15&lt;0.000001,0,IF($C446&gt;='H-32A-WP06 - Debt Service'!AM$24,'H-32A-WP06 - Debt Service'!AM$27/12,0)),"-")</f>
        <v>0</v>
      </c>
      <c r="AQ446" s="261">
        <f>IFERROR(IF(-SUM(AQ$20:AQ445)+AQ$15&lt;0.000001,0,IF($C446&gt;='H-32A-WP06 - Debt Service'!AN$24,'H-32A-WP06 - Debt Service'!AN$27/12,0)),"-")</f>
        <v>0</v>
      </c>
      <c r="AR446" s="261">
        <f>IFERROR(IF(-SUM(AR$20:AR445)+AR$15&lt;0.000001,0,IF($C446&gt;='H-32A-WP06 - Debt Service'!AO$24,'H-32A-WP06 - Debt Service'!AO$27/12,0)),"-")</f>
        <v>0</v>
      </c>
      <c r="AS446" s="261">
        <f>IFERROR(IF(-SUM(AS$20:AS445)+AS$15&lt;0.000001,0,IF($C446&gt;='H-32A-WP06 - Debt Service'!AP$24,'H-32A-WP06 - Debt Service'!AP$27/12,0)),"-")</f>
        <v>0</v>
      </c>
      <c r="AT446" s="261">
        <f>IFERROR(IF(-SUM(AT$20:AT445)+AT$15&lt;0.000001,0,IF($C446&gt;='H-32A-WP06 - Debt Service'!AQ$24,'H-32A-WP06 - Debt Service'!AQ$27/12,0)),"-")</f>
        <v>0</v>
      </c>
    </row>
    <row r="447" spans="2:46" x14ac:dyDescent="0.35">
      <c r="B447" s="252">
        <f t="shared" si="27"/>
        <v>2054</v>
      </c>
      <c r="C447" s="273">
        <f t="shared" si="29"/>
        <v>56462</v>
      </c>
      <c r="D447" s="273"/>
      <c r="E447" s="261">
        <f>IFERROR(IF(-SUM(E$20:E446)+E$15&lt;0.000001,0,IF($C447&gt;='H-32A-WP06 - Debt Service'!C$24,'H-32A-WP06 - Debt Service'!C$27/12,0)),"-")</f>
        <v>0</v>
      </c>
      <c r="F447" s="261">
        <f>IFERROR(IF(-SUM(F$20:F446)+F$15&lt;0.000001,0,IF($C447&gt;='H-32A-WP06 - Debt Service'!D$24,'H-32A-WP06 - Debt Service'!D$27/12,0)),"-")</f>
        <v>0</v>
      </c>
      <c r="G447" s="261">
        <f>IFERROR(IF(-SUM(G$20:G446)+G$15&lt;0.000001,0,IF($C447&gt;='H-32A-WP06 - Debt Service'!E$24,'H-32A-WP06 - Debt Service'!E$27/12,0)),"-")</f>
        <v>0</v>
      </c>
      <c r="H447" s="261">
        <f>IFERROR(IF(-SUM(H$20:H446)+H$15&lt;0.000001,0,IF($C447&gt;='H-32A-WP06 - Debt Service'!F$24,'H-32A-WP06 - Debt Service'!F$27/12,0)),"-")</f>
        <v>0</v>
      </c>
      <c r="I447" s="261">
        <f>IFERROR(IF(-SUM(I$20:I446)+I$15&lt;0.000001,0,IF($C447&gt;='H-32A-WP06 - Debt Service'!G$24,'H-32A-WP06 - Debt Service'!G$27/12,0)),"-")</f>
        <v>0</v>
      </c>
      <c r="J447" s="261">
        <f>IFERROR(IF(-SUM(J$20:J446)+J$15&lt;0.000001,0,IF($C447&gt;='H-32A-WP06 - Debt Service'!H$24,'H-32A-WP06 - Debt Service'!H$27/12,0)),"-")</f>
        <v>0</v>
      </c>
      <c r="K447" s="261">
        <f>IFERROR(IF(-SUM(K$20:K446)+K$15&lt;0.000001,0,IF($C447&gt;='H-32A-WP06 - Debt Service'!I$24,'H-32A-WP06 - Debt Service'!I$27/12,0)),"-")</f>
        <v>0</v>
      </c>
      <c r="L447" s="261">
        <f>IFERROR(IF(-SUM(L$20:L446)+L$15&lt;0.000001,0,IF($C447&gt;='H-32A-WP06 - Debt Service'!J$24,'H-32A-WP06 - Debt Service'!J$27/12,0)),"-")</f>
        <v>0</v>
      </c>
      <c r="M447" s="261">
        <f>IFERROR(IF(-SUM(M$20:M446)+M$15&lt;0.000001,0,IF($C447&gt;='H-32A-WP06 - Debt Service'!K$24,'H-32A-WP06 - Debt Service'!K$27/12,0)),"-")</f>
        <v>0</v>
      </c>
      <c r="N447" s="261"/>
      <c r="O447" s="261"/>
      <c r="P447" s="261">
        <f>IFERROR(IF(-SUM(P$20:P446)+P$15&lt;0.000001,0,IF($C447&gt;='H-32A-WP06 - Debt Service'!M$24,'H-32A-WP06 - Debt Service'!M$27/12,0)),"-")</f>
        <v>0</v>
      </c>
      <c r="Q447" s="261">
        <f>IFERROR(IF(-SUM(Q$20:Q446)+Q$15&lt;0.000001,0,IF($C447&gt;='H-32A-WP06 - Debt Service'!L$24,'H-32A-WP06 - Debt Service'!L$27/12,0)),"-")</f>
        <v>0</v>
      </c>
      <c r="R447" s="261">
        <f>IFERROR(IF(-SUM(R$20:R446)+R$15&lt;0.000001,0,IF($C447&gt;='H-32A-WP06 - Debt Service'!S$24,'H-32A-WP06 - Debt Service'!S$27/12,0)),"-")</f>
        <v>0</v>
      </c>
      <c r="S447" s="261">
        <f>IFERROR(IF(-SUM(S$20:S446)+S$15&lt;0.000001,0,IF($C447&gt;='H-32A-WP06 - Debt Service'!O$24,'H-32A-WP06 - Debt Service'!O$27/12,0)),"-")</f>
        <v>0</v>
      </c>
      <c r="T447" s="261">
        <f>IFERROR(IF(-SUM(T$20:T446)+T$15&lt;0.000001,0,IF($C447&gt;='H-32A-WP06 - Debt Service'!#REF!,'H-32A-WP06 - Debt Service'!#REF!/12,0)),"-")</f>
        <v>0</v>
      </c>
      <c r="U447" s="261">
        <f>IFERROR(IF(-SUM(U$20:U446)+U$15&lt;0.000001,0,IF($C447&gt;='H-32A-WP06 - Debt Service'!T$24,'H-32A-WP06 - Debt Service'!T$27/12,0)),"-")</f>
        <v>0</v>
      </c>
      <c r="V447" s="261">
        <f>IFERROR(IF(-SUM(V$20:V446)+V$15&lt;0.000001,0,IF($C447&gt;='H-32A-WP06 - Debt Service'!N$24,'H-32A-WP06 - Debt Service'!N$27/12,0)),"-")</f>
        <v>0</v>
      </c>
      <c r="W447" s="261">
        <f>IFERROR(IF(-SUM(W$20:W446)+W$15&lt;0.000001,0,IF($C447&gt;='H-32A-WP06 - Debt Service'!Q$24,'H-32A-WP06 - Debt Service'!Q$27/12,0)),"-")</f>
        <v>0</v>
      </c>
      <c r="X447" s="261">
        <f>IFERROR(IF(-SUM(X$20:X446)+X$15&lt;0.000001,0,IF($C447&gt;='H-32A-WP06 - Debt Service'!T$24,'H-32A-WP06 - Debt Service'!T$27/12,0)),"-")</f>
        <v>0</v>
      </c>
      <c r="Y447" s="261">
        <f>IFERROR(IF(-SUM(Y$20:Y446)+Y$15&lt;0.000001,0,IF($C447&gt;='H-32A-WP06 - Debt Service'!#REF!,'H-32A-WP06 - Debt Service'!#REF!/12,0)),"-")</f>
        <v>0</v>
      </c>
      <c r="Z447" s="261">
        <f>IFERROR(IF(-SUM(Z$20:Z446)+Z$15&lt;0.000001,0,IF($C447&gt;='H-32A-WP06 - Debt Service'!S$24,'H-32A-WP06 - Debt Service'!S$27/12,0)),"-")</f>
        <v>0</v>
      </c>
      <c r="AA447" s="261">
        <f>IFERROR(IF(-SUM(AA$20:AA446)+AA$15&lt;0.000001,0,IF($C447&gt;='H-32A-WP06 - Debt Service'!R$24,'H-32A-WP06 - Debt Service'!R$27/12,0)),"-")</f>
        <v>0</v>
      </c>
      <c r="AB447" s="261">
        <f>IFERROR(IF(-SUM(AB$20:AB446)+AB$15&lt;0.000001,0,IF($C447&gt;='H-32A-WP06 - Debt Service'!P$24,'H-32A-WP06 - Debt Service'!P$27/12,0)),"-")</f>
        <v>0</v>
      </c>
      <c r="AC447" s="261">
        <f>IFERROR(IF(-SUM(AC$20:AC446)+AC$15&lt;0.000001,0,IF($C447&gt;='H-32A-WP06 - Debt Service'!#REF!,'H-32A-WP06 - Debt Service'!#REF!/12,0)),"-")</f>
        <v>0</v>
      </c>
      <c r="AD447" s="261">
        <f>IFERROR(IF(-SUM(AD$20:AD446)+AD$15&lt;0.000001,0,IF($C447&gt;='H-32A-WP06 - Debt Service'!#REF!,'H-32A-WP06 - Debt Service'!#REF!/12,0)),"-")</f>
        <v>0</v>
      </c>
      <c r="AE447" s="261">
        <f>IFERROR(IF(-SUM(AE$20:AE446)+AE$15&lt;0.000001,0,IF($C447&gt;='H-32A-WP06 - Debt Service'!#REF!,'H-32A-WP06 - Debt Service'!#REF!/12,0)),"-")</f>
        <v>0</v>
      </c>
      <c r="AF447" s="261">
        <f>IFERROR(IF(-SUM(AF$20:AF446)+AF$15&lt;0.000001,0,IF($C447&gt;='H-32A-WP06 - Debt Service'!#REF!,'H-32A-WP06 - Debt Service'!#REF!/12,0)),"-")</f>
        <v>0</v>
      </c>
      <c r="AH447" s="252">
        <f t="shared" si="28"/>
        <v>2054</v>
      </c>
      <c r="AI447" s="273">
        <f t="shared" si="30"/>
        <v>56462</v>
      </c>
      <c r="AJ447" s="273"/>
      <c r="AK447" s="261" t="str">
        <f>IFERROR(IF(-SUM(AK$20:AK446)+AK$15&lt;0.000001,0,IF($C447&gt;='H-32A-WP06 - Debt Service'!AH$24,'H-32A-WP06 - Debt Service'!AH$27/12,0)),"-")</f>
        <v>-</v>
      </c>
      <c r="AL447" s="261">
        <f>IFERROR(IF(-SUM(AL$20:AL446)+AL$15&lt;0.000001,0,IF($C447&gt;='H-32A-WP06 - Debt Service'!AI$24,'H-32A-WP06 - Debt Service'!AI$27/12,0)),"-")</f>
        <v>0</v>
      </c>
      <c r="AM447" s="261">
        <f>IFERROR(IF(-SUM(AM$20:AM446)+AM$15&lt;0.000001,0,IF($C447&gt;='H-32A-WP06 - Debt Service'!AJ$24,'H-32A-WP06 - Debt Service'!AJ$27/12,0)),"-")</f>
        <v>0</v>
      </c>
      <c r="AN447" s="261">
        <f>IFERROR(IF(-SUM(AN$20:AN446)+AN$15&lt;0.000001,0,IF($C447&gt;='H-32A-WP06 - Debt Service'!AK$24,'H-32A-WP06 - Debt Service'!AK$27/12,0)),"-")</f>
        <v>0</v>
      </c>
      <c r="AO447" s="261">
        <f>IFERROR(IF(-SUM(AO$20:AO446)+AO$15&lt;0.000001,0,IF($C447&gt;='H-32A-WP06 - Debt Service'!AL$24,'H-32A-WP06 - Debt Service'!AL$27/12,0)),"-")</f>
        <v>0</v>
      </c>
      <c r="AP447" s="261">
        <f>IFERROR(IF(-SUM(AP$20:AP446)+AP$15&lt;0.000001,0,IF($C447&gt;='H-32A-WP06 - Debt Service'!AM$24,'H-32A-WP06 - Debt Service'!AM$27/12,0)),"-")</f>
        <v>0</v>
      </c>
      <c r="AQ447" s="261">
        <f>IFERROR(IF(-SUM(AQ$20:AQ446)+AQ$15&lt;0.000001,0,IF($C447&gt;='H-32A-WP06 - Debt Service'!AN$24,'H-32A-WP06 - Debt Service'!AN$27/12,0)),"-")</f>
        <v>0</v>
      </c>
      <c r="AR447" s="261">
        <f>IFERROR(IF(-SUM(AR$20:AR446)+AR$15&lt;0.000001,0,IF($C447&gt;='H-32A-WP06 - Debt Service'!AO$24,'H-32A-WP06 - Debt Service'!AO$27/12,0)),"-")</f>
        <v>0</v>
      </c>
      <c r="AS447" s="261">
        <f>IFERROR(IF(-SUM(AS$20:AS446)+AS$15&lt;0.000001,0,IF($C447&gt;='H-32A-WP06 - Debt Service'!AP$24,'H-32A-WP06 - Debt Service'!AP$27/12,0)),"-")</f>
        <v>0</v>
      </c>
      <c r="AT447" s="261">
        <f>IFERROR(IF(-SUM(AT$20:AT446)+AT$15&lt;0.000001,0,IF($C447&gt;='H-32A-WP06 - Debt Service'!AQ$24,'H-32A-WP06 - Debt Service'!AQ$27/12,0)),"-")</f>
        <v>0</v>
      </c>
    </row>
    <row r="448" spans="2:46" x14ac:dyDescent="0.35">
      <c r="B448" s="252">
        <f t="shared" si="27"/>
        <v>2054</v>
      </c>
      <c r="C448" s="273">
        <f t="shared" si="29"/>
        <v>56493</v>
      </c>
      <c r="D448" s="273"/>
      <c r="E448" s="261">
        <f>IFERROR(IF(-SUM(E$20:E447)+E$15&lt;0.000001,0,IF($C448&gt;='H-32A-WP06 - Debt Service'!C$24,'H-32A-WP06 - Debt Service'!C$27/12,0)),"-")</f>
        <v>0</v>
      </c>
      <c r="F448" s="261">
        <f>IFERROR(IF(-SUM(F$20:F447)+F$15&lt;0.000001,0,IF($C448&gt;='H-32A-WP06 - Debt Service'!D$24,'H-32A-WP06 - Debt Service'!D$27/12,0)),"-")</f>
        <v>0</v>
      </c>
      <c r="G448" s="261">
        <f>IFERROR(IF(-SUM(G$20:G447)+G$15&lt;0.000001,0,IF($C448&gt;='H-32A-WP06 - Debt Service'!E$24,'H-32A-WP06 - Debt Service'!E$27/12,0)),"-")</f>
        <v>0</v>
      </c>
      <c r="H448" s="261">
        <f>IFERROR(IF(-SUM(H$20:H447)+H$15&lt;0.000001,0,IF($C448&gt;='H-32A-WP06 - Debt Service'!F$24,'H-32A-WP06 - Debt Service'!F$27/12,0)),"-")</f>
        <v>0</v>
      </c>
      <c r="I448" s="261">
        <f>IFERROR(IF(-SUM(I$20:I447)+I$15&lt;0.000001,0,IF($C448&gt;='H-32A-WP06 - Debt Service'!G$24,'H-32A-WP06 - Debt Service'!G$27/12,0)),"-")</f>
        <v>0</v>
      </c>
      <c r="J448" s="261">
        <f>IFERROR(IF(-SUM(J$20:J447)+J$15&lt;0.000001,0,IF($C448&gt;='H-32A-WP06 - Debt Service'!H$24,'H-32A-WP06 - Debt Service'!H$27/12,0)),"-")</f>
        <v>0</v>
      </c>
      <c r="K448" s="261">
        <f>IFERROR(IF(-SUM(K$20:K447)+K$15&lt;0.000001,0,IF($C448&gt;='H-32A-WP06 - Debt Service'!I$24,'H-32A-WP06 - Debt Service'!I$27/12,0)),"-")</f>
        <v>0</v>
      </c>
      <c r="L448" s="261">
        <f>IFERROR(IF(-SUM(L$20:L447)+L$15&lt;0.000001,0,IF($C448&gt;='H-32A-WP06 - Debt Service'!J$24,'H-32A-WP06 - Debt Service'!J$27/12,0)),"-")</f>
        <v>0</v>
      </c>
      <c r="M448" s="261">
        <f>IFERROR(IF(-SUM(M$20:M447)+M$15&lt;0.000001,0,IF($C448&gt;='H-32A-WP06 - Debt Service'!K$24,'H-32A-WP06 - Debt Service'!K$27/12,0)),"-")</f>
        <v>0</v>
      </c>
      <c r="N448" s="261"/>
      <c r="O448" s="261"/>
      <c r="P448" s="261">
        <f>IFERROR(IF(-SUM(P$20:P447)+P$15&lt;0.000001,0,IF($C448&gt;='H-32A-WP06 - Debt Service'!M$24,'H-32A-WP06 - Debt Service'!M$27/12,0)),"-")</f>
        <v>0</v>
      </c>
      <c r="Q448" s="261">
        <f>IFERROR(IF(-SUM(Q$20:Q447)+Q$15&lt;0.000001,0,IF($C448&gt;='H-32A-WP06 - Debt Service'!L$24,'H-32A-WP06 - Debt Service'!L$27/12,0)),"-")</f>
        <v>0</v>
      </c>
      <c r="R448" s="261">
        <f>IFERROR(IF(-SUM(R$20:R447)+R$15&lt;0.000001,0,IF($C448&gt;='H-32A-WP06 - Debt Service'!S$24,'H-32A-WP06 - Debt Service'!S$27/12,0)),"-")</f>
        <v>0</v>
      </c>
      <c r="S448" s="261">
        <f>IFERROR(IF(-SUM(S$20:S447)+S$15&lt;0.000001,0,IF($C448&gt;='H-32A-WP06 - Debt Service'!O$24,'H-32A-WP06 - Debt Service'!O$27/12,0)),"-")</f>
        <v>0</v>
      </c>
      <c r="T448" s="261">
        <f>IFERROR(IF(-SUM(T$20:T447)+T$15&lt;0.000001,0,IF($C448&gt;='H-32A-WP06 - Debt Service'!#REF!,'H-32A-WP06 - Debt Service'!#REF!/12,0)),"-")</f>
        <v>0</v>
      </c>
      <c r="U448" s="261">
        <f>IFERROR(IF(-SUM(U$20:U447)+U$15&lt;0.000001,0,IF($C448&gt;='H-32A-WP06 - Debt Service'!T$24,'H-32A-WP06 - Debt Service'!T$27/12,0)),"-")</f>
        <v>0</v>
      </c>
      <c r="V448" s="261">
        <f>IFERROR(IF(-SUM(V$20:V447)+V$15&lt;0.000001,0,IF($C448&gt;='H-32A-WP06 - Debt Service'!N$24,'H-32A-WP06 - Debt Service'!N$27/12,0)),"-")</f>
        <v>0</v>
      </c>
      <c r="W448" s="261">
        <f>IFERROR(IF(-SUM(W$20:W447)+W$15&lt;0.000001,0,IF($C448&gt;='H-32A-WP06 - Debt Service'!Q$24,'H-32A-WP06 - Debt Service'!Q$27/12,0)),"-")</f>
        <v>0</v>
      </c>
      <c r="X448" s="261">
        <f>IFERROR(IF(-SUM(X$20:X447)+X$15&lt;0.000001,0,IF($C448&gt;='H-32A-WP06 - Debt Service'!T$24,'H-32A-WP06 - Debt Service'!T$27/12,0)),"-")</f>
        <v>0</v>
      </c>
      <c r="Y448" s="261">
        <f>IFERROR(IF(-SUM(Y$20:Y447)+Y$15&lt;0.000001,0,IF($C448&gt;='H-32A-WP06 - Debt Service'!#REF!,'H-32A-WP06 - Debt Service'!#REF!/12,0)),"-")</f>
        <v>0</v>
      </c>
      <c r="Z448" s="261">
        <f>IFERROR(IF(-SUM(Z$20:Z447)+Z$15&lt;0.000001,0,IF($C448&gt;='H-32A-WP06 - Debt Service'!S$24,'H-32A-WP06 - Debt Service'!S$27/12,0)),"-")</f>
        <v>0</v>
      </c>
      <c r="AA448" s="261">
        <f>IFERROR(IF(-SUM(AA$20:AA447)+AA$15&lt;0.000001,0,IF($C448&gt;='H-32A-WP06 - Debt Service'!R$24,'H-32A-WP06 - Debt Service'!R$27/12,0)),"-")</f>
        <v>0</v>
      </c>
      <c r="AB448" s="261">
        <f>IFERROR(IF(-SUM(AB$20:AB447)+AB$15&lt;0.000001,0,IF($C448&gt;='H-32A-WP06 - Debt Service'!P$24,'H-32A-WP06 - Debt Service'!P$27/12,0)),"-")</f>
        <v>0</v>
      </c>
      <c r="AC448" s="261">
        <f>IFERROR(IF(-SUM(AC$20:AC447)+AC$15&lt;0.000001,0,IF($C448&gt;='H-32A-WP06 - Debt Service'!#REF!,'H-32A-WP06 - Debt Service'!#REF!/12,0)),"-")</f>
        <v>0</v>
      </c>
      <c r="AD448" s="261">
        <f>IFERROR(IF(-SUM(AD$20:AD447)+AD$15&lt;0.000001,0,IF($C448&gt;='H-32A-WP06 - Debt Service'!#REF!,'H-32A-WP06 - Debt Service'!#REF!/12,0)),"-")</f>
        <v>0</v>
      </c>
      <c r="AE448" s="261">
        <f>IFERROR(IF(-SUM(AE$20:AE447)+AE$15&lt;0.000001,0,IF($C448&gt;='H-32A-WP06 - Debt Service'!#REF!,'H-32A-WP06 - Debt Service'!#REF!/12,0)),"-")</f>
        <v>0</v>
      </c>
      <c r="AF448" s="261">
        <f>IFERROR(IF(-SUM(AF$20:AF447)+AF$15&lt;0.000001,0,IF($C448&gt;='H-32A-WP06 - Debt Service'!#REF!,'H-32A-WP06 - Debt Service'!#REF!/12,0)),"-")</f>
        <v>0</v>
      </c>
      <c r="AH448" s="252">
        <f t="shared" si="28"/>
        <v>2054</v>
      </c>
      <c r="AI448" s="273">
        <f t="shared" si="30"/>
        <v>56493</v>
      </c>
      <c r="AJ448" s="273"/>
      <c r="AK448" s="261" t="str">
        <f>IFERROR(IF(-SUM(AK$20:AK447)+AK$15&lt;0.000001,0,IF($C448&gt;='H-32A-WP06 - Debt Service'!AH$24,'H-32A-WP06 - Debt Service'!AH$27/12,0)),"-")</f>
        <v>-</v>
      </c>
      <c r="AL448" s="261">
        <f>IFERROR(IF(-SUM(AL$20:AL447)+AL$15&lt;0.000001,0,IF($C448&gt;='H-32A-WP06 - Debt Service'!AI$24,'H-32A-WP06 - Debt Service'!AI$27/12,0)),"-")</f>
        <v>0</v>
      </c>
      <c r="AM448" s="261">
        <f>IFERROR(IF(-SUM(AM$20:AM447)+AM$15&lt;0.000001,0,IF($C448&gt;='H-32A-WP06 - Debt Service'!AJ$24,'H-32A-WP06 - Debt Service'!AJ$27/12,0)),"-")</f>
        <v>0</v>
      </c>
      <c r="AN448" s="261">
        <f>IFERROR(IF(-SUM(AN$20:AN447)+AN$15&lt;0.000001,0,IF($C448&gt;='H-32A-WP06 - Debt Service'!AK$24,'H-32A-WP06 - Debt Service'!AK$27/12,0)),"-")</f>
        <v>0</v>
      </c>
      <c r="AO448" s="261">
        <f>IFERROR(IF(-SUM(AO$20:AO447)+AO$15&lt;0.000001,0,IF($C448&gt;='H-32A-WP06 - Debt Service'!AL$24,'H-32A-WP06 - Debt Service'!AL$27/12,0)),"-")</f>
        <v>0</v>
      </c>
      <c r="AP448" s="261">
        <f>IFERROR(IF(-SUM(AP$20:AP447)+AP$15&lt;0.000001,0,IF($C448&gt;='H-32A-WP06 - Debt Service'!AM$24,'H-32A-WP06 - Debt Service'!AM$27/12,0)),"-")</f>
        <v>0</v>
      </c>
      <c r="AQ448" s="261">
        <f>IFERROR(IF(-SUM(AQ$20:AQ447)+AQ$15&lt;0.000001,0,IF($C448&gt;='H-32A-WP06 - Debt Service'!AN$24,'H-32A-WP06 - Debt Service'!AN$27/12,0)),"-")</f>
        <v>0</v>
      </c>
      <c r="AR448" s="261">
        <f>IFERROR(IF(-SUM(AR$20:AR447)+AR$15&lt;0.000001,0,IF($C448&gt;='H-32A-WP06 - Debt Service'!AO$24,'H-32A-WP06 - Debt Service'!AO$27/12,0)),"-")</f>
        <v>0</v>
      </c>
      <c r="AS448" s="261">
        <f>IFERROR(IF(-SUM(AS$20:AS447)+AS$15&lt;0.000001,0,IF($C448&gt;='H-32A-WP06 - Debt Service'!AP$24,'H-32A-WP06 - Debt Service'!AP$27/12,0)),"-")</f>
        <v>0</v>
      </c>
      <c r="AT448" s="261">
        <f>IFERROR(IF(-SUM(AT$20:AT447)+AT$15&lt;0.000001,0,IF($C448&gt;='H-32A-WP06 - Debt Service'!AQ$24,'H-32A-WP06 - Debt Service'!AQ$27/12,0)),"-")</f>
        <v>0</v>
      </c>
    </row>
    <row r="449" spans="2:46" x14ac:dyDescent="0.35">
      <c r="B449" s="252">
        <f t="shared" si="27"/>
        <v>2054</v>
      </c>
      <c r="C449" s="273">
        <f t="shared" si="29"/>
        <v>56523</v>
      </c>
      <c r="D449" s="273"/>
      <c r="E449" s="261">
        <f>IFERROR(IF(-SUM(E$20:E448)+E$15&lt;0.000001,0,IF($C449&gt;='H-32A-WP06 - Debt Service'!C$24,'H-32A-WP06 - Debt Service'!C$27/12,0)),"-")</f>
        <v>0</v>
      </c>
      <c r="F449" s="261">
        <f>IFERROR(IF(-SUM(F$20:F448)+F$15&lt;0.000001,0,IF($C449&gt;='H-32A-WP06 - Debt Service'!D$24,'H-32A-WP06 - Debt Service'!D$27/12,0)),"-")</f>
        <v>0</v>
      </c>
      <c r="G449" s="261">
        <f>IFERROR(IF(-SUM(G$20:G448)+G$15&lt;0.000001,0,IF($C449&gt;='H-32A-WP06 - Debt Service'!E$24,'H-32A-WP06 - Debt Service'!E$27/12,0)),"-")</f>
        <v>0</v>
      </c>
      <c r="H449" s="261">
        <f>IFERROR(IF(-SUM(H$20:H448)+H$15&lt;0.000001,0,IF($C449&gt;='H-32A-WP06 - Debt Service'!F$24,'H-32A-WP06 - Debt Service'!F$27/12,0)),"-")</f>
        <v>0</v>
      </c>
      <c r="I449" s="261">
        <f>IFERROR(IF(-SUM(I$20:I448)+I$15&lt;0.000001,0,IF($C449&gt;='H-32A-WP06 - Debt Service'!G$24,'H-32A-WP06 - Debt Service'!G$27/12,0)),"-")</f>
        <v>0</v>
      </c>
      <c r="J449" s="261">
        <f>IFERROR(IF(-SUM(J$20:J448)+J$15&lt;0.000001,0,IF($C449&gt;='H-32A-WP06 - Debt Service'!H$24,'H-32A-WP06 - Debt Service'!H$27/12,0)),"-")</f>
        <v>0</v>
      </c>
      <c r="K449" s="261">
        <f>IFERROR(IF(-SUM(K$20:K448)+K$15&lt;0.000001,0,IF($C449&gt;='H-32A-WP06 - Debt Service'!I$24,'H-32A-WP06 - Debt Service'!I$27/12,0)),"-")</f>
        <v>0</v>
      </c>
      <c r="L449" s="261">
        <f>IFERROR(IF(-SUM(L$20:L448)+L$15&lt;0.000001,0,IF($C449&gt;='H-32A-WP06 - Debt Service'!J$24,'H-32A-WP06 - Debt Service'!J$27/12,0)),"-")</f>
        <v>0</v>
      </c>
      <c r="M449" s="261">
        <f>IFERROR(IF(-SUM(M$20:M448)+M$15&lt;0.000001,0,IF($C449&gt;='H-32A-WP06 - Debt Service'!K$24,'H-32A-WP06 - Debt Service'!K$27/12,0)),"-")</f>
        <v>0</v>
      </c>
      <c r="N449" s="261"/>
      <c r="O449" s="261"/>
      <c r="P449" s="261">
        <f>IFERROR(IF(-SUM(P$20:P448)+P$15&lt;0.000001,0,IF($C449&gt;='H-32A-WP06 - Debt Service'!M$24,'H-32A-WP06 - Debt Service'!M$27/12,0)),"-")</f>
        <v>0</v>
      </c>
      <c r="Q449" s="261">
        <f>IFERROR(IF(-SUM(Q$20:Q448)+Q$15&lt;0.000001,0,IF($C449&gt;='H-32A-WP06 - Debt Service'!L$24,'H-32A-WP06 - Debt Service'!L$27/12,0)),"-")</f>
        <v>0</v>
      </c>
      <c r="R449" s="261">
        <f>IFERROR(IF(-SUM(R$20:R448)+R$15&lt;0.000001,0,IF($C449&gt;='H-32A-WP06 - Debt Service'!S$24,'H-32A-WP06 - Debt Service'!S$27/12,0)),"-")</f>
        <v>0</v>
      </c>
      <c r="S449" s="261">
        <f>IFERROR(IF(-SUM(S$20:S448)+S$15&lt;0.000001,0,IF($C449&gt;='H-32A-WP06 - Debt Service'!O$24,'H-32A-WP06 - Debt Service'!O$27/12,0)),"-")</f>
        <v>0</v>
      </c>
      <c r="T449" s="261">
        <f>IFERROR(IF(-SUM(T$20:T448)+T$15&lt;0.000001,0,IF($C449&gt;='H-32A-WP06 - Debt Service'!#REF!,'H-32A-WP06 - Debt Service'!#REF!/12,0)),"-")</f>
        <v>0</v>
      </c>
      <c r="U449" s="261">
        <f>IFERROR(IF(-SUM(U$20:U448)+U$15&lt;0.000001,0,IF($C449&gt;='H-32A-WP06 - Debt Service'!T$24,'H-32A-WP06 - Debt Service'!T$27/12,0)),"-")</f>
        <v>0</v>
      </c>
      <c r="V449" s="261">
        <f>IFERROR(IF(-SUM(V$20:V448)+V$15&lt;0.000001,0,IF($C449&gt;='H-32A-WP06 - Debt Service'!N$24,'H-32A-WP06 - Debt Service'!N$27/12,0)),"-")</f>
        <v>0</v>
      </c>
      <c r="W449" s="261">
        <f>IFERROR(IF(-SUM(W$20:W448)+W$15&lt;0.000001,0,IF($C449&gt;='H-32A-WP06 - Debt Service'!Q$24,'H-32A-WP06 - Debt Service'!Q$27/12,0)),"-")</f>
        <v>0</v>
      </c>
      <c r="X449" s="261">
        <f>IFERROR(IF(-SUM(X$20:X448)+X$15&lt;0.000001,0,IF($C449&gt;='H-32A-WP06 - Debt Service'!T$24,'H-32A-WP06 - Debt Service'!T$27/12,0)),"-")</f>
        <v>0</v>
      </c>
      <c r="Y449" s="261">
        <f>IFERROR(IF(-SUM(Y$20:Y448)+Y$15&lt;0.000001,0,IF($C449&gt;='H-32A-WP06 - Debt Service'!#REF!,'H-32A-WP06 - Debt Service'!#REF!/12,0)),"-")</f>
        <v>0</v>
      </c>
      <c r="Z449" s="261">
        <f>IFERROR(IF(-SUM(Z$20:Z448)+Z$15&lt;0.000001,0,IF($C449&gt;='H-32A-WP06 - Debt Service'!S$24,'H-32A-WP06 - Debt Service'!S$27/12,0)),"-")</f>
        <v>0</v>
      </c>
      <c r="AA449" s="261">
        <f>IFERROR(IF(-SUM(AA$20:AA448)+AA$15&lt;0.000001,0,IF($C449&gt;='H-32A-WP06 - Debt Service'!R$24,'H-32A-WP06 - Debt Service'!R$27/12,0)),"-")</f>
        <v>0</v>
      </c>
      <c r="AB449" s="261">
        <f>IFERROR(IF(-SUM(AB$20:AB448)+AB$15&lt;0.000001,0,IF($C449&gt;='H-32A-WP06 - Debt Service'!P$24,'H-32A-WP06 - Debt Service'!P$27/12,0)),"-")</f>
        <v>0</v>
      </c>
      <c r="AC449" s="261">
        <f>IFERROR(IF(-SUM(AC$20:AC448)+AC$15&lt;0.000001,0,IF($C449&gt;='H-32A-WP06 - Debt Service'!#REF!,'H-32A-WP06 - Debt Service'!#REF!/12,0)),"-")</f>
        <v>0</v>
      </c>
      <c r="AD449" s="261">
        <f>IFERROR(IF(-SUM(AD$20:AD448)+AD$15&lt;0.000001,0,IF($C449&gt;='H-32A-WP06 - Debt Service'!#REF!,'H-32A-WP06 - Debt Service'!#REF!/12,0)),"-")</f>
        <v>0</v>
      </c>
      <c r="AE449" s="261">
        <f>IFERROR(IF(-SUM(AE$20:AE448)+AE$15&lt;0.000001,0,IF($C449&gt;='H-32A-WP06 - Debt Service'!#REF!,'H-32A-WP06 - Debt Service'!#REF!/12,0)),"-")</f>
        <v>0</v>
      </c>
      <c r="AF449" s="261">
        <f>IFERROR(IF(-SUM(AF$20:AF448)+AF$15&lt;0.000001,0,IF($C449&gt;='H-32A-WP06 - Debt Service'!#REF!,'H-32A-WP06 - Debt Service'!#REF!/12,0)),"-")</f>
        <v>0</v>
      </c>
      <c r="AH449" s="252">
        <f t="shared" si="28"/>
        <v>2054</v>
      </c>
      <c r="AI449" s="273">
        <f t="shared" si="30"/>
        <v>56523</v>
      </c>
      <c r="AJ449" s="273"/>
      <c r="AK449" s="261" t="str">
        <f>IFERROR(IF(-SUM(AK$20:AK448)+AK$15&lt;0.000001,0,IF($C449&gt;='H-32A-WP06 - Debt Service'!AH$24,'H-32A-WP06 - Debt Service'!AH$27/12,0)),"-")</f>
        <v>-</v>
      </c>
      <c r="AL449" s="261">
        <f>IFERROR(IF(-SUM(AL$20:AL448)+AL$15&lt;0.000001,0,IF($C449&gt;='H-32A-WP06 - Debt Service'!AI$24,'H-32A-WP06 - Debt Service'!AI$27/12,0)),"-")</f>
        <v>0</v>
      </c>
      <c r="AM449" s="261">
        <f>IFERROR(IF(-SUM(AM$20:AM448)+AM$15&lt;0.000001,0,IF($C449&gt;='H-32A-WP06 - Debt Service'!AJ$24,'H-32A-WP06 - Debt Service'!AJ$27/12,0)),"-")</f>
        <v>0</v>
      </c>
      <c r="AN449" s="261">
        <f>IFERROR(IF(-SUM(AN$20:AN448)+AN$15&lt;0.000001,0,IF($C449&gt;='H-32A-WP06 - Debt Service'!AK$24,'H-32A-WP06 - Debt Service'!AK$27/12,0)),"-")</f>
        <v>0</v>
      </c>
      <c r="AO449" s="261">
        <f>IFERROR(IF(-SUM(AO$20:AO448)+AO$15&lt;0.000001,0,IF($C449&gt;='H-32A-WP06 - Debt Service'!AL$24,'H-32A-WP06 - Debt Service'!AL$27/12,0)),"-")</f>
        <v>0</v>
      </c>
      <c r="AP449" s="261">
        <f>IFERROR(IF(-SUM(AP$20:AP448)+AP$15&lt;0.000001,0,IF($C449&gt;='H-32A-WP06 - Debt Service'!AM$24,'H-32A-WP06 - Debt Service'!AM$27/12,0)),"-")</f>
        <v>0</v>
      </c>
      <c r="AQ449" s="261">
        <f>IFERROR(IF(-SUM(AQ$20:AQ448)+AQ$15&lt;0.000001,0,IF($C449&gt;='H-32A-WP06 - Debt Service'!AN$24,'H-32A-WP06 - Debt Service'!AN$27/12,0)),"-")</f>
        <v>0</v>
      </c>
      <c r="AR449" s="261">
        <f>IFERROR(IF(-SUM(AR$20:AR448)+AR$15&lt;0.000001,0,IF($C449&gt;='H-32A-WP06 - Debt Service'!AO$24,'H-32A-WP06 - Debt Service'!AO$27/12,0)),"-")</f>
        <v>0</v>
      </c>
      <c r="AS449" s="261">
        <f>IFERROR(IF(-SUM(AS$20:AS448)+AS$15&lt;0.000001,0,IF($C449&gt;='H-32A-WP06 - Debt Service'!AP$24,'H-32A-WP06 - Debt Service'!AP$27/12,0)),"-")</f>
        <v>0</v>
      </c>
      <c r="AT449" s="261">
        <f>IFERROR(IF(-SUM(AT$20:AT448)+AT$15&lt;0.000001,0,IF($C449&gt;='H-32A-WP06 - Debt Service'!AQ$24,'H-32A-WP06 - Debt Service'!AQ$27/12,0)),"-")</f>
        <v>0</v>
      </c>
    </row>
    <row r="450" spans="2:46" x14ac:dyDescent="0.35">
      <c r="B450" s="252">
        <f t="shared" si="27"/>
        <v>2054</v>
      </c>
      <c r="C450" s="273">
        <f t="shared" si="29"/>
        <v>56554</v>
      </c>
      <c r="D450" s="273"/>
      <c r="E450" s="261">
        <f>IFERROR(IF(-SUM(E$20:E449)+E$15&lt;0.000001,0,IF($C450&gt;='H-32A-WP06 - Debt Service'!C$24,'H-32A-WP06 - Debt Service'!C$27/12,0)),"-")</f>
        <v>0</v>
      </c>
      <c r="F450" s="261">
        <f>IFERROR(IF(-SUM(F$20:F449)+F$15&lt;0.000001,0,IF($C450&gt;='H-32A-WP06 - Debt Service'!D$24,'H-32A-WP06 - Debt Service'!D$27/12,0)),"-")</f>
        <v>0</v>
      </c>
      <c r="G450" s="261">
        <f>IFERROR(IF(-SUM(G$20:G449)+G$15&lt;0.000001,0,IF($C450&gt;='H-32A-WP06 - Debt Service'!E$24,'H-32A-WP06 - Debt Service'!E$27/12,0)),"-")</f>
        <v>0</v>
      </c>
      <c r="H450" s="261">
        <f>IFERROR(IF(-SUM(H$20:H449)+H$15&lt;0.000001,0,IF($C450&gt;='H-32A-WP06 - Debt Service'!F$24,'H-32A-WP06 - Debt Service'!F$27/12,0)),"-")</f>
        <v>0</v>
      </c>
      <c r="I450" s="261">
        <f>IFERROR(IF(-SUM(I$20:I449)+I$15&lt;0.000001,0,IF($C450&gt;='H-32A-WP06 - Debt Service'!G$24,'H-32A-WP06 - Debt Service'!G$27/12,0)),"-")</f>
        <v>0</v>
      </c>
      <c r="J450" s="261">
        <f>IFERROR(IF(-SUM(J$20:J449)+J$15&lt;0.000001,0,IF($C450&gt;='H-32A-WP06 - Debt Service'!H$24,'H-32A-WP06 - Debt Service'!H$27/12,0)),"-")</f>
        <v>0</v>
      </c>
      <c r="K450" s="261">
        <f>IFERROR(IF(-SUM(K$20:K449)+K$15&lt;0.000001,0,IF($C450&gt;='H-32A-WP06 - Debt Service'!I$24,'H-32A-WP06 - Debt Service'!I$27/12,0)),"-")</f>
        <v>0</v>
      </c>
      <c r="L450" s="261">
        <f>IFERROR(IF(-SUM(L$20:L449)+L$15&lt;0.000001,0,IF($C450&gt;='H-32A-WP06 - Debt Service'!J$24,'H-32A-WP06 - Debt Service'!J$27/12,0)),"-")</f>
        <v>0</v>
      </c>
      <c r="M450" s="261">
        <f>IFERROR(IF(-SUM(M$20:M449)+M$15&lt;0.000001,0,IF($C450&gt;='H-32A-WP06 - Debt Service'!K$24,'H-32A-WP06 - Debt Service'!K$27/12,0)),"-")</f>
        <v>0</v>
      </c>
      <c r="N450" s="261"/>
      <c r="O450" s="261"/>
      <c r="P450" s="261">
        <f>IFERROR(IF(-SUM(P$20:P449)+P$15&lt;0.000001,0,IF($C450&gt;='H-32A-WP06 - Debt Service'!M$24,'H-32A-WP06 - Debt Service'!M$27/12,0)),"-")</f>
        <v>0</v>
      </c>
      <c r="Q450" s="261">
        <f>IFERROR(IF(-SUM(Q$20:Q449)+Q$15&lt;0.000001,0,IF($C450&gt;='H-32A-WP06 - Debt Service'!L$24,'H-32A-WP06 - Debt Service'!L$27/12,0)),"-")</f>
        <v>0</v>
      </c>
      <c r="R450" s="261">
        <f>IFERROR(IF(-SUM(R$20:R449)+R$15&lt;0.000001,0,IF($C450&gt;='H-32A-WP06 - Debt Service'!S$24,'H-32A-WP06 - Debt Service'!S$27/12,0)),"-")</f>
        <v>0</v>
      </c>
      <c r="S450" s="261">
        <f>IFERROR(IF(-SUM(S$20:S449)+S$15&lt;0.000001,0,IF($C450&gt;='H-32A-WP06 - Debt Service'!O$24,'H-32A-WP06 - Debt Service'!O$27/12,0)),"-")</f>
        <v>0</v>
      </c>
      <c r="T450" s="261">
        <f>IFERROR(IF(-SUM(T$20:T449)+T$15&lt;0.000001,0,IF($C450&gt;='H-32A-WP06 - Debt Service'!#REF!,'H-32A-WP06 - Debt Service'!#REF!/12,0)),"-")</f>
        <v>0</v>
      </c>
      <c r="U450" s="261">
        <f>IFERROR(IF(-SUM(U$20:U449)+U$15&lt;0.000001,0,IF($C450&gt;='H-32A-WP06 - Debt Service'!T$24,'H-32A-WP06 - Debt Service'!T$27/12,0)),"-")</f>
        <v>0</v>
      </c>
      <c r="V450" s="261">
        <f>IFERROR(IF(-SUM(V$20:V449)+V$15&lt;0.000001,0,IF($C450&gt;='H-32A-WP06 - Debt Service'!N$24,'H-32A-WP06 - Debt Service'!N$27/12,0)),"-")</f>
        <v>0</v>
      </c>
      <c r="W450" s="261">
        <f>IFERROR(IF(-SUM(W$20:W449)+W$15&lt;0.000001,0,IF($C450&gt;='H-32A-WP06 - Debt Service'!Q$24,'H-32A-WP06 - Debt Service'!Q$27/12,0)),"-")</f>
        <v>0</v>
      </c>
      <c r="X450" s="261">
        <f>IFERROR(IF(-SUM(X$20:X449)+X$15&lt;0.000001,0,IF($C450&gt;='H-32A-WP06 - Debt Service'!T$24,'H-32A-WP06 - Debt Service'!T$27/12,0)),"-")</f>
        <v>0</v>
      </c>
      <c r="Y450" s="261">
        <f>IFERROR(IF(-SUM(Y$20:Y449)+Y$15&lt;0.000001,0,IF($C450&gt;='H-32A-WP06 - Debt Service'!#REF!,'H-32A-WP06 - Debt Service'!#REF!/12,0)),"-")</f>
        <v>0</v>
      </c>
      <c r="Z450" s="261">
        <f>IFERROR(IF(-SUM(Z$20:Z449)+Z$15&lt;0.000001,0,IF($C450&gt;='H-32A-WP06 - Debt Service'!S$24,'H-32A-WP06 - Debt Service'!S$27/12,0)),"-")</f>
        <v>0</v>
      </c>
      <c r="AA450" s="261">
        <f>IFERROR(IF(-SUM(AA$20:AA449)+AA$15&lt;0.000001,0,IF($C450&gt;='H-32A-WP06 - Debt Service'!R$24,'H-32A-WP06 - Debt Service'!R$27/12,0)),"-")</f>
        <v>0</v>
      </c>
      <c r="AB450" s="261">
        <f>IFERROR(IF(-SUM(AB$20:AB449)+AB$15&lt;0.000001,0,IF($C450&gt;='H-32A-WP06 - Debt Service'!P$24,'H-32A-WP06 - Debt Service'!P$27/12,0)),"-")</f>
        <v>0</v>
      </c>
      <c r="AC450" s="261">
        <f>IFERROR(IF(-SUM(AC$20:AC449)+AC$15&lt;0.000001,0,IF($C450&gt;='H-32A-WP06 - Debt Service'!#REF!,'H-32A-WP06 - Debt Service'!#REF!/12,0)),"-")</f>
        <v>0</v>
      </c>
      <c r="AD450" s="261">
        <f>IFERROR(IF(-SUM(AD$20:AD449)+AD$15&lt;0.000001,0,IF($C450&gt;='H-32A-WP06 - Debt Service'!#REF!,'H-32A-WP06 - Debt Service'!#REF!/12,0)),"-")</f>
        <v>0</v>
      </c>
      <c r="AE450" s="261">
        <f>IFERROR(IF(-SUM(AE$20:AE449)+AE$15&lt;0.000001,0,IF($C450&gt;='H-32A-WP06 - Debt Service'!#REF!,'H-32A-WP06 - Debt Service'!#REF!/12,0)),"-")</f>
        <v>0</v>
      </c>
      <c r="AF450" s="261">
        <f>IFERROR(IF(-SUM(AF$20:AF449)+AF$15&lt;0.000001,0,IF($C450&gt;='H-32A-WP06 - Debt Service'!#REF!,'H-32A-WP06 - Debt Service'!#REF!/12,0)),"-")</f>
        <v>0</v>
      </c>
      <c r="AH450" s="252">
        <f t="shared" si="28"/>
        <v>2054</v>
      </c>
      <c r="AI450" s="273">
        <f t="shared" si="30"/>
        <v>56554</v>
      </c>
      <c r="AJ450" s="273"/>
      <c r="AK450" s="261" t="str">
        <f>IFERROR(IF(-SUM(AK$20:AK449)+AK$15&lt;0.000001,0,IF($C450&gt;='H-32A-WP06 - Debt Service'!AH$24,'H-32A-WP06 - Debt Service'!AH$27/12,0)),"-")</f>
        <v>-</v>
      </c>
      <c r="AL450" s="261">
        <f>IFERROR(IF(-SUM(AL$20:AL449)+AL$15&lt;0.000001,0,IF($C450&gt;='H-32A-WP06 - Debt Service'!AI$24,'H-32A-WP06 - Debt Service'!AI$27/12,0)),"-")</f>
        <v>0</v>
      </c>
      <c r="AM450" s="261">
        <f>IFERROR(IF(-SUM(AM$20:AM449)+AM$15&lt;0.000001,0,IF($C450&gt;='H-32A-WP06 - Debt Service'!AJ$24,'H-32A-WP06 - Debt Service'!AJ$27/12,0)),"-")</f>
        <v>0</v>
      </c>
      <c r="AN450" s="261">
        <f>IFERROR(IF(-SUM(AN$20:AN449)+AN$15&lt;0.000001,0,IF($C450&gt;='H-32A-WP06 - Debt Service'!AK$24,'H-32A-WP06 - Debt Service'!AK$27/12,0)),"-")</f>
        <v>0</v>
      </c>
      <c r="AO450" s="261">
        <f>IFERROR(IF(-SUM(AO$20:AO449)+AO$15&lt;0.000001,0,IF($C450&gt;='H-32A-WP06 - Debt Service'!AL$24,'H-32A-WP06 - Debt Service'!AL$27/12,0)),"-")</f>
        <v>0</v>
      </c>
      <c r="AP450" s="261">
        <f>IFERROR(IF(-SUM(AP$20:AP449)+AP$15&lt;0.000001,0,IF($C450&gt;='H-32A-WP06 - Debt Service'!AM$24,'H-32A-WP06 - Debt Service'!AM$27/12,0)),"-")</f>
        <v>0</v>
      </c>
      <c r="AQ450" s="261">
        <f>IFERROR(IF(-SUM(AQ$20:AQ449)+AQ$15&lt;0.000001,0,IF($C450&gt;='H-32A-WP06 - Debt Service'!AN$24,'H-32A-WP06 - Debt Service'!AN$27/12,0)),"-")</f>
        <v>0</v>
      </c>
      <c r="AR450" s="261">
        <f>IFERROR(IF(-SUM(AR$20:AR449)+AR$15&lt;0.000001,0,IF($C450&gt;='H-32A-WP06 - Debt Service'!AO$24,'H-32A-WP06 - Debt Service'!AO$27/12,0)),"-")</f>
        <v>0</v>
      </c>
      <c r="AS450" s="261">
        <f>IFERROR(IF(-SUM(AS$20:AS449)+AS$15&lt;0.000001,0,IF($C450&gt;='H-32A-WP06 - Debt Service'!AP$24,'H-32A-WP06 - Debt Service'!AP$27/12,0)),"-")</f>
        <v>0</v>
      </c>
      <c r="AT450" s="261">
        <f>IFERROR(IF(-SUM(AT$20:AT449)+AT$15&lt;0.000001,0,IF($C450&gt;='H-32A-WP06 - Debt Service'!AQ$24,'H-32A-WP06 - Debt Service'!AQ$27/12,0)),"-")</f>
        <v>0</v>
      </c>
    </row>
    <row r="451" spans="2:46" x14ac:dyDescent="0.35">
      <c r="B451" s="252">
        <f t="shared" si="27"/>
        <v>2054</v>
      </c>
      <c r="C451" s="273">
        <f t="shared" si="29"/>
        <v>56584</v>
      </c>
      <c r="D451" s="273"/>
      <c r="E451" s="261">
        <f>IFERROR(IF(-SUM(E$20:E450)+E$15&lt;0.000001,0,IF($C451&gt;='H-32A-WP06 - Debt Service'!C$24,'H-32A-WP06 - Debt Service'!C$27/12,0)),"-")</f>
        <v>0</v>
      </c>
      <c r="F451" s="261">
        <f>IFERROR(IF(-SUM(F$20:F450)+F$15&lt;0.000001,0,IF($C451&gt;='H-32A-WP06 - Debt Service'!D$24,'H-32A-WP06 - Debt Service'!D$27/12,0)),"-")</f>
        <v>0</v>
      </c>
      <c r="G451" s="261">
        <f>IFERROR(IF(-SUM(G$20:G450)+G$15&lt;0.000001,0,IF($C451&gt;='H-32A-WP06 - Debt Service'!E$24,'H-32A-WP06 - Debt Service'!E$27/12,0)),"-")</f>
        <v>0</v>
      </c>
      <c r="H451" s="261">
        <f>IFERROR(IF(-SUM(H$20:H450)+H$15&lt;0.000001,0,IF($C451&gt;='H-32A-WP06 - Debt Service'!F$24,'H-32A-WP06 - Debt Service'!F$27/12,0)),"-")</f>
        <v>0</v>
      </c>
      <c r="I451" s="261">
        <f>IFERROR(IF(-SUM(I$20:I450)+I$15&lt;0.000001,0,IF($C451&gt;='H-32A-WP06 - Debt Service'!G$24,'H-32A-WP06 - Debt Service'!G$27/12,0)),"-")</f>
        <v>0</v>
      </c>
      <c r="J451" s="261">
        <f>IFERROR(IF(-SUM(J$20:J450)+J$15&lt;0.000001,0,IF($C451&gt;='H-32A-WP06 - Debt Service'!H$24,'H-32A-WP06 - Debt Service'!H$27/12,0)),"-")</f>
        <v>0</v>
      </c>
      <c r="K451" s="261">
        <f>IFERROR(IF(-SUM(K$20:K450)+K$15&lt;0.000001,0,IF($C451&gt;='H-32A-WP06 - Debt Service'!I$24,'H-32A-WP06 - Debt Service'!I$27/12,0)),"-")</f>
        <v>0</v>
      </c>
      <c r="L451" s="261">
        <f>IFERROR(IF(-SUM(L$20:L450)+L$15&lt;0.000001,0,IF($C451&gt;='H-32A-WP06 - Debt Service'!J$24,'H-32A-WP06 - Debt Service'!J$27/12,0)),"-")</f>
        <v>0</v>
      </c>
      <c r="M451" s="261">
        <f>IFERROR(IF(-SUM(M$20:M450)+M$15&lt;0.000001,0,IF($C451&gt;='H-32A-WP06 - Debt Service'!K$24,'H-32A-WP06 - Debt Service'!K$27/12,0)),"-")</f>
        <v>0</v>
      </c>
      <c r="N451" s="261"/>
      <c r="O451" s="261"/>
      <c r="P451" s="261">
        <f>IFERROR(IF(-SUM(P$20:P450)+P$15&lt;0.000001,0,IF($C451&gt;='H-32A-WP06 - Debt Service'!M$24,'H-32A-WP06 - Debt Service'!M$27/12,0)),"-")</f>
        <v>0</v>
      </c>
      <c r="Q451" s="261">
        <f>IFERROR(IF(-SUM(Q$20:Q450)+Q$15&lt;0.000001,0,IF($C451&gt;='H-32A-WP06 - Debt Service'!L$24,'H-32A-WP06 - Debt Service'!L$27/12,0)),"-")</f>
        <v>0</v>
      </c>
      <c r="R451" s="261">
        <f>IFERROR(IF(-SUM(R$20:R450)+R$15&lt;0.000001,0,IF($C451&gt;='H-32A-WP06 - Debt Service'!S$24,'H-32A-WP06 - Debt Service'!S$27/12,0)),"-")</f>
        <v>0</v>
      </c>
      <c r="S451" s="261">
        <f>IFERROR(IF(-SUM(S$20:S450)+S$15&lt;0.000001,0,IF($C451&gt;='H-32A-WP06 - Debt Service'!O$24,'H-32A-WP06 - Debt Service'!O$27/12,0)),"-")</f>
        <v>0</v>
      </c>
      <c r="T451" s="261">
        <f>IFERROR(IF(-SUM(T$20:T450)+T$15&lt;0.000001,0,IF($C451&gt;='H-32A-WP06 - Debt Service'!#REF!,'H-32A-WP06 - Debt Service'!#REF!/12,0)),"-")</f>
        <v>0</v>
      </c>
      <c r="U451" s="261">
        <f>IFERROR(IF(-SUM(U$20:U450)+U$15&lt;0.000001,0,IF($C451&gt;='H-32A-WP06 - Debt Service'!T$24,'H-32A-WP06 - Debt Service'!T$27/12,0)),"-")</f>
        <v>0</v>
      </c>
      <c r="V451" s="261">
        <f>IFERROR(IF(-SUM(V$20:V450)+V$15&lt;0.000001,0,IF($C451&gt;='H-32A-WP06 - Debt Service'!N$24,'H-32A-WP06 - Debt Service'!N$27/12,0)),"-")</f>
        <v>0</v>
      </c>
      <c r="W451" s="261">
        <f>IFERROR(IF(-SUM(W$20:W450)+W$15&lt;0.000001,0,IF($C451&gt;='H-32A-WP06 - Debt Service'!Q$24,'H-32A-WP06 - Debt Service'!Q$27/12,0)),"-")</f>
        <v>0</v>
      </c>
      <c r="X451" s="261">
        <f>IFERROR(IF(-SUM(X$20:X450)+X$15&lt;0.000001,0,IF($C451&gt;='H-32A-WP06 - Debt Service'!T$24,'H-32A-WP06 - Debt Service'!T$27/12,0)),"-")</f>
        <v>0</v>
      </c>
      <c r="Y451" s="261">
        <f>IFERROR(IF(-SUM(Y$20:Y450)+Y$15&lt;0.000001,0,IF($C451&gt;='H-32A-WP06 - Debt Service'!#REF!,'H-32A-WP06 - Debt Service'!#REF!/12,0)),"-")</f>
        <v>0</v>
      </c>
      <c r="Z451" s="261">
        <f>IFERROR(IF(-SUM(Z$20:Z450)+Z$15&lt;0.000001,0,IF($C451&gt;='H-32A-WP06 - Debt Service'!S$24,'H-32A-WP06 - Debt Service'!S$27/12,0)),"-")</f>
        <v>0</v>
      </c>
      <c r="AA451" s="261">
        <f>IFERROR(IF(-SUM(AA$20:AA450)+AA$15&lt;0.000001,0,IF($C451&gt;='H-32A-WP06 - Debt Service'!R$24,'H-32A-WP06 - Debt Service'!R$27/12,0)),"-")</f>
        <v>0</v>
      </c>
      <c r="AB451" s="261">
        <f>IFERROR(IF(-SUM(AB$20:AB450)+AB$15&lt;0.000001,0,IF($C451&gt;='H-32A-WP06 - Debt Service'!P$24,'H-32A-WP06 - Debt Service'!P$27/12,0)),"-")</f>
        <v>0</v>
      </c>
      <c r="AC451" s="261">
        <f>IFERROR(IF(-SUM(AC$20:AC450)+AC$15&lt;0.000001,0,IF($C451&gt;='H-32A-WP06 - Debt Service'!#REF!,'H-32A-WP06 - Debt Service'!#REF!/12,0)),"-")</f>
        <v>0</v>
      </c>
      <c r="AD451" s="261">
        <f>IFERROR(IF(-SUM(AD$20:AD450)+AD$15&lt;0.000001,0,IF($C451&gt;='H-32A-WP06 - Debt Service'!#REF!,'H-32A-WP06 - Debt Service'!#REF!/12,0)),"-")</f>
        <v>0</v>
      </c>
      <c r="AE451" s="261">
        <f>IFERROR(IF(-SUM(AE$20:AE450)+AE$15&lt;0.000001,0,IF($C451&gt;='H-32A-WP06 - Debt Service'!#REF!,'H-32A-WP06 - Debt Service'!#REF!/12,0)),"-")</f>
        <v>0</v>
      </c>
      <c r="AF451" s="261">
        <f>IFERROR(IF(-SUM(AF$20:AF450)+AF$15&lt;0.000001,0,IF($C451&gt;='H-32A-WP06 - Debt Service'!#REF!,'H-32A-WP06 - Debt Service'!#REF!/12,0)),"-")</f>
        <v>0</v>
      </c>
      <c r="AH451" s="252">
        <f t="shared" si="28"/>
        <v>2054</v>
      </c>
      <c r="AI451" s="273">
        <f t="shared" si="30"/>
        <v>56584</v>
      </c>
      <c r="AJ451" s="273"/>
      <c r="AK451" s="261" t="str">
        <f>IFERROR(IF(-SUM(AK$20:AK450)+AK$15&lt;0.000001,0,IF($C451&gt;='H-32A-WP06 - Debt Service'!AH$24,'H-32A-WP06 - Debt Service'!AH$27/12,0)),"-")</f>
        <v>-</v>
      </c>
      <c r="AL451" s="261">
        <f>IFERROR(IF(-SUM(AL$20:AL450)+AL$15&lt;0.000001,0,IF($C451&gt;='H-32A-WP06 - Debt Service'!AI$24,'H-32A-WP06 - Debt Service'!AI$27/12,0)),"-")</f>
        <v>0</v>
      </c>
      <c r="AM451" s="261">
        <f>IFERROR(IF(-SUM(AM$20:AM450)+AM$15&lt;0.000001,0,IF($C451&gt;='H-32A-WP06 - Debt Service'!AJ$24,'H-32A-WP06 - Debt Service'!AJ$27/12,0)),"-")</f>
        <v>0</v>
      </c>
      <c r="AN451" s="261">
        <f>IFERROR(IF(-SUM(AN$20:AN450)+AN$15&lt;0.000001,0,IF($C451&gt;='H-32A-WP06 - Debt Service'!AK$24,'H-32A-WP06 - Debt Service'!AK$27/12,0)),"-")</f>
        <v>0</v>
      </c>
      <c r="AO451" s="261">
        <f>IFERROR(IF(-SUM(AO$20:AO450)+AO$15&lt;0.000001,0,IF($C451&gt;='H-32A-WP06 - Debt Service'!AL$24,'H-32A-WP06 - Debt Service'!AL$27/12,0)),"-")</f>
        <v>0</v>
      </c>
      <c r="AP451" s="261">
        <f>IFERROR(IF(-SUM(AP$20:AP450)+AP$15&lt;0.000001,0,IF($C451&gt;='H-32A-WP06 - Debt Service'!AM$24,'H-32A-WP06 - Debt Service'!AM$27/12,0)),"-")</f>
        <v>0</v>
      </c>
      <c r="AQ451" s="261">
        <f>IFERROR(IF(-SUM(AQ$20:AQ450)+AQ$15&lt;0.000001,0,IF($C451&gt;='H-32A-WP06 - Debt Service'!AN$24,'H-32A-WP06 - Debt Service'!AN$27/12,0)),"-")</f>
        <v>0</v>
      </c>
      <c r="AR451" s="261">
        <f>IFERROR(IF(-SUM(AR$20:AR450)+AR$15&lt;0.000001,0,IF($C451&gt;='H-32A-WP06 - Debt Service'!AO$24,'H-32A-WP06 - Debt Service'!AO$27/12,0)),"-")</f>
        <v>0</v>
      </c>
      <c r="AS451" s="261">
        <f>IFERROR(IF(-SUM(AS$20:AS450)+AS$15&lt;0.000001,0,IF($C451&gt;='H-32A-WP06 - Debt Service'!AP$24,'H-32A-WP06 - Debt Service'!AP$27/12,0)),"-")</f>
        <v>0</v>
      </c>
      <c r="AT451" s="261">
        <f>IFERROR(IF(-SUM(AT$20:AT450)+AT$15&lt;0.000001,0,IF($C451&gt;='H-32A-WP06 - Debt Service'!AQ$24,'H-32A-WP06 - Debt Service'!AQ$27/12,0)),"-")</f>
        <v>0</v>
      </c>
    </row>
    <row r="452" spans="2:46" x14ac:dyDescent="0.35">
      <c r="B452" s="252">
        <f t="shared" si="27"/>
        <v>2055</v>
      </c>
      <c r="C452" s="273">
        <f t="shared" si="29"/>
        <v>56615</v>
      </c>
      <c r="D452" s="273"/>
      <c r="E452" s="261">
        <f>IFERROR(IF(-SUM(E$20:E451)+E$15&lt;0.000001,0,IF($C452&gt;='H-32A-WP06 - Debt Service'!C$24,'H-32A-WP06 - Debt Service'!C$27/12,0)),"-")</f>
        <v>0</v>
      </c>
      <c r="F452" s="261">
        <f>IFERROR(IF(-SUM(F$20:F451)+F$15&lt;0.000001,0,IF($C452&gt;='H-32A-WP06 - Debt Service'!D$24,'H-32A-WP06 - Debt Service'!D$27/12,0)),"-")</f>
        <v>0</v>
      </c>
      <c r="G452" s="261">
        <f>IFERROR(IF(-SUM(G$20:G451)+G$15&lt;0.000001,0,IF($C452&gt;='H-32A-WP06 - Debt Service'!E$24,'H-32A-WP06 - Debt Service'!E$27/12,0)),"-")</f>
        <v>0</v>
      </c>
      <c r="H452" s="261">
        <f>IFERROR(IF(-SUM(H$20:H451)+H$15&lt;0.000001,0,IF($C452&gt;='H-32A-WP06 - Debt Service'!F$24,'H-32A-WP06 - Debt Service'!F$27/12,0)),"-")</f>
        <v>0</v>
      </c>
      <c r="I452" s="261">
        <f>IFERROR(IF(-SUM(I$20:I451)+I$15&lt;0.000001,0,IF($C452&gt;='H-32A-WP06 - Debt Service'!G$24,'H-32A-WP06 - Debt Service'!G$27/12,0)),"-")</f>
        <v>0</v>
      </c>
      <c r="J452" s="261">
        <f>IFERROR(IF(-SUM(J$20:J451)+J$15&lt;0.000001,0,IF($C452&gt;='H-32A-WP06 - Debt Service'!H$24,'H-32A-WP06 - Debt Service'!H$27/12,0)),"-")</f>
        <v>0</v>
      </c>
      <c r="K452" s="261">
        <f>IFERROR(IF(-SUM(K$20:K451)+K$15&lt;0.000001,0,IF($C452&gt;='H-32A-WP06 - Debt Service'!I$24,'H-32A-WP06 - Debt Service'!I$27/12,0)),"-")</f>
        <v>0</v>
      </c>
      <c r="L452" s="261">
        <f>IFERROR(IF(-SUM(L$20:L451)+L$15&lt;0.000001,0,IF($C452&gt;='H-32A-WP06 - Debt Service'!J$24,'H-32A-WP06 - Debt Service'!J$27/12,0)),"-")</f>
        <v>0</v>
      </c>
      <c r="M452" s="261">
        <f>IFERROR(IF(-SUM(M$20:M451)+M$15&lt;0.000001,0,IF($C452&gt;='H-32A-WP06 - Debt Service'!K$24,'H-32A-WP06 - Debt Service'!K$27/12,0)),"-")</f>
        <v>0</v>
      </c>
      <c r="N452" s="261"/>
      <c r="O452" s="261"/>
      <c r="P452" s="261">
        <f>IFERROR(IF(-SUM(P$20:P451)+P$15&lt;0.000001,0,IF($C452&gt;='H-32A-WP06 - Debt Service'!M$24,'H-32A-WP06 - Debt Service'!M$27/12,0)),"-")</f>
        <v>0</v>
      </c>
      <c r="Q452" s="261">
        <f>IFERROR(IF(-SUM(Q$20:Q451)+Q$15&lt;0.000001,0,IF($C452&gt;='H-32A-WP06 - Debt Service'!L$24,'H-32A-WP06 - Debt Service'!L$27/12,0)),"-")</f>
        <v>0</v>
      </c>
      <c r="R452" s="261">
        <f>IFERROR(IF(-SUM(R$20:R451)+R$15&lt;0.000001,0,IF($C452&gt;='H-32A-WP06 - Debt Service'!S$24,'H-32A-WP06 - Debt Service'!S$27/12,0)),"-")</f>
        <v>0</v>
      </c>
      <c r="S452" s="261">
        <f>IFERROR(IF(-SUM(S$20:S451)+S$15&lt;0.000001,0,IF($C452&gt;='H-32A-WP06 - Debt Service'!O$24,'H-32A-WP06 - Debt Service'!O$27/12,0)),"-")</f>
        <v>0</v>
      </c>
      <c r="T452" s="261">
        <f>IFERROR(IF(-SUM(T$20:T451)+T$15&lt;0.000001,0,IF($C452&gt;='H-32A-WP06 - Debt Service'!#REF!,'H-32A-WP06 - Debt Service'!#REF!/12,0)),"-")</f>
        <v>0</v>
      </c>
      <c r="U452" s="261">
        <f>IFERROR(IF(-SUM(U$20:U451)+U$15&lt;0.000001,0,IF($C452&gt;='H-32A-WP06 - Debt Service'!T$24,'H-32A-WP06 - Debt Service'!T$27/12,0)),"-")</f>
        <v>0</v>
      </c>
      <c r="V452" s="261">
        <f>IFERROR(IF(-SUM(V$20:V451)+V$15&lt;0.000001,0,IF($C452&gt;='H-32A-WP06 - Debt Service'!N$24,'H-32A-WP06 - Debt Service'!N$27/12,0)),"-")</f>
        <v>0</v>
      </c>
      <c r="W452" s="261">
        <f>IFERROR(IF(-SUM(W$20:W451)+W$15&lt;0.000001,0,IF($C452&gt;='H-32A-WP06 - Debt Service'!Q$24,'H-32A-WP06 - Debt Service'!Q$27/12,0)),"-")</f>
        <v>0</v>
      </c>
      <c r="X452" s="261">
        <f>IFERROR(IF(-SUM(X$20:X451)+X$15&lt;0.000001,0,IF($C452&gt;='H-32A-WP06 - Debt Service'!T$24,'H-32A-WP06 - Debt Service'!T$27/12,0)),"-")</f>
        <v>0</v>
      </c>
      <c r="Y452" s="261">
        <f>IFERROR(IF(-SUM(Y$20:Y451)+Y$15&lt;0.000001,0,IF($C452&gt;='H-32A-WP06 - Debt Service'!#REF!,'H-32A-WP06 - Debt Service'!#REF!/12,0)),"-")</f>
        <v>0</v>
      </c>
      <c r="Z452" s="261">
        <f>IFERROR(IF(-SUM(Z$20:Z451)+Z$15&lt;0.000001,0,IF($C452&gt;='H-32A-WP06 - Debt Service'!S$24,'H-32A-WP06 - Debt Service'!S$27/12,0)),"-")</f>
        <v>0</v>
      </c>
      <c r="AA452" s="261">
        <f>IFERROR(IF(-SUM(AA$20:AA451)+AA$15&lt;0.000001,0,IF($C452&gt;='H-32A-WP06 - Debt Service'!R$24,'H-32A-WP06 - Debt Service'!R$27/12,0)),"-")</f>
        <v>0</v>
      </c>
      <c r="AB452" s="261">
        <f>IFERROR(IF(-SUM(AB$20:AB451)+AB$15&lt;0.000001,0,IF($C452&gt;='H-32A-WP06 - Debt Service'!P$24,'H-32A-WP06 - Debt Service'!P$27/12,0)),"-")</f>
        <v>0</v>
      </c>
      <c r="AC452" s="261">
        <f>IFERROR(IF(-SUM(AC$20:AC451)+AC$15&lt;0.000001,0,IF($C452&gt;='H-32A-WP06 - Debt Service'!#REF!,'H-32A-WP06 - Debt Service'!#REF!/12,0)),"-")</f>
        <v>0</v>
      </c>
      <c r="AD452" s="261">
        <f>IFERROR(IF(-SUM(AD$20:AD451)+AD$15&lt;0.000001,0,IF($C452&gt;='H-32A-WP06 - Debt Service'!#REF!,'H-32A-WP06 - Debt Service'!#REF!/12,0)),"-")</f>
        <v>0</v>
      </c>
      <c r="AE452" s="261">
        <f>IFERROR(IF(-SUM(AE$20:AE451)+AE$15&lt;0.000001,0,IF($C452&gt;='H-32A-WP06 - Debt Service'!#REF!,'H-32A-WP06 - Debt Service'!#REF!/12,0)),"-")</f>
        <v>0</v>
      </c>
      <c r="AF452" s="261">
        <f>IFERROR(IF(-SUM(AF$20:AF451)+AF$15&lt;0.000001,0,IF($C452&gt;='H-32A-WP06 - Debt Service'!#REF!,'H-32A-WP06 - Debt Service'!#REF!/12,0)),"-")</f>
        <v>0</v>
      </c>
      <c r="AH452" s="252">
        <f t="shared" si="28"/>
        <v>2055</v>
      </c>
      <c r="AI452" s="273">
        <f t="shared" si="30"/>
        <v>56615</v>
      </c>
      <c r="AJ452" s="273"/>
      <c r="AK452" s="261" t="str">
        <f>IFERROR(IF(-SUM(AK$20:AK451)+AK$15&lt;0.000001,0,IF($C452&gt;='H-32A-WP06 - Debt Service'!AH$24,'H-32A-WP06 - Debt Service'!AH$27/12,0)),"-")</f>
        <v>-</v>
      </c>
      <c r="AL452" s="261">
        <f>IFERROR(IF(-SUM(AL$20:AL451)+AL$15&lt;0.000001,0,IF($C452&gt;='H-32A-WP06 - Debt Service'!AI$24,'H-32A-WP06 - Debt Service'!AI$27/12,0)),"-")</f>
        <v>0</v>
      </c>
      <c r="AM452" s="261">
        <f>IFERROR(IF(-SUM(AM$20:AM451)+AM$15&lt;0.000001,0,IF($C452&gt;='H-32A-WP06 - Debt Service'!AJ$24,'H-32A-WP06 - Debt Service'!AJ$27/12,0)),"-")</f>
        <v>0</v>
      </c>
      <c r="AN452" s="261">
        <f>IFERROR(IF(-SUM(AN$20:AN451)+AN$15&lt;0.000001,0,IF($C452&gt;='H-32A-WP06 - Debt Service'!AK$24,'H-32A-WP06 - Debt Service'!AK$27/12,0)),"-")</f>
        <v>0</v>
      </c>
      <c r="AO452" s="261">
        <f>IFERROR(IF(-SUM(AO$20:AO451)+AO$15&lt;0.000001,0,IF($C452&gt;='H-32A-WP06 - Debt Service'!AL$24,'H-32A-WP06 - Debt Service'!AL$27/12,0)),"-")</f>
        <v>0</v>
      </c>
      <c r="AP452" s="261">
        <f>IFERROR(IF(-SUM(AP$20:AP451)+AP$15&lt;0.000001,0,IF($C452&gt;='H-32A-WP06 - Debt Service'!AM$24,'H-32A-WP06 - Debt Service'!AM$27/12,0)),"-")</f>
        <v>0</v>
      </c>
      <c r="AQ452" s="261">
        <f>IFERROR(IF(-SUM(AQ$20:AQ451)+AQ$15&lt;0.000001,0,IF($C452&gt;='H-32A-WP06 - Debt Service'!AN$24,'H-32A-WP06 - Debt Service'!AN$27/12,0)),"-")</f>
        <v>0</v>
      </c>
      <c r="AR452" s="261">
        <f>IFERROR(IF(-SUM(AR$20:AR451)+AR$15&lt;0.000001,0,IF($C452&gt;='H-32A-WP06 - Debt Service'!AO$24,'H-32A-WP06 - Debt Service'!AO$27/12,0)),"-")</f>
        <v>0</v>
      </c>
      <c r="AS452" s="261">
        <f>IFERROR(IF(-SUM(AS$20:AS451)+AS$15&lt;0.000001,0,IF($C452&gt;='H-32A-WP06 - Debt Service'!AP$24,'H-32A-WP06 - Debt Service'!AP$27/12,0)),"-")</f>
        <v>0</v>
      </c>
      <c r="AT452" s="261">
        <f>IFERROR(IF(-SUM(AT$20:AT451)+AT$15&lt;0.000001,0,IF($C452&gt;='H-32A-WP06 - Debt Service'!AQ$24,'H-32A-WP06 - Debt Service'!AQ$27/12,0)),"-")</f>
        <v>0</v>
      </c>
    </row>
    <row r="453" spans="2:46" x14ac:dyDescent="0.35">
      <c r="B453" s="252">
        <f t="shared" si="27"/>
        <v>2055</v>
      </c>
      <c r="C453" s="273">
        <f t="shared" si="29"/>
        <v>56646</v>
      </c>
      <c r="D453" s="273"/>
      <c r="E453" s="261">
        <f>IFERROR(IF(-SUM(E$20:E452)+E$15&lt;0.000001,0,IF($C453&gt;='H-32A-WP06 - Debt Service'!C$24,'H-32A-WP06 - Debt Service'!C$27/12,0)),"-")</f>
        <v>0</v>
      </c>
      <c r="F453" s="261">
        <f>IFERROR(IF(-SUM(F$20:F452)+F$15&lt;0.000001,0,IF($C453&gt;='H-32A-WP06 - Debt Service'!D$24,'H-32A-WP06 - Debt Service'!D$27/12,0)),"-")</f>
        <v>0</v>
      </c>
      <c r="G453" s="261">
        <f>IFERROR(IF(-SUM(G$20:G452)+G$15&lt;0.000001,0,IF($C453&gt;='H-32A-WP06 - Debt Service'!E$24,'H-32A-WP06 - Debt Service'!E$27/12,0)),"-")</f>
        <v>0</v>
      </c>
      <c r="H453" s="261">
        <f>IFERROR(IF(-SUM(H$20:H452)+H$15&lt;0.000001,0,IF($C453&gt;='H-32A-WP06 - Debt Service'!F$24,'H-32A-WP06 - Debt Service'!F$27/12,0)),"-")</f>
        <v>0</v>
      </c>
      <c r="I453" s="261">
        <f>IFERROR(IF(-SUM(I$20:I452)+I$15&lt;0.000001,0,IF($C453&gt;='H-32A-WP06 - Debt Service'!G$24,'H-32A-WP06 - Debt Service'!G$27/12,0)),"-")</f>
        <v>0</v>
      </c>
      <c r="J453" s="261">
        <f>IFERROR(IF(-SUM(J$20:J452)+J$15&lt;0.000001,0,IF($C453&gt;='H-32A-WP06 - Debt Service'!H$24,'H-32A-WP06 - Debt Service'!H$27/12,0)),"-")</f>
        <v>0</v>
      </c>
      <c r="K453" s="261">
        <f>IFERROR(IF(-SUM(K$20:K452)+K$15&lt;0.000001,0,IF($C453&gt;='H-32A-WP06 - Debt Service'!I$24,'H-32A-WP06 - Debt Service'!I$27/12,0)),"-")</f>
        <v>0</v>
      </c>
      <c r="L453" s="261">
        <f>IFERROR(IF(-SUM(L$20:L452)+L$15&lt;0.000001,0,IF($C453&gt;='H-32A-WP06 - Debt Service'!J$24,'H-32A-WP06 - Debt Service'!J$27/12,0)),"-")</f>
        <v>0</v>
      </c>
      <c r="M453" s="261">
        <f>IFERROR(IF(-SUM(M$20:M452)+M$15&lt;0.000001,0,IF($C453&gt;='H-32A-WP06 - Debt Service'!K$24,'H-32A-WP06 - Debt Service'!K$27/12,0)),"-")</f>
        <v>0</v>
      </c>
      <c r="N453" s="261"/>
      <c r="O453" s="261"/>
      <c r="P453" s="261">
        <f>IFERROR(IF(-SUM(P$20:P452)+P$15&lt;0.000001,0,IF($C453&gt;='H-32A-WP06 - Debt Service'!M$24,'H-32A-WP06 - Debt Service'!M$27/12,0)),"-")</f>
        <v>0</v>
      </c>
      <c r="Q453" s="261">
        <f>IFERROR(IF(-SUM(Q$20:Q452)+Q$15&lt;0.000001,0,IF($C453&gt;='H-32A-WP06 - Debt Service'!L$24,'H-32A-WP06 - Debt Service'!L$27/12,0)),"-")</f>
        <v>0</v>
      </c>
      <c r="R453" s="261">
        <f>IFERROR(IF(-SUM(R$20:R452)+R$15&lt;0.000001,0,IF($C453&gt;='H-32A-WP06 - Debt Service'!S$24,'H-32A-WP06 - Debt Service'!S$27/12,0)),"-")</f>
        <v>0</v>
      </c>
      <c r="S453" s="261">
        <f>IFERROR(IF(-SUM(S$20:S452)+S$15&lt;0.000001,0,IF($C453&gt;='H-32A-WP06 - Debt Service'!O$24,'H-32A-WP06 - Debt Service'!O$27/12,0)),"-")</f>
        <v>0</v>
      </c>
      <c r="T453" s="261">
        <f>IFERROR(IF(-SUM(T$20:T452)+T$15&lt;0.000001,0,IF($C453&gt;='H-32A-WP06 - Debt Service'!#REF!,'H-32A-WP06 - Debt Service'!#REF!/12,0)),"-")</f>
        <v>0</v>
      </c>
      <c r="U453" s="261">
        <f>IFERROR(IF(-SUM(U$20:U452)+U$15&lt;0.000001,0,IF($C453&gt;='H-32A-WP06 - Debt Service'!T$24,'H-32A-WP06 - Debt Service'!T$27/12,0)),"-")</f>
        <v>0</v>
      </c>
      <c r="V453" s="261">
        <f>IFERROR(IF(-SUM(V$20:V452)+V$15&lt;0.000001,0,IF($C453&gt;='H-32A-WP06 - Debt Service'!N$24,'H-32A-WP06 - Debt Service'!N$27/12,0)),"-")</f>
        <v>0</v>
      </c>
      <c r="W453" s="261">
        <f>IFERROR(IF(-SUM(W$20:W452)+W$15&lt;0.000001,0,IF($C453&gt;='H-32A-WP06 - Debt Service'!Q$24,'H-32A-WP06 - Debt Service'!Q$27/12,0)),"-")</f>
        <v>0</v>
      </c>
      <c r="X453" s="261">
        <f>IFERROR(IF(-SUM(X$20:X452)+X$15&lt;0.000001,0,IF($C453&gt;='H-32A-WP06 - Debt Service'!T$24,'H-32A-WP06 - Debt Service'!T$27/12,0)),"-")</f>
        <v>0</v>
      </c>
      <c r="Y453" s="261">
        <f>IFERROR(IF(-SUM(Y$20:Y452)+Y$15&lt;0.000001,0,IF($C453&gt;='H-32A-WP06 - Debt Service'!#REF!,'H-32A-WP06 - Debt Service'!#REF!/12,0)),"-")</f>
        <v>0</v>
      </c>
      <c r="Z453" s="261">
        <f>IFERROR(IF(-SUM(Z$20:Z452)+Z$15&lt;0.000001,0,IF($C453&gt;='H-32A-WP06 - Debt Service'!S$24,'H-32A-WP06 - Debt Service'!S$27/12,0)),"-")</f>
        <v>0</v>
      </c>
      <c r="AA453" s="261">
        <f>IFERROR(IF(-SUM(AA$20:AA452)+AA$15&lt;0.000001,0,IF($C453&gt;='H-32A-WP06 - Debt Service'!R$24,'H-32A-WP06 - Debt Service'!R$27/12,0)),"-")</f>
        <v>0</v>
      </c>
      <c r="AB453" s="261">
        <f>IFERROR(IF(-SUM(AB$20:AB452)+AB$15&lt;0.000001,0,IF($C453&gt;='H-32A-WP06 - Debt Service'!P$24,'H-32A-WP06 - Debt Service'!P$27/12,0)),"-")</f>
        <v>0</v>
      </c>
      <c r="AC453" s="261">
        <f>IFERROR(IF(-SUM(AC$20:AC452)+AC$15&lt;0.000001,0,IF($C453&gt;='H-32A-WP06 - Debt Service'!#REF!,'H-32A-WP06 - Debt Service'!#REF!/12,0)),"-")</f>
        <v>0</v>
      </c>
      <c r="AD453" s="261">
        <f>IFERROR(IF(-SUM(AD$20:AD452)+AD$15&lt;0.000001,0,IF($C453&gt;='H-32A-WP06 - Debt Service'!#REF!,'H-32A-WP06 - Debt Service'!#REF!/12,0)),"-")</f>
        <v>0</v>
      </c>
      <c r="AE453" s="261">
        <f>IFERROR(IF(-SUM(AE$20:AE452)+AE$15&lt;0.000001,0,IF($C453&gt;='H-32A-WP06 - Debt Service'!#REF!,'H-32A-WP06 - Debt Service'!#REF!/12,0)),"-")</f>
        <v>0</v>
      </c>
      <c r="AF453" s="261">
        <f>IFERROR(IF(-SUM(AF$20:AF452)+AF$15&lt;0.000001,0,IF($C453&gt;='H-32A-WP06 - Debt Service'!#REF!,'H-32A-WP06 - Debt Service'!#REF!/12,0)),"-")</f>
        <v>0</v>
      </c>
      <c r="AH453" s="252">
        <f t="shared" si="28"/>
        <v>2055</v>
      </c>
      <c r="AI453" s="273">
        <f t="shared" si="30"/>
        <v>56646</v>
      </c>
      <c r="AJ453" s="273"/>
      <c r="AK453" s="261" t="str">
        <f>IFERROR(IF(-SUM(AK$20:AK452)+AK$15&lt;0.000001,0,IF($C453&gt;='H-32A-WP06 - Debt Service'!AH$24,'H-32A-WP06 - Debt Service'!AH$27/12,0)),"-")</f>
        <v>-</v>
      </c>
      <c r="AL453" s="261">
        <f>IFERROR(IF(-SUM(AL$20:AL452)+AL$15&lt;0.000001,0,IF($C453&gt;='H-32A-WP06 - Debt Service'!AI$24,'H-32A-WP06 - Debt Service'!AI$27/12,0)),"-")</f>
        <v>0</v>
      </c>
      <c r="AM453" s="261">
        <f>IFERROR(IF(-SUM(AM$20:AM452)+AM$15&lt;0.000001,0,IF($C453&gt;='H-32A-WP06 - Debt Service'!AJ$24,'H-32A-WP06 - Debt Service'!AJ$27/12,0)),"-")</f>
        <v>0</v>
      </c>
      <c r="AN453" s="261">
        <f>IFERROR(IF(-SUM(AN$20:AN452)+AN$15&lt;0.000001,0,IF($C453&gt;='H-32A-WP06 - Debt Service'!AK$24,'H-32A-WP06 - Debt Service'!AK$27/12,0)),"-")</f>
        <v>0</v>
      </c>
      <c r="AO453" s="261">
        <f>IFERROR(IF(-SUM(AO$20:AO452)+AO$15&lt;0.000001,0,IF($C453&gt;='H-32A-WP06 - Debt Service'!AL$24,'H-32A-WP06 - Debt Service'!AL$27/12,0)),"-")</f>
        <v>0</v>
      </c>
      <c r="AP453" s="261">
        <f>IFERROR(IF(-SUM(AP$20:AP452)+AP$15&lt;0.000001,0,IF($C453&gt;='H-32A-WP06 - Debt Service'!AM$24,'H-32A-WP06 - Debt Service'!AM$27/12,0)),"-")</f>
        <v>0</v>
      </c>
      <c r="AQ453" s="261">
        <f>IFERROR(IF(-SUM(AQ$20:AQ452)+AQ$15&lt;0.000001,0,IF($C453&gt;='H-32A-WP06 - Debt Service'!AN$24,'H-32A-WP06 - Debt Service'!AN$27/12,0)),"-")</f>
        <v>0</v>
      </c>
      <c r="AR453" s="261">
        <f>IFERROR(IF(-SUM(AR$20:AR452)+AR$15&lt;0.000001,0,IF($C453&gt;='H-32A-WP06 - Debt Service'!AO$24,'H-32A-WP06 - Debt Service'!AO$27/12,0)),"-")</f>
        <v>0</v>
      </c>
      <c r="AS453" s="261">
        <f>IFERROR(IF(-SUM(AS$20:AS452)+AS$15&lt;0.000001,0,IF($C453&gt;='H-32A-WP06 - Debt Service'!AP$24,'H-32A-WP06 - Debt Service'!AP$27/12,0)),"-")</f>
        <v>0</v>
      </c>
      <c r="AT453" s="261">
        <f>IFERROR(IF(-SUM(AT$20:AT452)+AT$15&lt;0.000001,0,IF($C453&gt;='H-32A-WP06 - Debt Service'!AQ$24,'H-32A-WP06 - Debt Service'!AQ$27/12,0)),"-")</f>
        <v>0</v>
      </c>
    </row>
    <row r="454" spans="2:46" x14ac:dyDescent="0.35">
      <c r="B454" s="252">
        <f t="shared" si="27"/>
        <v>2055</v>
      </c>
      <c r="C454" s="273">
        <f t="shared" si="29"/>
        <v>56674</v>
      </c>
      <c r="D454" s="273"/>
      <c r="E454" s="261">
        <f>IFERROR(IF(-SUM(E$20:E453)+E$15&lt;0.000001,0,IF($C454&gt;='H-32A-WP06 - Debt Service'!C$24,'H-32A-WP06 - Debt Service'!C$27/12,0)),"-")</f>
        <v>0</v>
      </c>
      <c r="F454" s="261">
        <f>IFERROR(IF(-SUM(F$20:F453)+F$15&lt;0.000001,0,IF($C454&gt;='H-32A-WP06 - Debt Service'!D$24,'H-32A-WP06 - Debt Service'!D$27/12,0)),"-")</f>
        <v>0</v>
      </c>
      <c r="G454" s="261">
        <f>IFERROR(IF(-SUM(G$20:G453)+G$15&lt;0.000001,0,IF($C454&gt;='H-32A-WP06 - Debt Service'!E$24,'H-32A-WP06 - Debt Service'!E$27/12,0)),"-")</f>
        <v>0</v>
      </c>
      <c r="H454" s="261">
        <f>IFERROR(IF(-SUM(H$20:H453)+H$15&lt;0.000001,0,IF($C454&gt;='H-32A-WP06 - Debt Service'!F$24,'H-32A-WP06 - Debt Service'!F$27/12,0)),"-")</f>
        <v>0</v>
      </c>
      <c r="I454" s="261">
        <f>IFERROR(IF(-SUM(I$20:I453)+I$15&lt;0.000001,0,IF($C454&gt;='H-32A-WP06 - Debt Service'!G$24,'H-32A-WP06 - Debt Service'!G$27/12,0)),"-")</f>
        <v>0</v>
      </c>
      <c r="J454" s="261">
        <f>IFERROR(IF(-SUM(J$20:J453)+J$15&lt;0.000001,0,IF($C454&gt;='H-32A-WP06 - Debt Service'!H$24,'H-32A-WP06 - Debt Service'!H$27/12,0)),"-")</f>
        <v>0</v>
      </c>
      <c r="K454" s="261">
        <f>IFERROR(IF(-SUM(K$20:K453)+K$15&lt;0.000001,0,IF($C454&gt;='H-32A-WP06 - Debt Service'!I$24,'H-32A-WP06 - Debt Service'!I$27/12,0)),"-")</f>
        <v>0</v>
      </c>
      <c r="L454" s="261">
        <f>IFERROR(IF(-SUM(L$20:L453)+L$15&lt;0.000001,0,IF($C454&gt;='H-32A-WP06 - Debt Service'!J$24,'H-32A-WP06 - Debt Service'!J$27/12,0)),"-")</f>
        <v>0</v>
      </c>
      <c r="M454" s="261">
        <f>IFERROR(IF(-SUM(M$20:M453)+M$15&lt;0.000001,0,IF($C454&gt;='H-32A-WP06 - Debt Service'!K$24,'H-32A-WP06 - Debt Service'!K$27/12,0)),"-")</f>
        <v>0</v>
      </c>
      <c r="N454" s="261"/>
      <c r="O454" s="261"/>
      <c r="P454" s="261">
        <f>IFERROR(IF(-SUM(P$20:P453)+P$15&lt;0.000001,0,IF($C454&gt;='H-32A-WP06 - Debt Service'!M$24,'H-32A-WP06 - Debt Service'!M$27/12,0)),"-")</f>
        <v>0</v>
      </c>
      <c r="Q454" s="261">
        <f>IFERROR(IF(-SUM(Q$20:Q453)+Q$15&lt;0.000001,0,IF($C454&gt;='H-32A-WP06 - Debt Service'!L$24,'H-32A-WP06 - Debt Service'!L$27/12,0)),"-")</f>
        <v>0</v>
      </c>
      <c r="R454" s="261">
        <f>IFERROR(IF(-SUM(R$20:R453)+R$15&lt;0.000001,0,IF($C454&gt;='H-32A-WP06 - Debt Service'!S$24,'H-32A-WP06 - Debt Service'!S$27/12,0)),"-")</f>
        <v>0</v>
      </c>
      <c r="S454" s="261">
        <f>IFERROR(IF(-SUM(S$20:S453)+S$15&lt;0.000001,0,IF($C454&gt;='H-32A-WP06 - Debt Service'!O$24,'H-32A-WP06 - Debt Service'!O$27/12,0)),"-")</f>
        <v>0</v>
      </c>
      <c r="T454" s="261">
        <f>IFERROR(IF(-SUM(T$20:T453)+T$15&lt;0.000001,0,IF($C454&gt;='H-32A-WP06 - Debt Service'!#REF!,'H-32A-WP06 - Debt Service'!#REF!/12,0)),"-")</f>
        <v>0</v>
      </c>
      <c r="U454" s="261">
        <f>IFERROR(IF(-SUM(U$20:U453)+U$15&lt;0.000001,0,IF($C454&gt;='H-32A-WP06 - Debt Service'!T$24,'H-32A-WP06 - Debt Service'!T$27/12,0)),"-")</f>
        <v>0</v>
      </c>
      <c r="V454" s="261">
        <f>IFERROR(IF(-SUM(V$20:V453)+V$15&lt;0.000001,0,IF($C454&gt;='H-32A-WP06 - Debt Service'!N$24,'H-32A-WP06 - Debt Service'!N$27/12,0)),"-")</f>
        <v>0</v>
      </c>
      <c r="W454" s="261">
        <f>IFERROR(IF(-SUM(W$20:W453)+W$15&lt;0.000001,0,IF($C454&gt;='H-32A-WP06 - Debt Service'!Q$24,'H-32A-WP06 - Debt Service'!Q$27/12,0)),"-")</f>
        <v>0</v>
      </c>
      <c r="X454" s="261">
        <f>IFERROR(IF(-SUM(X$20:X453)+X$15&lt;0.000001,0,IF($C454&gt;='H-32A-WP06 - Debt Service'!T$24,'H-32A-WP06 - Debt Service'!T$27/12,0)),"-")</f>
        <v>0</v>
      </c>
      <c r="Y454" s="261">
        <f>IFERROR(IF(-SUM(Y$20:Y453)+Y$15&lt;0.000001,0,IF($C454&gt;='H-32A-WP06 - Debt Service'!#REF!,'H-32A-WP06 - Debt Service'!#REF!/12,0)),"-")</f>
        <v>0</v>
      </c>
      <c r="Z454" s="261">
        <f>IFERROR(IF(-SUM(Z$20:Z453)+Z$15&lt;0.000001,0,IF($C454&gt;='H-32A-WP06 - Debt Service'!S$24,'H-32A-WP06 - Debt Service'!S$27/12,0)),"-")</f>
        <v>0</v>
      </c>
      <c r="AA454" s="261">
        <f>IFERROR(IF(-SUM(AA$20:AA453)+AA$15&lt;0.000001,0,IF($C454&gt;='H-32A-WP06 - Debt Service'!R$24,'H-32A-WP06 - Debt Service'!R$27/12,0)),"-")</f>
        <v>0</v>
      </c>
      <c r="AB454" s="261">
        <f>IFERROR(IF(-SUM(AB$20:AB453)+AB$15&lt;0.000001,0,IF($C454&gt;='H-32A-WP06 - Debt Service'!P$24,'H-32A-WP06 - Debt Service'!P$27/12,0)),"-")</f>
        <v>0</v>
      </c>
      <c r="AC454" s="261">
        <f>IFERROR(IF(-SUM(AC$20:AC453)+AC$15&lt;0.000001,0,IF($C454&gt;='H-32A-WP06 - Debt Service'!#REF!,'H-32A-WP06 - Debt Service'!#REF!/12,0)),"-")</f>
        <v>0</v>
      </c>
      <c r="AD454" s="261">
        <f>IFERROR(IF(-SUM(AD$20:AD453)+AD$15&lt;0.000001,0,IF($C454&gt;='H-32A-WP06 - Debt Service'!#REF!,'H-32A-WP06 - Debt Service'!#REF!/12,0)),"-")</f>
        <v>0</v>
      </c>
      <c r="AE454" s="261">
        <f>IFERROR(IF(-SUM(AE$20:AE453)+AE$15&lt;0.000001,0,IF($C454&gt;='H-32A-WP06 - Debt Service'!#REF!,'H-32A-WP06 - Debt Service'!#REF!/12,0)),"-")</f>
        <v>0</v>
      </c>
      <c r="AF454" s="261">
        <f>IFERROR(IF(-SUM(AF$20:AF453)+AF$15&lt;0.000001,0,IF($C454&gt;='H-32A-WP06 - Debt Service'!#REF!,'H-32A-WP06 - Debt Service'!#REF!/12,0)),"-")</f>
        <v>0</v>
      </c>
      <c r="AH454" s="252">
        <f t="shared" si="28"/>
        <v>2055</v>
      </c>
      <c r="AI454" s="273">
        <f t="shared" si="30"/>
        <v>56674</v>
      </c>
      <c r="AJ454" s="273"/>
      <c r="AK454" s="261" t="str">
        <f>IFERROR(IF(-SUM(AK$20:AK453)+AK$15&lt;0.000001,0,IF($C454&gt;='H-32A-WP06 - Debt Service'!AH$24,'H-32A-WP06 - Debt Service'!AH$27/12,0)),"-")</f>
        <v>-</v>
      </c>
      <c r="AL454" s="261">
        <f>IFERROR(IF(-SUM(AL$20:AL453)+AL$15&lt;0.000001,0,IF($C454&gt;='H-32A-WP06 - Debt Service'!AI$24,'H-32A-WP06 - Debt Service'!AI$27/12,0)),"-")</f>
        <v>0</v>
      </c>
      <c r="AM454" s="261">
        <f>IFERROR(IF(-SUM(AM$20:AM453)+AM$15&lt;0.000001,0,IF($C454&gt;='H-32A-WP06 - Debt Service'!AJ$24,'H-32A-WP06 - Debt Service'!AJ$27/12,0)),"-")</f>
        <v>0</v>
      </c>
      <c r="AN454" s="261">
        <f>IFERROR(IF(-SUM(AN$20:AN453)+AN$15&lt;0.000001,0,IF($C454&gt;='H-32A-WP06 - Debt Service'!AK$24,'H-32A-WP06 - Debt Service'!AK$27/12,0)),"-")</f>
        <v>0</v>
      </c>
      <c r="AO454" s="261">
        <f>IFERROR(IF(-SUM(AO$20:AO453)+AO$15&lt;0.000001,0,IF($C454&gt;='H-32A-WP06 - Debt Service'!AL$24,'H-32A-WP06 - Debt Service'!AL$27/12,0)),"-")</f>
        <v>0</v>
      </c>
      <c r="AP454" s="261">
        <f>IFERROR(IF(-SUM(AP$20:AP453)+AP$15&lt;0.000001,0,IF($C454&gt;='H-32A-WP06 - Debt Service'!AM$24,'H-32A-WP06 - Debt Service'!AM$27/12,0)),"-")</f>
        <v>0</v>
      </c>
      <c r="AQ454" s="261">
        <f>IFERROR(IF(-SUM(AQ$20:AQ453)+AQ$15&lt;0.000001,0,IF($C454&gt;='H-32A-WP06 - Debt Service'!AN$24,'H-32A-WP06 - Debt Service'!AN$27/12,0)),"-")</f>
        <v>0</v>
      </c>
      <c r="AR454" s="261">
        <f>IFERROR(IF(-SUM(AR$20:AR453)+AR$15&lt;0.000001,0,IF($C454&gt;='H-32A-WP06 - Debt Service'!AO$24,'H-32A-WP06 - Debt Service'!AO$27/12,0)),"-")</f>
        <v>0</v>
      </c>
      <c r="AS454" s="261">
        <f>IFERROR(IF(-SUM(AS$20:AS453)+AS$15&lt;0.000001,0,IF($C454&gt;='H-32A-WP06 - Debt Service'!AP$24,'H-32A-WP06 - Debt Service'!AP$27/12,0)),"-")</f>
        <v>0</v>
      </c>
      <c r="AT454" s="261">
        <f>IFERROR(IF(-SUM(AT$20:AT453)+AT$15&lt;0.000001,0,IF($C454&gt;='H-32A-WP06 - Debt Service'!AQ$24,'H-32A-WP06 - Debt Service'!AQ$27/12,0)),"-")</f>
        <v>0</v>
      </c>
    </row>
    <row r="455" spans="2:46" x14ac:dyDescent="0.35">
      <c r="B455" s="252">
        <f t="shared" si="27"/>
        <v>2055</v>
      </c>
      <c r="C455" s="273">
        <f t="shared" si="29"/>
        <v>56705</v>
      </c>
      <c r="D455" s="273"/>
      <c r="E455" s="261">
        <f>IFERROR(IF(-SUM(E$20:E454)+E$15&lt;0.000001,0,IF($C455&gt;='H-32A-WP06 - Debt Service'!C$24,'H-32A-WP06 - Debt Service'!C$27/12,0)),"-")</f>
        <v>0</v>
      </c>
      <c r="F455" s="261">
        <f>IFERROR(IF(-SUM(F$20:F454)+F$15&lt;0.000001,0,IF($C455&gt;='H-32A-WP06 - Debt Service'!D$24,'H-32A-WP06 - Debt Service'!D$27/12,0)),"-")</f>
        <v>0</v>
      </c>
      <c r="G455" s="261">
        <f>IFERROR(IF(-SUM(G$20:G454)+G$15&lt;0.000001,0,IF($C455&gt;='H-32A-WP06 - Debt Service'!E$24,'H-32A-WP06 - Debt Service'!E$27/12,0)),"-")</f>
        <v>0</v>
      </c>
      <c r="H455" s="261">
        <f>IFERROR(IF(-SUM(H$20:H454)+H$15&lt;0.000001,0,IF($C455&gt;='H-32A-WP06 - Debt Service'!F$24,'H-32A-WP06 - Debt Service'!F$27/12,0)),"-")</f>
        <v>0</v>
      </c>
      <c r="I455" s="261">
        <f>IFERROR(IF(-SUM(I$20:I454)+I$15&lt;0.000001,0,IF($C455&gt;='H-32A-WP06 - Debt Service'!G$24,'H-32A-WP06 - Debt Service'!G$27/12,0)),"-")</f>
        <v>0</v>
      </c>
      <c r="J455" s="261">
        <f>IFERROR(IF(-SUM(J$20:J454)+J$15&lt;0.000001,0,IF($C455&gt;='H-32A-WP06 - Debt Service'!H$24,'H-32A-WP06 - Debt Service'!H$27/12,0)),"-")</f>
        <v>0</v>
      </c>
      <c r="K455" s="261">
        <f>IFERROR(IF(-SUM(K$20:K454)+K$15&lt;0.000001,0,IF($C455&gt;='H-32A-WP06 - Debt Service'!I$24,'H-32A-WP06 - Debt Service'!I$27/12,0)),"-")</f>
        <v>0</v>
      </c>
      <c r="L455" s="261">
        <f>IFERROR(IF(-SUM(L$20:L454)+L$15&lt;0.000001,0,IF($C455&gt;='H-32A-WP06 - Debt Service'!J$24,'H-32A-WP06 - Debt Service'!J$27/12,0)),"-")</f>
        <v>0</v>
      </c>
      <c r="M455" s="261">
        <f>IFERROR(IF(-SUM(M$20:M454)+M$15&lt;0.000001,0,IF($C455&gt;='H-32A-WP06 - Debt Service'!K$24,'H-32A-WP06 - Debt Service'!K$27/12,0)),"-")</f>
        <v>0</v>
      </c>
      <c r="N455" s="261"/>
      <c r="O455" s="261"/>
      <c r="P455" s="261">
        <f>IFERROR(IF(-SUM(P$20:P454)+P$15&lt;0.000001,0,IF($C455&gt;='H-32A-WP06 - Debt Service'!M$24,'H-32A-WP06 - Debt Service'!M$27/12,0)),"-")</f>
        <v>0</v>
      </c>
      <c r="Q455" s="261">
        <f>IFERROR(IF(-SUM(Q$20:Q454)+Q$15&lt;0.000001,0,IF($C455&gt;='H-32A-WP06 - Debt Service'!L$24,'H-32A-WP06 - Debt Service'!L$27/12,0)),"-")</f>
        <v>0</v>
      </c>
      <c r="R455" s="261">
        <f>IFERROR(IF(-SUM(R$20:R454)+R$15&lt;0.000001,0,IF($C455&gt;='H-32A-WP06 - Debt Service'!S$24,'H-32A-WP06 - Debt Service'!S$27/12,0)),"-")</f>
        <v>0</v>
      </c>
      <c r="S455" s="261">
        <f>IFERROR(IF(-SUM(S$20:S454)+S$15&lt;0.000001,0,IF($C455&gt;='H-32A-WP06 - Debt Service'!O$24,'H-32A-WP06 - Debt Service'!O$27/12,0)),"-")</f>
        <v>0</v>
      </c>
      <c r="T455" s="261">
        <f>IFERROR(IF(-SUM(T$20:T454)+T$15&lt;0.000001,0,IF($C455&gt;='H-32A-WP06 - Debt Service'!#REF!,'H-32A-WP06 - Debt Service'!#REF!/12,0)),"-")</f>
        <v>0</v>
      </c>
      <c r="U455" s="261">
        <f>IFERROR(IF(-SUM(U$20:U454)+U$15&lt;0.000001,0,IF($C455&gt;='H-32A-WP06 - Debt Service'!T$24,'H-32A-WP06 - Debt Service'!T$27/12,0)),"-")</f>
        <v>0</v>
      </c>
      <c r="V455" s="261">
        <f>IFERROR(IF(-SUM(V$20:V454)+V$15&lt;0.000001,0,IF($C455&gt;='H-32A-WP06 - Debt Service'!N$24,'H-32A-WP06 - Debt Service'!N$27/12,0)),"-")</f>
        <v>0</v>
      </c>
      <c r="W455" s="261">
        <f>IFERROR(IF(-SUM(W$20:W454)+W$15&lt;0.000001,0,IF($C455&gt;='H-32A-WP06 - Debt Service'!Q$24,'H-32A-WP06 - Debt Service'!Q$27/12,0)),"-")</f>
        <v>0</v>
      </c>
      <c r="X455" s="261">
        <f>IFERROR(IF(-SUM(X$20:X454)+X$15&lt;0.000001,0,IF($C455&gt;='H-32A-WP06 - Debt Service'!T$24,'H-32A-WP06 - Debt Service'!T$27/12,0)),"-")</f>
        <v>0</v>
      </c>
      <c r="Y455" s="261">
        <f>IFERROR(IF(-SUM(Y$20:Y454)+Y$15&lt;0.000001,0,IF($C455&gt;='H-32A-WP06 - Debt Service'!#REF!,'H-32A-WP06 - Debt Service'!#REF!/12,0)),"-")</f>
        <v>0</v>
      </c>
      <c r="Z455" s="261">
        <f>IFERROR(IF(-SUM(Z$20:Z454)+Z$15&lt;0.000001,0,IF($C455&gt;='H-32A-WP06 - Debt Service'!S$24,'H-32A-WP06 - Debt Service'!S$27/12,0)),"-")</f>
        <v>0</v>
      </c>
      <c r="AA455" s="261">
        <f>IFERROR(IF(-SUM(AA$20:AA454)+AA$15&lt;0.000001,0,IF($C455&gt;='H-32A-WP06 - Debt Service'!R$24,'H-32A-WP06 - Debt Service'!R$27/12,0)),"-")</f>
        <v>0</v>
      </c>
      <c r="AB455" s="261">
        <f>IFERROR(IF(-SUM(AB$20:AB454)+AB$15&lt;0.000001,0,IF($C455&gt;='H-32A-WP06 - Debt Service'!P$24,'H-32A-WP06 - Debt Service'!P$27/12,0)),"-")</f>
        <v>0</v>
      </c>
      <c r="AC455" s="261">
        <f>IFERROR(IF(-SUM(AC$20:AC454)+AC$15&lt;0.000001,0,IF($C455&gt;='H-32A-WP06 - Debt Service'!#REF!,'H-32A-WP06 - Debt Service'!#REF!/12,0)),"-")</f>
        <v>0</v>
      </c>
      <c r="AD455" s="261">
        <f>IFERROR(IF(-SUM(AD$20:AD454)+AD$15&lt;0.000001,0,IF($C455&gt;='H-32A-WP06 - Debt Service'!#REF!,'H-32A-WP06 - Debt Service'!#REF!/12,0)),"-")</f>
        <v>0</v>
      </c>
      <c r="AE455" s="261">
        <f>IFERROR(IF(-SUM(AE$20:AE454)+AE$15&lt;0.000001,0,IF($C455&gt;='H-32A-WP06 - Debt Service'!#REF!,'H-32A-WP06 - Debt Service'!#REF!/12,0)),"-")</f>
        <v>0</v>
      </c>
      <c r="AF455" s="261">
        <f>IFERROR(IF(-SUM(AF$20:AF454)+AF$15&lt;0.000001,0,IF($C455&gt;='H-32A-WP06 - Debt Service'!#REF!,'H-32A-WP06 - Debt Service'!#REF!/12,0)),"-")</f>
        <v>0</v>
      </c>
      <c r="AH455" s="252">
        <f t="shared" si="28"/>
        <v>2055</v>
      </c>
      <c r="AI455" s="273">
        <f t="shared" si="30"/>
        <v>56705</v>
      </c>
      <c r="AJ455" s="273"/>
      <c r="AK455" s="261" t="str">
        <f>IFERROR(IF(-SUM(AK$20:AK454)+AK$15&lt;0.000001,0,IF($C455&gt;='H-32A-WP06 - Debt Service'!AH$24,'H-32A-WP06 - Debt Service'!AH$27/12,0)),"-")</f>
        <v>-</v>
      </c>
      <c r="AL455" s="261">
        <f>IFERROR(IF(-SUM(AL$20:AL454)+AL$15&lt;0.000001,0,IF($C455&gt;='H-32A-WP06 - Debt Service'!AI$24,'H-32A-WP06 - Debt Service'!AI$27/12,0)),"-")</f>
        <v>0</v>
      </c>
      <c r="AM455" s="261">
        <f>IFERROR(IF(-SUM(AM$20:AM454)+AM$15&lt;0.000001,0,IF($C455&gt;='H-32A-WP06 - Debt Service'!AJ$24,'H-32A-WP06 - Debt Service'!AJ$27/12,0)),"-")</f>
        <v>0</v>
      </c>
      <c r="AN455" s="261">
        <f>IFERROR(IF(-SUM(AN$20:AN454)+AN$15&lt;0.000001,0,IF($C455&gt;='H-32A-WP06 - Debt Service'!AK$24,'H-32A-WP06 - Debt Service'!AK$27/12,0)),"-")</f>
        <v>0</v>
      </c>
      <c r="AO455" s="261">
        <f>IFERROR(IF(-SUM(AO$20:AO454)+AO$15&lt;0.000001,0,IF($C455&gt;='H-32A-WP06 - Debt Service'!AL$24,'H-32A-WP06 - Debt Service'!AL$27/12,0)),"-")</f>
        <v>0</v>
      </c>
      <c r="AP455" s="261">
        <f>IFERROR(IF(-SUM(AP$20:AP454)+AP$15&lt;0.000001,0,IF($C455&gt;='H-32A-WP06 - Debt Service'!AM$24,'H-32A-WP06 - Debt Service'!AM$27/12,0)),"-")</f>
        <v>0</v>
      </c>
      <c r="AQ455" s="261">
        <f>IFERROR(IF(-SUM(AQ$20:AQ454)+AQ$15&lt;0.000001,0,IF($C455&gt;='H-32A-WP06 - Debt Service'!AN$24,'H-32A-WP06 - Debt Service'!AN$27/12,0)),"-")</f>
        <v>0</v>
      </c>
      <c r="AR455" s="261">
        <f>IFERROR(IF(-SUM(AR$20:AR454)+AR$15&lt;0.000001,0,IF($C455&gt;='H-32A-WP06 - Debt Service'!AO$24,'H-32A-WP06 - Debt Service'!AO$27/12,0)),"-")</f>
        <v>0</v>
      </c>
      <c r="AS455" s="261">
        <f>IFERROR(IF(-SUM(AS$20:AS454)+AS$15&lt;0.000001,0,IF($C455&gt;='H-32A-WP06 - Debt Service'!AP$24,'H-32A-WP06 - Debt Service'!AP$27/12,0)),"-")</f>
        <v>0</v>
      </c>
      <c r="AT455" s="261">
        <f>IFERROR(IF(-SUM(AT$20:AT454)+AT$15&lt;0.000001,0,IF($C455&gt;='H-32A-WP06 - Debt Service'!AQ$24,'H-32A-WP06 - Debt Service'!AQ$27/12,0)),"-")</f>
        <v>0</v>
      </c>
    </row>
    <row r="456" spans="2:46" x14ac:dyDescent="0.35">
      <c r="B456" s="252">
        <f t="shared" si="27"/>
        <v>2055</v>
      </c>
      <c r="C456" s="273">
        <f t="shared" si="29"/>
        <v>56735</v>
      </c>
      <c r="D456" s="273"/>
      <c r="E456" s="261">
        <f>IFERROR(IF(-SUM(E$20:E455)+E$15&lt;0.000001,0,IF($C456&gt;='H-32A-WP06 - Debt Service'!C$24,'H-32A-WP06 - Debt Service'!C$27/12,0)),"-")</f>
        <v>0</v>
      </c>
      <c r="F456" s="261">
        <f>IFERROR(IF(-SUM(F$20:F455)+F$15&lt;0.000001,0,IF($C456&gt;='H-32A-WP06 - Debt Service'!D$24,'H-32A-WP06 - Debt Service'!D$27/12,0)),"-")</f>
        <v>0</v>
      </c>
      <c r="G456" s="261">
        <f>IFERROR(IF(-SUM(G$20:G455)+G$15&lt;0.000001,0,IF($C456&gt;='H-32A-WP06 - Debt Service'!E$24,'H-32A-WP06 - Debt Service'!E$27/12,0)),"-")</f>
        <v>0</v>
      </c>
      <c r="H456" s="261">
        <f>IFERROR(IF(-SUM(H$20:H455)+H$15&lt;0.000001,0,IF($C456&gt;='H-32A-WP06 - Debt Service'!F$24,'H-32A-WP06 - Debt Service'!F$27/12,0)),"-")</f>
        <v>0</v>
      </c>
      <c r="I456" s="261">
        <f>IFERROR(IF(-SUM(I$20:I455)+I$15&lt;0.000001,0,IF($C456&gt;='H-32A-WP06 - Debt Service'!G$24,'H-32A-WP06 - Debt Service'!G$27/12,0)),"-")</f>
        <v>0</v>
      </c>
      <c r="J456" s="261">
        <f>IFERROR(IF(-SUM(J$20:J455)+J$15&lt;0.000001,0,IF($C456&gt;='H-32A-WP06 - Debt Service'!H$24,'H-32A-WP06 - Debt Service'!H$27/12,0)),"-")</f>
        <v>0</v>
      </c>
      <c r="K456" s="261">
        <f>IFERROR(IF(-SUM(K$20:K455)+K$15&lt;0.000001,0,IF($C456&gt;='H-32A-WP06 - Debt Service'!I$24,'H-32A-WP06 - Debt Service'!I$27/12,0)),"-")</f>
        <v>0</v>
      </c>
      <c r="L456" s="261">
        <f>IFERROR(IF(-SUM(L$20:L455)+L$15&lt;0.000001,0,IF($C456&gt;='H-32A-WP06 - Debt Service'!J$24,'H-32A-WP06 - Debt Service'!J$27/12,0)),"-")</f>
        <v>0</v>
      </c>
      <c r="M456" s="261">
        <f>IFERROR(IF(-SUM(M$20:M455)+M$15&lt;0.000001,0,IF($C456&gt;='H-32A-WP06 - Debt Service'!K$24,'H-32A-WP06 - Debt Service'!K$27/12,0)),"-")</f>
        <v>0</v>
      </c>
      <c r="N456" s="261"/>
      <c r="O456" s="261"/>
      <c r="P456" s="261">
        <f>IFERROR(IF(-SUM(P$20:P455)+P$15&lt;0.000001,0,IF($C456&gt;='H-32A-WP06 - Debt Service'!M$24,'H-32A-WP06 - Debt Service'!M$27/12,0)),"-")</f>
        <v>0</v>
      </c>
      <c r="Q456" s="261">
        <f>IFERROR(IF(-SUM(Q$20:Q455)+Q$15&lt;0.000001,0,IF($C456&gt;='H-32A-WP06 - Debt Service'!L$24,'H-32A-WP06 - Debt Service'!L$27/12,0)),"-")</f>
        <v>0</v>
      </c>
      <c r="R456" s="261">
        <f>IFERROR(IF(-SUM(R$20:R455)+R$15&lt;0.000001,0,IF($C456&gt;='H-32A-WP06 - Debt Service'!S$24,'H-32A-WP06 - Debt Service'!S$27/12,0)),"-")</f>
        <v>0</v>
      </c>
      <c r="S456" s="261">
        <f>IFERROR(IF(-SUM(S$20:S455)+S$15&lt;0.000001,0,IF($C456&gt;='H-32A-WP06 - Debt Service'!O$24,'H-32A-WP06 - Debt Service'!O$27/12,0)),"-")</f>
        <v>0</v>
      </c>
      <c r="T456" s="261">
        <f>IFERROR(IF(-SUM(T$20:T455)+T$15&lt;0.000001,0,IF($C456&gt;='H-32A-WP06 - Debt Service'!#REF!,'H-32A-WP06 - Debt Service'!#REF!/12,0)),"-")</f>
        <v>0</v>
      </c>
      <c r="U456" s="261">
        <f>IFERROR(IF(-SUM(U$20:U455)+U$15&lt;0.000001,0,IF($C456&gt;='H-32A-WP06 - Debt Service'!T$24,'H-32A-WP06 - Debt Service'!T$27/12,0)),"-")</f>
        <v>0</v>
      </c>
      <c r="V456" s="261">
        <f>IFERROR(IF(-SUM(V$20:V455)+V$15&lt;0.000001,0,IF($C456&gt;='H-32A-WP06 - Debt Service'!N$24,'H-32A-WP06 - Debt Service'!N$27/12,0)),"-")</f>
        <v>0</v>
      </c>
      <c r="W456" s="261">
        <f>IFERROR(IF(-SUM(W$20:W455)+W$15&lt;0.000001,0,IF($C456&gt;='H-32A-WP06 - Debt Service'!Q$24,'H-32A-WP06 - Debt Service'!Q$27/12,0)),"-")</f>
        <v>0</v>
      </c>
      <c r="X456" s="261">
        <f>IFERROR(IF(-SUM(X$20:X455)+X$15&lt;0.000001,0,IF($C456&gt;='H-32A-WP06 - Debt Service'!T$24,'H-32A-WP06 - Debt Service'!T$27/12,0)),"-")</f>
        <v>0</v>
      </c>
      <c r="Y456" s="261">
        <f>IFERROR(IF(-SUM(Y$20:Y455)+Y$15&lt;0.000001,0,IF($C456&gt;='H-32A-WP06 - Debt Service'!#REF!,'H-32A-WP06 - Debt Service'!#REF!/12,0)),"-")</f>
        <v>0</v>
      </c>
      <c r="Z456" s="261">
        <f>IFERROR(IF(-SUM(Z$20:Z455)+Z$15&lt;0.000001,0,IF($C456&gt;='H-32A-WP06 - Debt Service'!S$24,'H-32A-WP06 - Debt Service'!S$27/12,0)),"-")</f>
        <v>0</v>
      </c>
      <c r="AA456" s="261">
        <f>IFERROR(IF(-SUM(AA$20:AA455)+AA$15&lt;0.000001,0,IF($C456&gt;='H-32A-WP06 - Debt Service'!R$24,'H-32A-WP06 - Debt Service'!R$27/12,0)),"-")</f>
        <v>0</v>
      </c>
      <c r="AB456" s="261">
        <f>IFERROR(IF(-SUM(AB$20:AB455)+AB$15&lt;0.000001,0,IF($C456&gt;='H-32A-WP06 - Debt Service'!P$24,'H-32A-WP06 - Debt Service'!P$27/12,0)),"-")</f>
        <v>0</v>
      </c>
      <c r="AC456" s="261">
        <f>IFERROR(IF(-SUM(AC$20:AC455)+AC$15&lt;0.000001,0,IF($C456&gt;='H-32A-WP06 - Debt Service'!#REF!,'H-32A-WP06 - Debt Service'!#REF!/12,0)),"-")</f>
        <v>0</v>
      </c>
      <c r="AD456" s="261">
        <f>IFERROR(IF(-SUM(AD$20:AD455)+AD$15&lt;0.000001,0,IF($C456&gt;='H-32A-WP06 - Debt Service'!#REF!,'H-32A-WP06 - Debt Service'!#REF!/12,0)),"-")</f>
        <v>0</v>
      </c>
      <c r="AE456" s="261">
        <f>IFERROR(IF(-SUM(AE$20:AE455)+AE$15&lt;0.000001,0,IF($C456&gt;='H-32A-WP06 - Debt Service'!#REF!,'H-32A-WP06 - Debt Service'!#REF!/12,0)),"-")</f>
        <v>0</v>
      </c>
      <c r="AF456" s="261">
        <f>IFERROR(IF(-SUM(AF$20:AF455)+AF$15&lt;0.000001,0,IF($C456&gt;='H-32A-WP06 - Debt Service'!#REF!,'H-32A-WP06 - Debt Service'!#REF!/12,0)),"-")</f>
        <v>0</v>
      </c>
      <c r="AH456" s="252">
        <f t="shared" si="28"/>
        <v>2055</v>
      </c>
      <c r="AI456" s="273">
        <f t="shared" si="30"/>
        <v>56735</v>
      </c>
      <c r="AJ456" s="273"/>
      <c r="AK456" s="261" t="str">
        <f>IFERROR(IF(-SUM(AK$20:AK455)+AK$15&lt;0.000001,0,IF($C456&gt;='H-32A-WP06 - Debt Service'!AH$24,'H-32A-WP06 - Debt Service'!AH$27/12,0)),"-")</f>
        <v>-</v>
      </c>
      <c r="AL456" s="261">
        <f>IFERROR(IF(-SUM(AL$20:AL455)+AL$15&lt;0.000001,0,IF($C456&gt;='H-32A-WP06 - Debt Service'!AI$24,'H-32A-WP06 - Debt Service'!AI$27/12,0)),"-")</f>
        <v>0</v>
      </c>
      <c r="AM456" s="261">
        <f>IFERROR(IF(-SUM(AM$20:AM455)+AM$15&lt;0.000001,0,IF($C456&gt;='H-32A-WP06 - Debt Service'!AJ$24,'H-32A-WP06 - Debt Service'!AJ$27/12,0)),"-")</f>
        <v>0</v>
      </c>
      <c r="AN456" s="261">
        <f>IFERROR(IF(-SUM(AN$20:AN455)+AN$15&lt;0.000001,0,IF($C456&gt;='H-32A-WP06 - Debt Service'!AK$24,'H-32A-WP06 - Debt Service'!AK$27/12,0)),"-")</f>
        <v>0</v>
      </c>
      <c r="AO456" s="261">
        <f>IFERROR(IF(-SUM(AO$20:AO455)+AO$15&lt;0.000001,0,IF($C456&gt;='H-32A-WP06 - Debt Service'!AL$24,'H-32A-WP06 - Debt Service'!AL$27/12,0)),"-")</f>
        <v>0</v>
      </c>
      <c r="AP456" s="261">
        <f>IFERROR(IF(-SUM(AP$20:AP455)+AP$15&lt;0.000001,0,IF($C456&gt;='H-32A-WP06 - Debt Service'!AM$24,'H-32A-WP06 - Debt Service'!AM$27/12,0)),"-")</f>
        <v>0</v>
      </c>
      <c r="AQ456" s="261">
        <f>IFERROR(IF(-SUM(AQ$20:AQ455)+AQ$15&lt;0.000001,0,IF($C456&gt;='H-32A-WP06 - Debt Service'!AN$24,'H-32A-WP06 - Debt Service'!AN$27/12,0)),"-")</f>
        <v>0</v>
      </c>
      <c r="AR456" s="261">
        <f>IFERROR(IF(-SUM(AR$20:AR455)+AR$15&lt;0.000001,0,IF($C456&gt;='H-32A-WP06 - Debt Service'!AO$24,'H-32A-WP06 - Debt Service'!AO$27/12,0)),"-")</f>
        <v>0</v>
      </c>
      <c r="AS456" s="261">
        <f>IFERROR(IF(-SUM(AS$20:AS455)+AS$15&lt;0.000001,0,IF($C456&gt;='H-32A-WP06 - Debt Service'!AP$24,'H-32A-WP06 - Debt Service'!AP$27/12,0)),"-")</f>
        <v>0</v>
      </c>
      <c r="AT456" s="261">
        <f>IFERROR(IF(-SUM(AT$20:AT455)+AT$15&lt;0.000001,0,IF($C456&gt;='H-32A-WP06 - Debt Service'!AQ$24,'H-32A-WP06 - Debt Service'!AQ$27/12,0)),"-")</f>
        <v>0</v>
      </c>
    </row>
    <row r="457" spans="2:46" x14ac:dyDescent="0.35">
      <c r="B457" s="252">
        <f t="shared" si="27"/>
        <v>2055</v>
      </c>
      <c r="C457" s="273">
        <f t="shared" si="29"/>
        <v>56766</v>
      </c>
      <c r="D457" s="273"/>
      <c r="E457" s="261">
        <f>IFERROR(IF(-SUM(E$20:E456)+E$15&lt;0.000001,0,IF($C457&gt;='H-32A-WP06 - Debt Service'!C$24,'H-32A-WP06 - Debt Service'!C$27/12,0)),"-")</f>
        <v>0</v>
      </c>
      <c r="F457" s="261">
        <f>IFERROR(IF(-SUM(F$20:F456)+F$15&lt;0.000001,0,IF($C457&gt;='H-32A-WP06 - Debt Service'!D$24,'H-32A-WP06 - Debt Service'!D$27/12,0)),"-")</f>
        <v>0</v>
      </c>
      <c r="G457" s="261">
        <f>IFERROR(IF(-SUM(G$20:G456)+G$15&lt;0.000001,0,IF($C457&gt;='H-32A-WP06 - Debt Service'!E$24,'H-32A-WP06 - Debt Service'!E$27/12,0)),"-")</f>
        <v>0</v>
      </c>
      <c r="H457" s="261">
        <f>IFERROR(IF(-SUM(H$20:H456)+H$15&lt;0.000001,0,IF($C457&gt;='H-32A-WP06 - Debt Service'!F$24,'H-32A-WP06 - Debt Service'!F$27/12,0)),"-")</f>
        <v>0</v>
      </c>
      <c r="I457" s="261">
        <f>IFERROR(IF(-SUM(I$20:I456)+I$15&lt;0.000001,0,IF($C457&gt;='H-32A-WP06 - Debt Service'!G$24,'H-32A-WP06 - Debt Service'!G$27/12,0)),"-")</f>
        <v>0</v>
      </c>
      <c r="J457" s="261">
        <f>IFERROR(IF(-SUM(J$20:J456)+J$15&lt;0.000001,0,IF($C457&gt;='H-32A-WP06 - Debt Service'!H$24,'H-32A-WP06 - Debt Service'!H$27/12,0)),"-")</f>
        <v>0</v>
      </c>
      <c r="K457" s="261">
        <f>IFERROR(IF(-SUM(K$20:K456)+K$15&lt;0.000001,0,IF($C457&gt;='H-32A-WP06 - Debt Service'!I$24,'H-32A-WP06 - Debt Service'!I$27/12,0)),"-")</f>
        <v>0</v>
      </c>
      <c r="L457" s="261">
        <f>IFERROR(IF(-SUM(L$20:L456)+L$15&lt;0.000001,0,IF($C457&gt;='H-32A-WP06 - Debt Service'!J$24,'H-32A-WP06 - Debt Service'!J$27/12,0)),"-")</f>
        <v>0</v>
      </c>
      <c r="M457" s="261">
        <f>IFERROR(IF(-SUM(M$20:M456)+M$15&lt;0.000001,0,IF($C457&gt;='H-32A-WP06 - Debt Service'!K$24,'H-32A-WP06 - Debt Service'!K$27/12,0)),"-")</f>
        <v>0</v>
      </c>
      <c r="N457" s="261"/>
      <c r="O457" s="261"/>
      <c r="P457" s="261">
        <f>IFERROR(IF(-SUM(P$20:P456)+P$15&lt;0.000001,0,IF($C457&gt;='H-32A-WP06 - Debt Service'!M$24,'H-32A-WP06 - Debt Service'!M$27/12,0)),"-")</f>
        <v>0</v>
      </c>
      <c r="Q457" s="261">
        <f>IFERROR(IF(-SUM(Q$20:Q456)+Q$15&lt;0.000001,0,IF($C457&gt;='H-32A-WP06 - Debt Service'!L$24,'H-32A-WP06 - Debt Service'!L$27/12,0)),"-")</f>
        <v>0</v>
      </c>
      <c r="R457" s="261">
        <f>IFERROR(IF(-SUM(R$20:R456)+R$15&lt;0.000001,0,IF($C457&gt;='H-32A-WP06 - Debt Service'!S$24,'H-32A-WP06 - Debt Service'!S$27/12,0)),"-")</f>
        <v>0</v>
      </c>
      <c r="S457" s="261">
        <f>IFERROR(IF(-SUM(S$20:S456)+S$15&lt;0.000001,0,IF($C457&gt;='H-32A-WP06 - Debt Service'!O$24,'H-32A-WP06 - Debt Service'!O$27/12,0)),"-")</f>
        <v>0</v>
      </c>
      <c r="T457" s="261">
        <f>IFERROR(IF(-SUM(T$20:T456)+T$15&lt;0.000001,0,IF($C457&gt;='H-32A-WP06 - Debt Service'!#REF!,'H-32A-WP06 - Debt Service'!#REF!/12,0)),"-")</f>
        <v>0</v>
      </c>
      <c r="U457" s="261">
        <f>IFERROR(IF(-SUM(U$20:U456)+U$15&lt;0.000001,0,IF($C457&gt;='H-32A-WP06 - Debt Service'!T$24,'H-32A-WP06 - Debt Service'!T$27/12,0)),"-")</f>
        <v>0</v>
      </c>
      <c r="V457" s="261">
        <f>IFERROR(IF(-SUM(V$20:V456)+V$15&lt;0.000001,0,IF($C457&gt;='H-32A-WP06 - Debt Service'!N$24,'H-32A-WP06 - Debt Service'!N$27/12,0)),"-")</f>
        <v>0</v>
      </c>
      <c r="W457" s="261">
        <f>IFERROR(IF(-SUM(W$20:W456)+W$15&lt;0.000001,0,IF($C457&gt;='H-32A-WP06 - Debt Service'!Q$24,'H-32A-WP06 - Debt Service'!Q$27/12,0)),"-")</f>
        <v>0</v>
      </c>
      <c r="X457" s="261">
        <f>IFERROR(IF(-SUM(X$20:X456)+X$15&lt;0.000001,0,IF($C457&gt;='H-32A-WP06 - Debt Service'!T$24,'H-32A-WP06 - Debt Service'!T$27/12,0)),"-")</f>
        <v>0</v>
      </c>
      <c r="Y457" s="261">
        <f>IFERROR(IF(-SUM(Y$20:Y456)+Y$15&lt;0.000001,0,IF($C457&gt;='H-32A-WP06 - Debt Service'!#REF!,'H-32A-WP06 - Debt Service'!#REF!/12,0)),"-")</f>
        <v>0</v>
      </c>
      <c r="Z457" s="261">
        <f>IFERROR(IF(-SUM(Z$20:Z456)+Z$15&lt;0.000001,0,IF($C457&gt;='H-32A-WP06 - Debt Service'!S$24,'H-32A-WP06 - Debt Service'!S$27/12,0)),"-")</f>
        <v>0</v>
      </c>
      <c r="AA457" s="261">
        <f>IFERROR(IF(-SUM(AA$20:AA456)+AA$15&lt;0.000001,0,IF($C457&gt;='H-32A-WP06 - Debt Service'!R$24,'H-32A-WP06 - Debt Service'!R$27/12,0)),"-")</f>
        <v>0</v>
      </c>
      <c r="AB457" s="261">
        <f>IFERROR(IF(-SUM(AB$20:AB456)+AB$15&lt;0.000001,0,IF($C457&gt;='H-32A-WP06 - Debt Service'!P$24,'H-32A-WP06 - Debt Service'!P$27/12,0)),"-")</f>
        <v>0</v>
      </c>
      <c r="AC457" s="261">
        <f>IFERROR(IF(-SUM(AC$20:AC456)+AC$15&lt;0.000001,0,IF($C457&gt;='H-32A-WP06 - Debt Service'!#REF!,'H-32A-WP06 - Debt Service'!#REF!/12,0)),"-")</f>
        <v>0</v>
      </c>
      <c r="AD457" s="261">
        <f>IFERROR(IF(-SUM(AD$20:AD456)+AD$15&lt;0.000001,0,IF($C457&gt;='H-32A-WP06 - Debt Service'!#REF!,'H-32A-WP06 - Debt Service'!#REF!/12,0)),"-")</f>
        <v>0</v>
      </c>
      <c r="AE457" s="261">
        <f>IFERROR(IF(-SUM(AE$20:AE456)+AE$15&lt;0.000001,0,IF($C457&gt;='H-32A-WP06 - Debt Service'!#REF!,'H-32A-WP06 - Debt Service'!#REF!/12,0)),"-")</f>
        <v>0</v>
      </c>
      <c r="AF457" s="261">
        <f>IFERROR(IF(-SUM(AF$20:AF456)+AF$15&lt;0.000001,0,IF($C457&gt;='H-32A-WP06 - Debt Service'!#REF!,'H-32A-WP06 - Debt Service'!#REF!/12,0)),"-")</f>
        <v>0</v>
      </c>
      <c r="AH457" s="252">
        <f t="shared" si="28"/>
        <v>2055</v>
      </c>
      <c r="AI457" s="273">
        <f t="shared" si="30"/>
        <v>56766</v>
      </c>
      <c r="AJ457" s="273"/>
      <c r="AK457" s="261" t="str">
        <f>IFERROR(IF(-SUM(AK$20:AK456)+AK$15&lt;0.000001,0,IF($C457&gt;='H-32A-WP06 - Debt Service'!AH$24,'H-32A-WP06 - Debt Service'!AH$27/12,0)),"-")</f>
        <v>-</v>
      </c>
      <c r="AL457" s="261">
        <f>IFERROR(IF(-SUM(AL$20:AL456)+AL$15&lt;0.000001,0,IF($C457&gt;='H-32A-WP06 - Debt Service'!AI$24,'H-32A-WP06 - Debt Service'!AI$27/12,0)),"-")</f>
        <v>0</v>
      </c>
      <c r="AM457" s="261">
        <f>IFERROR(IF(-SUM(AM$20:AM456)+AM$15&lt;0.000001,0,IF($C457&gt;='H-32A-WP06 - Debt Service'!AJ$24,'H-32A-WP06 - Debt Service'!AJ$27/12,0)),"-")</f>
        <v>0</v>
      </c>
      <c r="AN457" s="261">
        <f>IFERROR(IF(-SUM(AN$20:AN456)+AN$15&lt;0.000001,0,IF($C457&gt;='H-32A-WP06 - Debt Service'!AK$24,'H-32A-WP06 - Debt Service'!AK$27/12,0)),"-")</f>
        <v>0</v>
      </c>
      <c r="AO457" s="261">
        <f>IFERROR(IF(-SUM(AO$20:AO456)+AO$15&lt;0.000001,0,IF($C457&gt;='H-32A-WP06 - Debt Service'!AL$24,'H-32A-WP06 - Debt Service'!AL$27/12,0)),"-")</f>
        <v>0</v>
      </c>
      <c r="AP457" s="261">
        <f>IFERROR(IF(-SUM(AP$20:AP456)+AP$15&lt;0.000001,0,IF($C457&gt;='H-32A-WP06 - Debt Service'!AM$24,'H-32A-WP06 - Debt Service'!AM$27/12,0)),"-")</f>
        <v>0</v>
      </c>
      <c r="AQ457" s="261">
        <f>IFERROR(IF(-SUM(AQ$20:AQ456)+AQ$15&lt;0.000001,0,IF($C457&gt;='H-32A-WP06 - Debt Service'!AN$24,'H-32A-WP06 - Debt Service'!AN$27/12,0)),"-")</f>
        <v>0</v>
      </c>
      <c r="AR457" s="261">
        <f>IFERROR(IF(-SUM(AR$20:AR456)+AR$15&lt;0.000001,0,IF($C457&gt;='H-32A-WP06 - Debt Service'!AO$24,'H-32A-WP06 - Debt Service'!AO$27/12,0)),"-")</f>
        <v>0</v>
      </c>
      <c r="AS457" s="261">
        <f>IFERROR(IF(-SUM(AS$20:AS456)+AS$15&lt;0.000001,0,IF($C457&gt;='H-32A-WP06 - Debt Service'!AP$24,'H-32A-WP06 - Debt Service'!AP$27/12,0)),"-")</f>
        <v>0</v>
      </c>
      <c r="AT457" s="261">
        <f>IFERROR(IF(-SUM(AT$20:AT456)+AT$15&lt;0.000001,0,IF($C457&gt;='H-32A-WP06 - Debt Service'!AQ$24,'H-32A-WP06 - Debt Service'!AQ$27/12,0)),"-")</f>
        <v>0</v>
      </c>
    </row>
    <row r="458" spans="2:46" x14ac:dyDescent="0.35">
      <c r="B458" s="252">
        <f t="shared" si="27"/>
        <v>2055</v>
      </c>
      <c r="C458" s="273">
        <f t="shared" si="29"/>
        <v>56796</v>
      </c>
      <c r="D458" s="273"/>
      <c r="E458" s="261">
        <f>IFERROR(IF(-SUM(E$20:E457)+E$15&lt;0.000001,0,IF($C458&gt;='H-32A-WP06 - Debt Service'!C$24,'H-32A-WP06 - Debt Service'!C$27/12,0)),"-")</f>
        <v>0</v>
      </c>
      <c r="F458" s="261">
        <f>IFERROR(IF(-SUM(F$20:F457)+F$15&lt;0.000001,0,IF($C458&gt;='H-32A-WP06 - Debt Service'!D$24,'H-32A-WP06 - Debt Service'!D$27/12,0)),"-")</f>
        <v>0</v>
      </c>
      <c r="G458" s="261">
        <f>IFERROR(IF(-SUM(G$20:G457)+G$15&lt;0.000001,0,IF($C458&gt;='H-32A-WP06 - Debt Service'!E$24,'H-32A-WP06 - Debt Service'!E$27/12,0)),"-")</f>
        <v>0</v>
      </c>
      <c r="H458" s="261">
        <f>IFERROR(IF(-SUM(H$20:H457)+H$15&lt;0.000001,0,IF($C458&gt;='H-32A-WP06 - Debt Service'!F$24,'H-32A-WP06 - Debt Service'!F$27/12,0)),"-")</f>
        <v>0</v>
      </c>
      <c r="I458" s="261">
        <f>IFERROR(IF(-SUM(I$20:I457)+I$15&lt;0.000001,0,IF($C458&gt;='H-32A-WP06 - Debt Service'!G$24,'H-32A-WP06 - Debt Service'!G$27/12,0)),"-")</f>
        <v>0</v>
      </c>
      <c r="J458" s="261">
        <f>IFERROR(IF(-SUM(J$20:J457)+J$15&lt;0.000001,0,IF($C458&gt;='H-32A-WP06 - Debt Service'!H$24,'H-32A-WP06 - Debt Service'!H$27/12,0)),"-")</f>
        <v>0</v>
      </c>
      <c r="K458" s="261">
        <f>IFERROR(IF(-SUM(K$20:K457)+K$15&lt;0.000001,0,IF($C458&gt;='H-32A-WP06 - Debt Service'!I$24,'H-32A-WP06 - Debt Service'!I$27/12,0)),"-")</f>
        <v>0</v>
      </c>
      <c r="L458" s="261">
        <f>IFERROR(IF(-SUM(L$20:L457)+L$15&lt;0.000001,0,IF($C458&gt;='H-32A-WP06 - Debt Service'!J$24,'H-32A-WP06 - Debt Service'!J$27/12,0)),"-")</f>
        <v>0</v>
      </c>
      <c r="M458" s="261">
        <f>IFERROR(IF(-SUM(M$20:M457)+M$15&lt;0.000001,0,IF($C458&gt;='H-32A-WP06 - Debt Service'!K$24,'H-32A-WP06 - Debt Service'!K$27/12,0)),"-")</f>
        <v>0</v>
      </c>
      <c r="N458" s="261"/>
      <c r="O458" s="261"/>
      <c r="P458" s="261">
        <f>IFERROR(IF(-SUM(P$20:P457)+P$15&lt;0.000001,0,IF($C458&gt;='H-32A-WP06 - Debt Service'!M$24,'H-32A-WP06 - Debt Service'!M$27/12,0)),"-")</f>
        <v>0</v>
      </c>
      <c r="Q458" s="261">
        <f>IFERROR(IF(-SUM(Q$20:Q457)+Q$15&lt;0.000001,0,IF($C458&gt;='H-32A-WP06 - Debt Service'!L$24,'H-32A-WP06 - Debt Service'!L$27/12,0)),"-")</f>
        <v>0</v>
      </c>
      <c r="R458" s="261">
        <f>IFERROR(IF(-SUM(R$20:R457)+R$15&lt;0.000001,0,IF($C458&gt;='H-32A-WP06 - Debt Service'!S$24,'H-32A-WP06 - Debt Service'!S$27/12,0)),"-")</f>
        <v>0</v>
      </c>
      <c r="S458" s="261">
        <f>IFERROR(IF(-SUM(S$20:S457)+S$15&lt;0.000001,0,IF($C458&gt;='H-32A-WP06 - Debt Service'!O$24,'H-32A-WP06 - Debt Service'!O$27/12,0)),"-")</f>
        <v>0</v>
      </c>
      <c r="T458" s="261">
        <f>IFERROR(IF(-SUM(T$20:T457)+T$15&lt;0.000001,0,IF($C458&gt;='H-32A-WP06 - Debt Service'!#REF!,'H-32A-WP06 - Debt Service'!#REF!/12,0)),"-")</f>
        <v>0</v>
      </c>
      <c r="U458" s="261">
        <f>IFERROR(IF(-SUM(U$20:U457)+U$15&lt;0.000001,0,IF($C458&gt;='H-32A-WP06 - Debt Service'!T$24,'H-32A-WP06 - Debt Service'!T$27/12,0)),"-")</f>
        <v>0</v>
      </c>
      <c r="V458" s="261">
        <f>IFERROR(IF(-SUM(V$20:V457)+V$15&lt;0.000001,0,IF($C458&gt;='H-32A-WP06 - Debt Service'!N$24,'H-32A-WP06 - Debt Service'!N$27/12,0)),"-")</f>
        <v>0</v>
      </c>
      <c r="W458" s="261">
        <f>IFERROR(IF(-SUM(W$20:W457)+W$15&lt;0.000001,0,IF($C458&gt;='H-32A-WP06 - Debt Service'!Q$24,'H-32A-WP06 - Debt Service'!Q$27/12,0)),"-")</f>
        <v>0</v>
      </c>
      <c r="X458" s="261">
        <f>IFERROR(IF(-SUM(X$20:X457)+X$15&lt;0.000001,0,IF($C458&gt;='H-32A-WP06 - Debt Service'!T$24,'H-32A-WP06 - Debt Service'!T$27/12,0)),"-")</f>
        <v>0</v>
      </c>
      <c r="Y458" s="261">
        <f>IFERROR(IF(-SUM(Y$20:Y457)+Y$15&lt;0.000001,0,IF($C458&gt;='H-32A-WP06 - Debt Service'!#REF!,'H-32A-WP06 - Debt Service'!#REF!/12,0)),"-")</f>
        <v>0</v>
      </c>
      <c r="Z458" s="261">
        <f>IFERROR(IF(-SUM(Z$20:Z457)+Z$15&lt;0.000001,0,IF($C458&gt;='H-32A-WP06 - Debt Service'!S$24,'H-32A-WP06 - Debt Service'!S$27/12,0)),"-")</f>
        <v>0</v>
      </c>
      <c r="AA458" s="261">
        <f>IFERROR(IF(-SUM(AA$20:AA457)+AA$15&lt;0.000001,0,IF($C458&gt;='H-32A-WP06 - Debt Service'!R$24,'H-32A-WP06 - Debt Service'!R$27/12,0)),"-")</f>
        <v>0</v>
      </c>
      <c r="AB458" s="261">
        <f>IFERROR(IF(-SUM(AB$20:AB457)+AB$15&lt;0.000001,0,IF($C458&gt;='H-32A-WP06 - Debt Service'!P$24,'H-32A-WP06 - Debt Service'!P$27/12,0)),"-")</f>
        <v>0</v>
      </c>
      <c r="AC458" s="261">
        <f>IFERROR(IF(-SUM(AC$20:AC457)+AC$15&lt;0.000001,0,IF($C458&gt;='H-32A-WP06 - Debt Service'!#REF!,'H-32A-WP06 - Debt Service'!#REF!/12,0)),"-")</f>
        <v>0</v>
      </c>
      <c r="AD458" s="261">
        <f>IFERROR(IF(-SUM(AD$20:AD457)+AD$15&lt;0.000001,0,IF($C458&gt;='H-32A-WP06 - Debt Service'!#REF!,'H-32A-WP06 - Debt Service'!#REF!/12,0)),"-")</f>
        <v>0</v>
      </c>
      <c r="AE458" s="261">
        <f>IFERROR(IF(-SUM(AE$20:AE457)+AE$15&lt;0.000001,0,IF($C458&gt;='H-32A-WP06 - Debt Service'!#REF!,'H-32A-WP06 - Debt Service'!#REF!/12,0)),"-")</f>
        <v>0</v>
      </c>
      <c r="AF458" s="261">
        <f>IFERROR(IF(-SUM(AF$20:AF457)+AF$15&lt;0.000001,0,IF($C458&gt;='H-32A-WP06 - Debt Service'!#REF!,'H-32A-WP06 - Debt Service'!#REF!/12,0)),"-")</f>
        <v>0</v>
      </c>
      <c r="AH458" s="252">
        <f t="shared" si="28"/>
        <v>2055</v>
      </c>
      <c r="AI458" s="273">
        <f t="shared" si="30"/>
        <v>56796</v>
      </c>
      <c r="AJ458" s="273"/>
      <c r="AK458" s="261" t="str">
        <f>IFERROR(IF(-SUM(AK$20:AK457)+AK$15&lt;0.000001,0,IF($C458&gt;='H-32A-WP06 - Debt Service'!AH$24,'H-32A-WP06 - Debt Service'!AH$27/12,0)),"-")</f>
        <v>-</v>
      </c>
      <c r="AL458" s="261">
        <f>IFERROR(IF(-SUM(AL$20:AL457)+AL$15&lt;0.000001,0,IF($C458&gt;='H-32A-WP06 - Debt Service'!AI$24,'H-32A-WP06 - Debt Service'!AI$27/12,0)),"-")</f>
        <v>0</v>
      </c>
      <c r="AM458" s="261">
        <f>IFERROR(IF(-SUM(AM$20:AM457)+AM$15&lt;0.000001,0,IF($C458&gt;='H-32A-WP06 - Debt Service'!AJ$24,'H-32A-WP06 - Debt Service'!AJ$27/12,0)),"-")</f>
        <v>0</v>
      </c>
      <c r="AN458" s="261">
        <f>IFERROR(IF(-SUM(AN$20:AN457)+AN$15&lt;0.000001,0,IF($C458&gt;='H-32A-WP06 - Debt Service'!AK$24,'H-32A-WP06 - Debt Service'!AK$27/12,0)),"-")</f>
        <v>0</v>
      </c>
      <c r="AO458" s="261">
        <f>IFERROR(IF(-SUM(AO$20:AO457)+AO$15&lt;0.000001,0,IF($C458&gt;='H-32A-WP06 - Debt Service'!AL$24,'H-32A-WP06 - Debt Service'!AL$27/12,0)),"-")</f>
        <v>0</v>
      </c>
      <c r="AP458" s="261">
        <f>IFERROR(IF(-SUM(AP$20:AP457)+AP$15&lt;0.000001,0,IF($C458&gt;='H-32A-WP06 - Debt Service'!AM$24,'H-32A-WP06 - Debt Service'!AM$27/12,0)),"-")</f>
        <v>0</v>
      </c>
      <c r="AQ458" s="261">
        <f>IFERROR(IF(-SUM(AQ$20:AQ457)+AQ$15&lt;0.000001,0,IF($C458&gt;='H-32A-WP06 - Debt Service'!AN$24,'H-32A-WP06 - Debt Service'!AN$27/12,0)),"-")</f>
        <v>0</v>
      </c>
      <c r="AR458" s="261">
        <f>IFERROR(IF(-SUM(AR$20:AR457)+AR$15&lt;0.000001,0,IF($C458&gt;='H-32A-WP06 - Debt Service'!AO$24,'H-32A-WP06 - Debt Service'!AO$27/12,0)),"-")</f>
        <v>0</v>
      </c>
      <c r="AS458" s="261">
        <f>IFERROR(IF(-SUM(AS$20:AS457)+AS$15&lt;0.000001,0,IF($C458&gt;='H-32A-WP06 - Debt Service'!AP$24,'H-32A-WP06 - Debt Service'!AP$27/12,0)),"-")</f>
        <v>0</v>
      </c>
      <c r="AT458" s="261">
        <f>IFERROR(IF(-SUM(AT$20:AT457)+AT$15&lt;0.000001,0,IF($C458&gt;='H-32A-WP06 - Debt Service'!AQ$24,'H-32A-WP06 - Debt Service'!AQ$27/12,0)),"-")</f>
        <v>0</v>
      </c>
    </row>
    <row r="459" spans="2:46" x14ac:dyDescent="0.35">
      <c r="B459" s="252">
        <f t="shared" si="27"/>
        <v>2055</v>
      </c>
      <c r="C459" s="273">
        <f t="shared" si="29"/>
        <v>56827</v>
      </c>
      <c r="D459" s="273"/>
      <c r="E459" s="261">
        <f>IFERROR(IF(-SUM(E$20:E458)+E$15&lt;0.000001,0,IF($C459&gt;='H-32A-WP06 - Debt Service'!C$24,'H-32A-WP06 - Debt Service'!C$27/12,0)),"-")</f>
        <v>0</v>
      </c>
      <c r="F459" s="261">
        <f>IFERROR(IF(-SUM(F$20:F458)+F$15&lt;0.000001,0,IF($C459&gt;='H-32A-WP06 - Debt Service'!D$24,'H-32A-WP06 - Debt Service'!D$27/12,0)),"-")</f>
        <v>0</v>
      </c>
      <c r="G459" s="261">
        <f>IFERROR(IF(-SUM(G$20:G458)+G$15&lt;0.000001,0,IF($C459&gt;='H-32A-WP06 - Debt Service'!E$24,'H-32A-WP06 - Debt Service'!E$27/12,0)),"-")</f>
        <v>0</v>
      </c>
      <c r="H459" s="261">
        <f>IFERROR(IF(-SUM(H$20:H458)+H$15&lt;0.000001,0,IF($C459&gt;='H-32A-WP06 - Debt Service'!F$24,'H-32A-WP06 - Debt Service'!F$27/12,0)),"-")</f>
        <v>0</v>
      </c>
      <c r="I459" s="261">
        <f>IFERROR(IF(-SUM(I$20:I458)+I$15&lt;0.000001,0,IF($C459&gt;='H-32A-WP06 - Debt Service'!G$24,'H-32A-WP06 - Debt Service'!G$27/12,0)),"-")</f>
        <v>0</v>
      </c>
      <c r="J459" s="261">
        <f>IFERROR(IF(-SUM(J$20:J458)+J$15&lt;0.000001,0,IF($C459&gt;='H-32A-WP06 - Debt Service'!H$24,'H-32A-WP06 - Debt Service'!H$27/12,0)),"-")</f>
        <v>0</v>
      </c>
      <c r="K459" s="261">
        <f>IFERROR(IF(-SUM(K$20:K458)+K$15&lt;0.000001,0,IF($C459&gt;='H-32A-WP06 - Debt Service'!I$24,'H-32A-WP06 - Debt Service'!I$27/12,0)),"-")</f>
        <v>0</v>
      </c>
      <c r="L459" s="261">
        <f>IFERROR(IF(-SUM(L$20:L458)+L$15&lt;0.000001,0,IF($C459&gt;='H-32A-WP06 - Debt Service'!J$24,'H-32A-WP06 - Debt Service'!J$27/12,0)),"-")</f>
        <v>0</v>
      </c>
      <c r="M459" s="261">
        <f>IFERROR(IF(-SUM(M$20:M458)+M$15&lt;0.000001,0,IF($C459&gt;='H-32A-WP06 - Debt Service'!K$24,'H-32A-WP06 - Debt Service'!K$27/12,0)),"-")</f>
        <v>0</v>
      </c>
      <c r="N459" s="261"/>
      <c r="O459" s="261"/>
      <c r="P459" s="261">
        <f>IFERROR(IF(-SUM(P$20:P458)+P$15&lt;0.000001,0,IF($C459&gt;='H-32A-WP06 - Debt Service'!M$24,'H-32A-WP06 - Debt Service'!M$27/12,0)),"-")</f>
        <v>0</v>
      </c>
      <c r="Q459" s="261">
        <f>IFERROR(IF(-SUM(Q$20:Q458)+Q$15&lt;0.000001,0,IF($C459&gt;='H-32A-WP06 - Debt Service'!L$24,'H-32A-WP06 - Debt Service'!L$27/12,0)),"-")</f>
        <v>0</v>
      </c>
      <c r="R459" s="261">
        <f>IFERROR(IF(-SUM(R$20:R458)+R$15&lt;0.000001,0,IF($C459&gt;='H-32A-WP06 - Debt Service'!S$24,'H-32A-WP06 - Debt Service'!S$27/12,0)),"-")</f>
        <v>0</v>
      </c>
      <c r="S459" s="261">
        <f>IFERROR(IF(-SUM(S$20:S458)+S$15&lt;0.000001,0,IF($C459&gt;='H-32A-WP06 - Debt Service'!O$24,'H-32A-WP06 - Debt Service'!O$27/12,0)),"-")</f>
        <v>0</v>
      </c>
      <c r="T459" s="261">
        <f>IFERROR(IF(-SUM(T$20:T458)+T$15&lt;0.000001,0,IF($C459&gt;='H-32A-WP06 - Debt Service'!#REF!,'H-32A-WP06 - Debt Service'!#REF!/12,0)),"-")</f>
        <v>0</v>
      </c>
      <c r="U459" s="261">
        <f>IFERROR(IF(-SUM(U$20:U458)+U$15&lt;0.000001,0,IF($C459&gt;='H-32A-WP06 - Debt Service'!T$24,'H-32A-WP06 - Debt Service'!T$27/12,0)),"-")</f>
        <v>0</v>
      </c>
      <c r="V459" s="261">
        <f>IFERROR(IF(-SUM(V$20:V458)+V$15&lt;0.000001,0,IF($C459&gt;='H-32A-WP06 - Debt Service'!N$24,'H-32A-WP06 - Debt Service'!N$27/12,0)),"-")</f>
        <v>0</v>
      </c>
      <c r="W459" s="261">
        <f>IFERROR(IF(-SUM(W$20:W458)+W$15&lt;0.000001,0,IF($C459&gt;='H-32A-WP06 - Debt Service'!Q$24,'H-32A-WP06 - Debt Service'!Q$27/12,0)),"-")</f>
        <v>0</v>
      </c>
      <c r="X459" s="261">
        <f>IFERROR(IF(-SUM(X$20:X458)+X$15&lt;0.000001,0,IF($C459&gt;='H-32A-WP06 - Debt Service'!T$24,'H-32A-WP06 - Debt Service'!T$27/12,0)),"-")</f>
        <v>0</v>
      </c>
      <c r="Y459" s="261">
        <f>IFERROR(IF(-SUM(Y$20:Y458)+Y$15&lt;0.000001,0,IF($C459&gt;='H-32A-WP06 - Debt Service'!#REF!,'H-32A-WP06 - Debt Service'!#REF!/12,0)),"-")</f>
        <v>0</v>
      </c>
      <c r="Z459" s="261">
        <f>IFERROR(IF(-SUM(Z$20:Z458)+Z$15&lt;0.000001,0,IF($C459&gt;='H-32A-WP06 - Debt Service'!S$24,'H-32A-WP06 - Debt Service'!S$27/12,0)),"-")</f>
        <v>0</v>
      </c>
      <c r="AA459" s="261">
        <f>IFERROR(IF(-SUM(AA$20:AA458)+AA$15&lt;0.000001,0,IF($C459&gt;='H-32A-WP06 - Debt Service'!R$24,'H-32A-WP06 - Debt Service'!R$27/12,0)),"-")</f>
        <v>0</v>
      </c>
      <c r="AB459" s="261">
        <f>IFERROR(IF(-SUM(AB$20:AB458)+AB$15&lt;0.000001,0,IF($C459&gt;='H-32A-WP06 - Debt Service'!P$24,'H-32A-WP06 - Debt Service'!P$27/12,0)),"-")</f>
        <v>0</v>
      </c>
      <c r="AC459" s="261">
        <f>IFERROR(IF(-SUM(AC$20:AC458)+AC$15&lt;0.000001,0,IF($C459&gt;='H-32A-WP06 - Debt Service'!#REF!,'H-32A-WP06 - Debt Service'!#REF!/12,0)),"-")</f>
        <v>0</v>
      </c>
      <c r="AD459" s="261">
        <f>IFERROR(IF(-SUM(AD$20:AD458)+AD$15&lt;0.000001,0,IF($C459&gt;='H-32A-WP06 - Debt Service'!#REF!,'H-32A-WP06 - Debt Service'!#REF!/12,0)),"-")</f>
        <v>0</v>
      </c>
      <c r="AE459" s="261">
        <f>IFERROR(IF(-SUM(AE$20:AE458)+AE$15&lt;0.000001,0,IF($C459&gt;='H-32A-WP06 - Debt Service'!#REF!,'H-32A-WP06 - Debt Service'!#REF!/12,0)),"-")</f>
        <v>0</v>
      </c>
      <c r="AF459" s="261">
        <f>IFERROR(IF(-SUM(AF$20:AF458)+AF$15&lt;0.000001,0,IF($C459&gt;='H-32A-WP06 - Debt Service'!#REF!,'H-32A-WP06 - Debt Service'!#REF!/12,0)),"-")</f>
        <v>0</v>
      </c>
      <c r="AH459" s="252">
        <f t="shared" si="28"/>
        <v>2055</v>
      </c>
      <c r="AI459" s="273">
        <f t="shared" si="30"/>
        <v>56827</v>
      </c>
      <c r="AJ459" s="273"/>
      <c r="AK459" s="261" t="str">
        <f>IFERROR(IF(-SUM(AK$20:AK458)+AK$15&lt;0.000001,0,IF($C459&gt;='H-32A-WP06 - Debt Service'!AH$24,'H-32A-WP06 - Debt Service'!AH$27/12,0)),"-")</f>
        <v>-</v>
      </c>
      <c r="AL459" s="261">
        <f>IFERROR(IF(-SUM(AL$20:AL458)+AL$15&lt;0.000001,0,IF($C459&gt;='H-32A-WP06 - Debt Service'!AI$24,'H-32A-WP06 - Debt Service'!AI$27/12,0)),"-")</f>
        <v>0</v>
      </c>
      <c r="AM459" s="261">
        <f>IFERROR(IF(-SUM(AM$20:AM458)+AM$15&lt;0.000001,0,IF($C459&gt;='H-32A-WP06 - Debt Service'!AJ$24,'H-32A-WP06 - Debt Service'!AJ$27/12,0)),"-")</f>
        <v>0</v>
      </c>
      <c r="AN459" s="261">
        <f>IFERROR(IF(-SUM(AN$20:AN458)+AN$15&lt;0.000001,0,IF($C459&gt;='H-32A-WP06 - Debt Service'!AK$24,'H-32A-WP06 - Debt Service'!AK$27/12,0)),"-")</f>
        <v>0</v>
      </c>
      <c r="AO459" s="261">
        <f>IFERROR(IF(-SUM(AO$20:AO458)+AO$15&lt;0.000001,0,IF($C459&gt;='H-32A-WP06 - Debt Service'!AL$24,'H-32A-WP06 - Debt Service'!AL$27/12,0)),"-")</f>
        <v>0</v>
      </c>
      <c r="AP459" s="261">
        <f>IFERROR(IF(-SUM(AP$20:AP458)+AP$15&lt;0.000001,0,IF($C459&gt;='H-32A-WP06 - Debt Service'!AM$24,'H-32A-WP06 - Debt Service'!AM$27/12,0)),"-")</f>
        <v>0</v>
      </c>
      <c r="AQ459" s="261">
        <f>IFERROR(IF(-SUM(AQ$20:AQ458)+AQ$15&lt;0.000001,0,IF($C459&gt;='H-32A-WP06 - Debt Service'!AN$24,'H-32A-WP06 - Debt Service'!AN$27/12,0)),"-")</f>
        <v>0</v>
      </c>
      <c r="AR459" s="261">
        <f>IFERROR(IF(-SUM(AR$20:AR458)+AR$15&lt;0.000001,0,IF($C459&gt;='H-32A-WP06 - Debt Service'!AO$24,'H-32A-WP06 - Debt Service'!AO$27/12,0)),"-")</f>
        <v>0</v>
      </c>
      <c r="AS459" s="261">
        <f>IFERROR(IF(-SUM(AS$20:AS458)+AS$15&lt;0.000001,0,IF($C459&gt;='H-32A-WP06 - Debt Service'!AP$24,'H-32A-WP06 - Debt Service'!AP$27/12,0)),"-")</f>
        <v>0</v>
      </c>
      <c r="AT459" s="261">
        <f>IFERROR(IF(-SUM(AT$20:AT458)+AT$15&lt;0.000001,0,IF($C459&gt;='H-32A-WP06 - Debt Service'!AQ$24,'H-32A-WP06 - Debt Service'!AQ$27/12,0)),"-")</f>
        <v>0</v>
      </c>
    </row>
    <row r="460" spans="2:46" x14ac:dyDescent="0.35">
      <c r="B460" s="252">
        <f t="shared" si="27"/>
        <v>2055</v>
      </c>
      <c r="C460" s="273">
        <f t="shared" si="29"/>
        <v>56858</v>
      </c>
      <c r="D460" s="273"/>
      <c r="E460" s="261">
        <f>IFERROR(IF(-SUM(E$20:E459)+E$15&lt;0.000001,0,IF($C460&gt;='H-32A-WP06 - Debt Service'!C$24,'H-32A-WP06 - Debt Service'!C$27/12,0)),"-")</f>
        <v>0</v>
      </c>
      <c r="F460" s="261">
        <f>IFERROR(IF(-SUM(F$20:F459)+F$15&lt;0.000001,0,IF($C460&gt;='H-32A-WP06 - Debt Service'!D$24,'H-32A-WP06 - Debt Service'!D$27/12,0)),"-")</f>
        <v>0</v>
      </c>
      <c r="G460" s="261">
        <f>IFERROR(IF(-SUM(G$20:G459)+G$15&lt;0.000001,0,IF($C460&gt;='H-32A-WP06 - Debt Service'!E$24,'H-32A-WP06 - Debt Service'!E$27/12,0)),"-")</f>
        <v>0</v>
      </c>
      <c r="H460" s="261">
        <f>IFERROR(IF(-SUM(H$20:H459)+H$15&lt;0.000001,0,IF($C460&gt;='H-32A-WP06 - Debt Service'!F$24,'H-32A-WP06 - Debt Service'!F$27/12,0)),"-")</f>
        <v>0</v>
      </c>
      <c r="I460" s="261">
        <f>IFERROR(IF(-SUM(I$20:I459)+I$15&lt;0.000001,0,IF($C460&gt;='H-32A-WP06 - Debt Service'!G$24,'H-32A-WP06 - Debt Service'!G$27/12,0)),"-")</f>
        <v>0</v>
      </c>
      <c r="J460" s="261">
        <f>IFERROR(IF(-SUM(J$20:J459)+J$15&lt;0.000001,0,IF($C460&gt;='H-32A-WP06 - Debt Service'!H$24,'H-32A-WP06 - Debt Service'!H$27/12,0)),"-")</f>
        <v>0</v>
      </c>
      <c r="K460" s="261">
        <f>IFERROR(IF(-SUM(K$20:K459)+K$15&lt;0.000001,0,IF($C460&gt;='H-32A-WP06 - Debt Service'!I$24,'H-32A-WP06 - Debt Service'!I$27/12,0)),"-")</f>
        <v>0</v>
      </c>
      <c r="L460" s="261">
        <f>IFERROR(IF(-SUM(L$20:L459)+L$15&lt;0.000001,0,IF($C460&gt;='H-32A-WP06 - Debt Service'!J$24,'H-32A-WP06 - Debt Service'!J$27/12,0)),"-")</f>
        <v>0</v>
      </c>
      <c r="M460" s="261">
        <f>IFERROR(IF(-SUM(M$20:M459)+M$15&lt;0.000001,0,IF($C460&gt;='H-32A-WP06 - Debt Service'!K$24,'H-32A-WP06 - Debt Service'!K$27/12,0)),"-")</f>
        <v>0</v>
      </c>
      <c r="N460" s="261"/>
      <c r="O460" s="261"/>
      <c r="P460" s="261">
        <f>IFERROR(IF(-SUM(P$20:P459)+P$15&lt;0.000001,0,IF($C460&gt;='H-32A-WP06 - Debt Service'!M$24,'H-32A-WP06 - Debt Service'!M$27/12,0)),"-")</f>
        <v>0</v>
      </c>
      <c r="Q460" s="261">
        <f>IFERROR(IF(-SUM(Q$20:Q459)+Q$15&lt;0.000001,0,IF($C460&gt;='H-32A-WP06 - Debt Service'!L$24,'H-32A-WP06 - Debt Service'!L$27/12,0)),"-")</f>
        <v>0</v>
      </c>
      <c r="R460" s="261">
        <f>IFERROR(IF(-SUM(R$20:R459)+R$15&lt;0.000001,0,IF($C460&gt;='H-32A-WP06 - Debt Service'!S$24,'H-32A-WP06 - Debt Service'!S$27/12,0)),"-")</f>
        <v>0</v>
      </c>
      <c r="S460" s="261">
        <f>IFERROR(IF(-SUM(S$20:S459)+S$15&lt;0.000001,0,IF($C460&gt;='H-32A-WP06 - Debt Service'!O$24,'H-32A-WP06 - Debt Service'!O$27/12,0)),"-")</f>
        <v>0</v>
      </c>
      <c r="T460" s="261">
        <f>IFERROR(IF(-SUM(T$20:T459)+T$15&lt;0.000001,0,IF($C460&gt;='H-32A-WP06 - Debt Service'!#REF!,'H-32A-WP06 - Debt Service'!#REF!/12,0)),"-")</f>
        <v>0</v>
      </c>
      <c r="U460" s="261">
        <f>IFERROR(IF(-SUM(U$20:U459)+U$15&lt;0.000001,0,IF($C460&gt;='H-32A-WP06 - Debt Service'!T$24,'H-32A-WP06 - Debt Service'!T$27/12,0)),"-")</f>
        <v>0</v>
      </c>
      <c r="V460" s="261">
        <f>IFERROR(IF(-SUM(V$20:V459)+V$15&lt;0.000001,0,IF($C460&gt;='H-32A-WP06 - Debt Service'!N$24,'H-32A-WP06 - Debt Service'!N$27/12,0)),"-")</f>
        <v>0</v>
      </c>
      <c r="W460" s="261">
        <f>IFERROR(IF(-SUM(W$20:W459)+W$15&lt;0.000001,0,IF($C460&gt;='H-32A-WP06 - Debt Service'!Q$24,'H-32A-WP06 - Debt Service'!Q$27/12,0)),"-")</f>
        <v>0</v>
      </c>
      <c r="X460" s="261">
        <f>IFERROR(IF(-SUM(X$20:X459)+X$15&lt;0.000001,0,IF($C460&gt;='H-32A-WP06 - Debt Service'!T$24,'H-32A-WP06 - Debt Service'!T$27/12,0)),"-")</f>
        <v>0</v>
      </c>
      <c r="Y460" s="261">
        <f>IFERROR(IF(-SUM(Y$20:Y459)+Y$15&lt;0.000001,0,IF($C460&gt;='H-32A-WP06 - Debt Service'!#REF!,'H-32A-WP06 - Debt Service'!#REF!/12,0)),"-")</f>
        <v>0</v>
      </c>
      <c r="Z460" s="261">
        <f>IFERROR(IF(-SUM(Z$20:Z459)+Z$15&lt;0.000001,0,IF($C460&gt;='H-32A-WP06 - Debt Service'!S$24,'H-32A-WP06 - Debt Service'!S$27/12,0)),"-")</f>
        <v>0</v>
      </c>
      <c r="AA460" s="261">
        <f>IFERROR(IF(-SUM(AA$20:AA459)+AA$15&lt;0.000001,0,IF($C460&gt;='H-32A-WP06 - Debt Service'!R$24,'H-32A-WP06 - Debt Service'!R$27/12,0)),"-")</f>
        <v>0</v>
      </c>
      <c r="AB460" s="261">
        <f>IFERROR(IF(-SUM(AB$20:AB459)+AB$15&lt;0.000001,0,IF($C460&gt;='H-32A-WP06 - Debt Service'!P$24,'H-32A-WP06 - Debt Service'!P$27/12,0)),"-")</f>
        <v>0</v>
      </c>
      <c r="AC460" s="261">
        <f>IFERROR(IF(-SUM(AC$20:AC459)+AC$15&lt;0.000001,0,IF($C460&gt;='H-32A-WP06 - Debt Service'!#REF!,'H-32A-WP06 - Debt Service'!#REF!/12,0)),"-")</f>
        <v>0</v>
      </c>
      <c r="AD460" s="261">
        <f>IFERROR(IF(-SUM(AD$20:AD459)+AD$15&lt;0.000001,0,IF($C460&gt;='H-32A-WP06 - Debt Service'!#REF!,'H-32A-WP06 - Debt Service'!#REF!/12,0)),"-")</f>
        <v>0</v>
      </c>
      <c r="AE460" s="261">
        <f>IFERROR(IF(-SUM(AE$20:AE459)+AE$15&lt;0.000001,0,IF($C460&gt;='H-32A-WP06 - Debt Service'!#REF!,'H-32A-WP06 - Debt Service'!#REF!/12,0)),"-")</f>
        <v>0</v>
      </c>
      <c r="AF460" s="261">
        <f>IFERROR(IF(-SUM(AF$20:AF459)+AF$15&lt;0.000001,0,IF($C460&gt;='H-32A-WP06 - Debt Service'!#REF!,'H-32A-WP06 - Debt Service'!#REF!/12,0)),"-")</f>
        <v>0</v>
      </c>
      <c r="AH460" s="252">
        <f t="shared" si="28"/>
        <v>2055</v>
      </c>
      <c r="AI460" s="273">
        <f t="shared" si="30"/>
        <v>56858</v>
      </c>
      <c r="AJ460" s="273"/>
      <c r="AK460" s="261" t="str">
        <f>IFERROR(IF(-SUM(AK$20:AK459)+AK$15&lt;0.000001,0,IF($C460&gt;='H-32A-WP06 - Debt Service'!AH$24,'H-32A-WP06 - Debt Service'!AH$27/12,0)),"-")</f>
        <v>-</v>
      </c>
      <c r="AL460" s="261">
        <f>IFERROR(IF(-SUM(AL$20:AL459)+AL$15&lt;0.000001,0,IF($C460&gt;='H-32A-WP06 - Debt Service'!AI$24,'H-32A-WP06 - Debt Service'!AI$27/12,0)),"-")</f>
        <v>0</v>
      </c>
      <c r="AM460" s="261">
        <f>IFERROR(IF(-SUM(AM$20:AM459)+AM$15&lt;0.000001,0,IF($C460&gt;='H-32A-WP06 - Debt Service'!AJ$24,'H-32A-WP06 - Debt Service'!AJ$27/12,0)),"-")</f>
        <v>0</v>
      </c>
      <c r="AN460" s="261">
        <f>IFERROR(IF(-SUM(AN$20:AN459)+AN$15&lt;0.000001,0,IF($C460&gt;='H-32A-WP06 - Debt Service'!AK$24,'H-32A-WP06 - Debt Service'!AK$27/12,0)),"-")</f>
        <v>0</v>
      </c>
      <c r="AO460" s="261">
        <f>IFERROR(IF(-SUM(AO$20:AO459)+AO$15&lt;0.000001,0,IF($C460&gt;='H-32A-WP06 - Debt Service'!AL$24,'H-32A-WP06 - Debt Service'!AL$27/12,0)),"-")</f>
        <v>0</v>
      </c>
      <c r="AP460" s="261">
        <f>IFERROR(IF(-SUM(AP$20:AP459)+AP$15&lt;0.000001,0,IF($C460&gt;='H-32A-WP06 - Debt Service'!AM$24,'H-32A-WP06 - Debt Service'!AM$27/12,0)),"-")</f>
        <v>0</v>
      </c>
      <c r="AQ460" s="261">
        <f>IFERROR(IF(-SUM(AQ$20:AQ459)+AQ$15&lt;0.000001,0,IF($C460&gt;='H-32A-WP06 - Debt Service'!AN$24,'H-32A-WP06 - Debt Service'!AN$27/12,0)),"-")</f>
        <v>0</v>
      </c>
      <c r="AR460" s="261">
        <f>IFERROR(IF(-SUM(AR$20:AR459)+AR$15&lt;0.000001,0,IF($C460&gt;='H-32A-WP06 - Debt Service'!AO$24,'H-32A-WP06 - Debt Service'!AO$27/12,0)),"-")</f>
        <v>0</v>
      </c>
      <c r="AS460" s="261">
        <f>IFERROR(IF(-SUM(AS$20:AS459)+AS$15&lt;0.000001,0,IF($C460&gt;='H-32A-WP06 - Debt Service'!AP$24,'H-32A-WP06 - Debt Service'!AP$27/12,0)),"-")</f>
        <v>0</v>
      </c>
      <c r="AT460" s="261">
        <f>IFERROR(IF(-SUM(AT$20:AT459)+AT$15&lt;0.000001,0,IF($C460&gt;='H-32A-WP06 - Debt Service'!AQ$24,'H-32A-WP06 - Debt Service'!AQ$27/12,0)),"-")</f>
        <v>0</v>
      </c>
    </row>
    <row r="461" spans="2:46" x14ac:dyDescent="0.35">
      <c r="B461" s="252">
        <f t="shared" si="27"/>
        <v>2055</v>
      </c>
      <c r="C461" s="273">
        <f t="shared" si="29"/>
        <v>56888</v>
      </c>
      <c r="D461" s="273"/>
      <c r="E461" s="261">
        <f>IFERROR(IF(-SUM(E$20:E460)+E$15&lt;0.000001,0,IF($C461&gt;='H-32A-WP06 - Debt Service'!C$24,'H-32A-WP06 - Debt Service'!C$27/12,0)),"-")</f>
        <v>0</v>
      </c>
      <c r="F461" s="261">
        <f>IFERROR(IF(-SUM(F$20:F460)+F$15&lt;0.000001,0,IF($C461&gt;='H-32A-WP06 - Debt Service'!D$24,'H-32A-WP06 - Debt Service'!D$27/12,0)),"-")</f>
        <v>0</v>
      </c>
      <c r="G461" s="261">
        <f>IFERROR(IF(-SUM(G$20:G460)+G$15&lt;0.000001,0,IF($C461&gt;='H-32A-WP06 - Debt Service'!E$24,'H-32A-WP06 - Debt Service'!E$27/12,0)),"-")</f>
        <v>0</v>
      </c>
      <c r="H461" s="261">
        <f>IFERROR(IF(-SUM(H$20:H460)+H$15&lt;0.000001,0,IF($C461&gt;='H-32A-WP06 - Debt Service'!F$24,'H-32A-WP06 - Debt Service'!F$27/12,0)),"-")</f>
        <v>0</v>
      </c>
      <c r="I461" s="261">
        <f>IFERROR(IF(-SUM(I$20:I460)+I$15&lt;0.000001,0,IF($C461&gt;='H-32A-WP06 - Debt Service'!G$24,'H-32A-WP06 - Debt Service'!G$27/12,0)),"-")</f>
        <v>0</v>
      </c>
      <c r="J461" s="261">
        <f>IFERROR(IF(-SUM(J$20:J460)+J$15&lt;0.000001,0,IF($C461&gt;='H-32A-WP06 - Debt Service'!H$24,'H-32A-WP06 - Debt Service'!H$27/12,0)),"-")</f>
        <v>0</v>
      </c>
      <c r="K461" s="261">
        <f>IFERROR(IF(-SUM(K$20:K460)+K$15&lt;0.000001,0,IF($C461&gt;='H-32A-WP06 - Debt Service'!I$24,'H-32A-WP06 - Debt Service'!I$27/12,0)),"-")</f>
        <v>0</v>
      </c>
      <c r="L461" s="261">
        <f>IFERROR(IF(-SUM(L$20:L460)+L$15&lt;0.000001,0,IF($C461&gt;='H-32A-WP06 - Debt Service'!J$24,'H-32A-WP06 - Debt Service'!J$27/12,0)),"-")</f>
        <v>0</v>
      </c>
      <c r="M461" s="261">
        <f>IFERROR(IF(-SUM(M$20:M460)+M$15&lt;0.000001,0,IF($C461&gt;='H-32A-WP06 - Debt Service'!K$24,'H-32A-WP06 - Debt Service'!K$27/12,0)),"-")</f>
        <v>0</v>
      </c>
      <c r="N461" s="261"/>
      <c r="O461" s="261"/>
      <c r="P461" s="261">
        <f>IFERROR(IF(-SUM(P$20:P460)+P$15&lt;0.000001,0,IF($C461&gt;='H-32A-WP06 - Debt Service'!M$24,'H-32A-WP06 - Debt Service'!M$27/12,0)),"-")</f>
        <v>0</v>
      </c>
      <c r="Q461" s="261">
        <f>IFERROR(IF(-SUM(Q$20:Q460)+Q$15&lt;0.000001,0,IF($C461&gt;='H-32A-WP06 - Debt Service'!L$24,'H-32A-WP06 - Debt Service'!L$27/12,0)),"-")</f>
        <v>0</v>
      </c>
      <c r="R461" s="261">
        <f>IFERROR(IF(-SUM(R$20:R460)+R$15&lt;0.000001,0,IF($C461&gt;='H-32A-WP06 - Debt Service'!S$24,'H-32A-WP06 - Debt Service'!S$27/12,0)),"-")</f>
        <v>0</v>
      </c>
      <c r="S461" s="261">
        <f>IFERROR(IF(-SUM(S$20:S460)+S$15&lt;0.000001,0,IF($C461&gt;='H-32A-WP06 - Debt Service'!O$24,'H-32A-WP06 - Debt Service'!O$27/12,0)),"-")</f>
        <v>0</v>
      </c>
      <c r="T461" s="261">
        <f>IFERROR(IF(-SUM(T$20:T460)+T$15&lt;0.000001,0,IF($C461&gt;='H-32A-WP06 - Debt Service'!#REF!,'H-32A-WP06 - Debt Service'!#REF!/12,0)),"-")</f>
        <v>0</v>
      </c>
      <c r="U461" s="261">
        <f>IFERROR(IF(-SUM(U$20:U460)+U$15&lt;0.000001,0,IF($C461&gt;='H-32A-WP06 - Debt Service'!T$24,'H-32A-WP06 - Debt Service'!T$27/12,0)),"-")</f>
        <v>0</v>
      </c>
      <c r="V461" s="261">
        <f>IFERROR(IF(-SUM(V$20:V460)+V$15&lt;0.000001,0,IF($C461&gt;='H-32A-WP06 - Debt Service'!N$24,'H-32A-WP06 - Debt Service'!N$27/12,0)),"-")</f>
        <v>0</v>
      </c>
      <c r="W461" s="261">
        <f>IFERROR(IF(-SUM(W$20:W460)+W$15&lt;0.000001,0,IF($C461&gt;='H-32A-WP06 - Debt Service'!Q$24,'H-32A-WP06 - Debt Service'!Q$27/12,0)),"-")</f>
        <v>0</v>
      </c>
      <c r="X461" s="261">
        <f>IFERROR(IF(-SUM(X$20:X460)+X$15&lt;0.000001,0,IF($C461&gt;='H-32A-WP06 - Debt Service'!T$24,'H-32A-WP06 - Debt Service'!T$27/12,0)),"-")</f>
        <v>0</v>
      </c>
      <c r="Y461" s="261">
        <f>IFERROR(IF(-SUM(Y$20:Y460)+Y$15&lt;0.000001,0,IF($C461&gt;='H-32A-WP06 - Debt Service'!#REF!,'H-32A-WP06 - Debt Service'!#REF!/12,0)),"-")</f>
        <v>0</v>
      </c>
      <c r="Z461" s="261">
        <f>IFERROR(IF(-SUM(Z$20:Z460)+Z$15&lt;0.000001,0,IF($C461&gt;='H-32A-WP06 - Debt Service'!S$24,'H-32A-WP06 - Debt Service'!S$27/12,0)),"-")</f>
        <v>0</v>
      </c>
      <c r="AA461" s="261">
        <f>IFERROR(IF(-SUM(AA$20:AA460)+AA$15&lt;0.000001,0,IF($C461&gt;='H-32A-WP06 - Debt Service'!R$24,'H-32A-WP06 - Debt Service'!R$27/12,0)),"-")</f>
        <v>0</v>
      </c>
      <c r="AB461" s="261">
        <f>IFERROR(IF(-SUM(AB$20:AB460)+AB$15&lt;0.000001,0,IF($C461&gt;='H-32A-WP06 - Debt Service'!P$24,'H-32A-WP06 - Debt Service'!P$27/12,0)),"-")</f>
        <v>0</v>
      </c>
      <c r="AC461" s="261">
        <f>IFERROR(IF(-SUM(AC$20:AC460)+AC$15&lt;0.000001,0,IF($C461&gt;='H-32A-WP06 - Debt Service'!#REF!,'H-32A-WP06 - Debt Service'!#REF!/12,0)),"-")</f>
        <v>0</v>
      </c>
      <c r="AD461" s="261">
        <f>IFERROR(IF(-SUM(AD$20:AD460)+AD$15&lt;0.000001,0,IF($C461&gt;='H-32A-WP06 - Debt Service'!#REF!,'H-32A-WP06 - Debt Service'!#REF!/12,0)),"-")</f>
        <v>0</v>
      </c>
      <c r="AE461" s="261">
        <f>IFERROR(IF(-SUM(AE$20:AE460)+AE$15&lt;0.000001,0,IF($C461&gt;='H-32A-WP06 - Debt Service'!#REF!,'H-32A-WP06 - Debt Service'!#REF!/12,0)),"-")</f>
        <v>0</v>
      </c>
      <c r="AF461" s="261">
        <f>IFERROR(IF(-SUM(AF$20:AF460)+AF$15&lt;0.000001,0,IF($C461&gt;='H-32A-WP06 - Debt Service'!#REF!,'H-32A-WP06 - Debt Service'!#REF!/12,0)),"-")</f>
        <v>0</v>
      </c>
      <c r="AH461" s="252">
        <f t="shared" si="28"/>
        <v>2055</v>
      </c>
      <c r="AI461" s="273">
        <f t="shared" si="30"/>
        <v>56888</v>
      </c>
      <c r="AJ461" s="273"/>
      <c r="AK461" s="261" t="str">
        <f>IFERROR(IF(-SUM(AK$20:AK460)+AK$15&lt;0.000001,0,IF($C461&gt;='H-32A-WP06 - Debt Service'!AH$24,'H-32A-WP06 - Debt Service'!AH$27/12,0)),"-")</f>
        <v>-</v>
      </c>
      <c r="AL461" s="261">
        <f>IFERROR(IF(-SUM(AL$20:AL460)+AL$15&lt;0.000001,0,IF($C461&gt;='H-32A-WP06 - Debt Service'!AI$24,'H-32A-WP06 - Debt Service'!AI$27/12,0)),"-")</f>
        <v>0</v>
      </c>
      <c r="AM461" s="261">
        <f>IFERROR(IF(-SUM(AM$20:AM460)+AM$15&lt;0.000001,0,IF($C461&gt;='H-32A-WP06 - Debt Service'!AJ$24,'H-32A-WP06 - Debt Service'!AJ$27/12,0)),"-")</f>
        <v>0</v>
      </c>
      <c r="AN461" s="261">
        <f>IFERROR(IF(-SUM(AN$20:AN460)+AN$15&lt;0.000001,0,IF($C461&gt;='H-32A-WP06 - Debt Service'!AK$24,'H-32A-WP06 - Debt Service'!AK$27/12,0)),"-")</f>
        <v>0</v>
      </c>
      <c r="AO461" s="261">
        <f>IFERROR(IF(-SUM(AO$20:AO460)+AO$15&lt;0.000001,0,IF($C461&gt;='H-32A-WP06 - Debt Service'!AL$24,'H-32A-WP06 - Debt Service'!AL$27/12,0)),"-")</f>
        <v>0</v>
      </c>
      <c r="AP461" s="261">
        <f>IFERROR(IF(-SUM(AP$20:AP460)+AP$15&lt;0.000001,0,IF($C461&gt;='H-32A-WP06 - Debt Service'!AM$24,'H-32A-WP06 - Debt Service'!AM$27/12,0)),"-")</f>
        <v>0</v>
      </c>
      <c r="AQ461" s="261">
        <f>IFERROR(IF(-SUM(AQ$20:AQ460)+AQ$15&lt;0.000001,0,IF($C461&gt;='H-32A-WP06 - Debt Service'!AN$24,'H-32A-WP06 - Debt Service'!AN$27/12,0)),"-")</f>
        <v>0</v>
      </c>
      <c r="AR461" s="261">
        <f>IFERROR(IF(-SUM(AR$20:AR460)+AR$15&lt;0.000001,0,IF($C461&gt;='H-32A-WP06 - Debt Service'!AO$24,'H-32A-WP06 - Debt Service'!AO$27/12,0)),"-")</f>
        <v>0</v>
      </c>
      <c r="AS461" s="261">
        <f>IFERROR(IF(-SUM(AS$20:AS460)+AS$15&lt;0.000001,0,IF($C461&gt;='H-32A-WP06 - Debt Service'!AP$24,'H-32A-WP06 - Debt Service'!AP$27/12,0)),"-")</f>
        <v>0</v>
      </c>
      <c r="AT461" s="261">
        <f>IFERROR(IF(-SUM(AT$20:AT460)+AT$15&lt;0.000001,0,IF($C461&gt;='H-32A-WP06 - Debt Service'!AQ$24,'H-32A-WP06 - Debt Service'!AQ$27/12,0)),"-")</f>
        <v>0</v>
      </c>
    </row>
    <row r="462" spans="2:46" x14ac:dyDescent="0.35">
      <c r="B462" s="252">
        <f t="shared" si="27"/>
        <v>2055</v>
      </c>
      <c r="C462" s="273">
        <f t="shared" si="29"/>
        <v>56919</v>
      </c>
      <c r="D462" s="273"/>
      <c r="E462" s="261">
        <f>IFERROR(IF(-SUM(E$20:E461)+E$15&lt;0.000001,0,IF($C462&gt;='H-32A-WP06 - Debt Service'!C$24,'H-32A-WP06 - Debt Service'!C$27/12,0)),"-")</f>
        <v>0</v>
      </c>
      <c r="F462" s="261">
        <f>IFERROR(IF(-SUM(F$20:F461)+F$15&lt;0.000001,0,IF($C462&gt;='H-32A-WP06 - Debt Service'!D$24,'H-32A-WP06 - Debt Service'!D$27/12,0)),"-")</f>
        <v>0</v>
      </c>
      <c r="G462" s="261">
        <f>IFERROR(IF(-SUM(G$20:G461)+G$15&lt;0.000001,0,IF($C462&gt;='H-32A-WP06 - Debt Service'!E$24,'H-32A-WP06 - Debt Service'!E$27/12,0)),"-")</f>
        <v>0</v>
      </c>
      <c r="H462" s="261">
        <f>IFERROR(IF(-SUM(H$20:H461)+H$15&lt;0.000001,0,IF($C462&gt;='H-32A-WP06 - Debt Service'!F$24,'H-32A-WP06 - Debt Service'!F$27/12,0)),"-")</f>
        <v>0</v>
      </c>
      <c r="I462" s="261">
        <f>IFERROR(IF(-SUM(I$20:I461)+I$15&lt;0.000001,0,IF($C462&gt;='H-32A-WP06 - Debt Service'!G$24,'H-32A-WP06 - Debt Service'!G$27/12,0)),"-")</f>
        <v>0</v>
      </c>
      <c r="J462" s="261">
        <f>IFERROR(IF(-SUM(J$20:J461)+J$15&lt;0.000001,0,IF($C462&gt;='H-32A-WP06 - Debt Service'!H$24,'H-32A-WP06 - Debt Service'!H$27/12,0)),"-")</f>
        <v>0</v>
      </c>
      <c r="K462" s="261">
        <f>IFERROR(IF(-SUM(K$20:K461)+K$15&lt;0.000001,0,IF($C462&gt;='H-32A-WP06 - Debt Service'!I$24,'H-32A-WP06 - Debt Service'!I$27/12,0)),"-")</f>
        <v>0</v>
      </c>
      <c r="L462" s="261">
        <f>IFERROR(IF(-SUM(L$20:L461)+L$15&lt;0.000001,0,IF($C462&gt;='H-32A-WP06 - Debt Service'!J$24,'H-32A-WP06 - Debt Service'!J$27/12,0)),"-")</f>
        <v>0</v>
      </c>
      <c r="M462" s="261">
        <f>IFERROR(IF(-SUM(M$20:M461)+M$15&lt;0.000001,0,IF($C462&gt;='H-32A-WP06 - Debt Service'!K$24,'H-32A-WP06 - Debt Service'!K$27/12,0)),"-")</f>
        <v>0</v>
      </c>
      <c r="N462" s="261"/>
      <c r="O462" s="261"/>
      <c r="P462" s="261">
        <f>IFERROR(IF(-SUM(P$20:P461)+P$15&lt;0.000001,0,IF($C462&gt;='H-32A-WP06 - Debt Service'!M$24,'H-32A-WP06 - Debt Service'!M$27/12,0)),"-")</f>
        <v>0</v>
      </c>
      <c r="Q462" s="261">
        <f>IFERROR(IF(-SUM(Q$20:Q461)+Q$15&lt;0.000001,0,IF($C462&gt;='H-32A-WP06 - Debt Service'!L$24,'H-32A-WP06 - Debt Service'!L$27/12,0)),"-")</f>
        <v>0</v>
      </c>
      <c r="R462" s="261">
        <f>IFERROR(IF(-SUM(R$20:R461)+R$15&lt;0.000001,0,IF($C462&gt;='H-32A-WP06 - Debt Service'!S$24,'H-32A-WP06 - Debt Service'!S$27/12,0)),"-")</f>
        <v>0</v>
      </c>
      <c r="S462" s="261">
        <f>IFERROR(IF(-SUM(S$20:S461)+S$15&lt;0.000001,0,IF($C462&gt;='H-32A-WP06 - Debt Service'!O$24,'H-32A-WP06 - Debt Service'!O$27/12,0)),"-")</f>
        <v>0</v>
      </c>
      <c r="T462" s="261">
        <f>IFERROR(IF(-SUM(T$20:T461)+T$15&lt;0.000001,0,IF($C462&gt;='H-32A-WP06 - Debt Service'!#REF!,'H-32A-WP06 - Debt Service'!#REF!/12,0)),"-")</f>
        <v>0</v>
      </c>
      <c r="U462" s="261">
        <f>IFERROR(IF(-SUM(U$20:U461)+U$15&lt;0.000001,0,IF($C462&gt;='H-32A-WP06 - Debt Service'!T$24,'H-32A-WP06 - Debt Service'!T$27/12,0)),"-")</f>
        <v>0</v>
      </c>
      <c r="V462" s="261">
        <f>IFERROR(IF(-SUM(V$20:V461)+V$15&lt;0.000001,0,IF($C462&gt;='H-32A-WP06 - Debt Service'!N$24,'H-32A-WP06 - Debt Service'!N$27/12,0)),"-")</f>
        <v>0</v>
      </c>
      <c r="W462" s="261">
        <f>IFERROR(IF(-SUM(W$20:W461)+W$15&lt;0.000001,0,IF($C462&gt;='H-32A-WP06 - Debt Service'!Q$24,'H-32A-WP06 - Debt Service'!Q$27/12,0)),"-")</f>
        <v>0</v>
      </c>
      <c r="X462" s="261">
        <f>IFERROR(IF(-SUM(X$20:X461)+X$15&lt;0.000001,0,IF($C462&gt;='H-32A-WP06 - Debt Service'!T$24,'H-32A-WP06 - Debt Service'!T$27/12,0)),"-")</f>
        <v>0</v>
      </c>
      <c r="Y462" s="261">
        <f>IFERROR(IF(-SUM(Y$20:Y461)+Y$15&lt;0.000001,0,IF($C462&gt;='H-32A-WP06 - Debt Service'!#REF!,'H-32A-WP06 - Debt Service'!#REF!/12,0)),"-")</f>
        <v>0</v>
      </c>
      <c r="Z462" s="261">
        <f>IFERROR(IF(-SUM(Z$20:Z461)+Z$15&lt;0.000001,0,IF($C462&gt;='H-32A-WP06 - Debt Service'!S$24,'H-32A-WP06 - Debt Service'!S$27/12,0)),"-")</f>
        <v>0</v>
      </c>
      <c r="AA462" s="261">
        <f>IFERROR(IF(-SUM(AA$20:AA461)+AA$15&lt;0.000001,0,IF($C462&gt;='H-32A-WP06 - Debt Service'!R$24,'H-32A-WP06 - Debt Service'!R$27/12,0)),"-")</f>
        <v>0</v>
      </c>
      <c r="AB462" s="261">
        <f>IFERROR(IF(-SUM(AB$20:AB461)+AB$15&lt;0.000001,0,IF($C462&gt;='H-32A-WP06 - Debt Service'!P$24,'H-32A-WP06 - Debt Service'!P$27/12,0)),"-")</f>
        <v>0</v>
      </c>
      <c r="AC462" s="261">
        <f>IFERROR(IF(-SUM(AC$20:AC461)+AC$15&lt;0.000001,0,IF($C462&gt;='H-32A-WP06 - Debt Service'!#REF!,'H-32A-WP06 - Debt Service'!#REF!/12,0)),"-")</f>
        <v>0</v>
      </c>
      <c r="AD462" s="261">
        <f>IFERROR(IF(-SUM(AD$20:AD461)+AD$15&lt;0.000001,0,IF($C462&gt;='H-32A-WP06 - Debt Service'!#REF!,'H-32A-WP06 - Debt Service'!#REF!/12,0)),"-")</f>
        <v>0</v>
      </c>
      <c r="AE462" s="261">
        <f>IFERROR(IF(-SUM(AE$20:AE461)+AE$15&lt;0.000001,0,IF($C462&gt;='H-32A-WP06 - Debt Service'!#REF!,'H-32A-WP06 - Debt Service'!#REF!/12,0)),"-")</f>
        <v>0</v>
      </c>
      <c r="AF462" s="261">
        <f>IFERROR(IF(-SUM(AF$20:AF461)+AF$15&lt;0.000001,0,IF($C462&gt;='H-32A-WP06 - Debt Service'!#REF!,'H-32A-WP06 - Debt Service'!#REF!/12,0)),"-")</f>
        <v>0</v>
      </c>
      <c r="AH462" s="252">
        <f t="shared" si="28"/>
        <v>2055</v>
      </c>
      <c r="AI462" s="273">
        <f t="shared" si="30"/>
        <v>56919</v>
      </c>
      <c r="AJ462" s="273"/>
      <c r="AK462" s="261" t="str">
        <f>IFERROR(IF(-SUM(AK$20:AK461)+AK$15&lt;0.000001,0,IF($C462&gt;='H-32A-WP06 - Debt Service'!AH$24,'H-32A-WP06 - Debt Service'!AH$27/12,0)),"-")</f>
        <v>-</v>
      </c>
      <c r="AL462" s="261">
        <f>IFERROR(IF(-SUM(AL$20:AL461)+AL$15&lt;0.000001,0,IF($C462&gt;='H-32A-WP06 - Debt Service'!AI$24,'H-32A-WP06 - Debt Service'!AI$27/12,0)),"-")</f>
        <v>0</v>
      </c>
      <c r="AM462" s="261">
        <f>IFERROR(IF(-SUM(AM$20:AM461)+AM$15&lt;0.000001,0,IF($C462&gt;='H-32A-WP06 - Debt Service'!AJ$24,'H-32A-WP06 - Debt Service'!AJ$27/12,0)),"-")</f>
        <v>0</v>
      </c>
      <c r="AN462" s="261">
        <f>IFERROR(IF(-SUM(AN$20:AN461)+AN$15&lt;0.000001,0,IF($C462&gt;='H-32A-WP06 - Debt Service'!AK$24,'H-32A-WP06 - Debt Service'!AK$27/12,0)),"-")</f>
        <v>0</v>
      </c>
      <c r="AO462" s="261">
        <f>IFERROR(IF(-SUM(AO$20:AO461)+AO$15&lt;0.000001,0,IF($C462&gt;='H-32A-WP06 - Debt Service'!AL$24,'H-32A-WP06 - Debt Service'!AL$27/12,0)),"-")</f>
        <v>0</v>
      </c>
      <c r="AP462" s="261">
        <f>IFERROR(IF(-SUM(AP$20:AP461)+AP$15&lt;0.000001,0,IF($C462&gt;='H-32A-WP06 - Debt Service'!AM$24,'H-32A-WP06 - Debt Service'!AM$27/12,0)),"-")</f>
        <v>0</v>
      </c>
      <c r="AQ462" s="261">
        <f>IFERROR(IF(-SUM(AQ$20:AQ461)+AQ$15&lt;0.000001,0,IF($C462&gt;='H-32A-WP06 - Debt Service'!AN$24,'H-32A-WP06 - Debt Service'!AN$27/12,0)),"-")</f>
        <v>0</v>
      </c>
      <c r="AR462" s="261">
        <f>IFERROR(IF(-SUM(AR$20:AR461)+AR$15&lt;0.000001,0,IF($C462&gt;='H-32A-WP06 - Debt Service'!AO$24,'H-32A-WP06 - Debt Service'!AO$27/12,0)),"-")</f>
        <v>0</v>
      </c>
      <c r="AS462" s="261">
        <f>IFERROR(IF(-SUM(AS$20:AS461)+AS$15&lt;0.000001,0,IF($C462&gt;='H-32A-WP06 - Debt Service'!AP$24,'H-32A-WP06 - Debt Service'!AP$27/12,0)),"-")</f>
        <v>0</v>
      </c>
      <c r="AT462" s="261">
        <f>IFERROR(IF(-SUM(AT$20:AT461)+AT$15&lt;0.000001,0,IF($C462&gt;='H-32A-WP06 - Debt Service'!AQ$24,'H-32A-WP06 - Debt Service'!AQ$27/12,0)),"-")</f>
        <v>0</v>
      </c>
    </row>
    <row r="463" spans="2:46" x14ac:dyDescent="0.35">
      <c r="B463" s="252">
        <f t="shared" si="27"/>
        <v>2055</v>
      </c>
      <c r="C463" s="273">
        <f t="shared" si="29"/>
        <v>56949</v>
      </c>
      <c r="D463" s="273"/>
      <c r="E463" s="261">
        <f>IFERROR(IF(-SUM(E$20:E462)+E$15&lt;0.000001,0,IF($C463&gt;='H-32A-WP06 - Debt Service'!C$24,'H-32A-WP06 - Debt Service'!C$27/12,0)),"-")</f>
        <v>0</v>
      </c>
      <c r="F463" s="261">
        <f>IFERROR(IF(-SUM(F$20:F462)+F$15&lt;0.000001,0,IF($C463&gt;='H-32A-WP06 - Debt Service'!D$24,'H-32A-WP06 - Debt Service'!D$27/12,0)),"-")</f>
        <v>0</v>
      </c>
      <c r="G463" s="261">
        <f>IFERROR(IF(-SUM(G$20:G462)+G$15&lt;0.000001,0,IF($C463&gt;='H-32A-WP06 - Debt Service'!E$24,'H-32A-WP06 - Debt Service'!E$27/12,0)),"-")</f>
        <v>0</v>
      </c>
      <c r="H463" s="261">
        <f>IFERROR(IF(-SUM(H$20:H462)+H$15&lt;0.000001,0,IF($C463&gt;='H-32A-WP06 - Debt Service'!F$24,'H-32A-WP06 - Debt Service'!F$27/12,0)),"-")</f>
        <v>0</v>
      </c>
      <c r="I463" s="261">
        <f>IFERROR(IF(-SUM(I$20:I462)+I$15&lt;0.000001,0,IF($C463&gt;='H-32A-WP06 - Debt Service'!G$24,'H-32A-WP06 - Debt Service'!G$27/12,0)),"-")</f>
        <v>0</v>
      </c>
      <c r="J463" s="261">
        <f>IFERROR(IF(-SUM(J$20:J462)+J$15&lt;0.000001,0,IF($C463&gt;='H-32A-WP06 - Debt Service'!H$24,'H-32A-WP06 - Debt Service'!H$27/12,0)),"-")</f>
        <v>0</v>
      </c>
      <c r="K463" s="261">
        <f>IFERROR(IF(-SUM(K$20:K462)+K$15&lt;0.000001,0,IF($C463&gt;='H-32A-WP06 - Debt Service'!I$24,'H-32A-WP06 - Debt Service'!I$27/12,0)),"-")</f>
        <v>0</v>
      </c>
      <c r="L463" s="261">
        <f>IFERROR(IF(-SUM(L$20:L462)+L$15&lt;0.000001,0,IF($C463&gt;='H-32A-WP06 - Debt Service'!J$24,'H-32A-WP06 - Debt Service'!J$27/12,0)),"-")</f>
        <v>0</v>
      </c>
      <c r="M463" s="261">
        <f>IFERROR(IF(-SUM(M$20:M462)+M$15&lt;0.000001,0,IF($C463&gt;='H-32A-WP06 - Debt Service'!K$24,'H-32A-WP06 - Debt Service'!K$27/12,0)),"-")</f>
        <v>0</v>
      </c>
      <c r="N463" s="261"/>
      <c r="O463" s="261"/>
      <c r="P463" s="261">
        <f>IFERROR(IF(-SUM(P$20:P462)+P$15&lt;0.000001,0,IF($C463&gt;='H-32A-WP06 - Debt Service'!M$24,'H-32A-WP06 - Debt Service'!M$27/12,0)),"-")</f>
        <v>0</v>
      </c>
      <c r="Q463" s="261">
        <f>IFERROR(IF(-SUM(Q$20:Q462)+Q$15&lt;0.000001,0,IF($C463&gt;='H-32A-WP06 - Debt Service'!L$24,'H-32A-WP06 - Debt Service'!L$27/12,0)),"-")</f>
        <v>0</v>
      </c>
      <c r="R463" s="261">
        <f>IFERROR(IF(-SUM(R$20:R462)+R$15&lt;0.000001,0,IF($C463&gt;='H-32A-WP06 - Debt Service'!S$24,'H-32A-WP06 - Debt Service'!S$27/12,0)),"-")</f>
        <v>0</v>
      </c>
      <c r="S463" s="261">
        <f>IFERROR(IF(-SUM(S$20:S462)+S$15&lt;0.000001,0,IF($C463&gt;='H-32A-WP06 - Debt Service'!O$24,'H-32A-WP06 - Debt Service'!O$27/12,0)),"-")</f>
        <v>0</v>
      </c>
      <c r="T463" s="261">
        <f>IFERROR(IF(-SUM(T$20:T462)+T$15&lt;0.000001,0,IF($C463&gt;='H-32A-WP06 - Debt Service'!#REF!,'H-32A-WP06 - Debt Service'!#REF!/12,0)),"-")</f>
        <v>0</v>
      </c>
      <c r="U463" s="261">
        <f>IFERROR(IF(-SUM(U$20:U462)+U$15&lt;0.000001,0,IF($C463&gt;='H-32A-WP06 - Debt Service'!T$24,'H-32A-WP06 - Debt Service'!T$27/12,0)),"-")</f>
        <v>0</v>
      </c>
      <c r="V463" s="261">
        <f>IFERROR(IF(-SUM(V$20:V462)+V$15&lt;0.000001,0,IF($C463&gt;='H-32A-WP06 - Debt Service'!N$24,'H-32A-WP06 - Debt Service'!N$27/12,0)),"-")</f>
        <v>0</v>
      </c>
      <c r="W463" s="261">
        <f>IFERROR(IF(-SUM(W$20:W462)+W$15&lt;0.000001,0,IF($C463&gt;='H-32A-WP06 - Debt Service'!Q$24,'H-32A-WP06 - Debt Service'!Q$27/12,0)),"-")</f>
        <v>0</v>
      </c>
      <c r="X463" s="261">
        <f>IFERROR(IF(-SUM(X$20:X462)+X$15&lt;0.000001,0,IF($C463&gt;='H-32A-WP06 - Debt Service'!T$24,'H-32A-WP06 - Debt Service'!T$27/12,0)),"-")</f>
        <v>0</v>
      </c>
      <c r="Y463" s="261">
        <f>IFERROR(IF(-SUM(Y$20:Y462)+Y$15&lt;0.000001,0,IF($C463&gt;='H-32A-WP06 - Debt Service'!#REF!,'H-32A-WP06 - Debt Service'!#REF!/12,0)),"-")</f>
        <v>0</v>
      </c>
      <c r="Z463" s="261">
        <f>IFERROR(IF(-SUM(Z$20:Z462)+Z$15&lt;0.000001,0,IF($C463&gt;='H-32A-WP06 - Debt Service'!S$24,'H-32A-WP06 - Debt Service'!S$27/12,0)),"-")</f>
        <v>0</v>
      </c>
      <c r="AA463" s="261">
        <f>IFERROR(IF(-SUM(AA$20:AA462)+AA$15&lt;0.000001,0,IF($C463&gt;='H-32A-WP06 - Debt Service'!R$24,'H-32A-WP06 - Debt Service'!R$27/12,0)),"-")</f>
        <v>0</v>
      </c>
      <c r="AB463" s="261">
        <f>IFERROR(IF(-SUM(AB$20:AB462)+AB$15&lt;0.000001,0,IF($C463&gt;='H-32A-WP06 - Debt Service'!P$24,'H-32A-WP06 - Debt Service'!P$27/12,0)),"-")</f>
        <v>0</v>
      </c>
      <c r="AC463" s="261">
        <f>IFERROR(IF(-SUM(AC$20:AC462)+AC$15&lt;0.000001,0,IF($C463&gt;='H-32A-WP06 - Debt Service'!#REF!,'H-32A-WP06 - Debt Service'!#REF!/12,0)),"-")</f>
        <v>0</v>
      </c>
      <c r="AD463" s="261">
        <f>IFERROR(IF(-SUM(AD$20:AD462)+AD$15&lt;0.000001,0,IF($C463&gt;='H-32A-WP06 - Debt Service'!#REF!,'H-32A-WP06 - Debt Service'!#REF!/12,0)),"-")</f>
        <v>0</v>
      </c>
      <c r="AE463" s="261">
        <f>IFERROR(IF(-SUM(AE$20:AE462)+AE$15&lt;0.000001,0,IF($C463&gt;='H-32A-WP06 - Debt Service'!#REF!,'H-32A-WP06 - Debt Service'!#REF!/12,0)),"-")</f>
        <v>0</v>
      </c>
      <c r="AF463" s="261">
        <f>IFERROR(IF(-SUM(AF$20:AF462)+AF$15&lt;0.000001,0,IF($C463&gt;='H-32A-WP06 - Debt Service'!#REF!,'H-32A-WP06 - Debt Service'!#REF!/12,0)),"-")</f>
        <v>0</v>
      </c>
      <c r="AH463" s="252">
        <f t="shared" si="28"/>
        <v>2055</v>
      </c>
      <c r="AI463" s="273">
        <f t="shared" si="30"/>
        <v>56949</v>
      </c>
      <c r="AJ463" s="273"/>
      <c r="AK463" s="261" t="str">
        <f>IFERROR(IF(-SUM(AK$20:AK462)+AK$15&lt;0.000001,0,IF($C463&gt;='H-32A-WP06 - Debt Service'!AH$24,'H-32A-WP06 - Debt Service'!AH$27/12,0)),"-")</f>
        <v>-</v>
      </c>
      <c r="AL463" s="261">
        <f>IFERROR(IF(-SUM(AL$20:AL462)+AL$15&lt;0.000001,0,IF($C463&gt;='H-32A-WP06 - Debt Service'!AI$24,'H-32A-WP06 - Debt Service'!AI$27/12,0)),"-")</f>
        <v>0</v>
      </c>
      <c r="AM463" s="261">
        <f>IFERROR(IF(-SUM(AM$20:AM462)+AM$15&lt;0.000001,0,IF($C463&gt;='H-32A-WP06 - Debt Service'!AJ$24,'H-32A-WP06 - Debt Service'!AJ$27/12,0)),"-")</f>
        <v>0</v>
      </c>
      <c r="AN463" s="261">
        <f>IFERROR(IF(-SUM(AN$20:AN462)+AN$15&lt;0.000001,0,IF($C463&gt;='H-32A-WP06 - Debt Service'!AK$24,'H-32A-WP06 - Debt Service'!AK$27/12,0)),"-")</f>
        <v>0</v>
      </c>
      <c r="AO463" s="261">
        <f>IFERROR(IF(-SUM(AO$20:AO462)+AO$15&lt;0.000001,0,IF($C463&gt;='H-32A-WP06 - Debt Service'!AL$24,'H-32A-WP06 - Debt Service'!AL$27/12,0)),"-")</f>
        <v>0</v>
      </c>
      <c r="AP463" s="261">
        <f>IFERROR(IF(-SUM(AP$20:AP462)+AP$15&lt;0.000001,0,IF($C463&gt;='H-32A-WP06 - Debt Service'!AM$24,'H-32A-WP06 - Debt Service'!AM$27/12,0)),"-")</f>
        <v>0</v>
      </c>
      <c r="AQ463" s="261">
        <f>IFERROR(IF(-SUM(AQ$20:AQ462)+AQ$15&lt;0.000001,0,IF($C463&gt;='H-32A-WP06 - Debt Service'!AN$24,'H-32A-WP06 - Debt Service'!AN$27/12,0)),"-")</f>
        <v>0</v>
      </c>
      <c r="AR463" s="261">
        <f>IFERROR(IF(-SUM(AR$20:AR462)+AR$15&lt;0.000001,0,IF($C463&gt;='H-32A-WP06 - Debt Service'!AO$24,'H-32A-WP06 - Debt Service'!AO$27/12,0)),"-")</f>
        <v>0</v>
      </c>
      <c r="AS463" s="261">
        <f>IFERROR(IF(-SUM(AS$20:AS462)+AS$15&lt;0.000001,0,IF($C463&gt;='H-32A-WP06 - Debt Service'!AP$24,'H-32A-WP06 - Debt Service'!AP$27/12,0)),"-")</f>
        <v>0</v>
      </c>
      <c r="AT463" s="261">
        <f>IFERROR(IF(-SUM(AT$20:AT462)+AT$15&lt;0.000001,0,IF($C463&gt;='H-32A-WP06 - Debt Service'!AQ$24,'H-32A-WP06 - Debt Service'!AQ$27/12,0)),"-")</f>
        <v>0</v>
      </c>
    </row>
    <row r="464" spans="2:46" x14ac:dyDescent="0.35">
      <c r="B464" s="252">
        <f t="shared" si="27"/>
        <v>2056</v>
      </c>
      <c r="C464" s="273">
        <f t="shared" si="29"/>
        <v>56980</v>
      </c>
      <c r="D464" s="273"/>
      <c r="E464" s="261">
        <f>IFERROR(IF(-SUM(E$20:E463)+E$15&lt;0.000001,0,IF($C464&gt;='H-32A-WP06 - Debt Service'!C$24,'H-32A-WP06 - Debt Service'!C$27/12,0)),"-")</f>
        <v>0</v>
      </c>
      <c r="F464" s="261">
        <f>IFERROR(IF(-SUM(F$20:F463)+F$15&lt;0.000001,0,IF($C464&gt;='H-32A-WP06 - Debt Service'!D$24,'H-32A-WP06 - Debt Service'!D$27/12,0)),"-")</f>
        <v>0</v>
      </c>
      <c r="G464" s="261">
        <f>IFERROR(IF(-SUM(G$20:G463)+G$15&lt;0.000001,0,IF($C464&gt;='H-32A-WP06 - Debt Service'!E$24,'H-32A-WP06 - Debt Service'!E$27/12,0)),"-")</f>
        <v>0</v>
      </c>
      <c r="H464" s="261">
        <f>IFERROR(IF(-SUM(H$20:H463)+H$15&lt;0.000001,0,IF($C464&gt;='H-32A-WP06 - Debt Service'!F$24,'H-32A-WP06 - Debt Service'!F$27/12,0)),"-")</f>
        <v>0</v>
      </c>
      <c r="I464" s="261">
        <f>IFERROR(IF(-SUM(I$20:I463)+I$15&lt;0.000001,0,IF($C464&gt;='H-32A-WP06 - Debt Service'!G$24,'H-32A-WP06 - Debt Service'!G$27/12,0)),"-")</f>
        <v>0</v>
      </c>
      <c r="J464" s="261">
        <f>IFERROR(IF(-SUM(J$20:J463)+J$15&lt;0.000001,0,IF($C464&gt;='H-32A-WP06 - Debt Service'!H$24,'H-32A-WP06 - Debt Service'!H$27/12,0)),"-")</f>
        <v>0</v>
      </c>
      <c r="K464" s="261">
        <f>IFERROR(IF(-SUM(K$20:K463)+K$15&lt;0.000001,0,IF($C464&gt;='H-32A-WP06 - Debt Service'!I$24,'H-32A-WP06 - Debt Service'!I$27/12,0)),"-")</f>
        <v>0</v>
      </c>
      <c r="L464" s="261">
        <f>IFERROR(IF(-SUM(L$20:L463)+L$15&lt;0.000001,0,IF($C464&gt;='H-32A-WP06 - Debt Service'!J$24,'H-32A-WP06 - Debt Service'!J$27/12,0)),"-")</f>
        <v>0</v>
      </c>
      <c r="M464" s="261">
        <f>IFERROR(IF(-SUM(M$20:M463)+M$15&lt;0.000001,0,IF($C464&gt;='H-32A-WP06 - Debt Service'!K$24,'H-32A-WP06 - Debt Service'!K$27/12,0)),"-")</f>
        <v>0</v>
      </c>
      <c r="N464" s="261"/>
      <c r="O464" s="261"/>
      <c r="P464" s="261">
        <f>IFERROR(IF(-SUM(P$20:P463)+P$15&lt;0.000001,0,IF($C464&gt;='H-32A-WP06 - Debt Service'!M$24,'H-32A-WP06 - Debt Service'!M$27/12,0)),"-")</f>
        <v>0</v>
      </c>
      <c r="Q464" s="261">
        <f>IFERROR(IF(-SUM(Q$20:Q463)+Q$15&lt;0.000001,0,IF($C464&gt;='H-32A-WP06 - Debt Service'!L$24,'H-32A-WP06 - Debt Service'!L$27/12,0)),"-")</f>
        <v>0</v>
      </c>
      <c r="R464" s="261">
        <f>IFERROR(IF(-SUM(R$20:R463)+R$15&lt;0.000001,0,IF($C464&gt;='H-32A-WP06 - Debt Service'!S$24,'H-32A-WP06 - Debt Service'!S$27/12,0)),"-")</f>
        <v>0</v>
      </c>
      <c r="S464" s="261">
        <f>IFERROR(IF(-SUM(S$20:S463)+S$15&lt;0.000001,0,IF($C464&gt;='H-32A-WP06 - Debt Service'!O$24,'H-32A-WP06 - Debt Service'!O$27/12,0)),"-")</f>
        <v>0</v>
      </c>
      <c r="T464" s="261">
        <f>IFERROR(IF(-SUM(T$20:T463)+T$15&lt;0.000001,0,IF($C464&gt;='H-32A-WP06 - Debt Service'!#REF!,'H-32A-WP06 - Debt Service'!#REF!/12,0)),"-")</f>
        <v>0</v>
      </c>
      <c r="U464" s="261">
        <f>IFERROR(IF(-SUM(U$20:U463)+U$15&lt;0.000001,0,IF($C464&gt;='H-32A-WP06 - Debt Service'!T$24,'H-32A-WP06 - Debt Service'!T$27/12,0)),"-")</f>
        <v>0</v>
      </c>
      <c r="V464" s="261">
        <f>IFERROR(IF(-SUM(V$20:V463)+V$15&lt;0.000001,0,IF($C464&gt;='H-32A-WP06 - Debt Service'!N$24,'H-32A-WP06 - Debt Service'!N$27/12,0)),"-")</f>
        <v>0</v>
      </c>
      <c r="W464" s="261">
        <f>IFERROR(IF(-SUM(W$20:W463)+W$15&lt;0.000001,0,IF($C464&gt;='H-32A-WP06 - Debt Service'!Q$24,'H-32A-WP06 - Debt Service'!Q$27/12,0)),"-")</f>
        <v>0</v>
      </c>
      <c r="X464" s="261">
        <f>IFERROR(IF(-SUM(X$20:X463)+X$15&lt;0.000001,0,IF($C464&gt;='H-32A-WP06 - Debt Service'!T$24,'H-32A-WP06 - Debt Service'!T$27/12,0)),"-")</f>
        <v>0</v>
      </c>
      <c r="Y464" s="261">
        <f>IFERROR(IF(-SUM(Y$20:Y463)+Y$15&lt;0.000001,0,IF($C464&gt;='H-32A-WP06 - Debt Service'!#REF!,'H-32A-WP06 - Debt Service'!#REF!/12,0)),"-")</f>
        <v>0</v>
      </c>
      <c r="Z464" s="261">
        <f>IFERROR(IF(-SUM(Z$20:Z463)+Z$15&lt;0.000001,0,IF($C464&gt;='H-32A-WP06 - Debt Service'!S$24,'H-32A-WP06 - Debt Service'!S$27/12,0)),"-")</f>
        <v>0</v>
      </c>
      <c r="AA464" s="261">
        <f>IFERROR(IF(-SUM(AA$20:AA463)+AA$15&lt;0.000001,0,IF($C464&gt;='H-32A-WP06 - Debt Service'!R$24,'H-32A-WP06 - Debt Service'!R$27/12,0)),"-")</f>
        <v>0</v>
      </c>
      <c r="AB464" s="261">
        <f>IFERROR(IF(-SUM(AB$20:AB463)+AB$15&lt;0.000001,0,IF($C464&gt;='H-32A-WP06 - Debt Service'!P$24,'H-32A-WP06 - Debt Service'!P$27/12,0)),"-")</f>
        <v>0</v>
      </c>
      <c r="AC464" s="261">
        <f>IFERROR(IF(-SUM(AC$20:AC463)+AC$15&lt;0.000001,0,IF($C464&gt;='H-32A-WP06 - Debt Service'!#REF!,'H-32A-WP06 - Debt Service'!#REF!/12,0)),"-")</f>
        <v>0</v>
      </c>
      <c r="AD464" s="261">
        <f>IFERROR(IF(-SUM(AD$20:AD463)+AD$15&lt;0.000001,0,IF($C464&gt;='H-32A-WP06 - Debt Service'!#REF!,'H-32A-WP06 - Debt Service'!#REF!/12,0)),"-")</f>
        <v>0</v>
      </c>
      <c r="AE464" s="261">
        <f>IFERROR(IF(-SUM(AE$20:AE463)+AE$15&lt;0.000001,0,IF($C464&gt;='H-32A-WP06 - Debt Service'!#REF!,'H-32A-WP06 - Debt Service'!#REF!/12,0)),"-")</f>
        <v>0</v>
      </c>
      <c r="AF464" s="261">
        <f>IFERROR(IF(-SUM(AF$20:AF463)+AF$15&lt;0.000001,0,IF($C464&gt;='H-32A-WP06 - Debt Service'!#REF!,'H-32A-WP06 - Debt Service'!#REF!/12,0)),"-")</f>
        <v>0</v>
      </c>
      <c r="AH464" s="252">
        <f t="shared" si="28"/>
        <v>2056</v>
      </c>
      <c r="AI464" s="273">
        <f t="shared" si="30"/>
        <v>56980</v>
      </c>
      <c r="AJ464" s="273"/>
      <c r="AK464" s="261" t="str">
        <f>IFERROR(IF(-SUM(AK$20:AK463)+AK$15&lt;0.000001,0,IF($C464&gt;='H-32A-WP06 - Debt Service'!AH$24,'H-32A-WP06 - Debt Service'!AH$27/12,0)),"-")</f>
        <v>-</v>
      </c>
      <c r="AL464" s="261">
        <f>IFERROR(IF(-SUM(AL$20:AL463)+AL$15&lt;0.000001,0,IF($C464&gt;='H-32A-WP06 - Debt Service'!AI$24,'H-32A-WP06 - Debt Service'!AI$27/12,0)),"-")</f>
        <v>0</v>
      </c>
      <c r="AM464" s="261">
        <f>IFERROR(IF(-SUM(AM$20:AM463)+AM$15&lt;0.000001,0,IF($C464&gt;='H-32A-WP06 - Debt Service'!AJ$24,'H-32A-WP06 - Debt Service'!AJ$27/12,0)),"-")</f>
        <v>0</v>
      </c>
      <c r="AN464" s="261">
        <f>IFERROR(IF(-SUM(AN$20:AN463)+AN$15&lt;0.000001,0,IF($C464&gt;='H-32A-WP06 - Debt Service'!AK$24,'H-32A-WP06 - Debt Service'!AK$27/12,0)),"-")</f>
        <v>0</v>
      </c>
      <c r="AO464" s="261">
        <f>IFERROR(IF(-SUM(AO$20:AO463)+AO$15&lt;0.000001,0,IF($C464&gt;='H-32A-WP06 - Debt Service'!AL$24,'H-32A-WP06 - Debt Service'!AL$27/12,0)),"-")</f>
        <v>0</v>
      </c>
      <c r="AP464" s="261">
        <f>IFERROR(IF(-SUM(AP$20:AP463)+AP$15&lt;0.000001,0,IF($C464&gt;='H-32A-WP06 - Debt Service'!AM$24,'H-32A-WP06 - Debt Service'!AM$27/12,0)),"-")</f>
        <v>0</v>
      </c>
      <c r="AQ464" s="261">
        <f>IFERROR(IF(-SUM(AQ$20:AQ463)+AQ$15&lt;0.000001,0,IF($C464&gt;='H-32A-WP06 - Debt Service'!AN$24,'H-32A-WP06 - Debt Service'!AN$27/12,0)),"-")</f>
        <v>0</v>
      </c>
      <c r="AR464" s="261">
        <f>IFERROR(IF(-SUM(AR$20:AR463)+AR$15&lt;0.000001,0,IF($C464&gt;='H-32A-WP06 - Debt Service'!AO$24,'H-32A-WP06 - Debt Service'!AO$27/12,0)),"-")</f>
        <v>0</v>
      </c>
      <c r="AS464" s="261">
        <f>IFERROR(IF(-SUM(AS$20:AS463)+AS$15&lt;0.000001,0,IF($C464&gt;='H-32A-WP06 - Debt Service'!AP$24,'H-32A-WP06 - Debt Service'!AP$27/12,0)),"-")</f>
        <v>0</v>
      </c>
      <c r="AT464" s="261">
        <f>IFERROR(IF(-SUM(AT$20:AT463)+AT$15&lt;0.000001,0,IF($C464&gt;='H-32A-WP06 - Debt Service'!AQ$24,'H-32A-WP06 - Debt Service'!AQ$27/12,0)),"-")</f>
        <v>0</v>
      </c>
    </row>
    <row r="465" spans="2:46" x14ac:dyDescent="0.35">
      <c r="B465" s="252">
        <f t="shared" si="27"/>
        <v>2056</v>
      </c>
      <c r="C465" s="273">
        <f t="shared" si="29"/>
        <v>57011</v>
      </c>
      <c r="D465" s="273"/>
      <c r="E465" s="261">
        <f>IFERROR(IF(-SUM(E$20:E464)+E$15&lt;0.000001,0,IF($C465&gt;='H-32A-WP06 - Debt Service'!C$24,'H-32A-WP06 - Debt Service'!C$27/12,0)),"-")</f>
        <v>0</v>
      </c>
      <c r="F465" s="261">
        <f>IFERROR(IF(-SUM(F$20:F464)+F$15&lt;0.000001,0,IF($C465&gt;='H-32A-WP06 - Debt Service'!D$24,'H-32A-WP06 - Debt Service'!D$27/12,0)),"-")</f>
        <v>0</v>
      </c>
      <c r="G465" s="261">
        <f>IFERROR(IF(-SUM(G$20:G464)+G$15&lt;0.000001,0,IF($C465&gt;='H-32A-WP06 - Debt Service'!E$24,'H-32A-WP06 - Debt Service'!E$27/12,0)),"-")</f>
        <v>0</v>
      </c>
      <c r="H465" s="261">
        <f>IFERROR(IF(-SUM(H$20:H464)+H$15&lt;0.000001,0,IF($C465&gt;='H-32A-WP06 - Debt Service'!F$24,'H-32A-WP06 - Debt Service'!F$27/12,0)),"-")</f>
        <v>0</v>
      </c>
      <c r="I465" s="261">
        <f>IFERROR(IF(-SUM(I$20:I464)+I$15&lt;0.000001,0,IF($C465&gt;='H-32A-WP06 - Debt Service'!G$24,'H-32A-WP06 - Debt Service'!G$27/12,0)),"-")</f>
        <v>0</v>
      </c>
      <c r="J465" s="261">
        <f>IFERROR(IF(-SUM(J$20:J464)+J$15&lt;0.000001,0,IF($C465&gt;='H-32A-WP06 - Debt Service'!H$24,'H-32A-WP06 - Debt Service'!H$27/12,0)),"-")</f>
        <v>0</v>
      </c>
      <c r="K465" s="261">
        <f>IFERROR(IF(-SUM(K$20:K464)+K$15&lt;0.000001,0,IF($C465&gt;='H-32A-WP06 - Debt Service'!I$24,'H-32A-WP06 - Debt Service'!I$27/12,0)),"-")</f>
        <v>0</v>
      </c>
      <c r="L465" s="261">
        <f>IFERROR(IF(-SUM(L$20:L464)+L$15&lt;0.000001,0,IF($C465&gt;='H-32A-WP06 - Debt Service'!J$24,'H-32A-WP06 - Debt Service'!J$27/12,0)),"-")</f>
        <v>0</v>
      </c>
      <c r="M465" s="261">
        <f>IFERROR(IF(-SUM(M$20:M464)+M$15&lt;0.000001,0,IF($C465&gt;='H-32A-WP06 - Debt Service'!K$24,'H-32A-WP06 - Debt Service'!K$27/12,0)),"-")</f>
        <v>0</v>
      </c>
      <c r="N465" s="261"/>
      <c r="O465" s="261"/>
      <c r="P465" s="261">
        <f>IFERROR(IF(-SUM(P$20:P464)+P$15&lt;0.000001,0,IF($C465&gt;='H-32A-WP06 - Debt Service'!M$24,'H-32A-WP06 - Debt Service'!M$27/12,0)),"-")</f>
        <v>0</v>
      </c>
      <c r="Q465" s="261">
        <f>IFERROR(IF(-SUM(Q$20:Q464)+Q$15&lt;0.000001,0,IF($C465&gt;='H-32A-WP06 - Debt Service'!L$24,'H-32A-WP06 - Debt Service'!L$27/12,0)),"-")</f>
        <v>0</v>
      </c>
      <c r="R465" s="261">
        <f>IFERROR(IF(-SUM(R$20:R464)+R$15&lt;0.000001,0,IF($C465&gt;='H-32A-WP06 - Debt Service'!S$24,'H-32A-WP06 - Debt Service'!S$27/12,0)),"-")</f>
        <v>0</v>
      </c>
      <c r="S465" s="261">
        <f>IFERROR(IF(-SUM(S$20:S464)+S$15&lt;0.000001,0,IF($C465&gt;='H-32A-WP06 - Debt Service'!O$24,'H-32A-WP06 - Debt Service'!O$27/12,0)),"-")</f>
        <v>0</v>
      </c>
      <c r="T465" s="261">
        <f>IFERROR(IF(-SUM(T$20:T464)+T$15&lt;0.000001,0,IF($C465&gt;='H-32A-WP06 - Debt Service'!#REF!,'H-32A-WP06 - Debt Service'!#REF!/12,0)),"-")</f>
        <v>0</v>
      </c>
      <c r="U465" s="261">
        <f>IFERROR(IF(-SUM(U$20:U464)+U$15&lt;0.000001,0,IF($C465&gt;='H-32A-WP06 - Debt Service'!T$24,'H-32A-WP06 - Debt Service'!T$27/12,0)),"-")</f>
        <v>0</v>
      </c>
      <c r="V465" s="261">
        <f>IFERROR(IF(-SUM(V$20:V464)+V$15&lt;0.000001,0,IF($C465&gt;='H-32A-WP06 - Debt Service'!N$24,'H-32A-WP06 - Debt Service'!N$27/12,0)),"-")</f>
        <v>0</v>
      </c>
      <c r="W465" s="261">
        <f>IFERROR(IF(-SUM(W$20:W464)+W$15&lt;0.000001,0,IF($C465&gt;='H-32A-WP06 - Debt Service'!Q$24,'H-32A-WP06 - Debt Service'!Q$27/12,0)),"-")</f>
        <v>0</v>
      </c>
      <c r="X465" s="261">
        <f>IFERROR(IF(-SUM(X$20:X464)+X$15&lt;0.000001,0,IF($C465&gt;='H-32A-WP06 - Debt Service'!T$24,'H-32A-WP06 - Debt Service'!T$27/12,0)),"-")</f>
        <v>0</v>
      </c>
      <c r="Y465" s="261">
        <f>IFERROR(IF(-SUM(Y$20:Y464)+Y$15&lt;0.000001,0,IF($C465&gt;='H-32A-WP06 - Debt Service'!#REF!,'H-32A-WP06 - Debt Service'!#REF!/12,0)),"-")</f>
        <v>0</v>
      </c>
      <c r="Z465" s="261">
        <f>IFERROR(IF(-SUM(Z$20:Z464)+Z$15&lt;0.000001,0,IF($C465&gt;='H-32A-WP06 - Debt Service'!S$24,'H-32A-WP06 - Debt Service'!S$27/12,0)),"-")</f>
        <v>0</v>
      </c>
      <c r="AA465" s="261">
        <f>IFERROR(IF(-SUM(AA$20:AA464)+AA$15&lt;0.000001,0,IF($C465&gt;='H-32A-WP06 - Debt Service'!R$24,'H-32A-WP06 - Debt Service'!R$27/12,0)),"-")</f>
        <v>0</v>
      </c>
      <c r="AB465" s="261">
        <f>IFERROR(IF(-SUM(AB$20:AB464)+AB$15&lt;0.000001,0,IF($C465&gt;='H-32A-WP06 - Debt Service'!P$24,'H-32A-WP06 - Debt Service'!P$27/12,0)),"-")</f>
        <v>0</v>
      </c>
      <c r="AC465" s="261">
        <f>IFERROR(IF(-SUM(AC$20:AC464)+AC$15&lt;0.000001,0,IF($C465&gt;='H-32A-WP06 - Debt Service'!#REF!,'H-32A-WP06 - Debt Service'!#REF!/12,0)),"-")</f>
        <v>0</v>
      </c>
      <c r="AD465" s="261">
        <f>IFERROR(IF(-SUM(AD$20:AD464)+AD$15&lt;0.000001,0,IF($C465&gt;='H-32A-WP06 - Debt Service'!#REF!,'H-32A-WP06 - Debt Service'!#REF!/12,0)),"-")</f>
        <v>0</v>
      </c>
      <c r="AE465" s="261">
        <f>IFERROR(IF(-SUM(AE$20:AE464)+AE$15&lt;0.000001,0,IF($C465&gt;='H-32A-WP06 - Debt Service'!#REF!,'H-32A-WP06 - Debt Service'!#REF!/12,0)),"-")</f>
        <v>0</v>
      </c>
      <c r="AF465" s="261">
        <f>IFERROR(IF(-SUM(AF$20:AF464)+AF$15&lt;0.000001,0,IF($C465&gt;='H-32A-WP06 - Debt Service'!#REF!,'H-32A-WP06 - Debt Service'!#REF!/12,0)),"-")</f>
        <v>0</v>
      </c>
      <c r="AH465" s="252">
        <f t="shared" si="28"/>
        <v>2056</v>
      </c>
      <c r="AI465" s="273">
        <f t="shared" si="30"/>
        <v>57011</v>
      </c>
      <c r="AJ465" s="273"/>
      <c r="AK465" s="261" t="str">
        <f>IFERROR(IF(-SUM(AK$20:AK464)+AK$15&lt;0.000001,0,IF($C465&gt;='H-32A-WP06 - Debt Service'!AH$24,'H-32A-WP06 - Debt Service'!AH$27/12,0)),"-")</f>
        <v>-</v>
      </c>
      <c r="AL465" s="261">
        <f>IFERROR(IF(-SUM(AL$20:AL464)+AL$15&lt;0.000001,0,IF($C465&gt;='H-32A-WP06 - Debt Service'!AI$24,'H-32A-WP06 - Debt Service'!AI$27/12,0)),"-")</f>
        <v>0</v>
      </c>
      <c r="AM465" s="261">
        <f>IFERROR(IF(-SUM(AM$20:AM464)+AM$15&lt;0.000001,0,IF($C465&gt;='H-32A-WP06 - Debt Service'!AJ$24,'H-32A-WP06 - Debt Service'!AJ$27/12,0)),"-")</f>
        <v>0</v>
      </c>
      <c r="AN465" s="261">
        <f>IFERROR(IF(-SUM(AN$20:AN464)+AN$15&lt;0.000001,0,IF($C465&gt;='H-32A-WP06 - Debt Service'!AK$24,'H-32A-WP06 - Debt Service'!AK$27/12,0)),"-")</f>
        <v>0</v>
      </c>
      <c r="AO465" s="261">
        <f>IFERROR(IF(-SUM(AO$20:AO464)+AO$15&lt;0.000001,0,IF($C465&gt;='H-32A-WP06 - Debt Service'!AL$24,'H-32A-WP06 - Debt Service'!AL$27/12,0)),"-")</f>
        <v>0</v>
      </c>
      <c r="AP465" s="261">
        <f>IFERROR(IF(-SUM(AP$20:AP464)+AP$15&lt;0.000001,0,IF($C465&gt;='H-32A-WP06 - Debt Service'!AM$24,'H-32A-WP06 - Debt Service'!AM$27/12,0)),"-")</f>
        <v>0</v>
      </c>
      <c r="AQ465" s="261">
        <f>IFERROR(IF(-SUM(AQ$20:AQ464)+AQ$15&lt;0.000001,0,IF($C465&gt;='H-32A-WP06 - Debt Service'!AN$24,'H-32A-WP06 - Debt Service'!AN$27/12,0)),"-")</f>
        <v>0</v>
      </c>
      <c r="AR465" s="261">
        <f>IFERROR(IF(-SUM(AR$20:AR464)+AR$15&lt;0.000001,0,IF($C465&gt;='H-32A-WP06 - Debt Service'!AO$24,'H-32A-WP06 - Debt Service'!AO$27/12,0)),"-")</f>
        <v>0</v>
      </c>
      <c r="AS465" s="261">
        <f>IFERROR(IF(-SUM(AS$20:AS464)+AS$15&lt;0.000001,0,IF($C465&gt;='H-32A-WP06 - Debt Service'!AP$24,'H-32A-WP06 - Debt Service'!AP$27/12,0)),"-")</f>
        <v>0</v>
      </c>
      <c r="AT465" s="261">
        <f>IFERROR(IF(-SUM(AT$20:AT464)+AT$15&lt;0.000001,0,IF($C465&gt;='H-32A-WP06 - Debt Service'!AQ$24,'H-32A-WP06 - Debt Service'!AQ$27/12,0)),"-")</f>
        <v>0</v>
      </c>
    </row>
    <row r="466" spans="2:46" x14ac:dyDescent="0.35">
      <c r="B466" s="252">
        <f t="shared" si="27"/>
        <v>2056</v>
      </c>
      <c r="C466" s="273">
        <f t="shared" si="29"/>
        <v>57040</v>
      </c>
      <c r="D466" s="273"/>
      <c r="E466" s="261">
        <f>IFERROR(IF(-SUM(E$20:E465)+E$15&lt;0.000001,0,IF($C466&gt;='H-32A-WP06 - Debt Service'!C$24,'H-32A-WP06 - Debt Service'!C$27/12,0)),"-")</f>
        <v>0</v>
      </c>
      <c r="F466" s="261">
        <f>IFERROR(IF(-SUM(F$20:F465)+F$15&lt;0.000001,0,IF($C466&gt;='H-32A-WP06 - Debt Service'!D$24,'H-32A-WP06 - Debt Service'!D$27/12,0)),"-")</f>
        <v>0</v>
      </c>
      <c r="G466" s="261">
        <f>IFERROR(IF(-SUM(G$20:G465)+G$15&lt;0.000001,0,IF($C466&gt;='H-32A-WP06 - Debt Service'!E$24,'H-32A-WP06 - Debt Service'!E$27/12,0)),"-")</f>
        <v>0</v>
      </c>
      <c r="H466" s="261">
        <f>IFERROR(IF(-SUM(H$20:H465)+H$15&lt;0.000001,0,IF($C466&gt;='H-32A-WP06 - Debt Service'!F$24,'H-32A-WP06 - Debt Service'!F$27/12,0)),"-")</f>
        <v>0</v>
      </c>
      <c r="I466" s="261">
        <f>IFERROR(IF(-SUM(I$20:I465)+I$15&lt;0.000001,0,IF($C466&gt;='H-32A-WP06 - Debt Service'!G$24,'H-32A-WP06 - Debt Service'!G$27/12,0)),"-")</f>
        <v>0</v>
      </c>
      <c r="J466" s="261">
        <f>IFERROR(IF(-SUM(J$20:J465)+J$15&lt;0.000001,0,IF($C466&gt;='H-32A-WP06 - Debt Service'!H$24,'H-32A-WP06 - Debt Service'!H$27/12,0)),"-")</f>
        <v>0</v>
      </c>
      <c r="K466" s="261">
        <f>IFERROR(IF(-SUM(K$20:K465)+K$15&lt;0.000001,0,IF($C466&gt;='H-32A-WP06 - Debt Service'!I$24,'H-32A-WP06 - Debt Service'!I$27/12,0)),"-")</f>
        <v>0</v>
      </c>
      <c r="L466" s="261">
        <f>IFERROR(IF(-SUM(L$20:L465)+L$15&lt;0.000001,0,IF($C466&gt;='H-32A-WP06 - Debt Service'!J$24,'H-32A-WP06 - Debt Service'!J$27/12,0)),"-")</f>
        <v>0</v>
      </c>
      <c r="M466" s="261">
        <f>IFERROR(IF(-SUM(M$20:M465)+M$15&lt;0.000001,0,IF($C466&gt;='H-32A-WP06 - Debt Service'!K$24,'H-32A-WP06 - Debt Service'!K$27/12,0)),"-")</f>
        <v>0</v>
      </c>
      <c r="N466" s="261"/>
      <c r="O466" s="261"/>
      <c r="P466" s="261">
        <f>IFERROR(IF(-SUM(P$20:P465)+P$15&lt;0.000001,0,IF($C466&gt;='H-32A-WP06 - Debt Service'!M$24,'H-32A-WP06 - Debt Service'!M$27/12,0)),"-")</f>
        <v>0</v>
      </c>
      <c r="Q466" s="261">
        <f>IFERROR(IF(-SUM(Q$20:Q465)+Q$15&lt;0.000001,0,IF($C466&gt;='H-32A-WP06 - Debt Service'!L$24,'H-32A-WP06 - Debt Service'!L$27/12,0)),"-")</f>
        <v>0</v>
      </c>
      <c r="R466" s="261">
        <f>IFERROR(IF(-SUM(R$20:R465)+R$15&lt;0.000001,0,IF($C466&gt;='H-32A-WP06 - Debt Service'!S$24,'H-32A-WP06 - Debt Service'!S$27/12,0)),"-")</f>
        <v>0</v>
      </c>
      <c r="S466" s="261">
        <f>IFERROR(IF(-SUM(S$20:S465)+S$15&lt;0.000001,0,IF($C466&gt;='H-32A-WP06 - Debt Service'!O$24,'H-32A-WP06 - Debt Service'!O$27/12,0)),"-")</f>
        <v>0</v>
      </c>
      <c r="T466" s="261">
        <f>IFERROR(IF(-SUM(T$20:T465)+T$15&lt;0.000001,0,IF($C466&gt;='H-32A-WP06 - Debt Service'!#REF!,'H-32A-WP06 - Debt Service'!#REF!/12,0)),"-")</f>
        <v>0</v>
      </c>
      <c r="U466" s="261">
        <f>IFERROR(IF(-SUM(U$20:U465)+U$15&lt;0.000001,0,IF($C466&gt;='H-32A-WP06 - Debt Service'!T$24,'H-32A-WP06 - Debt Service'!T$27/12,0)),"-")</f>
        <v>0</v>
      </c>
      <c r="V466" s="261">
        <f>IFERROR(IF(-SUM(V$20:V465)+V$15&lt;0.000001,0,IF($C466&gt;='H-32A-WP06 - Debt Service'!N$24,'H-32A-WP06 - Debt Service'!N$27/12,0)),"-")</f>
        <v>0</v>
      </c>
      <c r="W466" s="261">
        <f>IFERROR(IF(-SUM(W$20:W465)+W$15&lt;0.000001,0,IF($C466&gt;='H-32A-WP06 - Debt Service'!Q$24,'H-32A-WP06 - Debt Service'!Q$27/12,0)),"-")</f>
        <v>0</v>
      </c>
      <c r="X466" s="261">
        <f>IFERROR(IF(-SUM(X$20:X465)+X$15&lt;0.000001,0,IF($C466&gt;='H-32A-WP06 - Debt Service'!T$24,'H-32A-WP06 - Debt Service'!T$27/12,0)),"-")</f>
        <v>0</v>
      </c>
      <c r="Y466" s="261">
        <f>IFERROR(IF(-SUM(Y$20:Y465)+Y$15&lt;0.000001,0,IF($C466&gt;='H-32A-WP06 - Debt Service'!#REF!,'H-32A-WP06 - Debt Service'!#REF!/12,0)),"-")</f>
        <v>0</v>
      </c>
      <c r="Z466" s="261">
        <f>IFERROR(IF(-SUM(Z$20:Z465)+Z$15&lt;0.000001,0,IF($C466&gt;='H-32A-WP06 - Debt Service'!S$24,'H-32A-WP06 - Debt Service'!S$27/12,0)),"-")</f>
        <v>0</v>
      </c>
      <c r="AA466" s="261">
        <f>IFERROR(IF(-SUM(AA$20:AA465)+AA$15&lt;0.000001,0,IF($C466&gt;='H-32A-WP06 - Debt Service'!R$24,'H-32A-WP06 - Debt Service'!R$27/12,0)),"-")</f>
        <v>0</v>
      </c>
      <c r="AB466" s="261">
        <f>IFERROR(IF(-SUM(AB$20:AB465)+AB$15&lt;0.000001,0,IF($C466&gt;='H-32A-WP06 - Debt Service'!P$24,'H-32A-WP06 - Debt Service'!P$27/12,0)),"-")</f>
        <v>0</v>
      </c>
      <c r="AC466" s="261">
        <f>IFERROR(IF(-SUM(AC$20:AC465)+AC$15&lt;0.000001,0,IF($C466&gt;='H-32A-WP06 - Debt Service'!#REF!,'H-32A-WP06 - Debt Service'!#REF!/12,0)),"-")</f>
        <v>0</v>
      </c>
      <c r="AD466" s="261">
        <f>IFERROR(IF(-SUM(AD$20:AD465)+AD$15&lt;0.000001,0,IF($C466&gt;='H-32A-WP06 - Debt Service'!#REF!,'H-32A-WP06 - Debt Service'!#REF!/12,0)),"-")</f>
        <v>0</v>
      </c>
      <c r="AE466" s="261">
        <f>IFERROR(IF(-SUM(AE$20:AE465)+AE$15&lt;0.000001,0,IF($C466&gt;='H-32A-WP06 - Debt Service'!#REF!,'H-32A-WP06 - Debt Service'!#REF!/12,0)),"-")</f>
        <v>0</v>
      </c>
      <c r="AF466" s="261">
        <f>IFERROR(IF(-SUM(AF$20:AF465)+AF$15&lt;0.000001,0,IF($C466&gt;='H-32A-WP06 - Debt Service'!#REF!,'H-32A-WP06 - Debt Service'!#REF!/12,0)),"-")</f>
        <v>0</v>
      </c>
      <c r="AH466" s="252">
        <f t="shared" si="28"/>
        <v>2056</v>
      </c>
      <c r="AI466" s="273">
        <f t="shared" si="30"/>
        <v>57040</v>
      </c>
      <c r="AJ466" s="273"/>
      <c r="AK466" s="261" t="str">
        <f>IFERROR(IF(-SUM(AK$20:AK465)+AK$15&lt;0.000001,0,IF($C466&gt;='H-32A-WP06 - Debt Service'!AH$24,'H-32A-WP06 - Debt Service'!AH$27/12,0)),"-")</f>
        <v>-</v>
      </c>
      <c r="AL466" s="261">
        <f>IFERROR(IF(-SUM(AL$20:AL465)+AL$15&lt;0.000001,0,IF($C466&gt;='H-32A-WP06 - Debt Service'!AI$24,'H-32A-WP06 - Debt Service'!AI$27/12,0)),"-")</f>
        <v>0</v>
      </c>
      <c r="AM466" s="261">
        <f>IFERROR(IF(-SUM(AM$20:AM465)+AM$15&lt;0.000001,0,IF($C466&gt;='H-32A-WP06 - Debt Service'!AJ$24,'H-32A-WP06 - Debt Service'!AJ$27/12,0)),"-")</f>
        <v>0</v>
      </c>
      <c r="AN466" s="261">
        <f>IFERROR(IF(-SUM(AN$20:AN465)+AN$15&lt;0.000001,0,IF($C466&gt;='H-32A-WP06 - Debt Service'!AK$24,'H-32A-WP06 - Debt Service'!AK$27/12,0)),"-")</f>
        <v>0</v>
      </c>
      <c r="AO466" s="261">
        <f>IFERROR(IF(-SUM(AO$20:AO465)+AO$15&lt;0.000001,0,IF($C466&gt;='H-32A-WP06 - Debt Service'!AL$24,'H-32A-WP06 - Debt Service'!AL$27/12,0)),"-")</f>
        <v>0</v>
      </c>
      <c r="AP466" s="261">
        <f>IFERROR(IF(-SUM(AP$20:AP465)+AP$15&lt;0.000001,0,IF($C466&gt;='H-32A-WP06 - Debt Service'!AM$24,'H-32A-WP06 - Debt Service'!AM$27/12,0)),"-")</f>
        <v>0</v>
      </c>
      <c r="AQ466" s="261">
        <f>IFERROR(IF(-SUM(AQ$20:AQ465)+AQ$15&lt;0.000001,0,IF($C466&gt;='H-32A-WP06 - Debt Service'!AN$24,'H-32A-WP06 - Debt Service'!AN$27/12,0)),"-")</f>
        <v>0</v>
      </c>
      <c r="AR466" s="261">
        <f>IFERROR(IF(-SUM(AR$20:AR465)+AR$15&lt;0.000001,0,IF($C466&gt;='H-32A-WP06 - Debt Service'!AO$24,'H-32A-WP06 - Debt Service'!AO$27/12,0)),"-")</f>
        <v>0</v>
      </c>
      <c r="AS466" s="261">
        <f>IFERROR(IF(-SUM(AS$20:AS465)+AS$15&lt;0.000001,0,IF($C466&gt;='H-32A-WP06 - Debt Service'!AP$24,'H-32A-WP06 - Debt Service'!AP$27/12,0)),"-")</f>
        <v>0</v>
      </c>
      <c r="AT466" s="261">
        <f>IFERROR(IF(-SUM(AT$20:AT465)+AT$15&lt;0.000001,0,IF($C466&gt;='H-32A-WP06 - Debt Service'!AQ$24,'H-32A-WP06 - Debt Service'!AQ$27/12,0)),"-")</f>
        <v>0</v>
      </c>
    </row>
    <row r="467" spans="2:46" x14ac:dyDescent="0.35">
      <c r="B467" s="252">
        <f t="shared" si="27"/>
        <v>2056</v>
      </c>
      <c r="C467" s="273">
        <f t="shared" si="29"/>
        <v>57071</v>
      </c>
      <c r="D467" s="273"/>
      <c r="E467" s="261">
        <f>IFERROR(IF(-SUM(E$20:E466)+E$15&lt;0.000001,0,IF($C467&gt;='H-32A-WP06 - Debt Service'!C$24,'H-32A-WP06 - Debt Service'!C$27/12,0)),"-")</f>
        <v>0</v>
      </c>
      <c r="F467" s="261">
        <f>IFERROR(IF(-SUM(F$20:F466)+F$15&lt;0.000001,0,IF($C467&gt;='H-32A-WP06 - Debt Service'!D$24,'H-32A-WP06 - Debt Service'!D$27/12,0)),"-")</f>
        <v>0</v>
      </c>
      <c r="G467" s="261">
        <f>IFERROR(IF(-SUM(G$20:G466)+G$15&lt;0.000001,0,IF($C467&gt;='H-32A-WP06 - Debt Service'!E$24,'H-32A-WP06 - Debt Service'!E$27/12,0)),"-")</f>
        <v>0</v>
      </c>
      <c r="H467" s="261">
        <f>IFERROR(IF(-SUM(H$20:H466)+H$15&lt;0.000001,0,IF($C467&gt;='H-32A-WP06 - Debt Service'!F$24,'H-32A-WP06 - Debt Service'!F$27/12,0)),"-")</f>
        <v>0</v>
      </c>
      <c r="I467" s="261">
        <f>IFERROR(IF(-SUM(I$20:I466)+I$15&lt;0.000001,0,IF($C467&gt;='H-32A-WP06 - Debt Service'!G$24,'H-32A-WP06 - Debt Service'!G$27/12,0)),"-")</f>
        <v>0</v>
      </c>
      <c r="J467" s="261">
        <f>IFERROR(IF(-SUM(J$20:J466)+J$15&lt;0.000001,0,IF($C467&gt;='H-32A-WP06 - Debt Service'!H$24,'H-32A-WP06 - Debt Service'!H$27/12,0)),"-")</f>
        <v>0</v>
      </c>
      <c r="K467" s="261">
        <f>IFERROR(IF(-SUM(K$20:K466)+K$15&lt;0.000001,0,IF($C467&gt;='H-32A-WP06 - Debt Service'!I$24,'H-32A-WP06 - Debt Service'!I$27/12,0)),"-")</f>
        <v>0</v>
      </c>
      <c r="L467" s="261">
        <f>IFERROR(IF(-SUM(L$20:L466)+L$15&lt;0.000001,0,IF($C467&gt;='H-32A-WP06 - Debt Service'!J$24,'H-32A-WP06 - Debt Service'!J$27/12,0)),"-")</f>
        <v>0</v>
      </c>
      <c r="M467" s="261">
        <f>IFERROR(IF(-SUM(M$20:M466)+M$15&lt;0.000001,0,IF($C467&gt;='H-32A-WP06 - Debt Service'!K$24,'H-32A-WP06 - Debt Service'!K$27/12,0)),"-")</f>
        <v>0</v>
      </c>
      <c r="N467" s="261"/>
      <c r="O467" s="261"/>
      <c r="P467" s="261">
        <f>IFERROR(IF(-SUM(P$20:P466)+P$15&lt;0.000001,0,IF($C467&gt;='H-32A-WP06 - Debt Service'!M$24,'H-32A-WP06 - Debt Service'!M$27/12,0)),"-")</f>
        <v>0</v>
      </c>
      <c r="Q467" s="261">
        <f>IFERROR(IF(-SUM(Q$20:Q466)+Q$15&lt;0.000001,0,IF($C467&gt;='H-32A-WP06 - Debt Service'!L$24,'H-32A-WP06 - Debt Service'!L$27/12,0)),"-")</f>
        <v>0</v>
      </c>
      <c r="R467" s="261">
        <f>IFERROR(IF(-SUM(R$20:R466)+R$15&lt;0.000001,0,IF($C467&gt;='H-32A-WP06 - Debt Service'!S$24,'H-32A-WP06 - Debt Service'!S$27/12,0)),"-")</f>
        <v>0</v>
      </c>
      <c r="S467" s="261">
        <f>IFERROR(IF(-SUM(S$20:S466)+S$15&lt;0.000001,0,IF($C467&gt;='H-32A-WP06 - Debt Service'!O$24,'H-32A-WP06 - Debt Service'!O$27/12,0)),"-")</f>
        <v>0</v>
      </c>
      <c r="T467" s="261">
        <f>IFERROR(IF(-SUM(T$20:T466)+T$15&lt;0.000001,0,IF($C467&gt;='H-32A-WP06 - Debt Service'!#REF!,'H-32A-WP06 - Debt Service'!#REF!/12,0)),"-")</f>
        <v>0</v>
      </c>
      <c r="U467" s="261">
        <f>IFERROR(IF(-SUM(U$20:U466)+U$15&lt;0.000001,0,IF($C467&gt;='H-32A-WP06 - Debt Service'!T$24,'H-32A-WP06 - Debt Service'!T$27/12,0)),"-")</f>
        <v>0</v>
      </c>
      <c r="V467" s="261">
        <f>IFERROR(IF(-SUM(V$20:V466)+V$15&lt;0.000001,0,IF($C467&gt;='H-32A-WP06 - Debt Service'!N$24,'H-32A-WP06 - Debt Service'!N$27/12,0)),"-")</f>
        <v>0</v>
      </c>
      <c r="W467" s="261">
        <f>IFERROR(IF(-SUM(W$20:W466)+W$15&lt;0.000001,0,IF($C467&gt;='H-32A-WP06 - Debt Service'!Q$24,'H-32A-WP06 - Debt Service'!Q$27/12,0)),"-")</f>
        <v>0</v>
      </c>
      <c r="X467" s="261">
        <f>IFERROR(IF(-SUM(X$20:X466)+X$15&lt;0.000001,0,IF($C467&gt;='H-32A-WP06 - Debt Service'!T$24,'H-32A-WP06 - Debt Service'!T$27/12,0)),"-")</f>
        <v>0</v>
      </c>
      <c r="Y467" s="261">
        <f>IFERROR(IF(-SUM(Y$20:Y466)+Y$15&lt;0.000001,0,IF($C467&gt;='H-32A-WP06 - Debt Service'!#REF!,'H-32A-WP06 - Debt Service'!#REF!/12,0)),"-")</f>
        <v>0</v>
      </c>
      <c r="Z467" s="261">
        <f>IFERROR(IF(-SUM(Z$20:Z466)+Z$15&lt;0.000001,0,IF($C467&gt;='H-32A-WP06 - Debt Service'!S$24,'H-32A-WP06 - Debt Service'!S$27/12,0)),"-")</f>
        <v>0</v>
      </c>
      <c r="AA467" s="261">
        <f>IFERROR(IF(-SUM(AA$20:AA466)+AA$15&lt;0.000001,0,IF($C467&gt;='H-32A-WP06 - Debt Service'!R$24,'H-32A-WP06 - Debt Service'!R$27/12,0)),"-")</f>
        <v>0</v>
      </c>
      <c r="AB467" s="261">
        <f>IFERROR(IF(-SUM(AB$20:AB466)+AB$15&lt;0.000001,0,IF($C467&gt;='H-32A-WP06 - Debt Service'!P$24,'H-32A-WP06 - Debt Service'!P$27/12,0)),"-")</f>
        <v>0</v>
      </c>
      <c r="AC467" s="261">
        <f>IFERROR(IF(-SUM(AC$20:AC466)+AC$15&lt;0.000001,0,IF($C467&gt;='H-32A-WP06 - Debt Service'!#REF!,'H-32A-WP06 - Debt Service'!#REF!/12,0)),"-")</f>
        <v>0</v>
      </c>
      <c r="AD467" s="261">
        <f>IFERROR(IF(-SUM(AD$20:AD466)+AD$15&lt;0.000001,0,IF($C467&gt;='H-32A-WP06 - Debt Service'!#REF!,'H-32A-WP06 - Debt Service'!#REF!/12,0)),"-")</f>
        <v>0</v>
      </c>
      <c r="AE467" s="261">
        <f>IFERROR(IF(-SUM(AE$20:AE466)+AE$15&lt;0.000001,0,IF($C467&gt;='H-32A-WP06 - Debt Service'!#REF!,'H-32A-WP06 - Debt Service'!#REF!/12,0)),"-")</f>
        <v>0</v>
      </c>
      <c r="AF467" s="261">
        <f>IFERROR(IF(-SUM(AF$20:AF466)+AF$15&lt;0.000001,0,IF($C467&gt;='H-32A-WP06 - Debt Service'!#REF!,'H-32A-WP06 - Debt Service'!#REF!/12,0)),"-")</f>
        <v>0</v>
      </c>
      <c r="AH467" s="252">
        <f t="shared" si="28"/>
        <v>2056</v>
      </c>
      <c r="AI467" s="273">
        <f t="shared" si="30"/>
        <v>57071</v>
      </c>
      <c r="AJ467" s="273"/>
      <c r="AK467" s="261" t="str">
        <f>IFERROR(IF(-SUM(AK$20:AK466)+AK$15&lt;0.000001,0,IF($C467&gt;='H-32A-WP06 - Debt Service'!AH$24,'H-32A-WP06 - Debt Service'!AH$27/12,0)),"-")</f>
        <v>-</v>
      </c>
      <c r="AL467" s="261">
        <f>IFERROR(IF(-SUM(AL$20:AL466)+AL$15&lt;0.000001,0,IF($C467&gt;='H-32A-WP06 - Debt Service'!AI$24,'H-32A-WP06 - Debt Service'!AI$27/12,0)),"-")</f>
        <v>0</v>
      </c>
      <c r="AM467" s="261">
        <f>IFERROR(IF(-SUM(AM$20:AM466)+AM$15&lt;0.000001,0,IF($C467&gt;='H-32A-WP06 - Debt Service'!AJ$24,'H-32A-WP06 - Debt Service'!AJ$27/12,0)),"-")</f>
        <v>0</v>
      </c>
      <c r="AN467" s="261">
        <f>IFERROR(IF(-SUM(AN$20:AN466)+AN$15&lt;0.000001,0,IF($C467&gt;='H-32A-WP06 - Debt Service'!AK$24,'H-32A-WP06 - Debt Service'!AK$27/12,0)),"-")</f>
        <v>0</v>
      </c>
      <c r="AO467" s="261">
        <f>IFERROR(IF(-SUM(AO$20:AO466)+AO$15&lt;0.000001,0,IF($C467&gt;='H-32A-WP06 - Debt Service'!AL$24,'H-32A-WP06 - Debt Service'!AL$27/12,0)),"-")</f>
        <v>0</v>
      </c>
      <c r="AP467" s="261">
        <f>IFERROR(IF(-SUM(AP$20:AP466)+AP$15&lt;0.000001,0,IF($C467&gt;='H-32A-WP06 - Debt Service'!AM$24,'H-32A-WP06 - Debt Service'!AM$27/12,0)),"-")</f>
        <v>0</v>
      </c>
      <c r="AQ467" s="261">
        <f>IFERROR(IF(-SUM(AQ$20:AQ466)+AQ$15&lt;0.000001,0,IF($C467&gt;='H-32A-WP06 - Debt Service'!AN$24,'H-32A-WP06 - Debt Service'!AN$27/12,0)),"-")</f>
        <v>0</v>
      </c>
      <c r="AR467" s="261">
        <f>IFERROR(IF(-SUM(AR$20:AR466)+AR$15&lt;0.000001,0,IF($C467&gt;='H-32A-WP06 - Debt Service'!AO$24,'H-32A-WP06 - Debt Service'!AO$27/12,0)),"-")</f>
        <v>0</v>
      </c>
      <c r="AS467" s="261">
        <f>IFERROR(IF(-SUM(AS$20:AS466)+AS$15&lt;0.000001,0,IF($C467&gt;='H-32A-WP06 - Debt Service'!AP$24,'H-32A-WP06 - Debt Service'!AP$27/12,0)),"-")</f>
        <v>0</v>
      </c>
      <c r="AT467" s="261">
        <f>IFERROR(IF(-SUM(AT$20:AT466)+AT$15&lt;0.000001,0,IF($C467&gt;='H-32A-WP06 - Debt Service'!AQ$24,'H-32A-WP06 - Debt Service'!AQ$27/12,0)),"-")</f>
        <v>0</v>
      </c>
    </row>
    <row r="468" spans="2:46" x14ac:dyDescent="0.35">
      <c r="B468" s="252">
        <f t="shared" si="27"/>
        <v>2056</v>
      </c>
      <c r="C468" s="273">
        <f t="shared" si="29"/>
        <v>57101</v>
      </c>
      <c r="D468" s="273"/>
      <c r="E468" s="261">
        <f>IFERROR(IF(-SUM(E$20:E467)+E$15&lt;0.000001,0,IF($C468&gt;='H-32A-WP06 - Debt Service'!C$24,'H-32A-WP06 - Debt Service'!C$27/12,0)),"-")</f>
        <v>0</v>
      </c>
      <c r="F468" s="261">
        <f>IFERROR(IF(-SUM(F$20:F467)+F$15&lt;0.000001,0,IF($C468&gt;='H-32A-WP06 - Debt Service'!D$24,'H-32A-WP06 - Debt Service'!D$27/12,0)),"-")</f>
        <v>0</v>
      </c>
      <c r="G468" s="261">
        <f>IFERROR(IF(-SUM(G$20:G467)+G$15&lt;0.000001,0,IF($C468&gt;='H-32A-WP06 - Debt Service'!E$24,'H-32A-WP06 - Debt Service'!E$27/12,0)),"-")</f>
        <v>0</v>
      </c>
      <c r="H468" s="261">
        <f>IFERROR(IF(-SUM(H$20:H467)+H$15&lt;0.000001,0,IF($C468&gt;='H-32A-WP06 - Debt Service'!F$24,'H-32A-WP06 - Debt Service'!F$27/12,0)),"-")</f>
        <v>0</v>
      </c>
      <c r="I468" s="261">
        <f>IFERROR(IF(-SUM(I$20:I467)+I$15&lt;0.000001,0,IF($C468&gt;='H-32A-WP06 - Debt Service'!G$24,'H-32A-WP06 - Debt Service'!G$27/12,0)),"-")</f>
        <v>0</v>
      </c>
      <c r="J468" s="261">
        <f>IFERROR(IF(-SUM(J$20:J467)+J$15&lt;0.000001,0,IF($C468&gt;='H-32A-WP06 - Debt Service'!H$24,'H-32A-WP06 - Debt Service'!H$27/12,0)),"-")</f>
        <v>0</v>
      </c>
      <c r="K468" s="261">
        <f>IFERROR(IF(-SUM(K$20:K467)+K$15&lt;0.000001,0,IF($C468&gt;='H-32A-WP06 - Debt Service'!I$24,'H-32A-WP06 - Debt Service'!I$27/12,0)),"-")</f>
        <v>0</v>
      </c>
      <c r="L468" s="261">
        <f>IFERROR(IF(-SUM(L$20:L467)+L$15&lt;0.000001,0,IF($C468&gt;='H-32A-WP06 - Debt Service'!J$24,'H-32A-WP06 - Debt Service'!J$27/12,0)),"-")</f>
        <v>0</v>
      </c>
      <c r="M468" s="261">
        <f>IFERROR(IF(-SUM(M$20:M467)+M$15&lt;0.000001,0,IF($C468&gt;='H-32A-WP06 - Debt Service'!K$24,'H-32A-WP06 - Debt Service'!K$27/12,0)),"-")</f>
        <v>0</v>
      </c>
      <c r="N468" s="261"/>
      <c r="O468" s="261"/>
      <c r="P468" s="261">
        <f>IFERROR(IF(-SUM(P$20:P467)+P$15&lt;0.000001,0,IF($C468&gt;='H-32A-WP06 - Debt Service'!M$24,'H-32A-WP06 - Debt Service'!M$27/12,0)),"-")</f>
        <v>0</v>
      </c>
      <c r="Q468" s="261">
        <f>IFERROR(IF(-SUM(Q$20:Q467)+Q$15&lt;0.000001,0,IF($C468&gt;='H-32A-WP06 - Debt Service'!L$24,'H-32A-WP06 - Debt Service'!L$27/12,0)),"-")</f>
        <v>0</v>
      </c>
      <c r="R468" s="261">
        <f>IFERROR(IF(-SUM(R$20:R467)+R$15&lt;0.000001,0,IF($C468&gt;='H-32A-WP06 - Debt Service'!S$24,'H-32A-WP06 - Debt Service'!S$27/12,0)),"-")</f>
        <v>0</v>
      </c>
      <c r="S468" s="261">
        <f>IFERROR(IF(-SUM(S$20:S467)+S$15&lt;0.000001,0,IF($C468&gt;='H-32A-WP06 - Debt Service'!O$24,'H-32A-WP06 - Debt Service'!O$27/12,0)),"-")</f>
        <v>0</v>
      </c>
      <c r="T468" s="261">
        <f>IFERROR(IF(-SUM(T$20:T467)+T$15&lt;0.000001,0,IF($C468&gt;='H-32A-WP06 - Debt Service'!#REF!,'H-32A-WP06 - Debt Service'!#REF!/12,0)),"-")</f>
        <v>0</v>
      </c>
      <c r="U468" s="261">
        <f>IFERROR(IF(-SUM(U$20:U467)+U$15&lt;0.000001,0,IF($C468&gt;='H-32A-WP06 - Debt Service'!T$24,'H-32A-WP06 - Debt Service'!T$27/12,0)),"-")</f>
        <v>0</v>
      </c>
      <c r="V468" s="261">
        <f>IFERROR(IF(-SUM(V$20:V467)+V$15&lt;0.000001,0,IF($C468&gt;='H-32A-WP06 - Debt Service'!N$24,'H-32A-WP06 - Debt Service'!N$27/12,0)),"-")</f>
        <v>0</v>
      </c>
      <c r="W468" s="261">
        <f>IFERROR(IF(-SUM(W$20:W467)+W$15&lt;0.000001,0,IF($C468&gt;='H-32A-WP06 - Debt Service'!Q$24,'H-32A-WP06 - Debt Service'!Q$27/12,0)),"-")</f>
        <v>0</v>
      </c>
      <c r="X468" s="261">
        <f>IFERROR(IF(-SUM(X$20:X467)+X$15&lt;0.000001,0,IF($C468&gt;='H-32A-WP06 - Debt Service'!T$24,'H-32A-WP06 - Debt Service'!T$27/12,0)),"-")</f>
        <v>0</v>
      </c>
      <c r="Y468" s="261">
        <f>IFERROR(IF(-SUM(Y$20:Y467)+Y$15&lt;0.000001,0,IF($C468&gt;='H-32A-WP06 - Debt Service'!#REF!,'H-32A-WP06 - Debt Service'!#REF!/12,0)),"-")</f>
        <v>0</v>
      </c>
      <c r="Z468" s="261">
        <f>IFERROR(IF(-SUM(Z$20:Z467)+Z$15&lt;0.000001,0,IF($C468&gt;='H-32A-WP06 - Debt Service'!S$24,'H-32A-WP06 - Debt Service'!S$27/12,0)),"-")</f>
        <v>0</v>
      </c>
      <c r="AA468" s="261">
        <f>IFERROR(IF(-SUM(AA$20:AA467)+AA$15&lt;0.000001,0,IF($C468&gt;='H-32A-WP06 - Debt Service'!R$24,'H-32A-WP06 - Debt Service'!R$27/12,0)),"-")</f>
        <v>0</v>
      </c>
      <c r="AB468" s="261">
        <f>IFERROR(IF(-SUM(AB$20:AB467)+AB$15&lt;0.000001,0,IF($C468&gt;='H-32A-WP06 - Debt Service'!P$24,'H-32A-WP06 - Debt Service'!P$27/12,0)),"-")</f>
        <v>0</v>
      </c>
      <c r="AC468" s="261">
        <f>IFERROR(IF(-SUM(AC$20:AC467)+AC$15&lt;0.000001,0,IF($C468&gt;='H-32A-WP06 - Debt Service'!#REF!,'H-32A-WP06 - Debt Service'!#REF!/12,0)),"-")</f>
        <v>0</v>
      </c>
      <c r="AD468" s="261">
        <f>IFERROR(IF(-SUM(AD$20:AD467)+AD$15&lt;0.000001,0,IF($C468&gt;='H-32A-WP06 - Debt Service'!#REF!,'H-32A-WP06 - Debt Service'!#REF!/12,0)),"-")</f>
        <v>0</v>
      </c>
      <c r="AE468" s="261">
        <f>IFERROR(IF(-SUM(AE$20:AE467)+AE$15&lt;0.000001,0,IF($C468&gt;='H-32A-WP06 - Debt Service'!#REF!,'H-32A-WP06 - Debt Service'!#REF!/12,0)),"-")</f>
        <v>0</v>
      </c>
      <c r="AF468" s="261">
        <f>IFERROR(IF(-SUM(AF$20:AF467)+AF$15&lt;0.000001,0,IF($C468&gt;='H-32A-WP06 - Debt Service'!#REF!,'H-32A-WP06 - Debt Service'!#REF!/12,0)),"-")</f>
        <v>0</v>
      </c>
      <c r="AH468" s="252">
        <f t="shared" si="28"/>
        <v>2056</v>
      </c>
      <c r="AI468" s="273">
        <f t="shared" si="30"/>
        <v>57101</v>
      </c>
      <c r="AJ468" s="273"/>
      <c r="AK468" s="261" t="str">
        <f>IFERROR(IF(-SUM(AK$20:AK467)+AK$15&lt;0.000001,0,IF($C468&gt;='H-32A-WP06 - Debt Service'!AH$24,'H-32A-WP06 - Debt Service'!AH$27/12,0)),"-")</f>
        <v>-</v>
      </c>
      <c r="AL468" s="261">
        <f>IFERROR(IF(-SUM(AL$20:AL467)+AL$15&lt;0.000001,0,IF($C468&gt;='H-32A-WP06 - Debt Service'!AI$24,'H-32A-WP06 - Debt Service'!AI$27/12,0)),"-")</f>
        <v>0</v>
      </c>
      <c r="AM468" s="261">
        <f>IFERROR(IF(-SUM(AM$20:AM467)+AM$15&lt;0.000001,0,IF($C468&gt;='H-32A-WP06 - Debt Service'!AJ$24,'H-32A-WP06 - Debt Service'!AJ$27/12,0)),"-")</f>
        <v>0</v>
      </c>
      <c r="AN468" s="261">
        <f>IFERROR(IF(-SUM(AN$20:AN467)+AN$15&lt;0.000001,0,IF($C468&gt;='H-32A-WP06 - Debt Service'!AK$24,'H-32A-WP06 - Debt Service'!AK$27/12,0)),"-")</f>
        <v>0</v>
      </c>
      <c r="AO468" s="261">
        <f>IFERROR(IF(-SUM(AO$20:AO467)+AO$15&lt;0.000001,0,IF($C468&gt;='H-32A-WP06 - Debt Service'!AL$24,'H-32A-WP06 - Debt Service'!AL$27/12,0)),"-")</f>
        <v>0</v>
      </c>
      <c r="AP468" s="261">
        <f>IFERROR(IF(-SUM(AP$20:AP467)+AP$15&lt;0.000001,0,IF($C468&gt;='H-32A-WP06 - Debt Service'!AM$24,'H-32A-WP06 - Debt Service'!AM$27/12,0)),"-")</f>
        <v>0</v>
      </c>
      <c r="AQ468" s="261">
        <f>IFERROR(IF(-SUM(AQ$20:AQ467)+AQ$15&lt;0.000001,0,IF($C468&gt;='H-32A-WP06 - Debt Service'!AN$24,'H-32A-WP06 - Debt Service'!AN$27/12,0)),"-")</f>
        <v>0</v>
      </c>
      <c r="AR468" s="261">
        <f>IFERROR(IF(-SUM(AR$20:AR467)+AR$15&lt;0.000001,0,IF($C468&gt;='H-32A-WP06 - Debt Service'!AO$24,'H-32A-WP06 - Debt Service'!AO$27/12,0)),"-")</f>
        <v>0</v>
      </c>
      <c r="AS468" s="261">
        <f>IFERROR(IF(-SUM(AS$20:AS467)+AS$15&lt;0.000001,0,IF($C468&gt;='H-32A-WP06 - Debt Service'!AP$24,'H-32A-WP06 - Debt Service'!AP$27/12,0)),"-")</f>
        <v>0</v>
      </c>
      <c r="AT468" s="261">
        <f>IFERROR(IF(-SUM(AT$20:AT467)+AT$15&lt;0.000001,0,IF($C468&gt;='H-32A-WP06 - Debt Service'!AQ$24,'H-32A-WP06 - Debt Service'!AQ$27/12,0)),"-")</f>
        <v>0</v>
      </c>
    </row>
    <row r="469" spans="2:46" x14ac:dyDescent="0.35">
      <c r="B469" s="252">
        <f t="shared" ref="B469:B532" si="31">YEAR(C469)</f>
        <v>2056</v>
      </c>
      <c r="C469" s="273">
        <f t="shared" si="29"/>
        <v>57132</v>
      </c>
      <c r="D469" s="273"/>
      <c r="E469" s="261">
        <f>IFERROR(IF(-SUM(E$20:E468)+E$15&lt;0.000001,0,IF($C469&gt;='H-32A-WP06 - Debt Service'!C$24,'H-32A-WP06 - Debt Service'!C$27/12,0)),"-")</f>
        <v>0</v>
      </c>
      <c r="F469" s="261">
        <f>IFERROR(IF(-SUM(F$20:F468)+F$15&lt;0.000001,0,IF($C469&gt;='H-32A-WP06 - Debt Service'!D$24,'H-32A-WP06 - Debt Service'!D$27/12,0)),"-")</f>
        <v>0</v>
      </c>
      <c r="G469" s="261">
        <f>IFERROR(IF(-SUM(G$20:G468)+G$15&lt;0.000001,0,IF($C469&gt;='H-32A-WP06 - Debt Service'!E$24,'H-32A-WP06 - Debt Service'!E$27/12,0)),"-")</f>
        <v>0</v>
      </c>
      <c r="H469" s="261">
        <f>IFERROR(IF(-SUM(H$20:H468)+H$15&lt;0.000001,0,IF($C469&gt;='H-32A-WP06 - Debt Service'!F$24,'H-32A-WP06 - Debt Service'!F$27/12,0)),"-")</f>
        <v>0</v>
      </c>
      <c r="I469" s="261">
        <f>IFERROR(IF(-SUM(I$20:I468)+I$15&lt;0.000001,0,IF($C469&gt;='H-32A-WP06 - Debt Service'!G$24,'H-32A-WP06 - Debt Service'!G$27/12,0)),"-")</f>
        <v>0</v>
      </c>
      <c r="J469" s="261">
        <f>IFERROR(IF(-SUM(J$20:J468)+J$15&lt;0.000001,0,IF($C469&gt;='H-32A-WP06 - Debt Service'!H$24,'H-32A-WP06 - Debt Service'!H$27/12,0)),"-")</f>
        <v>0</v>
      </c>
      <c r="K469" s="261">
        <f>IFERROR(IF(-SUM(K$20:K468)+K$15&lt;0.000001,0,IF($C469&gt;='H-32A-WP06 - Debt Service'!I$24,'H-32A-WP06 - Debt Service'!I$27/12,0)),"-")</f>
        <v>0</v>
      </c>
      <c r="L469" s="261">
        <f>IFERROR(IF(-SUM(L$20:L468)+L$15&lt;0.000001,0,IF($C469&gt;='H-32A-WP06 - Debt Service'!J$24,'H-32A-WP06 - Debt Service'!J$27/12,0)),"-")</f>
        <v>0</v>
      </c>
      <c r="M469" s="261">
        <f>IFERROR(IF(-SUM(M$20:M468)+M$15&lt;0.000001,0,IF($C469&gt;='H-32A-WP06 - Debt Service'!K$24,'H-32A-WP06 - Debt Service'!K$27/12,0)),"-")</f>
        <v>0</v>
      </c>
      <c r="N469" s="261"/>
      <c r="O469" s="261"/>
      <c r="P469" s="261">
        <f>IFERROR(IF(-SUM(P$20:P468)+P$15&lt;0.000001,0,IF($C469&gt;='H-32A-WP06 - Debt Service'!M$24,'H-32A-WP06 - Debt Service'!M$27/12,0)),"-")</f>
        <v>0</v>
      </c>
      <c r="Q469" s="261">
        <f>IFERROR(IF(-SUM(Q$20:Q468)+Q$15&lt;0.000001,0,IF($C469&gt;='H-32A-WP06 - Debt Service'!L$24,'H-32A-WP06 - Debt Service'!L$27/12,0)),"-")</f>
        <v>0</v>
      </c>
      <c r="R469" s="261">
        <f>IFERROR(IF(-SUM(R$20:R468)+R$15&lt;0.000001,0,IF($C469&gt;='H-32A-WP06 - Debt Service'!S$24,'H-32A-WP06 - Debt Service'!S$27/12,0)),"-")</f>
        <v>0</v>
      </c>
      <c r="S469" s="261">
        <f>IFERROR(IF(-SUM(S$20:S468)+S$15&lt;0.000001,0,IF($C469&gt;='H-32A-WP06 - Debt Service'!O$24,'H-32A-WP06 - Debt Service'!O$27/12,0)),"-")</f>
        <v>0</v>
      </c>
      <c r="T469" s="261">
        <f>IFERROR(IF(-SUM(T$20:T468)+T$15&lt;0.000001,0,IF($C469&gt;='H-32A-WP06 - Debt Service'!#REF!,'H-32A-WP06 - Debt Service'!#REF!/12,0)),"-")</f>
        <v>0</v>
      </c>
      <c r="U469" s="261">
        <f>IFERROR(IF(-SUM(U$20:U468)+U$15&lt;0.000001,0,IF($C469&gt;='H-32A-WP06 - Debt Service'!T$24,'H-32A-WP06 - Debt Service'!T$27/12,0)),"-")</f>
        <v>0</v>
      </c>
      <c r="V469" s="261">
        <f>IFERROR(IF(-SUM(V$20:V468)+V$15&lt;0.000001,0,IF($C469&gt;='H-32A-WP06 - Debt Service'!N$24,'H-32A-WP06 - Debt Service'!N$27/12,0)),"-")</f>
        <v>0</v>
      </c>
      <c r="W469" s="261">
        <f>IFERROR(IF(-SUM(W$20:W468)+W$15&lt;0.000001,0,IF($C469&gt;='H-32A-WP06 - Debt Service'!Q$24,'H-32A-WP06 - Debt Service'!Q$27/12,0)),"-")</f>
        <v>0</v>
      </c>
      <c r="X469" s="261">
        <f>IFERROR(IF(-SUM(X$20:X468)+X$15&lt;0.000001,0,IF($C469&gt;='H-32A-WP06 - Debt Service'!T$24,'H-32A-WP06 - Debt Service'!T$27/12,0)),"-")</f>
        <v>0</v>
      </c>
      <c r="Y469" s="261">
        <f>IFERROR(IF(-SUM(Y$20:Y468)+Y$15&lt;0.000001,0,IF($C469&gt;='H-32A-WP06 - Debt Service'!#REF!,'H-32A-WP06 - Debt Service'!#REF!/12,0)),"-")</f>
        <v>0</v>
      </c>
      <c r="Z469" s="261">
        <f>IFERROR(IF(-SUM(Z$20:Z468)+Z$15&lt;0.000001,0,IF($C469&gt;='H-32A-WP06 - Debt Service'!S$24,'H-32A-WP06 - Debt Service'!S$27/12,0)),"-")</f>
        <v>0</v>
      </c>
      <c r="AA469" s="261">
        <f>IFERROR(IF(-SUM(AA$20:AA468)+AA$15&lt;0.000001,0,IF($C469&gt;='H-32A-WP06 - Debt Service'!R$24,'H-32A-WP06 - Debt Service'!R$27/12,0)),"-")</f>
        <v>0</v>
      </c>
      <c r="AB469" s="261">
        <f>IFERROR(IF(-SUM(AB$20:AB468)+AB$15&lt;0.000001,0,IF($C469&gt;='H-32A-WP06 - Debt Service'!P$24,'H-32A-WP06 - Debt Service'!P$27/12,0)),"-")</f>
        <v>0</v>
      </c>
      <c r="AC469" s="261">
        <f>IFERROR(IF(-SUM(AC$20:AC468)+AC$15&lt;0.000001,0,IF($C469&gt;='H-32A-WP06 - Debt Service'!#REF!,'H-32A-WP06 - Debt Service'!#REF!/12,0)),"-")</f>
        <v>0</v>
      </c>
      <c r="AD469" s="261">
        <f>IFERROR(IF(-SUM(AD$20:AD468)+AD$15&lt;0.000001,0,IF($C469&gt;='H-32A-WP06 - Debt Service'!#REF!,'H-32A-WP06 - Debt Service'!#REF!/12,0)),"-")</f>
        <v>0</v>
      </c>
      <c r="AE469" s="261">
        <f>IFERROR(IF(-SUM(AE$20:AE468)+AE$15&lt;0.000001,0,IF($C469&gt;='H-32A-WP06 - Debt Service'!#REF!,'H-32A-WP06 - Debt Service'!#REF!/12,0)),"-")</f>
        <v>0</v>
      </c>
      <c r="AF469" s="261">
        <f>IFERROR(IF(-SUM(AF$20:AF468)+AF$15&lt;0.000001,0,IF($C469&gt;='H-32A-WP06 - Debt Service'!#REF!,'H-32A-WP06 - Debt Service'!#REF!/12,0)),"-")</f>
        <v>0</v>
      </c>
      <c r="AH469" s="252">
        <f t="shared" ref="AH469:AH532" si="32">YEAR(AI469)</f>
        <v>2056</v>
      </c>
      <c r="AI469" s="273">
        <f t="shared" si="30"/>
        <v>57132</v>
      </c>
      <c r="AJ469" s="273"/>
      <c r="AK469" s="261" t="str">
        <f>IFERROR(IF(-SUM(AK$20:AK468)+AK$15&lt;0.000001,0,IF($C469&gt;='H-32A-WP06 - Debt Service'!AH$24,'H-32A-WP06 - Debt Service'!AH$27/12,0)),"-")</f>
        <v>-</v>
      </c>
      <c r="AL469" s="261">
        <f>IFERROR(IF(-SUM(AL$20:AL468)+AL$15&lt;0.000001,0,IF($C469&gt;='H-32A-WP06 - Debt Service'!AI$24,'H-32A-WP06 - Debt Service'!AI$27/12,0)),"-")</f>
        <v>0</v>
      </c>
      <c r="AM469" s="261">
        <f>IFERROR(IF(-SUM(AM$20:AM468)+AM$15&lt;0.000001,0,IF($C469&gt;='H-32A-WP06 - Debt Service'!AJ$24,'H-32A-WP06 - Debt Service'!AJ$27/12,0)),"-")</f>
        <v>0</v>
      </c>
      <c r="AN469" s="261">
        <f>IFERROR(IF(-SUM(AN$20:AN468)+AN$15&lt;0.000001,0,IF($C469&gt;='H-32A-WP06 - Debt Service'!AK$24,'H-32A-WP06 - Debt Service'!AK$27/12,0)),"-")</f>
        <v>0</v>
      </c>
      <c r="AO469" s="261">
        <f>IFERROR(IF(-SUM(AO$20:AO468)+AO$15&lt;0.000001,0,IF($C469&gt;='H-32A-WP06 - Debt Service'!AL$24,'H-32A-WP06 - Debt Service'!AL$27/12,0)),"-")</f>
        <v>0</v>
      </c>
      <c r="AP469" s="261">
        <f>IFERROR(IF(-SUM(AP$20:AP468)+AP$15&lt;0.000001,0,IF($C469&gt;='H-32A-WP06 - Debt Service'!AM$24,'H-32A-WP06 - Debt Service'!AM$27/12,0)),"-")</f>
        <v>0</v>
      </c>
      <c r="AQ469" s="261">
        <f>IFERROR(IF(-SUM(AQ$20:AQ468)+AQ$15&lt;0.000001,0,IF($C469&gt;='H-32A-WP06 - Debt Service'!AN$24,'H-32A-WP06 - Debt Service'!AN$27/12,0)),"-")</f>
        <v>0</v>
      </c>
      <c r="AR469" s="261">
        <f>IFERROR(IF(-SUM(AR$20:AR468)+AR$15&lt;0.000001,0,IF($C469&gt;='H-32A-WP06 - Debt Service'!AO$24,'H-32A-WP06 - Debt Service'!AO$27/12,0)),"-")</f>
        <v>0</v>
      </c>
      <c r="AS469" s="261">
        <f>IFERROR(IF(-SUM(AS$20:AS468)+AS$15&lt;0.000001,0,IF($C469&gt;='H-32A-WP06 - Debt Service'!AP$24,'H-32A-WP06 - Debt Service'!AP$27/12,0)),"-")</f>
        <v>0</v>
      </c>
      <c r="AT469" s="261">
        <f>IFERROR(IF(-SUM(AT$20:AT468)+AT$15&lt;0.000001,0,IF($C469&gt;='H-32A-WP06 - Debt Service'!AQ$24,'H-32A-WP06 - Debt Service'!AQ$27/12,0)),"-")</f>
        <v>0</v>
      </c>
    </row>
    <row r="470" spans="2:46" x14ac:dyDescent="0.35">
      <c r="B470" s="252">
        <f t="shared" si="31"/>
        <v>2056</v>
      </c>
      <c r="C470" s="273">
        <f t="shared" ref="C470:C533" si="33">EOMONTH(C469,0)+1</f>
        <v>57162</v>
      </c>
      <c r="D470" s="273"/>
      <c r="E470" s="261">
        <f>IFERROR(IF(-SUM(E$20:E469)+E$15&lt;0.000001,0,IF($C470&gt;='H-32A-WP06 - Debt Service'!C$24,'H-32A-WP06 - Debt Service'!C$27/12,0)),"-")</f>
        <v>0</v>
      </c>
      <c r="F470" s="261">
        <f>IFERROR(IF(-SUM(F$20:F469)+F$15&lt;0.000001,0,IF($C470&gt;='H-32A-WP06 - Debt Service'!D$24,'H-32A-WP06 - Debt Service'!D$27/12,0)),"-")</f>
        <v>0</v>
      </c>
      <c r="G470" s="261">
        <f>IFERROR(IF(-SUM(G$20:G469)+G$15&lt;0.000001,0,IF($C470&gt;='H-32A-WP06 - Debt Service'!E$24,'H-32A-WP06 - Debt Service'!E$27/12,0)),"-")</f>
        <v>0</v>
      </c>
      <c r="H470" s="261">
        <f>IFERROR(IF(-SUM(H$20:H469)+H$15&lt;0.000001,0,IF($C470&gt;='H-32A-WP06 - Debt Service'!F$24,'H-32A-WP06 - Debt Service'!F$27/12,0)),"-")</f>
        <v>0</v>
      </c>
      <c r="I470" s="261">
        <f>IFERROR(IF(-SUM(I$20:I469)+I$15&lt;0.000001,0,IF($C470&gt;='H-32A-WP06 - Debt Service'!G$24,'H-32A-WP06 - Debt Service'!G$27/12,0)),"-")</f>
        <v>0</v>
      </c>
      <c r="J470" s="261">
        <f>IFERROR(IF(-SUM(J$20:J469)+J$15&lt;0.000001,0,IF($C470&gt;='H-32A-WP06 - Debt Service'!H$24,'H-32A-WP06 - Debt Service'!H$27/12,0)),"-")</f>
        <v>0</v>
      </c>
      <c r="K470" s="261">
        <f>IFERROR(IF(-SUM(K$20:K469)+K$15&lt;0.000001,0,IF($C470&gt;='H-32A-WP06 - Debt Service'!I$24,'H-32A-WP06 - Debt Service'!I$27/12,0)),"-")</f>
        <v>0</v>
      </c>
      <c r="L470" s="261">
        <f>IFERROR(IF(-SUM(L$20:L469)+L$15&lt;0.000001,0,IF($C470&gt;='H-32A-WP06 - Debt Service'!J$24,'H-32A-WP06 - Debt Service'!J$27/12,0)),"-")</f>
        <v>0</v>
      </c>
      <c r="M470" s="261">
        <f>IFERROR(IF(-SUM(M$20:M469)+M$15&lt;0.000001,0,IF($C470&gt;='H-32A-WP06 - Debt Service'!K$24,'H-32A-WP06 - Debt Service'!K$27/12,0)),"-")</f>
        <v>0</v>
      </c>
      <c r="N470" s="261"/>
      <c r="O470" s="261"/>
      <c r="P470" s="261">
        <f>IFERROR(IF(-SUM(P$20:P469)+P$15&lt;0.000001,0,IF($C470&gt;='H-32A-WP06 - Debt Service'!M$24,'H-32A-WP06 - Debt Service'!M$27/12,0)),"-")</f>
        <v>0</v>
      </c>
      <c r="Q470" s="261">
        <f>IFERROR(IF(-SUM(Q$20:Q469)+Q$15&lt;0.000001,0,IF($C470&gt;='H-32A-WP06 - Debt Service'!L$24,'H-32A-WP06 - Debt Service'!L$27/12,0)),"-")</f>
        <v>0</v>
      </c>
      <c r="R470" s="261">
        <f>IFERROR(IF(-SUM(R$20:R469)+R$15&lt;0.000001,0,IF($C470&gt;='H-32A-WP06 - Debt Service'!S$24,'H-32A-WP06 - Debt Service'!S$27/12,0)),"-")</f>
        <v>0</v>
      </c>
      <c r="S470" s="261">
        <f>IFERROR(IF(-SUM(S$20:S469)+S$15&lt;0.000001,0,IF($C470&gt;='H-32A-WP06 - Debt Service'!O$24,'H-32A-WP06 - Debt Service'!O$27/12,0)),"-")</f>
        <v>0</v>
      </c>
      <c r="T470" s="261">
        <f>IFERROR(IF(-SUM(T$20:T469)+T$15&lt;0.000001,0,IF($C470&gt;='H-32A-WP06 - Debt Service'!#REF!,'H-32A-WP06 - Debt Service'!#REF!/12,0)),"-")</f>
        <v>0</v>
      </c>
      <c r="U470" s="261">
        <f>IFERROR(IF(-SUM(U$20:U469)+U$15&lt;0.000001,0,IF($C470&gt;='H-32A-WP06 - Debt Service'!T$24,'H-32A-WP06 - Debt Service'!T$27/12,0)),"-")</f>
        <v>0</v>
      </c>
      <c r="V470" s="261">
        <f>IFERROR(IF(-SUM(V$20:V469)+V$15&lt;0.000001,0,IF($C470&gt;='H-32A-WP06 - Debt Service'!N$24,'H-32A-WP06 - Debt Service'!N$27/12,0)),"-")</f>
        <v>0</v>
      </c>
      <c r="W470" s="261">
        <f>IFERROR(IF(-SUM(W$20:W469)+W$15&lt;0.000001,0,IF($C470&gt;='H-32A-WP06 - Debt Service'!Q$24,'H-32A-WP06 - Debt Service'!Q$27/12,0)),"-")</f>
        <v>0</v>
      </c>
      <c r="X470" s="261">
        <f>IFERROR(IF(-SUM(X$20:X469)+X$15&lt;0.000001,0,IF($C470&gt;='H-32A-WP06 - Debt Service'!T$24,'H-32A-WP06 - Debt Service'!T$27/12,0)),"-")</f>
        <v>0</v>
      </c>
      <c r="Y470" s="261">
        <f>IFERROR(IF(-SUM(Y$20:Y469)+Y$15&lt;0.000001,0,IF($C470&gt;='H-32A-WP06 - Debt Service'!#REF!,'H-32A-WP06 - Debt Service'!#REF!/12,0)),"-")</f>
        <v>0</v>
      </c>
      <c r="Z470" s="261">
        <f>IFERROR(IF(-SUM(Z$20:Z469)+Z$15&lt;0.000001,0,IF($C470&gt;='H-32A-WP06 - Debt Service'!S$24,'H-32A-WP06 - Debt Service'!S$27/12,0)),"-")</f>
        <v>0</v>
      </c>
      <c r="AA470" s="261">
        <f>IFERROR(IF(-SUM(AA$20:AA469)+AA$15&lt;0.000001,0,IF($C470&gt;='H-32A-WP06 - Debt Service'!R$24,'H-32A-WP06 - Debt Service'!R$27/12,0)),"-")</f>
        <v>0</v>
      </c>
      <c r="AB470" s="261">
        <f>IFERROR(IF(-SUM(AB$20:AB469)+AB$15&lt;0.000001,0,IF($C470&gt;='H-32A-WP06 - Debt Service'!P$24,'H-32A-WP06 - Debt Service'!P$27/12,0)),"-")</f>
        <v>0</v>
      </c>
      <c r="AC470" s="261">
        <f>IFERROR(IF(-SUM(AC$20:AC469)+AC$15&lt;0.000001,0,IF($C470&gt;='H-32A-WP06 - Debt Service'!#REF!,'H-32A-WP06 - Debt Service'!#REF!/12,0)),"-")</f>
        <v>0</v>
      </c>
      <c r="AD470" s="261">
        <f>IFERROR(IF(-SUM(AD$20:AD469)+AD$15&lt;0.000001,0,IF($C470&gt;='H-32A-WP06 - Debt Service'!#REF!,'H-32A-WP06 - Debt Service'!#REF!/12,0)),"-")</f>
        <v>0</v>
      </c>
      <c r="AE470" s="261">
        <f>IFERROR(IF(-SUM(AE$20:AE469)+AE$15&lt;0.000001,0,IF($C470&gt;='H-32A-WP06 - Debt Service'!#REF!,'H-32A-WP06 - Debt Service'!#REF!/12,0)),"-")</f>
        <v>0</v>
      </c>
      <c r="AF470" s="261">
        <f>IFERROR(IF(-SUM(AF$20:AF469)+AF$15&lt;0.000001,0,IF($C470&gt;='H-32A-WP06 - Debt Service'!#REF!,'H-32A-WP06 - Debt Service'!#REF!/12,0)),"-")</f>
        <v>0</v>
      </c>
      <c r="AH470" s="252">
        <f t="shared" si="32"/>
        <v>2056</v>
      </c>
      <c r="AI470" s="273">
        <f t="shared" ref="AI470:AI533" si="34">EOMONTH(AI469,0)+1</f>
        <v>57162</v>
      </c>
      <c r="AJ470" s="273"/>
      <c r="AK470" s="261" t="str">
        <f>IFERROR(IF(-SUM(AK$20:AK469)+AK$15&lt;0.000001,0,IF($C470&gt;='H-32A-WP06 - Debt Service'!AH$24,'H-32A-WP06 - Debt Service'!AH$27/12,0)),"-")</f>
        <v>-</v>
      </c>
      <c r="AL470" s="261">
        <f>IFERROR(IF(-SUM(AL$20:AL469)+AL$15&lt;0.000001,0,IF($C470&gt;='H-32A-WP06 - Debt Service'!AI$24,'H-32A-WP06 - Debt Service'!AI$27/12,0)),"-")</f>
        <v>0</v>
      </c>
      <c r="AM470" s="261">
        <f>IFERROR(IF(-SUM(AM$20:AM469)+AM$15&lt;0.000001,0,IF($C470&gt;='H-32A-WP06 - Debt Service'!AJ$24,'H-32A-WP06 - Debt Service'!AJ$27/12,0)),"-")</f>
        <v>0</v>
      </c>
      <c r="AN470" s="261">
        <f>IFERROR(IF(-SUM(AN$20:AN469)+AN$15&lt;0.000001,0,IF($C470&gt;='H-32A-WP06 - Debt Service'!AK$24,'H-32A-WP06 - Debt Service'!AK$27/12,0)),"-")</f>
        <v>0</v>
      </c>
      <c r="AO470" s="261">
        <f>IFERROR(IF(-SUM(AO$20:AO469)+AO$15&lt;0.000001,0,IF($C470&gt;='H-32A-WP06 - Debt Service'!AL$24,'H-32A-WP06 - Debt Service'!AL$27/12,0)),"-")</f>
        <v>0</v>
      </c>
      <c r="AP470" s="261">
        <f>IFERROR(IF(-SUM(AP$20:AP469)+AP$15&lt;0.000001,0,IF($C470&gt;='H-32A-WP06 - Debt Service'!AM$24,'H-32A-WP06 - Debt Service'!AM$27/12,0)),"-")</f>
        <v>0</v>
      </c>
      <c r="AQ470" s="261">
        <f>IFERROR(IF(-SUM(AQ$20:AQ469)+AQ$15&lt;0.000001,0,IF($C470&gt;='H-32A-WP06 - Debt Service'!AN$24,'H-32A-WP06 - Debt Service'!AN$27/12,0)),"-")</f>
        <v>0</v>
      </c>
      <c r="AR470" s="261">
        <f>IFERROR(IF(-SUM(AR$20:AR469)+AR$15&lt;0.000001,0,IF($C470&gt;='H-32A-WP06 - Debt Service'!AO$24,'H-32A-WP06 - Debt Service'!AO$27/12,0)),"-")</f>
        <v>0</v>
      </c>
      <c r="AS470" s="261">
        <f>IFERROR(IF(-SUM(AS$20:AS469)+AS$15&lt;0.000001,0,IF($C470&gt;='H-32A-WP06 - Debt Service'!AP$24,'H-32A-WP06 - Debt Service'!AP$27/12,0)),"-")</f>
        <v>0</v>
      </c>
      <c r="AT470" s="261">
        <f>IFERROR(IF(-SUM(AT$20:AT469)+AT$15&lt;0.000001,0,IF($C470&gt;='H-32A-WP06 - Debt Service'!AQ$24,'H-32A-WP06 - Debt Service'!AQ$27/12,0)),"-")</f>
        <v>0</v>
      </c>
    </row>
    <row r="471" spans="2:46" x14ac:dyDescent="0.35">
      <c r="B471" s="252">
        <f t="shared" si="31"/>
        <v>2056</v>
      </c>
      <c r="C471" s="273">
        <f t="shared" si="33"/>
        <v>57193</v>
      </c>
      <c r="D471" s="273"/>
      <c r="E471" s="261">
        <f>IFERROR(IF(-SUM(E$20:E470)+E$15&lt;0.000001,0,IF($C471&gt;='H-32A-WP06 - Debt Service'!C$24,'H-32A-WP06 - Debt Service'!C$27/12,0)),"-")</f>
        <v>0</v>
      </c>
      <c r="F471" s="261">
        <f>IFERROR(IF(-SUM(F$20:F470)+F$15&lt;0.000001,0,IF($C471&gt;='H-32A-WP06 - Debt Service'!D$24,'H-32A-WP06 - Debt Service'!D$27/12,0)),"-")</f>
        <v>0</v>
      </c>
      <c r="G471" s="261">
        <f>IFERROR(IF(-SUM(G$20:G470)+G$15&lt;0.000001,0,IF($C471&gt;='H-32A-WP06 - Debt Service'!E$24,'H-32A-WP06 - Debt Service'!E$27/12,0)),"-")</f>
        <v>0</v>
      </c>
      <c r="H471" s="261">
        <f>IFERROR(IF(-SUM(H$20:H470)+H$15&lt;0.000001,0,IF($C471&gt;='H-32A-WP06 - Debt Service'!F$24,'H-32A-WP06 - Debt Service'!F$27/12,0)),"-")</f>
        <v>0</v>
      </c>
      <c r="I471" s="261">
        <f>IFERROR(IF(-SUM(I$20:I470)+I$15&lt;0.000001,0,IF($C471&gt;='H-32A-WP06 - Debt Service'!G$24,'H-32A-WP06 - Debt Service'!G$27/12,0)),"-")</f>
        <v>0</v>
      </c>
      <c r="J471" s="261">
        <f>IFERROR(IF(-SUM(J$20:J470)+J$15&lt;0.000001,0,IF($C471&gt;='H-32A-WP06 - Debt Service'!H$24,'H-32A-WP06 - Debt Service'!H$27/12,0)),"-")</f>
        <v>0</v>
      </c>
      <c r="K471" s="261">
        <f>IFERROR(IF(-SUM(K$20:K470)+K$15&lt;0.000001,0,IF($C471&gt;='H-32A-WP06 - Debt Service'!I$24,'H-32A-WP06 - Debt Service'!I$27/12,0)),"-")</f>
        <v>0</v>
      </c>
      <c r="L471" s="261">
        <f>IFERROR(IF(-SUM(L$20:L470)+L$15&lt;0.000001,0,IF($C471&gt;='H-32A-WP06 - Debt Service'!J$24,'H-32A-WP06 - Debt Service'!J$27/12,0)),"-")</f>
        <v>0</v>
      </c>
      <c r="M471" s="261">
        <f>IFERROR(IF(-SUM(M$20:M470)+M$15&lt;0.000001,0,IF($C471&gt;='H-32A-WP06 - Debt Service'!K$24,'H-32A-WP06 - Debt Service'!K$27/12,0)),"-")</f>
        <v>0</v>
      </c>
      <c r="N471" s="261"/>
      <c r="O471" s="261"/>
      <c r="P471" s="261">
        <f>IFERROR(IF(-SUM(P$20:P470)+P$15&lt;0.000001,0,IF($C471&gt;='H-32A-WP06 - Debt Service'!M$24,'H-32A-WP06 - Debt Service'!M$27/12,0)),"-")</f>
        <v>0</v>
      </c>
      <c r="Q471" s="261">
        <f>IFERROR(IF(-SUM(Q$20:Q470)+Q$15&lt;0.000001,0,IF($C471&gt;='H-32A-WP06 - Debt Service'!L$24,'H-32A-WP06 - Debt Service'!L$27/12,0)),"-")</f>
        <v>0</v>
      </c>
      <c r="R471" s="261">
        <f>IFERROR(IF(-SUM(R$20:R470)+R$15&lt;0.000001,0,IF($C471&gt;='H-32A-WP06 - Debt Service'!S$24,'H-32A-WP06 - Debt Service'!S$27/12,0)),"-")</f>
        <v>0</v>
      </c>
      <c r="S471" s="261">
        <f>IFERROR(IF(-SUM(S$20:S470)+S$15&lt;0.000001,0,IF($C471&gt;='H-32A-WP06 - Debt Service'!O$24,'H-32A-WP06 - Debt Service'!O$27/12,0)),"-")</f>
        <v>0</v>
      </c>
      <c r="T471" s="261">
        <f>IFERROR(IF(-SUM(T$20:T470)+T$15&lt;0.000001,0,IF($C471&gt;='H-32A-WP06 - Debt Service'!#REF!,'H-32A-WP06 - Debt Service'!#REF!/12,0)),"-")</f>
        <v>0</v>
      </c>
      <c r="U471" s="261">
        <f>IFERROR(IF(-SUM(U$20:U470)+U$15&lt;0.000001,0,IF($C471&gt;='H-32A-WP06 - Debt Service'!T$24,'H-32A-WP06 - Debt Service'!T$27/12,0)),"-")</f>
        <v>0</v>
      </c>
      <c r="V471" s="261">
        <f>IFERROR(IF(-SUM(V$20:V470)+V$15&lt;0.000001,0,IF($C471&gt;='H-32A-WP06 - Debt Service'!N$24,'H-32A-WP06 - Debt Service'!N$27/12,0)),"-")</f>
        <v>0</v>
      </c>
      <c r="W471" s="261">
        <f>IFERROR(IF(-SUM(W$20:W470)+W$15&lt;0.000001,0,IF($C471&gt;='H-32A-WP06 - Debt Service'!Q$24,'H-32A-WP06 - Debt Service'!Q$27/12,0)),"-")</f>
        <v>0</v>
      </c>
      <c r="X471" s="261">
        <f>IFERROR(IF(-SUM(X$20:X470)+X$15&lt;0.000001,0,IF($C471&gt;='H-32A-WP06 - Debt Service'!T$24,'H-32A-WP06 - Debt Service'!T$27/12,0)),"-")</f>
        <v>0</v>
      </c>
      <c r="Y471" s="261">
        <f>IFERROR(IF(-SUM(Y$20:Y470)+Y$15&lt;0.000001,0,IF($C471&gt;='H-32A-WP06 - Debt Service'!#REF!,'H-32A-WP06 - Debt Service'!#REF!/12,0)),"-")</f>
        <v>0</v>
      </c>
      <c r="Z471" s="261">
        <f>IFERROR(IF(-SUM(Z$20:Z470)+Z$15&lt;0.000001,0,IF($C471&gt;='H-32A-WP06 - Debt Service'!S$24,'H-32A-WP06 - Debt Service'!S$27/12,0)),"-")</f>
        <v>0</v>
      </c>
      <c r="AA471" s="261">
        <f>IFERROR(IF(-SUM(AA$20:AA470)+AA$15&lt;0.000001,0,IF($C471&gt;='H-32A-WP06 - Debt Service'!R$24,'H-32A-WP06 - Debt Service'!R$27/12,0)),"-")</f>
        <v>0</v>
      </c>
      <c r="AB471" s="261">
        <f>IFERROR(IF(-SUM(AB$20:AB470)+AB$15&lt;0.000001,0,IF($C471&gt;='H-32A-WP06 - Debt Service'!P$24,'H-32A-WP06 - Debt Service'!P$27/12,0)),"-")</f>
        <v>0</v>
      </c>
      <c r="AC471" s="261">
        <f>IFERROR(IF(-SUM(AC$20:AC470)+AC$15&lt;0.000001,0,IF($C471&gt;='H-32A-WP06 - Debt Service'!#REF!,'H-32A-WP06 - Debt Service'!#REF!/12,0)),"-")</f>
        <v>0</v>
      </c>
      <c r="AD471" s="261">
        <f>IFERROR(IF(-SUM(AD$20:AD470)+AD$15&lt;0.000001,0,IF($C471&gt;='H-32A-WP06 - Debt Service'!#REF!,'H-32A-WP06 - Debt Service'!#REF!/12,0)),"-")</f>
        <v>0</v>
      </c>
      <c r="AE471" s="261">
        <f>IFERROR(IF(-SUM(AE$20:AE470)+AE$15&lt;0.000001,0,IF($C471&gt;='H-32A-WP06 - Debt Service'!#REF!,'H-32A-WP06 - Debt Service'!#REF!/12,0)),"-")</f>
        <v>0</v>
      </c>
      <c r="AF471" s="261">
        <f>IFERROR(IF(-SUM(AF$20:AF470)+AF$15&lt;0.000001,0,IF($C471&gt;='H-32A-WP06 - Debt Service'!#REF!,'H-32A-WP06 - Debt Service'!#REF!/12,0)),"-")</f>
        <v>0</v>
      </c>
      <c r="AH471" s="252">
        <f t="shared" si="32"/>
        <v>2056</v>
      </c>
      <c r="AI471" s="273">
        <f t="shared" si="34"/>
        <v>57193</v>
      </c>
      <c r="AJ471" s="273"/>
      <c r="AK471" s="261" t="str">
        <f>IFERROR(IF(-SUM(AK$20:AK470)+AK$15&lt;0.000001,0,IF($C471&gt;='H-32A-WP06 - Debt Service'!AH$24,'H-32A-WP06 - Debt Service'!AH$27/12,0)),"-")</f>
        <v>-</v>
      </c>
      <c r="AL471" s="261">
        <f>IFERROR(IF(-SUM(AL$20:AL470)+AL$15&lt;0.000001,0,IF($C471&gt;='H-32A-WP06 - Debt Service'!AI$24,'H-32A-WP06 - Debt Service'!AI$27/12,0)),"-")</f>
        <v>0</v>
      </c>
      <c r="AM471" s="261">
        <f>IFERROR(IF(-SUM(AM$20:AM470)+AM$15&lt;0.000001,0,IF($C471&gt;='H-32A-WP06 - Debt Service'!AJ$24,'H-32A-WP06 - Debt Service'!AJ$27/12,0)),"-")</f>
        <v>0</v>
      </c>
      <c r="AN471" s="261">
        <f>IFERROR(IF(-SUM(AN$20:AN470)+AN$15&lt;0.000001,0,IF($C471&gt;='H-32A-WP06 - Debt Service'!AK$24,'H-32A-WP06 - Debt Service'!AK$27/12,0)),"-")</f>
        <v>0</v>
      </c>
      <c r="AO471" s="261">
        <f>IFERROR(IF(-SUM(AO$20:AO470)+AO$15&lt;0.000001,0,IF($C471&gt;='H-32A-WP06 - Debt Service'!AL$24,'H-32A-WP06 - Debt Service'!AL$27/12,0)),"-")</f>
        <v>0</v>
      </c>
      <c r="AP471" s="261">
        <f>IFERROR(IF(-SUM(AP$20:AP470)+AP$15&lt;0.000001,0,IF($C471&gt;='H-32A-WP06 - Debt Service'!AM$24,'H-32A-WP06 - Debt Service'!AM$27/12,0)),"-")</f>
        <v>0</v>
      </c>
      <c r="AQ471" s="261">
        <f>IFERROR(IF(-SUM(AQ$20:AQ470)+AQ$15&lt;0.000001,0,IF($C471&gt;='H-32A-WP06 - Debt Service'!AN$24,'H-32A-WP06 - Debt Service'!AN$27/12,0)),"-")</f>
        <v>0</v>
      </c>
      <c r="AR471" s="261">
        <f>IFERROR(IF(-SUM(AR$20:AR470)+AR$15&lt;0.000001,0,IF($C471&gt;='H-32A-WP06 - Debt Service'!AO$24,'H-32A-WP06 - Debt Service'!AO$27/12,0)),"-")</f>
        <v>0</v>
      </c>
      <c r="AS471" s="261">
        <f>IFERROR(IF(-SUM(AS$20:AS470)+AS$15&lt;0.000001,0,IF($C471&gt;='H-32A-WP06 - Debt Service'!AP$24,'H-32A-WP06 - Debt Service'!AP$27/12,0)),"-")</f>
        <v>0</v>
      </c>
      <c r="AT471" s="261">
        <f>IFERROR(IF(-SUM(AT$20:AT470)+AT$15&lt;0.000001,0,IF($C471&gt;='H-32A-WP06 - Debt Service'!AQ$24,'H-32A-WP06 - Debt Service'!AQ$27/12,0)),"-")</f>
        <v>0</v>
      </c>
    </row>
    <row r="472" spans="2:46" x14ac:dyDescent="0.35">
      <c r="B472" s="252">
        <f t="shared" si="31"/>
        <v>2056</v>
      </c>
      <c r="C472" s="273">
        <f t="shared" si="33"/>
        <v>57224</v>
      </c>
      <c r="D472" s="273"/>
      <c r="E472" s="261">
        <f>IFERROR(IF(-SUM(E$20:E471)+E$15&lt;0.000001,0,IF($C472&gt;='H-32A-WP06 - Debt Service'!C$24,'H-32A-WP06 - Debt Service'!C$27/12,0)),"-")</f>
        <v>0</v>
      </c>
      <c r="F472" s="261">
        <f>IFERROR(IF(-SUM(F$20:F471)+F$15&lt;0.000001,0,IF($C472&gt;='H-32A-WP06 - Debt Service'!D$24,'H-32A-WP06 - Debt Service'!D$27/12,0)),"-")</f>
        <v>0</v>
      </c>
      <c r="G472" s="261">
        <f>IFERROR(IF(-SUM(G$20:G471)+G$15&lt;0.000001,0,IF($C472&gt;='H-32A-WP06 - Debt Service'!E$24,'H-32A-WP06 - Debt Service'!E$27/12,0)),"-")</f>
        <v>0</v>
      </c>
      <c r="H472" s="261">
        <f>IFERROR(IF(-SUM(H$20:H471)+H$15&lt;0.000001,0,IF($C472&gt;='H-32A-WP06 - Debt Service'!F$24,'H-32A-WP06 - Debt Service'!F$27/12,0)),"-")</f>
        <v>0</v>
      </c>
      <c r="I472" s="261">
        <f>IFERROR(IF(-SUM(I$20:I471)+I$15&lt;0.000001,0,IF($C472&gt;='H-32A-WP06 - Debt Service'!G$24,'H-32A-WP06 - Debt Service'!G$27/12,0)),"-")</f>
        <v>0</v>
      </c>
      <c r="J472" s="261">
        <f>IFERROR(IF(-SUM(J$20:J471)+J$15&lt;0.000001,0,IF($C472&gt;='H-32A-WP06 - Debt Service'!H$24,'H-32A-WP06 - Debt Service'!H$27/12,0)),"-")</f>
        <v>0</v>
      </c>
      <c r="K472" s="261">
        <f>IFERROR(IF(-SUM(K$20:K471)+K$15&lt;0.000001,0,IF($C472&gt;='H-32A-WP06 - Debt Service'!I$24,'H-32A-WP06 - Debt Service'!I$27/12,0)),"-")</f>
        <v>0</v>
      </c>
      <c r="L472" s="261">
        <f>IFERROR(IF(-SUM(L$20:L471)+L$15&lt;0.000001,0,IF($C472&gt;='H-32A-WP06 - Debt Service'!J$24,'H-32A-WP06 - Debt Service'!J$27/12,0)),"-")</f>
        <v>0</v>
      </c>
      <c r="M472" s="261">
        <f>IFERROR(IF(-SUM(M$20:M471)+M$15&lt;0.000001,0,IF($C472&gt;='H-32A-WP06 - Debt Service'!K$24,'H-32A-WP06 - Debt Service'!K$27/12,0)),"-")</f>
        <v>0</v>
      </c>
      <c r="N472" s="261"/>
      <c r="O472" s="261"/>
      <c r="P472" s="261">
        <f>IFERROR(IF(-SUM(P$20:P471)+P$15&lt;0.000001,0,IF($C472&gt;='H-32A-WP06 - Debt Service'!M$24,'H-32A-WP06 - Debt Service'!M$27/12,0)),"-")</f>
        <v>0</v>
      </c>
      <c r="Q472" s="261">
        <f>IFERROR(IF(-SUM(Q$20:Q471)+Q$15&lt;0.000001,0,IF($C472&gt;='H-32A-WP06 - Debt Service'!L$24,'H-32A-WP06 - Debt Service'!L$27/12,0)),"-")</f>
        <v>0</v>
      </c>
      <c r="R472" s="261">
        <f>IFERROR(IF(-SUM(R$20:R471)+R$15&lt;0.000001,0,IF($C472&gt;='H-32A-WP06 - Debt Service'!S$24,'H-32A-WP06 - Debt Service'!S$27/12,0)),"-")</f>
        <v>0</v>
      </c>
      <c r="S472" s="261">
        <f>IFERROR(IF(-SUM(S$20:S471)+S$15&lt;0.000001,0,IF($C472&gt;='H-32A-WP06 - Debt Service'!O$24,'H-32A-WP06 - Debt Service'!O$27/12,0)),"-")</f>
        <v>0</v>
      </c>
      <c r="T472" s="261">
        <f>IFERROR(IF(-SUM(T$20:T471)+T$15&lt;0.000001,0,IF($C472&gt;='H-32A-WP06 - Debt Service'!#REF!,'H-32A-WP06 - Debt Service'!#REF!/12,0)),"-")</f>
        <v>0</v>
      </c>
      <c r="U472" s="261">
        <f>IFERROR(IF(-SUM(U$20:U471)+U$15&lt;0.000001,0,IF($C472&gt;='H-32A-WP06 - Debt Service'!T$24,'H-32A-WP06 - Debt Service'!T$27/12,0)),"-")</f>
        <v>0</v>
      </c>
      <c r="V472" s="261">
        <f>IFERROR(IF(-SUM(V$20:V471)+V$15&lt;0.000001,0,IF($C472&gt;='H-32A-WP06 - Debt Service'!N$24,'H-32A-WP06 - Debt Service'!N$27/12,0)),"-")</f>
        <v>0</v>
      </c>
      <c r="W472" s="261">
        <f>IFERROR(IF(-SUM(W$20:W471)+W$15&lt;0.000001,0,IF($C472&gt;='H-32A-WP06 - Debt Service'!Q$24,'H-32A-WP06 - Debt Service'!Q$27/12,0)),"-")</f>
        <v>0</v>
      </c>
      <c r="X472" s="261">
        <f>IFERROR(IF(-SUM(X$20:X471)+X$15&lt;0.000001,0,IF($C472&gt;='H-32A-WP06 - Debt Service'!T$24,'H-32A-WP06 - Debt Service'!T$27/12,0)),"-")</f>
        <v>0</v>
      </c>
      <c r="Y472" s="261">
        <f>IFERROR(IF(-SUM(Y$20:Y471)+Y$15&lt;0.000001,0,IF($C472&gt;='H-32A-WP06 - Debt Service'!#REF!,'H-32A-WP06 - Debt Service'!#REF!/12,0)),"-")</f>
        <v>0</v>
      </c>
      <c r="Z472" s="261">
        <f>IFERROR(IF(-SUM(Z$20:Z471)+Z$15&lt;0.000001,0,IF($C472&gt;='H-32A-WP06 - Debt Service'!S$24,'H-32A-WP06 - Debt Service'!S$27/12,0)),"-")</f>
        <v>0</v>
      </c>
      <c r="AA472" s="261">
        <f>IFERROR(IF(-SUM(AA$20:AA471)+AA$15&lt;0.000001,0,IF($C472&gt;='H-32A-WP06 - Debt Service'!R$24,'H-32A-WP06 - Debt Service'!R$27/12,0)),"-")</f>
        <v>0</v>
      </c>
      <c r="AB472" s="261">
        <f>IFERROR(IF(-SUM(AB$20:AB471)+AB$15&lt;0.000001,0,IF($C472&gt;='H-32A-WP06 - Debt Service'!P$24,'H-32A-WP06 - Debt Service'!P$27/12,0)),"-")</f>
        <v>0</v>
      </c>
      <c r="AC472" s="261">
        <f>IFERROR(IF(-SUM(AC$20:AC471)+AC$15&lt;0.000001,0,IF($C472&gt;='H-32A-WP06 - Debt Service'!#REF!,'H-32A-WP06 - Debt Service'!#REF!/12,0)),"-")</f>
        <v>0</v>
      </c>
      <c r="AD472" s="261">
        <f>IFERROR(IF(-SUM(AD$20:AD471)+AD$15&lt;0.000001,0,IF($C472&gt;='H-32A-WP06 - Debt Service'!#REF!,'H-32A-WP06 - Debt Service'!#REF!/12,0)),"-")</f>
        <v>0</v>
      </c>
      <c r="AE472" s="261">
        <f>IFERROR(IF(-SUM(AE$20:AE471)+AE$15&lt;0.000001,0,IF($C472&gt;='H-32A-WP06 - Debt Service'!#REF!,'H-32A-WP06 - Debt Service'!#REF!/12,0)),"-")</f>
        <v>0</v>
      </c>
      <c r="AF472" s="261">
        <f>IFERROR(IF(-SUM(AF$20:AF471)+AF$15&lt;0.000001,0,IF($C472&gt;='H-32A-WP06 - Debt Service'!#REF!,'H-32A-WP06 - Debt Service'!#REF!/12,0)),"-")</f>
        <v>0</v>
      </c>
      <c r="AH472" s="252">
        <f t="shared" si="32"/>
        <v>2056</v>
      </c>
      <c r="AI472" s="273">
        <f t="shared" si="34"/>
        <v>57224</v>
      </c>
      <c r="AJ472" s="273"/>
      <c r="AK472" s="261" t="str">
        <f>IFERROR(IF(-SUM(AK$20:AK471)+AK$15&lt;0.000001,0,IF($C472&gt;='H-32A-WP06 - Debt Service'!AH$24,'H-32A-WP06 - Debt Service'!AH$27/12,0)),"-")</f>
        <v>-</v>
      </c>
      <c r="AL472" s="261">
        <f>IFERROR(IF(-SUM(AL$20:AL471)+AL$15&lt;0.000001,0,IF($C472&gt;='H-32A-WP06 - Debt Service'!AI$24,'H-32A-WP06 - Debt Service'!AI$27/12,0)),"-")</f>
        <v>0</v>
      </c>
      <c r="AM472" s="261">
        <f>IFERROR(IF(-SUM(AM$20:AM471)+AM$15&lt;0.000001,0,IF($C472&gt;='H-32A-WP06 - Debt Service'!AJ$24,'H-32A-WP06 - Debt Service'!AJ$27/12,0)),"-")</f>
        <v>0</v>
      </c>
      <c r="AN472" s="261">
        <f>IFERROR(IF(-SUM(AN$20:AN471)+AN$15&lt;0.000001,0,IF($C472&gt;='H-32A-WP06 - Debt Service'!AK$24,'H-32A-WP06 - Debt Service'!AK$27/12,0)),"-")</f>
        <v>0</v>
      </c>
      <c r="AO472" s="261">
        <f>IFERROR(IF(-SUM(AO$20:AO471)+AO$15&lt;0.000001,0,IF($C472&gt;='H-32A-WP06 - Debt Service'!AL$24,'H-32A-WP06 - Debt Service'!AL$27/12,0)),"-")</f>
        <v>0</v>
      </c>
      <c r="AP472" s="261">
        <f>IFERROR(IF(-SUM(AP$20:AP471)+AP$15&lt;0.000001,0,IF($C472&gt;='H-32A-WP06 - Debt Service'!AM$24,'H-32A-WP06 - Debt Service'!AM$27/12,0)),"-")</f>
        <v>0</v>
      </c>
      <c r="AQ472" s="261">
        <f>IFERROR(IF(-SUM(AQ$20:AQ471)+AQ$15&lt;0.000001,0,IF($C472&gt;='H-32A-WP06 - Debt Service'!AN$24,'H-32A-WP06 - Debt Service'!AN$27/12,0)),"-")</f>
        <v>0</v>
      </c>
      <c r="AR472" s="261">
        <f>IFERROR(IF(-SUM(AR$20:AR471)+AR$15&lt;0.000001,0,IF($C472&gt;='H-32A-WP06 - Debt Service'!AO$24,'H-32A-WP06 - Debt Service'!AO$27/12,0)),"-")</f>
        <v>0</v>
      </c>
      <c r="AS472" s="261">
        <f>IFERROR(IF(-SUM(AS$20:AS471)+AS$15&lt;0.000001,0,IF($C472&gt;='H-32A-WP06 - Debt Service'!AP$24,'H-32A-WP06 - Debt Service'!AP$27/12,0)),"-")</f>
        <v>0</v>
      </c>
      <c r="AT472" s="261">
        <f>IFERROR(IF(-SUM(AT$20:AT471)+AT$15&lt;0.000001,0,IF($C472&gt;='H-32A-WP06 - Debt Service'!AQ$24,'H-32A-WP06 - Debt Service'!AQ$27/12,0)),"-")</f>
        <v>0</v>
      </c>
    </row>
    <row r="473" spans="2:46" x14ac:dyDescent="0.35">
      <c r="B473" s="252">
        <f t="shared" si="31"/>
        <v>2056</v>
      </c>
      <c r="C473" s="273">
        <f t="shared" si="33"/>
        <v>57254</v>
      </c>
      <c r="D473" s="273"/>
      <c r="E473" s="261">
        <f>IFERROR(IF(-SUM(E$20:E472)+E$15&lt;0.000001,0,IF($C473&gt;='H-32A-WP06 - Debt Service'!C$24,'H-32A-WP06 - Debt Service'!C$27/12,0)),"-")</f>
        <v>0</v>
      </c>
      <c r="F473" s="261">
        <f>IFERROR(IF(-SUM(F$20:F472)+F$15&lt;0.000001,0,IF($C473&gt;='H-32A-WP06 - Debt Service'!D$24,'H-32A-WP06 - Debt Service'!D$27/12,0)),"-")</f>
        <v>0</v>
      </c>
      <c r="G473" s="261">
        <f>IFERROR(IF(-SUM(G$20:G472)+G$15&lt;0.000001,0,IF($C473&gt;='H-32A-WP06 - Debt Service'!E$24,'H-32A-WP06 - Debt Service'!E$27/12,0)),"-")</f>
        <v>0</v>
      </c>
      <c r="H473" s="261">
        <f>IFERROR(IF(-SUM(H$20:H472)+H$15&lt;0.000001,0,IF($C473&gt;='H-32A-WP06 - Debt Service'!F$24,'H-32A-WP06 - Debt Service'!F$27/12,0)),"-")</f>
        <v>0</v>
      </c>
      <c r="I473" s="261">
        <f>IFERROR(IF(-SUM(I$20:I472)+I$15&lt;0.000001,0,IF($C473&gt;='H-32A-WP06 - Debt Service'!G$24,'H-32A-WP06 - Debt Service'!G$27/12,0)),"-")</f>
        <v>0</v>
      </c>
      <c r="J473" s="261">
        <f>IFERROR(IF(-SUM(J$20:J472)+J$15&lt;0.000001,0,IF($C473&gt;='H-32A-WP06 - Debt Service'!H$24,'H-32A-WP06 - Debt Service'!H$27/12,0)),"-")</f>
        <v>0</v>
      </c>
      <c r="K473" s="261">
        <f>IFERROR(IF(-SUM(K$20:K472)+K$15&lt;0.000001,0,IF($C473&gt;='H-32A-WP06 - Debt Service'!I$24,'H-32A-WP06 - Debt Service'!I$27/12,0)),"-")</f>
        <v>0</v>
      </c>
      <c r="L473" s="261">
        <f>IFERROR(IF(-SUM(L$20:L472)+L$15&lt;0.000001,0,IF($C473&gt;='H-32A-WP06 - Debt Service'!J$24,'H-32A-WP06 - Debt Service'!J$27/12,0)),"-")</f>
        <v>0</v>
      </c>
      <c r="M473" s="261">
        <f>IFERROR(IF(-SUM(M$20:M472)+M$15&lt;0.000001,0,IF($C473&gt;='H-32A-WP06 - Debt Service'!K$24,'H-32A-WP06 - Debt Service'!K$27/12,0)),"-")</f>
        <v>0</v>
      </c>
      <c r="N473" s="261"/>
      <c r="O473" s="261"/>
      <c r="P473" s="261">
        <f>IFERROR(IF(-SUM(P$20:P472)+P$15&lt;0.000001,0,IF($C473&gt;='H-32A-WP06 - Debt Service'!M$24,'H-32A-WP06 - Debt Service'!M$27/12,0)),"-")</f>
        <v>0</v>
      </c>
      <c r="Q473" s="261">
        <f>IFERROR(IF(-SUM(Q$20:Q472)+Q$15&lt;0.000001,0,IF($C473&gt;='H-32A-WP06 - Debt Service'!L$24,'H-32A-WP06 - Debt Service'!L$27/12,0)),"-")</f>
        <v>0</v>
      </c>
      <c r="R473" s="261">
        <f>IFERROR(IF(-SUM(R$20:R472)+R$15&lt;0.000001,0,IF($C473&gt;='H-32A-WP06 - Debt Service'!S$24,'H-32A-WP06 - Debt Service'!S$27/12,0)),"-")</f>
        <v>0</v>
      </c>
      <c r="S473" s="261">
        <f>IFERROR(IF(-SUM(S$20:S472)+S$15&lt;0.000001,0,IF($C473&gt;='H-32A-WP06 - Debt Service'!O$24,'H-32A-WP06 - Debt Service'!O$27/12,0)),"-")</f>
        <v>0</v>
      </c>
      <c r="T473" s="261">
        <f>IFERROR(IF(-SUM(T$20:T472)+T$15&lt;0.000001,0,IF($C473&gt;='H-32A-WP06 - Debt Service'!#REF!,'H-32A-WP06 - Debt Service'!#REF!/12,0)),"-")</f>
        <v>0</v>
      </c>
      <c r="U473" s="261">
        <f>IFERROR(IF(-SUM(U$20:U472)+U$15&lt;0.000001,0,IF($C473&gt;='H-32A-WP06 - Debt Service'!T$24,'H-32A-WP06 - Debt Service'!T$27/12,0)),"-")</f>
        <v>0</v>
      </c>
      <c r="V473" s="261">
        <f>IFERROR(IF(-SUM(V$20:V472)+V$15&lt;0.000001,0,IF($C473&gt;='H-32A-WP06 - Debt Service'!N$24,'H-32A-WP06 - Debt Service'!N$27/12,0)),"-")</f>
        <v>0</v>
      </c>
      <c r="W473" s="261">
        <f>IFERROR(IF(-SUM(W$20:W472)+W$15&lt;0.000001,0,IF($C473&gt;='H-32A-WP06 - Debt Service'!Q$24,'H-32A-WP06 - Debt Service'!Q$27/12,0)),"-")</f>
        <v>0</v>
      </c>
      <c r="X473" s="261">
        <f>IFERROR(IF(-SUM(X$20:X472)+X$15&lt;0.000001,0,IF($C473&gt;='H-32A-WP06 - Debt Service'!T$24,'H-32A-WP06 - Debt Service'!T$27/12,0)),"-")</f>
        <v>0</v>
      </c>
      <c r="Y473" s="261">
        <f>IFERROR(IF(-SUM(Y$20:Y472)+Y$15&lt;0.000001,0,IF($C473&gt;='H-32A-WP06 - Debt Service'!#REF!,'H-32A-WP06 - Debt Service'!#REF!/12,0)),"-")</f>
        <v>0</v>
      </c>
      <c r="Z473" s="261">
        <f>IFERROR(IF(-SUM(Z$20:Z472)+Z$15&lt;0.000001,0,IF($C473&gt;='H-32A-WP06 - Debt Service'!S$24,'H-32A-WP06 - Debt Service'!S$27/12,0)),"-")</f>
        <v>0</v>
      </c>
      <c r="AA473" s="261">
        <f>IFERROR(IF(-SUM(AA$20:AA472)+AA$15&lt;0.000001,0,IF($C473&gt;='H-32A-WP06 - Debt Service'!R$24,'H-32A-WP06 - Debt Service'!R$27/12,0)),"-")</f>
        <v>0</v>
      </c>
      <c r="AB473" s="261">
        <f>IFERROR(IF(-SUM(AB$20:AB472)+AB$15&lt;0.000001,0,IF($C473&gt;='H-32A-WP06 - Debt Service'!P$24,'H-32A-WP06 - Debt Service'!P$27/12,0)),"-")</f>
        <v>0</v>
      </c>
      <c r="AC473" s="261">
        <f>IFERROR(IF(-SUM(AC$20:AC472)+AC$15&lt;0.000001,0,IF($C473&gt;='H-32A-WP06 - Debt Service'!#REF!,'H-32A-WP06 - Debt Service'!#REF!/12,0)),"-")</f>
        <v>0</v>
      </c>
      <c r="AD473" s="261">
        <f>IFERROR(IF(-SUM(AD$20:AD472)+AD$15&lt;0.000001,0,IF($C473&gt;='H-32A-WP06 - Debt Service'!#REF!,'H-32A-WP06 - Debt Service'!#REF!/12,0)),"-")</f>
        <v>0</v>
      </c>
      <c r="AE473" s="261">
        <f>IFERROR(IF(-SUM(AE$20:AE472)+AE$15&lt;0.000001,0,IF($C473&gt;='H-32A-WP06 - Debt Service'!#REF!,'H-32A-WP06 - Debt Service'!#REF!/12,0)),"-")</f>
        <v>0</v>
      </c>
      <c r="AF473" s="261">
        <f>IFERROR(IF(-SUM(AF$20:AF472)+AF$15&lt;0.000001,0,IF($C473&gt;='H-32A-WP06 - Debt Service'!#REF!,'H-32A-WP06 - Debt Service'!#REF!/12,0)),"-")</f>
        <v>0</v>
      </c>
      <c r="AH473" s="252">
        <f t="shared" si="32"/>
        <v>2056</v>
      </c>
      <c r="AI473" s="273">
        <f t="shared" si="34"/>
        <v>57254</v>
      </c>
      <c r="AJ473" s="273"/>
      <c r="AK473" s="261" t="str">
        <f>IFERROR(IF(-SUM(AK$20:AK472)+AK$15&lt;0.000001,0,IF($C473&gt;='H-32A-WP06 - Debt Service'!AH$24,'H-32A-WP06 - Debt Service'!AH$27/12,0)),"-")</f>
        <v>-</v>
      </c>
      <c r="AL473" s="261">
        <f>IFERROR(IF(-SUM(AL$20:AL472)+AL$15&lt;0.000001,0,IF($C473&gt;='H-32A-WP06 - Debt Service'!AI$24,'H-32A-WP06 - Debt Service'!AI$27/12,0)),"-")</f>
        <v>0</v>
      </c>
      <c r="AM473" s="261">
        <f>IFERROR(IF(-SUM(AM$20:AM472)+AM$15&lt;0.000001,0,IF($C473&gt;='H-32A-WP06 - Debt Service'!AJ$24,'H-32A-WP06 - Debt Service'!AJ$27/12,0)),"-")</f>
        <v>0</v>
      </c>
      <c r="AN473" s="261">
        <f>IFERROR(IF(-SUM(AN$20:AN472)+AN$15&lt;0.000001,0,IF($C473&gt;='H-32A-WP06 - Debt Service'!AK$24,'H-32A-WP06 - Debt Service'!AK$27/12,0)),"-")</f>
        <v>0</v>
      </c>
      <c r="AO473" s="261">
        <f>IFERROR(IF(-SUM(AO$20:AO472)+AO$15&lt;0.000001,0,IF($C473&gt;='H-32A-WP06 - Debt Service'!AL$24,'H-32A-WP06 - Debt Service'!AL$27/12,0)),"-")</f>
        <v>0</v>
      </c>
      <c r="AP473" s="261">
        <f>IFERROR(IF(-SUM(AP$20:AP472)+AP$15&lt;0.000001,0,IF($C473&gt;='H-32A-WP06 - Debt Service'!AM$24,'H-32A-WP06 - Debt Service'!AM$27/12,0)),"-")</f>
        <v>0</v>
      </c>
      <c r="AQ473" s="261">
        <f>IFERROR(IF(-SUM(AQ$20:AQ472)+AQ$15&lt;0.000001,0,IF($C473&gt;='H-32A-WP06 - Debt Service'!AN$24,'H-32A-WP06 - Debt Service'!AN$27/12,0)),"-")</f>
        <v>0</v>
      </c>
      <c r="AR473" s="261">
        <f>IFERROR(IF(-SUM(AR$20:AR472)+AR$15&lt;0.000001,0,IF($C473&gt;='H-32A-WP06 - Debt Service'!AO$24,'H-32A-WP06 - Debt Service'!AO$27/12,0)),"-")</f>
        <v>0</v>
      </c>
      <c r="AS473" s="261">
        <f>IFERROR(IF(-SUM(AS$20:AS472)+AS$15&lt;0.000001,0,IF($C473&gt;='H-32A-WP06 - Debt Service'!AP$24,'H-32A-WP06 - Debt Service'!AP$27/12,0)),"-")</f>
        <v>0</v>
      </c>
      <c r="AT473" s="261">
        <f>IFERROR(IF(-SUM(AT$20:AT472)+AT$15&lt;0.000001,0,IF($C473&gt;='H-32A-WP06 - Debt Service'!AQ$24,'H-32A-WP06 - Debt Service'!AQ$27/12,0)),"-")</f>
        <v>0</v>
      </c>
    </row>
    <row r="474" spans="2:46" x14ac:dyDescent="0.35">
      <c r="B474" s="252">
        <f t="shared" si="31"/>
        <v>2056</v>
      </c>
      <c r="C474" s="273">
        <f t="shared" si="33"/>
        <v>57285</v>
      </c>
      <c r="D474" s="273"/>
      <c r="E474" s="261">
        <f>IFERROR(IF(-SUM(E$20:E473)+E$15&lt;0.000001,0,IF($C474&gt;='H-32A-WP06 - Debt Service'!C$24,'H-32A-WP06 - Debt Service'!C$27/12,0)),"-")</f>
        <v>0</v>
      </c>
      <c r="F474" s="261">
        <f>IFERROR(IF(-SUM(F$20:F473)+F$15&lt;0.000001,0,IF($C474&gt;='H-32A-WP06 - Debt Service'!D$24,'H-32A-WP06 - Debt Service'!D$27/12,0)),"-")</f>
        <v>0</v>
      </c>
      <c r="G474" s="261">
        <f>IFERROR(IF(-SUM(G$20:G473)+G$15&lt;0.000001,0,IF($C474&gt;='H-32A-WP06 - Debt Service'!E$24,'H-32A-WP06 - Debt Service'!E$27/12,0)),"-")</f>
        <v>0</v>
      </c>
      <c r="H474" s="261">
        <f>IFERROR(IF(-SUM(H$20:H473)+H$15&lt;0.000001,0,IF($C474&gt;='H-32A-WP06 - Debt Service'!F$24,'H-32A-WP06 - Debt Service'!F$27/12,0)),"-")</f>
        <v>0</v>
      </c>
      <c r="I474" s="261">
        <f>IFERROR(IF(-SUM(I$20:I473)+I$15&lt;0.000001,0,IF($C474&gt;='H-32A-WP06 - Debt Service'!G$24,'H-32A-WP06 - Debt Service'!G$27/12,0)),"-")</f>
        <v>0</v>
      </c>
      <c r="J474" s="261">
        <f>IFERROR(IF(-SUM(J$20:J473)+J$15&lt;0.000001,0,IF($C474&gt;='H-32A-WP06 - Debt Service'!H$24,'H-32A-WP06 - Debt Service'!H$27/12,0)),"-")</f>
        <v>0</v>
      </c>
      <c r="K474" s="261">
        <f>IFERROR(IF(-SUM(K$20:K473)+K$15&lt;0.000001,0,IF($C474&gt;='H-32A-WP06 - Debt Service'!I$24,'H-32A-WP06 - Debt Service'!I$27/12,0)),"-")</f>
        <v>0</v>
      </c>
      <c r="L474" s="261">
        <f>IFERROR(IF(-SUM(L$20:L473)+L$15&lt;0.000001,0,IF($C474&gt;='H-32A-WP06 - Debt Service'!J$24,'H-32A-WP06 - Debt Service'!J$27/12,0)),"-")</f>
        <v>0</v>
      </c>
      <c r="M474" s="261">
        <f>IFERROR(IF(-SUM(M$20:M473)+M$15&lt;0.000001,0,IF($C474&gt;='H-32A-WP06 - Debt Service'!K$24,'H-32A-WP06 - Debt Service'!K$27/12,0)),"-")</f>
        <v>0</v>
      </c>
      <c r="N474" s="261"/>
      <c r="O474" s="261"/>
      <c r="P474" s="261">
        <f>IFERROR(IF(-SUM(P$20:P473)+P$15&lt;0.000001,0,IF($C474&gt;='H-32A-WP06 - Debt Service'!M$24,'H-32A-WP06 - Debt Service'!M$27/12,0)),"-")</f>
        <v>0</v>
      </c>
      <c r="Q474" s="261">
        <f>IFERROR(IF(-SUM(Q$20:Q473)+Q$15&lt;0.000001,0,IF($C474&gt;='H-32A-WP06 - Debt Service'!L$24,'H-32A-WP06 - Debt Service'!L$27/12,0)),"-")</f>
        <v>0</v>
      </c>
      <c r="R474" s="261">
        <f>IFERROR(IF(-SUM(R$20:R473)+R$15&lt;0.000001,0,IF($C474&gt;='H-32A-WP06 - Debt Service'!S$24,'H-32A-WP06 - Debt Service'!S$27/12,0)),"-")</f>
        <v>0</v>
      </c>
      <c r="S474" s="261">
        <f>IFERROR(IF(-SUM(S$20:S473)+S$15&lt;0.000001,0,IF($C474&gt;='H-32A-WP06 - Debt Service'!O$24,'H-32A-WP06 - Debt Service'!O$27/12,0)),"-")</f>
        <v>0</v>
      </c>
      <c r="T474" s="261">
        <f>IFERROR(IF(-SUM(T$20:T473)+T$15&lt;0.000001,0,IF($C474&gt;='H-32A-WP06 - Debt Service'!#REF!,'H-32A-WP06 - Debt Service'!#REF!/12,0)),"-")</f>
        <v>0</v>
      </c>
      <c r="U474" s="261">
        <f>IFERROR(IF(-SUM(U$20:U473)+U$15&lt;0.000001,0,IF($C474&gt;='H-32A-WP06 - Debt Service'!T$24,'H-32A-WP06 - Debt Service'!T$27/12,0)),"-")</f>
        <v>0</v>
      </c>
      <c r="V474" s="261">
        <f>IFERROR(IF(-SUM(V$20:V473)+V$15&lt;0.000001,0,IF($C474&gt;='H-32A-WP06 - Debt Service'!N$24,'H-32A-WP06 - Debt Service'!N$27/12,0)),"-")</f>
        <v>0</v>
      </c>
      <c r="W474" s="261">
        <f>IFERROR(IF(-SUM(W$20:W473)+W$15&lt;0.000001,0,IF($C474&gt;='H-32A-WP06 - Debt Service'!Q$24,'H-32A-WP06 - Debt Service'!Q$27/12,0)),"-")</f>
        <v>0</v>
      </c>
      <c r="X474" s="261">
        <f>IFERROR(IF(-SUM(X$20:X473)+X$15&lt;0.000001,0,IF($C474&gt;='H-32A-WP06 - Debt Service'!T$24,'H-32A-WP06 - Debt Service'!T$27/12,0)),"-")</f>
        <v>0</v>
      </c>
      <c r="Y474" s="261">
        <f>IFERROR(IF(-SUM(Y$20:Y473)+Y$15&lt;0.000001,0,IF($C474&gt;='H-32A-WP06 - Debt Service'!#REF!,'H-32A-WP06 - Debt Service'!#REF!/12,0)),"-")</f>
        <v>0</v>
      </c>
      <c r="Z474" s="261">
        <f>IFERROR(IF(-SUM(Z$20:Z473)+Z$15&lt;0.000001,0,IF($C474&gt;='H-32A-WP06 - Debt Service'!S$24,'H-32A-WP06 - Debt Service'!S$27/12,0)),"-")</f>
        <v>0</v>
      </c>
      <c r="AA474" s="261">
        <f>IFERROR(IF(-SUM(AA$20:AA473)+AA$15&lt;0.000001,0,IF($C474&gt;='H-32A-WP06 - Debt Service'!R$24,'H-32A-WP06 - Debt Service'!R$27/12,0)),"-")</f>
        <v>0</v>
      </c>
      <c r="AB474" s="261">
        <f>IFERROR(IF(-SUM(AB$20:AB473)+AB$15&lt;0.000001,0,IF($C474&gt;='H-32A-WP06 - Debt Service'!P$24,'H-32A-WP06 - Debt Service'!P$27/12,0)),"-")</f>
        <v>0</v>
      </c>
      <c r="AC474" s="261">
        <f>IFERROR(IF(-SUM(AC$20:AC473)+AC$15&lt;0.000001,0,IF($C474&gt;='H-32A-WP06 - Debt Service'!#REF!,'H-32A-WP06 - Debt Service'!#REF!/12,0)),"-")</f>
        <v>0</v>
      </c>
      <c r="AD474" s="261">
        <f>IFERROR(IF(-SUM(AD$20:AD473)+AD$15&lt;0.000001,0,IF($C474&gt;='H-32A-WP06 - Debt Service'!#REF!,'H-32A-WP06 - Debt Service'!#REF!/12,0)),"-")</f>
        <v>0</v>
      </c>
      <c r="AE474" s="261">
        <f>IFERROR(IF(-SUM(AE$20:AE473)+AE$15&lt;0.000001,0,IF($C474&gt;='H-32A-WP06 - Debt Service'!#REF!,'H-32A-WP06 - Debt Service'!#REF!/12,0)),"-")</f>
        <v>0</v>
      </c>
      <c r="AF474" s="261">
        <f>IFERROR(IF(-SUM(AF$20:AF473)+AF$15&lt;0.000001,0,IF($C474&gt;='H-32A-WP06 - Debt Service'!#REF!,'H-32A-WP06 - Debt Service'!#REF!/12,0)),"-")</f>
        <v>0</v>
      </c>
      <c r="AH474" s="252">
        <f t="shared" si="32"/>
        <v>2056</v>
      </c>
      <c r="AI474" s="273">
        <f t="shared" si="34"/>
        <v>57285</v>
      </c>
      <c r="AJ474" s="273"/>
      <c r="AK474" s="261" t="str">
        <f>IFERROR(IF(-SUM(AK$20:AK473)+AK$15&lt;0.000001,0,IF($C474&gt;='H-32A-WP06 - Debt Service'!AH$24,'H-32A-WP06 - Debt Service'!AH$27/12,0)),"-")</f>
        <v>-</v>
      </c>
      <c r="AL474" s="261">
        <f>IFERROR(IF(-SUM(AL$20:AL473)+AL$15&lt;0.000001,0,IF($C474&gt;='H-32A-WP06 - Debt Service'!AI$24,'H-32A-WP06 - Debt Service'!AI$27/12,0)),"-")</f>
        <v>0</v>
      </c>
      <c r="AM474" s="261">
        <f>IFERROR(IF(-SUM(AM$20:AM473)+AM$15&lt;0.000001,0,IF($C474&gt;='H-32A-WP06 - Debt Service'!AJ$24,'H-32A-WP06 - Debt Service'!AJ$27/12,0)),"-")</f>
        <v>0</v>
      </c>
      <c r="AN474" s="261">
        <f>IFERROR(IF(-SUM(AN$20:AN473)+AN$15&lt;0.000001,0,IF($C474&gt;='H-32A-WP06 - Debt Service'!AK$24,'H-32A-WP06 - Debt Service'!AK$27/12,0)),"-")</f>
        <v>0</v>
      </c>
      <c r="AO474" s="261">
        <f>IFERROR(IF(-SUM(AO$20:AO473)+AO$15&lt;0.000001,0,IF($C474&gt;='H-32A-WP06 - Debt Service'!AL$24,'H-32A-WP06 - Debt Service'!AL$27/12,0)),"-")</f>
        <v>0</v>
      </c>
      <c r="AP474" s="261">
        <f>IFERROR(IF(-SUM(AP$20:AP473)+AP$15&lt;0.000001,0,IF($C474&gt;='H-32A-WP06 - Debt Service'!AM$24,'H-32A-WP06 - Debt Service'!AM$27/12,0)),"-")</f>
        <v>0</v>
      </c>
      <c r="AQ474" s="261">
        <f>IFERROR(IF(-SUM(AQ$20:AQ473)+AQ$15&lt;0.000001,0,IF($C474&gt;='H-32A-WP06 - Debt Service'!AN$24,'H-32A-WP06 - Debt Service'!AN$27/12,0)),"-")</f>
        <v>0</v>
      </c>
      <c r="AR474" s="261">
        <f>IFERROR(IF(-SUM(AR$20:AR473)+AR$15&lt;0.000001,0,IF($C474&gt;='H-32A-WP06 - Debt Service'!AO$24,'H-32A-WP06 - Debt Service'!AO$27/12,0)),"-")</f>
        <v>0</v>
      </c>
      <c r="AS474" s="261">
        <f>IFERROR(IF(-SUM(AS$20:AS473)+AS$15&lt;0.000001,0,IF($C474&gt;='H-32A-WP06 - Debt Service'!AP$24,'H-32A-WP06 - Debt Service'!AP$27/12,0)),"-")</f>
        <v>0</v>
      </c>
      <c r="AT474" s="261">
        <f>IFERROR(IF(-SUM(AT$20:AT473)+AT$15&lt;0.000001,0,IF($C474&gt;='H-32A-WP06 - Debt Service'!AQ$24,'H-32A-WP06 - Debt Service'!AQ$27/12,0)),"-")</f>
        <v>0</v>
      </c>
    </row>
    <row r="475" spans="2:46" x14ac:dyDescent="0.35">
      <c r="B475" s="252">
        <f t="shared" si="31"/>
        <v>2056</v>
      </c>
      <c r="C475" s="273">
        <f t="shared" si="33"/>
        <v>57315</v>
      </c>
      <c r="D475" s="273"/>
      <c r="E475" s="261">
        <f>IFERROR(IF(-SUM(E$20:E474)+E$15&lt;0.000001,0,IF($C475&gt;='H-32A-WP06 - Debt Service'!C$24,'H-32A-WP06 - Debt Service'!C$27/12,0)),"-")</f>
        <v>0</v>
      </c>
      <c r="F475" s="261">
        <f>IFERROR(IF(-SUM(F$20:F474)+F$15&lt;0.000001,0,IF($C475&gt;='H-32A-WP06 - Debt Service'!D$24,'H-32A-WP06 - Debt Service'!D$27/12,0)),"-")</f>
        <v>0</v>
      </c>
      <c r="G475" s="261">
        <f>IFERROR(IF(-SUM(G$20:G474)+G$15&lt;0.000001,0,IF($C475&gt;='H-32A-WP06 - Debt Service'!E$24,'H-32A-WP06 - Debt Service'!E$27/12,0)),"-")</f>
        <v>0</v>
      </c>
      <c r="H475" s="261">
        <f>IFERROR(IF(-SUM(H$20:H474)+H$15&lt;0.000001,0,IF($C475&gt;='H-32A-WP06 - Debt Service'!F$24,'H-32A-WP06 - Debt Service'!F$27/12,0)),"-")</f>
        <v>0</v>
      </c>
      <c r="I475" s="261">
        <f>IFERROR(IF(-SUM(I$20:I474)+I$15&lt;0.000001,0,IF($C475&gt;='H-32A-WP06 - Debt Service'!G$24,'H-32A-WP06 - Debt Service'!G$27/12,0)),"-")</f>
        <v>0</v>
      </c>
      <c r="J475" s="261">
        <f>IFERROR(IF(-SUM(J$20:J474)+J$15&lt;0.000001,0,IF($C475&gt;='H-32A-WP06 - Debt Service'!H$24,'H-32A-WP06 - Debt Service'!H$27/12,0)),"-")</f>
        <v>0</v>
      </c>
      <c r="K475" s="261">
        <f>IFERROR(IF(-SUM(K$20:K474)+K$15&lt;0.000001,0,IF($C475&gt;='H-32A-WP06 - Debt Service'!I$24,'H-32A-WP06 - Debt Service'!I$27/12,0)),"-")</f>
        <v>0</v>
      </c>
      <c r="L475" s="261">
        <f>IFERROR(IF(-SUM(L$20:L474)+L$15&lt;0.000001,0,IF($C475&gt;='H-32A-WP06 - Debt Service'!J$24,'H-32A-WP06 - Debt Service'!J$27/12,0)),"-")</f>
        <v>0</v>
      </c>
      <c r="M475" s="261">
        <f>IFERROR(IF(-SUM(M$20:M474)+M$15&lt;0.000001,0,IF($C475&gt;='H-32A-WP06 - Debt Service'!K$24,'H-32A-WP06 - Debt Service'!K$27/12,0)),"-")</f>
        <v>0</v>
      </c>
      <c r="N475" s="261"/>
      <c r="O475" s="261"/>
      <c r="P475" s="261">
        <f>IFERROR(IF(-SUM(P$20:P474)+P$15&lt;0.000001,0,IF($C475&gt;='H-32A-WP06 - Debt Service'!M$24,'H-32A-WP06 - Debt Service'!M$27/12,0)),"-")</f>
        <v>0</v>
      </c>
      <c r="Q475" s="261">
        <f>IFERROR(IF(-SUM(Q$20:Q474)+Q$15&lt;0.000001,0,IF($C475&gt;='H-32A-WP06 - Debt Service'!L$24,'H-32A-WP06 - Debt Service'!L$27/12,0)),"-")</f>
        <v>0</v>
      </c>
      <c r="R475" s="261">
        <f>IFERROR(IF(-SUM(R$20:R474)+R$15&lt;0.000001,0,IF($C475&gt;='H-32A-WP06 - Debt Service'!S$24,'H-32A-WP06 - Debt Service'!S$27/12,0)),"-")</f>
        <v>0</v>
      </c>
      <c r="S475" s="261">
        <f>IFERROR(IF(-SUM(S$20:S474)+S$15&lt;0.000001,0,IF($C475&gt;='H-32A-WP06 - Debt Service'!O$24,'H-32A-WP06 - Debt Service'!O$27/12,0)),"-")</f>
        <v>0</v>
      </c>
      <c r="T475" s="261">
        <f>IFERROR(IF(-SUM(T$20:T474)+T$15&lt;0.000001,0,IF($C475&gt;='H-32A-WP06 - Debt Service'!#REF!,'H-32A-WP06 - Debt Service'!#REF!/12,0)),"-")</f>
        <v>0</v>
      </c>
      <c r="U475" s="261">
        <f>IFERROR(IF(-SUM(U$20:U474)+U$15&lt;0.000001,0,IF($C475&gt;='H-32A-WP06 - Debt Service'!T$24,'H-32A-WP06 - Debt Service'!T$27/12,0)),"-")</f>
        <v>0</v>
      </c>
      <c r="V475" s="261">
        <f>IFERROR(IF(-SUM(V$20:V474)+V$15&lt;0.000001,0,IF($C475&gt;='H-32A-WP06 - Debt Service'!N$24,'H-32A-WP06 - Debt Service'!N$27/12,0)),"-")</f>
        <v>0</v>
      </c>
      <c r="W475" s="261">
        <f>IFERROR(IF(-SUM(W$20:W474)+W$15&lt;0.000001,0,IF($C475&gt;='H-32A-WP06 - Debt Service'!Q$24,'H-32A-WP06 - Debt Service'!Q$27/12,0)),"-")</f>
        <v>0</v>
      </c>
      <c r="X475" s="261">
        <f>IFERROR(IF(-SUM(X$20:X474)+X$15&lt;0.000001,0,IF($C475&gt;='H-32A-WP06 - Debt Service'!T$24,'H-32A-WP06 - Debt Service'!T$27/12,0)),"-")</f>
        <v>0</v>
      </c>
      <c r="Y475" s="261">
        <f>IFERROR(IF(-SUM(Y$20:Y474)+Y$15&lt;0.000001,0,IF($C475&gt;='H-32A-WP06 - Debt Service'!#REF!,'H-32A-WP06 - Debt Service'!#REF!/12,0)),"-")</f>
        <v>0</v>
      </c>
      <c r="Z475" s="261">
        <f>IFERROR(IF(-SUM(Z$20:Z474)+Z$15&lt;0.000001,0,IF($C475&gt;='H-32A-WP06 - Debt Service'!S$24,'H-32A-WP06 - Debt Service'!S$27/12,0)),"-")</f>
        <v>0</v>
      </c>
      <c r="AA475" s="261">
        <f>IFERROR(IF(-SUM(AA$20:AA474)+AA$15&lt;0.000001,0,IF($C475&gt;='H-32A-WP06 - Debt Service'!R$24,'H-32A-WP06 - Debt Service'!R$27/12,0)),"-")</f>
        <v>0</v>
      </c>
      <c r="AB475" s="261">
        <f>IFERROR(IF(-SUM(AB$20:AB474)+AB$15&lt;0.000001,0,IF($C475&gt;='H-32A-WP06 - Debt Service'!P$24,'H-32A-WP06 - Debt Service'!P$27/12,0)),"-")</f>
        <v>0</v>
      </c>
      <c r="AC475" s="261">
        <f>IFERROR(IF(-SUM(AC$20:AC474)+AC$15&lt;0.000001,0,IF($C475&gt;='H-32A-WP06 - Debt Service'!#REF!,'H-32A-WP06 - Debt Service'!#REF!/12,0)),"-")</f>
        <v>0</v>
      </c>
      <c r="AD475" s="261">
        <f>IFERROR(IF(-SUM(AD$20:AD474)+AD$15&lt;0.000001,0,IF($C475&gt;='H-32A-WP06 - Debt Service'!#REF!,'H-32A-WP06 - Debt Service'!#REF!/12,0)),"-")</f>
        <v>0</v>
      </c>
      <c r="AE475" s="261">
        <f>IFERROR(IF(-SUM(AE$20:AE474)+AE$15&lt;0.000001,0,IF($C475&gt;='H-32A-WP06 - Debt Service'!#REF!,'H-32A-WP06 - Debt Service'!#REF!/12,0)),"-")</f>
        <v>0</v>
      </c>
      <c r="AF475" s="261">
        <f>IFERROR(IF(-SUM(AF$20:AF474)+AF$15&lt;0.000001,0,IF($C475&gt;='H-32A-WP06 - Debt Service'!#REF!,'H-32A-WP06 - Debt Service'!#REF!/12,0)),"-")</f>
        <v>0</v>
      </c>
      <c r="AH475" s="252">
        <f t="shared" si="32"/>
        <v>2056</v>
      </c>
      <c r="AI475" s="273">
        <f t="shared" si="34"/>
        <v>57315</v>
      </c>
      <c r="AJ475" s="273"/>
      <c r="AK475" s="261" t="str">
        <f>IFERROR(IF(-SUM(AK$20:AK474)+AK$15&lt;0.000001,0,IF($C475&gt;='H-32A-WP06 - Debt Service'!AH$24,'H-32A-WP06 - Debt Service'!AH$27/12,0)),"-")</f>
        <v>-</v>
      </c>
      <c r="AL475" s="261">
        <f>IFERROR(IF(-SUM(AL$20:AL474)+AL$15&lt;0.000001,0,IF($C475&gt;='H-32A-WP06 - Debt Service'!AI$24,'H-32A-WP06 - Debt Service'!AI$27/12,0)),"-")</f>
        <v>0</v>
      </c>
      <c r="AM475" s="261">
        <f>IFERROR(IF(-SUM(AM$20:AM474)+AM$15&lt;0.000001,0,IF($C475&gt;='H-32A-WP06 - Debt Service'!AJ$24,'H-32A-WP06 - Debt Service'!AJ$27/12,0)),"-")</f>
        <v>0</v>
      </c>
      <c r="AN475" s="261">
        <f>IFERROR(IF(-SUM(AN$20:AN474)+AN$15&lt;0.000001,0,IF($C475&gt;='H-32A-WP06 - Debt Service'!AK$24,'H-32A-WP06 - Debt Service'!AK$27/12,0)),"-")</f>
        <v>0</v>
      </c>
      <c r="AO475" s="261">
        <f>IFERROR(IF(-SUM(AO$20:AO474)+AO$15&lt;0.000001,0,IF($C475&gt;='H-32A-WP06 - Debt Service'!AL$24,'H-32A-WP06 - Debt Service'!AL$27/12,0)),"-")</f>
        <v>0</v>
      </c>
      <c r="AP475" s="261">
        <f>IFERROR(IF(-SUM(AP$20:AP474)+AP$15&lt;0.000001,0,IF($C475&gt;='H-32A-WP06 - Debt Service'!AM$24,'H-32A-WP06 - Debt Service'!AM$27/12,0)),"-")</f>
        <v>0</v>
      </c>
      <c r="AQ475" s="261">
        <f>IFERROR(IF(-SUM(AQ$20:AQ474)+AQ$15&lt;0.000001,0,IF($C475&gt;='H-32A-WP06 - Debt Service'!AN$24,'H-32A-WP06 - Debt Service'!AN$27/12,0)),"-")</f>
        <v>0</v>
      </c>
      <c r="AR475" s="261">
        <f>IFERROR(IF(-SUM(AR$20:AR474)+AR$15&lt;0.000001,0,IF($C475&gt;='H-32A-WP06 - Debt Service'!AO$24,'H-32A-WP06 - Debt Service'!AO$27/12,0)),"-")</f>
        <v>0</v>
      </c>
      <c r="AS475" s="261">
        <f>IFERROR(IF(-SUM(AS$20:AS474)+AS$15&lt;0.000001,0,IF($C475&gt;='H-32A-WP06 - Debt Service'!AP$24,'H-32A-WP06 - Debt Service'!AP$27/12,0)),"-")</f>
        <v>0</v>
      </c>
      <c r="AT475" s="261">
        <f>IFERROR(IF(-SUM(AT$20:AT474)+AT$15&lt;0.000001,0,IF($C475&gt;='H-32A-WP06 - Debt Service'!AQ$24,'H-32A-WP06 - Debt Service'!AQ$27/12,0)),"-")</f>
        <v>0</v>
      </c>
    </row>
    <row r="476" spans="2:46" x14ac:dyDescent="0.35">
      <c r="B476" s="252">
        <f t="shared" si="31"/>
        <v>2057</v>
      </c>
      <c r="C476" s="273">
        <f t="shared" si="33"/>
        <v>57346</v>
      </c>
      <c r="D476" s="273"/>
      <c r="E476" s="261">
        <f>IFERROR(IF(-SUM(E$20:E475)+E$15&lt;0.000001,0,IF($C476&gt;='H-32A-WP06 - Debt Service'!C$24,'H-32A-WP06 - Debt Service'!C$27/12,0)),"-")</f>
        <v>0</v>
      </c>
      <c r="F476" s="261">
        <f>IFERROR(IF(-SUM(F$20:F475)+F$15&lt;0.000001,0,IF($C476&gt;='H-32A-WP06 - Debt Service'!D$24,'H-32A-WP06 - Debt Service'!D$27/12,0)),"-")</f>
        <v>0</v>
      </c>
      <c r="G476" s="261">
        <f>IFERROR(IF(-SUM(G$20:G475)+G$15&lt;0.000001,0,IF($C476&gt;='H-32A-WP06 - Debt Service'!E$24,'H-32A-WP06 - Debt Service'!E$27/12,0)),"-")</f>
        <v>0</v>
      </c>
      <c r="H476" s="261">
        <f>IFERROR(IF(-SUM(H$20:H475)+H$15&lt;0.000001,0,IF($C476&gt;='H-32A-WP06 - Debt Service'!F$24,'H-32A-WP06 - Debt Service'!F$27/12,0)),"-")</f>
        <v>0</v>
      </c>
      <c r="I476" s="261">
        <f>IFERROR(IF(-SUM(I$20:I475)+I$15&lt;0.000001,0,IF($C476&gt;='H-32A-WP06 - Debt Service'!G$24,'H-32A-WP06 - Debt Service'!G$27/12,0)),"-")</f>
        <v>0</v>
      </c>
      <c r="J476" s="261">
        <f>IFERROR(IF(-SUM(J$20:J475)+J$15&lt;0.000001,0,IF($C476&gt;='H-32A-WP06 - Debt Service'!H$24,'H-32A-WP06 - Debt Service'!H$27/12,0)),"-")</f>
        <v>0</v>
      </c>
      <c r="K476" s="261">
        <f>IFERROR(IF(-SUM(K$20:K475)+K$15&lt;0.000001,0,IF($C476&gt;='H-32A-WP06 - Debt Service'!I$24,'H-32A-WP06 - Debt Service'!I$27/12,0)),"-")</f>
        <v>0</v>
      </c>
      <c r="L476" s="261">
        <f>IFERROR(IF(-SUM(L$20:L475)+L$15&lt;0.000001,0,IF($C476&gt;='H-32A-WP06 - Debt Service'!J$24,'H-32A-WP06 - Debt Service'!J$27/12,0)),"-")</f>
        <v>0</v>
      </c>
      <c r="M476" s="261">
        <f>IFERROR(IF(-SUM(M$20:M475)+M$15&lt;0.000001,0,IF($C476&gt;='H-32A-WP06 - Debt Service'!K$24,'H-32A-WP06 - Debt Service'!K$27/12,0)),"-")</f>
        <v>0</v>
      </c>
      <c r="N476" s="261"/>
      <c r="O476" s="261"/>
      <c r="P476" s="261">
        <f>IFERROR(IF(-SUM(P$20:P475)+P$15&lt;0.000001,0,IF($C476&gt;='H-32A-WP06 - Debt Service'!M$24,'H-32A-WP06 - Debt Service'!M$27/12,0)),"-")</f>
        <v>0</v>
      </c>
      <c r="Q476" s="261">
        <f>IFERROR(IF(-SUM(Q$20:Q475)+Q$15&lt;0.000001,0,IF($C476&gt;='H-32A-WP06 - Debt Service'!L$24,'H-32A-WP06 - Debt Service'!L$27/12,0)),"-")</f>
        <v>0</v>
      </c>
      <c r="R476" s="261">
        <f>IFERROR(IF(-SUM(R$20:R475)+R$15&lt;0.000001,0,IF($C476&gt;='H-32A-WP06 - Debt Service'!S$24,'H-32A-WP06 - Debt Service'!S$27/12,0)),"-")</f>
        <v>0</v>
      </c>
      <c r="S476" s="261">
        <f>IFERROR(IF(-SUM(S$20:S475)+S$15&lt;0.000001,0,IF($C476&gt;='H-32A-WP06 - Debt Service'!O$24,'H-32A-WP06 - Debt Service'!O$27/12,0)),"-")</f>
        <v>0</v>
      </c>
      <c r="T476" s="261">
        <f>IFERROR(IF(-SUM(T$20:T475)+T$15&lt;0.000001,0,IF($C476&gt;='H-32A-WP06 - Debt Service'!#REF!,'H-32A-WP06 - Debt Service'!#REF!/12,0)),"-")</f>
        <v>0</v>
      </c>
      <c r="U476" s="261">
        <f>IFERROR(IF(-SUM(U$20:U475)+U$15&lt;0.000001,0,IF($C476&gt;='H-32A-WP06 - Debt Service'!T$24,'H-32A-WP06 - Debt Service'!T$27/12,0)),"-")</f>
        <v>0</v>
      </c>
      <c r="V476" s="261">
        <f>IFERROR(IF(-SUM(V$20:V475)+V$15&lt;0.000001,0,IF($C476&gt;='H-32A-WP06 - Debt Service'!N$24,'H-32A-WP06 - Debt Service'!N$27/12,0)),"-")</f>
        <v>0</v>
      </c>
      <c r="W476" s="261">
        <f>IFERROR(IF(-SUM(W$20:W475)+W$15&lt;0.000001,0,IF($C476&gt;='H-32A-WP06 - Debt Service'!Q$24,'H-32A-WP06 - Debt Service'!Q$27/12,0)),"-")</f>
        <v>0</v>
      </c>
      <c r="X476" s="261">
        <f>IFERROR(IF(-SUM(X$20:X475)+X$15&lt;0.000001,0,IF($C476&gt;='H-32A-WP06 - Debt Service'!T$24,'H-32A-WP06 - Debt Service'!T$27/12,0)),"-")</f>
        <v>0</v>
      </c>
      <c r="Y476" s="261">
        <f>IFERROR(IF(-SUM(Y$20:Y475)+Y$15&lt;0.000001,0,IF($C476&gt;='H-32A-WP06 - Debt Service'!#REF!,'H-32A-WP06 - Debt Service'!#REF!/12,0)),"-")</f>
        <v>0</v>
      </c>
      <c r="Z476" s="261">
        <f>IFERROR(IF(-SUM(Z$20:Z475)+Z$15&lt;0.000001,0,IF($C476&gt;='H-32A-WP06 - Debt Service'!S$24,'H-32A-WP06 - Debt Service'!S$27/12,0)),"-")</f>
        <v>0</v>
      </c>
      <c r="AA476" s="261">
        <f>IFERROR(IF(-SUM(AA$20:AA475)+AA$15&lt;0.000001,0,IF($C476&gt;='H-32A-WP06 - Debt Service'!R$24,'H-32A-WP06 - Debt Service'!R$27/12,0)),"-")</f>
        <v>0</v>
      </c>
      <c r="AB476" s="261">
        <f>IFERROR(IF(-SUM(AB$20:AB475)+AB$15&lt;0.000001,0,IF($C476&gt;='H-32A-WP06 - Debt Service'!P$24,'H-32A-WP06 - Debt Service'!P$27/12,0)),"-")</f>
        <v>0</v>
      </c>
      <c r="AC476" s="261">
        <f>IFERROR(IF(-SUM(AC$20:AC475)+AC$15&lt;0.000001,0,IF($C476&gt;='H-32A-WP06 - Debt Service'!#REF!,'H-32A-WP06 - Debt Service'!#REF!/12,0)),"-")</f>
        <v>0</v>
      </c>
      <c r="AD476" s="261">
        <f>IFERROR(IF(-SUM(AD$20:AD475)+AD$15&lt;0.000001,0,IF($C476&gt;='H-32A-WP06 - Debt Service'!#REF!,'H-32A-WP06 - Debt Service'!#REF!/12,0)),"-")</f>
        <v>0</v>
      </c>
      <c r="AE476" s="261">
        <f>IFERROR(IF(-SUM(AE$20:AE475)+AE$15&lt;0.000001,0,IF($C476&gt;='H-32A-WP06 - Debt Service'!#REF!,'H-32A-WP06 - Debt Service'!#REF!/12,0)),"-")</f>
        <v>0</v>
      </c>
      <c r="AF476" s="261">
        <f>IFERROR(IF(-SUM(AF$20:AF475)+AF$15&lt;0.000001,0,IF($C476&gt;='H-32A-WP06 - Debt Service'!#REF!,'H-32A-WP06 - Debt Service'!#REF!/12,0)),"-")</f>
        <v>0</v>
      </c>
      <c r="AH476" s="252">
        <f t="shared" si="32"/>
        <v>2057</v>
      </c>
      <c r="AI476" s="273">
        <f t="shared" si="34"/>
        <v>57346</v>
      </c>
      <c r="AJ476" s="273"/>
      <c r="AK476" s="261" t="str">
        <f>IFERROR(IF(-SUM(AK$20:AK475)+AK$15&lt;0.000001,0,IF($C476&gt;='H-32A-WP06 - Debt Service'!AH$24,'H-32A-WP06 - Debt Service'!AH$27/12,0)),"-")</f>
        <v>-</v>
      </c>
      <c r="AL476" s="261">
        <f>IFERROR(IF(-SUM(AL$20:AL475)+AL$15&lt;0.000001,0,IF($C476&gt;='H-32A-WP06 - Debt Service'!AI$24,'H-32A-WP06 - Debt Service'!AI$27/12,0)),"-")</f>
        <v>0</v>
      </c>
      <c r="AM476" s="261">
        <f>IFERROR(IF(-SUM(AM$20:AM475)+AM$15&lt;0.000001,0,IF($C476&gt;='H-32A-WP06 - Debt Service'!AJ$24,'H-32A-WP06 - Debt Service'!AJ$27/12,0)),"-")</f>
        <v>0</v>
      </c>
      <c r="AN476" s="261">
        <f>IFERROR(IF(-SUM(AN$20:AN475)+AN$15&lt;0.000001,0,IF($C476&gt;='H-32A-WP06 - Debt Service'!AK$24,'H-32A-WP06 - Debt Service'!AK$27/12,0)),"-")</f>
        <v>0</v>
      </c>
      <c r="AO476" s="261">
        <f>IFERROR(IF(-SUM(AO$20:AO475)+AO$15&lt;0.000001,0,IF($C476&gt;='H-32A-WP06 - Debt Service'!AL$24,'H-32A-WP06 - Debt Service'!AL$27/12,0)),"-")</f>
        <v>0</v>
      </c>
      <c r="AP476" s="261">
        <f>IFERROR(IF(-SUM(AP$20:AP475)+AP$15&lt;0.000001,0,IF($C476&gt;='H-32A-WP06 - Debt Service'!AM$24,'H-32A-WP06 - Debt Service'!AM$27/12,0)),"-")</f>
        <v>0</v>
      </c>
      <c r="AQ476" s="261">
        <f>IFERROR(IF(-SUM(AQ$20:AQ475)+AQ$15&lt;0.000001,0,IF($C476&gt;='H-32A-WP06 - Debt Service'!AN$24,'H-32A-WP06 - Debt Service'!AN$27/12,0)),"-")</f>
        <v>0</v>
      </c>
      <c r="AR476" s="261">
        <f>IFERROR(IF(-SUM(AR$20:AR475)+AR$15&lt;0.000001,0,IF($C476&gt;='H-32A-WP06 - Debt Service'!AO$24,'H-32A-WP06 - Debt Service'!AO$27/12,0)),"-")</f>
        <v>0</v>
      </c>
      <c r="AS476" s="261">
        <f>IFERROR(IF(-SUM(AS$20:AS475)+AS$15&lt;0.000001,0,IF($C476&gt;='H-32A-WP06 - Debt Service'!AP$24,'H-32A-WP06 - Debt Service'!AP$27/12,0)),"-")</f>
        <v>0</v>
      </c>
      <c r="AT476" s="261">
        <f>IFERROR(IF(-SUM(AT$20:AT475)+AT$15&lt;0.000001,0,IF($C476&gt;='H-32A-WP06 - Debt Service'!AQ$24,'H-32A-WP06 - Debt Service'!AQ$27/12,0)),"-")</f>
        <v>0</v>
      </c>
    </row>
    <row r="477" spans="2:46" x14ac:dyDescent="0.35">
      <c r="B477" s="252">
        <f t="shared" si="31"/>
        <v>2057</v>
      </c>
      <c r="C477" s="273">
        <f t="shared" si="33"/>
        <v>57377</v>
      </c>
      <c r="D477" s="273"/>
      <c r="E477" s="261">
        <f>IFERROR(IF(-SUM(E$20:E476)+E$15&lt;0.000001,0,IF($C477&gt;='H-32A-WP06 - Debt Service'!C$24,'H-32A-WP06 - Debt Service'!C$27/12,0)),"-")</f>
        <v>0</v>
      </c>
      <c r="F477" s="261">
        <f>IFERROR(IF(-SUM(F$20:F476)+F$15&lt;0.000001,0,IF($C477&gt;='H-32A-WP06 - Debt Service'!D$24,'H-32A-WP06 - Debt Service'!D$27/12,0)),"-")</f>
        <v>0</v>
      </c>
      <c r="G477" s="261">
        <f>IFERROR(IF(-SUM(G$20:G476)+G$15&lt;0.000001,0,IF($C477&gt;='H-32A-WP06 - Debt Service'!E$24,'H-32A-WP06 - Debt Service'!E$27/12,0)),"-")</f>
        <v>0</v>
      </c>
      <c r="H477" s="261">
        <f>IFERROR(IF(-SUM(H$20:H476)+H$15&lt;0.000001,0,IF($C477&gt;='H-32A-WP06 - Debt Service'!F$24,'H-32A-WP06 - Debt Service'!F$27/12,0)),"-")</f>
        <v>0</v>
      </c>
      <c r="I477" s="261">
        <f>IFERROR(IF(-SUM(I$20:I476)+I$15&lt;0.000001,0,IF($C477&gt;='H-32A-WP06 - Debt Service'!G$24,'H-32A-WP06 - Debt Service'!G$27/12,0)),"-")</f>
        <v>0</v>
      </c>
      <c r="J477" s="261">
        <f>IFERROR(IF(-SUM(J$20:J476)+J$15&lt;0.000001,0,IF($C477&gt;='H-32A-WP06 - Debt Service'!H$24,'H-32A-WP06 - Debt Service'!H$27/12,0)),"-")</f>
        <v>0</v>
      </c>
      <c r="K477" s="261">
        <f>IFERROR(IF(-SUM(K$20:K476)+K$15&lt;0.000001,0,IF($C477&gt;='H-32A-WP06 - Debt Service'!I$24,'H-32A-WP06 - Debt Service'!I$27/12,0)),"-")</f>
        <v>0</v>
      </c>
      <c r="L477" s="261">
        <f>IFERROR(IF(-SUM(L$20:L476)+L$15&lt;0.000001,0,IF($C477&gt;='H-32A-WP06 - Debt Service'!J$24,'H-32A-WP06 - Debt Service'!J$27/12,0)),"-")</f>
        <v>0</v>
      </c>
      <c r="M477" s="261">
        <f>IFERROR(IF(-SUM(M$20:M476)+M$15&lt;0.000001,0,IF($C477&gt;='H-32A-WP06 - Debt Service'!K$24,'H-32A-WP06 - Debt Service'!K$27/12,0)),"-")</f>
        <v>0</v>
      </c>
      <c r="N477" s="261"/>
      <c r="O477" s="261"/>
      <c r="P477" s="261">
        <f>IFERROR(IF(-SUM(P$20:P476)+P$15&lt;0.000001,0,IF($C477&gt;='H-32A-WP06 - Debt Service'!M$24,'H-32A-WP06 - Debt Service'!M$27/12,0)),"-")</f>
        <v>0</v>
      </c>
      <c r="Q477" s="261">
        <f>IFERROR(IF(-SUM(Q$20:Q476)+Q$15&lt;0.000001,0,IF($C477&gt;='H-32A-WP06 - Debt Service'!L$24,'H-32A-WP06 - Debt Service'!L$27/12,0)),"-")</f>
        <v>0</v>
      </c>
      <c r="R477" s="261">
        <f>IFERROR(IF(-SUM(R$20:R476)+R$15&lt;0.000001,0,IF($C477&gt;='H-32A-WP06 - Debt Service'!S$24,'H-32A-WP06 - Debt Service'!S$27/12,0)),"-")</f>
        <v>0</v>
      </c>
      <c r="S477" s="261">
        <f>IFERROR(IF(-SUM(S$20:S476)+S$15&lt;0.000001,0,IF($C477&gt;='H-32A-WP06 - Debt Service'!O$24,'H-32A-WP06 - Debt Service'!O$27/12,0)),"-")</f>
        <v>0</v>
      </c>
      <c r="T477" s="261">
        <f>IFERROR(IF(-SUM(T$20:T476)+T$15&lt;0.000001,0,IF($C477&gt;='H-32A-WP06 - Debt Service'!#REF!,'H-32A-WP06 - Debt Service'!#REF!/12,0)),"-")</f>
        <v>0</v>
      </c>
      <c r="U477" s="261">
        <f>IFERROR(IF(-SUM(U$20:U476)+U$15&lt;0.000001,0,IF($C477&gt;='H-32A-WP06 - Debt Service'!T$24,'H-32A-WP06 - Debt Service'!T$27/12,0)),"-")</f>
        <v>0</v>
      </c>
      <c r="V477" s="261">
        <f>IFERROR(IF(-SUM(V$20:V476)+V$15&lt;0.000001,0,IF($C477&gt;='H-32A-WP06 - Debt Service'!N$24,'H-32A-WP06 - Debt Service'!N$27/12,0)),"-")</f>
        <v>0</v>
      </c>
      <c r="W477" s="261">
        <f>IFERROR(IF(-SUM(W$20:W476)+W$15&lt;0.000001,0,IF($C477&gt;='H-32A-WP06 - Debt Service'!Q$24,'H-32A-WP06 - Debt Service'!Q$27/12,0)),"-")</f>
        <v>0</v>
      </c>
      <c r="X477" s="261">
        <f>IFERROR(IF(-SUM(X$20:X476)+X$15&lt;0.000001,0,IF($C477&gt;='H-32A-WP06 - Debt Service'!T$24,'H-32A-WP06 - Debt Service'!T$27/12,0)),"-")</f>
        <v>0</v>
      </c>
      <c r="Y477" s="261">
        <f>IFERROR(IF(-SUM(Y$20:Y476)+Y$15&lt;0.000001,0,IF($C477&gt;='H-32A-WP06 - Debt Service'!#REF!,'H-32A-WP06 - Debt Service'!#REF!/12,0)),"-")</f>
        <v>0</v>
      </c>
      <c r="Z477" s="261">
        <f>IFERROR(IF(-SUM(Z$20:Z476)+Z$15&lt;0.000001,0,IF($C477&gt;='H-32A-WP06 - Debt Service'!S$24,'H-32A-WP06 - Debt Service'!S$27/12,0)),"-")</f>
        <v>0</v>
      </c>
      <c r="AA477" s="261">
        <f>IFERROR(IF(-SUM(AA$20:AA476)+AA$15&lt;0.000001,0,IF($C477&gt;='H-32A-WP06 - Debt Service'!R$24,'H-32A-WP06 - Debt Service'!R$27/12,0)),"-")</f>
        <v>0</v>
      </c>
      <c r="AB477" s="261">
        <f>IFERROR(IF(-SUM(AB$20:AB476)+AB$15&lt;0.000001,0,IF($C477&gt;='H-32A-WP06 - Debt Service'!P$24,'H-32A-WP06 - Debt Service'!P$27/12,0)),"-")</f>
        <v>0</v>
      </c>
      <c r="AC477" s="261">
        <f>IFERROR(IF(-SUM(AC$20:AC476)+AC$15&lt;0.000001,0,IF($C477&gt;='H-32A-WP06 - Debt Service'!#REF!,'H-32A-WP06 - Debt Service'!#REF!/12,0)),"-")</f>
        <v>0</v>
      </c>
      <c r="AD477" s="261">
        <f>IFERROR(IF(-SUM(AD$20:AD476)+AD$15&lt;0.000001,0,IF($C477&gt;='H-32A-WP06 - Debt Service'!#REF!,'H-32A-WP06 - Debt Service'!#REF!/12,0)),"-")</f>
        <v>0</v>
      </c>
      <c r="AE477" s="261">
        <f>IFERROR(IF(-SUM(AE$20:AE476)+AE$15&lt;0.000001,0,IF($C477&gt;='H-32A-WP06 - Debt Service'!#REF!,'H-32A-WP06 - Debt Service'!#REF!/12,0)),"-")</f>
        <v>0</v>
      </c>
      <c r="AF477" s="261">
        <f>IFERROR(IF(-SUM(AF$20:AF476)+AF$15&lt;0.000001,0,IF($C477&gt;='H-32A-WP06 - Debt Service'!#REF!,'H-32A-WP06 - Debt Service'!#REF!/12,0)),"-")</f>
        <v>0</v>
      </c>
      <c r="AH477" s="252">
        <f t="shared" si="32"/>
        <v>2057</v>
      </c>
      <c r="AI477" s="273">
        <f t="shared" si="34"/>
        <v>57377</v>
      </c>
      <c r="AJ477" s="273"/>
      <c r="AK477" s="261" t="str">
        <f>IFERROR(IF(-SUM(AK$20:AK476)+AK$15&lt;0.000001,0,IF($C477&gt;='H-32A-WP06 - Debt Service'!AH$24,'H-32A-WP06 - Debt Service'!AH$27/12,0)),"-")</f>
        <v>-</v>
      </c>
      <c r="AL477" s="261">
        <f>IFERROR(IF(-SUM(AL$20:AL476)+AL$15&lt;0.000001,0,IF($C477&gt;='H-32A-WP06 - Debt Service'!AI$24,'H-32A-WP06 - Debt Service'!AI$27/12,0)),"-")</f>
        <v>0</v>
      </c>
      <c r="AM477" s="261">
        <f>IFERROR(IF(-SUM(AM$20:AM476)+AM$15&lt;0.000001,0,IF($C477&gt;='H-32A-WP06 - Debt Service'!AJ$24,'H-32A-WP06 - Debt Service'!AJ$27/12,0)),"-")</f>
        <v>0</v>
      </c>
      <c r="AN477" s="261">
        <f>IFERROR(IF(-SUM(AN$20:AN476)+AN$15&lt;0.000001,0,IF($C477&gt;='H-32A-WP06 - Debt Service'!AK$24,'H-32A-WP06 - Debt Service'!AK$27/12,0)),"-")</f>
        <v>0</v>
      </c>
      <c r="AO477" s="261">
        <f>IFERROR(IF(-SUM(AO$20:AO476)+AO$15&lt;0.000001,0,IF($C477&gt;='H-32A-WP06 - Debt Service'!AL$24,'H-32A-WP06 - Debt Service'!AL$27/12,0)),"-")</f>
        <v>0</v>
      </c>
      <c r="AP477" s="261">
        <f>IFERROR(IF(-SUM(AP$20:AP476)+AP$15&lt;0.000001,0,IF($C477&gt;='H-32A-WP06 - Debt Service'!AM$24,'H-32A-WP06 - Debt Service'!AM$27/12,0)),"-")</f>
        <v>0</v>
      </c>
      <c r="AQ477" s="261">
        <f>IFERROR(IF(-SUM(AQ$20:AQ476)+AQ$15&lt;0.000001,0,IF($C477&gt;='H-32A-WP06 - Debt Service'!AN$24,'H-32A-WP06 - Debt Service'!AN$27/12,0)),"-")</f>
        <v>0</v>
      </c>
      <c r="AR477" s="261">
        <f>IFERROR(IF(-SUM(AR$20:AR476)+AR$15&lt;0.000001,0,IF($C477&gt;='H-32A-WP06 - Debt Service'!AO$24,'H-32A-WP06 - Debt Service'!AO$27/12,0)),"-")</f>
        <v>0</v>
      </c>
      <c r="AS477" s="261">
        <f>IFERROR(IF(-SUM(AS$20:AS476)+AS$15&lt;0.000001,0,IF($C477&gt;='H-32A-WP06 - Debt Service'!AP$24,'H-32A-WP06 - Debt Service'!AP$27/12,0)),"-")</f>
        <v>0</v>
      </c>
      <c r="AT477" s="261">
        <f>IFERROR(IF(-SUM(AT$20:AT476)+AT$15&lt;0.000001,0,IF($C477&gt;='H-32A-WP06 - Debt Service'!AQ$24,'H-32A-WP06 - Debt Service'!AQ$27/12,0)),"-")</f>
        <v>0</v>
      </c>
    </row>
    <row r="478" spans="2:46" x14ac:dyDescent="0.35">
      <c r="B478" s="252">
        <f t="shared" si="31"/>
        <v>2057</v>
      </c>
      <c r="C478" s="273">
        <f t="shared" si="33"/>
        <v>57405</v>
      </c>
      <c r="D478" s="273"/>
      <c r="E478" s="261">
        <f>IFERROR(IF(-SUM(E$20:E477)+E$15&lt;0.000001,0,IF($C478&gt;='H-32A-WP06 - Debt Service'!C$24,'H-32A-WP06 - Debt Service'!C$27/12,0)),"-")</f>
        <v>0</v>
      </c>
      <c r="F478" s="261">
        <f>IFERROR(IF(-SUM(F$20:F477)+F$15&lt;0.000001,0,IF($C478&gt;='H-32A-WP06 - Debt Service'!D$24,'H-32A-WP06 - Debt Service'!D$27/12,0)),"-")</f>
        <v>0</v>
      </c>
      <c r="G478" s="261">
        <f>IFERROR(IF(-SUM(G$20:G477)+G$15&lt;0.000001,0,IF($C478&gt;='H-32A-WP06 - Debt Service'!E$24,'H-32A-WP06 - Debt Service'!E$27/12,0)),"-")</f>
        <v>0</v>
      </c>
      <c r="H478" s="261">
        <f>IFERROR(IF(-SUM(H$20:H477)+H$15&lt;0.000001,0,IF($C478&gt;='H-32A-WP06 - Debt Service'!F$24,'H-32A-WP06 - Debt Service'!F$27/12,0)),"-")</f>
        <v>0</v>
      </c>
      <c r="I478" s="261">
        <f>IFERROR(IF(-SUM(I$20:I477)+I$15&lt;0.000001,0,IF($C478&gt;='H-32A-WP06 - Debt Service'!G$24,'H-32A-WP06 - Debt Service'!G$27/12,0)),"-")</f>
        <v>0</v>
      </c>
      <c r="J478" s="261">
        <f>IFERROR(IF(-SUM(J$20:J477)+J$15&lt;0.000001,0,IF($C478&gt;='H-32A-WP06 - Debt Service'!H$24,'H-32A-WP06 - Debt Service'!H$27/12,0)),"-")</f>
        <v>0</v>
      </c>
      <c r="K478" s="261">
        <f>IFERROR(IF(-SUM(K$20:K477)+K$15&lt;0.000001,0,IF($C478&gt;='H-32A-WP06 - Debt Service'!I$24,'H-32A-WP06 - Debt Service'!I$27/12,0)),"-")</f>
        <v>0</v>
      </c>
      <c r="L478" s="261">
        <f>IFERROR(IF(-SUM(L$20:L477)+L$15&lt;0.000001,0,IF($C478&gt;='H-32A-WP06 - Debt Service'!J$24,'H-32A-WP06 - Debt Service'!J$27/12,0)),"-")</f>
        <v>0</v>
      </c>
      <c r="M478" s="261">
        <f>IFERROR(IF(-SUM(M$20:M477)+M$15&lt;0.000001,0,IF($C478&gt;='H-32A-WP06 - Debt Service'!K$24,'H-32A-WP06 - Debt Service'!K$27/12,0)),"-")</f>
        <v>0</v>
      </c>
      <c r="N478" s="261"/>
      <c r="O478" s="261"/>
      <c r="P478" s="261">
        <f>IFERROR(IF(-SUM(P$20:P477)+P$15&lt;0.000001,0,IF($C478&gt;='H-32A-WP06 - Debt Service'!M$24,'H-32A-WP06 - Debt Service'!M$27/12,0)),"-")</f>
        <v>0</v>
      </c>
      <c r="Q478" s="261">
        <f>IFERROR(IF(-SUM(Q$20:Q477)+Q$15&lt;0.000001,0,IF($C478&gt;='H-32A-WP06 - Debt Service'!L$24,'H-32A-WP06 - Debt Service'!L$27/12,0)),"-")</f>
        <v>0</v>
      </c>
      <c r="R478" s="261">
        <f>IFERROR(IF(-SUM(R$20:R477)+R$15&lt;0.000001,0,IF($C478&gt;='H-32A-WP06 - Debt Service'!S$24,'H-32A-WP06 - Debt Service'!S$27/12,0)),"-")</f>
        <v>0</v>
      </c>
      <c r="S478" s="261">
        <f>IFERROR(IF(-SUM(S$20:S477)+S$15&lt;0.000001,0,IF($C478&gt;='H-32A-WP06 - Debt Service'!O$24,'H-32A-WP06 - Debt Service'!O$27/12,0)),"-")</f>
        <v>0</v>
      </c>
      <c r="T478" s="261">
        <f>IFERROR(IF(-SUM(T$20:T477)+T$15&lt;0.000001,0,IF($C478&gt;='H-32A-WP06 - Debt Service'!#REF!,'H-32A-WP06 - Debt Service'!#REF!/12,0)),"-")</f>
        <v>0</v>
      </c>
      <c r="U478" s="261">
        <f>IFERROR(IF(-SUM(U$20:U477)+U$15&lt;0.000001,0,IF($C478&gt;='H-32A-WP06 - Debt Service'!T$24,'H-32A-WP06 - Debt Service'!T$27/12,0)),"-")</f>
        <v>0</v>
      </c>
      <c r="V478" s="261">
        <f>IFERROR(IF(-SUM(V$20:V477)+V$15&lt;0.000001,0,IF($C478&gt;='H-32A-WP06 - Debt Service'!N$24,'H-32A-WP06 - Debt Service'!N$27/12,0)),"-")</f>
        <v>0</v>
      </c>
      <c r="W478" s="261">
        <f>IFERROR(IF(-SUM(W$20:W477)+W$15&lt;0.000001,0,IF($C478&gt;='H-32A-WP06 - Debt Service'!Q$24,'H-32A-WP06 - Debt Service'!Q$27/12,0)),"-")</f>
        <v>0</v>
      </c>
      <c r="X478" s="261">
        <f>IFERROR(IF(-SUM(X$20:X477)+X$15&lt;0.000001,0,IF($C478&gt;='H-32A-WP06 - Debt Service'!T$24,'H-32A-WP06 - Debt Service'!T$27/12,0)),"-")</f>
        <v>0</v>
      </c>
      <c r="Y478" s="261">
        <f>IFERROR(IF(-SUM(Y$20:Y477)+Y$15&lt;0.000001,0,IF($C478&gt;='H-32A-WP06 - Debt Service'!#REF!,'H-32A-WP06 - Debt Service'!#REF!/12,0)),"-")</f>
        <v>0</v>
      </c>
      <c r="Z478" s="261">
        <f>IFERROR(IF(-SUM(Z$20:Z477)+Z$15&lt;0.000001,0,IF($C478&gt;='H-32A-WP06 - Debt Service'!S$24,'H-32A-WP06 - Debt Service'!S$27/12,0)),"-")</f>
        <v>0</v>
      </c>
      <c r="AA478" s="261">
        <f>IFERROR(IF(-SUM(AA$20:AA477)+AA$15&lt;0.000001,0,IF($C478&gt;='H-32A-WP06 - Debt Service'!R$24,'H-32A-WP06 - Debt Service'!R$27/12,0)),"-")</f>
        <v>0</v>
      </c>
      <c r="AB478" s="261">
        <f>IFERROR(IF(-SUM(AB$20:AB477)+AB$15&lt;0.000001,0,IF($C478&gt;='H-32A-WP06 - Debt Service'!P$24,'H-32A-WP06 - Debt Service'!P$27/12,0)),"-")</f>
        <v>0</v>
      </c>
      <c r="AC478" s="261">
        <f>IFERROR(IF(-SUM(AC$20:AC477)+AC$15&lt;0.000001,0,IF($C478&gt;='H-32A-WP06 - Debt Service'!#REF!,'H-32A-WP06 - Debt Service'!#REF!/12,0)),"-")</f>
        <v>0</v>
      </c>
      <c r="AD478" s="261">
        <f>IFERROR(IF(-SUM(AD$20:AD477)+AD$15&lt;0.000001,0,IF($C478&gt;='H-32A-WP06 - Debt Service'!#REF!,'H-32A-WP06 - Debt Service'!#REF!/12,0)),"-")</f>
        <v>0</v>
      </c>
      <c r="AE478" s="261">
        <f>IFERROR(IF(-SUM(AE$20:AE477)+AE$15&lt;0.000001,0,IF($C478&gt;='H-32A-WP06 - Debt Service'!#REF!,'H-32A-WP06 - Debt Service'!#REF!/12,0)),"-")</f>
        <v>0</v>
      </c>
      <c r="AF478" s="261">
        <f>IFERROR(IF(-SUM(AF$20:AF477)+AF$15&lt;0.000001,0,IF($C478&gt;='H-32A-WP06 - Debt Service'!#REF!,'H-32A-WP06 - Debt Service'!#REF!/12,0)),"-")</f>
        <v>0</v>
      </c>
      <c r="AH478" s="252">
        <f t="shared" si="32"/>
        <v>2057</v>
      </c>
      <c r="AI478" s="273">
        <f t="shared" si="34"/>
        <v>57405</v>
      </c>
      <c r="AJ478" s="273"/>
      <c r="AK478" s="261" t="str">
        <f>IFERROR(IF(-SUM(AK$20:AK477)+AK$15&lt;0.000001,0,IF($C478&gt;='H-32A-WP06 - Debt Service'!AH$24,'H-32A-WP06 - Debt Service'!AH$27/12,0)),"-")</f>
        <v>-</v>
      </c>
      <c r="AL478" s="261">
        <f>IFERROR(IF(-SUM(AL$20:AL477)+AL$15&lt;0.000001,0,IF($C478&gt;='H-32A-WP06 - Debt Service'!AI$24,'H-32A-WP06 - Debt Service'!AI$27/12,0)),"-")</f>
        <v>0</v>
      </c>
      <c r="AM478" s="261">
        <f>IFERROR(IF(-SUM(AM$20:AM477)+AM$15&lt;0.000001,0,IF($C478&gt;='H-32A-WP06 - Debt Service'!AJ$24,'H-32A-WP06 - Debt Service'!AJ$27/12,0)),"-")</f>
        <v>0</v>
      </c>
      <c r="AN478" s="261">
        <f>IFERROR(IF(-SUM(AN$20:AN477)+AN$15&lt;0.000001,0,IF($C478&gt;='H-32A-WP06 - Debt Service'!AK$24,'H-32A-WP06 - Debt Service'!AK$27/12,0)),"-")</f>
        <v>0</v>
      </c>
      <c r="AO478" s="261">
        <f>IFERROR(IF(-SUM(AO$20:AO477)+AO$15&lt;0.000001,0,IF($C478&gt;='H-32A-WP06 - Debt Service'!AL$24,'H-32A-WP06 - Debt Service'!AL$27/12,0)),"-")</f>
        <v>0</v>
      </c>
      <c r="AP478" s="261">
        <f>IFERROR(IF(-SUM(AP$20:AP477)+AP$15&lt;0.000001,0,IF($C478&gt;='H-32A-WP06 - Debt Service'!AM$24,'H-32A-WP06 - Debt Service'!AM$27/12,0)),"-")</f>
        <v>0</v>
      </c>
      <c r="AQ478" s="261">
        <f>IFERROR(IF(-SUM(AQ$20:AQ477)+AQ$15&lt;0.000001,0,IF($C478&gt;='H-32A-WP06 - Debt Service'!AN$24,'H-32A-WP06 - Debt Service'!AN$27/12,0)),"-")</f>
        <v>0</v>
      </c>
      <c r="AR478" s="261">
        <f>IFERROR(IF(-SUM(AR$20:AR477)+AR$15&lt;0.000001,0,IF($C478&gt;='H-32A-WP06 - Debt Service'!AO$24,'H-32A-WP06 - Debt Service'!AO$27/12,0)),"-")</f>
        <v>0</v>
      </c>
      <c r="AS478" s="261">
        <f>IFERROR(IF(-SUM(AS$20:AS477)+AS$15&lt;0.000001,0,IF($C478&gt;='H-32A-WP06 - Debt Service'!AP$24,'H-32A-WP06 - Debt Service'!AP$27/12,0)),"-")</f>
        <v>0</v>
      </c>
      <c r="AT478" s="261">
        <f>IFERROR(IF(-SUM(AT$20:AT477)+AT$15&lt;0.000001,0,IF($C478&gt;='H-32A-WP06 - Debt Service'!AQ$24,'H-32A-WP06 - Debt Service'!AQ$27/12,0)),"-")</f>
        <v>0</v>
      </c>
    </row>
    <row r="479" spans="2:46" x14ac:dyDescent="0.35">
      <c r="B479" s="252">
        <f t="shared" si="31"/>
        <v>2057</v>
      </c>
      <c r="C479" s="273">
        <f t="shared" si="33"/>
        <v>57436</v>
      </c>
      <c r="D479" s="273"/>
      <c r="E479" s="261">
        <f>IFERROR(IF(-SUM(E$20:E478)+E$15&lt;0.000001,0,IF($C479&gt;='H-32A-WP06 - Debt Service'!C$24,'H-32A-WP06 - Debt Service'!C$27/12,0)),"-")</f>
        <v>0</v>
      </c>
      <c r="F479" s="261">
        <f>IFERROR(IF(-SUM(F$20:F478)+F$15&lt;0.000001,0,IF($C479&gt;='H-32A-WP06 - Debt Service'!D$24,'H-32A-WP06 - Debt Service'!D$27/12,0)),"-")</f>
        <v>0</v>
      </c>
      <c r="G479" s="261">
        <f>IFERROR(IF(-SUM(G$20:G478)+G$15&lt;0.000001,0,IF($C479&gt;='H-32A-WP06 - Debt Service'!E$24,'H-32A-WP06 - Debt Service'!E$27/12,0)),"-")</f>
        <v>0</v>
      </c>
      <c r="H479" s="261">
        <f>IFERROR(IF(-SUM(H$20:H478)+H$15&lt;0.000001,0,IF($C479&gt;='H-32A-WP06 - Debt Service'!F$24,'H-32A-WP06 - Debt Service'!F$27/12,0)),"-")</f>
        <v>0</v>
      </c>
      <c r="I479" s="261">
        <f>IFERROR(IF(-SUM(I$20:I478)+I$15&lt;0.000001,0,IF($C479&gt;='H-32A-WP06 - Debt Service'!G$24,'H-32A-WP06 - Debt Service'!G$27/12,0)),"-")</f>
        <v>0</v>
      </c>
      <c r="J479" s="261">
        <f>IFERROR(IF(-SUM(J$20:J478)+J$15&lt;0.000001,0,IF($C479&gt;='H-32A-WP06 - Debt Service'!H$24,'H-32A-WP06 - Debt Service'!H$27/12,0)),"-")</f>
        <v>0</v>
      </c>
      <c r="K479" s="261">
        <f>IFERROR(IF(-SUM(K$20:K478)+K$15&lt;0.000001,0,IF($C479&gt;='H-32A-WP06 - Debt Service'!I$24,'H-32A-WP06 - Debt Service'!I$27/12,0)),"-")</f>
        <v>0</v>
      </c>
      <c r="L479" s="261">
        <f>IFERROR(IF(-SUM(L$20:L478)+L$15&lt;0.000001,0,IF($C479&gt;='H-32A-WP06 - Debt Service'!J$24,'H-32A-WP06 - Debt Service'!J$27/12,0)),"-")</f>
        <v>0</v>
      </c>
      <c r="M479" s="261">
        <f>IFERROR(IF(-SUM(M$20:M478)+M$15&lt;0.000001,0,IF($C479&gt;='H-32A-WP06 - Debt Service'!K$24,'H-32A-WP06 - Debt Service'!K$27/12,0)),"-")</f>
        <v>0</v>
      </c>
      <c r="N479" s="261"/>
      <c r="O479" s="261"/>
      <c r="P479" s="261">
        <f>IFERROR(IF(-SUM(P$20:P478)+P$15&lt;0.000001,0,IF($C479&gt;='H-32A-WP06 - Debt Service'!M$24,'H-32A-WP06 - Debt Service'!M$27/12,0)),"-")</f>
        <v>0</v>
      </c>
      <c r="Q479" s="261">
        <f>IFERROR(IF(-SUM(Q$20:Q478)+Q$15&lt;0.000001,0,IF($C479&gt;='H-32A-WP06 - Debt Service'!L$24,'H-32A-WP06 - Debt Service'!L$27/12,0)),"-")</f>
        <v>0</v>
      </c>
      <c r="R479" s="261">
        <f>IFERROR(IF(-SUM(R$20:R478)+R$15&lt;0.000001,0,IF($C479&gt;='H-32A-WP06 - Debt Service'!S$24,'H-32A-WP06 - Debt Service'!S$27/12,0)),"-")</f>
        <v>0</v>
      </c>
      <c r="S479" s="261">
        <f>IFERROR(IF(-SUM(S$20:S478)+S$15&lt;0.000001,0,IF($C479&gt;='H-32A-WP06 - Debt Service'!O$24,'H-32A-WP06 - Debt Service'!O$27/12,0)),"-")</f>
        <v>0</v>
      </c>
      <c r="T479" s="261">
        <f>IFERROR(IF(-SUM(T$20:T478)+T$15&lt;0.000001,0,IF($C479&gt;='H-32A-WP06 - Debt Service'!#REF!,'H-32A-WP06 - Debt Service'!#REF!/12,0)),"-")</f>
        <v>0</v>
      </c>
      <c r="U479" s="261">
        <f>IFERROR(IF(-SUM(U$20:U478)+U$15&lt;0.000001,0,IF($C479&gt;='H-32A-WP06 - Debt Service'!T$24,'H-32A-WP06 - Debt Service'!T$27/12,0)),"-")</f>
        <v>0</v>
      </c>
      <c r="V479" s="261">
        <f>IFERROR(IF(-SUM(V$20:V478)+V$15&lt;0.000001,0,IF($C479&gt;='H-32A-WP06 - Debt Service'!N$24,'H-32A-WP06 - Debt Service'!N$27/12,0)),"-")</f>
        <v>0</v>
      </c>
      <c r="W479" s="261">
        <f>IFERROR(IF(-SUM(W$20:W478)+W$15&lt;0.000001,0,IF($C479&gt;='H-32A-WP06 - Debt Service'!Q$24,'H-32A-WP06 - Debt Service'!Q$27/12,0)),"-")</f>
        <v>0</v>
      </c>
      <c r="X479" s="261">
        <f>IFERROR(IF(-SUM(X$20:X478)+X$15&lt;0.000001,0,IF($C479&gt;='H-32A-WP06 - Debt Service'!T$24,'H-32A-WP06 - Debt Service'!T$27/12,0)),"-")</f>
        <v>0</v>
      </c>
      <c r="Y479" s="261">
        <f>IFERROR(IF(-SUM(Y$20:Y478)+Y$15&lt;0.000001,0,IF($C479&gt;='H-32A-WP06 - Debt Service'!#REF!,'H-32A-WP06 - Debt Service'!#REF!/12,0)),"-")</f>
        <v>0</v>
      </c>
      <c r="Z479" s="261">
        <f>IFERROR(IF(-SUM(Z$20:Z478)+Z$15&lt;0.000001,0,IF($C479&gt;='H-32A-WP06 - Debt Service'!S$24,'H-32A-WP06 - Debt Service'!S$27/12,0)),"-")</f>
        <v>0</v>
      </c>
      <c r="AA479" s="261">
        <f>IFERROR(IF(-SUM(AA$20:AA478)+AA$15&lt;0.000001,0,IF($C479&gt;='H-32A-WP06 - Debt Service'!R$24,'H-32A-WP06 - Debt Service'!R$27/12,0)),"-")</f>
        <v>0</v>
      </c>
      <c r="AB479" s="261">
        <f>IFERROR(IF(-SUM(AB$20:AB478)+AB$15&lt;0.000001,0,IF($C479&gt;='H-32A-WP06 - Debt Service'!P$24,'H-32A-WP06 - Debt Service'!P$27/12,0)),"-")</f>
        <v>0</v>
      </c>
      <c r="AC479" s="261">
        <f>IFERROR(IF(-SUM(AC$20:AC478)+AC$15&lt;0.000001,0,IF($C479&gt;='H-32A-WP06 - Debt Service'!#REF!,'H-32A-WP06 - Debt Service'!#REF!/12,0)),"-")</f>
        <v>0</v>
      </c>
      <c r="AD479" s="261">
        <f>IFERROR(IF(-SUM(AD$20:AD478)+AD$15&lt;0.000001,0,IF($C479&gt;='H-32A-WP06 - Debt Service'!#REF!,'H-32A-WP06 - Debt Service'!#REF!/12,0)),"-")</f>
        <v>0</v>
      </c>
      <c r="AE479" s="261">
        <f>IFERROR(IF(-SUM(AE$20:AE478)+AE$15&lt;0.000001,0,IF($C479&gt;='H-32A-WP06 - Debt Service'!#REF!,'H-32A-WP06 - Debt Service'!#REF!/12,0)),"-")</f>
        <v>0</v>
      </c>
      <c r="AF479" s="261">
        <f>IFERROR(IF(-SUM(AF$20:AF478)+AF$15&lt;0.000001,0,IF($C479&gt;='H-32A-WP06 - Debt Service'!#REF!,'H-32A-WP06 - Debt Service'!#REF!/12,0)),"-")</f>
        <v>0</v>
      </c>
      <c r="AH479" s="252">
        <f t="shared" si="32"/>
        <v>2057</v>
      </c>
      <c r="AI479" s="273">
        <f t="shared" si="34"/>
        <v>57436</v>
      </c>
      <c r="AJ479" s="273"/>
      <c r="AK479" s="261" t="str">
        <f>IFERROR(IF(-SUM(AK$20:AK478)+AK$15&lt;0.000001,0,IF($C479&gt;='H-32A-WP06 - Debt Service'!AH$24,'H-32A-WP06 - Debt Service'!AH$27/12,0)),"-")</f>
        <v>-</v>
      </c>
      <c r="AL479" s="261">
        <f>IFERROR(IF(-SUM(AL$20:AL478)+AL$15&lt;0.000001,0,IF($C479&gt;='H-32A-WP06 - Debt Service'!AI$24,'H-32A-WP06 - Debt Service'!AI$27/12,0)),"-")</f>
        <v>0</v>
      </c>
      <c r="AM479" s="261">
        <f>IFERROR(IF(-SUM(AM$20:AM478)+AM$15&lt;0.000001,0,IF($C479&gt;='H-32A-WP06 - Debt Service'!AJ$24,'H-32A-WP06 - Debt Service'!AJ$27/12,0)),"-")</f>
        <v>0</v>
      </c>
      <c r="AN479" s="261">
        <f>IFERROR(IF(-SUM(AN$20:AN478)+AN$15&lt;0.000001,0,IF($C479&gt;='H-32A-WP06 - Debt Service'!AK$24,'H-32A-WP06 - Debt Service'!AK$27/12,0)),"-")</f>
        <v>0</v>
      </c>
      <c r="AO479" s="261">
        <f>IFERROR(IF(-SUM(AO$20:AO478)+AO$15&lt;0.000001,0,IF($C479&gt;='H-32A-WP06 - Debt Service'!AL$24,'H-32A-WP06 - Debt Service'!AL$27/12,0)),"-")</f>
        <v>0</v>
      </c>
      <c r="AP479" s="261">
        <f>IFERROR(IF(-SUM(AP$20:AP478)+AP$15&lt;0.000001,0,IF($C479&gt;='H-32A-WP06 - Debt Service'!AM$24,'H-32A-WP06 - Debt Service'!AM$27/12,0)),"-")</f>
        <v>0</v>
      </c>
      <c r="AQ479" s="261">
        <f>IFERROR(IF(-SUM(AQ$20:AQ478)+AQ$15&lt;0.000001,0,IF($C479&gt;='H-32A-WP06 - Debt Service'!AN$24,'H-32A-WP06 - Debt Service'!AN$27/12,0)),"-")</f>
        <v>0</v>
      </c>
      <c r="AR479" s="261">
        <f>IFERROR(IF(-SUM(AR$20:AR478)+AR$15&lt;0.000001,0,IF($C479&gt;='H-32A-WP06 - Debt Service'!AO$24,'H-32A-WP06 - Debt Service'!AO$27/12,0)),"-")</f>
        <v>0</v>
      </c>
      <c r="AS479" s="261">
        <f>IFERROR(IF(-SUM(AS$20:AS478)+AS$15&lt;0.000001,0,IF($C479&gt;='H-32A-WP06 - Debt Service'!AP$24,'H-32A-WP06 - Debt Service'!AP$27/12,0)),"-")</f>
        <v>0</v>
      </c>
      <c r="AT479" s="261">
        <f>IFERROR(IF(-SUM(AT$20:AT478)+AT$15&lt;0.000001,0,IF($C479&gt;='H-32A-WP06 - Debt Service'!AQ$24,'H-32A-WP06 - Debt Service'!AQ$27/12,0)),"-")</f>
        <v>0</v>
      </c>
    </row>
    <row r="480" spans="2:46" x14ac:dyDescent="0.35">
      <c r="B480" s="252">
        <f t="shared" si="31"/>
        <v>2057</v>
      </c>
      <c r="C480" s="273">
        <f t="shared" si="33"/>
        <v>57466</v>
      </c>
      <c r="D480" s="273"/>
      <c r="E480" s="261">
        <f>IFERROR(IF(-SUM(E$20:E479)+E$15&lt;0.000001,0,IF($C480&gt;='H-32A-WP06 - Debt Service'!C$24,'H-32A-WP06 - Debt Service'!C$27/12,0)),"-")</f>
        <v>0</v>
      </c>
      <c r="F480" s="261">
        <f>IFERROR(IF(-SUM(F$20:F479)+F$15&lt;0.000001,0,IF($C480&gt;='H-32A-WP06 - Debt Service'!D$24,'H-32A-WP06 - Debt Service'!D$27/12,0)),"-")</f>
        <v>0</v>
      </c>
      <c r="G480" s="261">
        <f>IFERROR(IF(-SUM(G$20:G479)+G$15&lt;0.000001,0,IF($C480&gt;='H-32A-WP06 - Debt Service'!E$24,'H-32A-WP06 - Debt Service'!E$27/12,0)),"-")</f>
        <v>0</v>
      </c>
      <c r="H480" s="261">
        <f>IFERROR(IF(-SUM(H$20:H479)+H$15&lt;0.000001,0,IF($C480&gt;='H-32A-WP06 - Debt Service'!F$24,'H-32A-WP06 - Debt Service'!F$27/12,0)),"-")</f>
        <v>0</v>
      </c>
      <c r="I480" s="261">
        <f>IFERROR(IF(-SUM(I$20:I479)+I$15&lt;0.000001,0,IF($C480&gt;='H-32A-WP06 - Debt Service'!G$24,'H-32A-WP06 - Debt Service'!G$27/12,0)),"-")</f>
        <v>0</v>
      </c>
      <c r="J480" s="261">
        <f>IFERROR(IF(-SUM(J$20:J479)+J$15&lt;0.000001,0,IF($C480&gt;='H-32A-WP06 - Debt Service'!H$24,'H-32A-WP06 - Debt Service'!H$27/12,0)),"-")</f>
        <v>0</v>
      </c>
      <c r="K480" s="261">
        <f>IFERROR(IF(-SUM(K$20:K479)+K$15&lt;0.000001,0,IF($C480&gt;='H-32A-WP06 - Debt Service'!I$24,'H-32A-WP06 - Debt Service'!I$27/12,0)),"-")</f>
        <v>0</v>
      </c>
      <c r="L480" s="261">
        <f>IFERROR(IF(-SUM(L$20:L479)+L$15&lt;0.000001,0,IF($C480&gt;='H-32A-WP06 - Debt Service'!J$24,'H-32A-WP06 - Debt Service'!J$27/12,0)),"-")</f>
        <v>0</v>
      </c>
      <c r="M480" s="261">
        <f>IFERROR(IF(-SUM(M$20:M479)+M$15&lt;0.000001,0,IF($C480&gt;='H-32A-WP06 - Debt Service'!K$24,'H-32A-WP06 - Debt Service'!K$27/12,0)),"-")</f>
        <v>0</v>
      </c>
      <c r="N480" s="261"/>
      <c r="O480" s="261"/>
      <c r="P480" s="261">
        <f>IFERROR(IF(-SUM(P$20:P479)+P$15&lt;0.000001,0,IF($C480&gt;='H-32A-WP06 - Debt Service'!M$24,'H-32A-WP06 - Debt Service'!M$27/12,0)),"-")</f>
        <v>0</v>
      </c>
      <c r="Q480" s="261">
        <f>IFERROR(IF(-SUM(Q$20:Q479)+Q$15&lt;0.000001,0,IF($C480&gt;='H-32A-WP06 - Debt Service'!L$24,'H-32A-WP06 - Debt Service'!L$27/12,0)),"-")</f>
        <v>0</v>
      </c>
      <c r="R480" s="261">
        <f>IFERROR(IF(-SUM(R$20:R479)+R$15&lt;0.000001,0,IF($C480&gt;='H-32A-WP06 - Debt Service'!S$24,'H-32A-WP06 - Debt Service'!S$27/12,0)),"-")</f>
        <v>0</v>
      </c>
      <c r="S480" s="261">
        <f>IFERROR(IF(-SUM(S$20:S479)+S$15&lt;0.000001,0,IF($C480&gt;='H-32A-WP06 - Debt Service'!O$24,'H-32A-WP06 - Debt Service'!O$27/12,0)),"-")</f>
        <v>0</v>
      </c>
      <c r="T480" s="261">
        <f>IFERROR(IF(-SUM(T$20:T479)+T$15&lt;0.000001,0,IF($C480&gt;='H-32A-WP06 - Debt Service'!#REF!,'H-32A-WP06 - Debt Service'!#REF!/12,0)),"-")</f>
        <v>0</v>
      </c>
      <c r="U480" s="261">
        <f>IFERROR(IF(-SUM(U$20:U479)+U$15&lt;0.000001,0,IF($C480&gt;='H-32A-WP06 - Debt Service'!T$24,'H-32A-WP06 - Debt Service'!T$27/12,0)),"-")</f>
        <v>0</v>
      </c>
      <c r="V480" s="261">
        <f>IFERROR(IF(-SUM(V$20:V479)+V$15&lt;0.000001,0,IF($C480&gt;='H-32A-WP06 - Debt Service'!N$24,'H-32A-WP06 - Debt Service'!N$27/12,0)),"-")</f>
        <v>0</v>
      </c>
      <c r="W480" s="261">
        <f>IFERROR(IF(-SUM(W$20:W479)+W$15&lt;0.000001,0,IF($C480&gt;='H-32A-WP06 - Debt Service'!Q$24,'H-32A-WP06 - Debt Service'!Q$27/12,0)),"-")</f>
        <v>0</v>
      </c>
      <c r="X480" s="261">
        <f>IFERROR(IF(-SUM(X$20:X479)+X$15&lt;0.000001,0,IF($C480&gt;='H-32A-WP06 - Debt Service'!T$24,'H-32A-WP06 - Debt Service'!T$27/12,0)),"-")</f>
        <v>0</v>
      </c>
      <c r="Y480" s="261">
        <f>IFERROR(IF(-SUM(Y$20:Y479)+Y$15&lt;0.000001,0,IF($C480&gt;='H-32A-WP06 - Debt Service'!#REF!,'H-32A-WP06 - Debt Service'!#REF!/12,0)),"-")</f>
        <v>0</v>
      </c>
      <c r="Z480" s="261">
        <f>IFERROR(IF(-SUM(Z$20:Z479)+Z$15&lt;0.000001,0,IF($C480&gt;='H-32A-WP06 - Debt Service'!S$24,'H-32A-WP06 - Debt Service'!S$27/12,0)),"-")</f>
        <v>0</v>
      </c>
      <c r="AA480" s="261">
        <f>IFERROR(IF(-SUM(AA$20:AA479)+AA$15&lt;0.000001,0,IF($C480&gt;='H-32A-WP06 - Debt Service'!R$24,'H-32A-WP06 - Debt Service'!R$27/12,0)),"-")</f>
        <v>0</v>
      </c>
      <c r="AB480" s="261">
        <f>IFERROR(IF(-SUM(AB$20:AB479)+AB$15&lt;0.000001,0,IF($C480&gt;='H-32A-WP06 - Debt Service'!P$24,'H-32A-WP06 - Debt Service'!P$27/12,0)),"-")</f>
        <v>0</v>
      </c>
      <c r="AC480" s="261">
        <f>IFERROR(IF(-SUM(AC$20:AC479)+AC$15&lt;0.000001,0,IF($C480&gt;='H-32A-WP06 - Debt Service'!#REF!,'H-32A-WP06 - Debt Service'!#REF!/12,0)),"-")</f>
        <v>0</v>
      </c>
      <c r="AD480" s="261">
        <f>IFERROR(IF(-SUM(AD$20:AD479)+AD$15&lt;0.000001,0,IF($C480&gt;='H-32A-WP06 - Debt Service'!#REF!,'H-32A-WP06 - Debt Service'!#REF!/12,0)),"-")</f>
        <v>0</v>
      </c>
      <c r="AE480" s="261">
        <f>IFERROR(IF(-SUM(AE$20:AE479)+AE$15&lt;0.000001,0,IF($C480&gt;='H-32A-WP06 - Debt Service'!#REF!,'H-32A-WP06 - Debt Service'!#REF!/12,0)),"-")</f>
        <v>0</v>
      </c>
      <c r="AF480" s="261">
        <f>IFERROR(IF(-SUM(AF$20:AF479)+AF$15&lt;0.000001,0,IF($C480&gt;='H-32A-WP06 - Debt Service'!#REF!,'H-32A-WP06 - Debt Service'!#REF!/12,0)),"-")</f>
        <v>0</v>
      </c>
      <c r="AH480" s="252">
        <f t="shared" si="32"/>
        <v>2057</v>
      </c>
      <c r="AI480" s="273">
        <f t="shared" si="34"/>
        <v>57466</v>
      </c>
      <c r="AJ480" s="273"/>
      <c r="AK480" s="261" t="str">
        <f>IFERROR(IF(-SUM(AK$20:AK479)+AK$15&lt;0.000001,0,IF($C480&gt;='H-32A-WP06 - Debt Service'!AH$24,'H-32A-WP06 - Debt Service'!AH$27/12,0)),"-")</f>
        <v>-</v>
      </c>
      <c r="AL480" s="261">
        <f>IFERROR(IF(-SUM(AL$20:AL479)+AL$15&lt;0.000001,0,IF($C480&gt;='H-32A-WP06 - Debt Service'!AI$24,'H-32A-WP06 - Debt Service'!AI$27/12,0)),"-")</f>
        <v>0</v>
      </c>
      <c r="AM480" s="261">
        <f>IFERROR(IF(-SUM(AM$20:AM479)+AM$15&lt;0.000001,0,IF($C480&gt;='H-32A-WP06 - Debt Service'!AJ$24,'H-32A-WP06 - Debt Service'!AJ$27/12,0)),"-")</f>
        <v>0</v>
      </c>
      <c r="AN480" s="261">
        <f>IFERROR(IF(-SUM(AN$20:AN479)+AN$15&lt;0.000001,0,IF($C480&gt;='H-32A-WP06 - Debt Service'!AK$24,'H-32A-WP06 - Debt Service'!AK$27/12,0)),"-")</f>
        <v>0</v>
      </c>
      <c r="AO480" s="261">
        <f>IFERROR(IF(-SUM(AO$20:AO479)+AO$15&lt;0.000001,0,IF($C480&gt;='H-32A-WP06 - Debt Service'!AL$24,'H-32A-WP06 - Debt Service'!AL$27/12,0)),"-")</f>
        <v>0</v>
      </c>
      <c r="AP480" s="261">
        <f>IFERROR(IF(-SUM(AP$20:AP479)+AP$15&lt;0.000001,0,IF($C480&gt;='H-32A-WP06 - Debt Service'!AM$24,'H-32A-WP06 - Debt Service'!AM$27/12,0)),"-")</f>
        <v>0</v>
      </c>
      <c r="AQ480" s="261">
        <f>IFERROR(IF(-SUM(AQ$20:AQ479)+AQ$15&lt;0.000001,0,IF($C480&gt;='H-32A-WP06 - Debt Service'!AN$24,'H-32A-WP06 - Debt Service'!AN$27/12,0)),"-")</f>
        <v>0</v>
      </c>
      <c r="AR480" s="261">
        <f>IFERROR(IF(-SUM(AR$20:AR479)+AR$15&lt;0.000001,0,IF($C480&gt;='H-32A-WP06 - Debt Service'!AO$24,'H-32A-WP06 - Debt Service'!AO$27/12,0)),"-")</f>
        <v>0</v>
      </c>
      <c r="AS480" s="261">
        <f>IFERROR(IF(-SUM(AS$20:AS479)+AS$15&lt;0.000001,0,IF($C480&gt;='H-32A-WP06 - Debt Service'!AP$24,'H-32A-WP06 - Debt Service'!AP$27/12,0)),"-")</f>
        <v>0</v>
      </c>
      <c r="AT480" s="261">
        <f>IFERROR(IF(-SUM(AT$20:AT479)+AT$15&lt;0.000001,0,IF($C480&gt;='H-32A-WP06 - Debt Service'!AQ$24,'H-32A-WP06 - Debt Service'!AQ$27/12,0)),"-")</f>
        <v>0</v>
      </c>
    </row>
    <row r="481" spans="2:46" x14ac:dyDescent="0.35">
      <c r="B481" s="252">
        <f t="shared" si="31"/>
        <v>2057</v>
      </c>
      <c r="C481" s="273">
        <f t="shared" si="33"/>
        <v>57497</v>
      </c>
      <c r="D481" s="273"/>
      <c r="E481" s="261">
        <f>IFERROR(IF(-SUM(E$20:E480)+E$15&lt;0.000001,0,IF($C481&gt;='H-32A-WP06 - Debt Service'!C$24,'H-32A-WP06 - Debt Service'!C$27/12,0)),"-")</f>
        <v>0</v>
      </c>
      <c r="F481" s="261">
        <f>IFERROR(IF(-SUM(F$20:F480)+F$15&lt;0.000001,0,IF($C481&gt;='H-32A-WP06 - Debt Service'!D$24,'H-32A-WP06 - Debt Service'!D$27/12,0)),"-")</f>
        <v>0</v>
      </c>
      <c r="G481" s="261">
        <f>IFERROR(IF(-SUM(G$20:G480)+G$15&lt;0.000001,0,IF($C481&gt;='H-32A-WP06 - Debt Service'!E$24,'H-32A-WP06 - Debt Service'!E$27/12,0)),"-")</f>
        <v>0</v>
      </c>
      <c r="H481" s="261">
        <f>IFERROR(IF(-SUM(H$20:H480)+H$15&lt;0.000001,0,IF($C481&gt;='H-32A-WP06 - Debt Service'!F$24,'H-32A-WP06 - Debt Service'!F$27/12,0)),"-")</f>
        <v>0</v>
      </c>
      <c r="I481" s="261">
        <f>IFERROR(IF(-SUM(I$20:I480)+I$15&lt;0.000001,0,IF($C481&gt;='H-32A-WP06 - Debt Service'!G$24,'H-32A-WP06 - Debt Service'!G$27/12,0)),"-")</f>
        <v>0</v>
      </c>
      <c r="J481" s="261">
        <f>IFERROR(IF(-SUM(J$20:J480)+J$15&lt;0.000001,0,IF($C481&gt;='H-32A-WP06 - Debt Service'!H$24,'H-32A-WP06 - Debt Service'!H$27/12,0)),"-")</f>
        <v>0</v>
      </c>
      <c r="K481" s="261">
        <f>IFERROR(IF(-SUM(K$20:K480)+K$15&lt;0.000001,0,IF($C481&gt;='H-32A-WP06 - Debt Service'!I$24,'H-32A-WP06 - Debt Service'!I$27/12,0)),"-")</f>
        <v>0</v>
      </c>
      <c r="L481" s="261">
        <f>IFERROR(IF(-SUM(L$20:L480)+L$15&lt;0.000001,0,IF($C481&gt;='H-32A-WP06 - Debt Service'!J$24,'H-32A-WP06 - Debt Service'!J$27/12,0)),"-")</f>
        <v>0</v>
      </c>
      <c r="M481" s="261">
        <f>IFERROR(IF(-SUM(M$20:M480)+M$15&lt;0.000001,0,IF($C481&gt;='H-32A-WP06 - Debt Service'!K$24,'H-32A-WP06 - Debt Service'!K$27/12,0)),"-")</f>
        <v>0</v>
      </c>
      <c r="N481" s="261"/>
      <c r="O481" s="261"/>
      <c r="P481" s="261">
        <f>IFERROR(IF(-SUM(P$20:P480)+P$15&lt;0.000001,0,IF($C481&gt;='H-32A-WP06 - Debt Service'!M$24,'H-32A-WP06 - Debt Service'!M$27/12,0)),"-")</f>
        <v>0</v>
      </c>
      <c r="Q481" s="261">
        <f>IFERROR(IF(-SUM(Q$20:Q480)+Q$15&lt;0.000001,0,IF($C481&gt;='H-32A-WP06 - Debt Service'!L$24,'H-32A-WP06 - Debt Service'!L$27/12,0)),"-")</f>
        <v>0</v>
      </c>
      <c r="R481" s="261">
        <f>IFERROR(IF(-SUM(R$20:R480)+R$15&lt;0.000001,0,IF($C481&gt;='H-32A-WP06 - Debt Service'!S$24,'H-32A-WP06 - Debt Service'!S$27/12,0)),"-")</f>
        <v>0</v>
      </c>
      <c r="S481" s="261">
        <f>IFERROR(IF(-SUM(S$20:S480)+S$15&lt;0.000001,0,IF($C481&gt;='H-32A-WP06 - Debt Service'!O$24,'H-32A-WP06 - Debt Service'!O$27/12,0)),"-")</f>
        <v>0</v>
      </c>
      <c r="T481" s="261">
        <f>IFERROR(IF(-SUM(T$20:T480)+T$15&lt;0.000001,0,IF($C481&gt;='H-32A-WP06 - Debt Service'!#REF!,'H-32A-WP06 - Debt Service'!#REF!/12,0)),"-")</f>
        <v>0</v>
      </c>
      <c r="U481" s="261">
        <f>IFERROR(IF(-SUM(U$20:U480)+U$15&lt;0.000001,0,IF($C481&gt;='H-32A-WP06 - Debt Service'!T$24,'H-32A-WP06 - Debt Service'!T$27/12,0)),"-")</f>
        <v>0</v>
      </c>
      <c r="V481" s="261">
        <f>IFERROR(IF(-SUM(V$20:V480)+V$15&lt;0.000001,0,IF($C481&gt;='H-32A-WP06 - Debt Service'!N$24,'H-32A-WP06 - Debt Service'!N$27/12,0)),"-")</f>
        <v>0</v>
      </c>
      <c r="W481" s="261">
        <f>IFERROR(IF(-SUM(W$20:W480)+W$15&lt;0.000001,0,IF($C481&gt;='H-32A-WP06 - Debt Service'!Q$24,'H-32A-WP06 - Debt Service'!Q$27/12,0)),"-")</f>
        <v>0</v>
      </c>
      <c r="X481" s="261">
        <f>IFERROR(IF(-SUM(X$20:X480)+X$15&lt;0.000001,0,IF($C481&gt;='H-32A-WP06 - Debt Service'!T$24,'H-32A-WP06 - Debt Service'!T$27/12,0)),"-")</f>
        <v>0</v>
      </c>
      <c r="Y481" s="261">
        <f>IFERROR(IF(-SUM(Y$20:Y480)+Y$15&lt;0.000001,0,IF($C481&gt;='H-32A-WP06 - Debt Service'!#REF!,'H-32A-WP06 - Debt Service'!#REF!/12,0)),"-")</f>
        <v>0</v>
      </c>
      <c r="Z481" s="261">
        <f>IFERROR(IF(-SUM(Z$20:Z480)+Z$15&lt;0.000001,0,IF($C481&gt;='H-32A-WP06 - Debt Service'!S$24,'H-32A-WP06 - Debt Service'!S$27/12,0)),"-")</f>
        <v>0</v>
      </c>
      <c r="AA481" s="261">
        <f>IFERROR(IF(-SUM(AA$20:AA480)+AA$15&lt;0.000001,0,IF($C481&gt;='H-32A-WP06 - Debt Service'!R$24,'H-32A-WP06 - Debt Service'!R$27/12,0)),"-")</f>
        <v>0</v>
      </c>
      <c r="AB481" s="261">
        <f>IFERROR(IF(-SUM(AB$20:AB480)+AB$15&lt;0.000001,0,IF($C481&gt;='H-32A-WP06 - Debt Service'!P$24,'H-32A-WP06 - Debt Service'!P$27/12,0)),"-")</f>
        <v>0</v>
      </c>
      <c r="AC481" s="261">
        <f>IFERROR(IF(-SUM(AC$20:AC480)+AC$15&lt;0.000001,0,IF($C481&gt;='H-32A-WP06 - Debt Service'!#REF!,'H-32A-WP06 - Debt Service'!#REF!/12,0)),"-")</f>
        <v>0</v>
      </c>
      <c r="AD481" s="261">
        <f>IFERROR(IF(-SUM(AD$20:AD480)+AD$15&lt;0.000001,0,IF($C481&gt;='H-32A-WP06 - Debt Service'!#REF!,'H-32A-WP06 - Debt Service'!#REF!/12,0)),"-")</f>
        <v>0</v>
      </c>
      <c r="AE481" s="261">
        <f>IFERROR(IF(-SUM(AE$20:AE480)+AE$15&lt;0.000001,0,IF($C481&gt;='H-32A-WP06 - Debt Service'!#REF!,'H-32A-WP06 - Debt Service'!#REF!/12,0)),"-")</f>
        <v>0</v>
      </c>
      <c r="AF481" s="261">
        <f>IFERROR(IF(-SUM(AF$20:AF480)+AF$15&lt;0.000001,0,IF($C481&gt;='H-32A-WP06 - Debt Service'!#REF!,'H-32A-WP06 - Debt Service'!#REF!/12,0)),"-")</f>
        <v>0</v>
      </c>
      <c r="AH481" s="252">
        <f t="shared" si="32"/>
        <v>2057</v>
      </c>
      <c r="AI481" s="273">
        <f t="shared" si="34"/>
        <v>57497</v>
      </c>
      <c r="AJ481" s="273"/>
      <c r="AK481" s="261" t="str">
        <f>IFERROR(IF(-SUM(AK$20:AK480)+AK$15&lt;0.000001,0,IF($C481&gt;='H-32A-WP06 - Debt Service'!AH$24,'H-32A-WP06 - Debt Service'!AH$27/12,0)),"-")</f>
        <v>-</v>
      </c>
      <c r="AL481" s="261">
        <f>IFERROR(IF(-SUM(AL$20:AL480)+AL$15&lt;0.000001,0,IF($C481&gt;='H-32A-WP06 - Debt Service'!AI$24,'H-32A-WP06 - Debt Service'!AI$27/12,0)),"-")</f>
        <v>0</v>
      </c>
      <c r="AM481" s="261">
        <f>IFERROR(IF(-SUM(AM$20:AM480)+AM$15&lt;0.000001,0,IF($C481&gt;='H-32A-WP06 - Debt Service'!AJ$24,'H-32A-WP06 - Debt Service'!AJ$27/12,0)),"-")</f>
        <v>0</v>
      </c>
      <c r="AN481" s="261">
        <f>IFERROR(IF(-SUM(AN$20:AN480)+AN$15&lt;0.000001,0,IF($C481&gt;='H-32A-WP06 - Debt Service'!AK$24,'H-32A-WP06 - Debt Service'!AK$27/12,0)),"-")</f>
        <v>0</v>
      </c>
      <c r="AO481" s="261">
        <f>IFERROR(IF(-SUM(AO$20:AO480)+AO$15&lt;0.000001,0,IF($C481&gt;='H-32A-WP06 - Debt Service'!AL$24,'H-32A-WP06 - Debt Service'!AL$27/12,0)),"-")</f>
        <v>0</v>
      </c>
      <c r="AP481" s="261">
        <f>IFERROR(IF(-SUM(AP$20:AP480)+AP$15&lt;0.000001,0,IF($C481&gt;='H-32A-WP06 - Debt Service'!AM$24,'H-32A-WP06 - Debt Service'!AM$27/12,0)),"-")</f>
        <v>0</v>
      </c>
      <c r="AQ481" s="261">
        <f>IFERROR(IF(-SUM(AQ$20:AQ480)+AQ$15&lt;0.000001,0,IF($C481&gt;='H-32A-WP06 - Debt Service'!AN$24,'H-32A-WP06 - Debt Service'!AN$27/12,0)),"-")</f>
        <v>0</v>
      </c>
      <c r="AR481" s="261">
        <f>IFERROR(IF(-SUM(AR$20:AR480)+AR$15&lt;0.000001,0,IF($C481&gt;='H-32A-WP06 - Debt Service'!AO$24,'H-32A-WP06 - Debt Service'!AO$27/12,0)),"-")</f>
        <v>0</v>
      </c>
      <c r="AS481" s="261">
        <f>IFERROR(IF(-SUM(AS$20:AS480)+AS$15&lt;0.000001,0,IF($C481&gt;='H-32A-WP06 - Debt Service'!AP$24,'H-32A-WP06 - Debt Service'!AP$27/12,0)),"-")</f>
        <v>0</v>
      </c>
      <c r="AT481" s="261">
        <f>IFERROR(IF(-SUM(AT$20:AT480)+AT$15&lt;0.000001,0,IF($C481&gt;='H-32A-WP06 - Debt Service'!AQ$24,'H-32A-WP06 - Debt Service'!AQ$27/12,0)),"-")</f>
        <v>0</v>
      </c>
    </row>
    <row r="482" spans="2:46" x14ac:dyDescent="0.35">
      <c r="B482" s="252">
        <f t="shared" si="31"/>
        <v>2057</v>
      </c>
      <c r="C482" s="273">
        <f t="shared" si="33"/>
        <v>57527</v>
      </c>
      <c r="D482" s="273"/>
      <c r="E482" s="261">
        <f>IFERROR(IF(-SUM(E$20:E481)+E$15&lt;0.000001,0,IF($C482&gt;='H-32A-WP06 - Debt Service'!C$24,'H-32A-WP06 - Debt Service'!C$27/12,0)),"-")</f>
        <v>0</v>
      </c>
      <c r="F482" s="261">
        <f>IFERROR(IF(-SUM(F$20:F481)+F$15&lt;0.000001,0,IF($C482&gt;='H-32A-WP06 - Debt Service'!D$24,'H-32A-WP06 - Debt Service'!D$27/12,0)),"-")</f>
        <v>0</v>
      </c>
      <c r="G482" s="261">
        <f>IFERROR(IF(-SUM(G$20:G481)+G$15&lt;0.000001,0,IF($C482&gt;='H-32A-WP06 - Debt Service'!E$24,'H-32A-WP06 - Debt Service'!E$27/12,0)),"-")</f>
        <v>0</v>
      </c>
      <c r="H482" s="261">
        <f>IFERROR(IF(-SUM(H$20:H481)+H$15&lt;0.000001,0,IF($C482&gt;='H-32A-WP06 - Debt Service'!F$24,'H-32A-WP06 - Debt Service'!F$27/12,0)),"-")</f>
        <v>0</v>
      </c>
      <c r="I482" s="261">
        <f>IFERROR(IF(-SUM(I$20:I481)+I$15&lt;0.000001,0,IF($C482&gt;='H-32A-WP06 - Debt Service'!G$24,'H-32A-WP06 - Debt Service'!G$27/12,0)),"-")</f>
        <v>0</v>
      </c>
      <c r="J482" s="261">
        <f>IFERROR(IF(-SUM(J$20:J481)+J$15&lt;0.000001,0,IF($C482&gt;='H-32A-WP06 - Debt Service'!H$24,'H-32A-WP06 - Debt Service'!H$27/12,0)),"-")</f>
        <v>0</v>
      </c>
      <c r="K482" s="261">
        <f>IFERROR(IF(-SUM(K$20:K481)+K$15&lt;0.000001,0,IF($C482&gt;='H-32A-WP06 - Debt Service'!I$24,'H-32A-WP06 - Debt Service'!I$27/12,0)),"-")</f>
        <v>0</v>
      </c>
      <c r="L482" s="261">
        <f>IFERROR(IF(-SUM(L$20:L481)+L$15&lt;0.000001,0,IF($C482&gt;='H-32A-WP06 - Debt Service'!J$24,'H-32A-WP06 - Debt Service'!J$27/12,0)),"-")</f>
        <v>0</v>
      </c>
      <c r="M482" s="261">
        <f>IFERROR(IF(-SUM(M$20:M481)+M$15&lt;0.000001,0,IF($C482&gt;='H-32A-WP06 - Debt Service'!K$24,'H-32A-WP06 - Debt Service'!K$27/12,0)),"-")</f>
        <v>0</v>
      </c>
      <c r="N482" s="261"/>
      <c r="O482" s="261"/>
      <c r="P482" s="261">
        <f>IFERROR(IF(-SUM(P$20:P481)+P$15&lt;0.000001,0,IF($C482&gt;='H-32A-WP06 - Debt Service'!M$24,'H-32A-WP06 - Debt Service'!M$27/12,0)),"-")</f>
        <v>0</v>
      </c>
      <c r="Q482" s="261">
        <f>IFERROR(IF(-SUM(Q$20:Q481)+Q$15&lt;0.000001,0,IF($C482&gt;='H-32A-WP06 - Debt Service'!L$24,'H-32A-WP06 - Debt Service'!L$27/12,0)),"-")</f>
        <v>0</v>
      </c>
      <c r="R482" s="261">
        <f>IFERROR(IF(-SUM(R$20:R481)+R$15&lt;0.000001,0,IF($C482&gt;='H-32A-WP06 - Debt Service'!S$24,'H-32A-WP06 - Debt Service'!S$27/12,0)),"-")</f>
        <v>0</v>
      </c>
      <c r="S482" s="261">
        <f>IFERROR(IF(-SUM(S$20:S481)+S$15&lt;0.000001,0,IF($C482&gt;='H-32A-WP06 - Debt Service'!O$24,'H-32A-WP06 - Debt Service'!O$27/12,0)),"-")</f>
        <v>0</v>
      </c>
      <c r="T482" s="261">
        <f>IFERROR(IF(-SUM(T$20:T481)+T$15&lt;0.000001,0,IF($C482&gt;='H-32A-WP06 - Debt Service'!#REF!,'H-32A-WP06 - Debt Service'!#REF!/12,0)),"-")</f>
        <v>0</v>
      </c>
      <c r="U482" s="261">
        <f>IFERROR(IF(-SUM(U$20:U481)+U$15&lt;0.000001,0,IF($C482&gt;='H-32A-WP06 - Debt Service'!T$24,'H-32A-WP06 - Debt Service'!T$27/12,0)),"-")</f>
        <v>0</v>
      </c>
      <c r="V482" s="261">
        <f>IFERROR(IF(-SUM(V$20:V481)+V$15&lt;0.000001,0,IF($C482&gt;='H-32A-WP06 - Debt Service'!N$24,'H-32A-WP06 - Debt Service'!N$27/12,0)),"-")</f>
        <v>0</v>
      </c>
      <c r="W482" s="261">
        <f>IFERROR(IF(-SUM(W$20:W481)+W$15&lt;0.000001,0,IF($C482&gt;='H-32A-WP06 - Debt Service'!Q$24,'H-32A-WP06 - Debt Service'!Q$27/12,0)),"-")</f>
        <v>0</v>
      </c>
      <c r="X482" s="261">
        <f>IFERROR(IF(-SUM(X$20:X481)+X$15&lt;0.000001,0,IF($C482&gt;='H-32A-WP06 - Debt Service'!T$24,'H-32A-WP06 - Debt Service'!T$27/12,0)),"-")</f>
        <v>0</v>
      </c>
      <c r="Y482" s="261">
        <f>IFERROR(IF(-SUM(Y$20:Y481)+Y$15&lt;0.000001,0,IF($C482&gt;='H-32A-WP06 - Debt Service'!#REF!,'H-32A-WP06 - Debt Service'!#REF!/12,0)),"-")</f>
        <v>0</v>
      </c>
      <c r="Z482" s="261">
        <f>IFERROR(IF(-SUM(Z$20:Z481)+Z$15&lt;0.000001,0,IF($C482&gt;='H-32A-WP06 - Debt Service'!S$24,'H-32A-WP06 - Debt Service'!S$27/12,0)),"-")</f>
        <v>0</v>
      </c>
      <c r="AA482" s="261">
        <f>IFERROR(IF(-SUM(AA$20:AA481)+AA$15&lt;0.000001,0,IF($C482&gt;='H-32A-WP06 - Debt Service'!R$24,'H-32A-WP06 - Debt Service'!R$27/12,0)),"-")</f>
        <v>0</v>
      </c>
      <c r="AB482" s="261">
        <f>IFERROR(IF(-SUM(AB$20:AB481)+AB$15&lt;0.000001,0,IF($C482&gt;='H-32A-WP06 - Debt Service'!P$24,'H-32A-WP06 - Debt Service'!P$27/12,0)),"-")</f>
        <v>0</v>
      </c>
      <c r="AC482" s="261">
        <f>IFERROR(IF(-SUM(AC$20:AC481)+AC$15&lt;0.000001,0,IF($C482&gt;='H-32A-WP06 - Debt Service'!#REF!,'H-32A-WP06 - Debt Service'!#REF!/12,0)),"-")</f>
        <v>0</v>
      </c>
      <c r="AD482" s="261">
        <f>IFERROR(IF(-SUM(AD$20:AD481)+AD$15&lt;0.000001,0,IF($C482&gt;='H-32A-WP06 - Debt Service'!#REF!,'H-32A-WP06 - Debt Service'!#REF!/12,0)),"-")</f>
        <v>0</v>
      </c>
      <c r="AE482" s="261">
        <f>IFERROR(IF(-SUM(AE$20:AE481)+AE$15&lt;0.000001,0,IF($C482&gt;='H-32A-WP06 - Debt Service'!#REF!,'H-32A-WP06 - Debt Service'!#REF!/12,0)),"-")</f>
        <v>0</v>
      </c>
      <c r="AF482" s="261">
        <f>IFERROR(IF(-SUM(AF$20:AF481)+AF$15&lt;0.000001,0,IF($C482&gt;='H-32A-WP06 - Debt Service'!#REF!,'H-32A-WP06 - Debt Service'!#REF!/12,0)),"-")</f>
        <v>0</v>
      </c>
      <c r="AH482" s="252">
        <f t="shared" si="32"/>
        <v>2057</v>
      </c>
      <c r="AI482" s="273">
        <f t="shared" si="34"/>
        <v>57527</v>
      </c>
      <c r="AJ482" s="273"/>
      <c r="AK482" s="261" t="str">
        <f>IFERROR(IF(-SUM(AK$20:AK481)+AK$15&lt;0.000001,0,IF($C482&gt;='H-32A-WP06 - Debt Service'!AH$24,'H-32A-WP06 - Debt Service'!AH$27/12,0)),"-")</f>
        <v>-</v>
      </c>
      <c r="AL482" s="261">
        <f>IFERROR(IF(-SUM(AL$20:AL481)+AL$15&lt;0.000001,0,IF($C482&gt;='H-32A-WP06 - Debt Service'!AI$24,'H-32A-WP06 - Debt Service'!AI$27/12,0)),"-")</f>
        <v>0</v>
      </c>
      <c r="AM482" s="261">
        <f>IFERROR(IF(-SUM(AM$20:AM481)+AM$15&lt;0.000001,0,IF($C482&gt;='H-32A-WP06 - Debt Service'!AJ$24,'H-32A-WP06 - Debt Service'!AJ$27/12,0)),"-")</f>
        <v>0</v>
      </c>
      <c r="AN482" s="261">
        <f>IFERROR(IF(-SUM(AN$20:AN481)+AN$15&lt;0.000001,0,IF($C482&gt;='H-32A-WP06 - Debt Service'!AK$24,'H-32A-WP06 - Debt Service'!AK$27/12,0)),"-")</f>
        <v>0</v>
      </c>
      <c r="AO482" s="261">
        <f>IFERROR(IF(-SUM(AO$20:AO481)+AO$15&lt;0.000001,0,IF($C482&gt;='H-32A-WP06 - Debt Service'!AL$24,'H-32A-WP06 - Debt Service'!AL$27/12,0)),"-")</f>
        <v>0</v>
      </c>
      <c r="AP482" s="261">
        <f>IFERROR(IF(-SUM(AP$20:AP481)+AP$15&lt;0.000001,0,IF($C482&gt;='H-32A-WP06 - Debt Service'!AM$24,'H-32A-WP06 - Debt Service'!AM$27/12,0)),"-")</f>
        <v>0</v>
      </c>
      <c r="AQ482" s="261">
        <f>IFERROR(IF(-SUM(AQ$20:AQ481)+AQ$15&lt;0.000001,0,IF($C482&gt;='H-32A-WP06 - Debt Service'!AN$24,'H-32A-WP06 - Debt Service'!AN$27/12,0)),"-")</f>
        <v>0</v>
      </c>
      <c r="AR482" s="261">
        <f>IFERROR(IF(-SUM(AR$20:AR481)+AR$15&lt;0.000001,0,IF($C482&gt;='H-32A-WP06 - Debt Service'!AO$24,'H-32A-WP06 - Debt Service'!AO$27/12,0)),"-")</f>
        <v>0</v>
      </c>
      <c r="AS482" s="261">
        <f>IFERROR(IF(-SUM(AS$20:AS481)+AS$15&lt;0.000001,0,IF($C482&gt;='H-32A-WP06 - Debt Service'!AP$24,'H-32A-WP06 - Debt Service'!AP$27/12,0)),"-")</f>
        <v>0</v>
      </c>
      <c r="AT482" s="261">
        <f>IFERROR(IF(-SUM(AT$20:AT481)+AT$15&lt;0.000001,0,IF($C482&gt;='H-32A-WP06 - Debt Service'!AQ$24,'H-32A-WP06 - Debt Service'!AQ$27/12,0)),"-")</f>
        <v>0</v>
      </c>
    </row>
    <row r="483" spans="2:46" x14ac:dyDescent="0.35">
      <c r="B483" s="252">
        <f t="shared" si="31"/>
        <v>2057</v>
      </c>
      <c r="C483" s="273">
        <f t="shared" si="33"/>
        <v>57558</v>
      </c>
      <c r="D483" s="273"/>
      <c r="E483" s="261">
        <f>IFERROR(IF(-SUM(E$20:E482)+E$15&lt;0.000001,0,IF($C483&gt;='H-32A-WP06 - Debt Service'!C$24,'H-32A-WP06 - Debt Service'!C$27/12,0)),"-")</f>
        <v>0</v>
      </c>
      <c r="F483" s="261">
        <f>IFERROR(IF(-SUM(F$20:F482)+F$15&lt;0.000001,0,IF($C483&gt;='H-32A-WP06 - Debt Service'!D$24,'H-32A-WP06 - Debt Service'!D$27/12,0)),"-")</f>
        <v>0</v>
      </c>
      <c r="G483" s="261">
        <f>IFERROR(IF(-SUM(G$20:G482)+G$15&lt;0.000001,0,IF($C483&gt;='H-32A-WP06 - Debt Service'!E$24,'H-32A-WP06 - Debt Service'!E$27/12,0)),"-")</f>
        <v>0</v>
      </c>
      <c r="H483" s="261">
        <f>IFERROR(IF(-SUM(H$20:H482)+H$15&lt;0.000001,0,IF($C483&gt;='H-32A-WP06 - Debt Service'!F$24,'H-32A-WP06 - Debt Service'!F$27/12,0)),"-")</f>
        <v>0</v>
      </c>
      <c r="I483" s="261">
        <f>IFERROR(IF(-SUM(I$20:I482)+I$15&lt;0.000001,0,IF($C483&gt;='H-32A-WP06 - Debt Service'!G$24,'H-32A-WP06 - Debt Service'!G$27/12,0)),"-")</f>
        <v>0</v>
      </c>
      <c r="J483" s="261">
        <f>IFERROR(IF(-SUM(J$20:J482)+J$15&lt;0.000001,0,IF($C483&gt;='H-32A-WP06 - Debt Service'!H$24,'H-32A-WP06 - Debt Service'!H$27/12,0)),"-")</f>
        <v>0</v>
      </c>
      <c r="K483" s="261">
        <f>IFERROR(IF(-SUM(K$20:K482)+K$15&lt;0.000001,0,IF($C483&gt;='H-32A-WP06 - Debt Service'!I$24,'H-32A-WP06 - Debt Service'!I$27/12,0)),"-")</f>
        <v>0</v>
      </c>
      <c r="L483" s="261">
        <f>IFERROR(IF(-SUM(L$20:L482)+L$15&lt;0.000001,0,IF($C483&gt;='H-32A-WP06 - Debt Service'!J$24,'H-32A-WP06 - Debt Service'!J$27/12,0)),"-")</f>
        <v>0</v>
      </c>
      <c r="M483" s="261">
        <f>IFERROR(IF(-SUM(M$20:M482)+M$15&lt;0.000001,0,IF($C483&gt;='H-32A-WP06 - Debt Service'!K$24,'H-32A-WP06 - Debt Service'!K$27/12,0)),"-")</f>
        <v>0</v>
      </c>
      <c r="N483" s="261"/>
      <c r="O483" s="261"/>
      <c r="P483" s="261">
        <f>IFERROR(IF(-SUM(P$20:P482)+P$15&lt;0.000001,0,IF($C483&gt;='H-32A-WP06 - Debt Service'!M$24,'H-32A-WP06 - Debt Service'!M$27/12,0)),"-")</f>
        <v>0</v>
      </c>
      <c r="Q483" s="261">
        <f>IFERROR(IF(-SUM(Q$20:Q482)+Q$15&lt;0.000001,0,IF($C483&gt;='H-32A-WP06 - Debt Service'!L$24,'H-32A-WP06 - Debt Service'!L$27/12,0)),"-")</f>
        <v>0</v>
      </c>
      <c r="R483" s="261">
        <f>IFERROR(IF(-SUM(R$20:R482)+R$15&lt;0.000001,0,IF($C483&gt;='H-32A-WP06 - Debt Service'!S$24,'H-32A-WP06 - Debt Service'!S$27/12,0)),"-")</f>
        <v>0</v>
      </c>
      <c r="S483" s="261">
        <f>IFERROR(IF(-SUM(S$20:S482)+S$15&lt;0.000001,0,IF($C483&gt;='H-32A-WP06 - Debt Service'!O$24,'H-32A-WP06 - Debt Service'!O$27/12,0)),"-")</f>
        <v>0</v>
      </c>
      <c r="T483" s="261">
        <f>IFERROR(IF(-SUM(T$20:T482)+T$15&lt;0.000001,0,IF($C483&gt;='H-32A-WP06 - Debt Service'!#REF!,'H-32A-WP06 - Debt Service'!#REF!/12,0)),"-")</f>
        <v>0</v>
      </c>
      <c r="U483" s="261">
        <f>IFERROR(IF(-SUM(U$20:U482)+U$15&lt;0.000001,0,IF($C483&gt;='H-32A-WP06 - Debt Service'!T$24,'H-32A-WP06 - Debt Service'!T$27/12,0)),"-")</f>
        <v>0</v>
      </c>
      <c r="V483" s="261">
        <f>IFERROR(IF(-SUM(V$20:V482)+V$15&lt;0.000001,0,IF($C483&gt;='H-32A-WP06 - Debt Service'!N$24,'H-32A-WP06 - Debt Service'!N$27/12,0)),"-")</f>
        <v>0</v>
      </c>
      <c r="W483" s="261">
        <f>IFERROR(IF(-SUM(W$20:W482)+W$15&lt;0.000001,0,IF($C483&gt;='H-32A-WP06 - Debt Service'!Q$24,'H-32A-WP06 - Debt Service'!Q$27/12,0)),"-")</f>
        <v>0</v>
      </c>
      <c r="X483" s="261">
        <f>IFERROR(IF(-SUM(X$20:X482)+X$15&lt;0.000001,0,IF($C483&gt;='H-32A-WP06 - Debt Service'!T$24,'H-32A-WP06 - Debt Service'!T$27/12,0)),"-")</f>
        <v>0</v>
      </c>
      <c r="Y483" s="261">
        <f>IFERROR(IF(-SUM(Y$20:Y482)+Y$15&lt;0.000001,0,IF($C483&gt;='H-32A-WP06 - Debt Service'!#REF!,'H-32A-WP06 - Debt Service'!#REF!/12,0)),"-")</f>
        <v>0</v>
      </c>
      <c r="Z483" s="261">
        <f>IFERROR(IF(-SUM(Z$20:Z482)+Z$15&lt;0.000001,0,IF($C483&gt;='H-32A-WP06 - Debt Service'!S$24,'H-32A-WP06 - Debt Service'!S$27/12,0)),"-")</f>
        <v>0</v>
      </c>
      <c r="AA483" s="261">
        <f>IFERROR(IF(-SUM(AA$20:AA482)+AA$15&lt;0.000001,0,IF($C483&gt;='H-32A-WP06 - Debt Service'!R$24,'H-32A-WP06 - Debt Service'!R$27/12,0)),"-")</f>
        <v>0</v>
      </c>
      <c r="AB483" s="261">
        <f>IFERROR(IF(-SUM(AB$20:AB482)+AB$15&lt;0.000001,0,IF($C483&gt;='H-32A-WP06 - Debt Service'!P$24,'H-32A-WP06 - Debt Service'!P$27/12,0)),"-")</f>
        <v>0</v>
      </c>
      <c r="AC483" s="261">
        <f>IFERROR(IF(-SUM(AC$20:AC482)+AC$15&lt;0.000001,0,IF($C483&gt;='H-32A-WP06 - Debt Service'!#REF!,'H-32A-WP06 - Debt Service'!#REF!/12,0)),"-")</f>
        <v>0</v>
      </c>
      <c r="AD483" s="261">
        <f>IFERROR(IF(-SUM(AD$20:AD482)+AD$15&lt;0.000001,0,IF($C483&gt;='H-32A-WP06 - Debt Service'!#REF!,'H-32A-WP06 - Debt Service'!#REF!/12,0)),"-")</f>
        <v>0</v>
      </c>
      <c r="AE483" s="261">
        <f>IFERROR(IF(-SUM(AE$20:AE482)+AE$15&lt;0.000001,0,IF($C483&gt;='H-32A-WP06 - Debt Service'!#REF!,'H-32A-WP06 - Debt Service'!#REF!/12,0)),"-")</f>
        <v>0</v>
      </c>
      <c r="AF483" s="261">
        <f>IFERROR(IF(-SUM(AF$20:AF482)+AF$15&lt;0.000001,0,IF($C483&gt;='H-32A-WP06 - Debt Service'!#REF!,'H-32A-WP06 - Debt Service'!#REF!/12,0)),"-")</f>
        <v>0</v>
      </c>
      <c r="AH483" s="252">
        <f t="shared" si="32"/>
        <v>2057</v>
      </c>
      <c r="AI483" s="273">
        <f t="shared" si="34"/>
        <v>57558</v>
      </c>
      <c r="AJ483" s="273"/>
      <c r="AK483" s="261" t="str">
        <f>IFERROR(IF(-SUM(AK$20:AK482)+AK$15&lt;0.000001,0,IF($C483&gt;='H-32A-WP06 - Debt Service'!AH$24,'H-32A-WP06 - Debt Service'!AH$27/12,0)),"-")</f>
        <v>-</v>
      </c>
      <c r="AL483" s="261">
        <f>IFERROR(IF(-SUM(AL$20:AL482)+AL$15&lt;0.000001,0,IF($C483&gt;='H-32A-WP06 - Debt Service'!AI$24,'H-32A-WP06 - Debt Service'!AI$27/12,0)),"-")</f>
        <v>0</v>
      </c>
      <c r="AM483" s="261">
        <f>IFERROR(IF(-SUM(AM$20:AM482)+AM$15&lt;0.000001,0,IF($C483&gt;='H-32A-WP06 - Debt Service'!AJ$24,'H-32A-WP06 - Debt Service'!AJ$27/12,0)),"-")</f>
        <v>0</v>
      </c>
      <c r="AN483" s="261">
        <f>IFERROR(IF(-SUM(AN$20:AN482)+AN$15&lt;0.000001,0,IF($C483&gt;='H-32A-WP06 - Debt Service'!AK$24,'H-32A-WP06 - Debt Service'!AK$27/12,0)),"-")</f>
        <v>0</v>
      </c>
      <c r="AO483" s="261">
        <f>IFERROR(IF(-SUM(AO$20:AO482)+AO$15&lt;0.000001,0,IF($C483&gt;='H-32A-WP06 - Debt Service'!AL$24,'H-32A-WP06 - Debt Service'!AL$27/12,0)),"-")</f>
        <v>0</v>
      </c>
      <c r="AP483" s="261">
        <f>IFERROR(IF(-SUM(AP$20:AP482)+AP$15&lt;0.000001,0,IF($C483&gt;='H-32A-WP06 - Debt Service'!AM$24,'H-32A-WP06 - Debt Service'!AM$27/12,0)),"-")</f>
        <v>0</v>
      </c>
      <c r="AQ483" s="261">
        <f>IFERROR(IF(-SUM(AQ$20:AQ482)+AQ$15&lt;0.000001,0,IF($C483&gt;='H-32A-WP06 - Debt Service'!AN$24,'H-32A-WP06 - Debt Service'!AN$27/12,0)),"-")</f>
        <v>0</v>
      </c>
      <c r="AR483" s="261">
        <f>IFERROR(IF(-SUM(AR$20:AR482)+AR$15&lt;0.000001,0,IF($C483&gt;='H-32A-WP06 - Debt Service'!AO$24,'H-32A-WP06 - Debt Service'!AO$27/12,0)),"-")</f>
        <v>0</v>
      </c>
      <c r="AS483" s="261">
        <f>IFERROR(IF(-SUM(AS$20:AS482)+AS$15&lt;0.000001,0,IF($C483&gt;='H-32A-WP06 - Debt Service'!AP$24,'H-32A-WP06 - Debt Service'!AP$27/12,0)),"-")</f>
        <v>0</v>
      </c>
      <c r="AT483" s="261">
        <f>IFERROR(IF(-SUM(AT$20:AT482)+AT$15&lt;0.000001,0,IF($C483&gt;='H-32A-WP06 - Debt Service'!AQ$24,'H-32A-WP06 - Debt Service'!AQ$27/12,0)),"-")</f>
        <v>0</v>
      </c>
    </row>
    <row r="484" spans="2:46" x14ac:dyDescent="0.35">
      <c r="B484" s="252">
        <f t="shared" si="31"/>
        <v>2057</v>
      </c>
      <c r="C484" s="273">
        <f t="shared" si="33"/>
        <v>57589</v>
      </c>
      <c r="D484" s="273"/>
      <c r="E484" s="261">
        <f>IFERROR(IF(-SUM(E$20:E483)+E$15&lt;0.000001,0,IF($C484&gt;='H-32A-WP06 - Debt Service'!C$24,'H-32A-WP06 - Debt Service'!C$27/12,0)),"-")</f>
        <v>0</v>
      </c>
      <c r="F484" s="261">
        <f>IFERROR(IF(-SUM(F$20:F483)+F$15&lt;0.000001,0,IF($C484&gt;='H-32A-WP06 - Debt Service'!D$24,'H-32A-WP06 - Debt Service'!D$27/12,0)),"-")</f>
        <v>0</v>
      </c>
      <c r="G484" s="261">
        <f>IFERROR(IF(-SUM(G$20:G483)+G$15&lt;0.000001,0,IF($C484&gt;='H-32A-WP06 - Debt Service'!E$24,'H-32A-WP06 - Debt Service'!E$27/12,0)),"-")</f>
        <v>0</v>
      </c>
      <c r="H484" s="261">
        <f>IFERROR(IF(-SUM(H$20:H483)+H$15&lt;0.000001,0,IF($C484&gt;='H-32A-WP06 - Debt Service'!F$24,'H-32A-WP06 - Debt Service'!F$27/12,0)),"-")</f>
        <v>0</v>
      </c>
      <c r="I484" s="261">
        <f>IFERROR(IF(-SUM(I$20:I483)+I$15&lt;0.000001,0,IF($C484&gt;='H-32A-WP06 - Debt Service'!G$24,'H-32A-WP06 - Debt Service'!G$27/12,0)),"-")</f>
        <v>0</v>
      </c>
      <c r="J484" s="261">
        <f>IFERROR(IF(-SUM(J$20:J483)+J$15&lt;0.000001,0,IF($C484&gt;='H-32A-WP06 - Debt Service'!H$24,'H-32A-WP06 - Debt Service'!H$27/12,0)),"-")</f>
        <v>0</v>
      </c>
      <c r="K484" s="261">
        <f>IFERROR(IF(-SUM(K$20:K483)+K$15&lt;0.000001,0,IF($C484&gt;='H-32A-WP06 - Debt Service'!I$24,'H-32A-WP06 - Debt Service'!I$27/12,0)),"-")</f>
        <v>0</v>
      </c>
      <c r="L484" s="261">
        <f>IFERROR(IF(-SUM(L$20:L483)+L$15&lt;0.000001,0,IF($C484&gt;='H-32A-WP06 - Debt Service'!J$24,'H-32A-WP06 - Debt Service'!J$27/12,0)),"-")</f>
        <v>0</v>
      </c>
      <c r="M484" s="261">
        <f>IFERROR(IF(-SUM(M$20:M483)+M$15&lt;0.000001,0,IF($C484&gt;='H-32A-WP06 - Debt Service'!K$24,'H-32A-WP06 - Debt Service'!K$27/12,0)),"-")</f>
        <v>0</v>
      </c>
      <c r="N484" s="261"/>
      <c r="O484" s="261"/>
      <c r="P484" s="261">
        <f>IFERROR(IF(-SUM(P$20:P483)+P$15&lt;0.000001,0,IF($C484&gt;='H-32A-WP06 - Debt Service'!M$24,'H-32A-WP06 - Debt Service'!M$27/12,0)),"-")</f>
        <v>0</v>
      </c>
      <c r="Q484" s="261">
        <f>IFERROR(IF(-SUM(Q$20:Q483)+Q$15&lt;0.000001,0,IF($C484&gt;='H-32A-WP06 - Debt Service'!L$24,'H-32A-WP06 - Debt Service'!L$27/12,0)),"-")</f>
        <v>0</v>
      </c>
      <c r="R484" s="261">
        <f>IFERROR(IF(-SUM(R$20:R483)+R$15&lt;0.000001,0,IF($C484&gt;='H-32A-WP06 - Debt Service'!S$24,'H-32A-WP06 - Debt Service'!S$27/12,0)),"-")</f>
        <v>0</v>
      </c>
      <c r="S484" s="261">
        <f>IFERROR(IF(-SUM(S$20:S483)+S$15&lt;0.000001,0,IF($C484&gt;='H-32A-WP06 - Debt Service'!O$24,'H-32A-WP06 - Debt Service'!O$27/12,0)),"-")</f>
        <v>0</v>
      </c>
      <c r="T484" s="261">
        <f>IFERROR(IF(-SUM(T$20:T483)+T$15&lt;0.000001,0,IF($C484&gt;='H-32A-WP06 - Debt Service'!#REF!,'H-32A-WP06 - Debt Service'!#REF!/12,0)),"-")</f>
        <v>0</v>
      </c>
      <c r="U484" s="261">
        <f>IFERROR(IF(-SUM(U$20:U483)+U$15&lt;0.000001,0,IF($C484&gt;='H-32A-WP06 - Debt Service'!T$24,'H-32A-WP06 - Debt Service'!T$27/12,0)),"-")</f>
        <v>0</v>
      </c>
      <c r="V484" s="261">
        <f>IFERROR(IF(-SUM(V$20:V483)+V$15&lt;0.000001,0,IF($C484&gt;='H-32A-WP06 - Debt Service'!N$24,'H-32A-WP06 - Debt Service'!N$27/12,0)),"-")</f>
        <v>0</v>
      </c>
      <c r="W484" s="261">
        <f>IFERROR(IF(-SUM(W$20:W483)+W$15&lt;0.000001,0,IF($C484&gt;='H-32A-WP06 - Debt Service'!Q$24,'H-32A-WP06 - Debt Service'!Q$27/12,0)),"-")</f>
        <v>0</v>
      </c>
      <c r="X484" s="261">
        <f>IFERROR(IF(-SUM(X$20:X483)+X$15&lt;0.000001,0,IF($C484&gt;='H-32A-WP06 - Debt Service'!T$24,'H-32A-WP06 - Debt Service'!T$27/12,0)),"-")</f>
        <v>0</v>
      </c>
      <c r="Y484" s="261">
        <f>IFERROR(IF(-SUM(Y$20:Y483)+Y$15&lt;0.000001,0,IF($C484&gt;='H-32A-WP06 - Debt Service'!#REF!,'H-32A-WP06 - Debt Service'!#REF!/12,0)),"-")</f>
        <v>0</v>
      </c>
      <c r="Z484" s="261">
        <f>IFERROR(IF(-SUM(Z$20:Z483)+Z$15&lt;0.000001,0,IF($C484&gt;='H-32A-WP06 - Debt Service'!S$24,'H-32A-WP06 - Debt Service'!S$27/12,0)),"-")</f>
        <v>0</v>
      </c>
      <c r="AA484" s="261">
        <f>IFERROR(IF(-SUM(AA$20:AA483)+AA$15&lt;0.000001,0,IF($C484&gt;='H-32A-WP06 - Debt Service'!R$24,'H-32A-WP06 - Debt Service'!R$27/12,0)),"-")</f>
        <v>0</v>
      </c>
      <c r="AB484" s="261">
        <f>IFERROR(IF(-SUM(AB$20:AB483)+AB$15&lt;0.000001,0,IF($C484&gt;='H-32A-WP06 - Debt Service'!P$24,'H-32A-WP06 - Debt Service'!P$27/12,0)),"-")</f>
        <v>0</v>
      </c>
      <c r="AC484" s="261">
        <f>IFERROR(IF(-SUM(AC$20:AC483)+AC$15&lt;0.000001,0,IF($C484&gt;='H-32A-WP06 - Debt Service'!#REF!,'H-32A-WP06 - Debt Service'!#REF!/12,0)),"-")</f>
        <v>0</v>
      </c>
      <c r="AD484" s="261">
        <f>IFERROR(IF(-SUM(AD$20:AD483)+AD$15&lt;0.000001,0,IF($C484&gt;='H-32A-WP06 - Debt Service'!#REF!,'H-32A-WP06 - Debt Service'!#REF!/12,0)),"-")</f>
        <v>0</v>
      </c>
      <c r="AE484" s="261">
        <f>IFERROR(IF(-SUM(AE$20:AE483)+AE$15&lt;0.000001,0,IF($C484&gt;='H-32A-WP06 - Debt Service'!#REF!,'H-32A-WP06 - Debt Service'!#REF!/12,0)),"-")</f>
        <v>0</v>
      </c>
      <c r="AF484" s="261">
        <f>IFERROR(IF(-SUM(AF$20:AF483)+AF$15&lt;0.000001,0,IF($C484&gt;='H-32A-WP06 - Debt Service'!#REF!,'H-32A-WP06 - Debt Service'!#REF!/12,0)),"-")</f>
        <v>0</v>
      </c>
      <c r="AH484" s="252">
        <f t="shared" si="32"/>
        <v>2057</v>
      </c>
      <c r="AI484" s="273">
        <f t="shared" si="34"/>
        <v>57589</v>
      </c>
      <c r="AJ484" s="273"/>
      <c r="AK484" s="261" t="str">
        <f>IFERROR(IF(-SUM(AK$20:AK483)+AK$15&lt;0.000001,0,IF($C484&gt;='H-32A-WP06 - Debt Service'!AH$24,'H-32A-WP06 - Debt Service'!AH$27/12,0)),"-")</f>
        <v>-</v>
      </c>
      <c r="AL484" s="261">
        <f>IFERROR(IF(-SUM(AL$20:AL483)+AL$15&lt;0.000001,0,IF($C484&gt;='H-32A-WP06 - Debt Service'!AI$24,'H-32A-WP06 - Debt Service'!AI$27/12,0)),"-")</f>
        <v>0</v>
      </c>
      <c r="AM484" s="261">
        <f>IFERROR(IF(-SUM(AM$20:AM483)+AM$15&lt;0.000001,0,IF($C484&gt;='H-32A-WP06 - Debt Service'!AJ$24,'H-32A-WP06 - Debt Service'!AJ$27/12,0)),"-")</f>
        <v>0</v>
      </c>
      <c r="AN484" s="261">
        <f>IFERROR(IF(-SUM(AN$20:AN483)+AN$15&lt;0.000001,0,IF($C484&gt;='H-32A-WP06 - Debt Service'!AK$24,'H-32A-WP06 - Debt Service'!AK$27/12,0)),"-")</f>
        <v>0</v>
      </c>
      <c r="AO484" s="261">
        <f>IFERROR(IF(-SUM(AO$20:AO483)+AO$15&lt;0.000001,0,IF($C484&gt;='H-32A-WP06 - Debt Service'!AL$24,'H-32A-WP06 - Debt Service'!AL$27/12,0)),"-")</f>
        <v>0</v>
      </c>
      <c r="AP484" s="261">
        <f>IFERROR(IF(-SUM(AP$20:AP483)+AP$15&lt;0.000001,0,IF($C484&gt;='H-32A-WP06 - Debt Service'!AM$24,'H-32A-WP06 - Debt Service'!AM$27/12,0)),"-")</f>
        <v>0</v>
      </c>
      <c r="AQ484" s="261">
        <f>IFERROR(IF(-SUM(AQ$20:AQ483)+AQ$15&lt;0.000001,0,IF($C484&gt;='H-32A-WP06 - Debt Service'!AN$24,'H-32A-WP06 - Debt Service'!AN$27/12,0)),"-")</f>
        <v>0</v>
      </c>
      <c r="AR484" s="261">
        <f>IFERROR(IF(-SUM(AR$20:AR483)+AR$15&lt;0.000001,0,IF($C484&gt;='H-32A-WP06 - Debt Service'!AO$24,'H-32A-WP06 - Debt Service'!AO$27/12,0)),"-")</f>
        <v>0</v>
      </c>
      <c r="AS484" s="261">
        <f>IFERROR(IF(-SUM(AS$20:AS483)+AS$15&lt;0.000001,0,IF($C484&gt;='H-32A-WP06 - Debt Service'!AP$24,'H-32A-WP06 - Debt Service'!AP$27/12,0)),"-")</f>
        <v>0</v>
      </c>
      <c r="AT484" s="261">
        <f>IFERROR(IF(-SUM(AT$20:AT483)+AT$15&lt;0.000001,0,IF($C484&gt;='H-32A-WP06 - Debt Service'!AQ$24,'H-32A-WP06 - Debt Service'!AQ$27/12,0)),"-")</f>
        <v>0</v>
      </c>
    </row>
    <row r="485" spans="2:46" x14ac:dyDescent="0.35">
      <c r="B485" s="252">
        <f t="shared" si="31"/>
        <v>2057</v>
      </c>
      <c r="C485" s="273">
        <f t="shared" si="33"/>
        <v>57619</v>
      </c>
      <c r="D485" s="273"/>
      <c r="E485" s="261">
        <f>IFERROR(IF(-SUM(E$20:E484)+E$15&lt;0.000001,0,IF($C485&gt;='H-32A-WP06 - Debt Service'!C$24,'H-32A-WP06 - Debt Service'!C$27/12,0)),"-")</f>
        <v>0</v>
      </c>
      <c r="F485" s="261">
        <f>IFERROR(IF(-SUM(F$20:F484)+F$15&lt;0.000001,0,IF($C485&gt;='H-32A-WP06 - Debt Service'!D$24,'H-32A-WP06 - Debt Service'!D$27/12,0)),"-")</f>
        <v>0</v>
      </c>
      <c r="G485" s="261">
        <f>IFERROR(IF(-SUM(G$20:G484)+G$15&lt;0.000001,0,IF($C485&gt;='H-32A-WP06 - Debt Service'!E$24,'H-32A-WP06 - Debt Service'!E$27/12,0)),"-")</f>
        <v>0</v>
      </c>
      <c r="H485" s="261">
        <f>IFERROR(IF(-SUM(H$20:H484)+H$15&lt;0.000001,0,IF($C485&gt;='H-32A-WP06 - Debt Service'!F$24,'H-32A-WP06 - Debt Service'!F$27/12,0)),"-")</f>
        <v>0</v>
      </c>
      <c r="I485" s="261">
        <f>IFERROR(IF(-SUM(I$20:I484)+I$15&lt;0.000001,0,IF($C485&gt;='H-32A-WP06 - Debt Service'!G$24,'H-32A-WP06 - Debt Service'!G$27/12,0)),"-")</f>
        <v>0</v>
      </c>
      <c r="J485" s="261">
        <f>IFERROR(IF(-SUM(J$20:J484)+J$15&lt;0.000001,0,IF($C485&gt;='H-32A-WP06 - Debt Service'!H$24,'H-32A-WP06 - Debt Service'!H$27/12,0)),"-")</f>
        <v>0</v>
      </c>
      <c r="K485" s="261">
        <f>IFERROR(IF(-SUM(K$20:K484)+K$15&lt;0.000001,0,IF($C485&gt;='H-32A-WP06 - Debt Service'!I$24,'H-32A-WP06 - Debt Service'!I$27/12,0)),"-")</f>
        <v>0</v>
      </c>
      <c r="L485" s="261">
        <f>IFERROR(IF(-SUM(L$20:L484)+L$15&lt;0.000001,0,IF($C485&gt;='H-32A-WP06 - Debt Service'!J$24,'H-32A-WP06 - Debt Service'!J$27/12,0)),"-")</f>
        <v>0</v>
      </c>
      <c r="M485" s="261">
        <f>IFERROR(IF(-SUM(M$20:M484)+M$15&lt;0.000001,0,IF($C485&gt;='H-32A-WP06 - Debt Service'!K$24,'H-32A-WP06 - Debt Service'!K$27/12,0)),"-")</f>
        <v>0</v>
      </c>
      <c r="N485" s="261"/>
      <c r="O485" s="261"/>
      <c r="P485" s="261">
        <f>IFERROR(IF(-SUM(P$20:P484)+P$15&lt;0.000001,0,IF($C485&gt;='H-32A-WP06 - Debt Service'!M$24,'H-32A-WP06 - Debt Service'!M$27/12,0)),"-")</f>
        <v>0</v>
      </c>
      <c r="Q485" s="261">
        <f>IFERROR(IF(-SUM(Q$20:Q484)+Q$15&lt;0.000001,0,IF($C485&gt;='H-32A-WP06 - Debt Service'!L$24,'H-32A-WP06 - Debt Service'!L$27/12,0)),"-")</f>
        <v>0</v>
      </c>
      <c r="R485" s="261">
        <f>IFERROR(IF(-SUM(R$20:R484)+R$15&lt;0.000001,0,IF($C485&gt;='H-32A-WP06 - Debt Service'!S$24,'H-32A-WP06 - Debt Service'!S$27/12,0)),"-")</f>
        <v>0</v>
      </c>
      <c r="S485" s="261">
        <f>IFERROR(IF(-SUM(S$20:S484)+S$15&lt;0.000001,0,IF($C485&gt;='H-32A-WP06 - Debt Service'!O$24,'H-32A-WP06 - Debt Service'!O$27/12,0)),"-")</f>
        <v>0</v>
      </c>
      <c r="T485" s="261">
        <f>IFERROR(IF(-SUM(T$20:T484)+T$15&lt;0.000001,0,IF($C485&gt;='H-32A-WP06 - Debt Service'!#REF!,'H-32A-WP06 - Debt Service'!#REF!/12,0)),"-")</f>
        <v>0</v>
      </c>
      <c r="U485" s="261">
        <f>IFERROR(IF(-SUM(U$20:U484)+U$15&lt;0.000001,0,IF($C485&gt;='H-32A-WP06 - Debt Service'!T$24,'H-32A-WP06 - Debt Service'!T$27/12,0)),"-")</f>
        <v>0</v>
      </c>
      <c r="V485" s="261">
        <f>IFERROR(IF(-SUM(V$20:V484)+V$15&lt;0.000001,0,IF($C485&gt;='H-32A-WP06 - Debt Service'!N$24,'H-32A-WP06 - Debt Service'!N$27/12,0)),"-")</f>
        <v>0</v>
      </c>
      <c r="W485" s="261">
        <f>IFERROR(IF(-SUM(W$20:W484)+W$15&lt;0.000001,0,IF($C485&gt;='H-32A-WP06 - Debt Service'!Q$24,'H-32A-WP06 - Debt Service'!Q$27/12,0)),"-")</f>
        <v>0</v>
      </c>
      <c r="X485" s="261">
        <f>IFERROR(IF(-SUM(X$20:X484)+X$15&lt;0.000001,0,IF($C485&gt;='H-32A-WP06 - Debt Service'!T$24,'H-32A-WP06 - Debt Service'!T$27/12,0)),"-")</f>
        <v>0</v>
      </c>
      <c r="Y485" s="261">
        <f>IFERROR(IF(-SUM(Y$20:Y484)+Y$15&lt;0.000001,0,IF($C485&gt;='H-32A-WP06 - Debt Service'!#REF!,'H-32A-WP06 - Debt Service'!#REF!/12,0)),"-")</f>
        <v>0</v>
      </c>
      <c r="Z485" s="261">
        <f>IFERROR(IF(-SUM(Z$20:Z484)+Z$15&lt;0.000001,0,IF($C485&gt;='H-32A-WP06 - Debt Service'!S$24,'H-32A-WP06 - Debt Service'!S$27/12,0)),"-")</f>
        <v>0</v>
      </c>
      <c r="AA485" s="261">
        <f>IFERROR(IF(-SUM(AA$20:AA484)+AA$15&lt;0.000001,0,IF($C485&gt;='H-32A-WP06 - Debt Service'!R$24,'H-32A-WP06 - Debt Service'!R$27/12,0)),"-")</f>
        <v>0</v>
      </c>
      <c r="AB485" s="261">
        <f>IFERROR(IF(-SUM(AB$20:AB484)+AB$15&lt;0.000001,0,IF($C485&gt;='H-32A-WP06 - Debt Service'!P$24,'H-32A-WP06 - Debt Service'!P$27/12,0)),"-")</f>
        <v>0</v>
      </c>
      <c r="AC485" s="261">
        <f>IFERROR(IF(-SUM(AC$20:AC484)+AC$15&lt;0.000001,0,IF($C485&gt;='H-32A-WP06 - Debt Service'!#REF!,'H-32A-WP06 - Debt Service'!#REF!/12,0)),"-")</f>
        <v>0</v>
      </c>
      <c r="AD485" s="261">
        <f>IFERROR(IF(-SUM(AD$20:AD484)+AD$15&lt;0.000001,0,IF($C485&gt;='H-32A-WP06 - Debt Service'!#REF!,'H-32A-WP06 - Debt Service'!#REF!/12,0)),"-")</f>
        <v>0</v>
      </c>
      <c r="AE485" s="261">
        <f>IFERROR(IF(-SUM(AE$20:AE484)+AE$15&lt;0.000001,0,IF($C485&gt;='H-32A-WP06 - Debt Service'!#REF!,'H-32A-WP06 - Debt Service'!#REF!/12,0)),"-")</f>
        <v>0</v>
      </c>
      <c r="AF485" s="261">
        <f>IFERROR(IF(-SUM(AF$20:AF484)+AF$15&lt;0.000001,0,IF($C485&gt;='H-32A-WP06 - Debt Service'!#REF!,'H-32A-WP06 - Debt Service'!#REF!/12,0)),"-")</f>
        <v>0</v>
      </c>
      <c r="AH485" s="252">
        <f t="shared" si="32"/>
        <v>2057</v>
      </c>
      <c r="AI485" s="273">
        <f t="shared" si="34"/>
        <v>57619</v>
      </c>
      <c r="AJ485" s="273"/>
      <c r="AK485" s="261" t="str">
        <f>IFERROR(IF(-SUM(AK$20:AK484)+AK$15&lt;0.000001,0,IF($C485&gt;='H-32A-WP06 - Debt Service'!AH$24,'H-32A-WP06 - Debt Service'!AH$27/12,0)),"-")</f>
        <v>-</v>
      </c>
      <c r="AL485" s="261">
        <f>IFERROR(IF(-SUM(AL$20:AL484)+AL$15&lt;0.000001,0,IF($C485&gt;='H-32A-WP06 - Debt Service'!AI$24,'H-32A-WP06 - Debt Service'!AI$27/12,0)),"-")</f>
        <v>0</v>
      </c>
      <c r="AM485" s="261">
        <f>IFERROR(IF(-SUM(AM$20:AM484)+AM$15&lt;0.000001,0,IF($C485&gt;='H-32A-WP06 - Debt Service'!AJ$24,'H-32A-WP06 - Debt Service'!AJ$27/12,0)),"-")</f>
        <v>0</v>
      </c>
      <c r="AN485" s="261">
        <f>IFERROR(IF(-SUM(AN$20:AN484)+AN$15&lt;0.000001,0,IF($C485&gt;='H-32A-WP06 - Debt Service'!AK$24,'H-32A-WP06 - Debt Service'!AK$27/12,0)),"-")</f>
        <v>0</v>
      </c>
      <c r="AO485" s="261">
        <f>IFERROR(IF(-SUM(AO$20:AO484)+AO$15&lt;0.000001,0,IF($C485&gt;='H-32A-WP06 - Debt Service'!AL$24,'H-32A-WP06 - Debt Service'!AL$27/12,0)),"-")</f>
        <v>0</v>
      </c>
      <c r="AP485" s="261">
        <f>IFERROR(IF(-SUM(AP$20:AP484)+AP$15&lt;0.000001,0,IF($C485&gt;='H-32A-WP06 - Debt Service'!AM$24,'H-32A-WP06 - Debt Service'!AM$27/12,0)),"-")</f>
        <v>0</v>
      </c>
      <c r="AQ485" s="261">
        <f>IFERROR(IF(-SUM(AQ$20:AQ484)+AQ$15&lt;0.000001,0,IF($C485&gt;='H-32A-WP06 - Debt Service'!AN$24,'H-32A-WP06 - Debt Service'!AN$27/12,0)),"-")</f>
        <v>0</v>
      </c>
      <c r="AR485" s="261">
        <f>IFERROR(IF(-SUM(AR$20:AR484)+AR$15&lt;0.000001,0,IF($C485&gt;='H-32A-WP06 - Debt Service'!AO$24,'H-32A-WP06 - Debt Service'!AO$27/12,0)),"-")</f>
        <v>0</v>
      </c>
      <c r="AS485" s="261">
        <f>IFERROR(IF(-SUM(AS$20:AS484)+AS$15&lt;0.000001,0,IF($C485&gt;='H-32A-WP06 - Debt Service'!AP$24,'H-32A-WP06 - Debt Service'!AP$27/12,0)),"-")</f>
        <v>0</v>
      </c>
      <c r="AT485" s="261">
        <f>IFERROR(IF(-SUM(AT$20:AT484)+AT$15&lt;0.000001,0,IF($C485&gt;='H-32A-WP06 - Debt Service'!AQ$24,'H-32A-WP06 - Debt Service'!AQ$27/12,0)),"-")</f>
        <v>0</v>
      </c>
    </row>
    <row r="486" spans="2:46" x14ac:dyDescent="0.35">
      <c r="B486" s="252">
        <f t="shared" si="31"/>
        <v>2057</v>
      </c>
      <c r="C486" s="273">
        <f t="shared" si="33"/>
        <v>57650</v>
      </c>
      <c r="D486" s="273"/>
      <c r="E486" s="261">
        <f>IFERROR(IF(-SUM(E$20:E485)+E$15&lt;0.000001,0,IF($C486&gt;='H-32A-WP06 - Debt Service'!C$24,'H-32A-WP06 - Debt Service'!C$27/12,0)),"-")</f>
        <v>0</v>
      </c>
      <c r="F486" s="261">
        <f>IFERROR(IF(-SUM(F$20:F485)+F$15&lt;0.000001,0,IF($C486&gt;='H-32A-WP06 - Debt Service'!D$24,'H-32A-WP06 - Debt Service'!D$27/12,0)),"-")</f>
        <v>0</v>
      </c>
      <c r="G486" s="261">
        <f>IFERROR(IF(-SUM(G$20:G485)+G$15&lt;0.000001,0,IF($C486&gt;='H-32A-WP06 - Debt Service'!E$24,'H-32A-WP06 - Debt Service'!E$27/12,0)),"-")</f>
        <v>0</v>
      </c>
      <c r="H486" s="261">
        <f>IFERROR(IF(-SUM(H$20:H485)+H$15&lt;0.000001,0,IF($C486&gt;='H-32A-WP06 - Debt Service'!F$24,'H-32A-WP06 - Debt Service'!F$27/12,0)),"-")</f>
        <v>0</v>
      </c>
      <c r="I486" s="261">
        <f>IFERROR(IF(-SUM(I$20:I485)+I$15&lt;0.000001,0,IF($C486&gt;='H-32A-WP06 - Debt Service'!G$24,'H-32A-WP06 - Debt Service'!G$27/12,0)),"-")</f>
        <v>0</v>
      </c>
      <c r="J486" s="261">
        <f>IFERROR(IF(-SUM(J$20:J485)+J$15&lt;0.000001,0,IF($C486&gt;='H-32A-WP06 - Debt Service'!H$24,'H-32A-WP06 - Debt Service'!H$27/12,0)),"-")</f>
        <v>0</v>
      </c>
      <c r="K486" s="261">
        <f>IFERROR(IF(-SUM(K$20:K485)+K$15&lt;0.000001,0,IF($C486&gt;='H-32A-WP06 - Debt Service'!I$24,'H-32A-WP06 - Debt Service'!I$27/12,0)),"-")</f>
        <v>0</v>
      </c>
      <c r="L486" s="261">
        <f>IFERROR(IF(-SUM(L$20:L485)+L$15&lt;0.000001,0,IF($C486&gt;='H-32A-WP06 - Debt Service'!J$24,'H-32A-WP06 - Debt Service'!J$27/12,0)),"-")</f>
        <v>0</v>
      </c>
      <c r="M486" s="261">
        <f>IFERROR(IF(-SUM(M$20:M485)+M$15&lt;0.000001,0,IF($C486&gt;='H-32A-WP06 - Debt Service'!K$24,'H-32A-WP06 - Debt Service'!K$27/12,0)),"-")</f>
        <v>0</v>
      </c>
      <c r="N486" s="261"/>
      <c r="O486" s="261"/>
      <c r="P486" s="261">
        <f>IFERROR(IF(-SUM(P$20:P485)+P$15&lt;0.000001,0,IF($C486&gt;='H-32A-WP06 - Debt Service'!M$24,'H-32A-WP06 - Debt Service'!M$27/12,0)),"-")</f>
        <v>0</v>
      </c>
      <c r="Q486" s="261">
        <f>IFERROR(IF(-SUM(Q$20:Q485)+Q$15&lt;0.000001,0,IF($C486&gt;='H-32A-WP06 - Debt Service'!L$24,'H-32A-WP06 - Debt Service'!L$27/12,0)),"-")</f>
        <v>0</v>
      </c>
      <c r="R486" s="261">
        <f>IFERROR(IF(-SUM(R$20:R485)+R$15&lt;0.000001,0,IF($C486&gt;='H-32A-WP06 - Debt Service'!S$24,'H-32A-WP06 - Debt Service'!S$27/12,0)),"-")</f>
        <v>0</v>
      </c>
      <c r="S486" s="261">
        <f>IFERROR(IF(-SUM(S$20:S485)+S$15&lt;0.000001,0,IF($C486&gt;='H-32A-WP06 - Debt Service'!O$24,'H-32A-WP06 - Debt Service'!O$27/12,0)),"-")</f>
        <v>0</v>
      </c>
      <c r="T486" s="261">
        <f>IFERROR(IF(-SUM(T$20:T485)+T$15&lt;0.000001,0,IF($C486&gt;='H-32A-WP06 - Debt Service'!#REF!,'H-32A-WP06 - Debt Service'!#REF!/12,0)),"-")</f>
        <v>0</v>
      </c>
      <c r="U486" s="261">
        <f>IFERROR(IF(-SUM(U$20:U485)+U$15&lt;0.000001,0,IF($C486&gt;='H-32A-WP06 - Debt Service'!T$24,'H-32A-WP06 - Debt Service'!T$27/12,0)),"-")</f>
        <v>0</v>
      </c>
      <c r="V486" s="261">
        <f>IFERROR(IF(-SUM(V$20:V485)+V$15&lt;0.000001,0,IF($C486&gt;='H-32A-WP06 - Debt Service'!N$24,'H-32A-WP06 - Debt Service'!N$27/12,0)),"-")</f>
        <v>0</v>
      </c>
      <c r="W486" s="261">
        <f>IFERROR(IF(-SUM(W$20:W485)+W$15&lt;0.000001,0,IF($C486&gt;='H-32A-WP06 - Debt Service'!Q$24,'H-32A-WP06 - Debt Service'!Q$27/12,0)),"-")</f>
        <v>0</v>
      </c>
      <c r="X486" s="261">
        <f>IFERROR(IF(-SUM(X$20:X485)+X$15&lt;0.000001,0,IF($C486&gt;='H-32A-WP06 - Debt Service'!T$24,'H-32A-WP06 - Debt Service'!T$27/12,0)),"-")</f>
        <v>0</v>
      </c>
      <c r="Y486" s="261">
        <f>IFERROR(IF(-SUM(Y$20:Y485)+Y$15&lt;0.000001,0,IF($C486&gt;='H-32A-WP06 - Debt Service'!#REF!,'H-32A-WP06 - Debt Service'!#REF!/12,0)),"-")</f>
        <v>0</v>
      </c>
      <c r="Z486" s="261">
        <f>IFERROR(IF(-SUM(Z$20:Z485)+Z$15&lt;0.000001,0,IF($C486&gt;='H-32A-WP06 - Debt Service'!S$24,'H-32A-WP06 - Debt Service'!S$27/12,0)),"-")</f>
        <v>0</v>
      </c>
      <c r="AA486" s="261">
        <f>IFERROR(IF(-SUM(AA$20:AA485)+AA$15&lt;0.000001,0,IF($C486&gt;='H-32A-WP06 - Debt Service'!R$24,'H-32A-WP06 - Debt Service'!R$27/12,0)),"-")</f>
        <v>0</v>
      </c>
      <c r="AB486" s="261">
        <f>IFERROR(IF(-SUM(AB$20:AB485)+AB$15&lt;0.000001,0,IF($C486&gt;='H-32A-WP06 - Debt Service'!P$24,'H-32A-WP06 - Debt Service'!P$27/12,0)),"-")</f>
        <v>0</v>
      </c>
      <c r="AC486" s="261">
        <f>IFERROR(IF(-SUM(AC$20:AC485)+AC$15&lt;0.000001,0,IF($C486&gt;='H-32A-WP06 - Debt Service'!#REF!,'H-32A-WP06 - Debt Service'!#REF!/12,0)),"-")</f>
        <v>0</v>
      </c>
      <c r="AD486" s="261">
        <f>IFERROR(IF(-SUM(AD$20:AD485)+AD$15&lt;0.000001,0,IF($C486&gt;='H-32A-WP06 - Debt Service'!#REF!,'H-32A-WP06 - Debt Service'!#REF!/12,0)),"-")</f>
        <v>0</v>
      </c>
      <c r="AE486" s="261">
        <f>IFERROR(IF(-SUM(AE$20:AE485)+AE$15&lt;0.000001,0,IF($C486&gt;='H-32A-WP06 - Debt Service'!#REF!,'H-32A-WP06 - Debt Service'!#REF!/12,0)),"-")</f>
        <v>0</v>
      </c>
      <c r="AF486" s="261">
        <f>IFERROR(IF(-SUM(AF$20:AF485)+AF$15&lt;0.000001,0,IF($C486&gt;='H-32A-WP06 - Debt Service'!#REF!,'H-32A-WP06 - Debt Service'!#REF!/12,0)),"-")</f>
        <v>0</v>
      </c>
      <c r="AH486" s="252">
        <f t="shared" si="32"/>
        <v>2057</v>
      </c>
      <c r="AI486" s="273">
        <f t="shared" si="34"/>
        <v>57650</v>
      </c>
      <c r="AJ486" s="273"/>
      <c r="AK486" s="261" t="str">
        <f>IFERROR(IF(-SUM(AK$20:AK485)+AK$15&lt;0.000001,0,IF($C486&gt;='H-32A-WP06 - Debt Service'!AH$24,'H-32A-WP06 - Debt Service'!AH$27/12,0)),"-")</f>
        <v>-</v>
      </c>
      <c r="AL486" s="261">
        <f>IFERROR(IF(-SUM(AL$20:AL485)+AL$15&lt;0.000001,0,IF($C486&gt;='H-32A-WP06 - Debt Service'!AI$24,'H-32A-WP06 - Debt Service'!AI$27/12,0)),"-")</f>
        <v>0</v>
      </c>
      <c r="AM486" s="261">
        <f>IFERROR(IF(-SUM(AM$20:AM485)+AM$15&lt;0.000001,0,IF($C486&gt;='H-32A-WP06 - Debt Service'!AJ$24,'H-32A-WP06 - Debt Service'!AJ$27/12,0)),"-")</f>
        <v>0</v>
      </c>
      <c r="AN486" s="261">
        <f>IFERROR(IF(-SUM(AN$20:AN485)+AN$15&lt;0.000001,0,IF($C486&gt;='H-32A-WP06 - Debt Service'!AK$24,'H-32A-WP06 - Debt Service'!AK$27/12,0)),"-")</f>
        <v>0</v>
      </c>
      <c r="AO486" s="261">
        <f>IFERROR(IF(-SUM(AO$20:AO485)+AO$15&lt;0.000001,0,IF($C486&gt;='H-32A-WP06 - Debt Service'!AL$24,'H-32A-WP06 - Debt Service'!AL$27/12,0)),"-")</f>
        <v>0</v>
      </c>
      <c r="AP486" s="261">
        <f>IFERROR(IF(-SUM(AP$20:AP485)+AP$15&lt;0.000001,0,IF($C486&gt;='H-32A-WP06 - Debt Service'!AM$24,'H-32A-WP06 - Debt Service'!AM$27/12,0)),"-")</f>
        <v>0</v>
      </c>
      <c r="AQ486" s="261">
        <f>IFERROR(IF(-SUM(AQ$20:AQ485)+AQ$15&lt;0.000001,0,IF($C486&gt;='H-32A-WP06 - Debt Service'!AN$24,'H-32A-WP06 - Debt Service'!AN$27/12,0)),"-")</f>
        <v>0</v>
      </c>
      <c r="AR486" s="261">
        <f>IFERROR(IF(-SUM(AR$20:AR485)+AR$15&lt;0.000001,0,IF($C486&gt;='H-32A-WP06 - Debt Service'!AO$24,'H-32A-WP06 - Debt Service'!AO$27/12,0)),"-")</f>
        <v>0</v>
      </c>
      <c r="AS486" s="261">
        <f>IFERROR(IF(-SUM(AS$20:AS485)+AS$15&lt;0.000001,0,IF($C486&gt;='H-32A-WP06 - Debt Service'!AP$24,'H-32A-WP06 - Debt Service'!AP$27/12,0)),"-")</f>
        <v>0</v>
      </c>
      <c r="AT486" s="261">
        <f>IFERROR(IF(-SUM(AT$20:AT485)+AT$15&lt;0.000001,0,IF($C486&gt;='H-32A-WP06 - Debt Service'!AQ$24,'H-32A-WP06 - Debt Service'!AQ$27/12,0)),"-")</f>
        <v>0</v>
      </c>
    </row>
    <row r="487" spans="2:46" x14ac:dyDescent="0.35">
      <c r="B487" s="252">
        <f t="shared" si="31"/>
        <v>2057</v>
      </c>
      <c r="C487" s="273">
        <f t="shared" si="33"/>
        <v>57680</v>
      </c>
      <c r="D487" s="273"/>
      <c r="E487" s="261">
        <f>IFERROR(IF(-SUM(E$20:E486)+E$15&lt;0.000001,0,IF($C487&gt;='H-32A-WP06 - Debt Service'!C$24,'H-32A-WP06 - Debt Service'!C$27/12,0)),"-")</f>
        <v>0</v>
      </c>
      <c r="F487" s="261">
        <f>IFERROR(IF(-SUM(F$20:F486)+F$15&lt;0.000001,0,IF($C487&gt;='H-32A-WP06 - Debt Service'!D$24,'H-32A-WP06 - Debt Service'!D$27/12,0)),"-")</f>
        <v>0</v>
      </c>
      <c r="G487" s="261">
        <f>IFERROR(IF(-SUM(G$20:G486)+G$15&lt;0.000001,0,IF($C487&gt;='H-32A-WP06 - Debt Service'!E$24,'H-32A-WP06 - Debt Service'!E$27/12,0)),"-")</f>
        <v>0</v>
      </c>
      <c r="H487" s="261">
        <f>IFERROR(IF(-SUM(H$20:H486)+H$15&lt;0.000001,0,IF($C487&gt;='H-32A-WP06 - Debt Service'!F$24,'H-32A-WP06 - Debt Service'!F$27/12,0)),"-")</f>
        <v>0</v>
      </c>
      <c r="I487" s="261">
        <f>IFERROR(IF(-SUM(I$20:I486)+I$15&lt;0.000001,0,IF($C487&gt;='H-32A-WP06 - Debt Service'!G$24,'H-32A-WP06 - Debt Service'!G$27/12,0)),"-")</f>
        <v>0</v>
      </c>
      <c r="J487" s="261">
        <f>IFERROR(IF(-SUM(J$20:J486)+J$15&lt;0.000001,0,IF($C487&gt;='H-32A-WP06 - Debt Service'!H$24,'H-32A-WP06 - Debt Service'!H$27/12,0)),"-")</f>
        <v>0</v>
      </c>
      <c r="K487" s="261">
        <f>IFERROR(IF(-SUM(K$20:K486)+K$15&lt;0.000001,0,IF($C487&gt;='H-32A-WP06 - Debt Service'!I$24,'H-32A-WP06 - Debt Service'!I$27/12,0)),"-")</f>
        <v>0</v>
      </c>
      <c r="L487" s="261">
        <f>IFERROR(IF(-SUM(L$20:L486)+L$15&lt;0.000001,0,IF($C487&gt;='H-32A-WP06 - Debt Service'!J$24,'H-32A-WP06 - Debt Service'!J$27/12,0)),"-")</f>
        <v>0</v>
      </c>
      <c r="M487" s="261">
        <f>IFERROR(IF(-SUM(M$20:M486)+M$15&lt;0.000001,0,IF($C487&gt;='H-32A-WP06 - Debt Service'!K$24,'H-32A-WP06 - Debt Service'!K$27/12,0)),"-")</f>
        <v>0</v>
      </c>
      <c r="N487" s="261"/>
      <c r="O487" s="261"/>
      <c r="P487" s="261">
        <f>IFERROR(IF(-SUM(P$20:P486)+P$15&lt;0.000001,0,IF($C487&gt;='H-32A-WP06 - Debt Service'!M$24,'H-32A-WP06 - Debt Service'!M$27/12,0)),"-")</f>
        <v>0</v>
      </c>
      <c r="Q487" s="261">
        <f>IFERROR(IF(-SUM(Q$20:Q486)+Q$15&lt;0.000001,0,IF($C487&gt;='H-32A-WP06 - Debt Service'!L$24,'H-32A-WP06 - Debt Service'!L$27/12,0)),"-")</f>
        <v>0</v>
      </c>
      <c r="R487" s="261">
        <f>IFERROR(IF(-SUM(R$20:R486)+R$15&lt;0.000001,0,IF($C487&gt;='H-32A-WP06 - Debt Service'!S$24,'H-32A-WP06 - Debt Service'!S$27/12,0)),"-")</f>
        <v>0</v>
      </c>
      <c r="S487" s="261">
        <f>IFERROR(IF(-SUM(S$20:S486)+S$15&lt;0.000001,0,IF($C487&gt;='H-32A-WP06 - Debt Service'!O$24,'H-32A-WP06 - Debt Service'!O$27/12,0)),"-")</f>
        <v>0</v>
      </c>
      <c r="T487" s="261">
        <f>IFERROR(IF(-SUM(T$20:T486)+T$15&lt;0.000001,0,IF($C487&gt;='H-32A-WP06 - Debt Service'!#REF!,'H-32A-WP06 - Debt Service'!#REF!/12,0)),"-")</f>
        <v>0</v>
      </c>
      <c r="U487" s="261">
        <f>IFERROR(IF(-SUM(U$20:U486)+U$15&lt;0.000001,0,IF($C487&gt;='H-32A-WP06 - Debt Service'!T$24,'H-32A-WP06 - Debt Service'!T$27/12,0)),"-")</f>
        <v>0</v>
      </c>
      <c r="V487" s="261">
        <f>IFERROR(IF(-SUM(V$20:V486)+V$15&lt;0.000001,0,IF($C487&gt;='H-32A-WP06 - Debt Service'!N$24,'H-32A-WP06 - Debt Service'!N$27/12,0)),"-")</f>
        <v>0</v>
      </c>
      <c r="W487" s="261">
        <f>IFERROR(IF(-SUM(W$20:W486)+W$15&lt;0.000001,0,IF($C487&gt;='H-32A-WP06 - Debt Service'!Q$24,'H-32A-WP06 - Debt Service'!Q$27/12,0)),"-")</f>
        <v>0</v>
      </c>
      <c r="X487" s="261">
        <f>IFERROR(IF(-SUM(X$20:X486)+X$15&lt;0.000001,0,IF($C487&gt;='H-32A-WP06 - Debt Service'!T$24,'H-32A-WP06 - Debt Service'!T$27/12,0)),"-")</f>
        <v>0</v>
      </c>
      <c r="Y487" s="261">
        <f>IFERROR(IF(-SUM(Y$20:Y486)+Y$15&lt;0.000001,0,IF($C487&gt;='H-32A-WP06 - Debt Service'!#REF!,'H-32A-WP06 - Debt Service'!#REF!/12,0)),"-")</f>
        <v>0</v>
      </c>
      <c r="Z487" s="261">
        <f>IFERROR(IF(-SUM(Z$20:Z486)+Z$15&lt;0.000001,0,IF($C487&gt;='H-32A-WP06 - Debt Service'!S$24,'H-32A-WP06 - Debt Service'!S$27/12,0)),"-")</f>
        <v>0</v>
      </c>
      <c r="AA487" s="261">
        <f>IFERROR(IF(-SUM(AA$20:AA486)+AA$15&lt;0.000001,0,IF($C487&gt;='H-32A-WP06 - Debt Service'!R$24,'H-32A-WP06 - Debt Service'!R$27/12,0)),"-")</f>
        <v>0</v>
      </c>
      <c r="AB487" s="261">
        <f>IFERROR(IF(-SUM(AB$20:AB486)+AB$15&lt;0.000001,0,IF($C487&gt;='H-32A-WP06 - Debt Service'!P$24,'H-32A-WP06 - Debt Service'!P$27/12,0)),"-")</f>
        <v>0</v>
      </c>
      <c r="AC487" s="261">
        <f>IFERROR(IF(-SUM(AC$20:AC486)+AC$15&lt;0.000001,0,IF($C487&gt;='H-32A-WP06 - Debt Service'!#REF!,'H-32A-WP06 - Debt Service'!#REF!/12,0)),"-")</f>
        <v>0</v>
      </c>
      <c r="AD487" s="261">
        <f>IFERROR(IF(-SUM(AD$20:AD486)+AD$15&lt;0.000001,0,IF($C487&gt;='H-32A-WP06 - Debt Service'!#REF!,'H-32A-WP06 - Debt Service'!#REF!/12,0)),"-")</f>
        <v>0</v>
      </c>
      <c r="AE487" s="261">
        <f>IFERROR(IF(-SUM(AE$20:AE486)+AE$15&lt;0.000001,0,IF($C487&gt;='H-32A-WP06 - Debt Service'!#REF!,'H-32A-WP06 - Debt Service'!#REF!/12,0)),"-")</f>
        <v>0</v>
      </c>
      <c r="AF487" s="261">
        <f>IFERROR(IF(-SUM(AF$20:AF486)+AF$15&lt;0.000001,0,IF($C487&gt;='H-32A-WP06 - Debt Service'!#REF!,'H-32A-WP06 - Debt Service'!#REF!/12,0)),"-")</f>
        <v>0</v>
      </c>
      <c r="AH487" s="252">
        <f t="shared" si="32"/>
        <v>2057</v>
      </c>
      <c r="AI487" s="273">
        <f t="shared" si="34"/>
        <v>57680</v>
      </c>
      <c r="AJ487" s="273"/>
      <c r="AK487" s="261" t="str">
        <f>IFERROR(IF(-SUM(AK$20:AK486)+AK$15&lt;0.000001,0,IF($C487&gt;='H-32A-WP06 - Debt Service'!AH$24,'H-32A-WP06 - Debt Service'!AH$27/12,0)),"-")</f>
        <v>-</v>
      </c>
      <c r="AL487" s="261">
        <f>IFERROR(IF(-SUM(AL$20:AL486)+AL$15&lt;0.000001,0,IF($C487&gt;='H-32A-WP06 - Debt Service'!AI$24,'H-32A-WP06 - Debt Service'!AI$27/12,0)),"-")</f>
        <v>0</v>
      </c>
      <c r="AM487" s="261">
        <f>IFERROR(IF(-SUM(AM$20:AM486)+AM$15&lt;0.000001,0,IF($C487&gt;='H-32A-WP06 - Debt Service'!AJ$24,'H-32A-WP06 - Debt Service'!AJ$27/12,0)),"-")</f>
        <v>0</v>
      </c>
      <c r="AN487" s="261">
        <f>IFERROR(IF(-SUM(AN$20:AN486)+AN$15&lt;0.000001,0,IF($C487&gt;='H-32A-WP06 - Debt Service'!AK$24,'H-32A-WP06 - Debt Service'!AK$27/12,0)),"-")</f>
        <v>0</v>
      </c>
      <c r="AO487" s="261">
        <f>IFERROR(IF(-SUM(AO$20:AO486)+AO$15&lt;0.000001,0,IF($C487&gt;='H-32A-WP06 - Debt Service'!AL$24,'H-32A-WP06 - Debt Service'!AL$27/12,0)),"-")</f>
        <v>0</v>
      </c>
      <c r="AP487" s="261">
        <f>IFERROR(IF(-SUM(AP$20:AP486)+AP$15&lt;0.000001,0,IF($C487&gt;='H-32A-WP06 - Debt Service'!AM$24,'H-32A-WP06 - Debt Service'!AM$27/12,0)),"-")</f>
        <v>0</v>
      </c>
      <c r="AQ487" s="261">
        <f>IFERROR(IF(-SUM(AQ$20:AQ486)+AQ$15&lt;0.000001,0,IF($C487&gt;='H-32A-WP06 - Debt Service'!AN$24,'H-32A-WP06 - Debt Service'!AN$27/12,0)),"-")</f>
        <v>0</v>
      </c>
      <c r="AR487" s="261">
        <f>IFERROR(IF(-SUM(AR$20:AR486)+AR$15&lt;0.000001,0,IF($C487&gt;='H-32A-WP06 - Debt Service'!AO$24,'H-32A-WP06 - Debt Service'!AO$27/12,0)),"-")</f>
        <v>0</v>
      </c>
      <c r="AS487" s="261">
        <f>IFERROR(IF(-SUM(AS$20:AS486)+AS$15&lt;0.000001,0,IF($C487&gt;='H-32A-WP06 - Debt Service'!AP$24,'H-32A-WP06 - Debt Service'!AP$27/12,0)),"-")</f>
        <v>0</v>
      </c>
      <c r="AT487" s="261">
        <f>IFERROR(IF(-SUM(AT$20:AT486)+AT$15&lt;0.000001,0,IF($C487&gt;='H-32A-WP06 - Debt Service'!AQ$24,'H-32A-WP06 - Debt Service'!AQ$27/12,0)),"-")</f>
        <v>0</v>
      </c>
    </row>
    <row r="488" spans="2:46" x14ac:dyDescent="0.35">
      <c r="B488" s="252">
        <f t="shared" si="31"/>
        <v>2058</v>
      </c>
      <c r="C488" s="273">
        <f t="shared" si="33"/>
        <v>57711</v>
      </c>
      <c r="D488" s="273"/>
      <c r="E488" s="261">
        <f>IFERROR(IF(-SUM(E$20:E487)+E$15&lt;0.000001,0,IF($C488&gt;='H-32A-WP06 - Debt Service'!C$24,'H-32A-WP06 - Debt Service'!C$27/12,0)),"-")</f>
        <v>0</v>
      </c>
      <c r="F488" s="261">
        <f>IFERROR(IF(-SUM(F$20:F487)+F$15&lt;0.000001,0,IF($C488&gt;='H-32A-WP06 - Debt Service'!D$24,'H-32A-WP06 - Debt Service'!D$27/12,0)),"-")</f>
        <v>0</v>
      </c>
      <c r="G488" s="261">
        <f>IFERROR(IF(-SUM(G$20:G487)+G$15&lt;0.000001,0,IF($C488&gt;='H-32A-WP06 - Debt Service'!E$24,'H-32A-WP06 - Debt Service'!E$27/12,0)),"-")</f>
        <v>0</v>
      </c>
      <c r="H488" s="261">
        <f>IFERROR(IF(-SUM(H$20:H487)+H$15&lt;0.000001,0,IF($C488&gt;='H-32A-WP06 - Debt Service'!F$24,'H-32A-WP06 - Debt Service'!F$27/12,0)),"-")</f>
        <v>0</v>
      </c>
      <c r="I488" s="261">
        <f>IFERROR(IF(-SUM(I$20:I487)+I$15&lt;0.000001,0,IF($C488&gt;='H-32A-WP06 - Debt Service'!G$24,'H-32A-WP06 - Debt Service'!G$27/12,0)),"-")</f>
        <v>0</v>
      </c>
      <c r="J488" s="261">
        <f>IFERROR(IF(-SUM(J$20:J487)+J$15&lt;0.000001,0,IF($C488&gt;='H-32A-WP06 - Debt Service'!H$24,'H-32A-WP06 - Debt Service'!H$27/12,0)),"-")</f>
        <v>0</v>
      </c>
      <c r="K488" s="261">
        <f>IFERROR(IF(-SUM(K$20:K487)+K$15&lt;0.000001,0,IF($C488&gt;='H-32A-WP06 - Debt Service'!I$24,'H-32A-WP06 - Debt Service'!I$27/12,0)),"-")</f>
        <v>0</v>
      </c>
      <c r="L488" s="261">
        <f>IFERROR(IF(-SUM(L$20:L487)+L$15&lt;0.000001,0,IF($C488&gt;='H-32A-WP06 - Debt Service'!J$24,'H-32A-WP06 - Debt Service'!J$27/12,0)),"-")</f>
        <v>0</v>
      </c>
      <c r="M488" s="261">
        <f>IFERROR(IF(-SUM(M$20:M487)+M$15&lt;0.000001,0,IF($C488&gt;='H-32A-WP06 - Debt Service'!K$24,'H-32A-WP06 - Debt Service'!K$27/12,0)),"-")</f>
        <v>0</v>
      </c>
      <c r="N488" s="261"/>
      <c r="O488" s="261"/>
      <c r="P488" s="261">
        <f>IFERROR(IF(-SUM(P$20:P487)+P$15&lt;0.000001,0,IF($C488&gt;='H-32A-WP06 - Debt Service'!M$24,'H-32A-WP06 - Debt Service'!M$27/12,0)),"-")</f>
        <v>0</v>
      </c>
      <c r="Q488" s="261">
        <f>IFERROR(IF(-SUM(Q$20:Q487)+Q$15&lt;0.000001,0,IF($C488&gt;='H-32A-WP06 - Debt Service'!L$24,'H-32A-WP06 - Debt Service'!L$27/12,0)),"-")</f>
        <v>0</v>
      </c>
      <c r="R488" s="261">
        <f>IFERROR(IF(-SUM(R$20:R487)+R$15&lt;0.000001,0,IF($C488&gt;='H-32A-WP06 - Debt Service'!S$24,'H-32A-WP06 - Debt Service'!S$27/12,0)),"-")</f>
        <v>0</v>
      </c>
      <c r="S488" s="261">
        <f>IFERROR(IF(-SUM(S$20:S487)+S$15&lt;0.000001,0,IF($C488&gt;='H-32A-WP06 - Debt Service'!O$24,'H-32A-WP06 - Debt Service'!O$27/12,0)),"-")</f>
        <v>0</v>
      </c>
      <c r="T488" s="261">
        <f>IFERROR(IF(-SUM(T$20:T487)+T$15&lt;0.000001,0,IF($C488&gt;='H-32A-WP06 - Debt Service'!#REF!,'H-32A-WP06 - Debt Service'!#REF!/12,0)),"-")</f>
        <v>0</v>
      </c>
      <c r="U488" s="261">
        <f>IFERROR(IF(-SUM(U$20:U487)+U$15&lt;0.000001,0,IF($C488&gt;='H-32A-WP06 - Debt Service'!T$24,'H-32A-WP06 - Debt Service'!T$27/12,0)),"-")</f>
        <v>0</v>
      </c>
      <c r="V488" s="261">
        <f>IFERROR(IF(-SUM(V$20:V487)+V$15&lt;0.000001,0,IF($C488&gt;='H-32A-WP06 - Debt Service'!N$24,'H-32A-WP06 - Debt Service'!N$27/12,0)),"-")</f>
        <v>0</v>
      </c>
      <c r="W488" s="261">
        <f>IFERROR(IF(-SUM(W$20:W487)+W$15&lt;0.000001,0,IF($C488&gt;='H-32A-WP06 - Debt Service'!Q$24,'H-32A-WP06 - Debt Service'!Q$27/12,0)),"-")</f>
        <v>0</v>
      </c>
      <c r="X488" s="261">
        <f>IFERROR(IF(-SUM(X$20:X487)+X$15&lt;0.000001,0,IF($C488&gt;='H-32A-WP06 - Debt Service'!T$24,'H-32A-WP06 - Debt Service'!T$27/12,0)),"-")</f>
        <v>0</v>
      </c>
      <c r="Y488" s="261">
        <f>IFERROR(IF(-SUM(Y$20:Y487)+Y$15&lt;0.000001,0,IF($C488&gt;='H-32A-WP06 - Debt Service'!#REF!,'H-32A-WP06 - Debt Service'!#REF!/12,0)),"-")</f>
        <v>0</v>
      </c>
      <c r="Z488" s="261">
        <f>IFERROR(IF(-SUM(Z$20:Z487)+Z$15&lt;0.000001,0,IF($C488&gt;='H-32A-WP06 - Debt Service'!S$24,'H-32A-WP06 - Debt Service'!S$27/12,0)),"-")</f>
        <v>0</v>
      </c>
      <c r="AA488" s="261">
        <f>IFERROR(IF(-SUM(AA$20:AA487)+AA$15&lt;0.000001,0,IF($C488&gt;='H-32A-WP06 - Debt Service'!R$24,'H-32A-WP06 - Debt Service'!R$27/12,0)),"-")</f>
        <v>0</v>
      </c>
      <c r="AB488" s="261">
        <f>IFERROR(IF(-SUM(AB$20:AB487)+AB$15&lt;0.000001,0,IF($C488&gt;='H-32A-WP06 - Debt Service'!P$24,'H-32A-WP06 - Debt Service'!P$27/12,0)),"-")</f>
        <v>0</v>
      </c>
      <c r="AC488" s="261">
        <f>IFERROR(IF(-SUM(AC$20:AC487)+AC$15&lt;0.000001,0,IF($C488&gt;='H-32A-WP06 - Debt Service'!#REF!,'H-32A-WP06 - Debt Service'!#REF!/12,0)),"-")</f>
        <v>0</v>
      </c>
      <c r="AD488" s="261">
        <f>IFERROR(IF(-SUM(AD$20:AD487)+AD$15&lt;0.000001,0,IF($C488&gt;='H-32A-WP06 - Debt Service'!#REF!,'H-32A-WP06 - Debt Service'!#REF!/12,0)),"-")</f>
        <v>0</v>
      </c>
      <c r="AE488" s="261">
        <f>IFERROR(IF(-SUM(AE$20:AE487)+AE$15&lt;0.000001,0,IF($C488&gt;='H-32A-WP06 - Debt Service'!#REF!,'H-32A-WP06 - Debt Service'!#REF!/12,0)),"-")</f>
        <v>0</v>
      </c>
      <c r="AF488" s="261">
        <f>IFERROR(IF(-SUM(AF$20:AF487)+AF$15&lt;0.000001,0,IF($C488&gt;='H-32A-WP06 - Debt Service'!#REF!,'H-32A-WP06 - Debt Service'!#REF!/12,0)),"-")</f>
        <v>0</v>
      </c>
      <c r="AH488" s="252">
        <f t="shared" si="32"/>
        <v>2058</v>
      </c>
      <c r="AI488" s="273">
        <f t="shared" si="34"/>
        <v>57711</v>
      </c>
      <c r="AJ488" s="273"/>
      <c r="AK488" s="261" t="str">
        <f>IFERROR(IF(-SUM(AK$20:AK487)+AK$15&lt;0.000001,0,IF($C488&gt;='H-32A-WP06 - Debt Service'!AH$24,'H-32A-WP06 - Debt Service'!AH$27/12,0)),"-")</f>
        <v>-</v>
      </c>
      <c r="AL488" s="261">
        <f>IFERROR(IF(-SUM(AL$20:AL487)+AL$15&lt;0.000001,0,IF($C488&gt;='H-32A-WP06 - Debt Service'!AI$24,'H-32A-WP06 - Debt Service'!AI$27/12,0)),"-")</f>
        <v>0</v>
      </c>
      <c r="AM488" s="261">
        <f>IFERROR(IF(-SUM(AM$20:AM487)+AM$15&lt;0.000001,0,IF($C488&gt;='H-32A-WP06 - Debt Service'!AJ$24,'H-32A-WP06 - Debt Service'!AJ$27/12,0)),"-")</f>
        <v>0</v>
      </c>
      <c r="AN488" s="261">
        <f>IFERROR(IF(-SUM(AN$20:AN487)+AN$15&lt;0.000001,0,IF($C488&gt;='H-32A-WP06 - Debt Service'!AK$24,'H-32A-WP06 - Debt Service'!AK$27/12,0)),"-")</f>
        <v>0</v>
      </c>
      <c r="AO488" s="261">
        <f>IFERROR(IF(-SUM(AO$20:AO487)+AO$15&lt;0.000001,0,IF($C488&gt;='H-32A-WP06 - Debt Service'!AL$24,'H-32A-WP06 - Debt Service'!AL$27/12,0)),"-")</f>
        <v>0</v>
      </c>
      <c r="AP488" s="261">
        <f>IFERROR(IF(-SUM(AP$20:AP487)+AP$15&lt;0.000001,0,IF($C488&gt;='H-32A-WP06 - Debt Service'!AM$24,'H-32A-WP06 - Debt Service'!AM$27/12,0)),"-")</f>
        <v>0</v>
      </c>
      <c r="AQ488" s="261">
        <f>IFERROR(IF(-SUM(AQ$20:AQ487)+AQ$15&lt;0.000001,0,IF($C488&gt;='H-32A-WP06 - Debt Service'!AN$24,'H-32A-WP06 - Debt Service'!AN$27/12,0)),"-")</f>
        <v>0</v>
      </c>
      <c r="AR488" s="261">
        <f>IFERROR(IF(-SUM(AR$20:AR487)+AR$15&lt;0.000001,0,IF($C488&gt;='H-32A-WP06 - Debt Service'!AO$24,'H-32A-WP06 - Debt Service'!AO$27/12,0)),"-")</f>
        <v>0</v>
      </c>
      <c r="AS488" s="261">
        <f>IFERROR(IF(-SUM(AS$20:AS487)+AS$15&lt;0.000001,0,IF($C488&gt;='H-32A-WP06 - Debt Service'!AP$24,'H-32A-WP06 - Debt Service'!AP$27/12,0)),"-")</f>
        <v>0</v>
      </c>
      <c r="AT488" s="261">
        <f>IFERROR(IF(-SUM(AT$20:AT487)+AT$15&lt;0.000001,0,IF($C488&gt;='H-32A-WP06 - Debt Service'!AQ$24,'H-32A-WP06 - Debt Service'!AQ$27/12,0)),"-")</f>
        <v>0</v>
      </c>
    </row>
    <row r="489" spans="2:46" x14ac:dyDescent="0.35">
      <c r="B489" s="252">
        <f t="shared" si="31"/>
        <v>2058</v>
      </c>
      <c r="C489" s="273">
        <f t="shared" si="33"/>
        <v>57742</v>
      </c>
      <c r="D489" s="273"/>
      <c r="E489" s="261">
        <f>IFERROR(IF(-SUM(E$20:E488)+E$15&lt;0.000001,0,IF($C489&gt;='H-32A-WP06 - Debt Service'!C$24,'H-32A-WP06 - Debt Service'!C$27/12,0)),"-")</f>
        <v>0</v>
      </c>
      <c r="F489" s="261">
        <f>IFERROR(IF(-SUM(F$20:F488)+F$15&lt;0.000001,0,IF($C489&gt;='H-32A-WP06 - Debt Service'!D$24,'H-32A-WP06 - Debt Service'!D$27/12,0)),"-")</f>
        <v>0</v>
      </c>
      <c r="G489" s="261">
        <f>IFERROR(IF(-SUM(G$20:G488)+G$15&lt;0.000001,0,IF($C489&gt;='H-32A-WP06 - Debt Service'!E$24,'H-32A-WP06 - Debt Service'!E$27/12,0)),"-")</f>
        <v>0</v>
      </c>
      <c r="H489" s="261">
        <f>IFERROR(IF(-SUM(H$20:H488)+H$15&lt;0.000001,0,IF($C489&gt;='H-32A-WP06 - Debt Service'!F$24,'H-32A-WP06 - Debt Service'!F$27/12,0)),"-")</f>
        <v>0</v>
      </c>
      <c r="I489" s="261">
        <f>IFERROR(IF(-SUM(I$20:I488)+I$15&lt;0.000001,0,IF($C489&gt;='H-32A-WP06 - Debt Service'!G$24,'H-32A-WP06 - Debt Service'!G$27/12,0)),"-")</f>
        <v>0</v>
      </c>
      <c r="J489" s="261">
        <f>IFERROR(IF(-SUM(J$20:J488)+J$15&lt;0.000001,0,IF($C489&gt;='H-32A-WP06 - Debt Service'!H$24,'H-32A-WP06 - Debt Service'!H$27/12,0)),"-")</f>
        <v>0</v>
      </c>
      <c r="K489" s="261">
        <f>IFERROR(IF(-SUM(K$20:K488)+K$15&lt;0.000001,0,IF($C489&gt;='H-32A-WP06 - Debt Service'!I$24,'H-32A-WP06 - Debt Service'!I$27/12,0)),"-")</f>
        <v>0</v>
      </c>
      <c r="L489" s="261">
        <f>IFERROR(IF(-SUM(L$20:L488)+L$15&lt;0.000001,0,IF($C489&gt;='H-32A-WP06 - Debt Service'!J$24,'H-32A-WP06 - Debt Service'!J$27/12,0)),"-")</f>
        <v>0</v>
      </c>
      <c r="M489" s="261">
        <f>IFERROR(IF(-SUM(M$20:M488)+M$15&lt;0.000001,0,IF($C489&gt;='H-32A-WP06 - Debt Service'!K$24,'H-32A-WP06 - Debt Service'!K$27/12,0)),"-")</f>
        <v>0</v>
      </c>
      <c r="N489" s="261"/>
      <c r="O489" s="261"/>
      <c r="P489" s="261">
        <f>IFERROR(IF(-SUM(P$20:P488)+P$15&lt;0.000001,0,IF($C489&gt;='H-32A-WP06 - Debt Service'!M$24,'H-32A-WP06 - Debt Service'!M$27/12,0)),"-")</f>
        <v>0</v>
      </c>
      <c r="Q489" s="261">
        <f>IFERROR(IF(-SUM(Q$20:Q488)+Q$15&lt;0.000001,0,IF($C489&gt;='H-32A-WP06 - Debt Service'!L$24,'H-32A-WP06 - Debt Service'!L$27/12,0)),"-")</f>
        <v>0</v>
      </c>
      <c r="R489" s="261">
        <f>IFERROR(IF(-SUM(R$20:R488)+R$15&lt;0.000001,0,IF($C489&gt;='H-32A-WP06 - Debt Service'!S$24,'H-32A-WP06 - Debt Service'!S$27/12,0)),"-")</f>
        <v>0</v>
      </c>
      <c r="S489" s="261">
        <f>IFERROR(IF(-SUM(S$20:S488)+S$15&lt;0.000001,0,IF($C489&gt;='H-32A-WP06 - Debt Service'!O$24,'H-32A-WP06 - Debt Service'!O$27/12,0)),"-")</f>
        <v>0</v>
      </c>
      <c r="T489" s="261">
        <f>IFERROR(IF(-SUM(T$20:T488)+T$15&lt;0.000001,0,IF($C489&gt;='H-32A-WP06 - Debt Service'!#REF!,'H-32A-WP06 - Debt Service'!#REF!/12,0)),"-")</f>
        <v>0</v>
      </c>
      <c r="U489" s="261">
        <f>IFERROR(IF(-SUM(U$20:U488)+U$15&lt;0.000001,0,IF($C489&gt;='H-32A-WP06 - Debt Service'!T$24,'H-32A-WP06 - Debt Service'!T$27/12,0)),"-")</f>
        <v>0</v>
      </c>
      <c r="V489" s="261">
        <f>IFERROR(IF(-SUM(V$20:V488)+V$15&lt;0.000001,0,IF($C489&gt;='H-32A-WP06 - Debt Service'!N$24,'H-32A-WP06 - Debt Service'!N$27/12,0)),"-")</f>
        <v>0</v>
      </c>
      <c r="W489" s="261">
        <f>IFERROR(IF(-SUM(W$20:W488)+W$15&lt;0.000001,0,IF($C489&gt;='H-32A-WP06 - Debt Service'!Q$24,'H-32A-WP06 - Debt Service'!Q$27/12,0)),"-")</f>
        <v>0</v>
      </c>
      <c r="X489" s="261">
        <f>IFERROR(IF(-SUM(X$20:X488)+X$15&lt;0.000001,0,IF($C489&gt;='H-32A-WP06 - Debt Service'!T$24,'H-32A-WP06 - Debt Service'!T$27/12,0)),"-")</f>
        <v>0</v>
      </c>
      <c r="Y489" s="261">
        <f>IFERROR(IF(-SUM(Y$20:Y488)+Y$15&lt;0.000001,0,IF($C489&gt;='H-32A-WP06 - Debt Service'!#REF!,'H-32A-WP06 - Debt Service'!#REF!/12,0)),"-")</f>
        <v>0</v>
      </c>
      <c r="Z489" s="261">
        <f>IFERROR(IF(-SUM(Z$20:Z488)+Z$15&lt;0.000001,0,IF($C489&gt;='H-32A-WP06 - Debt Service'!S$24,'H-32A-WP06 - Debt Service'!S$27/12,0)),"-")</f>
        <v>0</v>
      </c>
      <c r="AA489" s="261">
        <f>IFERROR(IF(-SUM(AA$20:AA488)+AA$15&lt;0.000001,0,IF($C489&gt;='H-32A-WP06 - Debt Service'!R$24,'H-32A-WP06 - Debt Service'!R$27/12,0)),"-")</f>
        <v>0</v>
      </c>
      <c r="AB489" s="261">
        <f>IFERROR(IF(-SUM(AB$20:AB488)+AB$15&lt;0.000001,0,IF($C489&gt;='H-32A-WP06 - Debt Service'!P$24,'H-32A-WP06 - Debt Service'!P$27/12,0)),"-")</f>
        <v>0</v>
      </c>
      <c r="AC489" s="261">
        <f>IFERROR(IF(-SUM(AC$20:AC488)+AC$15&lt;0.000001,0,IF($C489&gt;='H-32A-WP06 - Debt Service'!#REF!,'H-32A-WP06 - Debt Service'!#REF!/12,0)),"-")</f>
        <v>0</v>
      </c>
      <c r="AD489" s="261">
        <f>IFERROR(IF(-SUM(AD$20:AD488)+AD$15&lt;0.000001,0,IF($C489&gt;='H-32A-WP06 - Debt Service'!#REF!,'H-32A-WP06 - Debt Service'!#REF!/12,0)),"-")</f>
        <v>0</v>
      </c>
      <c r="AE489" s="261">
        <f>IFERROR(IF(-SUM(AE$20:AE488)+AE$15&lt;0.000001,0,IF($C489&gt;='H-32A-WP06 - Debt Service'!#REF!,'H-32A-WP06 - Debt Service'!#REF!/12,0)),"-")</f>
        <v>0</v>
      </c>
      <c r="AF489" s="261">
        <f>IFERROR(IF(-SUM(AF$20:AF488)+AF$15&lt;0.000001,0,IF($C489&gt;='H-32A-WP06 - Debt Service'!#REF!,'H-32A-WP06 - Debt Service'!#REF!/12,0)),"-")</f>
        <v>0</v>
      </c>
      <c r="AH489" s="252">
        <f t="shared" si="32"/>
        <v>2058</v>
      </c>
      <c r="AI489" s="273">
        <f t="shared" si="34"/>
        <v>57742</v>
      </c>
      <c r="AJ489" s="273"/>
      <c r="AK489" s="261" t="str">
        <f>IFERROR(IF(-SUM(AK$20:AK488)+AK$15&lt;0.000001,0,IF($C489&gt;='H-32A-WP06 - Debt Service'!AH$24,'H-32A-WP06 - Debt Service'!AH$27/12,0)),"-")</f>
        <v>-</v>
      </c>
      <c r="AL489" s="261">
        <f>IFERROR(IF(-SUM(AL$20:AL488)+AL$15&lt;0.000001,0,IF($C489&gt;='H-32A-WP06 - Debt Service'!AI$24,'H-32A-WP06 - Debt Service'!AI$27/12,0)),"-")</f>
        <v>0</v>
      </c>
      <c r="AM489" s="261">
        <f>IFERROR(IF(-SUM(AM$20:AM488)+AM$15&lt;0.000001,0,IF($C489&gt;='H-32A-WP06 - Debt Service'!AJ$24,'H-32A-WP06 - Debt Service'!AJ$27/12,0)),"-")</f>
        <v>0</v>
      </c>
      <c r="AN489" s="261">
        <f>IFERROR(IF(-SUM(AN$20:AN488)+AN$15&lt;0.000001,0,IF($C489&gt;='H-32A-WP06 - Debt Service'!AK$24,'H-32A-WP06 - Debt Service'!AK$27/12,0)),"-")</f>
        <v>0</v>
      </c>
      <c r="AO489" s="261">
        <f>IFERROR(IF(-SUM(AO$20:AO488)+AO$15&lt;0.000001,0,IF($C489&gt;='H-32A-WP06 - Debt Service'!AL$24,'H-32A-WP06 - Debt Service'!AL$27/12,0)),"-")</f>
        <v>0</v>
      </c>
      <c r="AP489" s="261">
        <f>IFERROR(IF(-SUM(AP$20:AP488)+AP$15&lt;0.000001,0,IF($C489&gt;='H-32A-WP06 - Debt Service'!AM$24,'H-32A-WP06 - Debt Service'!AM$27/12,0)),"-")</f>
        <v>0</v>
      </c>
      <c r="AQ489" s="261">
        <f>IFERROR(IF(-SUM(AQ$20:AQ488)+AQ$15&lt;0.000001,0,IF($C489&gt;='H-32A-WP06 - Debt Service'!AN$24,'H-32A-WP06 - Debt Service'!AN$27/12,0)),"-")</f>
        <v>0</v>
      </c>
      <c r="AR489" s="261">
        <f>IFERROR(IF(-SUM(AR$20:AR488)+AR$15&lt;0.000001,0,IF($C489&gt;='H-32A-WP06 - Debt Service'!AO$24,'H-32A-WP06 - Debt Service'!AO$27/12,0)),"-")</f>
        <v>0</v>
      </c>
      <c r="AS489" s="261">
        <f>IFERROR(IF(-SUM(AS$20:AS488)+AS$15&lt;0.000001,0,IF($C489&gt;='H-32A-WP06 - Debt Service'!AP$24,'H-32A-WP06 - Debt Service'!AP$27/12,0)),"-")</f>
        <v>0</v>
      </c>
      <c r="AT489" s="261">
        <f>IFERROR(IF(-SUM(AT$20:AT488)+AT$15&lt;0.000001,0,IF($C489&gt;='H-32A-WP06 - Debt Service'!AQ$24,'H-32A-WP06 - Debt Service'!AQ$27/12,0)),"-")</f>
        <v>0</v>
      </c>
    </row>
    <row r="490" spans="2:46" x14ac:dyDescent="0.35">
      <c r="B490" s="252">
        <f t="shared" si="31"/>
        <v>2058</v>
      </c>
      <c r="C490" s="273">
        <f t="shared" si="33"/>
        <v>57770</v>
      </c>
      <c r="D490" s="273"/>
      <c r="E490" s="261">
        <f>IFERROR(IF(-SUM(E$20:E489)+E$15&lt;0.000001,0,IF($C490&gt;='H-32A-WP06 - Debt Service'!C$24,'H-32A-WP06 - Debt Service'!C$27/12,0)),"-")</f>
        <v>0</v>
      </c>
      <c r="F490" s="261">
        <f>IFERROR(IF(-SUM(F$20:F489)+F$15&lt;0.000001,0,IF($C490&gt;='H-32A-WP06 - Debt Service'!D$24,'H-32A-WP06 - Debt Service'!D$27/12,0)),"-")</f>
        <v>0</v>
      </c>
      <c r="G490" s="261">
        <f>IFERROR(IF(-SUM(G$20:G489)+G$15&lt;0.000001,0,IF($C490&gt;='H-32A-WP06 - Debt Service'!E$24,'H-32A-WP06 - Debt Service'!E$27/12,0)),"-")</f>
        <v>0</v>
      </c>
      <c r="H490" s="261">
        <f>IFERROR(IF(-SUM(H$20:H489)+H$15&lt;0.000001,0,IF($C490&gt;='H-32A-WP06 - Debt Service'!F$24,'H-32A-WP06 - Debt Service'!F$27/12,0)),"-")</f>
        <v>0</v>
      </c>
      <c r="I490" s="261">
        <f>IFERROR(IF(-SUM(I$20:I489)+I$15&lt;0.000001,0,IF($C490&gt;='H-32A-WP06 - Debt Service'!G$24,'H-32A-WP06 - Debt Service'!G$27/12,0)),"-")</f>
        <v>0</v>
      </c>
      <c r="J490" s="261">
        <f>IFERROR(IF(-SUM(J$20:J489)+J$15&lt;0.000001,0,IF($C490&gt;='H-32A-WP06 - Debt Service'!H$24,'H-32A-WP06 - Debt Service'!H$27/12,0)),"-")</f>
        <v>0</v>
      </c>
      <c r="K490" s="261">
        <f>IFERROR(IF(-SUM(K$20:K489)+K$15&lt;0.000001,0,IF($C490&gt;='H-32A-WP06 - Debt Service'!I$24,'H-32A-WP06 - Debt Service'!I$27/12,0)),"-")</f>
        <v>0</v>
      </c>
      <c r="L490" s="261">
        <f>IFERROR(IF(-SUM(L$20:L489)+L$15&lt;0.000001,0,IF($C490&gt;='H-32A-WP06 - Debt Service'!J$24,'H-32A-WP06 - Debt Service'!J$27/12,0)),"-")</f>
        <v>0</v>
      </c>
      <c r="M490" s="261">
        <f>IFERROR(IF(-SUM(M$20:M489)+M$15&lt;0.000001,0,IF($C490&gt;='H-32A-WP06 - Debt Service'!K$24,'H-32A-WP06 - Debt Service'!K$27/12,0)),"-")</f>
        <v>0</v>
      </c>
      <c r="N490" s="261"/>
      <c r="O490" s="261"/>
      <c r="P490" s="261">
        <f>IFERROR(IF(-SUM(P$20:P489)+P$15&lt;0.000001,0,IF($C490&gt;='H-32A-WP06 - Debt Service'!M$24,'H-32A-WP06 - Debt Service'!M$27/12,0)),"-")</f>
        <v>0</v>
      </c>
      <c r="Q490" s="261">
        <f>IFERROR(IF(-SUM(Q$20:Q489)+Q$15&lt;0.000001,0,IF($C490&gt;='H-32A-WP06 - Debt Service'!L$24,'H-32A-WP06 - Debt Service'!L$27/12,0)),"-")</f>
        <v>0</v>
      </c>
      <c r="R490" s="261">
        <f>IFERROR(IF(-SUM(R$20:R489)+R$15&lt;0.000001,0,IF($C490&gt;='H-32A-WP06 - Debt Service'!S$24,'H-32A-WP06 - Debt Service'!S$27/12,0)),"-")</f>
        <v>0</v>
      </c>
      <c r="S490" s="261">
        <f>IFERROR(IF(-SUM(S$20:S489)+S$15&lt;0.000001,0,IF($C490&gt;='H-32A-WP06 - Debt Service'!O$24,'H-32A-WP06 - Debt Service'!O$27/12,0)),"-")</f>
        <v>0</v>
      </c>
      <c r="T490" s="261">
        <f>IFERROR(IF(-SUM(T$20:T489)+T$15&lt;0.000001,0,IF($C490&gt;='H-32A-WP06 - Debt Service'!#REF!,'H-32A-WP06 - Debt Service'!#REF!/12,0)),"-")</f>
        <v>0</v>
      </c>
      <c r="U490" s="261">
        <f>IFERROR(IF(-SUM(U$20:U489)+U$15&lt;0.000001,0,IF($C490&gt;='H-32A-WP06 - Debt Service'!T$24,'H-32A-WP06 - Debt Service'!T$27/12,0)),"-")</f>
        <v>0</v>
      </c>
      <c r="V490" s="261">
        <f>IFERROR(IF(-SUM(V$20:V489)+V$15&lt;0.000001,0,IF($C490&gt;='H-32A-WP06 - Debt Service'!N$24,'H-32A-WP06 - Debt Service'!N$27/12,0)),"-")</f>
        <v>0</v>
      </c>
      <c r="W490" s="261">
        <f>IFERROR(IF(-SUM(W$20:W489)+W$15&lt;0.000001,0,IF($C490&gt;='H-32A-WP06 - Debt Service'!Q$24,'H-32A-WP06 - Debt Service'!Q$27/12,0)),"-")</f>
        <v>0</v>
      </c>
      <c r="X490" s="261">
        <f>IFERROR(IF(-SUM(X$20:X489)+X$15&lt;0.000001,0,IF($C490&gt;='H-32A-WP06 - Debt Service'!T$24,'H-32A-WP06 - Debt Service'!T$27/12,0)),"-")</f>
        <v>0</v>
      </c>
      <c r="Y490" s="261">
        <f>IFERROR(IF(-SUM(Y$20:Y489)+Y$15&lt;0.000001,0,IF($C490&gt;='H-32A-WP06 - Debt Service'!#REF!,'H-32A-WP06 - Debt Service'!#REF!/12,0)),"-")</f>
        <v>0</v>
      </c>
      <c r="Z490" s="261">
        <f>IFERROR(IF(-SUM(Z$20:Z489)+Z$15&lt;0.000001,0,IF($C490&gt;='H-32A-WP06 - Debt Service'!S$24,'H-32A-WP06 - Debt Service'!S$27/12,0)),"-")</f>
        <v>0</v>
      </c>
      <c r="AA490" s="261">
        <f>IFERROR(IF(-SUM(AA$20:AA489)+AA$15&lt;0.000001,0,IF($C490&gt;='H-32A-WP06 - Debt Service'!R$24,'H-32A-WP06 - Debt Service'!R$27/12,0)),"-")</f>
        <v>0</v>
      </c>
      <c r="AB490" s="261">
        <f>IFERROR(IF(-SUM(AB$20:AB489)+AB$15&lt;0.000001,0,IF($C490&gt;='H-32A-WP06 - Debt Service'!P$24,'H-32A-WP06 - Debt Service'!P$27/12,0)),"-")</f>
        <v>0</v>
      </c>
      <c r="AC490" s="261">
        <f>IFERROR(IF(-SUM(AC$20:AC489)+AC$15&lt;0.000001,0,IF($C490&gt;='H-32A-WP06 - Debt Service'!#REF!,'H-32A-WP06 - Debt Service'!#REF!/12,0)),"-")</f>
        <v>0</v>
      </c>
      <c r="AD490" s="261">
        <f>IFERROR(IF(-SUM(AD$20:AD489)+AD$15&lt;0.000001,0,IF($C490&gt;='H-32A-WP06 - Debt Service'!#REF!,'H-32A-WP06 - Debt Service'!#REF!/12,0)),"-")</f>
        <v>0</v>
      </c>
      <c r="AE490" s="261">
        <f>IFERROR(IF(-SUM(AE$20:AE489)+AE$15&lt;0.000001,0,IF($C490&gt;='H-32A-WP06 - Debt Service'!#REF!,'H-32A-WP06 - Debt Service'!#REF!/12,0)),"-")</f>
        <v>0</v>
      </c>
      <c r="AF490" s="261">
        <f>IFERROR(IF(-SUM(AF$20:AF489)+AF$15&lt;0.000001,0,IF($C490&gt;='H-32A-WP06 - Debt Service'!#REF!,'H-32A-WP06 - Debt Service'!#REF!/12,0)),"-")</f>
        <v>0</v>
      </c>
      <c r="AH490" s="252">
        <f t="shared" si="32"/>
        <v>2058</v>
      </c>
      <c r="AI490" s="273">
        <f t="shared" si="34"/>
        <v>57770</v>
      </c>
      <c r="AJ490" s="273"/>
      <c r="AK490" s="261" t="str">
        <f>IFERROR(IF(-SUM(AK$20:AK489)+AK$15&lt;0.000001,0,IF($C490&gt;='H-32A-WP06 - Debt Service'!AH$24,'H-32A-WP06 - Debt Service'!AH$27/12,0)),"-")</f>
        <v>-</v>
      </c>
      <c r="AL490" s="261">
        <f>IFERROR(IF(-SUM(AL$20:AL489)+AL$15&lt;0.000001,0,IF($C490&gt;='H-32A-WP06 - Debt Service'!AI$24,'H-32A-WP06 - Debt Service'!AI$27/12,0)),"-")</f>
        <v>0</v>
      </c>
      <c r="AM490" s="261">
        <f>IFERROR(IF(-SUM(AM$20:AM489)+AM$15&lt;0.000001,0,IF($C490&gt;='H-32A-WP06 - Debt Service'!AJ$24,'H-32A-WP06 - Debt Service'!AJ$27/12,0)),"-")</f>
        <v>0</v>
      </c>
      <c r="AN490" s="261">
        <f>IFERROR(IF(-SUM(AN$20:AN489)+AN$15&lt;0.000001,0,IF($C490&gt;='H-32A-WP06 - Debt Service'!AK$24,'H-32A-WP06 - Debt Service'!AK$27/12,0)),"-")</f>
        <v>0</v>
      </c>
      <c r="AO490" s="261">
        <f>IFERROR(IF(-SUM(AO$20:AO489)+AO$15&lt;0.000001,0,IF($C490&gt;='H-32A-WP06 - Debt Service'!AL$24,'H-32A-WP06 - Debt Service'!AL$27/12,0)),"-")</f>
        <v>0</v>
      </c>
      <c r="AP490" s="261">
        <f>IFERROR(IF(-SUM(AP$20:AP489)+AP$15&lt;0.000001,0,IF($C490&gt;='H-32A-WP06 - Debt Service'!AM$24,'H-32A-WP06 - Debt Service'!AM$27/12,0)),"-")</f>
        <v>0</v>
      </c>
      <c r="AQ490" s="261">
        <f>IFERROR(IF(-SUM(AQ$20:AQ489)+AQ$15&lt;0.000001,0,IF($C490&gt;='H-32A-WP06 - Debt Service'!AN$24,'H-32A-WP06 - Debt Service'!AN$27/12,0)),"-")</f>
        <v>0</v>
      </c>
      <c r="AR490" s="261">
        <f>IFERROR(IF(-SUM(AR$20:AR489)+AR$15&lt;0.000001,0,IF($C490&gt;='H-32A-WP06 - Debt Service'!AO$24,'H-32A-WP06 - Debt Service'!AO$27/12,0)),"-")</f>
        <v>0</v>
      </c>
      <c r="AS490" s="261">
        <f>IFERROR(IF(-SUM(AS$20:AS489)+AS$15&lt;0.000001,0,IF($C490&gt;='H-32A-WP06 - Debt Service'!AP$24,'H-32A-WP06 - Debt Service'!AP$27/12,0)),"-")</f>
        <v>0</v>
      </c>
      <c r="AT490" s="261">
        <f>IFERROR(IF(-SUM(AT$20:AT489)+AT$15&lt;0.000001,0,IF($C490&gt;='H-32A-WP06 - Debt Service'!AQ$24,'H-32A-WP06 - Debt Service'!AQ$27/12,0)),"-")</f>
        <v>0</v>
      </c>
    </row>
    <row r="491" spans="2:46" x14ac:dyDescent="0.35">
      <c r="B491" s="252">
        <f t="shared" si="31"/>
        <v>2058</v>
      </c>
      <c r="C491" s="273">
        <f t="shared" si="33"/>
        <v>57801</v>
      </c>
      <c r="D491" s="273"/>
      <c r="E491" s="261">
        <f>IFERROR(IF(-SUM(E$20:E490)+E$15&lt;0.000001,0,IF($C491&gt;='H-32A-WP06 - Debt Service'!C$24,'H-32A-WP06 - Debt Service'!C$27/12,0)),"-")</f>
        <v>0</v>
      </c>
      <c r="F491" s="261">
        <f>IFERROR(IF(-SUM(F$20:F490)+F$15&lt;0.000001,0,IF($C491&gt;='H-32A-WP06 - Debt Service'!D$24,'H-32A-WP06 - Debt Service'!D$27/12,0)),"-")</f>
        <v>0</v>
      </c>
      <c r="G491" s="261">
        <f>IFERROR(IF(-SUM(G$20:G490)+G$15&lt;0.000001,0,IF($C491&gt;='H-32A-WP06 - Debt Service'!E$24,'H-32A-WP06 - Debt Service'!E$27/12,0)),"-")</f>
        <v>0</v>
      </c>
      <c r="H491" s="261">
        <f>IFERROR(IF(-SUM(H$20:H490)+H$15&lt;0.000001,0,IF($C491&gt;='H-32A-WP06 - Debt Service'!F$24,'H-32A-WP06 - Debt Service'!F$27/12,0)),"-")</f>
        <v>0</v>
      </c>
      <c r="I491" s="261">
        <f>IFERROR(IF(-SUM(I$20:I490)+I$15&lt;0.000001,0,IF($C491&gt;='H-32A-WP06 - Debt Service'!G$24,'H-32A-WP06 - Debt Service'!G$27/12,0)),"-")</f>
        <v>0</v>
      </c>
      <c r="J491" s="261">
        <f>IFERROR(IF(-SUM(J$20:J490)+J$15&lt;0.000001,0,IF($C491&gt;='H-32A-WP06 - Debt Service'!H$24,'H-32A-WP06 - Debt Service'!H$27/12,0)),"-")</f>
        <v>0</v>
      </c>
      <c r="K491" s="261">
        <f>IFERROR(IF(-SUM(K$20:K490)+K$15&lt;0.000001,0,IF($C491&gt;='H-32A-WP06 - Debt Service'!I$24,'H-32A-WP06 - Debt Service'!I$27/12,0)),"-")</f>
        <v>0</v>
      </c>
      <c r="L491" s="261">
        <f>IFERROR(IF(-SUM(L$20:L490)+L$15&lt;0.000001,0,IF($C491&gt;='H-32A-WP06 - Debt Service'!J$24,'H-32A-WP06 - Debt Service'!J$27/12,0)),"-")</f>
        <v>0</v>
      </c>
      <c r="M491" s="261">
        <f>IFERROR(IF(-SUM(M$20:M490)+M$15&lt;0.000001,0,IF($C491&gt;='H-32A-WP06 - Debt Service'!K$24,'H-32A-WP06 - Debt Service'!K$27/12,0)),"-")</f>
        <v>0</v>
      </c>
      <c r="N491" s="261"/>
      <c r="O491" s="261"/>
      <c r="P491" s="261">
        <f>IFERROR(IF(-SUM(P$20:P490)+P$15&lt;0.000001,0,IF($C491&gt;='H-32A-WP06 - Debt Service'!M$24,'H-32A-WP06 - Debt Service'!M$27/12,0)),"-")</f>
        <v>0</v>
      </c>
      <c r="Q491" s="261">
        <f>IFERROR(IF(-SUM(Q$20:Q490)+Q$15&lt;0.000001,0,IF($C491&gt;='H-32A-WP06 - Debt Service'!L$24,'H-32A-WP06 - Debt Service'!L$27/12,0)),"-")</f>
        <v>0</v>
      </c>
      <c r="R491" s="261">
        <f>IFERROR(IF(-SUM(R$20:R490)+R$15&lt;0.000001,0,IF($C491&gt;='H-32A-WP06 - Debt Service'!S$24,'H-32A-WP06 - Debt Service'!S$27/12,0)),"-")</f>
        <v>0</v>
      </c>
      <c r="S491" s="261">
        <f>IFERROR(IF(-SUM(S$20:S490)+S$15&lt;0.000001,0,IF($C491&gt;='H-32A-WP06 - Debt Service'!O$24,'H-32A-WP06 - Debt Service'!O$27/12,0)),"-")</f>
        <v>0</v>
      </c>
      <c r="T491" s="261">
        <f>IFERROR(IF(-SUM(T$20:T490)+T$15&lt;0.000001,0,IF($C491&gt;='H-32A-WP06 - Debt Service'!#REF!,'H-32A-WP06 - Debt Service'!#REF!/12,0)),"-")</f>
        <v>0</v>
      </c>
      <c r="U491" s="261">
        <f>IFERROR(IF(-SUM(U$20:U490)+U$15&lt;0.000001,0,IF($C491&gt;='H-32A-WP06 - Debt Service'!T$24,'H-32A-WP06 - Debt Service'!T$27/12,0)),"-")</f>
        <v>0</v>
      </c>
      <c r="V491" s="261">
        <f>IFERROR(IF(-SUM(V$20:V490)+V$15&lt;0.000001,0,IF($C491&gt;='H-32A-WP06 - Debt Service'!N$24,'H-32A-WP06 - Debt Service'!N$27/12,0)),"-")</f>
        <v>0</v>
      </c>
      <c r="W491" s="261">
        <f>IFERROR(IF(-SUM(W$20:W490)+W$15&lt;0.000001,0,IF($C491&gt;='H-32A-WP06 - Debt Service'!Q$24,'H-32A-WP06 - Debt Service'!Q$27/12,0)),"-")</f>
        <v>0</v>
      </c>
      <c r="X491" s="261">
        <f>IFERROR(IF(-SUM(X$20:X490)+X$15&lt;0.000001,0,IF($C491&gt;='H-32A-WP06 - Debt Service'!T$24,'H-32A-WP06 - Debt Service'!T$27/12,0)),"-")</f>
        <v>0</v>
      </c>
      <c r="Y491" s="261">
        <f>IFERROR(IF(-SUM(Y$20:Y490)+Y$15&lt;0.000001,0,IF($C491&gt;='H-32A-WP06 - Debt Service'!#REF!,'H-32A-WP06 - Debt Service'!#REF!/12,0)),"-")</f>
        <v>0</v>
      </c>
      <c r="Z491" s="261">
        <f>IFERROR(IF(-SUM(Z$20:Z490)+Z$15&lt;0.000001,0,IF($C491&gt;='H-32A-WP06 - Debt Service'!S$24,'H-32A-WP06 - Debt Service'!S$27/12,0)),"-")</f>
        <v>0</v>
      </c>
      <c r="AA491" s="261">
        <f>IFERROR(IF(-SUM(AA$20:AA490)+AA$15&lt;0.000001,0,IF($C491&gt;='H-32A-WP06 - Debt Service'!R$24,'H-32A-WP06 - Debt Service'!R$27/12,0)),"-")</f>
        <v>0</v>
      </c>
      <c r="AB491" s="261">
        <f>IFERROR(IF(-SUM(AB$20:AB490)+AB$15&lt;0.000001,0,IF($C491&gt;='H-32A-WP06 - Debt Service'!P$24,'H-32A-WP06 - Debt Service'!P$27/12,0)),"-")</f>
        <v>0</v>
      </c>
      <c r="AC491" s="261">
        <f>IFERROR(IF(-SUM(AC$20:AC490)+AC$15&lt;0.000001,0,IF($C491&gt;='H-32A-WP06 - Debt Service'!#REF!,'H-32A-WP06 - Debt Service'!#REF!/12,0)),"-")</f>
        <v>0</v>
      </c>
      <c r="AD491" s="261">
        <f>IFERROR(IF(-SUM(AD$20:AD490)+AD$15&lt;0.000001,0,IF($C491&gt;='H-32A-WP06 - Debt Service'!#REF!,'H-32A-WP06 - Debt Service'!#REF!/12,0)),"-")</f>
        <v>0</v>
      </c>
      <c r="AE491" s="261">
        <f>IFERROR(IF(-SUM(AE$20:AE490)+AE$15&lt;0.000001,0,IF($C491&gt;='H-32A-WP06 - Debt Service'!#REF!,'H-32A-WP06 - Debt Service'!#REF!/12,0)),"-")</f>
        <v>0</v>
      </c>
      <c r="AF491" s="261">
        <f>IFERROR(IF(-SUM(AF$20:AF490)+AF$15&lt;0.000001,0,IF($C491&gt;='H-32A-WP06 - Debt Service'!#REF!,'H-32A-WP06 - Debt Service'!#REF!/12,0)),"-")</f>
        <v>0</v>
      </c>
      <c r="AH491" s="252">
        <f t="shared" si="32"/>
        <v>2058</v>
      </c>
      <c r="AI491" s="273">
        <f t="shared" si="34"/>
        <v>57801</v>
      </c>
      <c r="AJ491" s="273"/>
      <c r="AK491" s="261" t="str">
        <f>IFERROR(IF(-SUM(AK$20:AK490)+AK$15&lt;0.000001,0,IF($C491&gt;='H-32A-WP06 - Debt Service'!AH$24,'H-32A-WP06 - Debt Service'!AH$27/12,0)),"-")</f>
        <v>-</v>
      </c>
      <c r="AL491" s="261">
        <f>IFERROR(IF(-SUM(AL$20:AL490)+AL$15&lt;0.000001,0,IF($C491&gt;='H-32A-WP06 - Debt Service'!AI$24,'H-32A-WP06 - Debt Service'!AI$27/12,0)),"-")</f>
        <v>0</v>
      </c>
      <c r="AM491" s="261">
        <f>IFERROR(IF(-SUM(AM$20:AM490)+AM$15&lt;0.000001,0,IF($C491&gt;='H-32A-WP06 - Debt Service'!AJ$24,'H-32A-WP06 - Debt Service'!AJ$27/12,0)),"-")</f>
        <v>0</v>
      </c>
      <c r="AN491" s="261">
        <f>IFERROR(IF(-SUM(AN$20:AN490)+AN$15&lt;0.000001,0,IF($C491&gt;='H-32A-WP06 - Debt Service'!AK$24,'H-32A-WP06 - Debt Service'!AK$27/12,0)),"-")</f>
        <v>0</v>
      </c>
      <c r="AO491" s="261">
        <f>IFERROR(IF(-SUM(AO$20:AO490)+AO$15&lt;0.000001,0,IF($C491&gt;='H-32A-WP06 - Debt Service'!AL$24,'H-32A-WP06 - Debt Service'!AL$27/12,0)),"-")</f>
        <v>0</v>
      </c>
      <c r="AP491" s="261">
        <f>IFERROR(IF(-SUM(AP$20:AP490)+AP$15&lt;0.000001,0,IF($C491&gt;='H-32A-WP06 - Debt Service'!AM$24,'H-32A-WP06 - Debt Service'!AM$27/12,0)),"-")</f>
        <v>0</v>
      </c>
      <c r="AQ491" s="261">
        <f>IFERROR(IF(-SUM(AQ$20:AQ490)+AQ$15&lt;0.000001,0,IF($C491&gt;='H-32A-WP06 - Debt Service'!AN$24,'H-32A-WP06 - Debt Service'!AN$27/12,0)),"-")</f>
        <v>0</v>
      </c>
      <c r="AR491" s="261">
        <f>IFERROR(IF(-SUM(AR$20:AR490)+AR$15&lt;0.000001,0,IF($C491&gt;='H-32A-WP06 - Debt Service'!AO$24,'H-32A-WP06 - Debt Service'!AO$27/12,0)),"-")</f>
        <v>0</v>
      </c>
      <c r="AS491" s="261">
        <f>IFERROR(IF(-SUM(AS$20:AS490)+AS$15&lt;0.000001,0,IF($C491&gt;='H-32A-WP06 - Debt Service'!AP$24,'H-32A-WP06 - Debt Service'!AP$27/12,0)),"-")</f>
        <v>0</v>
      </c>
      <c r="AT491" s="261">
        <f>IFERROR(IF(-SUM(AT$20:AT490)+AT$15&lt;0.000001,0,IF($C491&gt;='H-32A-WP06 - Debt Service'!AQ$24,'H-32A-WP06 - Debt Service'!AQ$27/12,0)),"-")</f>
        <v>0</v>
      </c>
    </row>
    <row r="492" spans="2:46" x14ac:dyDescent="0.35">
      <c r="B492" s="252">
        <f t="shared" si="31"/>
        <v>2058</v>
      </c>
      <c r="C492" s="273">
        <f t="shared" si="33"/>
        <v>57831</v>
      </c>
      <c r="D492" s="273"/>
      <c r="E492" s="261">
        <f>IFERROR(IF(-SUM(E$20:E491)+E$15&lt;0.000001,0,IF($C492&gt;='H-32A-WP06 - Debt Service'!C$24,'H-32A-WP06 - Debt Service'!C$27/12,0)),"-")</f>
        <v>0</v>
      </c>
      <c r="F492" s="261">
        <f>IFERROR(IF(-SUM(F$20:F491)+F$15&lt;0.000001,0,IF($C492&gt;='H-32A-WP06 - Debt Service'!D$24,'H-32A-WP06 - Debt Service'!D$27/12,0)),"-")</f>
        <v>0</v>
      </c>
      <c r="G492" s="261">
        <f>IFERROR(IF(-SUM(G$20:G491)+G$15&lt;0.000001,0,IF($C492&gt;='H-32A-WP06 - Debt Service'!E$24,'H-32A-WP06 - Debt Service'!E$27/12,0)),"-")</f>
        <v>0</v>
      </c>
      <c r="H492" s="261">
        <f>IFERROR(IF(-SUM(H$20:H491)+H$15&lt;0.000001,0,IF($C492&gt;='H-32A-WP06 - Debt Service'!F$24,'H-32A-WP06 - Debt Service'!F$27/12,0)),"-")</f>
        <v>0</v>
      </c>
      <c r="I492" s="261">
        <f>IFERROR(IF(-SUM(I$20:I491)+I$15&lt;0.000001,0,IF($C492&gt;='H-32A-WP06 - Debt Service'!G$24,'H-32A-WP06 - Debt Service'!G$27/12,0)),"-")</f>
        <v>0</v>
      </c>
      <c r="J492" s="261">
        <f>IFERROR(IF(-SUM(J$20:J491)+J$15&lt;0.000001,0,IF($C492&gt;='H-32A-WP06 - Debt Service'!H$24,'H-32A-WP06 - Debt Service'!H$27/12,0)),"-")</f>
        <v>0</v>
      </c>
      <c r="K492" s="261">
        <f>IFERROR(IF(-SUM(K$20:K491)+K$15&lt;0.000001,0,IF($C492&gt;='H-32A-WP06 - Debt Service'!I$24,'H-32A-WP06 - Debt Service'!I$27/12,0)),"-")</f>
        <v>0</v>
      </c>
      <c r="L492" s="261">
        <f>IFERROR(IF(-SUM(L$20:L491)+L$15&lt;0.000001,0,IF($C492&gt;='H-32A-WP06 - Debt Service'!J$24,'H-32A-WP06 - Debt Service'!J$27/12,0)),"-")</f>
        <v>0</v>
      </c>
      <c r="M492" s="261">
        <f>IFERROR(IF(-SUM(M$20:M491)+M$15&lt;0.000001,0,IF($C492&gt;='H-32A-WP06 - Debt Service'!K$24,'H-32A-WP06 - Debt Service'!K$27/12,0)),"-")</f>
        <v>0</v>
      </c>
      <c r="N492" s="261"/>
      <c r="O492" s="261"/>
      <c r="P492" s="261">
        <f>IFERROR(IF(-SUM(P$20:P491)+P$15&lt;0.000001,0,IF($C492&gt;='H-32A-WP06 - Debt Service'!M$24,'H-32A-WP06 - Debt Service'!M$27/12,0)),"-")</f>
        <v>0</v>
      </c>
      <c r="Q492" s="261">
        <f>IFERROR(IF(-SUM(Q$20:Q491)+Q$15&lt;0.000001,0,IF($C492&gt;='H-32A-WP06 - Debt Service'!L$24,'H-32A-WP06 - Debt Service'!L$27/12,0)),"-")</f>
        <v>0</v>
      </c>
      <c r="R492" s="261">
        <f>IFERROR(IF(-SUM(R$20:R491)+R$15&lt;0.000001,0,IF($C492&gt;='H-32A-WP06 - Debt Service'!S$24,'H-32A-WP06 - Debt Service'!S$27/12,0)),"-")</f>
        <v>0</v>
      </c>
      <c r="S492" s="261">
        <f>IFERROR(IF(-SUM(S$20:S491)+S$15&lt;0.000001,0,IF($C492&gt;='H-32A-WP06 - Debt Service'!O$24,'H-32A-WP06 - Debt Service'!O$27/12,0)),"-")</f>
        <v>0</v>
      </c>
      <c r="T492" s="261">
        <f>IFERROR(IF(-SUM(T$20:T491)+T$15&lt;0.000001,0,IF($C492&gt;='H-32A-WP06 - Debt Service'!#REF!,'H-32A-WP06 - Debt Service'!#REF!/12,0)),"-")</f>
        <v>0</v>
      </c>
      <c r="U492" s="261">
        <f>IFERROR(IF(-SUM(U$20:U491)+U$15&lt;0.000001,0,IF($C492&gt;='H-32A-WP06 - Debt Service'!T$24,'H-32A-WP06 - Debt Service'!T$27/12,0)),"-")</f>
        <v>0</v>
      </c>
      <c r="V492" s="261">
        <f>IFERROR(IF(-SUM(V$20:V491)+V$15&lt;0.000001,0,IF($C492&gt;='H-32A-WP06 - Debt Service'!N$24,'H-32A-WP06 - Debt Service'!N$27/12,0)),"-")</f>
        <v>0</v>
      </c>
      <c r="W492" s="261">
        <f>IFERROR(IF(-SUM(W$20:W491)+W$15&lt;0.000001,0,IF($C492&gt;='H-32A-WP06 - Debt Service'!Q$24,'H-32A-WP06 - Debt Service'!Q$27/12,0)),"-")</f>
        <v>0</v>
      </c>
      <c r="X492" s="261">
        <f>IFERROR(IF(-SUM(X$20:X491)+X$15&lt;0.000001,0,IF($C492&gt;='H-32A-WP06 - Debt Service'!T$24,'H-32A-WP06 - Debt Service'!T$27/12,0)),"-")</f>
        <v>0</v>
      </c>
      <c r="Y492" s="261">
        <f>IFERROR(IF(-SUM(Y$20:Y491)+Y$15&lt;0.000001,0,IF($C492&gt;='H-32A-WP06 - Debt Service'!#REF!,'H-32A-WP06 - Debt Service'!#REF!/12,0)),"-")</f>
        <v>0</v>
      </c>
      <c r="Z492" s="261">
        <f>IFERROR(IF(-SUM(Z$20:Z491)+Z$15&lt;0.000001,0,IF($C492&gt;='H-32A-WP06 - Debt Service'!S$24,'H-32A-WP06 - Debt Service'!S$27/12,0)),"-")</f>
        <v>0</v>
      </c>
      <c r="AA492" s="261">
        <f>IFERROR(IF(-SUM(AA$20:AA491)+AA$15&lt;0.000001,0,IF($C492&gt;='H-32A-WP06 - Debt Service'!R$24,'H-32A-WP06 - Debt Service'!R$27/12,0)),"-")</f>
        <v>0</v>
      </c>
      <c r="AB492" s="261">
        <f>IFERROR(IF(-SUM(AB$20:AB491)+AB$15&lt;0.000001,0,IF($C492&gt;='H-32A-WP06 - Debt Service'!P$24,'H-32A-WP06 - Debt Service'!P$27/12,0)),"-")</f>
        <v>0</v>
      </c>
      <c r="AC492" s="261">
        <f>IFERROR(IF(-SUM(AC$20:AC491)+AC$15&lt;0.000001,0,IF($C492&gt;='H-32A-WP06 - Debt Service'!#REF!,'H-32A-WP06 - Debt Service'!#REF!/12,0)),"-")</f>
        <v>0</v>
      </c>
      <c r="AD492" s="261">
        <f>IFERROR(IF(-SUM(AD$20:AD491)+AD$15&lt;0.000001,0,IF($C492&gt;='H-32A-WP06 - Debt Service'!#REF!,'H-32A-WP06 - Debt Service'!#REF!/12,0)),"-")</f>
        <v>0</v>
      </c>
      <c r="AE492" s="261">
        <f>IFERROR(IF(-SUM(AE$20:AE491)+AE$15&lt;0.000001,0,IF($C492&gt;='H-32A-WP06 - Debt Service'!#REF!,'H-32A-WP06 - Debt Service'!#REF!/12,0)),"-")</f>
        <v>0</v>
      </c>
      <c r="AF492" s="261">
        <f>IFERROR(IF(-SUM(AF$20:AF491)+AF$15&lt;0.000001,0,IF($C492&gt;='H-32A-WP06 - Debt Service'!#REF!,'H-32A-WP06 - Debt Service'!#REF!/12,0)),"-")</f>
        <v>0</v>
      </c>
      <c r="AH492" s="252">
        <f t="shared" si="32"/>
        <v>2058</v>
      </c>
      <c r="AI492" s="273">
        <f t="shared" si="34"/>
        <v>57831</v>
      </c>
      <c r="AJ492" s="273"/>
      <c r="AK492" s="261" t="str">
        <f>IFERROR(IF(-SUM(AK$20:AK491)+AK$15&lt;0.000001,0,IF($C492&gt;='H-32A-WP06 - Debt Service'!AH$24,'H-32A-WP06 - Debt Service'!AH$27/12,0)),"-")</f>
        <v>-</v>
      </c>
      <c r="AL492" s="261">
        <f>IFERROR(IF(-SUM(AL$20:AL491)+AL$15&lt;0.000001,0,IF($C492&gt;='H-32A-WP06 - Debt Service'!AI$24,'H-32A-WP06 - Debt Service'!AI$27/12,0)),"-")</f>
        <v>0</v>
      </c>
      <c r="AM492" s="261">
        <f>IFERROR(IF(-SUM(AM$20:AM491)+AM$15&lt;0.000001,0,IF($C492&gt;='H-32A-WP06 - Debt Service'!AJ$24,'H-32A-WP06 - Debt Service'!AJ$27/12,0)),"-")</f>
        <v>0</v>
      </c>
      <c r="AN492" s="261">
        <f>IFERROR(IF(-SUM(AN$20:AN491)+AN$15&lt;0.000001,0,IF($C492&gt;='H-32A-WP06 - Debt Service'!AK$24,'H-32A-WP06 - Debt Service'!AK$27/12,0)),"-")</f>
        <v>0</v>
      </c>
      <c r="AO492" s="261">
        <f>IFERROR(IF(-SUM(AO$20:AO491)+AO$15&lt;0.000001,0,IF($C492&gt;='H-32A-WP06 - Debt Service'!AL$24,'H-32A-WP06 - Debt Service'!AL$27/12,0)),"-")</f>
        <v>0</v>
      </c>
      <c r="AP492" s="261">
        <f>IFERROR(IF(-SUM(AP$20:AP491)+AP$15&lt;0.000001,0,IF($C492&gt;='H-32A-WP06 - Debt Service'!AM$24,'H-32A-WP06 - Debt Service'!AM$27/12,0)),"-")</f>
        <v>0</v>
      </c>
      <c r="AQ492" s="261">
        <f>IFERROR(IF(-SUM(AQ$20:AQ491)+AQ$15&lt;0.000001,0,IF($C492&gt;='H-32A-WP06 - Debt Service'!AN$24,'H-32A-WP06 - Debt Service'!AN$27/12,0)),"-")</f>
        <v>0</v>
      </c>
      <c r="AR492" s="261">
        <f>IFERROR(IF(-SUM(AR$20:AR491)+AR$15&lt;0.000001,0,IF($C492&gt;='H-32A-WP06 - Debt Service'!AO$24,'H-32A-WP06 - Debt Service'!AO$27/12,0)),"-")</f>
        <v>0</v>
      </c>
      <c r="AS492" s="261">
        <f>IFERROR(IF(-SUM(AS$20:AS491)+AS$15&lt;0.000001,0,IF($C492&gt;='H-32A-WP06 - Debt Service'!AP$24,'H-32A-WP06 - Debt Service'!AP$27/12,0)),"-")</f>
        <v>0</v>
      </c>
      <c r="AT492" s="261">
        <f>IFERROR(IF(-SUM(AT$20:AT491)+AT$15&lt;0.000001,0,IF($C492&gt;='H-32A-WP06 - Debt Service'!AQ$24,'H-32A-WP06 - Debt Service'!AQ$27/12,0)),"-")</f>
        <v>0</v>
      </c>
    </row>
    <row r="493" spans="2:46" x14ac:dyDescent="0.35">
      <c r="B493" s="252">
        <f t="shared" si="31"/>
        <v>2058</v>
      </c>
      <c r="C493" s="273">
        <f t="shared" si="33"/>
        <v>57862</v>
      </c>
      <c r="D493" s="273"/>
      <c r="E493" s="261">
        <f>IFERROR(IF(-SUM(E$20:E492)+E$15&lt;0.000001,0,IF($C493&gt;='H-32A-WP06 - Debt Service'!C$24,'H-32A-WP06 - Debt Service'!C$27/12,0)),"-")</f>
        <v>0</v>
      </c>
      <c r="F493" s="261">
        <f>IFERROR(IF(-SUM(F$20:F492)+F$15&lt;0.000001,0,IF($C493&gt;='H-32A-WP06 - Debt Service'!D$24,'H-32A-WP06 - Debt Service'!D$27/12,0)),"-")</f>
        <v>0</v>
      </c>
      <c r="G493" s="261">
        <f>IFERROR(IF(-SUM(G$20:G492)+G$15&lt;0.000001,0,IF($C493&gt;='H-32A-WP06 - Debt Service'!E$24,'H-32A-WP06 - Debt Service'!E$27/12,0)),"-")</f>
        <v>0</v>
      </c>
      <c r="H493" s="261">
        <f>IFERROR(IF(-SUM(H$20:H492)+H$15&lt;0.000001,0,IF($C493&gt;='H-32A-WP06 - Debt Service'!F$24,'H-32A-WP06 - Debt Service'!F$27/12,0)),"-")</f>
        <v>0</v>
      </c>
      <c r="I493" s="261">
        <f>IFERROR(IF(-SUM(I$20:I492)+I$15&lt;0.000001,0,IF($C493&gt;='H-32A-WP06 - Debt Service'!G$24,'H-32A-WP06 - Debt Service'!G$27/12,0)),"-")</f>
        <v>0</v>
      </c>
      <c r="J493" s="261">
        <f>IFERROR(IF(-SUM(J$20:J492)+J$15&lt;0.000001,0,IF($C493&gt;='H-32A-WP06 - Debt Service'!H$24,'H-32A-WP06 - Debt Service'!H$27/12,0)),"-")</f>
        <v>0</v>
      </c>
      <c r="K493" s="261">
        <f>IFERROR(IF(-SUM(K$20:K492)+K$15&lt;0.000001,0,IF($C493&gt;='H-32A-WP06 - Debt Service'!I$24,'H-32A-WP06 - Debt Service'!I$27/12,0)),"-")</f>
        <v>0</v>
      </c>
      <c r="L493" s="261">
        <f>IFERROR(IF(-SUM(L$20:L492)+L$15&lt;0.000001,0,IF($C493&gt;='H-32A-WP06 - Debt Service'!J$24,'H-32A-WP06 - Debt Service'!J$27/12,0)),"-")</f>
        <v>0</v>
      </c>
      <c r="M493" s="261">
        <f>IFERROR(IF(-SUM(M$20:M492)+M$15&lt;0.000001,0,IF($C493&gt;='H-32A-WP06 - Debt Service'!K$24,'H-32A-WP06 - Debt Service'!K$27/12,0)),"-")</f>
        <v>0</v>
      </c>
      <c r="N493" s="261"/>
      <c r="O493" s="261"/>
      <c r="P493" s="261">
        <f>IFERROR(IF(-SUM(P$20:P492)+P$15&lt;0.000001,0,IF($C493&gt;='H-32A-WP06 - Debt Service'!M$24,'H-32A-WP06 - Debt Service'!M$27/12,0)),"-")</f>
        <v>0</v>
      </c>
      <c r="Q493" s="261">
        <f>IFERROR(IF(-SUM(Q$20:Q492)+Q$15&lt;0.000001,0,IF($C493&gt;='H-32A-WP06 - Debt Service'!L$24,'H-32A-WP06 - Debt Service'!L$27/12,0)),"-")</f>
        <v>0</v>
      </c>
      <c r="R493" s="261">
        <f>IFERROR(IF(-SUM(R$20:R492)+R$15&lt;0.000001,0,IF($C493&gt;='H-32A-WP06 - Debt Service'!S$24,'H-32A-WP06 - Debt Service'!S$27/12,0)),"-")</f>
        <v>0</v>
      </c>
      <c r="S493" s="261">
        <f>IFERROR(IF(-SUM(S$20:S492)+S$15&lt;0.000001,0,IF($C493&gt;='H-32A-WP06 - Debt Service'!O$24,'H-32A-WP06 - Debt Service'!O$27/12,0)),"-")</f>
        <v>0</v>
      </c>
      <c r="T493" s="261">
        <f>IFERROR(IF(-SUM(T$20:T492)+T$15&lt;0.000001,0,IF($C493&gt;='H-32A-WP06 - Debt Service'!#REF!,'H-32A-WP06 - Debt Service'!#REF!/12,0)),"-")</f>
        <v>0</v>
      </c>
      <c r="U493" s="261">
        <f>IFERROR(IF(-SUM(U$20:U492)+U$15&lt;0.000001,0,IF($C493&gt;='H-32A-WP06 - Debt Service'!T$24,'H-32A-WP06 - Debt Service'!T$27/12,0)),"-")</f>
        <v>0</v>
      </c>
      <c r="V493" s="261">
        <f>IFERROR(IF(-SUM(V$20:V492)+V$15&lt;0.000001,0,IF($C493&gt;='H-32A-WP06 - Debt Service'!N$24,'H-32A-WP06 - Debt Service'!N$27/12,0)),"-")</f>
        <v>0</v>
      </c>
      <c r="W493" s="261">
        <f>IFERROR(IF(-SUM(W$20:W492)+W$15&lt;0.000001,0,IF($C493&gt;='H-32A-WP06 - Debt Service'!Q$24,'H-32A-WP06 - Debt Service'!Q$27/12,0)),"-")</f>
        <v>0</v>
      </c>
      <c r="X493" s="261">
        <f>IFERROR(IF(-SUM(X$20:X492)+X$15&lt;0.000001,0,IF($C493&gt;='H-32A-WP06 - Debt Service'!T$24,'H-32A-WP06 - Debt Service'!T$27/12,0)),"-")</f>
        <v>0</v>
      </c>
      <c r="Y493" s="261">
        <f>IFERROR(IF(-SUM(Y$20:Y492)+Y$15&lt;0.000001,0,IF($C493&gt;='H-32A-WP06 - Debt Service'!#REF!,'H-32A-WP06 - Debt Service'!#REF!/12,0)),"-")</f>
        <v>0</v>
      </c>
      <c r="Z493" s="261">
        <f>IFERROR(IF(-SUM(Z$20:Z492)+Z$15&lt;0.000001,0,IF($C493&gt;='H-32A-WP06 - Debt Service'!S$24,'H-32A-WP06 - Debt Service'!S$27/12,0)),"-")</f>
        <v>0</v>
      </c>
      <c r="AA493" s="261">
        <f>IFERROR(IF(-SUM(AA$20:AA492)+AA$15&lt;0.000001,0,IF($C493&gt;='H-32A-WP06 - Debt Service'!R$24,'H-32A-WP06 - Debt Service'!R$27/12,0)),"-")</f>
        <v>0</v>
      </c>
      <c r="AB493" s="261">
        <f>IFERROR(IF(-SUM(AB$20:AB492)+AB$15&lt;0.000001,0,IF($C493&gt;='H-32A-WP06 - Debt Service'!P$24,'H-32A-WP06 - Debt Service'!P$27/12,0)),"-")</f>
        <v>0</v>
      </c>
      <c r="AC493" s="261">
        <f>IFERROR(IF(-SUM(AC$20:AC492)+AC$15&lt;0.000001,0,IF($C493&gt;='H-32A-WP06 - Debt Service'!#REF!,'H-32A-WP06 - Debt Service'!#REF!/12,0)),"-")</f>
        <v>0</v>
      </c>
      <c r="AD493" s="261">
        <f>IFERROR(IF(-SUM(AD$20:AD492)+AD$15&lt;0.000001,0,IF($C493&gt;='H-32A-WP06 - Debt Service'!#REF!,'H-32A-WP06 - Debt Service'!#REF!/12,0)),"-")</f>
        <v>0</v>
      </c>
      <c r="AE493" s="261">
        <f>IFERROR(IF(-SUM(AE$20:AE492)+AE$15&lt;0.000001,0,IF($C493&gt;='H-32A-WP06 - Debt Service'!#REF!,'H-32A-WP06 - Debt Service'!#REF!/12,0)),"-")</f>
        <v>0</v>
      </c>
      <c r="AF493" s="261">
        <f>IFERROR(IF(-SUM(AF$20:AF492)+AF$15&lt;0.000001,0,IF($C493&gt;='H-32A-WP06 - Debt Service'!#REF!,'H-32A-WP06 - Debt Service'!#REF!/12,0)),"-")</f>
        <v>0</v>
      </c>
      <c r="AH493" s="252">
        <f t="shared" si="32"/>
        <v>2058</v>
      </c>
      <c r="AI493" s="273">
        <f t="shared" si="34"/>
        <v>57862</v>
      </c>
      <c r="AJ493" s="273"/>
      <c r="AK493" s="261" t="str">
        <f>IFERROR(IF(-SUM(AK$20:AK492)+AK$15&lt;0.000001,0,IF($C493&gt;='H-32A-WP06 - Debt Service'!AH$24,'H-32A-WP06 - Debt Service'!AH$27/12,0)),"-")</f>
        <v>-</v>
      </c>
      <c r="AL493" s="261">
        <f>IFERROR(IF(-SUM(AL$20:AL492)+AL$15&lt;0.000001,0,IF($C493&gt;='H-32A-WP06 - Debt Service'!AI$24,'H-32A-WP06 - Debt Service'!AI$27/12,0)),"-")</f>
        <v>0</v>
      </c>
      <c r="AM493" s="261">
        <f>IFERROR(IF(-SUM(AM$20:AM492)+AM$15&lt;0.000001,0,IF($C493&gt;='H-32A-WP06 - Debt Service'!AJ$24,'H-32A-WP06 - Debt Service'!AJ$27/12,0)),"-")</f>
        <v>0</v>
      </c>
      <c r="AN493" s="261">
        <f>IFERROR(IF(-SUM(AN$20:AN492)+AN$15&lt;0.000001,0,IF($C493&gt;='H-32A-WP06 - Debt Service'!AK$24,'H-32A-WP06 - Debt Service'!AK$27/12,0)),"-")</f>
        <v>0</v>
      </c>
      <c r="AO493" s="261">
        <f>IFERROR(IF(-SUM(AO$20:AO492)+AO$15&lt;0.000001,0,IF($C493&gt;='H-32A-WP06 - Debt Service'!AL$24,'H-32A-WP06 - Debt Service'!AL$27/12,0)),"-")</f>
        <v>0</v>
      </c>
      <c r="AP493" s="261">
        <f>IFERROR(IF(-SUM(AP$20:AP492)+AP$15&lt;0.000001,0,IF($C493&gt;='H-32A-WP06 - Debt Service'!AM$24,'H-32A-WP06 - Debt Service'!AM$27/12,0)),"-")</f>
        <v>0</v>
      </c>
      <c r="AQ493" s="261">
        <f>IFERROR(IF(-SUM(AQ$20:AQ492)+AQ$15&lt;0.000001,0,IF($C493&gt;='H-32A-WP06 - Debt Service'!AN$24,'H-32A-WP06 - Debt Service'!AN$27/12,0)),"-")</f>
        <v>0</v>
      </c>
      <c r="AR493" s="261">
        <f>IFERROR(IF(-SUM(AR$20:AR492)+AR$15&lt;0.000001,0,IF($C493&gt;='H-32A-WP06 - Debt Service'!AO$24,'H-32A-WP06 - Debt Service'!AO$27/12,0)),"-")</f>
        <v>0</v>
      </c>
      <c r="AS493" s="261">
        <f>IFERROR(IF(-SUM(AS$20:AS492)+AS$15&lt;0.000001,0,IF($C493&gt;='H-32A-WP06 - Debt Service'!AP$24,'H-32A-WP06 - Debt Service'!AP$27/12,0)),"-")</f>
        <v>0</v>
      </c>
      <c r="AT493" s="261">
        <f>IFERROR(IF(-SUM(AT$20:AT492)+AT$15&lt;0.000001,0,IF($C493&gt;='H-32A-WP06 - Debt Service'!AQ$24,'H-32A-WP06 - Debt Service'!AQ$27/12,0)),"-")</f>
        <v>0</v>
      </c>
    </row>
    <row r="494" spans="2:46" x14ac:dyDescent="0.35">
      <c r="B494" s="252">
        <f t="shared" si="31"/>
        <v>2058</v>
      </c>
      <c r="C494" s="273">
        <f t="shared" si="33"/>
        <v>57892</v>
      </c>
      <c r="D494" s="273"/>
      <c r="E494" s="261">
        <f>IFERROR(IF(-SUM(E$20:E493)+E$15&lt;0.000001,0,IF($C494&gt;='H-32A-WP06 - Debt Service'!C$24,'H-32A-WP06 - Debt Service'!C$27/12,0)),"-")</f>
        <v>0</v>
      </c>
      <c r="F494" s="261">
        <f>IFERROR(IF(-SUM(F$20:F493)+F$15&lt;0.000001,0,IF($C494&gt;='H-32A-WP06 - Debt Service'!D$24,'H-32A-WP06 - Debt Service'!D$27/12,0)),"-")</f>
        <v>0</v>
      </c>
      <c r="G494" s="261">
        <f>IFERROR(IF(-SUM(G$20:G493)+G$15&lt;0.000001,0,IF($C494&gt;='H-32A-WP06 - Debt Service'!E$24,'H-32A-WP06 - Debt Service'!E$27/12,0)),"-")</f>
        <v>0</v>
      </c>
      <c r="H494" s="261">
        <f>IFERROR(IF(-SUM(H$20:H493)+H$15&lt;0.000001,0,IF($C494&gt;='H-32A-WP06 - Debt Service'!F$24,'H-32A-WP06 - Debt Service'!F$27/12,0)),"-")</f>
        <v>0</v>
      </c>
      <c r="I494" s="261">
        <f>IFERROR(IF(-SUM(I$20:I493)+I$15&lt;0.000001,0,IF($C494&gt;='H-32A-WP06 - Debt Service'!G$24,'H-32A-WP06 - Debt Service'!G$27/12,0)),"-")</f>
        <v>0</v>
      </c>
      <c r="J494" s="261">
        <f>IFERROR(IF(-SUM(J$20:J493)+J$15&lt;0.000001,0,IF($C494&gt;='H-32A-WP06 - Debt Service'!H$24,'H-32A-WP06 - Debt Service'!H$27/12,0)),"-")</f>
        <v>0</v>
      </c>
      <c r="K494" s="261">
        <f>IFERROR(IF(-SUM(K$20:K493)+K$15&lt;0.000001,0,IF($C494&gt;='H-32A-WP06 - Debt Service'!I$24,'H-32A-WP06 - Debt Service'!I$27/12,0)),"-")</f>
        <v>0</v>
      </c>
      <c r="L494" s="261">
        <f>IFERROR(IF(-SUM(L$20:L493)+L$15&lt;0.000001,0,IF($C494&gt;='H-32A-WP06 - Debt Service'!J$24,'H-32A-WP06 - Debt Service'!J$27/12,0)),"-")</f>
        <v>0</v>
      </c>
      <c r="M494" s="261">
        <f>IFERROR(IF(-SUM(M$20:M493)+M$15&lt;0.000001,0,IF($C494&gt;='H-32A-WP06 - Debt Service'!K$24,'H-32A-WP06 - Debt Service'!K$27/12,0)),"-")</f>
        <v>0</v>
      </c>
      <c r="N494" s="261"/>
      <c r="O494" s="261"/>
      <c r="P494" s="261">
        <f>IFERROR(IF(-SUM(P$20:P493)+P$15&lt;0.000001,0,IF($C494&gt;='H-32A-WP06 - Debt Service'!M$24,'H-32A-WP06 - Debt Service'!M$27/12,0)),"-")</f>
        <v>0</v>
      </c>
      <c r="Q494" s="261">
        <f>IFERROR(IF(-SUM(Q$20:Q493)+Q$15&lt;0.000001,0,IF($C494&gt;='H-32A-WP06 - Debt Service'!L$24,'H-32A-WP06 - Debt Service'!L$27/12,0)),"-")</f>
        <v>0</v>
      </c>
      <c r="R494" s="261">
        <f>IFERROR(IF(-SUM(R$20:R493)+R$15&lt;0.000001,0,IF($C494&gt;='H-32A-WP06 - Debt Service'!S$24,'H-32A-WP06 - Debt Service'!S$27/12,0)),"-")</f>
        <v>0</v>
      </c>
      <c r="S494" s="261">
        <f>IFERROR(IF(-SUM(S$20:S493)+S$15&lt;0.000001,0,IF($C494&gt;='H-32A-WP06 - Debt Service'!O$24,'H-32A-WP06 - Debt Service'!O$27/12,0)),"-")</f>
        <v>0</v>
      </c>
      <c r="T494" s="261">
        <f>IFERROR(IF(-SUM(T$20:T493)+T$15&lt;0.000001,0,IF($C494&gt;='H-32A-WP06 - Debt Service'!#REF!,'H-32A-WP06 - Debt Service'!#REF!/12,0)),"-")</f>
        <v>0</v>
      </c>
      <c r="U494" s="261">
        <f>IFERROR(IF(-SUM(U$20:U493)+U$15&lt;0.000001,0,IF($C494&gt;='H-32A-WP06 - Debt Service'!T$24,'H-32A-WP06 - Debt Service'!T$27/12,0)),"-")</f>
        <v>0</v>
      </c>
      <c r="V494" s="261">
        <f>IFERROR(IF(-SUM(V$20:V493)+V$15&lt;0.000001,0,IF($C494&gt;='H-32A-WP06 - Debt Service'!N$24,'H-32A-WP06 - Debt Service'!N$27/12,0)),"-")</f>
        <v>0</v>
      </c>
      <c r="W494" s="261">
        <f>IFERROR(IF(-SUM(W$20:W493)+W$15&lt;0.000001,0,IF($C494&gt;='H-32A-WP06 - Debt Service'!Q$24,'H-32A-WP06 - Debt Service'!Q$27/12,0)),"-")</f>
        <v>0</v>
      </c>
      <c r="X494" s="261">
        <f>IFERROR(IF(-SUM(X$20:X493)+X$15&lt;0.000001,0,IF($C494&gt;='H-32A-WP06 - Debt Service'!T$24,'H-32A-WP06 - Debt Service'!T$27/12,0)),"-")</f>
        <v>0</v>
      </c>
      <c r="Y494" s="261">
        <f>IFERROR(IF(-SUM(Y$20:Y493)+Y$15&lt;0.000001,0,IF($C494&gt;='H-32A-WP06 - Debt Service'!#REF!,'H-32A-WP06 - Debt Service'!#REF!/12,0)),"-")</f>
        <v>0</v>
      </c>
      <c r="Z494" s="261">
        <f>IFERROR(IF(-SUM(Z$20:Z493)+Z$15&lt;0.000001,0,IF($C494&gt;='H-32A-WP06 - Debt Service'!S$24,'H-32A-WP06 - Debt Service'!S$27/12,0)),"-")</f>
        <v>0</v>
      </c>
      <c r="AA494" s="261">
        <f>IFERROR(IF(-SUM(AA$20:AA493)+AA$15&lt;0.000001,0,IF($C494&gt;='H-32A-WP06 - Debt Service'!R$24,'H-32A-WP06 - Debt Service'!R$27/12,0)),"-")</f>
        <v>0</v>
      </c>
      <c r="AB494" s="261">
        <f>IFERROR(IF(-SUM(AB$20:AB493)+AB$15&lt;0.000001,0,IF($C494&gt;='H-32A-WP06 - Debt Service'!P$24,'H-32A-WP06 - Debt Service'!P$27/12,0)),"-")</f>
        <v>0</v>
      </c>
      <c r="AC494" s="261">
        <f>IFERROR(IF(-SUM(AC$20:AC493)+AC$15&lt;0.000001,0,IF($C494&gt;='H-32A-WP06 - Debt Service'!#REF!,'H-32A-WP06 - Debt Service'!#REF!/12,0)),"-")</f>
        <v>0</v>
      </c>
      <c r="AD494" s="261">
        <f>IFERROR(IF(-SUM(AD$20:AD493)+AD$15&lt;0.000001,0,IF($C494&gt;='H-32A-WP06 - Debt Service'!#REF!,'H-32A-WP06 - Debt Service'!#REF!/12,0)),"-")</f>
        <v>0</v>
      </c>
      <c r="AE494" s="261">
        <f>IFERROR(IF(-SUM(AE$20:AE493)+AE$15&lt;0.000001,0,IF($C494&gt;='H-32A-WP06 - Debt Service'!#REF!,'H-32A-WP06 - Debt Service'!#REF!/12,0)),"-")</f>
        <v>0</v>
      </c>
      <c r="AF494" s="261">
        <f>IFERROR(IF(-SUM(AF$20:AF493)+AF$15&lt;0.000001,0,IF($C494&gt;='H-32A-WP06 - Debt Service'!#REF!,'H-32A-WP06 - Debt Service'!#REF!/12,0)),"-")</f>
        <v>0</v>
      </c>
      <c r="AH494" s="252">
        <f t="shared" si="32"/>
        <v>2058</v>
      </c>
      <c r="AI494" s="273">
        <f t="shared" si="34"/>
        <v>57892</v>
      </c>
      <c r="AJ494" s="273"/>
      <c r="AK494" s="261" t="str">
        <f>IFERROR(IF(-SUM(AK$20:AK493)+AK$15&lt;0.000001,0,IF($C494&gt;='H-32A-WP06 - Debt Service'!AH$24,'H-32A-WP06 - Debt Service'!AH$27/12,0)),"-")</f>
        <v>-</v>
      </c>
      <c r="AL494" s="261">
        <f>IFERROR(IF(-SUM(AL$20:AL493)+AL$15&lt;0.000001,0,IF($C494&gt;='H-32A-WP06 - Debt Service'!AI$24,'H-32A-WP06 - Debt Service'!AI$27/12,0)),"-")</f>
        <v>0</v>
      </c>
      <c r="AM494" s="261">
        <f>IFERROR(IF(-SUM(AM$20:AM493)+AM$15&lt;0.000001,0,IF($C494&gt;='H-32A-WP06 - Debt Service'!AJ$24,'H-32A-WP06 - Debt Service'!AJ$27/12,0)),"-")</f>
        <v>0</v>
      </c>
      <c r="AN494" s="261">
        <f>IFERROR(IF(-SUM(AN$20:AN493)+AN$15&lt;0.000001,0,IF($C494&gt;='H-32A-WP06 - Debt Service'!AK$24,'H-32A-WP06 - Debt Service'!AK$27/12,0)),"-")</f>
        <v>0</v>
      </c>
      <c r="AO494" s="261">
        <f>IFERROR(IF(-SUM(AO$20:AO493)+AO$15&lt;0.000001,0,IF($C494&gt;='H-32A-WP06 - Debt Service'!AL$24,'H-32A-WP06 - Debt Service'!AL$27/12,0)),"-")</f>
        <v>0</v>
      </c>
      <c r="AP494" s="261">
        <f>IFERROR(IF(-SUM(AP$20:AP493)+AP$15&lt;0.000001,0,IF($C494&gt;='H-32A-WP06 - Debt Service'!AM$24,'H-32A-WP06 - Debt Service'!AM$27/12,0)),"-")</f>
        <v>0</v>
      </c>
      <c r="AQ494" s="261">
        <f>IFERROR(IF(-SUM(AQ$20:AQ493)+AQ$15&lt;0.000001,0,IF($C494&gt;='H-32A-WP06 - Debt Service'!AN$24,'H-32A-WP06 - Debt Service'!AN$27/12,0)),"-")</f>
        <v>0</v>
      </c>
      <c r="AR494" s="261">
        <f>IFERROR(IF(-SUM(AR$20:AR493)+AR$15&lt;0.000001,0,IF($C494&gt;='H-32A-WP06 - Debt Service'!AO$24,'H-32A-WP06 - Debt Service'!AO$27/12,0)),"-")</f>
        <v>0</v>
      </c>
      <c r="AS494" s="261">
        <f>IFERROR(IF(-SUM(AS$20:AS493)+AS$15&lt;0.000001,0,IF($C494&gt;='H-32A-WP06 - Debt Service'!AP$24,'H-32A-WP06 - Debt Service'!AP$27/12,0)),"-")</f>
        <v>0</v>
      </c>
      <c r="AT494" s="261">
        <f>IFERROR(IF(-SUM(AT$20:AT493)+AT$15&lt;0.000001,0,IF($C494&gt;='H-32A-WP06 - Debt Service'!AQ$24,'H-32A-WP06 - Debt Service'!AQ$27/12,0)),"-")</f>
        <v>0</v>
      </c>
    </row>
    <row r="495" spans="2:46" x14ac:dyDescent="0.35">
      <c r="B495" s="252">
        <f t="shared" si="31"/>
        <v>2058</v>
      </c>
      <c r="C495" s="273">
        <f t="shared" si="33"/>
        <v>57923</v>
      </c>
      <c r="D495" s="273"/>
      <c r="E495" s="261">
        <f>IFERROR(IF(-SUM(E$20:E494)+E$15&lt;0.000001,0,IF($C495&gt;='H-32A-WP06 - Debt Service'!C$24,'H-32A-WP06 - Debt Service'!C$27/12,0)),"-")</f>
        <v>0</v>
      </c>
      <c r="F495" s="261">
        <f>IFERROR(IF(-SUM(F$20:F494)+F$15&lt;0.000001,0,IF($C495&gt;='H-32A-WP06 - Debt Service'!D$24,'H-32A-WP06 - Debt Service'!D$27/12,0)),"-")</f>
        <v>0</v>
      </c>
      <c r="G495" s="261">
        <f>IFERROR(IF(-SUM(G$20:G494)+G$15&lt;0.000001,0,IF($C495&gt;='H-32A-WP06 - Debt Service'!E$24,'H-32A-WP06 - Debt Service'!E$27/12,0)),"-")</f>
        <v>0</v>
      </c>
      <c r="H495" s="261">
        <f>IFERROR(IF(-SUM(H$20:H494)+H$15&lt;0.000001,0,IF($C495&gt;='H-32A-WP06 - Debt Service'!F$24,'H-32A-WP06 - Debt Service'!F$27/12,0)),"-")</f>
        <v>0</v>
      </c>
      <c r="I495" s="261">
        <f>IFERROR(IF(-SUM(I$20:I494)+I$15&lt;0.000001,0,IF($C495&gt;='H-32A-WP06 - Debt Service'!G$24,'H-32A-WP06 - Debt Service'!G$27/12,0)),"-")</f>
        <v>0</v>
      </c>
      <c r="J495" s="261">
        <f>IFERROR(IF(-SUM(J$20:J494)+J$15&lt;0.000001,0,IF($C495&gt;='H-32A-WP06 - Debt Service'!H$24,'H-32A-WP06 - Debt Service'!H$27/12,0)),"-")</f>
        <v>0</v>
      </c>
      <c r="K495" s="261">
        <f>IFERROR(IF(-SUM(K$20:K494)+K$15&lt;0.000001,0,IF($C495&gt;='H-32A-WP06 - Debt Service'!I$24,'H-32A-WP06 - Debt Service'!I$27/12,0)),"-")</f>
        <v>0</v>
      </c>
      <c r="L495" s="261">
        <f>IFERROR(IF(-SUM(L$20:L494)+L$15&lt;0.000001,0,IF($C495&gt;='H-32A-WP06 - Debt Service'!J$24,'H-32A-WP06 - Debt Service'!J$27/12,0)),"-")</f>
        <v>0</v>
      </c>
      <c r="M495" s="261">
        <f>IFERROR(IF(-SUM(M$20:M494)+M$15&lt;0.000001,0,IF($C495&gt;='H-32A-WP06 - Debt Service'!K$24,'H-32A-WP06 - Debt Service'!K$27/12,0)),"-")</f>
        <v>0</v>
      </c>
      <c r="N495" s="261"/>
      <c r="O495" s="261"/>
      <c r="P495" s="261">
        <f>IFERROR(IF(-SUM(P$20:P494)+P$15&lt;0.000001,0,IF($C495&gt;='H-32A-WP06 - Debt Service'!M$24,'H-32A-WP06 - Debt Service'!M$27/12,0)),"-")</f>
        <v>0</v>
      </c>
      <c r="Q495" s="261">
        <f>IFERROR(IF(-SUM(Q$20:Q494)+Q$15&lt;0.000001,0,IF($C495&gt;='H-32A-WP06 - Debt Service'!L$24,'H-32A-WP06 - Debt Service'!L$27/12,0)),"-")</f>
        <v>0</v>
      </c>
      <c r="R495" s="261">
        <f>IFERROR(IF(-SUM(R$20:R494)+R$15&lt;0.000001,0,IF($C495&gt;='H-32A-WP06 - Debt Service'!S$24,'H-32A-WP06 - Debt Service'!S$27/12,0)),"-")</f>
        <v>0</v>
      </c>
      <c r="S495" s="261">
        <f>IFERROR(IF(-SUM(S$20:S494)+S$15&lt;0.000001,0,IF($C495&gt;='H-32A-WP06 - Debt Service'!O$24,'H-32A-WP06 - Debt Service'!O$27/12,0)),"-")</f>
        <v>0</v>
      </c>
      <c r="T495" s="261">
        <f>IFERROR(IF(-SUM(T$20:T494)+T$15&lt;0.000001,0,IF($C495&gt;='H-32A-WP06 - Debt Service'!#REF!,'H-32A-WP06 - Debt Service'!#REF!/12,0)),"-")</f>
        <v>0</v>
      </c>
      <c r="U495" s="261">
        <f>IFERROR(IF(-SUM(U$20:U494)+U$15&lt;0.000001,0,IF($C495&gt;='H-32A-WP06 - Debt Service'!T$24,'H-32A-WP06 - Debt Service'!T$27/12,0)),"-")</f>
        <v>0</v>
      </c>
      <c r="V495" s="261">
        <f>IFERROR(IF(-SUM(V$20:V494)+V$15&lt;0.000001,0,IF($C495&gt;='H-32A-WP06 - Debt Service'!N$24,'H-32A-WP06 - Debt Service'!N$27/12,0)),"-")</f>
        <v>0</v>
      </c>
      <c r="W495" s="261">
        <f>IFERROR(IF(-SUM(W$20:W494)+W$15&lt;0.000001,0,IF($C495&gt;='H-32A-WP06 - Debt Service'!Q$24,'H-32A-WP06 - Debt Service'!Q$27/12,0)),"-")</f>
        <v>0</v>
      </c>
      <c r="X495" s="261">
        <f>IFERROR(IF(-SUM(X$20:X494)+X$15&lt;0.000001,0,IF($C495&gt;='H-32A-WP06 - Debt Service'!T$24,'H-32A-WP06 - Debt Service'!T$27/12,0)),"-")</f>
        <v>0</v>
      </c>
      <c r="Y495" s="261">
        <f>IFERROR(IF(-SUM(Y$20:Y494)+Y$15&lt;0.000001,0,IF($C495&gt;='H-32A-WP06 - Debt Service'!#REF!,'H-32A-WP06 - Debt Service'!#REF!/12,0)),"-")</f>
        <v>0</v>
      </c>
      <c r="Z495" s="261">
        <f>IFERROR(IF(-SUM(Z$20:Z494)+Z$15&lt;0.000001,0,IF($C495&gt;='H-32A-WP06 - Debt Service'!S$24,'H-32A-WP06 - Debt Service'!S$27/12,0)),"-")</f>
        <v>0</v>
      </c>
      <c r="AA495" s="261">
        <f>IFERROR(IF(-SUM(AA$20:AA494)+AA$15&lt;0.000001,0,IF($C495&gt;='H-32A-WP06 - Debt Service'!R$24,'H-32A-WP06 - Debt Service'!R$27/12,0)),"-")</f>
        <v>0</v>
      </c>
      <c r="AB495" s="261">
        <f>IFERROR(IF(-SUM(AB$20:AB494)+AB$15&lt;0.000001,0,IF($C495&gt;='H-32A-WP06 - Debt Service'!P$24,'H-32A-WP06 - Debt Service'!P$27/12,0)),"-")</f>
        <v>0</v>
      </c>
      <c r="AC495" s="261">
        <f>IFERROR(IF(-SUM(AC$20:AC494)+AC$15&lt;0.000001,0,IF($C495&gt;='H-32A-WP06 - Debt Service'!#REF!,'H-32A-WP06 - Debt Service'!#REF!/12,0)),"-")</f>
        <v>0</v>
      </c>
      <c r="AD495" s="261">
        <f>IFERROR(IF(-SUM(AD$20:AD494)+AD$15&lt;0.000001,0,IF($C495&gt;='H-32A-WP06 - Debt Service'!#REF!,'H-32A-WP06 - Debt Service'!#REF!/12,0)),"-")</f>
        <v>0</v>
      </c>
      <c r="AE495" s="261">
        <f>IFERROR(IF(-SUM(AE$20:AE494)+AE$15&lt;0.000001,0,IF($C495&gt;='H-32A-WP06 - Debt Service'!#REF!,'H-32A-WP06 - Debt Service'!#REF!/12,0)),"-")</f>
        <v>0</v>
      </c>
      <c r="AF495" s="261">
        <f>IFERROR(IF(-SUM(AF$20:AF494)+AF$15&lt;0.000001,0,IF($C495&gt;='H-32A-WP06 - Debt Service'!#REF!,'H-32A-WP06 - Debt Service'!#REF!/12,0)),"-")</f>
        <v>0</v>
      </c>
      <c r="AH495" s="252">
        <f t="shared" si="32"/>
        <v>2058</v>
      </c>
      <c r="AI495" s="273">
        <f t="shared" si="34"/>
        <v>57923</v>
      </c>
      <c r="AJ495" s="273"/>
      <c r="AK495" s="261" t="str">
        <f>IFERROR(IF(-SUM(AK$20:AK494)+AK$15&lt;0.000001,0,IF($C495&gt;='H-32A-WP06 - Debt Service'!AH$24,'H-32A-WP06 - Debt Service'!AH$27/12,0)),"-")</f>
        <v>-</v>
      </c>
      <c r="AL495" s="261">
        <f>IFERROR(IF(-SUM(AL$20:AL494)+AL$15&lt;0.000001,0,IF($C495&gt;='H-32A-WP06 - Debt Service'!AI$24,'H-32A-WP06 - Debt Service'!AI$27/12,0)),"-")</f>
        <v>0</v>
      </c>
      <c r="AM495" s="261">
        <f>IFERROR(IF(-SUM(AM$20:AM494)+AM$15&lt;0.000001,0,IF($C495&gt;='H-32A-WP06 - Debt Service'!AJ$24,'H-32A-WP06 - Debt Service'!AJ$27/12,0)),"-")</f>
        <v>0</v>
      </c>
      <c r="AN495" s="261">
        <f>IFERROR(IF(-SUM(AN$20:AN494)+AN$15&lt;0.000001,0,IF($C495&gt;='H-32A-WP06 - Debt Service'!AK$24,'H-32A-WP06 - Debt Service'!AK$27/12,0)),"-")</f>
        <v>0</v>
      </c>
      <c r="AO495" s="261">
        <f>IFERROR(IF(-SUM(AO$20:AO494)+AO$15&lt;0.000001,0,IF($C495&gt;='H-32A-WP06 - Debt Service'!AL$24,'H-32A-WP06 - Debt Service'!AL$27/12,0)),"-")</f>
        <v>0</v>
      </c>
      <c r="AP495" s="261">
        <f>IFERROR(IF(-SUM(AP$20:AP494)+AP$15&lt;0.000001,0,IF($C495&gt;='H-32A-WP06 - Debt Service'!AM$24,'H-32A-WP06 - Debt Service'!AM$27/12,0)),"-")</f>
        <v>0</v>
      </c>
      <c r="AQ495" s="261">
        <f>IFERROR(IF(-SUM(AQ$20:AQ494)+AQ$15&lt;0.000001,0,IF($C495&gt;='H-32A-WP06 - Debt Service'!AN$24,'H-32A-WP06 - Debt Service'!AN$27/12,0)),"-")</f>
        <v>0</v>
      </c>
      <c r="AR495" s="261">
        <f>IFERROR(IF(-SUM(AR$20:AR494)+AR$15&lt;0.000001,0,IF($C495&gt;='H-32A-WP06 - Debt Service'!AO$24,'H-32A-WP06 - Debt Service'!AO$27/12,0)),"-")</f>
        <v>0</v>
      </c>
      <c r="AS495" s="261">
        <f>IFERROR(IF(-SUM(AS$20:AS494)+AS$15&lt;0.000001,0,IF($C495&gt;='H-32A-WP06 - Debt Service'!AP$24,'H-32A-WP06 - Debt Service'!AP$27/12,0)),"-")</f>
        <v>0</v>
      </c>
      <c r="AT495" s="261">
        <f>IFERROR(IF(-SUM(AT$20:AT494)+AT$15&lt;0.000001,0,IF($C495&gt;='H-32A-WP06 - Debt Service'!AQ$24,'H-32A-WP06 - Debt Service'!AQ$27/12,0)),"-")</f>
        <v>0</v>
      </c>
    </row>
    <row r="496" spans="2:46" x14ac:dyDescent="0.35">
      <c r="B496" s="252">
        <f t="shared" si="31"/>
        <v>2058</v>
      </c>
      <c r="C496" s="273">
        <f t="shared" si="33"/>
        <v>57954</v>
      </c>
      <c r="D496" s="273"/>
      <c r="E496" s="261">
        <f>IFERROR(IF(-SUM(E$20:E495)+E$15&lt;0.000001,0,IF($C496&gt;='H-32A-WP06 - Debt Service'!C$24,'H-32A-WP06 - Debt Service'!C$27/12,0)),"-")</f>
        <v>0</v>
      </c>
      <c r="F496" s="261">
        <f>IFERROR(IF(-SUM(F$20:F495)+F$15&lt;0.000001,0,IF($C496&gt;='H-32A-WP06 - Debt Service'!D$24,'H-32A-WP06 - Debt Service'!D$27/12,0)),"-")</f>
        <v>0</v>
      </c>
      <c r="G496" s="261">
        <f>IFERROR(IF(-SUM(G$20:G495)+G$15&lt;0.000001,0,IF($C496&gt;='H-32A-WP06 - Debt Service'!E$24,'H-32A-WP06 - Debt Service'!E$27/12,0)),"-")</f>
        <v>0</v>
      </c>
      <c r="H496" s="261">
        <f>IFERROR(IF(-SUM(H$20:H495)+H$15&lt;0.000001,0,IF($C496&gt;='H-32A-WP06 - Debt Service'!F$24,'H-32A-WP06 - Debt Service'!F$27/12,0)),"-")</f>
        <v>0</v>
      </c>
      <c r="I496" s="261">
        <f>IFERROR(IF(-SUM(I$20:I495)+I$15&lt;0.000001,0,IF($C496&gt;='H-32A-WP06 - Debt Service'!G$24,'H-32A-WP06 - Debt Service'!G$27/12,0)),"-")</f>
        <v>0</v>
      </c>
      <c r="J496" s="261">
        <f>IFERROR(IF(-SUM(J$20:J495)+J$15&lt;0.000001,0,IF($C496&gt;='H-32A-WP06 - Debt Service'!H$24,'H-32A-WP06 - Debt Service'!H$27/12,0)),"-")</f>
        <v>0</v>
      </c>
      <c r="K496" s="261">
        <f>IFERROR(IF(-SUM(K$20:K495)+K$15&lt;0.000001,0,IF($C496&gt;='H-32A-WP06 - Debt Service'!I$24,'H-32A-WP06 - Debt Service'!I$27/12,0)),"-")</f>
        <v>0</v>
      </c>
      <c r="L496" s="261">
        <f>IFERROR(IF(-SUM(L$20:L495)+L$15&lt;0.000001,0,IF($C496&gt;='H-32A-WP06 - Debt Service'!J$24,'H-32A-WP06 - Debt Service'!J$27/12,0)),"-")</f>
        <v>0</v>
      </c>
      <c r="M496" s="261">
        <f>IFERROR(IF(-SUM(M$20:M495)+M$15&lt;0.000001,0,IF($C496&gt;='H-32A-WP06 - Debt Service'!K$24,'H-32A-WP06 - Debt Service'!K$27/12,0)),"-")</f>
        <v>0</v>
      </c>
      <c r="N496" s="261"/>
      <c r="O496" s="261"/>
      <c r="P496" s="261">
        <f>IFERROR(IF(-SUM(P$20:P495)+P$15&lt;0.000001,0,IF($C496&gt;='H-32A-WP06 - Debt Service'!M$24,'H-32A-WP06 - Debt Service'!M$27/12,0)),"-")</f>
        <v>0</v>
      </c>
      <c r="Q496" s="261">
        <f>IFERROR(IF(-SUM(Q$20:Q495)+Q$15&lt;0.000001,0,IF($C496&gt;='H-32A-WP06 - Debt Service'!L$24,'H-32A-WP06 - Debt Service'!L$27/12,0)),"-")</f>
        <v>0</v>
      </c>
      <c r="R496" s="261">
        <f>IFERROR(IF(-SUM(R$20:R495)+R$15&lt;0.000001,0,IF($C496&gt;='H-32A-WP06 - Debt Service'!S$24,'H-32A-WP06 - Debt Service'!S$27/12,0)),"-")</f>
        <v>0</v>
      </c>
      <c r="S496" s="261">
        <f>IFERROR(IF(-SUM(S$20:S495)+S$15&lt;0.000001,0,IF($C496&gt;='H-32A-WP06 - Debt Service'!O$24,'H-32A-WP06 - Debt Service'!O$27/12,0)),"-")</f>
        <v>0</v>
      </c>
      <c r="T496" s="261">
        <f>IFERROR(IF(-SUM(T$20:T495)+T$15&lt;0.000001,0,IF($C496&gt;='H-32A-WP06 - Debt Service'!#REF!,'H-32A-WP06 - Debt Service'!#REF!/12,0)),"-")</f>
        <v>0</v>
      </c>
      <c r="U496" s="261">
        <f>IFERROR(IF(-SUM(U$20:U495)+U$15&lt;0.000001,0,IF($C496&gt;='H-32A-WP06 - Debt Service'!T$24,'H-32A-WP06 - Debt Service'!T$27/12,0)),"-")</f>
        <v>0</v>
      </c>
      <c r="V496" s="261">
        <f>IFERROR(IF(-SUM(V$20:V495)+V$15&lt;0.000001,0,IF($C496&gt;='H-32A-WP06 - Debt Service'!N$24,'H-32A-WP06 - Debt Service'!N$27/12,0)),"-")</f>
        <v>0</v>
      </c>
      <c r="W496" s="261">
        <f>IFERROR(IF(-SUM(W$20:W495)+W$15&lt;0.000001,0,IF($C496&gt;='H-32A-WP06 - Debt Service'!Q$24,'H-32A-WP06 - Debt Service'!Q$27/12,0)),"-")</f>
        <v>0</v>
      </c>
      <c r="X496" s="261">
        <f>IFERROR(IF(-SUM(X$20:X495)+X$15&lt;0.000001,0,IF($C496&gt;='H-32A-WP06 - Debt Service'!T$24,'H-32A-WP06 - Debt Service'!T$27/12,0)),"-")</f>
        <v>0</v>
      </c>
      <c r="Y496" s="261">
        <f>IFERROR(IF(-SUM(Y$20:Y495)+Y$15&lt;0.000001,0,IF($C496&gt;='H-32A-WP06 - Debt Service'!#REF!,'H-32A-WP06 - Debt Service'!#REF!/12,0)),"-")</f>
        <v>0</v>
      </c>
      <c r="Z496" s="261">
        <f>IFERROR(IF(-SUM(Z$20:Z495)+Z$15&lt;0.000001,0,IF($C496&gt;='H-32A-WP06 - Debt Service'!S$24,'H-32A-WP06 - Debt Service'!S$27/12,0)),"-")</f>
        <v>0</v>
      </c>
      <c r="AA496" s="261">
        <f>IFERROR(IF(-SUM(AA$20:AA495)+AA$15&lt;0.000001,0,IF($C496&gt;='H-32A-WP06 - Debt Service'!R$24,'H-32A-WP06 - Debt Service'!R$27/12,0)),"-")</f>
        <v>0</v>
      </c>
      <c r="AB496" s="261">
        <f>IFERROR(IF(-SUM(AB$20:AB495)+AB$15&lt;0.000001,0,IF($C496&gt;='H-32A-WP06 - Debt Service'!P$24,'H-32A-WP06 - Debt Service'!P$27/12,0)),"-")</f>
        <v>0</v>
      </c>
      <c r="AC496" s="261">
        <f>IFERROR(IF(-SUM(AC$20:AC495)+AC$15&lt;0.000001,0,IF($C496&gt;='H-32A-WP06 - Debt Service'!#REF!,'H-32A-WP06 - Debt Service'!#REF!/12,0)),"-")</f>
        <v>0</v>
      </c>
      <c r="AD496" s="261">
        <f>IFERROR(IF(-SUM(AD$20:AD495)+AD$15&lt;0.000001,0,IF($C496&gt;='H-32A-WP06 - Debt Service'!#REF!,'H-32A-WP06 - Debt Service'!#REF!/12,0)),"-")</f>
        <v>0</v>
      </c>
      <c r="AE496" s="261">
        <f>IFERROR(IF(-SUM(AE$20:AE495)+AE$15&lt;0.000001,0,IF($C496&gt;='H-32A-WP06 - Debt Service'!#REF!,'H-32A-WP06 - Debt Service'!#REF!/12,0)),"-")</f>
        <v>0</v>
      </c>
      <c r="AF496" s="261">
        <f>IFERROR(IF(-SUM(AF$20:AF495)+AF$15&lt;0.000001,0,IF($C496&gt;='H-32A-WP06 - Debt Service'!#REF!,'H-32A-WP06 - Debt Service'!#REF!/12,0)),"-")</f>
        <v>0</v>
      </c>
      <c r="AH496" s="252">
        <f t="shared" si="32"/>
        <v>2058</v>
      </c>
      <c r="AI496" s="273">
        <f t="shared" si="34"/>
        <v>57954</v>
      </c>
      <c r="AJ496" s="273"/>
      <c r="AK496" s="261" t="str">
        <f>IFERROR(IF(-SUM(AK$20:AK495)+AK$15&lt;0.000001,0,IF($C496&gt;='H-32A-WP06 - Debt Service'!AH$24,'H-32A-WP06 - Debt Service'!AH$27/12,0)),"-")</f>
        <v>-</v>
      </c>
      <c r="AL496" s="261">
        <f>IFERROR(IF(-SUM(AL$20:AL495)+AL$15&lt;0.000001,0,IF($C496&gt;='H-32A-WP06 - Debt Service'!AI$24,'H-32A-WP06 - Debt Service'!AI$27/12,0)),"-")</f>
        <v>0</v>
      </c>
      <c r="AM496" s="261">
        <f>IFERROR(IF(-SUM(AM$20:AM495)+AM$15&lt;0.000001,0,IF($C496&gt;='H-32A-WP06 - Debt Service'!AJ$24,'H-32A-WP06 - Debt Service'!AJ$27/12,0)),"-")</f>
        <v>0</v>
      </c>
      <c r="AN496" s="261">
        <f>IFERROR(IF(-SUM(AN$20:AN495)+AN$15&lt;0.000001,0,IF($C496&gt;='H-32A-WP06 - Debt Service'!AK$24,'H-32A-WP06 - Debt Service'!AK$27/12,0)),"-")</f>
        <v>0</v>
      </c>
      <c r="AO496" s="261">
        <f>IFERROR(IF(-SUM(AO$20:AO495)+AO$15&lt;0.000001,0,IF($C496&gt;='H-32A-WP06 - Debt Service'!AL$24,'H-32A-WP06 - Debt Service'!AL$27/12,0)),"-")</f>
        <v>0</v>
      </c>
      <c r="AP496" s="261">
        <f>IFERROR(IF(-SUM(AP$20:AP495)+AP$15&lt;0.000001,0,IF($C496&gt;='H-32A-WP06 - Debt Service'!AM$24,'H-32A-WP06 - Debt Service'!AM$27/12,0)),"-")</f>
        <v>0</v>
      </c>
      <c r="AQ496" s="261">
        <f>IFERROR(IF(-SUM(AQ$20:AQ495)+AQ$15&lt;0.000001,0,IF($C496&gt;='H-32A-WP06 - Debt Service'!AN$24,'H-32A-WP06 - Debt Service'!AN$27/12,0)),"-")</f>
        <v>0</v>
      </c>
      <c r="AR496" s="261">
        <f>IFERROR(IF(-SUM(AR$20:AR495)+AR$15&lt;0.000001,0,IF($C496&gt;='H-32A-WP06 - Debt Service'!AO$24,'H-32A-WP06 - Debt Service'!AO$27/12,0)),"-")</f>
        <v>0</v>
      </c>
      <c r="AS496" s="261">
        <f>IFERROR(IF(-SUM(AS$20:AS495)+AS$15&lt;0.000001,0,IF($C496&gt;='H-32A-WP06 - Debt Service'!AP$24,'H-32A-WP06 - Debt Service'!AP$27/12,0)),"-")</f>
        <v>0</v>
      </c>
      <c r="AT496" s="261">
        <f>IFERROR(IF(-SUM(AT$20:AT495)+AT$15&lt;0.000001,0,IF($C496&gt;='H-32A-WP06 - Debt Service'!AQ$24,'H-32A-WP06 - Debt Service'!AQ$27/12,0)),"-")</f>
        <v>0</v>
      </c>
    </row>
    <row r="497" spans="2:46" x14ac:dyDescent="0.35">
      <c r="B497" s="252">
        <f t="shared" si="31"/>
        <v>2058</v>
      </c>
      <c r="C497" s="273">
        <f t="shared" si="33"/>
        <v>57984</v>
      </c>
      <c r="D497" s="273"/>
      <c r="E497" s="261">
        <f>IFERROR(IF(-SUM(E$20:E496)+E$15&lt;0.000001,0,IF($C497&gt;='H-32A-WP06 - Debt Service'!C$24,'H-32A-WP06 - Debt Service'!C$27/12,0)),"-")</f>
        <v>0</v>
      </c>
      <c r="F497" s="261">
        <f>IFERROR(IF(-SUM(F$20:F496)+F$15&lt;0.000001,0,IF($C497&gt;='H-32A-WP06 - Debt Service'!D$24,'H-32A-WP06 - Debt Service'!D$27/12,0)),"-")</f>
        <v>0</v>
      </c>
      <c r="G497" s="261">
        <f>IFERROR(IF(-SUM(G$20:G496)+G$15&lt;0.000001,0,IF($C497&gt;='H-32A-WP06 - Debt Service'!E$24,'H-32A-WP06 - Debt Service'!E$27/12,0)),"-")</f>
        <v>0</v>
      </c>
      <c r="H497" s="261">
        <f>IFERROR(IF(-SUM(H$20:H496)+H$15&lt;0.000001,0,IF($C497&gt;='H-32A-WP06 - Debt Service'!F$24,'H-32A-WP06 - Debt Service'!F$27/12,0)),"-")</f>
        <v>0</v>
      </c>
      <c r="I497" s="261">
        <f>IFERROR(IF(-SUM(I$20:I496)+I$15&lt;0.000001,0,IF($C497&gt;='H-32A-WP06 - Debt Service'!G$24,'H-32A-WP06 - Debt Service'!G$27/12,0)),"-")</f>
        <v>0</v>
      </c>
      <c r="J497" s="261">
        <f>IFERROR(IF(-SUM(J$20:J496)+J$15&lt;0.000001,0,IF($C497&gt;='H-32A-WP06 - Debt Service'!H$24,'H-32A-WP06 - Debt Service'!H$27/12,0)),"-")</f>
        <v>0</v>
      </c>
      <c r="K497" s="261">
        <f>IFERROR(IF(-SUM(K$20:K496)+K$15&lt;0.000001,0,IF($C497&gt;='H-32A-WP06 - Debt Service'!I$24,'H-32A-WP06 - Debt Service'!I$27/12,0)),"-")</f>
        <v>0</v>
      </c>
      <c r="L497" s="261">
        <f>IFERROR(IF(-SUM(L$20:L496)+L$15&lt;0.000001,0,IF($C497&gt;='H-32A-WP06 - Debt Service'!J$24,'H-32A-WP06 - Debt Service'!J$27/12,0)),"-")</f>
        <v>0</v>
      </c>
      <c r="M497" s="261">
        <f>IFERROR(IF(-SUM(M$20:M496)+M$15&lt;0.000001,0,IF($C497&gt;='H-32A-WP06 - Debt Service'!K$24,'H-32A-WP06 - Debt Service'!K$27/12,0)),"-")</f>
        <v>0</v>
      </c>
      <c r="N497" s="261"/>
      <c r="O497" s="261"/>
      <c r="P497" s="261">
        <f>IFERROR(IF(-SUM(P$20:P496)+P$15&lt;0.000001,0,IF($C497&gt;='H-32A-WP06 - Debt Service'!M$24,'H-32A-WP06 - Debt Service'!M$27/12,0)),"-")</f>
        <v>0</v>
      </c>
      <c r="Q497" s="261">
        <f>IFERROR(IF(-SUM(Q$20:Q496)+Q$15&lt;0.000001,0,IF($C497&gt;='H-32A-WP06 - Debt Service'!L$24,'H-32A-WP06 - Debt Service'!L$27/12,0)),"-")</f>
        <v>0</v>
      </c>
      <c r="R497" s="261">
        <f>IFERROR(IF(-SUM(R$20:R496)+R$15&lt;0.000001,0,IF($C497&gt;='H-32A-WP06 - Debt Service'!S$24,'H-32A-WP06 - Debt Service'!S$27/12,0)),"-")</f>
        <v>0</v>
      </c>
      <c r="S497" s="261">
        <f>IFERROR(IF(-SUM(S$20:S496)+S$15&lt;0.000001,0,IF($C497&gt;='H-32A-WP06 - Debt Service'!O$24,'H-32A-WP06 - Debt Service'!O$27/12,0)),"-")</f>
        <v>0</v>
      </c>
      <c r="T497" s="261">
        <f>IFERROR(IF(-SUM(T$20:T496)+T$15&lt;0.000001,0,IF($C497&gt;='H-32A-WP06 - Debt Service'!#REF!,'H-32A-WP06 - Debt Service'!#REF!/12,0)),"-")</f>
        <v>0</v>
      </c>
      <c r="U497" s="261">
        <f>IFERROR(IF(-SUM(U$20:U496)+U$15&lt;0.000001,0,IF($C497&gt;='H-32A-WP06 - Debt Service'!T$24,'H-32A-WP06 - Debt Service'!T$27/12,0)),"-")</f>
        <v>0</v>
      </c>
      <c r="V497" s="261">
        <f>IFERROR(IF(-SUM(V$20:V496)+V$15&lt;0.000001,0,IF($C497&gt;='H-32A-WP06 - Debt Service'!N$24,'H-32A-WP06 - Debt Service'!N$27/12,0)),"-")</f>
        <v>0</v>
      </c>
      <c r="W497" s="261">
        <f>IFERROR(IF(-SUM(W$20:W496)+W$15&lt;0.000001,0,IF($C497&gt;='H-32A-WP06 - Debt Service'!Q$24,'H-32A-WP06 - Debt Service'!Q$27/12,0)),"-")</f>
        <v>0</v>
      </c>
      <c r="X497" s="261">
        <f>IFERROR(IF(-SUM(X$20:X496)+X$15&lt;0.000001,0,IF($C497&gt;='H-32A-WP06 - Debt Service'!T$24,'H-32A-WP06 - Debt Service'!T$27/12,0)),"-")</f>
        <v>0</v>
      </c>
      <c r="Y497" s="261">
        <f>IFERROR(IF(-SUM(Y$20:Y496)+Y$15&lt;0.000001,0,IF($C497&gt;='H-32A-WP06 - Debt Service'!#REF!,'H-32A-WP06 - Debt Service'!#REF!/12,0)),"-")</f>
        <v>0</v>
      </c>
      <c r="Z497" s="261">
        <f>IFERROR(IF(-SUM(Z$20:Z496)+Z$15&lt;0.000001,0,IF($C497&gt;='H-32A-WP06 - Debt Service'!S$24,'H-32A-WP06 - Debt Service'!S$27/12,0)),"-")</f>
        <v>0</v>
      </c>
      <c r="AA497" s="261">
        <f>IFERROR(IF(-SUM(AA$20:AA496)+AA$15&lt;0.000001,0,IF($C497&gt;='H-32A-WP06 - Debt Service'!R$24,'H-32A-WP06 - Debt Service'!R$27/12,0)),"-")</f>
        <v>0</v>
      </c>
      <c r="AB497" s="261">
        <f>IFERROR(IF(-SUM(AB$20:AB496)+AB$15&lt;0.000001,0,IF($C497&gt;='H-32A-WP06 - Debt Service'!P$24,'H-32A-WP06 - Debt Service'!P$27/12,0)),"-")</f>
        <v>0</v>
      </c>
      <c r="AC497" s="261">
        <f>IFERROR(IF(-SUM(AC$20:AC496)+AC$15&lt;0.000001,0,IF($C497&gt;='H-32A-WP06 - Debt Service'!#REF!,'H-32A-WP06 - Debt Service'!#REF!/12,0)),"-")</f>
        <v>0</v>
      </c>
      <c r="AD497" s="261">
        <f>IFERROR(IF(-SUM(AD$20:AD496)+AD$15&lt;0.000001,0,IF($C497&gt;='H-32A-WP06 - Debt Service'!#REF!,'H-32A-WP06 - Debt Service'!#REF!/12,0)),"-")</f>
        <v>0</v>
      </c>
      <c r="AE497" s="261">
        <f>IFERROR(IF(-SUM(AE$20:AE496)+AE$15&lt;0.000001,0,IF($C497&gt;='H-32A-WP06 - Debt Service'!#REF!,'H-32A-WP06 - Debt Service'!#REF!/12,0)),"-")</f>
        <v>0</v>
      </c>
      <c r="AF497" s="261">
        <f>IFERROR(IF(-SUM(AF$20:AF496)+AF$15&lt;0.000001,0,IF($C497&gt;='H-32A-WP06 - Debt Service'!#REF!,'H-32A-WP06 - Debt Service'!#REF!/12,0)),"-")</f>
        <v>0</v>
      </c>
      <c r="AH497" s="252">
        <f t="shared" si="32"/>
        <v>2058</v>
      </c>
      <c r="AI497" s="273">
        <f t="shared" si="34"/>
        <v>57984</v>
      </c>
      <c r="AJ497" s="273"/>
      <c r="AK497" s="261" t="str">
        <f>IFERROR(IF(-SUM(AK$20:AK496)+AK$15&lt;0.000001,0,IF($C497&gt;='H-32A-WP06 - Debt Service'!AH$24,'H-32A-WP06 - Debt Service'!AH$27/12,0)),"-")</f>
        <v>-</v>
      </c>
      <c r="AL497" s="261">
        <f>IFERROR(IF(-SUM(AL$20:AL496)+AL$15&lt;0.000001,0,IF($C497&gt;='H-32A-WP06 - Debt Service'!AI$24,'H-32A-WP06 - Debt Service'!AI$27/12,0)),"-")</f>
        <v>0</v>
      </c>
      <c r="AM497" s="261">
        <f>IFERROR(IF(-SUM(AM$20:AM496)+AM$15&lt;0.000001,0,IF($C497&gt;='H-32A-WP06 - Debt Service'!AJ$24,'H-32A-WP06 - Debt Service'!AJ$27/12,0)),"-")</f>
        <v>0</v>
      </c>
      <c r="AN497" s="261">
        <f>IFERROR(IF(-SUM(AN$20:AN496)+AN$15&lt;0.000001,0,IF($C497&gt;='H-32A-WP06 - Debt Service'!AK$24,'H-32A-WP06 - Debt Service'!AK$27/12,0)),"-")</f>
        <v>0</v>
      </c>
      <c r="AO497" s="261">
        <f>IFERROR(IF(-SUM(AO$20:AO496)+AO$15&lt;0.000001,0,IF($C497&gt;='H-32A-WP06 - Debt Service'!AL$24,'H-32A-WP06 - Debt Service'!AL$27/12,0)),"-")</f>
        <v>0</v>
      </c>
      <c r="AP497" s="261">
        <f>IFERROR(IF(-SUM(AP$20:AP496)+AP$15&lt;0.000001,0,IF($C497&gt;='H-32A-WP06 - Debt Service'!AM$24,'H-32A-WP06 - Debt Service'!AM$27/12,0)),"-")</f>
        <v>0</v>
      </c>
      <c r="AQ497" s="261">
        <f>IFERROR(IF(-SUM(AQ$20:AQ496)+AQ$15&lt;0.000001,0,IF($C497&gt;='H-32A-WP06 - Debt Service'!AN$24,'H-32A-WP06 - Debt Service'!AN$27/12,0)),"-")</f>
        <v>0</v>
      </c>
      <c r="AR497" s="261">
        <f>IFERROR(IF(-SUM(AR$20:AR496)+AR$15&lt;0.000001,0,IF($C497&gt;='H-32A-WP06 - Debt Service'!AO$24,'H-32A-WP06 - Debt Service'!AO$27/12,0)),"-")</f>
        <v>0</v>
      </c>
      <c r="AS497" s="261">
        <f>IFERROR(IF(-SUM(AS$20:AS496)+AS$15&lt;0.000001,0,IF($C497&gt;='H-32A-WP06 - Debt Service'!AP$24,'H-32A-WP06 - Debt Service'!AP$27/12,0)),"-")</f>
        <v>0</v>
      </c>
      <c r="AT497" s="261">
        <f>IFERROR(IF(-SUM(AT$20:AT496)+AT$15&lt;0.000001,0,IF($C497&gt;='H-32A-WP06 - Debt Service'!AQ$24,'H-32A-WP06 - Debt Service'!AQ$27/12,0)),"-")</f>
        <v>0</v>
      </c>
    </row>
    <row r="498" spans="2:46" x14ac:dyDescent="0.35">
      <c r="B498" s="252">
        <f t="shared" si="31"/>
        <v>2058</v>
      </c>
      <c r="C498" s="273">
        <f t="shared" si="33"/>
        <v>58015</v>
      </c>
      <c r="D498" s="273"/>
      <c r="E498" s="261">
        <f>IFERROR(IF(-SUM(E$20:E497)+E$15&lt;0.000001,0,IF($C498&gt;='H-32A-WP06 - Debt Service'!C$24,'H-32A-WP06 - Debt Service'!C$27/12,0)),"-")</f>
        <v>0</v>
      </c>
      <c r="F498" s="261">
        <f>IFERROR(IF(-SUM(F$20:F497)+F$15&lt;0.000001,0,IF($C498&gt;='H-32A-WP06 - Debt Service'!D$24,'H-32A-WP06 - Debt Service'!D$27/12,0)),"-")</f>
        <v>0</v>
      </c>
      <c r="G498" s="261">
        <f>IFERROR(IF(-SUM(G$20:G497)+G$15&lt;0.000001,0,IF($C498&gt;='H-32A-WP06 - Debt Service'!E$24,'H-32A-WP06 - Debt Service'!E$27/12,0)),"-")</f>
        <v>0</v>
      </c>
      <c r="H498" s="261">
        <f>IFERROR(IF(-SUM(H$20:H497)+H$15&lt;0.000001,0,IF($C498&gt;='H-32A-WP06 - Debt Service'!F$24,'H-32A-WP06 - Debt Service'!F$27/12,0)),"-")</f>
        <v>0</v>
      </c>
      <c r="I498" s="261">
        <f>IFERROR(IF(-SUM(I$20:I497)+I$15&lt;0.000001,0,IF($C498&gt;='H-32A-WP06 - Debt Service'!G$24,'H-32A-WP06 - Debt Service'!G$27/12,0)),"-")</f>
        <v>0</v>
      </c>
      <c r="J498" s="261">
        <f>IFERROR(IF(-SUM(J$20:J497)+J$15&lt;0.000001,0,IF($C498&gt;='H-32A-WP06 - Debt Service'!H$24,'H-32A-WP06 - Debt Service'!H$27/12,0)),"-")</f>
        <v>0</v>
      </c>
      <c r="K498" s="261">
        <f>IFERROR(IF(-SUM(K$20:K497)+K$15&lt;0.000001,0,IF($C498&gt;='H-32A-WP06 - Debt Service'!I$24,'H-32A-WP06 - Debt Service'!I$27/12,0)),"-")</f>
        <v>0</v>
      </c>
      <c r="L498" s="261">
        <f>IFERROR(IF(-SUM(L$20:L497)+L$15&lt;0.000001,0,IF($C498&gt;='H-32A-WP06 - Debt Service'!J$24,'H-32A-WP06 - Debt Service'!J$27/12,0)),"-")</f>
        <v>0</v>
      </c>
      <c r="M498" s="261">
        <f>IFERROR(IF(-SUM(M$20:M497)+M$15&lt;0.000001,0,IF($C498&gt;='H-32A-WP06 - Debt Service'!K$24,'H-32A-WP06 - Debt Service'!K$27/12,0)),"-")</f>
        <v>0</v>
      </c>
      <c r="N498" s="261"/>
      <c r="O498" s="261"/>
      <c r="P498" s="261">
        <f>IFERROR(IF(-SUM(P$20:P497)+P$15&lt;0.000001,0,IF($C498&gt;='H-32A-WP06 - Debt Service'!M$24,'H-32A-WP06 - Debt Service'!M$27/12,0)),"-")</f>
        <v>0</v>
      </c>
      <c r="Q498" s="261">
        <f>IFERROR(IF(-SUM(Q$20:Q497)+Q$15&lt;0.000001,0,IF($C498&gt;='H-32A-WP06 - Debt Service'!L$24,'H-32A-WP06 - Debt Service'!L$27/12,0)),"-")</f>
        <v>0</v>
      </c>
      <c r="R498" s="261">
        <f>IFERROR(IF(-SUM(R$20:R497)+R$15&lt;0.000001,0,IF($C498&gt;='H-32A-WP06 - Debt Service'!S$24,'H-32A-WP06 - Debt Service'!S$27/12,0)),"-")</f>
        <v>0</v>
      </c>
      <c r="S498" s="261">
        <f>IFERROR(IF(-SUM(S$20:S497)+S$15&lt;0.000001,0,IF($C498&gt;='H-32A-WP06 - Debt Service'!O$24,'H-32A-WP06 - Debt Service'!O$27/12,0)),"-")</f>
        <v>0</v>
      </c>
      <c r="T498" s="261">
        <f>IFERROR(IF(-SUM(T$20:T497)+T$15&lt;0.000001,0,IF($C498&gt;='H-32A-WP06 - Debt Service'!#REF!,'H-32A-WP06 - Debt Service'!#REF!/12,0)),"-")</f>
        <v>0</v>
      </c>
      <c r="U498" s="261">
        <f>IFERROR(IF(-SUM(U$20:U497)+U$15&lt;0.000001,0,IF($C498&gt;='H-32A-WP06 - Debt Service'!T$24,'H-32A-WP06 - Debt Service'!T$27/12,0)),"-")</f>
        <v>0</v>
      </c>
      <c r="V498" s="261">
        <f>IFERROR(IF(-SUM(V$20:V497)+V$15&lt;0.000001,0,IF($C498&gt;='H-32A-WP06 - Debt Service'!N$24,'H-32A-WP06 - Debt Service'!N$27/12,0)),"-")</f>
        <v>0</v>
      </c>
      <c r="W498" s="261">
        <f>IFERROR(IF(-SUM(W$20:W497)+W$15&lt;0.000001,0,IF($C498&gt;='H-32A-WP06 - Debt Service'!Q$24,'H-32A-WP06 - Debt Service'!Q$27/12,0)),"-")</f>
        <v>0</v>
      </c>
      <c r="X498" s="261">
        <f>IFERROR(IF(-SUM(X$20:X497)+X$15&lt;0.000001,0,IF($C498&gt;='H-32A-WP06 - Debt Service'!T$24,'H-32A-WP06 - Debt Service'!T$27/12,0)),"-")</f>
        <v>0</v>
      </c>
      <c r="Y498" s="261">
        <f>IFERROR(IF(-SUM(Y$20:Y497)+Y$15&lt;0.000001,0,IF($C498&gt;='H-32A-WP06 - Debt Service'!#REF!,'H-32A-WP06 - Debt Service'!#REF!/12,0)),"-")</f>
        <v>0</v>
      </c>
      <c r="Z498" s="261">
        <f>IFERROR(IF(-SUM(Z$20:Z497)+Z$15&lt;0.000001,0,IF($C498&gt;='H-32A-WP06 - Debt Service'!S$24,'H-32A-WP06 - Debt Service'!S$27/12,0)),"-")</f>
        <v>0</v>
      </c>
      <c r="AA498" s="261">
        <f>IFERROR(IF(-SUM(AA$20:AA497)+AA$15&lt;0.000001,0,IF($C498&gt;='H-32A-WP06 - Debt Service'!R$24,'H-32A-WP06 - Debt Service'!R$27/12,0)),"-")</f>
        <v>0</v>
      </c>
      <c r="AB498" s="261">
        <f>IFERROR(IF(-SUM(AB$20:AB497)+AB$15&lt;0.000001,0,IF($C498&gt;='H-32A-WP06 - Debt Service'!P$24,'H-32A-WP06 - Debt Service'!P$27/12,0)),"-")</f>
        <v>0</v>
      </c>
      <c r="AC498" s="261">
        <f>IFERROR(IF(-SUM(AC$20:AC497)+AC$15&lt;0.000001,0,IF($C498&gt;='H-32A-WP06 - Debt Service'!#REF!,'H-32A-WP06 - Debt Service'!#REF!/12,0)),"-")</f>
        <v>0</v>
      </c>
      <c r="AD498" s="261">
        <f>IFERROR(IF(-SUM(AD$20:AD497)+AD$15&lt;0.000001,0,IF($C498&gt;='H-32A-WP06 - Debt Service'!#REF!,'H-32A-WP06 - Debt Service'!#REF!/12,0)),"-")</f>
        <v>0</v>
      </c>
      <c r="AE498" s="261">
        <f>IFERROR(IF(-SUM(AE$20:AE497)+AE$15&lt;0.000001,0,IF($C498&gt;='H-32A-WP06 - Debt Service'!#REF!,'H-32A-WP06 - Debt Service'!#REF!/12,0)),"-")</f>
        <v>0</v>
      </c>
      <c r="AF498" s="261">
        <f>IFERROR(IF(-SUM(AF$20:AF497)+AF$15&lt;0.000001,0,IF($C498&gt;='H-32A-WP06 - Debt Service'!#REF!,'H-32A-WP06 - Debt Service'!#REF!/12,0)),"-")</f>
        <v>0</v>
      </c>
      <c r="AH498" s="252">
        <f t="shared" si="32"/>
        <v>2058</v>
      </c>
      <c r="AI498" s="273">
        <f t="shared" si="34"/>
        <v>58015</v>
      </c>
      <c r="AJ498" s="273"/>
      <c r="AK498" s="261" t="str">
        <f>IFERROR(IF(-SUM(AK$20:AK497)+AK$15&lt;0.000001,0,IF($C498&gt;='H-32A-WP06 - Debt Service'!AH$24,'H-32A-WP06 - Debt Service'!AH$27/12,0)),"-")</f>
        <v>-</v>
      </c>
      <c r="AL498" s="261">
        <f>IFERROR(IF(-SUM(AL$20:AL497)+AL$15&lt;0.000001,0,IF($C498&gt;='H-32A-WP06 - Debt Service'!AI$24,'H-32A-WP06 - Debt Service'!AI$27/12,0)),"-")</f>
        <v>0</v>
      </c>
      <c r="AM498" s="261">
        <f>IFERROR(IF(-SUM(AM$20:AM497)+AM$15&lt;0.000001,0,IF($C498&gt;='H-32A-WP06 - Debt Service'!AJ$24,'H-32A-WP06 - Debt Service'!AJ$27/12,0)),"-")</f>
        <v>0</v>
      </c>
      <c r="AN498" s="261">
        <f>IFERROR(IF(-SUM(AN$20:AN497)+AN$15&lt;0.000001,0,IF($C498&gt;='H-32A-WP06 - Debt Service'!AK$24,'H-32A-WP06 - Debt Service'!AK$27/12,0)),"-")</f>
        <v>0</v>
      </c>
      <c r="AO498" s="261">
        <f>IFERROR(IF(-SUM(AO$20:AO497)+AO$15&lt;0.000001,0,IF($C498&gt;='H-32A-WP06 - Debt Service'!AL$24,'H-32A-WP06 - Debt Service'!AL$27/12,0)),"-")</f>
        <v>0</v>
      </c>
      <c r="AP498" s="261">
        <f>IFERROR(IF(-SUM(AP$20:AP497)+AP$15&lt;0.000001,0,IF($C498&gt;='H-32A-WP06 - Debt Service'!AM$24,'H-32A-WP06 - Debt Service'!AM$27/12,0)),"-")</f>
        <v>0</v>
      </c>
      <c r="AQ498" s="261">
        <f>IFERROR(IF(-SUM(AQ$20:AQ497)+AQ$15&lt;0.000001,0,IF($C498&gt;='H-32A-WP06 - Debt Service'!AN$24,'H-32A-WP06 - Debt Service'!AN$27/12,0)),"-")</f>
        <v>0</v>
      </c>
      <c r="AR498" s="261">
        <f>IFERROR(IF(-SUM(AR$20:AR497)+AR$15&lt;0.000001,0,IF($C498&gt;='H-32A-WP06 - Debt Service'!AO$24,'H-32A-WP06 - Debt Service'!AO$27/12,0)),"-")</f>
        <v>0</v>
      </c>
      <c r="AS498" s="261">
        <f>IFERROR(IF(-SUM(AS$20:AS497)+AS$15&lt;0.000001,0,IF($C498&gt;='H-32A-WP06 - Debt Service'!AP$24,'H-32A-WP06 - Debt Service'!AP$27/12,0)),"-")</f>
        <v>0</v>
      </c>
      <c r="AT498" s="261">
        <f>IFERROR(IF(-SUM(AT$20:AT497)+AT$15&lt;0.000001,0,IF($C498&gt;='H-32A-WP06 - Debt Service'!AQ$24,'H-32A-WP06 - Debt Service'!AQ$27/12,0)),"-")</f>
        <v>0</v>
      </c>
    </row>
    <row r="499" spans="2:46" x14ac:dyDescent="0.35">
      <c r="B499" s="252">
        <f t="shared" si="31"/>
        <v>2058</v>
      </c>
      <c r="C499" s="273">
        <f t="shared" si="33"/>
        <v>58045</v>
      </c>
      <c r="D499" s="273"/>
      <c r="E499" s="261">
        <f>IFERROR(IF(-SUM(E$20:E498)+E$15&lt;0.000001,0,IF($C499&gt;='H-32A-WP06 - Debt Service'!C$24,'H-32A-WP06 - Debt Service'!C$27/12,0)),"-")</f>
        <v>0</v>
      </c>
      <c r="F499" s="261">
        <f>IFERROR(IF(-SUM(F$20:F498)+F$15&lt;0.000001,0,IF($C499&gt;='H-32A-WP06 - Debt Service'!D$24,'H-32A-WP06 - Debt Service'!D$27/12,0)),"-")</f>
        <v>0</v>
      </c>
      <c r="G499" s="261">
        <f>IFERROR(IF(-SUM(G$20:G498)+G$15&lt;0.000001,0,IF($C499&gt;='H-32A-WP06 - Debt Service'!E$24,'H-32A-WP06 - Debt Service'!E$27/12,0)),"-")</f>
        <v>0</v>
      </c>
      <c r="H499" s="261">
        <f>IFERROR(IF(-SUM(H$20:H498)+H$15&lt;0.000001,0,IF($C499&gt;='H-32A-WP06 - Debt Service'!F$24,'H-32A-WP06 - Debt Service'!F$27/12,0)),"-")</f>
        <v>0</v>
      </c>
      <c r="I499" s="261">
        <f>IFERROR(IF(-SUM(I$20:I498)+I$15&lt;0.000001,0,IF($C499&gt;='H-32A-WP06 - Debt Service'!G$24,'H-32A-WP06 - Debt Service'!G$27/12,0)),"-")</f>
        <v>0</v>
      </c>
      <c r="J499" s="261">
        <f>IFERROR(IF(-SUM(J$20:J498)+J$15&lt;0.000001,0,IF($C499&gt;='H-32A-WP06 - Debt Service'!H$24,'H-32A-WP06 - Debt Service'!H$27/12,0)),"-")</f>
        <v>0</v>
      </c>
      <c r="K499" s="261">
        <f>IFERROR(IF(-SUM(K$20:K498)+K$15&lt;0.000001,0,IF($C499&gt;='H-32A-WP06 - Debt Service'!I$24,'H-32A-WP06 - Debt Service'!I$27/12,0)),"-")</f>
        <v>0</v>
      </c>
      <c r="L499" s="261">
        <f>IFERROR(IF(-SUM(L$20:L498)+L$15&lt;0.000001,0,IF($C499&gt;='H-32A-WP06 - Debt Service'!J$24,'H-32A-WP06 - Debt Service'!J$27/12,0)),"-")</f>
        <v>0</v>
      </c>
      <c r="M499" s="261">
        <f>IFERROR(IF(-SUM(M$20:M498)+M$15&lt;0.000001,0,IF($C499&gt;='H-32A-WP06 - Debt Service'!K$24,'H-32A-WP06 - Debt Service'!K$27/12,0)),"-")</f>
        <v>0</v>
      </c>
      <c r="N499" s="261"/>
      <c r="O499" s="261"/>
      <c r="P499" s="261">
        <f>IFERROR(IF(-SUM(P$20:P498)+P$15&lt;0.000001,0,IF($C499&gt;='H-32A-WP06 - Debt Service'!M$24,'H-32A-WP06 - Debt Service'!M$27/12,0)),"-")</f>
        <v>0</v>
      </c>
      <c r="Q499" s="261">
        <f>IFERROR(IF(-SUM(Q$20:Q498)+Q$15&lt;0.000001,0,IF($C499&gt;='H-32A-WP06 - Debt Service'!L$24,'H-32A-WP06 - Debt Service'!L$27/12,0)),"-")</f>
        <v>0</v>
      </c>
      <c r="R499" s="261">
        <f>IFERROR(IF(-SUM(R$20:R498)+R$15&lt;0.000001,0,IF($C499&gt;='H-32A-WP06 - Debt Service'!S$24,'H-32A-WP06 - Debt Service'!S$27/12,0)),"-")</f>
        <v>0</v>
      </c>
      <c r="S499" s="261">
        <f>IFERROR(IF(-SUM(S$20:S498)+S$15&lt;0.000001,0,IF($C499&gt;='H-32A-WP06 - Debt Service'!O$24,'H-32A-WP06 - Debt Service'!O$27/12,0)),"-")</f>
        <v>0</v>
      </c>
      <c r="T499" s="261">
        <f>IFERROR(IF(-SUM(T$20:T498)+T$15&lt;0.000001,0,IF($C499&gt;='H-32A-WP06 - Debt Service'!#REF!,'H-32A-WP06 - Debt Service'!#REF!/12,0)),"-")</f>
        <v>0</v>
      </c>
      <c r="U499" s="261">
        <f>IFERROR(IF(-SUM(U$20:U498)+U$15&lt;0.000001,0,IF($C499&gt;='H-32A-WP06 - Debt Service'!T$24,'H-32A-WP06 - Debt Service'!T$27/12,0)),"-")</f>
        <v>0</v>
      </c>
      <c r="V499" s="261">
        <f>IFERROR(IF(-SUM(V$20:V498)+V$15&lt;0.000001,0,IF($C499&gt;='H-32A-WP06 - Debt Service'!N$24,'H-32A-WP06 - Debt Service'!N$27/12,0)),"-")</f>
        <v>0</v>
      </c>
      <c r="W499" s="261">
        <f>IFERROR(IF(-SUM(W$20:W498)+W$15&lt;0.000001,0,IF($C499&gt;='H-32A-WP06 - Debt Service'!Q$24,'H-32A-WP06 - Debt Service'!Q$27/12,0)),"-")</f>
        <v>0</v>
      </c>
      <c r="X499" s="261">
        <f>IFERROR(IF(-SUM(X$20:X498)+X$15&lt;0.000001,0,IF($C499&gt;='H-32A-WP06 - Debt Service'!T$24,'H-32A-WP06 - Debt Service'!T$27/12,0)),"-")</f>
        <v>0</v>
      </c>
      <c r="Y499" s="261">
        <f>IFERROR(IF(-SUM(Y$20:Y498)+Y$15&lt;0.000001,0,IF($C499&gt;='H-32A-WP06 - Debt Service'!#REF!,'H-32A-WP06 - Debt Service'!#REF!/12,0)),"-")</f>
        <v>0</v>
      </c>
      <c r="Z499" s="261">
        <f>IFERROR(IF(-SUM(Z$20:Z498)+Z$15&lt;0.000001,0,IF($C499&gt;='H-32A-WP06 - Debt Service'!S$24,'H-32A-WP06 - Debt Service'!S$27/12,0)),"-")</f>
        <v>0</v>
      </c>
      <c r="AA499" s="261">
        <f>IFERROR(IF(-SUM(AA$20:AA498)+AA$15&lt;0.000001,0,IF($C499&gt;='H-32A-WP06 - Debt Service'!R$24,'H-32A-WP06 - Debt Service'!R$27/12,0)),"-")</f>
        <v>0</v>
      </c>
      <c r="AB499" s="261">
        <f>IFERROR(IF(-SUM(AB$20:AB498)+AB$15&lt;0.000001,0,IF($C499&gt;='H-32A-WP06 - Debt Service'!P$24,'H-32A-WP06 - Debt Service'!P$27/12,0)),"-")</f>
        <v>0</v>
      </c>
      <c r="AC499" s="261">
        <f>IFERROR(IF(-SUM(AC$20:AC498)+AC$15&lt;0.000001,0,IF($C499&gt;='H-32A-WP06 - Debt Service'!#REF!,'H-32A-WP06 - Debt Service'!#REF!/12,0)),"-")</f>
        <v>0</v>
      </c>
      <c r="AD499" s="261">
        <f>IFERROR(IF(-SUM(AD$20:AD498)+AD$15&lt;0.000001,0,IF($C499&gt;='H-32A-WP06 - Debt Service'!#REF!,'H-32A-WP06 - Debt Service'!#REF!/12,0)),"-")</f>
        <v>0</v>
      </c>
      <c r="AE499" s="261">
        <f>IFERROR(IF(-SUM(AE$20:AE498)+AE$15&lt;0.000001,0,IF($C499&gt;='H-32A-WP06 - Debt Service'!#REF!,'H-32A-WP06 - Debt Service'!#REF!/12,0)),"-")</f>
        <v>0</v>
      </c>
      <c r="AF499" s="261">
        <f>IFERROR(IF(-SUM(AF$20:AF498)+AF$15&lt;0.000001,0,IF($C499&gt;='H-32A-WP06 - Debt Service'!#REF!,'H-32A-WP06 - Debt Service'!#REF!/12,0)),"-")</f>
        <v>0</v>
      </c>
      <c r="AH499" s="252">
        <f t="shared" si="32"/>
        <v>2058</v>
      </c>
      <c r="AI499" s="273">
        <f t="shared" si="34"/>
        <v>58045</v>
      </c>
      <c r="AJ499" s="273"/>
      <c r="AK499" s="261" t="str">
        <f>IFERROR(IF(-SUM(AK$20:AK498)+AK$15&lt;0.000001,0,IF($C499&gt;='H-32A-WP06 - Debt Service'!AH$24,'H-32A-WP06 - Debt Service'!AH$27/12,0)),"-")</f>
        <v>-</v>
      </c>
      <c r="AL499" s="261">
        <f>IFERROR(IF(-SUM(AL$20:AL498)+AL$15&lt;0.000001,0,IF($C499&gt;='H-32A-WP06 - Debt Service'!AI$24,'H-32A-WP06 - Debt Service'!AI$27/12,0)),"-")</f>
        <v>0</v>
      </c>
      <c r="AM499" s="261">
        <f>IFERROR(IF(-SUM(AM$20:AM498)+AM$15&lt;0.000001,0,IF($C499&gt;='H-32A-WP06 - Debt Service'!AJ$24,'H-32A-WP06 - Debt Service'!AJ$27/12,0)),"-")</f>
        <v>0</v>
      </c>
      <c r="AN499" s="261">
        <f>IFERROR(IF(-SUM(AN$20:AN498)+AN$15&lt;0.000001,0,IF($C499&gt;='H-32A-WP06 - Debt Service'!AK$24,'H-32A-WP06 - Debt Service'!AK$27/12,0)),"-")</f>
        <v>0</v>
      </c>
      <c r="AO499" s="261">
        <f>IFERROR(IF(-SUM(AO$20:AO498)+AO$15&lt;0.000001,0,IF($C499&gt;='H-32A-WP06 - Debt Service'!AL$24,'H-32A-WP06 - Debt Service'!AL$27/12,0)),"-")</f>
        <v>0</v>
      </c>
      <c r="AP499" s="261">
        <f>IFERROR(IF(-SUM(AP$20:AP498)+AP$15&lt;0.000001,0,IF($C499&gt;='H-32A-WP06 - Debt Service'!AM$24,'H-32A-WP06 - Debt Service'!AM$27/12,0)),"-")</f>
        <v>0</v>
      </c>
      <c r="AQ499" s="261">
        <f>IFERROR(IF(-SUM(AQ$20:AQ498)+AQ$15&lt;0.000001,0,IF($C499&gt;='H-32A-WP06 - Debt Service'!AN$24,'H-32A-WP06 - Debt Service'!AN$27/12,0)),"-")</f>
        <v>0</v>
      </c>
      <c r="AR499" s="261">
        <f>IFERROR(IF(-SUM(AR$20:AR498)+AR$15&lt;0.000001,0,IF($C499&gt;='H-32A-WP06 - Debt Service'!AO$24,'H-32A-WP06 - Debt Service'!AO$27/12,0)),"-")</f>
        <v>0</v>
      </c>
      <c r="AS499" s="261">
        <f>IFERROR(IF(-SUM(AS$20:AS498)+AS$15&lt;0.000001,0,IF($C499&gt;='H-32A-WP06 - Debt Service'!AP$24,'H-32A-WP06 - Debt Service'!AP$27/12,0)),"-")</f>
        <v>0</v>
      </c>
      <c r="AT499" s="261">
        <f>IFERROR(IF(-SUM(AT$20:AT498)+AT$15&lt;0.000001,0,IF($C499&gt;='H-32A-WP06 - Debt Service'!AQ$24,'H-32A-WP06 - Debt Service'!AQ$27/12,0)),"-")</f>
        <v>0</v>
      </c>
    </row>
    <row r="500" spans="2:46" x14ac:dyDescent="0.35">
      <c r="B500" s="252">
        <f t="shared" si="31"/>
        <v>2059</v>
      </c>
      <c r="C500" s="273">
        <f t="shared" si="33"/>
        <v>58076</v>
      </c>
      <c r="D500" s="273"/>
      <c r="E500" s="261">
        <f>IFERROR(IF(-SUM(E$20:E499)+E$15&lt;0.000001,0,IF($C500&gt;='H-32A-WP06 - Debt Service'!C$24,'H-32A-WP06 - Debt Service'!C$27/12,0)),"-")</f>
        <v>0</v>
      </c>
      <c r="F500" s="261">
        <f>IFERROR(IF(-SUM(F$20:F499)+F$15&lt;0.000001,0,IF($C500&gt;='H-32A-WP06 - Debt Service'!D$24,'H-32A-WP06 - Debt Service'!D$27/12,0)),"-")</f>
        <v>0</v>
      </c>
      <c r="G500" s="261">
        <f>IFERROR(IF(-SUM(G$20:G499)+G$15&lt;0.000001,0,IF($C500&gt;='H-32A-WP06 - Debt Service'!E$24,'H-32A-WP06 - Debt Service'!E$27/12,0)),"-")</f>
        <v>0</v>
      </c>
      <c r="H500" s="261">
        <f>IFERROR(IF(-SUM(H$20:H499)+H$15&lt;0.000001,0,IF($C500&gt;='H-32A-WP06 - Debt Service'!F$24,'H-32A-WP06 - Debt Service'!F$27/12,0)),"-")</f>
        <v>0</v>
      </c>
      <c r="I500" s="261">
        <f>IFERROR(IF(-SUM(I$20:I499)+I$15&lt;0.000001,0,IF($C500&gt;='H-32A-WP06 - Debt Service'!G$24,'H-32A-WP06 - Debt Service'!G$27/12,0)),"-")</f>
        <v>0</v>
      </c>
      <c r="J500" s="261">
        <f>IFERROR(IF(-SUM(J$20:J499)+J$15&lt;0.000001,0,IF($C500&gt;='H-32A-WP06 - Debt Service'!H$24,'H-32A-WP06 - Debt Service'!H$27/12,0)),"-")</f>
        <v>0</v>
      </c>
      <c r="K500" s="261">
        <f>IFERROR(IF(-SUM(K$20:K499)+K$15&lt;0.000001,0,IF($C500&gt;='H-32A-WP06 - Debt Service'!I$24,'H-32A-WP06 - Debt Service'!I$27/12,0)),"-")</f>
        <v>0</v>
      </c>
      <c r="L500" s="261">
        <f>IFERROR(IF(-SUM(L$20:L499)+L$15&lt;0.000001,0,IF($C500&gt;='H-32A-WP06 - Debt Service'!J$24,'H-32A-WP06 - Debt Service'!J$27/12,0)),"-")</f>
        <v>0</v>
      </c>
      <c r="M500" s="261">
        <f>IFERROR(IF(-SUM(M$20:M499)+M$15&lt;0.000001,0,IF($C500&gt;='H-32A-WP06 - Debt Service'!K$24,'H-32A-WP06 - Debt Service'!K$27/12,0)),"-")</f>
        <v>0</v>
      </c>
      <c r="N500" s="261"/>
      <c r="O500" s="261"/>
      <c r="P500" s="261">
        <f>IFERROR(IF(-SUM(P$20:P499)+P$15&lt;0.000001,0,IF($C500&gt;='H-32A-WP06 - Debt Service'!M$24,'H-32A-WP06 - Debt Service'!M$27/12,0)),"-")</f>
        <v>0</v>
      </c>
      <c r="Q500" s="261">
        <f>IFERROR(IF(-SUM(Q$20:Q499)+Q$15&lt;0.000001,0,IF($C500&gt;='H-32A-WP06 - Debt Service'!L$24,'H-32A-WP06 - Debt Service'!L$27/12,0)),"-")</f>
        <v>0</v>
      </c>
      <c r="R500" s="261">
        <f>IFERROR(IF(-SUM(R$20:R499)+R$15&lt;0.000001,0,IF($C500&gt;='H-32A-WP06 - Debt Service'!S$24,'H-32A-WP06 - Debt Service'!S$27/12,0)),"-")</f>
        <v>0</v>
      </c>
      <c r="S500" s="261">
        <f>IFERROR(IF(-SUM(S$20:S499)+S$15&lt;0.000001,0,IF($C500&gt;='H-32A-WP06 - Debt Service'!O$24,'H-32A-WP06 - Debt Service'!O$27/12,0)),"-")</f>
        <v>0</v>
      </c>
      <c r="T500" s="261">
        <f>IFERROR(IF(-SUM(T$20:T499)+T$15&lt;0.000001,0,IF($C500&gt;='H-32A-WP06 - Debt Service'!#REF!,'H-32A-WP06 - Debt Service'!#REF!/12,0)),"-")</f>
        <v>0</v>
      </c>
      <c r="U500" s="261">
        <f>IFERROR(IF(-SUM(U$20:U499)+U$15&lt;0.000001,0,IF($C500&gt;='H-32A-WP06 - Debt Service'!T$24,'H-32A-WP06 - Debt Service'!T$27/12,0)),"-")</f>
        <v>0</v>
      </c>
      <c r="V500" s="261">
        <f>IFERROR(IF(-SUM(V$20:V499)+V$15&lt;0.000001,0,IF($C500&gt;='H-32A-WP06 - Debt Service'!N$24,'H-32A-WP06 - Debt Service'!N$27/12,0)),"-")</f>
        <v>0</v>
      </c>
      <c r="W500" s="261">
        <f>IFERROR(IF(-SUM(W$20:W499)+W$15&lt;0.000001,0,IF($C500&gt;='H-32A-WP06 - Debt Service'!Q$24,'H-32A-WP06 - Debt Service'!Q$27/12,0)),"-")</f>
        <v>0</v>
      </c>
      <c r="X500" s="261">
        <f>IFERROR(IF(-SUM(X$20:X499)+X$15&lt;0.000001,0,IF($C500&gt;='H-32A-WP06 - Debt Service'!T$24,'H-32A-WP06 - Debt Service'!T$27/12,0)),"-")</f>
        <v>0</v>
      </c>
      <c r="Y500" s="261">
        <f>IFERROR(IF(-SUM(Y$20:Y499)+Y$15&lt;0.000001,0,IF($C500&gt;='H-32A-WP06 - Debt Service'!#REF!,'H-32A-WP06 - Debt Service'!#REF!/12,0)),"-")</f>
        <v>0</v>
      </c>
      <c r="Z500" s="261">
        <f>IFERROR(IF(-SUM(Z$20:Z499)+Z$15&lt;0.000001,0,IF($C500&gt;='H-32A-WP06 - Debt Service'!S$24,'H-32A-WP06 - Debt Service'!S$27/12,0)),"-")</f>
        <v>0</v>
      </c>
      <c r="AA500" s="261">
        <f>IFERROR(IF(-SUM(AA$20:AA499)+AA$15&lt;0.000001,0,IF($C500&gt;='H-32A-WP06 - Debt Service'!R$24,'H-32A-WP06 - Debt Service'!R$27/12,0)),"-")</f>
        <v>0</v>
      </c>
      <c r="AB500" s="261">
        <f>IFERROR(IF(-SUM(AB$20:AB499)+AB$15&lt;0.000001,0,IF($C500&gt;='H-32A-WP06 - Debt Service'!P$24,'H-32A-WP06 - Debt Service'!P$27/12,0)),"-")</f>
        <v>0</v>
      </c>
      <c r="AC500" s="261">
        <f>IFERROR(IF(-SUM(AC$20:AC499)+AC$15&lt;0.000001,0,IF($C500&gt;='H-32A-WP06 - Debt Service'!#REF!,'H-32A-WP06 - Debt Service'!#REF!/12,0)),"-")</f>
        <v>0</v>
      </c>
      <c r="AD500" s="261">
        <f>IFERROR(IF(-SUM(AD$20:AD499)+AD$15&lt;0.000001,0,IF($C500&gt;='H-32A-WP06 - Debt Service'!#REF!,'H-32A-WP06 - Debt Service'!#REF!/12,0)),"-")</f>
        <v>0</v>
      </c>
      <c r="AE500" s="261">
        <f>IFERROR(IF(-SUM(AE$20:AE499)+AE$15&lt;0.000001,0,IF($C500&gt;='H-32A-WP06 - Debt Service'!#REF!,'H-32A-WP06 - Debt Service'!#REF!/12,0)),"-")</f>
        <v>0</v>
      </c>
      <c r="AF500" s="261">
        <f>IFERROR(IF(-SUM(AF$20:AF499)+AF$15&lt;0.000001,0,IF($C500&gt;='H-32A-WP06 - Debt Service'!#REF!,'H-32A-WP06 - Debt Service'!#REF!/12,0)),"-")</f>
        <v>0</v>
      </c>
      <c r="AH500" s="252">
        <f t="shared" si="32"/>
        <v>2059</v>
      </c>
      <c r="AI500" s="273">
        <f t="shared" si="34"/>
        <v>58076</v>
      </c>
      <c r="AJ500" s="273"/>
      <c r="AK500" s="261" t="str">
        <f>IFERROR(IF(-SUM(AK$20:AK499)+AK$15&lt;0.000001,0,IF($C500&gt;='H-32A-WP06 - Debt Service'!AH$24,'H-32A-WP06 - Debt Service'!AH$27/12,0)),"-")</f>
        <v>-</v>
      </c>
      <c r="AL500" s="261">
        <f>IFERROR(IF(-SUM(AL$20:AL499)+AL$15&lt;0.000001,0,IF($C500&gt;='H-32A-WP06 - Debt Service'!AI$24,'H-32A-WP06 - Debt Service'!AI$27/12,0)),"-")</f>
        <v>0</v>
      </c>
      <c r="AM500" s="261">
        <f>IFERROR(IF(-SUM(AM$20:AM499)+AM$15&lt;0.000001,0,IF($C500&gt;='H-32A-WP06 - Debt Service'!AJ$24,'H-32A-WP06 - Debt Service'!AJ$27/12,0)),"-")</f>
        <v>0</v>
      </c>
      <c r="AN500" s="261">
        <f>IFERROR(IF(-SUM(AN$20:AN499)+AN$15&lt;0.000001,0,IF($C500&gt;='H-32A-WP06 - Debt Service'!AK$24,'H-32A-WP06 - Debt Service'!AK$27/12,0)),"-")</f>
        <v>0</v>
      </c>
      <c r="AO500" s="261">
        <f>IFERROR(IF(-SUM(AO$20:AO499)+AO$15&lt;0.000001,0,IF($C500&gt;='H-32A-WP06 - Debt Service'!AL$24,'H-32A-WP06 - Debt Service'!AL$27/12,0)),"-")</f>
        <v>0</v>
      </c>
      <c r="AP500" s="261">
        <f>IFERROR(IF(-SUM(AP$20:AP499)+AP$15&lt;0.000001,0,IF($C500&gt;='H-32A-WP06 - Debt Service'!AM$24,'H-32A-WP06 - Debt Service'!AM$27/12,0)),"-")</f>
        <v>0</v>
      </c>
      <c r="AQ500" s="261">
        <f>IFERROR(IF(-SUM(AQ$20:AQ499)+AQ$15&lt;0.000001,0,IF($C500&gt;='H-32A-WP06 - Debt Service'!AN$24,'H-32A-WP06 - Debt Service'!AN$27/12,0)),"-")</f>
        <v>0</v>
      </c>
      <c r="AR500" s="261">
        <f>IFERROR(IF(-SUM(AR$20:AR499)+AR$15&lt;0.000001,0,IF($C500&gt;='H-32A-WP06 - Debt Service'!AO$24,'H-32A-WP06 - Debt Service'!AO$27/12,0)),"-")</f>
        <v>0</v>
      </c>
      <c r="AS500" s="261">
        <f>IFERROR(IF(-SUM(AS$20:AS499)+AS$15&lt;0.000001,0,IF($C500&gt;='H-32A-WP06 - Debt Service'!AP$24,'H-32A-WP06 - Debt Service'!AP$27/12,0)),"-")</f>
        <v>0</v>
      </c>
      <c r="AT500" s="261">
        <f>IFERROR(IF(-SUM(AT$20:AT499)+AT$15&lt;0.000001,0,IF($C500&gt;='H-32A-WP06 - Debt Service'!AQ$24,'H-32A-WP06 - Debt Service'!AQ$27/12,0)),"-")</f>
        <v>0</v>
      </c>
    </row>
    <row r="501" spans="2:46" x14ac:dyDescent="0.35">
      <c r="B501" s="252">
        <f t="shared" si="31"/>
        <v>2059</v>
      </c>
      <c r="C501" s="273">
        <f t="shared" si="33"/>
        <v>58107</v>
      </c>
      <c r="D501" s="273"/>
      <c r="E501" s="261">
        <f>IFERROR(IF(-SUM(E$20:E500)+E$15&lt;0.000001,0,IF($C501&gt;='H-32A-WP06 - Debt Service'!C$24,'H-32A-WP06 - Debt Service'!C$27/12,0)),"-")</f>
        <v>0</v>
      </c>
      <c r="F501" s="261">
        <f>IFERROR(IF(-SUM(F$20:F500)+F$15&lt;0.000001,0,IF($C501&gt;='H-32A-WP06 - Debt Service'!D$24,'H-32A-WP06 - Debt Service'!D$27/12,0)),"-")</f>
        <v>0</v>
      </c>
      <c r="G501" s="261">
        <f>IFERROR(IF(-SUM(G$20:G500)+G$15&lt;0.000001,0,IF($C501&gt;='H-32A-WP06 - Debt Service'!E$24,'H-32A-WP06 - Debt Service'!E$27/12,0)),"-")</f>
        <v>0</v>
      </c>
      <c r="H501" s="261">
        <f>IFERROR(IF(-SUM(H$20:H500)+H$15&lt;0.000001,0,IF($C501&gt;='H-32A-WP06 - Debt Service'!F$24,'H-32A-WP06 - Debt Service'!F$27/12,0)),"-")</f>
        <v>0</v>
      </c>
      <c r="I501" s="261">
        <f>IFERROR(IF(-SUM(I$20:I500)+I$15&lt;0.000001,0,IF($C501&gt;='H-32A-WP06 - Debt Service'!G$24,'H-32A-WP06 - Debt Service'!G$27/12,0)),"-")</f>
        <v>0</v>
      </c>
      <c r="J501" s="261">
        <f>IFERROR(IF(-SUM(J$20:J500)+J$15&lt;0.000001,0,IF($C501&gt;='H-32A-WP06 - Debt Service'!H$24,'H-32A-WP06 - Debt Service'!H$27/12,0)),"-")</f>
        <v>0</v>
      </c>
      <c r="K501" s="261">
        <f>IFERROR(IF(-SUM(K$20:K500)+K$15&lt;0.000001,0,IF($C501&gt;='H-32A-WP06 - Debt Service'!I$24,'H-32A-WP06 - Debt Service'!I$27/12,0)),"-")</f>
        <v>0</v>
      </c>
      <c r="L501" s="261">
        <f>IFERROR(IF(-SUM(L$20:L500)+L$15&lt;0.000001,0,IF($C501&gt;='H-32A-WP06 - Debt Service'!J$24,'H-32A-WP06 - Debt Service'!J$27/12,0)),"-")</f>
        <v>0</v>
      </c>
      <c r="M501" s="261">
        <f>IFERROR(IF(-SUM(M$20:M500)+M$15&lt;0.000001,0,IF($C501&gt;='H-32A-WP06 - Debt Service'!K$24,'H-32A-WP06 - Debt Service'!K$27/12,0)),"-")</f>
        <v>0</v>
      </c>
      <c r="N501" s="261"/>
      <c r="O501" s="261"/>
      <c r="P501" s="261">
        <f>IFERROR(IF(-SUM(P$20:P500)+P$15&lt;0.000001,0,IF($C501&gt;='H-32A-WP06 - Debt Service'!M$24,'H-32A-WP06 - Debt Service'!M$27/12,0)),"-")</f>
        <v>0</v>
      </c>
      <c r="Q501" s="261">
        <f>IFERROR(IF(-SUM(Q$20:Q500)+Q$15&lt;0.000001,0,IF($C501&gt;='H-32A-WP06 - Debt Service'!L$24,'H-32A-WP06 - Debt Service'!L$27/12,0)),"-")</f>
        <v>0</v>
      </c>
      <c r="R501" s="261">
        <f>IFERROR(IF(-SUM(R$20:R500)+R$15&lt;0.000001,0,IF($C501&gt;='H-32A-WP06 - Debt Service'!S$24,'H-32A-WP06 - Debt Service'!S$27/12,0)),"-")</f>
        <v>0</v>
      </c>
      <c r="S501" s="261">
        <f>IFERROR(IF(-SUM(S$20:S500)+S$15&lt;0.000001,0,IF($C501&gt;='H-32A-WP06 - Debt Service'!O$24,'H-32A-WP06 - Debt Service'!O$27/12,0)),"-")</f>
        <v>0</v>
      </c>
      <c r="T501" s="261">
        <f>IFERROR(IF(-SUM(T$20:T500)+T$15&lt;0.000001,0,IF($C501&gt;='H-32A-WP06 - Debt Service'!#REF!,'H-32A-WP06 - Debt Service'!#REF!/12,0)),"-")</f>
        <v>0</v>
      </c>
      <c r="U501" s="261">
        <f>IFERROR(IF(-SUM(U$20:U500)+U$15&lt;0.000001,0,IF($C501&gt;='H-32A-WP06 - Debt Service'!T$24,'H-32A-WP06 - Debt Service'!T$27/12,0)),"-")</f>
        <v>0</v>
      </c>
      <c r="V501" s="261">
        <f>IFERROR(IF(-SUM(V$20:V500)+V$15&lt;0.000001,0,IF($C501&gt;='H-32A-WP06 - Debt Service'!N$24,'H-32A-WP06 - Debt Service'!N$27/12,0)),"-")</f>
        <v>0</v>
      </c>
      <c r="W501" s="261">
        <f>IFERROR(IF(-SUM(W$20:W500)+W$15&lt;0.000001,0,IF($C501&gt;='H-32A-WP06 - Debt Service'!Q$24,'H-32A-WP06 - Debt Service'!Q$27/12,0)),"-")</f>
        <v>0</v>
      </c>
      <c r="X501" s="261">
        <f>IFERROR(IF(-SUM(X$20:X500)+X$15&lt;0.000001,0,IF($C501&gt;='H-32A-WP06 - Debt Service'!T$24,'H-32A-WP06 - Debt Service'!T$27/12,0)),"-")</f>
        <v>0</v>
      </c>
      <c r="Y501" s="261">
        <f>IFERROR(IF(-SUM(Y$20:Y500)+Y$15&lt;0.000001,0,IF($C501&gt;='H-32A-WP06 - Debt Service'!#REF!,'H-32A-WP06 - Debt Service'!#REF!/12,0)),"-")</f>
        <v>0</v>
      </c>
      <c r="Z501" s="261">
        <f>IFERROR(IF(-SUM(Z$20:Z500)+Z$15&lt;0.000001,0,IF($C501&gt;='H-32A-WP06 - Debt Service'!S$24,'H-32A-WP06 - Debt Service'!S$27/12,0)),"-")</f>
        <v>0</v>
      </c>
      <c r="AA501" s="261">
        <f>IFERROR(IF(-SUM(AA$20:AA500)+AA$15&lt;0.000001,0,IF($C501&gt;='H-32A-WP06 - Debt Service'!R$24,'H-32A-WP06 - Debt Service'!R$27/12,0)),"-")</f>
        <v>0</v>
      </c>
      <c r="AB501" s="261">
        <f>IFERROR(IF(-SUM(AB$20:AB500)+AB$15&lt;0.000001,0,IF($C501&gt;='H-32A-WP06 - Debt Service'!P$24,'H-32A-WP06 - Debt Service'!P$27/12,0)),"-")</f>
        <v>0</v>
      </c>
      <c r="AC501" s="261">
        <f>IFERROR(IF(-SUM(AC$20:AC500)+AC$15&lt;0.000001,0,IF($C501&gt;='H-32A-WP06 - Debt Service'!#REF!,'H-32A-WP06 - Debt Service'!#REF!/12,0)),"-")</f>
        <v>0</v>
      </c>
      <c r="AD501" s="261">
        <f>IFERROR(IF(-SUM(AD$20:AD500)+AD$15&lt;0.000001,0,IF($C501&gt;='H-32A-WP06 - Debt Service'!#REF!,'H-32A-WP06 - Debt Service'!#REF!/12,0)),"-")</f>
        <v>0</v>
      </c>
      <c r="AE501" s="261">
        <f>IFERROR(IF(-SUM(AE$20:AE500)+AE$15&lt;0.000001,0,IF($C501&gt;='H-32A-WP06 - Debt Service'!#REF!,'H-32A-WP06 - Debt Service'!#REF!/12,0)),"-")</f>
        <v>0</v>
      </c>
      <c r="AF501" s="261">
        <f>IFERROR(IF(-SUM(AF$20:AF500)+AF$15&lt;0.000001,0,IF($C501&gt;='H-32A-WP06 - Debt Service'!#REF!,'H-32A-WP06 - Debt Service'!#REF!/12,0)),"-")</f>
        <v>0</v>
      </c>
      <c r="AH501" s="252">
        <f t="shared" si="32"/>
        <v>2059</v>
      </c>
      <c r="AI501" s="273">
        <f t="shared" si="34"/>
        <v>58107</v>
      </c>
      <c r="AJ501" s="273"/>
      <c r="AK501" s="261" t="str">
        <f>IFERROR(IF(-SUM(AK$20:AK500)+AK$15&lt;0.000001,0,IF($C501&gt;='H-32A-WP06 - Debt Service'!AH$24,'H-32A-WP06 - Debt Service'!AH$27/12,0)),"-")</f>
        <v>-</v>
      </c>
      <c r="AL501" s="261">
        <f>IFERROR(IF(-SUM(AL$20:AL500)+AL$15&lt;0.000001,0,IF($C501&gt;='H-32A-WP06 - Debt Service'!AI$24,'H-32A-WP06 - Debt Service'!AI$27/12,0)),"-")</f>
        <v>0</v>
      </c>
      <c r="AM501" s="261">
        <f>IFERROR(IF(-SUM(AM$20:AM500)+AM$15&lt;0.000001,0,IF($C501&gt;='H-32A-WP06 - Debt Service'!AJ$24,'H-32A-WP06 - Debt Service'!AJ$27/12,0)),"-")</f>
        <v>0</v>
      </c>
      <c r="AN501" s="261">
        <f>IFERROR(IF(-SUM(AN$20:AN500)+AN$15&lt;0.000001,0,IF($C501&gt;='H-32A-WP06 - Debt Service'!AK$24,'H-32A-WP06 - Debt Service'!AK$27/12,0)),"-")</f>
        <v>0</v>
      </c>
      <c r="AO501" s="261">
        <f>IFERROR(IF(-SUM(AO$20:AO500)+AO$15&lt;0.000001,0,IF($C501&gt;='H-32A-WP06 - Debt Service'!AL$24,'H-32A-WP06 - Debt Service'!AL$27/12,0)),"-")</f>
        <v>0</v>
      </c>
      <c r="AP501" s="261">
        <f>IFERROR(IF(-SUM(AP$20:AP500)+AP$15&lt;0.000001,0,IF($C501&gt;='H-32A-WP06 - Debt Service'!AM$24,'H-32A-WP06 - Debt Service'!AM$27/12,0)),"-")</f>
        <v>0</v>
      </c>
      <c r="AQ501" s="261">
        <f>IFERROR(IF(-SUM(AQ$20:AQ500)+AQ$15&lt;0.000001,0,IF($C501&gt;='H-32A-WP06 - Debt Service'!AN$24,'H-32A-WP06 - Debt Service'!AN$27/12,0)),"-")</f>
        <v>0</v>
      </c>
      <c r="AR501" s="261">
        <f>IFERROR(IF(-SUM(AR$20:AR500)+AR$15&lt;0.000001,0,IF($C501&gt;='H-32A-WP06 - Debt Service'!AO$24,'H-32A-WP06 - Debt Service'!AO$27/12,0)),"-")</f>
        <v>0</v>
      </c>
      <c r="AS501" s="261">
        <f>IFERROR(IF(-SUM(AS$20:AS500)+AS$15&lt;0.000001,0,IF($C501&gt;='H-32A-WP06 - Debt Service'!AP$24,'H-32A-WP06 - Debt Service'!AP$27/12,0)),"-")</f>
        <v>0</v>
      </c>
      <c r="AT501" s="261">
        <f>IFERROR(IF(-SUM(AT$20:AT500)+AT$15&lt;0.000001,0,IF($C501&gt;='H-32A-WP06 - Debt Service'!AQ$24,'H-32A-WP06 - Debt Service'!AQ$27/12,0)),"-")</f>
        <v>0</v>
      </c>
    </row>
    <row r="502" spans="2:46" x14ac:dyDescent="0.35">
      <c r="B502" s="252">
        <f t="shared" si="31"/>
        <v>2059</v>
      </c>
      <c r="C502" s="273">
        <f t="shared" si="33"/>
        <v>58135</v>
      </c>
      <c r="D502" s="273"/>
      <c r="E502" s="261">
        <f>IFERROR(IF(-SUM(E$20:E501)+E$15&lt;0.000001,0,IF($C502&gt;='H-32A-WP06 - Debt Service'!C$24,'H-32A-WP06 - Debt Service'!C$27/12,0)),"-")</f>
        <v>0</v>
      </c>
      <c r="F502" s="261">
        <f>IFERROR(IF(-SUM(F$20:F501)+F$15&lt;0.000001,0,IF($C502&gt;='H-32A-WP06 - Debt Service'!D$24,'H-32A-WP06 - Debt Service'!D$27/12,0)),"-")</f>
        <v>0</v>
      </c>
      <c r="G502" s="261">
        <f>IFERROR(IF(-SUM(G$20:G501)+G$15&lt;0.000001,0,IF($C502&gt;='H-32A-WP06 - Debt Service'!E$24,'H-32A-WP06 - Debt Service'!E$27/12,0)),"-")</f>
        <v>0</v>
      </c>
      <c r="H502" s="261">
        <f>IFERROR(IF(-SUM(H$20:H501)+H$15&lt;0.000001,0,IF($C502&gt;='H-32A-WP06 - Debt Service'!F$24,'H-32A-WP06 - Debt Service'!F$27/12,0)),"-")</f>
        <v>0</v>
      </c>
      <c r="I502" s="261">
        <f>IFERROR(IF(-SUM(I$20:I501)+I$15&lt;0.000001,0,IF($C502&gt;='H-32A-WP06 - Debt Service'!G$24,'H-32A-WP06 - Debt Service'!G$27/12,0)),"-")</f>
        <v>0</v>
      </c>
      <c r="J502" s="261">
        <f>IFERROR(IF(-SUM(J$20:J501)+J$15&lt;0.000001,0,IF($C502&gt;='H-32A-WP06 - Debt Service'!H$24,'H-32A-WP06 - Debt Service'!H$27/12,0)),"-")</f>
        <v>0</v>
      </c>
      <c r="K502" s="261">
        <f>IFERROR(IF(-SUM(K$20:K501)+K$15&lt;0.000001,0,IF($C502&gt;='H-32A-WP06 - Debt Service'!I$24,'H-32A-WP06 - Debt Service'!I$27/12,0)),"-")</f>
        <v>0</v>
      </c>
      <c r="L502" s="261">
        <f>IFERROR(IF(-SUM(L$20:L501)+L$15&lt;0.000001,0,IF($C502&gt;='H-32A-WP06 - Debt Service'!J$24,'H-32A-WP06 - Debt Service'!J$27/12,0)),"-")</f>
        <v>0</v>
      </c>
      <c r="M502" s="261">
        <f>IFERROR(IF(-SUM(M$20:M501)+M$15&lt;0.000001,0,IF($C502&gt;='H-32A-WP06 - Debt Service'!K$24,'H-32A-WP06 - Debt Service'!K$27/12,0)),"-")</f>
        <v>0</v>
      </c>
      <c r="N502" s="261"/>
      <c r="O502" s="261"/>
      <c r="P502" s="261">
        <f>IFERROR(IF(-SUM(P$20:P501)+P$15&lt;0.000001,0,IF($C502&gt;='H-32A-WP06 - Debt Service'!M$24,'H-32A-WP06 - Debt Service'!M$27/12,0)),"-")</f>
        <v>0</v>
      </c>
      <c r="Q502" s="261">
        <f>IFERROR(IF(-SUM(Q$20:Q501)+Q$15&lt;0.000001,0,IF($C502&gt;='H-32A-WP06 - Debt Service'!L$24,'H-32A-WP06 - Debt Service'!L$27/12,0)),"-")</f>
        <v>0</v>
      </c>
      <c r="R502" s="261">
        <f>IFERROR(IF(-SUM(R$20:R501)+R$15&lt;0.000001,0,IF($C502&gt;='H-32A-WP06 - Debt Service'!S$24,'H-32A-WP06 - Debt Service'!S$27/12,0)),"-")</f>
        <v>0</v>
      </c>
      <c r="S502" s="261">
        <f>IFERROR(IF(-SUM(S$20:S501)+S$15&lt;0.000001,0,IF($C502&gt;='H-32A-WP06 - Debt Service'!O$24,'H-32A-WP06 - Debt Service'!O$27/12,0)),"-")</f>
        <v>0</v>
      </c>
      <c r="T502" s="261">
        <f>IFERROR(IF(-SUM(T$20:T501)+T$15&lt;0.000001,0,IF($C502&gt;='H-32A-WP06 - Debt Service'!#REF!,'H-32A-WP06 - Debt Service'!#REF!/12,0)),"-")</f>
        <v>0</v>
      </c>
      <c r="U502" s="261">
        <f>IFERROR(IF(-SUM(U$20:U501)+U$15&lt;0.000001,0,IF($C502&gt;='H-32A-WP06 - Debt Service'!T$24,'H-32A-WP06 - Debt Service'!T$27/12,0)),"-")</f>
        <v>0</v>
      </c>
      <c r="V502" s="261">
        <f>IFERROR(IF(-SUM(V$20:V501)+V$15&lt;0.000001,0,IF($C502&gt;='H-32A-WP06 - Debt Service'!N$24,'H-32A-WP06 - Debt Service'!N$27/12,0)),"-")</f>
        <v>0</v>
      </c>
      <c r="W502" s="261">
        <f>IFERROR(IF(-SUM(W$20:W501)+W$15&lt;0.000001,0,IF($C502&gt;='H-32A-WP06 - Debt Service'!Q$24,'H-32A-WP06 - Debt Service'!Q$27/12,0)),"-")</f>
        <v>0</v>
      </c>
      <c r="X502" s="261">
        <f>IFERROR(IF(-SUM(X$20:X501)+X$15&lt;0.000001,0,IF($C502&gt;='H-32A-WP06 - Debt Service'!T$24,'H-32A-WP06 - Debt Service'!T$27/12,0)),"-")</f>
        <v>0</v>
      </c>
      <c r="Y502" s="261">
        <f>IFERROR(IF(-SUM(Y$20:Y501)+Y$15&lt;0.000001,0,IF($C502&gt;='H-32A-WP06 - Debt Service'!#REF!,'H-32A-WP06 - Debt Service'!#REF!/12,0)),"-")</f>
        <v>0</v>
      </c>
      <c r="Z502" s="261">
        <f>IFERROR(IF(-SUM(Z$20:Z501)+Z$15&lt;0.000001,0,IF($C502&gt;='H-32A-WP06 - Debt Service'!S$24,'H-32A-WP06 - Debt Service'!S$27/12,0)),"-")</f>
        <v>0</v>
      </c>
      <c r="AA502" s="261">
        <f>IFERROR(IF(-SUM(AA$20:AA501)+AA$15&lt;0.000001,0,IF($C502&gt;='H-32A-WP06 - Debt Service'!R$24,'H-32A-WP06 - Debt Service'!R$27/12,0)),"-")</f>
        <v>0</v>
      </c>
      <c r="AB502" s="261">
        <f>IFERROR(IF(-SUM(AB$20:AB501)+AB$15&lt;0.000001,0,IF($C502&gt;='H-32A-WP06 - Debt Service'!P$24,'H-32A-WP06 - Debt Service'!P$27/12,0)),"-")</f>
        <v>0</v>
      </c>
      <c r="AC502" s="261">
        <f>IFERROR(IF(-SUM(AC$20:AC501)+AC$15&lt;0.000001,0,IF($C502&gt;='H-32A-WP06 - Debt Service'!#REF!,'H-32A-WP06 - Debt Service'!#REF!/12,0)),"-")</f>
        <v>0</v>
      </c>
      <c r="AD502" s="261">
        <f>IFERROR(IF(-SUM(AD$20:AD501)+AD$15&lt;0.000001,0,IF($C502&gt;='H-32A-WP06 - Debt Service'!#REF!,'H-32A-WP06 - Debt Service'!#REF!/12,0)),"-")</f>
        <v>0</v>
      </c>
      <c r="AE502" s="261">
        <f>IFERROR(IF(-SUM(AE$20:AE501)+AE$15&lt;0.000001,0,IF($C502&gt;='H-32A-WP06 - Debt Service'!#REF!,'H-32A-WP06 - Debt Service'!#REF!/12,0)),"-")</f>
        <v>0</v>
      </c>
      <c r="AF502" s="261">
        <f>IFERROR(IF(-SUM(AF$20:AF501)+AF$15&lt;0.000001,0,IF($C502&gt;='H-32A-WP06 - Debt Service'!#REF!,'H-32A-WP06 - Debt Service'!#REF!/12,0)),"-")</f>
        <v>0</v>
      </c>
      <c r="AH502" s="252">
        <f t="shared" si="32"/>
        <v>2059</v>
      </c>
      <c r="AI502" s="273">
        <f t="shared" si="34"/>
        <v>58135</v>
      </c>
      <c r="AJ502" s="273"/>
      <c r="AK502" s="261" t="str">
        <f>IFERROR(IF(-SUM(AK$20:AK501)+AK$15&lt;0.000001,0,IF($C502&gt;='H-32A-WP06 - Debt Service'!AH$24,'H-32A-WP06 - Debt Service'!AH$27/12,0)),"-")</f>
        <v>-</v>
      </c>
      <c r="AL502" s="261">
        <f>IFERROR(IF(-SUM(AL$20:AL501)+AL$15&lt;0.000001,0,IF($C502&gt;='H-32A-WP06 - Debt Service'!AI$24,'H-32A-WP06 - Debt Service'!AI$27/12,0)),"-")</f>
        <v>0</v>
      </c>
      <c r="AM502" s="261">
        <f>IFERROR(IF(-SUM(AM$20:AM501)+AM$15&lt;0.000001,0,IF($C502&gt;='H-32A-WP06 - Debt Service'!AJ$24,'H-32A-WP06 - Debt Service'!AJ$27/12,0)),"-")</f>
        <v>0</v>
      </c>
      <c r="AN502" s="261">
        <f>IFERROR(IF(-SUM(AN$20:AN501)+AN$15&lt;0.000001,0,IF($C502&gt;='H-32A-WP06 - Debt Service'!AK$24,'H-32A-WP06 - Debt Service'!AK$27/12,0)),"-")</f>
        <v>0</v>
      </c>
      <c r="AO502" s="261">
        <f>IFERROR(IF(-SUM(AO$20:AO501)+AO$15&lt;0.000001,0,IF($C502&gt;='H-32A-WP06 - Debt Service'!AL$24,'H-32A-WP06 - Debt Service'!AL$27/12,0)),"-")</f>
        <v>0</v>
      </c>
      <c r="AP502" s="261">
        <f>IFERROR(IF(-SUM(AP$20:AP501)+AP$15&lt;0.000001,0,IF($C502&gt;='H-32A-WP06 - Debt Service'!AM$24,'H-32A-WP06 - Debt Service'!AM$27/12,0)),"-")</f>
        <v>0</v>
      </c>
      <c r="AQ502" s="261">
        <f>IFERROR(IF(-SUM(AQ$20:AQ501)+AQ$15&lt;0.000001,0,IF($C502&gt;='H-32A-WP06 - Debt Service'!AN$24,'H-32A-WP06 - Debt Service'!AN$27/12,0)),"-")</f>
        <v>0</v>
      </c>
      <c r="AR502" s="261">
        <f>IFERROR(IF(-SUM(AR$20:AR501)+AR$15&lt;0.000001,0,IF($C502&gt;='H-32A-WP06 - Debt Service'!AO$24,'H-32A-WP06 - Debt Service'!AO$27/12,0)),"-")</f>
        <v>0</v>
      </c>
      <c r="AS502" s="261">
        <f>IFERROR(IF(-SUM(AS$20:AS501)+AS$15&lt;0.000001,0,IF($C502&gt;='H-32A-WP06 - Debt Service'!AP$24,'H-32A-WP06 - Debt Service'!AP$27/12,0)),"-")</f>
        <v>0</v>
      </c>
      <c r="AT502" s="261">
        <f>IFERROR(IF(-SUM(AT$20:AT501)+AT$15&lt;0.000001,0,IF($C502&gt;='H-32A-WP06 - Debt Service'!AQ$24,'H-32A-WP06 - Debt Service'!AQ$27/12,0)),"-")</f>
        <v>0</v>
      </c>
    </row>
    <row r="503" spans="2:46" x14ac:dyDescent="0.35">
      <c r="B503" s="252">
        <f t="shared" si="31"/>
        <v>2059</v>
      </c>
      <c r="C503" s="273">
        <f t="shared" si="33"/>
        <v>58166</v>
      </c>
      <c r="D503" s="273"/>
      <c r="E503" s="261">
        <f>IFERROR(IF(-SUM(E$20:E502)+E$15&lt;0.000001,0,IF($C503&gt;='H-32A-WP06 - Debt Service'!C$24,'H-32A-WP06 - Debt Service'!C$27/12,0)),"-")</f>
        <v>0</v>
      </c>
      <c r="F503" s="261">
        <f>IFERROR(IF(-SUM(F$20:F502)+F$15&lt;0.000001,0,IF($C503&gt;='H-32A-WP06 - Debt Service'!D$24,'H-32A-WP06 - Debt Service'!D$27/12,0)),"-")</f>
        <v>0</v>
      </c>
      <c r="G503" s="261">
        <f>IFERROR(IF(-SUM(G$20:G502)+G$15&lt;0.000001,0,IF($C503&gt;='H-32A-WP06 - Debt Service'!E$24,'H-32A-WP06 - Debt Service'!E$27/12,0)),"-")</f>
        <v>0</v>
      </c>
      <c r="H503" s="261">
        <f>IFERROR(IF(-SUM(H$20:H502)+H$15&lt;0.000001,0,IF($C503&gt;='H-32A-WP06 - Debt Service'!F$24,'H-32A-WP06 - Debt Service'!F$27/12,0)),"-")</f>
        <v>0</v>
      </c>
      <c r="I503" s="261">
        <f>IFERROR(IF(-SUM(I$20:I502)+I$15&lt;0.000001,0,IF($C503&gt;='H-32A-WP06 - Debt Service'!G$24,'H-32A-WP06 - Debt Service'!G$27/12,0)),"-")</f>
        <v>0</v>
      </c>
      <c r="J503" s="261">
        <f>IFERROR(IF(-SUM(J$20:J502)+J$15&lt;0.000001,0,IF($C503&gt;='H-32A-WP06 - Debt Service'!H$24,'H-32A-WP06 - Debt Service'!H$27/12,0)),"-")</f>
        <v>0</v>
      </c>
      <c r="K503" s="261">
        <f>IFERROR(IF(-SUM(K$20:K502)+K$15&lt;0.000001,0,IF($C503&gt;='H-32A-WP06 - Debt Service'!I$24,'H-32A-WP06 - Debt Service'!I$27/12,0)),"-")</f>
        <v>0</v>
      </c>
      <c r="L503" s="261">
        <f>IFERROR(IF(-SUM(L$20:L502)+L$15&lt;0.000001,0,IF($C503&gt;='H-32A-WP06 - Debt Service'!J$24,'H-32A-WP06 - Debt Service'!J$27/12,0)),"-")</f>
        <v>0</v>
      </c>
      <c r="M503" s="261">
        <f>IFERROR(IF(-SUM(M$20:M502)+M$15&lt;0.000001,0,IF($C503&gt;='H-32A-WP06 - Debt Service'!K$24,'H-32A-WP06 - Debt Service'!K$27/12,0)),"-")</f>
        <v>0</v>
      </c>
      <c r="N503" s="261"/>
      <c r="O503" s="261"/>
      <c r="P503" s="261">
        <f>IFERROR(IF(-SUM(P$20:P502)+P$15&lt;0.000001,0,IF($C503&gt;='H-32A-WP06 - Debt Service'!M$24,'H-32A-WP06 - Debt Service'!M$27/12,0)),"-")</f>
        <v>0</v>
      </c>
      <c r="Q503" s="261">
        <f>IFERROR(IF(-SUM(Q$20:Q502)+Q$15&lt;0.000001,0,IF($C503&gt;='H-32A-WP06 - Debt Service'!L$24,'H-32A-WP06 - Debt Service'!L$27/12,0)),"-")</f>
        <v>0</v>
      </c>
      <c r="R503" s="261">
        <f>IFERROR(IF(-SUM(R$20:R502)+R$15&lt;0.000001,0,IF($C503&gt;='H-32A-WP06 - Debt Service'!S$24,'H-32A-WP06 - Debt Service'!S$27/12,0)),"-")</f>
        <v>0</v>
      </c>
      <c r="S503" s="261">
        <f>IFERROR(IF(-SUM(S$20:S502)+S$15&lt;0.000001,0,IF($C503&gt;='H-32A-WP06 - Debt Service'!O$24,'H-32A-WP06 - Debt Service'!O$27/12,0)),"-")</f>
        <v>0</v>
      </c>
      <c r="T503" s="261">
        <f>IFERROR(IF(-SUM(T$20:T502)+T$15&lt;0.000001,0,IF($C503&gt;='H-32A-WP06 - Debt Service'!#REF!,'H-32A-WP06 - Debt Service'!#REF!/12,0)),"-")</f>
        <v>0</v>
      </c>
      <c r="U503" s="261">
        <f>IFERROR(IF(-SUM(U$20:U502)+U$15&lt;0.000001,0,IF($C503&gt;='H-32A-WP06 - Debt Service'!T$24,'H-32A-WP06 - Debt Service'!T$27/12,0)),"-")</f>
        <v>0</v>
      </c>
      <c r="V503" s="261">
        <f>IFERROR(IF(-SUM(V$20:V502)+V$15&lt;0.000001,0,IF($C503&gt;='H-32A-WP06 - Debt Service'!N$24,'H-32A-WP06 - Debt Service'!N$27/12,0)),"-")</f>
        <v>0</v>
      </c>
      <c r="W503" s="261">
        <f>IFERROR(IF(-SUM(W$20:W502)+W$15&lt;0.000001,0,IF($C503&gt;='H-32A-WP06 - Debt Service'!Q$24,'H-32A-WP06 - Debt Service'!Q$27/12,0)),"-")</f>
        <v>0</v>
      </c>
      <c r="X503" s="261">
        <f>IFERROR(IF(-SUM(X$20:X502)+X$15&lt;0.000001,0,IF($C503&gt;='H-32A-WP06 - Debt Service'!T$24,'H-32A-WP06 - Debt Service'!T$27/12,0)),"-")</f>
        <v>0</v>
      </c>
      <c r="Y503" s="261">
        <f>IFERROR(IF(-SUM(Y$20:Y502)+Y$15&lt;0.000001,0,IF($C503&gt;='H-32A-WP06 - Debt Service'!#REF!,'H-32A-WP06 - Debt Service'!#REF!/12,0)),"-")</f>
        <v>0</v>
      </c>
      <c r="Z503" s="261">
        <f>IFERROR(IF(-SUM(Z$20:Z502)+Z$15&lt;0.000001,0,IF($C503&gt;='H-32A-WP06 - Debt Service'!S$24,'H-32A-WP06 - Debt Service'!S$27/12,0)),"-")</f>
        <v>0</v>
      </c>
      <c r="AA503" s="261">
        <f>IFERROR(IF(-SUM(AA$20:AA502)+AA$15&lt;0.000001,0,IF($C503&gt;='H-32A-WP06 - Debt Service'!R$24,'H-32A-WP06 - Debt Service'!R$27/12,0)),"-")</f>
        <v>0</v>
      </c>
      <c r="AB503" s="261">
        <f>IFERROR(IF(-SUM(AB$20:AB502)+AB$15&lt;0.000001,0,IF($C503&gt;='H-32A-WP06 - Debt Service'!P$24,'H-32A-WP06 - Debt Service'!P$27/12,0)),"-")</f>
        <v>0</v>
      </c>
      <c r="AC503" s="261">
        <f>IFERROR(IF(-SUM(AC$20:AC502)+AC$15&lt;0.000001,0,IF($C503&gt;='H-32A-WP06 - Debt Service'!#REF!,'H-32A-WP06 - Debt Service'!#REF!/12,0)),"-")</f>
        <v>0</v>
      </c>
      <c r="AD503" s="261">
        <f>IFERROR(IF(-SUM(AD$20:AD502)+AD$15&lt;0.000001,0,IF($C503&gt;='H-32A-WP06 - Debt Service'!#REF!,'H-32A-WP06 - Debt Service'!#REF!/12,0)),"-")</f>
        <v>0</v>
      </c>
      <c r="AE503" s="261">
        <f>IFERROR(IF(-SUM(AE$20:AE502)+AE$15&lt;0.000001,0,IF($C503&gt;='H-32A-WP06 - Debt Service'!#REF!,'H-32A-WP06 - Debt Service'!#REF!/12,0)),"-")</f>
        <v>0</v>
      </c>
      <c r="AF503" s="261">
        <f>IFERROR(IF(-SUM(AF$20:AF502)+AF$15&lt;0.000001,0,IF($C503&gt;='H-32A-WP06 - Debt Service'!#REF!,'H-32A-WP06 - Debt Service'!#REF!/12,0)),"-")</f>
        <v>0</v>
      </c>
      <c r="AH503" s="252">
        <f t="shared" si="32"/>
        <v>2059</v>
      </c>
      <c r="AI503" s="273">
        <f t="shared" si="34"/>
        <v>58166</v>
      </c>
      <c r="AJ503" s="273"/>
      <c r="AK503" s="261" t="str">
        <f>IFERROR(IF(-SUM(AK$20:AK502)+AK$15&lt;0.000001,0,IF($C503&gt;='H-32A-WP06 - Debt Service'!AH$24,'H-32A-WP06 - Debt Service'!AH$27/12,0)),"-")</f>
        <v>-</v>
      </c>
      <c r="AL503" s="261">
        <f>IFERROR(IF(-SUM(AL$20:AL502)+AL$15&lt;0.000001,0,IF($C503&gt;='H-32A-WP06 - Debt Service'!AI$24,'H-32A-WP06 - Debt Service'!AI$27/12,0)),"-")</f>
        <v>0</v>
      </c>
      <c r="AM503" s="261">
        <f>IFERROR(IF(-SUM(AM$20:AM502)+AM$15&lt;0.000001,0,IF($C503&gt;='H-32A-WP06 - Debt Service'!AJ$24,'H-32A-WP06 - Debt Service'!AJ$27/12,0)),"-")</f>
        <v>0</v>
      </c>
      <c r="AN503" s="261">
        <f>IFERROR(IF(-SUM(AN$20:AN502)+AN$15&lt;0.000001,0,IF($C503&gt;='H-32A-WP06 - Debt Service'!AK$24,'H-32A-WP06 - Debt Service'!AK$27/12,0)),"-")</f>
        <v>0</v>
      </c>
      <c r="AO503" s="261">
        <f>IFERROR(IF(-SUM(AO$20:AO502)+AO$15&lt;0.000001,0,IF($C503&gt;='H-32A-WP06 - Debt Service'!AL$24,'H-32A-WP06 - Debt Service'!AL$27/12,0)),"-")</f>
        <v>0</v>
      </c>
      <c r="AP503" s="261">
        <f>IFERROR(IF(-SUM(AP$20:AP502)+AP$15&lt;0.000001,0,IF($C503&gt;='H-32A-WP06 - Debt Service'!AM$24,'H-32A-WP06 - Debt Service'!AM$27/12,0)),"-")</f>
        <v>0</v>
      </c>
      <c r="AQ503" s="261">
        <f>IFERROR(IF(-SUM(AQ$20:AQ502)+AQ$15&lt;0.000001,0,IF($C503&gt;='H-32A-WP06 - Debt Service'!AN$24,'H-32A-WP06 - Debt Service'!AN$27/12,0)),"-")</f>
        <v>0</v>
      </c>
      <c r="AR503" s="261">
        <f>IFERROR(IF(-SUM(AR$20:AR502)+AR$15&lt;0.000001,0,IF($C503&gt;='H-32A-WP06 - Debt Service'!AO$24,'H-32A-WP06 - Debt Service'!AO$27/12,0)),"-")</f>
        <v>0</v>
      </c>
      <c r="AS503" s="261">
        <f>IFERROR(IF(-SUM(AS$20:AS502)+AS$15&lt;0.000001,0,IF($C503&gt;='H-32A-WP06 - Debt Service'!AP$24,'H-32A-WP06 - Debt Service'!AP$27/12,0)),"-")</f>
        <v>0</v>
      </c>
      <c r="AT503" s="261">
        <f>IFERROR(IF(-SUM(AT$20:AT502)+AT$15&lt;0.000001,0,IF($C503&gt;='H-32A-WP06 - Debt Service'!AQ$24,'H-32A-WP06 - Debt Service'!AQ$27/12,0)),"-")</f>
        <v>0</v>
      </c>
    </row>
    <row r="504" spans="2:46" x14ac:dyDescent="0.35">
      <c r="B504" s="252">
        <f t="shared" si="31"/>
        <v>2059</v>
      </c>
      <c r="C504" s="273">
        <f t="shared" si="33"/>
        <v>58196</v>
      </c>
      <c r="D504" s="273"/>
      <c r="E504" s="261">
        <f>IFERROR(IF(-SUM(E$20:E503)+E$15&lt;0.000001,0,IF($C504&gt;='H-32A-WP06 - Debt Service'!C$24,'H-32A-WP06 - Debt Service'!C$27/12,0)),"-")</f>
        <v>0</v>
      </c>
      <c r="F504" s="261">
        <f>IFERROR(IF(-SUM(F$20:F503)+F$15&lt;0.000001,0,IF($C504&gt;='H-32A-WP06 - Debt Service'!D$24,'H-32A-WP06 - Debt Service'!D$27/12,0)),"-")</f>
        <v>0</v>
      </c>
      <c r="G504" s="261">
        <f>IFERROR(IF(-SUM(G$20:G503)+G$15&lt;0.000001,0,IF($C504&gt;='H-32A-WP06 - Debt Service'!E$24,'H-32A-WP06 - Debt Service'!E$27/12,0)),"-")</f>
        <v>0</v>
      </c>
      <c r="H504" s="261">
        <f>IFERROR(IF(-SUM(H$20:H503)+H$15&lt;0.000001,0,IF($C504&gt;='H-32A-WP06 - Debt Service'!F$24,'H-32A-WP06 - Debt Service'!F$27/12,0)),"-")</f>
        <v>0</v>
      </c>
      <c r="I504" s="261">
        <f>IFERROR(IF(-SUM(I$20:I503)+I$15&lt;0.000001,0,IF($C504&gt;='H-32A-WP06 - Debt Service'!G$24,'H-32A-WP06 - Debt Service'!G$27/12,0)),"-")</f>
        <v>0</v>
      </c>
      <c r="J504" s="261">
        <f>IFERROR(IF(-SUM(J$20:J503)+J$15&lt;0.000001,0,IF($C504&gt;='H-32A-WP06 - Debt Service'!H$24,'H-32A-WP06 - Debt Service'!H$27/12,0)),"-")</f>
        <v>0</v>
      </c>
      <c r="K504" s="261">
        <f>IFERROR(IF(-SUM(K$20:K503)+K$15&lt;0.000001,0,IF($C504&gt;='H-32A-WP06 - Debt Service'!I$24,'H-32A-WP06 - Debt Service'!I$27/12,0)),"-")</f>
        <v>0</v>
      </c>
      <c r="L504" s="261">
        <f>IFERROR(IF(-SUM(L$20:L503)+L$15&lt;0.000001,0,IF($C504&gt;='H-32A-WP06 - Debt Service'!J$24,'H-32A-WP06 - Debt Service'!J$27/12,0)),"-")</f>
        <v>0</v>
      </c>
      <c r="M504" s="261">
        <f>IFERROR(IF(-SUM(M$20:M503)+M$15&lt;0.000001,0,IF($C504&gt;='H-32A-WP06 - Debt Service'!K$24,'H-32A-WP06 - Debt Service'!K$27/12,0)),"-")</f>
        <v>0</v>
      </c>
      <c r="N504" s="261"/>
      <c r="O504" s="261"/>
      <c r="P504" s="261">
        <f>IFERROR(IF(-SUM(P$20:P503)+P$15&lt;0.000001,0,IF($C504&gt;='H-32A-WP06 - Debt Service'!M$24,'H-32A-WP06 - Debt Service'!M$27/12,0)),"-")</f>
        <v>0</v>
      </c>
      <c r="Q504" s="261">
        <f>IFERROR(IF(-SUM(Q$20:Q503)+Q$15&lt;0.000001,0,IF($C504&gt;='H-32A-WP06 - Debt Service'!L$24,'H-32A-WP06 - Debt Service'!L$27/12,0)),"-")</f>
        <v>0</v>
      </c>
      <c r="R504" s="261">
        <f>IFERROR(IF(-SUM(R$20:R503)+R$15&lt;0.000001,0,IF($C504&gt;='H-32A-WP06 - Debt Service'!S$24,'H-32A-WP06 - Debt Service'!S$27/12,0)),"-")</f>
        <v>0</v>
      </c>
      <c r="S504" s="261">
        <f>IFERROR(IF(-SUM(S$20:S503)+S$15&lt;0.000001,0,IF($C504&gt;='H-32A-WP06 - Debt Service'!O$24,'H-32A-WP06 - Debt Service'!O$27/12,0)),"-")</f>
        <v>0</v>
      </c>
      <c r="T504" s="261">
        <f>IFERROR(IF(-SUM(T$20:T503)+T$15&lt;0.000001,0,IF($C504&gt;='H-32A-WP06 - Debt Service'!#REF!,'H-32A-WP06 - Debt Service'!#REF!/12,0)),"-")</f>
        <v>0</v>
      </c>
      <c r="U504" s="261">
        <f>IFERROR(IF(-SUM(U$20:U503)+U$15&lt;0.000001,0,IF($C504&gt;='H-32A-WP06 - Debt Service'!T$24,'H-32A-WP06 - Debt Service'!T$27/12,0)),"-")</f>
        <v>0</v>
      </c>
      <c r="V504" s="261">
        <f>IFERROR(IF(-SUM(V$20:V503)+V$15&lt;0.000001,0,IF($C504&gt;='H-32A-WP06 - Debt Service'!N$24,'H-32A-WP06 - Debt Service'!N$27/12,0)),"-")</f>
        <v>0</v>
      </c>
      <c r="W504" s="261">
        <f>IFERROR(IF(-SUM(W$20:W503)+W$15&lt;0.000001,0,IF($C504&gt;='H-32A-WP06 - Debt Service'!Q$24,'H-32A-WP06 - Debt Service'!Q$27/12,0)),"-")</f>
        <v>0</v>
      </c>
      <c r="X504" s="261">
        <f>IFERROR(IF(-SUM(X$20:X503)+X$15&lt;0.000001,0,IF($C504&gt;='H-32A-WP06 - Debt Service'!T$24,'H-32A-WP06 - Debt Service'!T$27/12,0)),"-")</f>
        <v>0</v>
      </c>
      <c r="Y504" s="261">
        <f>IFERROR(IF(-SUM(Y$20:Y503)+Y$15&lt;0.000001,0,IF($C504&gt;='H-32A-WP06 - Debt Service'!#REF!,'H-32A-WP06 - Debt Service'!#REF!/12,0)),"-")</f>
        <v>0</v>
      </c>
      <c r="Z504" s="261">
        <f>IFERROR(IF(-SUM(Z$20:Z503)+Z$15&lt;0.000001,0,IF($C504&gt;='H-32A-WP06 - Debt Service'!S$24,'H-32A-WP06 - Debt Service'!S$27/12,0)),"-")</f>
        <v>0</v>
      </c>
      <c r="AA504" s="261">
        <f>IFERROR(IF(-SUM(AA$20:AA503)+AA$15&lt;0.000001,0,IF($C504&gt;='H-32A-WP06 - Debt Service'!R$24,'H-32A-WP06 - Debt Service'!R$27/12,0)),"-")</f>
        <v>0</v>
      </c>
      <c r="AB504" s="261">
        <f>IFERROR(IF(-SUM(AB$20:AB503)+AB$15&lt;0.000001,0,IF($C504&gt;='H-32A-WP06 - Debt Service'!P$24,'H-32A-WP06 - Debt Service'!P$27/12,0)),"-")</f>
        <v>0</v>
      </c>
      <c r="AC504" s="261">
        <f>IFERROR(IF(-SUM(AC$20:AC503)+AC$15&lt;0.000001,0,IF($C504&gt;='H-32A-WP06 - Debt Service'!#REF!,'H-32A-WP06 - Debt Service'!#REF!/12,0)),"-")</f>
        <v>0</v>
      </c>
      <c r="AD504" s="261">
        <f>IFERROR(IF(-SUM(AD$20:AD503)+AD$15&lt;0.000001,0,IF($C504&gt;='H-32A-WP06 - Debt Service'!#REF!,'H-32A-WP06 - Debt Service'!#REF!/12,0)),"-")</f>
        <v>0</v>
      </c>
      <c r="AE504" s="261">
        <f>IFERROR(IF(-SUM(AE$20:AE503)+AE$15&lt;0.000001,0,IF($C504&gt;='H-32A-WP06 - Debt Service'!#REF!,'H-32A-WP06 - Debt Service'!#REF!/12,0)),"-")</f>
        <v>0</v>
      </c>
      <c r="AF504" s="261">
        <f>IFERROR(IF(-SUM(AF$20:AF503)+AF$15&lt;0.000001,0,IF($C504&gt;='H-32A-WP06 - Debt Service'!#REF!,'H-32A-WP06 - Debt Service'!#REF!/12,0)),"-")</f>
        <v>0</v>
      </c>
      <c r="AH504" s="252">
        <f t="shared" si="32"/>
        <v>2059</v>
      </c>
      <c r="AI504" s="273">
        <f t="shared" si="34"/>
        <v>58196</v>
      </c>
      <c r="AJ504" s="273"/>
      <c r="AK504" s="261" t="str">
        <f>IFERROR(IF(-SUM(AK$20:AK503)+AK$15&lt;0.000001,0,IF($C504&gt;='H-32A-WP06 - Debt Service'!AH$24,'H-32A-WP06 - Debt Service'!AH$27/12,0)),"-")</f>
        <v>-</v>
      </c>
      <c r="AL504" s="261">
        <f>IFERROR(IF(-SUM(AL$20:AL503)+AL$15&lt;0.000001,0,IF($C504&gt;='H-32A-WP06 - Debt Service'!AI$24,'H-32A-WP06 - Debt Service'!AI$27/12,0)),"-")</f>
        <v>0</v>
      </c>
      <c r="AM504" s="261">
        <f>IFERROR(IF(-SUM(AM$20:AM503)+AM$15&lt;0.000001,0,IF($C504&gt;='H-32A-WP06 - Debt Service'!AJ$24,'H-32A-WP06 - Debt Service'!AJ$27/12,0)),"-")</f>
        <v>0</v>
      </c>
      <c r="AN504" s="261">
        <f>IFERROR(IF(-SUM(AN$20:AN503)+AN$15&lt;0.000001,0,IF($C504&gt;='H-32A-WP06 - Debt Service'!AK$24,'H-32A-WP06 - Debt Service'!AK$27/12,0)),"-")</f>
        <v>0</v>
      </c>
      <c r="AO504" s="261">
        <f>IFERROR(IF(-SUM(AO$20:AO503)+AO$15&lt;0.000001,0,IF($C504&gt;='H-32A-WP06 - Debt Service'!AL$24,'H-32A-WP06 - Debt Service'!AL$27/12,0)),"-")</f>
        <v>0</v>
      </c>
      <c r="AP504" s="261">
        <f>IFERROR(IF(-SUM(AP$20:AP503)+AP$15&lt;0.000001,0,IF($C504&gt;='H-32A-WP06 - Debt Service'!AM$24,'H-32A-WP06 - Debt Service'!AM$27/12,0)),"-")</f>
        <v>0</v>
      </c>
      <c r="AQ504" s="261">
        <f>IFERROR(IF(-SUM(AQ$20:AQ503)+AQ$15&lt;0.000001,0,IF($C504&gt;='H-32A-WP06 - Debt Service'!AN$24,'H-32A-WP06 - Debt Service'!AN$27/12,0)),"-")</f>
        <v>0</v>
      </c>
      <c r="AR504" s="261">
        <f>IFERROR(IF(-SUM(AR$20:AR503)+AR$15&lt;0.000001,0,IF($C504&gt;='H-32A-WP06 - Debt Service'!AO$24,'H-32A-WP06 - Debt Service'!AO$27/12,0)),"-")</f>
        <v>0</v>
      </c>
      <c r="AS504" s="261">
        <f>IFERROR(IF(-SUM(AS$20:AS503)+AS$15&lt;0.000001,0,IF($C504&gt;='H-32A-WP06 - Debt Service'!AP$24,'H-32A-WP06 - Debt Service'!AP$27/12,0)),"-")</f>
        <v>0</v>
      </c>
      <c r="AT504" s="261">
        <f>IFERROR(IF(-SUM(AT$20:AT503)+AT$15&lt;0.000001,0,IF($C504&gt;='H-32A-WP06 - Debt Service'!AQ$24,'H-32A-WP06 - Debt Service'!AQ$27/12,0)),"-")</f>
        <v>0</v>
      </c>
    </row>
    <row r="505" spans="2:46" x14ac:dyDescent="0.35">
      <c r="B505" s="252">
        <f t="shared" si="31"/>
        <v>2059</v>
      </c>
      <c r="C505" s="273">
        <f t="shared" si="33"/>
        <v>58227</v>
      </c>
      <c r="D505" s="273"/>
      <c r="E505" s="261">
        <f>IFERROR(IF(-SUM(E$20:E504)+E$15&lt;0.000001,0,IF($C505&gt;='H-32A-WP06 - Debt Service'!C$24,'H-32A-WP06 - Debt Service'!C$27/12,0)),"-")</f>
        <v>0</v>
      </c>
      <c r="F505" s="261">
        <f>IFERROR(IF(-SUM(F$20:F504)+F$15&lt;0.000001,0,IF($C505&gt;='H-32A-WP06 - Debt Service'!D$24,'H-32A-WP06 - Debt Service'!D$27/12,0)),"-")</f>
        <v>0</v>
      </c>
      <c r="G505" s="261">
        <f>IFERROR(IF(-SUM(G$20:G504)+G$15&lt;0.000001,0,IF($C505&gt;='H-32A-WP06 - Debt Service'!E$24,'H-32A-WP06 - Debt Service'!E$27/12,0)),"-")</f>
        <v>0</v>
      </c>
      <c r="H505" s="261">
        <f>IFERROR(IF(-SUM(H$20:H504)+H$15&lt;0.000001,0,IF($C505&gt;='H-32A-WP06 - Debt Service'!F$24,'H-32A-WP06 - Debt Service'!F$27/12,0)),"-")</f>
        <v>0</v>
      </c>
      <c r="I505" s="261">
        <f>IFERROR(IF(-SUM(I$20:I504)+I$15&lt;0.000001,0,IF($C505&gt;='H-32A-WP06 - Debt Service'!G$24,'H-32A-WP06 - Debt Service'!G$27/12,0)),"-")</f>
        <v>0</v>
      </c>
      <c r="J505" s="261">
        <f>IFERROR(IF(-SUM(J$20:J504)+J$15&lt;0.000001,0,IF($C505&gt;='H-32A-WP06 - Debt Service'!H$24,'H-32A-WP06 - Debt Service'!H$27/12,0)),"-")</f>
        <v>0</v>
      </c>
      <c r="K505" s="261">
        <f>IFERROR(IF(-SUM(K$20:K504)+K$15&lt;0.000001,0,IF($C505&gt;='H-32A-WP06 - Debt Service'!I$24,'H-32A-WP06 - Debt Service'!I$27/12,0)),"-")</f>
        <v>0</v>
      </c>
      <c r="L505" s="261">
        <f>IFERROR(IF(-SUM(L$20:L504)+L$15&lt;0.000001,0,IF($C505&gt;='H-32A-WP06 - Debt Service'!J$24,'H-32A-WP06 - Debt Service'!J$27/12,0)),"-")</f>
        <v>0</v>
      </c>
      <c r="M505" s="261">
        <f>IFERROR(IF(-SUM(M$20:M504)+M$15&lt;0.000001,0,IF($C505&gt;='H-32A-WP06 - Debt Service'!K$24,'H-32A-WP06 - Debt Service'!K$27/12,0)),"-")</f>
        <v>0</v>
      </c>
      <c r="N505" s="261"/>
      <c r="O505" s="261"/>
      <c r="P505" s="261">
        <f>IFERROR(IF(-SUM(P$20:P504)+P$15&lt;0.000001,0,IF($C505&gt;='H-32A-WP06 - Debt Service'!M$24,'H-32A-WP06 - Debt Service'!M$27/12,0)),"-")</f>
        <v>0</v>
      </c>
      <c r="Q505" s="261">
        <f>IFERROR(IF(-SUM(Q$20:Q504)+Q$15&lt;0.000001,0,IF($C505&gt;='H-32A-WP06 - Debt Service'!L$24,'H-32A-WP06 - Debt Service'!L$27/12,0)),"-")</f>
        <v>0</v>
      </c>
      <c r="R505" s="261">
        <f>IFERROR(IF(-SUM(R$20:R504)+R$15&lt;0.000001,0,IF($C505&gt;='H-32A-WP06 - Debt Service'!S$24,'H-32A-WP06 - Debt Service'!S$27/12,0)),"-")</f>
        <v>0</v>
      </c>
      <c r="S505" s="261">
        <f>IFERROR(IF(-SUM(S$20:S504)+S$15&lt;0.000001,0,IF($C505&gt;='H-32A-WP06 - Debt Service'!O$24,'H-32A-WP06 - Debt Service'!O$27/12,0)),"-")</f>
        <v>0</v>
      </c>
      <c r="T505" s="261">
        <f>IFERROR(IF(-SUM(T$20:T504)+T$15&lt;0.000001,0,IF($C505&gt;='H-32A-WP06 - Debt Service'!#REF!,'H-32A-WP06 - Debt Service'!#REF!/12,0)),"-")</f>
        <v>0</v>
      </c>
      <c r="U505" s="261">
        <f>IFERROR(IF(-SUM(U$20:U504)+U$15&lt;0.000001,0,IF($C505&gt;='H-32A-WP06 - Debt Service'!T$24,'H-32A-WP06 - Debt Service'!T$27/12,0)),"-")</f>
        <v>0</v>
      </c>
      <c r="V505" s="261">
        <f>IFERROR(IF(-SUM(V$20:V504)+V$15&lt;0.000001,0,IF($C505&gt;='H-32A-WP06 - Debt Service'!N$24,'H-32A-WP06 - Debt Service'!N$27/12,0)),"-")</f>
        <v>0</v>
      </c>
      <c r="W505" s="261">
        <f>IFERROR(IF(-SUM(W$20:W504)+W$15&lt;0.000001,0,IF($C505&gt;='H-32A-WP06 - Debt Service'!Q$24,'H-32A-WP06 - Debt Service'!Q$27/12,0)),"-")</f>
        <v>0</v>
      </c>
      <c r="X505" s="261">
        <f>IFERROR(IF(-SUM(X$20:X504)+X$15&lt;0.000001,0,IF($C505&gt;='H-32A-WP06 - Debt Service'!T$24,'H-32A-WP06 - Debt Service'!T$27/12,0)),"-")</f>
        <v>0</v>
      </c>
      <c r="Y505" s="261">
        <f>IFERROR(IF(-SUM(Y$20:Y504)+Y$15&lt;0.000001,0,IF($C505&gt;='H-32A-WP06 - Debt Service'!#REF!,'H-32A-WP06 - Debt Service'!#REF!/12,0)),"-")</f>
        <v>0</v>
      </c>
      <c r="Z505" s="261">
        <f>IFERROR(IF(-SUM(Z$20:Z504)+Z$15&lt;0.000001,0,IF($C505&gt;='H-32A-WP06 - Debt Service'!S$24,'H-32A-WP06 - Debt Service'!S$27/12,0)),"-")</f>
        <v>0</v>
      </c>
      <c r="AA505" s="261">
        <f>IFERROR(IF(-SUM(AA$20:AA504)+AA$15&lt;0.000001,0,IF($C505&gt;='H-32A-WP06 - Debt Service'!R$24,'H-32A-WP06 - Debt Service'!R$27/12,0)),"-")</f>
        <v>0</v>
      </c>
      <c r="AB505" s="261">
        <f>IFERROR(IF(-SUM(AB$20:AB504)+AB$15&lt;0.000001,0,IF($C505&gt;='H-32A-WP06 - Debt Service'!P$24,'H-32A-WP06 - Debt Service'!P$27/12,0)),"-")</f>
        <v>0</v>
      </c>
      <c r="AC505" s="261">
        <f>IFERROR(IF(-SUM(AC$20:AC504)+AC$15&lt;0.000001,0,IF($C505&gt;='H-32A-WP06 - Debt Service'!#REF!,'H-32A-WP06 - Debt Service'!#REF!/12,0)),"-")</f>
        <v>0</v>
      </c>
      <c r="AD505" s="261">
        <f>IFERROR(IF(-SUM(AD$20:AD504)+AD$15&lt;0.000001,0,IF($C505&gt;='H-32A-WP06 - Debt Service'!#REF!,'H-32A-WP06 - Debt Service'!#REF!/12,0)),"-")</f>
        <v>0</v>
      </c>
      <c r="AE505" s="261">
        <f>IFERROR(IF(-SUM(AE$20:AE504)+AE$15&lt;0.000001,0,IF($C505&gt;='H-32A-WP06 - Debt Service'!#REF!,'H-32A-WP06 - Debt Service'!#REF!/12,0)),"-")</f>
        <v>0</v>
      </c>
      <c r="AF505" s="261">
        <f>IFERROR(IF(-SUM(AF$20:AF504)+AF$15&lt;0.000001,0,IF($C505&gt;='H-32A-WP06 - Debt Service'!#REF!,'H-32A-WP06 - Debt Service'!#REF!/12,0)),"-")</f>
        <v>0</v>
      </c>
      <c r="AH505" s="252">
        <f t="shared" si="32"/>
        <v>2059</v>
      </c>
      <c r="AI505" s="273">
        <f t="shared" si="34"/>
        <v>58227</v>
      </c>
      <c r="AJ505" s="273"/>
      <c r="AK505" s="261" t="str">
        <f>IFERROR(IF(-SUM(AK$20:AK504)+AK$15&lt;0.000001,0,IF($C505&gt;='H-32A-WP06 - Debt Service'!AH$24,'H-32A-WP06 - Debt Service'!AH$27/12,0)),"-")</f>
        <v>-</v>
      </c>
      <c r="AL505" s="261">
        <f>IFERROR(IF(-SUM(AL$20:AL504)+AL$15&lt;0.000001,0,IF($C505&gt;='H-32A-WP06 - Debt Service'!AI$24,'H-32A-WP06 - Debt Service'!AI$27/12,0)),"-")</f>
        <v>0</v>
      </c>
      <c r="AM505" s="261">
        <f>IFERROR(IF(-SUM(AM$20:AM504)+AM$15&lt;0.000001,0,IF($C505&gt;='H-32A-WP06 - Debt Service'!AJ$24,'H-32A-WP06 - Debt Service'!AJ$27/12,0)),"-")</f>
        <v>0</v>
      </c>
      <c r="AN505" s="261">
        <f>IFERROR(IF(-SUM(AN$20:AN504)+AN$15&lt;0.000001,0,IF($C505&gt;='H-32A-WP06 - Debt Service'!AK$24,'H-32A-WP06 - Debt Service'!AK$27/12,0)),"-")</f>
        <v>0</v>
      </c>
      <c r="AO505" s="261">
        <f>IFERROR(IF(-SUM(AO$20:AO504)+AO$15&lt;0.000001,0,IF($C505&gt;='H-32A-WP06 - Debt Service'!AL$24,'H-32A-WP06 - Debt Service'!AL$27/12,0)),"-")</f>
        <v>0</v>
      </c>
      <c r="AP505" s="261">
        <f>IFERROR(IF(-SUM(AP$20:AP504)+AP$15&lt;0.000001,0,IF($C505&gt;='H-32A-WP06 - Debt Service'!AM$24,'H-32A-WP06 - Debt Service'!AM$27/12,0)),"-")</f>
        <v>0</v>
      </c>
      <c r="AQ505" s="261">
        <f>IFERROR(IF(-SUM(AQ$20:AQ504)+AQ$15&lt;0.000001,0,IF($C505&gt;='H-32A-WP06 - Debt Service'!AN$24,'H-32A-WP06 - Debt Service'!AN$27/12,0)),"-")</f>
        <v>0</v>
      </c>
      <c r="AR505" s="261">
        <f>IFERROR(IF(-SUM(AR$20:AR504)+AR$15&lt;0.000001,0,IF($C505&gt;='H-32A-WP06 - Debt Service'!AO$24,'H-32A-WP06 - Debt Service'!AO$27/12,0)),"-")</f>
        <v>0</v>
      </c>
      <c r="AS505" s="261">
        <f>IFERROR(IF(-SUM(AS$20:AS504)+AS$15&lt;0.000001,0,IF($C505&gt;='H-32A-WP06 - Debt Service'!AP$24,'H-32A-WP06 - Debt Service'!AP$27/12,0)),"-")</f>
        <v>0</v>
      </c>
      <c r="AT505" s="261">
        <f>IFERROR(IF(-SUM(AT$20:AT504)+AT$15&lt;0.000001,0,IF($C505&gt;='H-32A-WP06 - Debt Service'!AQ$24,'H-32A-WP06 - Debt Service'!AQ$27/12,0)),"-")</f>
        <v>0</v>
      </c>
    </row>
    <row r="506" spans="2:46" x14ac:dyDescent="0.35">
      <c r="B506" s="252">
        <f t="shared" si="31"/>
        <v>2059</v>
      </c>
      <c r="C506" s="273">
        <f t="shared" si="33"/>
        <v>58257</v>
      </c>
      <c r="D506" s="273"/>
      <c r="E506" s="261">
        <f>IFERROR(IF(-SUM(E$20:E505)+E$15&lt;0.000001,0,IF($C506&gt;='H-32A-WP06 - Debt Service'!C$24,'H-32A-WP06 - Debt Service'!C$27/12,0)),"-")</f>
        <v>0</v>
      </c>
      <c r="F506" s="261">
        <f>IFERROR(IF(-SUM(F$20:F505)+F$15&lt;0.000001,0,IF($C506&gt;='H-32A-WP06 - Debt Service'!D$24,'H-32A-WP06 - Debt Service'!D$27/12,0)),"-")</f>
        <v>0</v>
      </c>
      <c r="G506" s="261">
        <f>IFERROR(IF(-SUM(G$20:G505)+G$15&lt;0.000001,0,IF($C506&gt;='H-32A-WP06 - Debt Service'!E$24,'H-32A-WP06 - Debt Service'!E$27/12,0)),"-")</f>
        <v>0</v>
      </c>
      <c r="H506" s="261">
        <f>IFERROR(IF(-SUM(H$20:H505)+H$15&lt;0.000001,0,IF($C506&gt;='H-32A-WP06 - Debt Service'!F$24,'H-32A-WP06 - Debt Service'!F$27/12,0)),"-")</f>
        <v>0</v>
      </c>
      <c r="I506" s="261">
        <f>IFERROR(IF(-SUM(I$20:I505)+I$15&lt;0.000001,0,IF($C506&gt;='H-32A-WP06 - Debt Service'!G$24,'H-32A-WP06 - Debt Service'!G$27/12,0)),"-")</f>
        <v>0</v>
      </c>
      <c r="J506" s="261">
        <f>IFERROR(IF(-SUM(J$20:J505)+J$15&lt;0.000001,0,IF($C506&gt;='H-32A-WP06 - Debt Service'!H$24,'H-32A-WP06 - Debt Service'!H$27/12,0)),"-")</f>
        <v>0</v>
      </c>
      <c r="K506" s="261">
        <f>IFERROR(IF(-SUM(K$20:K505)+K$15&lt;0.000001,0,IF($C506&gt;='H-32A-WP06 - Debt Service'!I$24,'H-32A-WP06 - Debt Service'!I$27/12,0)),"-")</f>
        <v>0</v>
      </c>
      <c r="L506" s="261">
        <f>IFERROR(IF(-SUM(L$20:L505)+L$15&lt;0.000001,0,IF($C506&gt;='H-32A-WP06 - Debt Service'!J$24,'H-32A-WP06 - Debt Service'!J$27/12,0)),"-")</f>
        <v>0</v>
      </c>
      <c r="M506" s="261">
        <f>IFERROR(IF(-SUM(M$20:M505)+M$15&lt;0.000001,0,IF($C506&gt;='H-32A-WP06 - Debt Service'!K$24,'H-32A-WP06 - Debt Service'!K$27/12,0)),"-")</f>
        <v>0</v>
      </c>
      <c r="N506" s="261"/>
      <c r="O506" s="261"/>
      <c r="P506" s="261">
        <f>IFERROR(IF(-SUM(P$20:P505)+P$15&lt;0.000001,0,IF($C506&gt;='H-32A-WP06 - Debt Service'!M$24,'H-32A-WP06 - Debt Service'!M$27/12,0)),"-")</f>
        <v>0</v>
      </c>
      <c r="Q506" s="261">
        <f>IFERROR(IF(-SUM(Q$20:Q505)+Q$15&lt;0.000001,0,IF($C506&gt;='H-32A-WP06 - Debt Service'!L$24,'H-32A-WP06 - Debt Service'!L$27/12,0)),"-")</f>
        <v>0</v>
      </c>
      <c r="R506" s="261">
        <f>IFERROR(IF(-SUM(R$20:R505)+R$15&lt;0.000001,0,IF($C506&gt;='H-32A-WP06 - Debt Service'!S$24,'H-32A-WP06 - Debt Service'!S$27/12,0)),"-")</f>
        <v>0</v>
      </c>
      <c r="S506" s="261">
        <f>IFERROR(IF(-SUM(S$20:S505)+S$15&lt;0.000001,0,IF($C506&gt;='H-32A-WP06 - Debt Service'!O$24,'H-32A-WP06 - Debt Service'!O$27/12,0)),"-")</f>
        <v>0</v>
      </c>
      <c r="T506" s="261">
        <f>IFERROR(IF(-SUM(T$20:T505)+T$15&lt;0.000001,0,IF($C506&gt;='H-32A-WP06 - Debt Service'!#REF!,'H-32A-WP06 - Debt Service'!#REF!/12,0)),"-")</f>
        <v>0</v>
      </c>
      <c r="U506" s="261">
        <f>IFERROR(IF(-SUM(U$20:U505)+U$15&lt;0.000001,0,IF($C506&gt;='H-32A-WP06 - Debt Service'!T$24,'H-32A-WP06 - Debt Service'!T$27/12,0)),"-")</f>
        <v>0</v>
      </c>
      <c r="V506" s="261">
        <f>IFERROR(IF(-SUM(V$20:V505)+V$15&lt;0.000001,0,IF($C506&gt;='H-32A-WP06 - Debt Service'!N$24,'H-32A-WP06 - Debt Service'!N$27/12,0)),"-")</f>
        <v>0</v>
      </c>
      <c r="W506" s="261">
        <f>IFERROR(IF(-SUM(W$20:W505)+W$15&lt;0.000001,0,IF($C506&gt;='H-32A-WP06 - Debt Service'!Q$24,'H-32A-WP06 - Debt Service'!Q$27/12,0)),"-")</f>
        <v>0</v>
      </c>
      <c r="X506" s="261">
        <f>IFERROR(IF(-SUM(X$20:X505)+X$15&lt;0.000001,0,IF($C506&gt;='H-32A-WP06 - Debt Service'!T$24,'H-32A-WP06 - Debt Service'!T$27/12,0)),"-")</f>
        <v>0</v>
      </c>
      <c r="Y506" s="261">
        <f>IFERROR(IF(-SUM(Y$20:Y505)+Y$15&lt;0.000001,0,IF($C506&gt;='H-32A-WP06 - Debt Service'!#REF!,'H-32A-WP06 - Debt Service'!#REF!/12,0)),"-")</f>
        <v>0</v>
      </c>
      <c r="Z506" s="261">
        <f>IFERROR(IF(-SUM(Z$20:Z505)+Z$15&lt;0.000001,0,IF($C506&gt;='H-32A-WP06 - Debt Service'!S$24,'H-32A-WP06 - Debt Service'!S$27/12,0)),"-")</f>
        <v>0</v>
      </c>
      <c r="AA506" s="261">
        <f>IFERROR(IF(-SUM(AA$20:AA505)+AA$15&lt;0.000001,0,IF($C506&gt;='H-32A-WP06 - Debt Service'!R$24,'H-32A-WP06 - Debt Service'!R$27/12,0)),"-")</f>
        <v>0</v>
      </c>
      <c r="AB506" s="261">
        <f>IFERROR(IF(-SUM(AB$20:AB505)+AB$15&lt;0.000001,0,IF($C506&gt;='H-32A-WP06 - Debt Service'!P$24,'H-32A-WP06 - Debt Service'!P$27/12,0)),"-")</f>
        <v>0</v>
      </c>
      <c r="AC506" s="261">
        <f>IFERROR(IF(-SUM(AC$20:AC505)+AC$15&lt;0.000001,0,IF($C506&gt;='H-32A-WP06 - Debt Service'!#REF!,'H-32A-WP06 - Debt Service'!#REF!/12,0)),"-")</f>
        <v>0</v>
      </c>
      <c r="AD506" s="261">
        <f>IFERROR(IF(-SUM(AD$20:AD505)+AD$15&lt;0.000001,0,IF($C506&gt;='H-32A-WP06 - Debt Service'!#REF!,'H-32A-WP06 - Debt Service'!#REF!/12,0)),"-")</f>
        <v>0</v>
      </c>
      <c r="AE506" s="261">
        <f>IFERROR(IF(-SUM(AE$20:AE505)+AE$15&lt;0.000001,0,IF($C506&gt;='H-32A-WP06 - Debt Service'!#REF!,'H-32A-WP06 - Debt Service'!#REF!/12,0)),"-")</f>
        <v>0</v>
      </c>
      <c r="AF506" s="261">
        <f>IFERROR(IF(-SUM(AF$20:AF505)+AF$15&lt;0.000001,0,IF($C506&gt;='H-32A-WP06 - Debt Service'!#REF!,'H-32A-WP06 - Debt Service'!#REF!/12,0)),"-")</f>
        <v>0</v>
      </c>
      <c r="AH506" s="252">
        <f t="shared" si="32"/>
        <v>2059</v>
      </c>
      <c r="AI506" s="273">
        <f t="shared" si="34"/>
        <v>58257</v>
      </c>
      <c r="AJ506" s="273"/>
      <c r="AK506" s="261" t="str">
        <f>IFERROR(IF(-SUM(AK$20:AK505)+AK$15&lt;0.000001,0,IF($C506&gt;='H-32A-WP06 - Debt Service'!AH$24,'H-32A-WP06 - Debt Service'!AH$27/12,0)),"-")</f>
        <v>-</v>
      </c>
      <c r="AL506" s="261">
        <f>IFERROR(IF(-SUM(AL$20:AL505)+AL$15&lt;0.000001,0,IF($C506&gt;='H-32A-WP06 - Debt Service'!AI$24,'H-32A-WP06 - Debt Service'!AI$27/12,0)),"-")</f>
        <v>0</v>
      </c>
      <c r="AM506" s="261">
        <f>IFERROR(IF(-SUM(AM$20:AM505)+AM$15&lt;0.000001,0,IF($C506&gt;='H-32A-WP06 - Debt Service'!AJ$24,'H-32A-WP06 - Debt Service'!AJ$27/12,0)),"-")</f>
        <v>0</v>
      </c>
      <c r="AN506" s="261">
        <f>IFERROR(IF(-SUM(AN$20:AN505)+AN$15&lt;0.000001,0,IF($C506&gt;='H-32A-WP06 - Debt Service'!AK$24,'H-32A-WP06 - Debt Service'!AK$27/12,0)),"-")</f>
        <v>0</v>
      </c>
      <c r="AO506" s="261">
        <f>IFERROR(IF(-SUM(AO$20:AO505)+AO$15&lt;0.000001,0,IF($C506&gt;='H-32A-WP06 - Debt Service'!AL$24,'H-32A-WP06 - Debt Service'!AL$27/12,0)),"-")</f>
        <v>0</v>
      </c>
      <c r="AP506" s="261">
        <f>IFERROR(IF(-SUM(AP$20:AP505)+AP$15&lt;0.000001,0,IF($C506&gt;='H-32A-WP06 - Debt Service'!AM$24,'H-32A-WP06 - Debt Service'!AM$27/12,0)),"-")</f>
        <v>0</v>
      </c>
      <c r="AQ506" s="261">
        <f>IFERROR(IF(-SUM(AQ$20:AQ505)+AQ$15&lt;0.000001,0,IF($C506&gt;='H-32A-WP06 - Debt Service'!AN$24,'H-32A-WP06 - Debt Service'!AN$27/12,0)),"-")</f>
        <v>0</v>
      </c>
      <c r="AR506" s="261">
        <f>IFERROR(IF(-SUM(AR$20:AR505)+AR$15&lt;0.000001,0,IF($C506&gt;='H-32A-WP06 - Debt Service'!AO$24,'H-32A-WP06 - Debt Service'!AO$27/12,0)),"-")</f>
        <v>0</v>
      </c>
      <c r="AS506" s="261">
        <f>IFERROR(IF(-SUM(AS$20:AS505)+AS$15&lt;0.000001,0,IF($C506&gt;='H-32A-WP06 - Debt Service'!AP$24,'H-32A-WP06 - Debt Service'!AP$27/12,0)),"-")</f>
        <v>0</v>
      </c>
      <c r="AT506" s="261">
        <f>IFERROR(IF(-SUM(AT$20:AT505)+AT$15&lt;0.000001,0,IF($C506&gt;='H-32A-WP06 - Debt Service'!AQ$24,'H-32A-WP06 - Debt Service'!AQ$27/12,0)),"-")</f>
        <v>0</v>
      </c>
    </row>
    <row r="507" spans="2:46" x14ac:dyDescent="0.35">
      <c r="B507" s="252">
        <f t="shared" si="31"/>
        <v>2059</v>
      </c>
      <c r="C507" s="273">
        <f t="shared" si="33"/>
        <v>58288</v>
      </c>
      <c r="D507" s="273"/>
      <c r="E507" s="261">
        <f>IFERROR(IF(-SUM(E$20:E506)+E$15&lt;0.000001,0,IF($C507&gt;='H-32A-WP06 - Debt Service'!C$24,'H-32A-WP06 - Debt Service'!C$27/12,0)),"-")</f>
        <v>0</v>
      </c>
      <c r="F507" s="261">
        <f>IFERROR(IF(-SUM(F$20:F506)+F$15&lt;0.000001,0,IF($C507&gt;='H-32A-WP06 - Debt Service'!D$24,'H-32A-WP06 - Debt Service'!D$27/12,0)),"-")</f>
        <v>0</v>
      </c>
      <c r="G507" s="261">
        <f>IFERROR(IF(-SUM(G$20:G506)+G$15&lt;0.000001,0,IF($C507&gt;='H-32A-WP06 - Debt Service'!E$24,'H-32A-WP06 - Debt Service'!E$27/12,0)),"-")</f>
        <v>0</v>
      </c>
      <c r="H507" s="261">
        <f>IFERROR(IF(-SUM(H$20:H506)+H$15&lt;0.000001,0,IF($C507&gt;='H-32A-WP06 - Debt Service'!F$24,'H-32A-WP06 - Debt Service'!F$27/12,0)),"-")</f>
        <v>0</v>
      </c>
      <c r="I507" s="261">
        <f>IFERROR(IF(-SUM(I$20:I506)+I$15&lt;0.000001,0,IF($C507&gt;='H-32A-WP06 - Debt Service'!G$24,'H-32A-WP06 - Debt Service'!G$27/12,0)),"-")</f>
        <v>0</v>
      </c>
      <c r="J507" s="261">
        <f>IFERROR(IF(-SUM(J$20:J506)+J$15&lt;0.000001,0,IF($C507&gt;='H-32A-WP06 - Debt Service'!H$24,'H-32A-WP06 - Debt Service'!H$27/12,0)),"-")</f>
        <v>0</v>
      </c>
      <c r="K507" s="261">
        <f>IFERROR(IF(-SUM(K$20:K506)+K$15&lt;0.000001,0,IF($C507&gt;='H-32A-WP06 - Debt Service'!I$24,'H-32A-WP06 - Debt Service'!I$27/12,0)),"-")</f>
        <v>0</v>
      </c>
      <c r="L507" s="261">
        <f>IFERROR(IF(-SUM(L$20:L506)+L$15&lt;0.000001,0,IF($C507&gt;='H-32A-WP06 - Debt Service'!J$24,'H-32A-WP06 - Debt Service'!J$27/12,0)),"-")</f>
        <v>0</v>
      </c>
      <c r="M507" s="261">
        <f>IFERROR(IF(-SUM(M$20:M506)+M$15&lt;0.000001,0,IF($C507&gt;='H-32A-WP06 - Debt Service'!K$24,'H-32A-WP06 - Debt Service'!K$27/12,0)),"-")</f>
        <v>0</v>
      </c>
      <c r="N507" s="261"/>
      <c r="O507" s="261"/>
      <c r="P507" s="261">
        <f>IFERROR(IF(-SUM(P$20:P506)+P$15&lt;0.000001,0,IF($C507&gt;='H-32A-WP06 - Debt Service'!M$24,'H-32A-WP06 - Debt Service'!M$27/12,0)),"-")</f>
        <v>0</v>
      </c>
      <c r="Q507" s="261">
        <f>IFERROR(IF(-SUM(Q$20:Q506)+Q$15&lt;0.000001,0,IF($C507&gt;='H-32A-WP06 - Debt Service'!L$24,'H-32A-WP06 - Debt Service'!L$27/12,0)),"-")</f>
        <v>0</v>
      </c>
      <c r="R507" s="261">
        <f>IFERROR(IF(-SUM(R$20:R506)+R$15&lt;0.000001,0,IF($C507&gt;='H-32A-WP06 - Debt Service'!S$24,'H-32A-WP06 - Debt Service'!S$27/12,0)),"-")</f>
        <v>0</v>
      </c>
      <c r="S507" s="261">
        <f>IFERROR(IF(-SUM(S$20:S506)+S$15&lt;0.000001,0,IF($C507&gt;='H-32A-WP06 - Debt Service'!O$24,'H-32A-WP06 - Debt Service'!O$27/12,0)),"-")</f>
        <v>0</v>
      </c>
      <c r="T507" s="261">
        <f>IFERROR(IF(-SUM(T$20:T506)+T$15&lt;0.000001,0,IF($C507&gt;='H-32A-WP06 - Debt Service'!#REF!,'H-32A-WP06 - Debt Service'!#REF!/12,0)),"-")</f>
        <v>0</v>
      </c>
      <c r="U507" s="261">
        <f>IFERROR(IF(-SUM(U$20:U506)+U$15&lt;0.000001,0,IF($C507&gt;='H-32A-WP06 - Debt Service'!T$24,'H-32A-WP06 - Debt Service'!T$27/12,0)),"-")</f>
        <v>0</v>
      </c>
      <c r="V507" s="261">
        <f>IFERROR(IF(-SUM(V$20:V506)+V$15&lt;0.000001,0,IF($C507&gt;='H-32A-WP06 - Debt Service'!N$24,'H-32A-WP06 - Debt Service'!N$27/12,0)),"-")</f>
        <v>0</v>
      </c>
      <c r="W507" s="261">
        <f>IFERROR(IF(-SUM(W$20:W506)+W$15&lt;0.000001,0,IF($C507&gt;='H-32A-WP06 - Debt Service'!Q$24,'H-32A-WP06 - Debt Service'!Q$27/12,0)),"-")</f>
        <v>0</v>
      </c>
      <c r="X507" s="261">
        <f>IFERROR(IF(-SUM(X$20:X506)+X$15&lt;0.000001,0,IF($C507&gt;='H-32A-WP06 - Debt Service'!T$24,'H-32A-WP06 - Debt Service'!T$27/12,0)),"-")</f>
        <v>0</v>
      </c>
      <c r="Y507" s="261">
        <f>IFERROR(IF(-SUM(Y$20:Y506)+Y$15&lt;0.000001,0,IF($C507&gt;='H-32A-WP06 - Debt Service'!#REF!,'H-32A-WP06 - Debt Service'!#REF!/12,0)),"-")</f>
        <v>0</v>
      </c>
      <c r="Z507" s="261">
        <f>IFERROR(IF(-SUM(Z$20:Z506)+Z$15&lt;0.000001,0,IF($C507&gt;='H-32A-WP06 - Debt Service'!S$24,'H-32A-WP06 - Debt Service'!S$27/12,0)),"-")</f>
        <v>0</v>
      </c>
      <c r="AA507" s="261">
        <f>IFERROR(IF(-SUM(AA$20:AA506)+AA$15&lt;0.000001,0,IF($C507&gt;='H-32A-WP06 - Debt Service'!R$24,'H-32A-WP06 - Debt Service'!R$27/12,0)),"-")</f>
        <v>0</v>
      </c>
      <c r="AB507" s="261">
        <f>IFERROR(IF(-SUM(AB$20:AB506)+AB$15&lt;0.000001,0,IF($C507&gt;='H-32A-WP06 - Debt Service'!P$24,'H-32A-WP06 - Debt Service'!P$27/12,0)),"-")</f>
        <v>0</v>
      </c>
      <c r="AC507" s="261">
        <f>IFERROR(IF(-SUM(AC$20:AC506)+AC$15&lt;0.000001,0,IF($C507&gt;='H-32A-WP06 - Debt Service'!#REF!,'H-32A-WP06 - Debt Service'!#REF!/12,0)),"-")</f>
        <v>0</v>
      </c>
      <c r="AD507" s="261">
        <f>IFERROR(IF(-SUM(AD$20:AD506)+AD$15&lt;0.000001,0,IF($C507&gt;='H-32A-WP06 - Debt Service'!#REF!,'H-32A-WP06 - Debt Service'!#REF!/12,0)),"-")</f>
        <v>0</v>
      </c>
      <c r="AE507" s="261">
        <f>IFERROR(IF(-SUM(AE$20:AE506)+AE$15&lt;0.000001,0,IF($C507&gt;='H-32A-WP06 - Debt Service'!#REF!,'H-32A-WP06 - Debt Service'!#REF!/12,0)),"-")</f>
        <v>0</v>
      </c>
      <c r="AF507" s="261">
        <f>IFERROR(IF(-SUM(AF$20:AF506)+AF$15&lt;0.000001,0,IF($C507&gt;='H-32A-WP06 - Debt Service'!#REF!,'H-32A-WP06 - Debt Service'!#REF!/12,0)),"-")</f>
        <v>0</v>
      </c>
      <c r="AH507" s="252">
        <f t="shared" si="32"/>
        <v>2059</v>
      </c>
      <c r="AI507" s="273">
        <f t="shared" si="34"/>
        <v>58288</v>
      </c>
      <c r="AJ507" s="273"/>
      <c r="AK507" s="261" t="str">
        <f>IFERROR(IF(-SUM(AK$20:AK506)+AK$15&lt;0.000001,0,IF($C507&gt;='H-32A-WP06 - Debt Service'!AH$24,'H-32A-WP06 - Debt Service'!AH$27/12,0)),"-")</f>
        <v>-</v>
      </c>
      <c r="AL507" s="261">
        <f>IFERROR(IF(-SUM(AL$20:AL506)+AL$15&lt;0.000001,0,IF($C507&gt;='H-32A-WP06 - Debt Service'!AI$24,'H-32A-WP06 - Debt Service'!AI$27/12,0)),"-")</f>
        <v>0</v>
      </c>
      <c r="AM507" s="261">
        <f>IFERROR(IF(-SUM(AM$20:AM506)+AM$15&lt;0.000001,0,IF($C507&gt;='H-32A-WP06 - Debt Service'!AJ$24,'H-32A-WP06 - Debt Service'!AJ$27/12,0)),"-")</f>
        <v>0</v>
      </c>
      <c r="AN507" s="261">
        <f>IFERROR(IF(-SUM(AN$20:AN506)+AN$15&lt;0.000001,0,IF($C507&gt;='H-32A-WP06 - Debt Service'!AK$24,'H-32A-WP06 - Debt Service'!AK$27/12,0)),"-")</f>
        <v>0</v>
      </c>
      <c r="AO507" s="261">
        <f>IFERROR(IF(-SUM(AO$20:AO506)+AO$15&lt;0.000001,0,IF($C507&gt;='H-32A-WP06 - Debt Service'!AL$24,'H-32A-WP06 - Debt Service'!AL$27/12,0)),"-")</f>
        <v>0</v>
      </c>
      <c r="AP507" s="261">
        <f>IFERROR(IF(-SUM(AP$20:AP506)+AP$15&lt;0.000001,0,IF($C507&gt;='H-32A-WP06 - Debt Service'!AM$24,'H-32A-WP06 - Debt Service'!AM$27/12,0)),"-")</f>
        <v>0</v>
      </c>
      <c r="AQ507" s="261">
        <f>IFERROR(IF(-SUM(AQ$20:AQ506)+AQ$15&lt;0.000001,0,IF($C507&gt;='H-32A-WP06 - Debt Service'!AN$24,'H-32A-WP06 - Debt Service'!AN$27/12,0)),"-")</f>
        <v>0</v>
      </c>
      <c r="AR507" s="261">
        <f>IFERROR(IF(-SUM(AR$20:AR506)+AR$15&lt;0.000001,0,IF($C507&gt;='H-32A-WP06 - Debt Service'!AO$24,'H-32A-WP06 - Debt Service'!AO$27/12,0)),"-")</f>
        <v>0</v>
      </c>
      <c r="AS507" s="261">
        <f>IFERROR(IF(-SUM(AS$20:AS506)+AS$15&lt;0.000001,0,IF($C507&gt;='H-32A-WP06 - Debt Service'!AP$24,'H-32A-WP06 - Debt Service'!AP$27/12,0)),"-")</f>
        <v>0</v>
      </c>
      <c r="AT507" s="261">
        <f>IFERROR(IF(-SUM(AT$20:AT506)+AT$15&lt;0.000001,0,IF($C507&gt;='H-32A-WP06 - Debt Service'!AQ$24,'H-32A-WP06 - Debt Service'!AQ$27/12,0)),"-")</f>
        <v>0</v>
      </c>
    </row>
    <row r="508" spans="2:46" x14ac:dyDescent="0.35">
      <c r="B508" s="252">
        <f t="shared" si="31"/>
        <v>2059</v>
      </c>
      <c r="C508" s="273">
        <f t="shared" si="33"/>
        <v>58319</v>
      </c>
      <c r="D508" s="273"/>
      <c r="E508" s="261">
        <f>IFERROR(IF(-SUM(E$20:E507)+E$15&lt;0.000001,0,IF($C508&gt;='H-32A-WP06 - Debt Service'!C$24,'H-32A-WP06 - Debt Service'!C$27/12,0)),"-")</f>
        <v>0</v>
      </c>
      <c r="F508" s="261">
        <f>IFERROR(IF(-SUM(F$20:F507)+F$15&lt;0.000001,0,IF($C508&gt;='H-32A-WP06 - Debt Service'!D$24,'H-32A-WP06 - Debt Service'!D$27/12,0)),"-")</f>
        <v>0</v>
      </c>
      <c r="G508" s="261">
        <f>IFERROR(IF(-SUM(G$20:G507)+G$15&lt;0.000001,0,IF($C508&gt;='H-32A-WP06 - Debt Service'!E$24,'H-32A-WP06 - Debt Service'!E$27/12,0)),"-")</f>
        <v>0</v>
      </c>
      <c r="H508" s="261">
        <f>IFERROR(IF(-SUM(H$20:H507)+H$15&lt;0.000001,0,IF($C508&gt;='H-32A-WP06 - Debt Service'!F$24,'H-32A-WP06 - Debt Service'!F$27/12,0)),"-")</f>
        <v>0</v>
      </c>
      <c r="I508" s="261">
        <f>IFERROR(IF(-SUM(I$20:I507)+I$15&lt;0.000001,0,IF($C508&gt;='H-32A-WP06 - Debt Service'!G$24,'H-32A-WP06 - Debt Service'!G$27/12,0)),"-")</f>
        <v>0</v>
      </c>
      <c r="J508" s="261">
        <f>IFERROR(IF(-SUM(J$20:J507)+J$15&lt;0.000001,0,IF($C508&gt;='H-32A-WP06 - Debt Service'!H$24,'H-32A-WP06 - Debt Service'!H$27/12,0)),"-")</f>
        <v>0</v>
      </c>
      <c r="K508" s="261">
        <f>IFERROR(IF(-SUM(K$20:K507)+K$15&lt;0.000001,0,IF($C508&gt;='H-32A-WP06 - Debt Service'!I$24,'H-32A-WP06 - Debt Service'!I$27/12,0)),"-")</f>
        <v>0</v>
      </c>
      <c r="L508" s="261">
        <f>IFERROR(IF(-SUM(L$20:L507)+L$15&lt;0.000001,0,IF($C508&gt;='H-32A-WP06 - Debt Service'!J$24,'H-32A-WP06 - Debt Service'!J$27/12,0)),"-")</f>
        <v>0</v>
      </c>
      <c r="M508" s="261">
        <f>IFERROR(IF(-SUM(M$20:M507)+M$15&lt;0.000001,0,IF($C508&gt;='H-32A-WP06 - Debt Service'!K$24,'H-32A-WP06 - Debt Service'!K$27/12,0)),"-")</f>
        <v>0</v>
      </c>
      <c r="N508" s="261"/>
      <c r="O508" s="261"/>
      <c r="P508" s="261">
        <f>IFERROR(IF(-SUM(P$20:P507)+P$15&lt;0.000001,0,IF($C508&gt;='H-32A-WP06 - Debt Service'!M$24,'H-32A-WP06 - Debt Service'!M$27/12,0)),"-")</f>
        <v>0</v>
      </c>
      <c r="Q508" s="261">
        <f>IFERROR(IF(-SUM(Q$20:Q507)+Q$15&lt;0.000001,0,IF($C508&gt;='H-32A-WP06 - Debt Service'!L$24,'H-32A-WP06 - Debt Service'!L$27/12,0)),"-")</f>
        <v>0</v>
      </c>
      <c r="R508" s="261">
        <f>IFERROR(IF(-SUM(R$20:R507)+R$15&lt;0.000001,0,IF($C508&gt;='H-32A-WP06 - Debt Service'!S$24,'H-32A-WP06 - Debt Service'!S$27/12,0)),"-")</f>
        <v>0</v>
      </c>
      <c r="S508" s="261">
        <f>IFERROR(IF(-SUM(S$20:S507)+S$15&lt;0.000001,0,IF($C508&gt;='H-32A-WP06 - Debt Service'!O$24,'H-32A-WP06 - Debt Service'!O$27/12,0)),"-")</f>
        <v>0</v>
      </c>
      <c r="T508" s="261">
        <f>IFERROR(IF(-SUM(T$20:T507)+T$15&lt;0.000001,0,IF($C508&gt;='H-32A-WP06 - Debt Service'!#REF!,'H-32A-WP06 - Debt Service'!#REF!/12,0)),"-")</f>
        <v>0</v>
      </c>
      <c r="U508" s="261">
        <f>IFERROR(IF(-SUM(U$20:U507)+U$15&lt;0.000001,0,IF($C508&gt;='H-32A-WP06 - Debt Service'!T$24,'H-32A-WP06 - Debt Service'!T$27/12,0)),"-")</f>
        <v>0</v>
      </c>
      <c r="V508" s="261">
        <f>IFERROR(IF(-SUM(V$20:V507)+V$15&lt;0.000001,0,IF($C508&gt;='H-32A-WP06 - Debt Service'!N$24,'H-32A-WP06 - Debt Service'!N$27/12,0)),"-")</f>
        <v>0</v>
      </c>
      <c r="W508" s="261">
        <f>IFERROR(IF(-SUM(W$20:W507)+W$15&lt;0.000001,0,IF($C508&gt;='H-32A-WP06 - Debt Service'!Q$24,'H-32A-WP06 - Debt Service'!Q$27/12,0)),"-")</f>
        <v>0</v>
      </c>
      <c r="X508" s="261">
        <f>IFERROR(IF(-SUM(X$20:X507)+X$15&lt;0.000001,0,IF($C508&gt;='H-32A-WP06 - Debt Service'!T$24,'H-32A-WP06 - Debt Service'!T$27/12,0)),"-")</f>
        <v>0</v>
      </c>
      <c r="Y508" s="261">
        <f>IFERROR(IF(-SUM(Y$20:Y507)+Y$15&lt;0.000001,0,IF($C508&gt;='H-32A-WP06 - Debt Service'!#REF!,'H-32A-WP06 - Debt Service'!#REF!/12,0)),"-")</f>
        <v>0</v>
      </c>
      <c r="Z508" s="261">
        <f>IFERROR(IF(-SUM(Z$20:Z507)+Z$15&lt;0.000001,0,IF($C508&gt;='H-32A-WP06 - Debt Service'!S$24,'H-32A-WP06 - Debt Service'!S$27/12,0)),"-")</f>
        <v>0</v>
      </c>
      <c r="AA508" s="261">
        <f>IFERROR(IF(-SUM(AA$20:AA507)+AA$15&lt;0.000001,0,IF($C508&gt;='H-32A-WP06 - Debt Service'!R$24,'H-32A-WP06 - Debt Service'!R$27/12,0)),"-")</f>
        <v>0</v>
      </c>
      <c r="AB508" s="261">
        <f>IFERROR(IF(-SUM(AB$20:AB507)+AB$15&lt;0.000001,0,IF($C508&gt;='H-32A-WP06 - Debt Service'!P$24,'H-32A-WP06 - Debt Service'!P$27/12,0)),"-")</f>
        <v>0</v>
      </c>
      <c r="AC508" s="261">
        <f>IFERROR(IF(-SUM(AC$20:AC507)+AC$15&lt;0.000001,0,IF($C508&gt;='H-32A-WP06 - Debt Service'!#REF!,'H-32A-WP06 - Debt Service'!#REF!/12,0)),"-")</f>
        <v>0</v>
      </c>
      <c r="AD508" s="261">
        <f>IFERROR(IF(-SUM(AD$20:AD507)+AD$15&lt;0.000001,0,IF($C508&gt;='H-32A-WP06 - Debt Service'!#REF!,'H-32A-WP06 - Debt Service'!#REF!/12,0)),"-")</f>
        <v>0</v>
      </c>
      <c r="AE508" s="261">
        <f>IFERROR(IF(-SUM(AE$20:AE507)+AE$15&lt;0.000001,0,IF($C508&gt;='H-32A-WP06 - Debt Service'!#REF!,'H-32A-WP06 - Debt Service'!#REF!/12,0)),"-")</f>
        <v>0</v>
      </c>
      <c r="AF508" s="261">
        <f>IFERROR(IF(-SUM(AF$20:AF507)+AF$15&lt;0.000001,0,IF($C508&gt;='H-32A-WP06 - Debt Service'!#REF!,'H-32A-WP06 - Debt Service'!#REF!/12,0)),"-")</f>
        <v>0</v>
      </c>
      <c r="AH508" s="252">
        <f t="shared" si="32"/>
        <v>2059</v>
      </c>
      <c r="AI508" s="273">
        <f t="shared" si="34"/>
        <v>58319</v>
      </c>
      <c r="AJ508" s="273"/>
      <c r="AK508" s="261" t="str">
        <f>IFERROR(IF(-SUM(AK$20:AK507)+AK$15&lt;0.000001,0,IF($C508&gt;='H-32A-WP06 - Debt Service'!AH$24,'H-32A-WP06 - Debt Service'!AH$27/12,0)),"-")</f>
        <v>-</v>
      </c>
      <c r="AL508" s="261">
        <f>IFERROR(IF(-SUM(AL$20:AL507)+AL$15&lt;0.000001,0,IF($C508&gt;='H-32A-WP06 - Debt Service'!AI$24,'H-32A-WP06 - Debt Service'!AI$27/12,0)),"-")</f>
        <v>0</v>
      </c>
      <c r="AM508" s="261">
        <f>IFERROR(IF(-SUM(AM$20:AM507)+AM$15&lt;0.000001,0,IF($C508&gt;='H-32A-WP06 - Debt Service'!AJ$24,'H-32A-WP06 - Debt Service'!AJ$27/12,0)),"-")</f>
        <v>0</v>
      </c>
      <c r="AN508" s="261">
        <f>IFERROR(IF(-SUM(AN$20:AN507)+AN$15&lt;0.000001,0,IF($C508&gt;='H-32A-WP06 - Debt Service'!AK$24,'H-32A-WP06 - Debt Service'!AK$27/12,0)),"-")</f>
        <v>0</v>
      </c>
      <c r="AO508" s="261">
        <f>IFERROR(IF(-SUM(AO$20:AO507)+AO$15&lt;0.000001,0,IF($C508&gt;='H-32A-WP06 - Debt Service'!AL$24,'H-32A-WP06 - Debt Service'!AL$27/12,0)),"-")</f>
        <v>0</v>
      </c>
      <c r="AP508" s="261">
        <f>IFERROR(IF(-SUM(AP$20:AP507)+AP$15&lt;0.000001,0,IF($C508&gt;='H-32A-WP06 - Debt Service'!AM$24,'H-32A-WP06 - Debt Service'!AM$27/12,0)),"-")</f>
        <v>0</v>
      </c>
      <c r="AQ508" s="261">
        <f>IFERROR(IF(-SUM(AQ$20:AQ507)+AQ$15&lt;0.000001,0,IF($C508&gt;='H-32A-WP06 - Debt Service'!AN$24,'H-32A-WP06 - Debt Service'!AN$27/12,0)),"-")</f>
        <v>0</v>
      </c>
      <c r="AR508" s="261">
        <f>IFERROR(IF(-SUM(AR$20:AR507)+AR$15&lt;0.000001,0,IF($C508&gt;='H-32A-WP06 - Debt Service'!AO$24,'H-32A-WP06 - Debt Service'!AO$27/12,0)),"-")</f>
        <v>0</v>
      </c>
      <c r="AS508" s="261">
        <f>IFERROR(IF(-SUM(AS$20:AS507)+AS$15&lt;0.000001,0,IF($C508&gt;='H-32A-WP06 - Debt Service'!AP$24,'H-32A-WP06 - Debt Service'!AP$27/12,0)),"-")</f>
        <v>0</v>
      </c>
      <c r="AT508" s="261">
        <f>IFERROR(IF(-SUM(AT$20:AT507)+AT$15&lt;0.000001,0,IF($C508&gt;='H-32A-WP06 - Debt Service'!AQ$24,'H-32A-WP06 - Debt Service'!AQ$27/12,0)),"-")</f>
        <v>0</v>
      </c>
    </row>
    <row r="509" spans="2:46" x14ac:dyDescent="0.35">
      <c r="B509" s="252">
        <f t="shared" si="31"/>
        <v>2059</v>
      </c>
      <c r="C509" s="273">
        <f t="shared" si="33"/>
        <v>58349</v>
      </c>
      <c r="D509" s="273"/>
      <c r="E509" s="261">
        <f>IFERROR(IF(-SUM(E$20:E508)+E$15&lt;0.000001,0,IF($C509&gt;='H-32A-WP06 - Debt Service'!C$24,'H-32A-WP06 - Debt Service'!C$27/12,0)),"-")</f>
        <v>0</v>
      </c>
      <c r="F509" s="261">
        <f>IFERROR(IF(-SUM(F$20:F508)+F$15&lt;0.000001,0,IF($C509&gt;='H-32A-WP06 - Debt Service'!D$24,'H-32A-WP06 - Debt Service'!D$27/12,0)),"-")</f>
        <v>0</v>
      </c>
      <c r="G509" s="261">
        <f>IFERROR(IF(-SUM(G$20:G508)+G$15&lt;0.000001,0,IF($C509&gt;='H-32A-WP06 - Debt Service'!E$24,'H-32A-WP06 - Debt Service'!E$27/12,0)),"-")</f>
        <v>0</v>
      </c>
      <c r="H509" s="261">
        <f>IFERROR(IF(-SUM(H$20:H508)+H$15&lt;0.000001,0,IF($C509&gt;='H-32A-WP06 - Debt Service'!F$24,'H-32A-WP06 - Debt Service'!F$27/12,0)),"-")</f>
        <v>0</v>
      </c>
      <c r="I509" s="261">
        <f>IFERROR(IF(-SUM(I$20:I508)+I$15&lt;0.000001,0,IF($C509&gt;='H-32A-WP06 - Debt Service'!G$24,'H-32A-WP06 - Debt Service'!G$27/12,0)),"-")</f>
        <v>0</v>
      </c>
      <c r="J509" s="261">
        <f>IFERROR(IF(-SUM(J$20:J508)+J$15&lt;0.000001,0,IF($C509&gt;='H-32A-WP06 - Debt Service'!H$24,'H-32A-WP06 - Debt Service'!H$27/12,0)),"-")</f>
        <v>0</v>
      </c>
      <c r="K509" s="261">
        <f>IFERROR(IF(-SUM(K$20:K508)+K$15&lt;0.000001,0,IF($C509&gt;='H-32A-WP06 - Debt Service'!I$24,'H-32A-WP06 - Debt Service'!I$27/12,0)),"-")</f>
        <v>0</v>
      </c>
      <c r="L509" s="261">
        <f>IFERROR(IF(-SUM(L$20:L508)+L$15&lt;0.000001,0,IF($C509&gt;='H-32A-WP06 - Debt Service'!J$24,'H-32A-WP06 - Debt Service'!J$27/12,0)),"-")</f>
        <v>0</v>
      </c>
      <c r="M509" s="261">
        <f>IFERROR(IF(-SUM(M$20:M508)+M$15&lt;0.000001,0,IF($C509&gt;='H-32A-WP06 - Debt Service'!K$24,'H-32A-WP06 - Debt Service'!K$27/12,0)),"-")</f>
        <v>0</v>
      </c>
      <c r="N509" s="261"/>
      <c r="O509" s="261"/>
      <c r="P509" s="261">
        <f>IFERROR(IF(-SUM(P$20:P508)+P$15&lt;0.000001,0,IF($C509&gt;='H-32A-WP06 - Debt Service'!M$24,'H-32A-WP06 - Debt Service'!M$27/12,0)),"-")</f>
        <v>0</v>
      </c>
      <c r="Q509" s="261">
        <f>IFERROR(IF(-SUM(Q$20:Q508)+Q$15&lt;0.000001,0,IF($C509&gt;='H-32A-WP06 - Debt Service'!L$24,'H-32A-WP06 - Debt Service'!L$27/12,0)),"-")</f>
        <v>0</v>
      </c>
      <c r="R509" s="261">
        <f>IFERROR(IF(-SUM(R$20:R508)+R$15&lt;0.000001,0,IF($C509&gt;='H-32A-WP06 - Debt Service'!S$24,'H-32A-WP06 - Debt Service'!S$27/12,0)),"-")</f>
        <v>0</v>
      </c>
      <c r="S509" s="261">
        <f>IFERROR(IF(-SUM(S$20:S508)+S$15&lt;0.000001,0,IF($C509&gt;='H-32A-WP06 - Debt Service'!O$24,'H-32A-WP06 - Debt Service'!O$27/12,0)),"-")</f>
        <v>0</v>
      </c>
      <c r="T509" s="261">
        <f>IFERROR(IF(-SUM(T$20:T508)+T$15&lt;0.000001,0,IF($C509&gt;='H-32A-WP06 - Debt Service'!#REF!,'H-32A-WP06 - Debt Service'!#REF!/12,0)),"-")</f>
        <v>0</v>
      </c>
      <c r="U509" s="261">
        <f>IFERROR(IF(-SUM(U$20:U508)+U$15&lt;0.000001,0,IF($C509&gt;='H-32A-WP06 - Debt Service'!T$24,'H-32A-WP06 - Debt Service'!T$27/12,0)),"-")</f>
        <v>0</v>
      </c>
      <c r="V509" s="261">
        <f>IFERROR(IF(-SUM(V$20:V508)+V$15&lt;0.000001,0,IF($C509&gt;='H-32A-WP06 - Debt Service'!N$24,'H-32A-WP06 - Debt Service'!N$27/12,0)),"-")</f>
        <v>0</v>
      </c>
      <c r="W509" s="261">
        <f>IFERROR(IF(-SUM(W$20:W508)+W$15&lt;0.000001,0,IF($C509&gt;='H-32A-WP06 - Debt Service'!Q$24,'H-32A-WP06 - Debt Service'!Q$27/12,0)),"-")</f>
        <v>0</v>
      </c>
      <c r="X509" s="261">
        <f>IFERROR(IF(-SUM(X$20:X508)+X$15&lt;0.000001,0,IF($C509&gt;='H-32A-WP06 - Debt Service'!T$24,'H-32A-WP06 - Debt Service'!T$27/12,0)),"-")</f>
        <v>0</v>
      </c>
      <c r="Y509" s="261">
        <f>IFERROR(IF(-SUM(Y$20:Y508)+Y$15&lt;0.000001,0,IF($C509&gt;='H-32A-WP06 - Debt Service'!#REF!,'H-32A-WP06 - Debt Service'!#REF!/12,0)),"-")</f>
        <v>0</v>
      </c>
      <c r="Z509" s="261">
        <f>IFERROR(IF(-SUM(Z$20:Z508)+Z$15&lt;0.000001,0,IF($C509&gt;='H-32A-WP06 - Debt Service'!S$24,'H-32A-WP06 - Debt Service'!S$27/12,0)),"-")</f>
        <v>0</v>
      </c>
      <c r="AA509" s="261">
        <f>IFERROR(IF(-SUM(AA$20:AA508)+AA$15&lt;0.000001,0,IF($C509&gt;='H-32A-WP06 - Debt Service'!R$24,'H-32A-WP06 - Debt Service'!R$27/12,0)),"-")</f>
        <v>0</v>
      </c>
      <c r="AB509" s="261">
        <f>IFERROR(IF(-SUM(AB$20:AB508)+AB$15&lt;0.000001,0,IF($C509&gt;='H-32A-WP06 - Debt Service'!P$24,'H-32A-WP06 - Debt Service'!P$27/12,0)),"-")</f>
        <v>0</v>
      </c>
      <c r="AC509" s="261">
        <f>IFERROR(IF(-SUM(AC$20:AC508)+AC$15&lt;0.000001,0,IF($C509&gt;='H-32A-WP06 - Debt Service'!#REF!,'H-32A-WP06 - Debt Service'!#REF!/12,0)),"-")</f>
        <v>0</v>
      </c>
      <c r="AD509" s="261">
        <f>IFERROR(IF(-SUM(AD$20:AD508)+AD$15&lt;0.000001,0,IF($C509&gt;='H-32A-WP06 - Debt Service'!#REF!,'H-32A-WP06 - Debt Service'!#REF!/12,0)),"-")</f>
        <v>0</v>
      </c>
      <c r="AE509" s="261">
        <f>IFERROR(IF(-SUM(AE$20:AE508)+AE$15&lt;0.000001,0,IF($C509&gt;='H-32A-WP06 - Debt Service'!#REF!,'H-32A-WP06 - Debt Service'!#REF!/12,0)),"-")</f>
        <v>0</v>
      </c>
      <c r="AF509" s="261">
        <f>IFERROR(IF(-SUM(AF$20:AF508)+AF$15&lt;0.000001,0,IF($C509&gt;='H-32A-WP06 - Debt Service'!#REF!,'H-32A-WP06 - Debt Service'!#REF!/12,0)),"-")</f>
        <v>0</v>
      </c>
      <c r="AH509" s="252">
        <f t="shared" si="32"/>
        <v>2059</v>
      </c>
      <c r="AI509" s="273">
        <f t="shared" si="34"/>
        <v>58349</v>
      </c>
      <c r="AJ509" s="273"/>
      <c r="AK509" s="261" t="str">
        <f>IFERROR(IF(-SUM(AK$20:AK508)+AK$15&lt;0.000001,0,IF($C509&gt;='H-32A-WP06 - Debt Service'!AH$24,'H-32A-WP06 - Debt Service'!AH$27/12,0)),"-")</f>
        <v>-</v>
      </c>
      <c r="AL509" s="261">
        <f>IFERROR(IF(-SUM(AL$20:AL508)+AL$15&lt;0.000001,0,IF($C509&gt;='H-32A-WP06 - Debt Service'!AI$24,'H-32A-WP06 - Debt Service'!AI$27/12,0)),"-")</f>
        <v>0</v>
      </c>
      <c r="AM509" s="261">
        <f>IFERROR(IF(-SUM(AM$20:AM508)+AM$15&lt;0.000001,0,IF($C509&gt;='H-32A-WP06 - Debt Service'!AJ$24,'H-32A-WP06 - Debt Service'!AJ$27/12,0)),"-")</f>
        <v>0</v>
      </c>
      <c r="AN509" s="261">
        <f>IFERROR(IF(-SUM(AN$20:AN508)+AN$15&lt;0.000001,0,IF($C509&gt;='H-32A-WP06 - Debt Service'!AK$24,'H-32A-WP06 - Debt Service'!AK$27/12,0)),"-")</f>
        <v>0</v>
      </c>
      <c r="AO509" s="261">
        <f>IFERROR(IF(-SUM(AO$20:AO508)+AO$15&lt;0.000001,0,IF($C509&gt;='H-32A-WP06 - Debt Service'!AL$24,'H-32A-WP06 - Debt Service'!AL$27/12,0)),"-")</f>
        <v>0</v>
      </c>
      <c r="AP509" s="261">
        <f>IFERROR(IF(-SUM(AP$20:AP508)+AP$15&lt;0.000001,0,IF($C509&gt;='H-32A-WP06 - Debt Service'!AM$24,'H-32A-WP06 - Debt Service'!AM$27/12,0)),"-")</f>
        <v>0</v>
      </c>
      <c r="AQ509" s="261">
        <f>IFERROR(IF(-SUM(AQ$20:AQ508)+AQ$15&lt;0.000001,0,IF($C509&gt;='H-32A-WP06 - Debt Service'!AN$24,'H-32A-WP06 - Debt Service'!AN$27/12,0)),"-")</f>
        <v>0</v>
      </c>
      <c r="AR509" s="261">
        <f>IFERROR(IF(-SUM(AR$20:AR508)+AR$15&lt;0.000001,0,IF($C509&gt;='H-32A-WP06 - Debt Service'!AO$24,'H-32A-WP06 - Debt Service'!AO$27/12,0)),"-")</f>
        <v>0</v>
      </c>
      <c r="AS509" s="261">
        <f>IFERROR(IF(-SUM(AS$20:AS508)+AS$15&lt;0.000001,0,IF($C509&gt;='H-32A-WP06 - Debt Service'!AP$24,'H-32A-WP06 - Debt Service'!AP$27/12,0)),"-")</f>
        <v>0</v>
      </c>
      <c r="AT509" s="261">
        <f>IFERROR(IF(-SUM(AT$20:AT508)+AT$15&lt;0.000001,0,IF($C509&gt;='H-32A-WP06 - Debt Service'!AQ$24,'H-32A-WP06 - Debt Service'!AQ$27/12,0)),"-")</f>
        <v>0</v>
      </c>
    </row>
    <row r="510" spans="2:46" x14ac:dyDescent="0.35">
      <c r="B510" s="252">
        <f t="shared" si="31"/>
        <v>2059</v>
      </c>
      <c r="C510" s="273">
        <f t="shared" si="33"/>
        <v>58380</v>
      </c>
      <c r="D510" s="273"/>
      <c r="E510" s="261">
        <f>IFERROR(IF(-SUM(E$20:E509)+E$15&lt;0.000001,0,IF($C510&gt;='H-32A-WP06 - Debt Service'!C$24,'H-32A-WP06 - Debt Service'!C$27/12,0)),"-")</f>
        <v>0</v>
      </c>
      <c r="F510" s="261">
        <f>IFERROR(IF(-SUM(F$20:F509)+F$15&lt;0.000001,0,IF($C510&gt;='H-32A-WP06 - Debt Service'!D$24,'H-32A-WP06 - Debt Service'!D$27/12,0)),"-")</f>
        <v>0</v>
      </c>
      <c r="G510" s="261">
        <f>IFERROR(IF(-SUM(G$20:G509)+G$15&lt;0.000001,0,IF($C510&gt;='H-32A-WP06 - Debt Service'!E$24,'H-32A-WP06 - Debt Service'!E$27/12,0)),"-")</f>
        <v>0</v>
      </c>
      <c r="H510" s="261">
        <f>IFERROR(IF(-SUM(H$20:H509)+H$15&lt;0.000001,0,IF($C510&gt;='H-32A-WP06 - Debt Service'!F$24,'H-32A-WP06 - Debt Service'!F$27/12,0)),"-")</f>
        <v>0</v>
      </c>
      <c r="I510" s="261">
        <f>IFERROR(IF(-SUM(I$20:I509)+I$15&lt;0.000001,0,IF($C510&gt;='H-32A-WP06 - Debt Service'!G$24,'H-32A-WP06 - Debt Service'!G$27/12,0)),"-")</f>
        <v>0</v>
      </c>
      <c r="J510" s="261">
        <f>IFERROR(IF(-SUM(J$20:J509)+J$15&lt;0.000001,0,IF($C510&gt;='H-32A-WP06 - Debt Service'!H$24,'H-32A-WP06 - Debt Service'!H$27/12,0)),"-")</f>
        <v>0</v>
      </c>
      <c r="K510" s="261">
        <f>IFERROR(IF(-SUM(K$20:K509)+K$15&lt;0.000001,0,IF($C510&gt;='H-32A-WP06 - Debt Service'!I$24,'H-32A-WP06 - Debt Service'!I$27/12,0)),"-")</f>
        <v>0</v>
      </c>
      <c r="L510" s="261">
        <f>IFERROR(IF(-SUM(L$20:L509)+L$15&lt;0.000001,0,IF($C510&gt;='H-32A-WP06 - Debt Service'!J$24,'H-32A-WP06 - Debt Service'!J$27/12,0)),"-")</f>
        <v>0</v>
      </c>
      <c r="M510" s="261">
        <f>IFERROR(IF(-SUM(M$20:M509)+M$15&lt;0.000001,0,IF($C510&gt;='H-32A-WP06 - Debt Service'!K$24,'H-32A-WP06 - Debt Service'!K$27/12,0)),"-")</f>
        <v>0</v>
      </c>
      <c r="N510" s="261"/>
      <c r="O510" s="261"/>
      <c r="P510" s="261">
        <f>IFERROR(IF(-SUM(P$20:P509)+P$15&lt;0.000001,0,IF($C510&gt;='H-32A-WP06 - Debt Service'!M$24,'H-32A-WP06 - Debt Service'!M$27/12,0)),"-")</f>
        <v>0</v>
      </c>
      <c r="Q510" s="261">
        <f>IFERROR(IF(-SUM(Q$20:Q509)+Q$15&lt;0.000001,0,IF($C510&gt;='H-32A-WP06 - Debt Service'!L$24,'H-32A-WP06 - Debt Service'!L$27/12,0)),"-")</f>
        <v>0</v>
      </c>
      <c r="R510" s="261">
        <f>IFERROR(IF(-SUM(R$20:R509)+R$15&lt;0.000001,0,IF($C510&gt;='H-32A-WP06 - Debt Service'!S$24,'H-32A-WP06 - Debt Service'!S$27/12,0)),"-")</f>
        <v>0</v>
      </c>
      <c r="S510" s="261">
        <f>IFERROR(IF(-SUM(S$20:S509)+S$15&lt;0.000001,0,IF($C510&gt;='H-32A-WP06 - Debt Service'!O$24,'H-32A-WP06 - Debt Service'!O$27/12,0)),"-")</f>
        <v>0</v>
      </c>
      <c r="T510" s="261">
        <f>IFERROR(IF(-SUM(T$20:T509)+T$15&lt;0.000001,0,IF($C510&gt;='H-32A-WP06 - Debt Service'!#REF!,'H-32A-WP06 - Debt Service'!#REF!/12,0)),"-")</f>
        <v>0</v>
      </c>
      <c r="U510" s="261">
        <f>IFERROR(IF(-SUM(U$20:U509)+U$15&lt;0.000001,0,IF($C510&gt;='H-32A-WP06 - Debt Service'!T$24,'H-32A-WP06 - Debt Service'!T$27/12,0)),"-")</f>
        <v>0</v>
      </c>
      <c r="V510" s="261">
        <f>IFERROR(IF(-SUM(V$20:V509)+V$15&lt;0.000001,0,IF($C510&gt;='H-32A-WP06 - Debt Service'!N$24,'H-32A-WP06 - Debt Service'!N$27/12,0)),"-")</f>
        <v>0</v>
      </c>
      <c r="W510" s="261">
        <f>IFERROR(IF(-SUM(W$20:W509)+W$15&lt;0.000001,0,IF($C510&gt;='H-32A-WP06 - Debt Service'!Q$24,'H-32A-WP06 - Debt Service'!Q$27/12,0)),"-")</f>
        <v>0</v>
      </c>
      <c r="X510" s="261">
        <f>IFERROR(IF(-SUM(X$20:X509)+X$15&lt;0.000001,0,IF($C510&gt;='H-32A-WP06 - Debt Service'!T$24,'H-32A-WP06 - Debt Service'!T$27/12,0)),"-")</f>
        <v>0</v>
      </c>
      <c r="Y510" s="261">
        <f>IFERROR(IF(-SUM(Y$20:Y509)+Y$15&lt;0.000001,0,IF($C510&gt;='H-32A-WP06 - Debt Service'!#REF!,'H-32A-WP06 - Debt Service'!#REF!/12,0)),"-")</f>
        <v>0</v>
      </c>
      <c r="Z510" s="261">
        <f>IFERROR(IF(-SUM(Z$20:Z509)+Z$15&lt;0.000001,0,IF($C510&gt;='H-32A-WP06 - Debt Service'!S$24,'H-32A-WP06 - Debt Service'!S$27/12,0)),"-")</f>
        <v>0</v>
      </c>
      <c r="AA510" s="261">
        <f>IFERROR(IF(-SUM(AA$20:AA509)+AA$15&lt;0.000001,0,IF($C510&gt;='H-32A-WP06 - Debt Service'!R$24,'H-32A-WP06 - Debt Service'!R$27/12,0)),"-")</f>
        <v>0</v>
      </c>
      <c r="AB510" s="261">
        <f>IFERROR(IF(-SUM(AB$20:AB509)+AB$15&lt;0.000001,0,IF($C510&gt;='H-32A-WP06 - Debt Service'!P$24,'H-32A-WP06 - Debt Service'!P$27/12,0)),"-")</f>
        <v>0</v>
      </c>
      <c r="AC510" s="261">
        <f>IFERROR(IF(-SUM(AC$20:AC509)+AC$15&lt;0.000001,0,IF($C510&gt;='H-32A-WP06 - Debt Service'!#REF!,'H-32A-WP06 - Debt Service'!#REF!/12,0)),"-")</f>
        <v>0</v>
      </c>
      <c r="AD510" s="261">
        <f>IFERROR(IF(-SUM(AD$20:AD509)+AD$15&lt;0.000001,0,IF($C510&gt;='H-32A-WP06 - Debt Service'!#REF!,'H-32A-WP06 - Debt Service'!#REF!/12,0)),"-")</f>
        <v>0</v>
      </c>
      <c r="AE510" s="261">
        <f>IFERROR(IF(-SUM(AE$20:AE509)+AE$15&lt;0.000001,0,IF($C510&gt;='H-32A-WP06 - Debt Service'!#REF!,'H-32A-WP06 - Debt Service'!#REF!/12,0)),"-")</f>
        <v>0</v>
      </c>
      <c r="AF510" s="261">
        <f>IFERROR(IF(-SUM(AF$20:AF509)+AF$15&lt;0.000001,0,IF($C510&gt;='H-32A-WP06 - Debt Service'!#REF!,'H-32A-WP06 - Debt Service'!#REF!/12,0)),"-")</f>
        <v>0</v>
      </c>
      <c r="AH510" s="252">
        <f t="shared" si="32"/>
        <v>2059</v>
      </c>
      <c r="AI510" s="273">
        <f t="shared" si="34"/>
        <v>58380</v>
      </c>
      <c r="AJ510" s="273"/>
      <c r="AK510" s="261" t="str">
        <f>IFERROR(IF(-SUM(AK$20:AK509)+AK$15&lt;0.000001,0,IF($C510&gt;='H-32A-WP06 - Debt Service'!AH$24,'H-32A-WP06 - Debt Service'!AH$27/12,0)),"-")</f>
        <v>-</v>
      </c>
      <c r="AL510" s="261">
        <f>IFERROR(IF(-SUM(AL$20:AL509)+AL$15&lt;0.000001,0,IF($C510&gt;='H-32A-WP06 - Debt Service'!AI$24,'H-32A-WP06 - Debt Service'!AI$27/12,0)),"-")</f>
        <v>0</v>
      </c>
      <c r="AM510" s="261">
        <f>IFERROR(IF(-SUM(AM$20:AM509)+AM$15&lt;0.000001,0,IF($C510&gt;='H-32A-WP06 - Debt Service'!AJ$24,'H-32A-WP06 - Debt Service'!AJ$27/12,0)),"-")</f>
        <v>0</v>
      </c>
      <c r="AN510" s="261">
        <f>IFERROR(IF(-SUM(AN$20:AN509)+AN$15&lt;0.000001,0,IF($C510&gt;='H-32A-WP06 - Debt Service'!AK$24,'H-32A-WP06 - Debt Service'!AK$27/12,0)),"-")</f>
        <v>0</v>
      </c>
      <c r="AO510" s="261">
        <f>IFERROR(IF(-SUM(AO$20:AO509)+AO$15&lt;0.000001,0,IF($C510&gt;='H-32A-WP06 - Debt Service'!AL$24,'H-32A-WP06 - Debt Service'!AL$27/12,0)),"-")</f>
        <v>0</v>
      </c>
      <c r="AP510" s="261">
        <f>IFERROR(IF(-SUM(AP$20:AP509)+AP$15&lt;0.000001,0,IF($C510&gt;='H-32A-WP06 - Debt Service'!AM$24,'H-32A-WP06 - Debt Service'!AM$27/12,0)),"-")</f>
        <v>0</v>
      </c>
      <c r="AQ510" s="261">
        <f>IFERROR(IF(-SUM(AQ$20:AQ509)+AQ$15&lt;0.000001,0,IF($C510&gt;='H-32A-WP06 - Debt Service'!AN$24,'H-32A-WP06 - Debt Service'!AN$27/12,0)),"-")</f>
        <v>0</v>
      </c>
      <c r="AR510" s="261">
        <f>IFERROR(IF(-SUM(AR$20:AR509)+AR$15&lt;0.000001,0,IF($C510&gt;='H-32A-WP06 - Debt Service'!AO$24,'H-32A-WP06 - Debt Service'!AO$27/12,0)),"-")</f>
        <v>0</v>
      </c>
      <c r="AS510" s="261">
        <f>IFERROR(IF(-SUM(AS$20:AS509)+AS$15&lt;0.000001,0,IF($C510&gt;='H-32A-WP06 - Debt Service'!AP$24,'H-32A-WP06 - Debt Service'!AP$27/12,0)),"-")</f>
        <v>0</v>
      </c>
      <c r="AT510" s="261">
        <f>IFERROR(IF(-SUM(AT$20:AT509)+AT$15&lt;0.000001,0,IF($C510&gt;='H-32A-WP06 - Debt Service'!AQ$24,'H-32A-WP06 - Debt Service'!AQ$27/12,0)),"-")</f>
        <v>0</v>
      </c>
    </row>
    <row r="511" spans="2:46" x14ac:dyDescent="0.35">
      <c r="B511" s="252">
        <f t="shared" si="31"/>
        <v>2059</v>
      </c>
      <c r="C511" s="273">
        <f t="shared" si="33"/>
        <v>58410</v>
      </c>
      <c r="D511" s="273"/>
      <c r="E511" s="261">
        <f>IFERROR(IF(-SUM(E$20:E510)+E$15&lt;0.000001,0,IF($C511&gt;='H-32A-WP06 - Debt Service'!C$24,'H-32A-WP06 - Debt Service'!C$27/12,0)),"-")</f>
        <v>0</v>
      </c>
      <c r="F511" s="261">
        <f>IFERROR(IF(-SUM(F$20:F510)+F$15&lt;0.000001,0,IF($C511&gt;='H-32A-WP06 - Debt Service'!D$24,'H-32A-WP06 - Debt Service'!D$27/12,0)),"-")</f>
        <v>0</v>
      </c>
      <c r="G511" s="261">
        <f>IFERROR(IF(-SUM(G$20:G510)+G$15&lt;0.000001,0,IF($C511&gt;='H-32A-WP06 - Debt Service'!E$24,'H-32A-WP06 - Debt Service'!E$27/12,0)),"-")</f>
        <v>0</v>
      </c>
      <c r="H511" s="261">
        <f>IFERROR(IF(-SUM(H$20:H510)+H$15&lt;0.000001,0,IF($C511&gt;='H-32A-WP06 - Debt Service'!F$24,'H-32A-WP06 - Debt Service'!F$27/12,0)),"-")</f>
        <v>0</v>
      </c>
      <c r="I511" s="261">
        <f>IFERROR(IF(-SUM(I$20:I510)+I$15&lt;0.000001,0,IF($C511&gt;='H-32A-WP06 - Debt Service'!G$24,'H-32A-WP06 - Debt Service'!G$27/12,0)),"-")</f>
        <v>0</v>
      </c>
      <c r="J511" s="261">
        <f>IFERROR(IF(-SUM(J$20:J510)+J$15&lt;0.000001,0,IF($C511&gt;='H-32A-WP06 - Debt Service'!H$24,'H-32A-WP06 - Debt Service'!H$27/12,0)),"-")</f>
        <v>0</v>
      </c>
      <c r="K511" s="261">
        <f>IFERROR(IF(-SUM(K$20:K510)+K$15&lt;0.000001,0,IF($C511&gt;='H-32A-WP06 - Debt Service'!I$24,'H-32A-WP06 - Debt Service'!I$27/12,0)),"-")</f>
        <v>0</v>
      </c>
      <c r="L511" s="261">
        <f>IFERROR(IF(-SUM(L$20:L510)+L$15&lt;0.000001,0,IF($C511&gt;='H-32A-WP06 - Debt Service'!J$24,'H-32A-WP06 - Debt Service'!J$27/12,0)),"-")</f>
        <v>0</v>
      </c>
      <c r="M511" s="261">
        <f>IFERROR(IF(-SUM(M$20:M510)+M$15&lt;0.000001,0,IF($C511&gt;='H-32A-WP06 - Debt Service'!K$24,'H-32A-WP06 - Debt Service'!K$27/12,0)),"-")</f>
        <v>0</v>
      </c>
      <c r="N511" s="261"/>
      <c r="O511" s="261"/>
      <c r="P511" s="261">
        <f>IFERROR(IF(-SUM(P$20:P510)+P$15&lt;0.000001,0,IF($C511&gt;='H-32A-WP06 - Debt Service'!M$24,'H-32A-WP06 - Debt Service'!M$27/12,0)),"-")</f>
        <v>0</v>
      </c>
      <c r="Q511" s="261">
        <f>IFERROR(IF(-SUM(Q$20:Q510)+Q$15&lt;0.000001,0,IF($C511&gt;='H-32A-WP06 - Debt Service'!L$24,'H-32A-WP06 - Debt Service'!L$27/12,0)),"-")</f>
        <v>0</v>
      </c>
      <c r="R511" s="261">
        <f>IFERROR(IF(-SUM(R$20:R510)+R$15&lt;0.000001,0,IF($C511&gt;='H-32A-WP06 - Debt Service'!S$24,'H-32A-WP06 - Debt Service'!S$27/12,0)),"-")</f>
        <v>0</v>
      </c>
      <c r="S511" s="261">
        <f>IFERROR(IF(-SUM(S$20:S510)+S$15&lt;0.000001,0,IF($C511&gt;='H-32A-WP06 - Debt Service'!O$24,'H-32A-WP06 - Debt Service'!O$27/12,0)),"-")</f>
        <v>0</v>
      </c>
      <c r="T511" s="261">
        <f>IFERROR(IF(-SUM(T$20:T510)+T$15&lt;0.000001,0,IF($C511&gt;='H-32A-WP06 - Debt Service'!#REF!,'H-32A-WP06 - Debt Service'!#REF!/12,0)),"-")</f>
        <v>0</v>
      </c>
      <c r="U511" s="261">
        <f>IFERROR(IF(-SUM(U$20:U510)+U$15&lt;0.000001,0,IF($C511&gt;='H-32A-WP06 - Debt Service'!T$24,'H-32A-WP06 - Debt Service'!T$27/12,0)),"-")</f>
        <v>0</v>
      </c>
      <c r="V511" s="261">
        <f>IFERROR(IF(-SUM(V$20:V510)+V$15&lt;0.000001,0,IF($C511&gt;='H-32A-WP06 - Debt Service'!N$24,'H-32A-WP06 - Debt Service'!N$27/12,0)),"-")</f>
        <v>0</v>
      </c>
      <c r="W511" s="261">
        <f>IFERROR(IF(-SUM(W$20:W510)+W$15&lt;0.000001,0,IF($C511&gt;='H-32A-WP06 - Debt Service'!Q$24,'H-32A-WP06 - Debt Service'!Q$27/12,0)),"-")</f>
        <v>0</v>
      </c>
      <c r="X511" s="261">
        <f>IFERROR(IF(-SUM(X$20:X510)+X$15&lt;0.000001,0,IF($C511&gt;='H-32A-WP06 - Debt Service'!T$24,'H-32A-WP06 - Debt Service'!T$27/12,0)),"-")</f>
        <v>0</v>
      </c>
      <c r="Y511" s="261">
        <f>IFERROR(IF(-SUM(Y$20:Y510)+Y$15&lt;0.000001,0,IF($C511&gt;='H-32A-WP06 - Debt Service'!#REF!,'H-32A-WP06 - Debt Service'!#REF!/12,0)),"-")</f>
        <v>0</v>
      </c>
      <c r="Z511" s="261">
        <f>IFERROR(IF(-SUM(Z$20:Z510)+Z$15&lt;0.000001,0,IF($C511&gt;='H-32A-WP06 - Debt Service'!S$24,'H-32A-WP06 - Debt Service'!S$27/12,0)),"-")</f>
        <v>0</v>
      </c>
      <c r="AA511" s="261">
        <f>IFERROR(IF(-SUM(AA$20:AA510)+AA$15&lt;0.000001,0,IF($C511&gt;='H-32A-WP06 - Debt Service'!R$24,'H-32A-WP06 - Debt Service'!R$27/12,0)),"-")</f>
        <v>0</v>
      </c>
      <c r="AB511" s="261">
        <f>IFERROR(IF(-SUM(AB$20:AB510)+AB$15&lt;0.000001,0,IF($C511&gt;='H-32A-WP06 - Debt Service'!P$24,'H-32A-WP06 - Debt Service'!P$27/12,0)),"-")</f>
        <v>0</v>
      </c>
      <c r="AC511" s="261">
        <f>IFERROR(IF(-SUM(AC$20:AC510)+AC$15&lt;0.000001,0,IF($C511&gt;='H-32A-WP06 - Debt Service'!#REF!,'H-32A-WP06 - Debt Service'!#REF!/12,0)),"-")</f>
        <v>0</v>
      </c>
      <c r="AD511" s="261">
        <f>IFERROR(IF(-SUM(AD$20:AD510)+AD$15&lt;0.000001,0,IF($C511&gt;='H-32A-WP06 - Debt Service'!#REF!,'H-32A-WP06 - Debt Service'!#REF!/12,0)),"-")</f>
        <v>0</v>
      </c>
      <c r="AE511" s="261">
        <f>IFERROR(IF(-SUM(AE$20:AE510)+AE$15&lt;0.000001,0,IF($C511&gt;='H-32A-WP06 - Debt Service'!#REF!,'H-32A-WP06 - Debt Service'!#REF!/12,0)),"-")</f>
        <v>0</v>
      </c>
      <c r="AF511" s="261">
        <f>IFERROR(IF(-SUM(AF$20:AF510)+AF$15&lt;0.000001,0,IF($C511&gt;='H-32A-WP06 - Debt Service'!#REF!,'H-32A-WP06 - Debt Service'!#REF!/12,0)),"-")</f>
        <v>0</v>
      </c>
      <c r="AH511" s="252">
        <f t="shared" si="32"/>
        <v>2059</v>
      </c>
      <c r="AI511" s="273">
        <f t="shared" si="34"/>
        <v>58410</v>
      </c>
      <c r="AJ511" s="273"/>
      <c r="AK511" s="261" t="str">
        <f>IFERROR(IF(-SUM(AK$20:AK510)+AK$15&lt;0.000001,0,IF($C511&gt;='H-32A-WP06 - Debt Service'!AH$24,'H-32A-WP06 - Debt Service'!AH$27/12,0)),"-")</f>
        <v>-</v>
      </c>
      <c r="AL511" s="261">
        <f>IFERROR(IF(-SUM(AL$20:AL510)+AL$15&lt;0.000001,0,IF($C511&gt;='H-32A-WP06 - Debt Service'!AI$24,'H-32A-WP06 - Debt Service'!AI$27/12,0)),"-")</f>
        <v>0</v>
      </c>
      <c r="AM511" s="261">
        <f>IFERROR(IF(-SUM(AM$20:AM510)+AM$15&lt;0.000001,0,IF($C511&gt;='H-32A-WP06 - Debt Service'!AJ$24,'H-32A-WP06 - Debt Service'!AJ$27/12,0)),"-")</f>
        <v>0</v>
      </c>
      <c r="AN511" s="261">
        <f>IFERROR(IF(-SUM(AN$20:AN510)+AN$15&lt;0.000001,0,IF($C511&gt;='H-32A-WP06 - Debt Service'!AK$24,'H-32A-WP06 - Debt Service'!AK$27/12,0)),"-")</f>
        <v>0</v>
      </c>
      <c r="AO511" s="261">
        <f>IFERROR(IF(-SUM(AO$20:AO510)+AO$15&lt;0.000001,0,IF($C511&gt;='H-32A-WP06 - Debt Service'!AL$24,'H-32A-WP06 - Debt Service'!AL$27/12,0)),"-")</f>
        <v>0</v>
      </c>
      <c r="AP511" s="261">
        <f>IFERROR(IF(-SUM(AP$20:AP510)+AP$15&lt;0.000001,0,IF($C511&gt;='H-32A-WP06 - Debt Service'!AM$24,'H-32A-WP06 - Debt Service'!AM$27/12,0)),"-")</f>
        <v>0</v>
      </c>
      <c r="AQ511" s="261">
        <f>IFERROR(IF(-SUM(AQ$20:AQ510)+AQ$15&lt;0.000001,0,IF($C511&gt;='H-32A-WP06 - Debt Service'!AN$24,'H-32A-WP06 - Debt Service'!AN$27/12,0)),"-")</f>
        <v>0</v>
      </c>
      <c r="AR511" s="261">
        <f>IFERROR(IF(-SUM(AR$20:AR510)+AR$15&lt;0.000001,0,IF($C511&gt;='H-32A-WP06 - Debt Service'!AO$24,'H-32A-WP06 - Debt Service'!AO$27/12,0)),"-")</f>
        <v>0</v>
      </c>
      <c r="AS511" s="261">
        <f>IFERROR(IF(-SUM(AS$20:AS510)+AS$15&lt;0.000001,0,IF($C511&gt;='H-32A-WP06 - Debt Service'!AP$24,'H-32A-WP06 - Debt Service'!AP$27/12,0)),"-")</f>
        <v>0</v>
      </c>
      <c r="AT511" s="261">
        <f>IFERROR(IF(-SUM(AT$20:AT510)+AT$15&lt;0.000001,0,IF($C511&gt;='H-32A-WP06 - Debt Service'!AQ$24,'H-32A-WP06 - Debt Service'!AQ$27/12,0)),"-")</f>
        <v>0</v>
      </c>
    </row>
    <row r="512" spans="2:46" x14ac:dyDescent="0.35">
      <c r="B512" s="252">
        <f t="shared" si="31"/>
        <v>2060</v>
      </c>
      <c r="C512" s="273">
        <f t="shared" si="33"/>
        <v>58441</v>
      </c>
      <c r="D512" s="273"/>
      <c r="E512" s="261">
        <f>IFERROR(IF(-SUM(E$20:E511)+E$15&lt;0.000001,0,IF($C512&gt;='H-32A-WP06 - Debt Service'!C$24,'H-32A-WP06 - Debt Service'!C$27/12,0)),"-")</f>
        <v>0</v>
      </c>
      <c r="F512" s="261">
        <f>IFERROR(IF(-SUM(F$20:F511)+F$15&lt;0.000001,0,IF($C512&gt;='H-32A-WP06 - Debt Service'!D$24,'H-32A-WP06 - Debt Service'!D$27/12,0)),"-")</f>
        <v>0</v>
      </c>
      <c r="G512" s="261">
        <f>IFERROR(IF(-SUM(G$20:G511)+G$15&lt;0.000001,0,IF($C512&gt;='H-32A-WP06 - Debt Service'!E$24,'H-32A-WP06 - Debt Service'!E$27/12,0)),"-")</f>
        <v>0</v>
      </c>
      <c r="H512" s="261">
        <f>IFERROR(IF(-SUM(H$20:H511)+H$15&lt;0.000001,0,IF($C512&gt;='H-32A-WP06 - Debt Service'!F$24,'H-32A-WP06 - Debt Service'!F$27/12,0)),"-")</f>
        <v>0</v>
      </c>
      <c r="I512" s="261">
        <f>IFERROR(IF(-SUM(I$20:I511)+I$15&lt;0.000001,0,IF($C512&gt;='H-32A-WP06 - Debt Service'!G$24,'H-32A-WP06 - Debt Service'!G$27/12,0)),"-")</f>
        <v>0</v>
      </c>
      <c r="J512" s="261">
        <f>IFERROR(IF(-SUM(J$20:J511)+J$15&lt;0.000001,0,IF($C512&gt;='H-32A-WP06 - Debt Service'!H$24,'H-32A-WP06 - Debt Service'!H$27/12,0)),"-")</f>
        <v>0</v>
      </c>
      <c r="K512" s="261">
        <f>IFERROR(IF(-SUM(K$20:K511)+K$15&lt;0.000001,0,IF($C512&gt;='H-32A-WP06 - Debt Service'!I$24,'H-32A-WP06 - Debt Service'!I$27/12,0)),"-")</f>
        <v>0</v>
      </c>
      <c r="L512" s="261">
        <f>IFERROR(IF(-SUM(L$20:L511)+L$15&lt;0.000001,0,IF($C512&gt;='H-32A-WP06 - Debt Service'!J$24,'H-32A-WP06 - Debt Service'!J$27/12,0)),"-")</f>
        <v>0</v>
      </c>
      <c r="M512" s="261">
        <f>IFERROR(IF(-SUM(M$20:M511)+M$15&lt;0.000001,0,IF($C512&gt;='H-32A-WP06 - Debt Service'!K$24,'H-32A-WP06 - Debt Service'!K$27/12,0)),"-")</f>
        <v>0</v>
      </c>
      <c r="N512" s="261"/>
      <c r="O512" s="261"/>
      <c r="P512" s="261">
        <f>IFERROR(IF(-SUM(P$20:P511)+P$15&lt;0.000001,0,IF($C512&gt;='H-32A-WP06 - Debt Service'!M$24,'H-32A-WP06 - Debt Service'!M$27/12,0)),"-")</f>
        <v>0</v>
      </c>
      <c r="Q512" s="261">
        <f>IFERROR(IF(-SUM(Q$20:Q511)+Q$15&lt;0.000001,0,IF($C512&gt;='H-32A-WP06 - Debt Service'!L$24,'H-32A-WP06 - Debt Service'!L$27/12,0)),"-")</f>
        <v>0</v>
      </c>
      <c r="R512" s="261">
        <f>IFERROR(IF(-SUM(R$20:R511)+R$15&lt;0.000001,0,IF($C512&gt;='H-32A-WP06 - Debt Service'!S$24,'H-32A-WP06 - Debt Service'!S$27/12,0)),"-")</f>
        <v>0</v>
      </c>
      <c r="S512" s="261">
        <f>IFERROR(IF(-SUM(S$20:S511)+S$15&lt;0.000001,0,IF($C512&gt;='H-32A-WP06 - Debt Service'!O$24,'H-32A-WP06 - Debt Service'!O$27/12,0)),"-")</f>
        <v>0</v>
      </c>
      <c r="T512" s="261">
        <f>IFERROR(IF(-SUM(T$20:T511)+T$15&lt;0.000001,0,IF($C512&gt;='H-32A-WP06 - Debt Service'!#REF!,'H-32A-WP06 - Debt Service'!#REF!/12,0)),"-")</f>
        <v>0</v>
      </c>
      <c r="U512" s="261">
        <f>IFERROR(IF(-SUM(U$20:U511)+U$15&lt;0.000001,0,IF($C512&gt;='H-32A-WP06 - Debt Service'!T$24,'H-32A-WP06 - Debt Service'!T$27/12,0)),"-")</f>
        <v>0</v>
      </c>
      <c r="V512" s="261">
        <f>IFERROR(IF(-SUM(V$20:V511)+V$15&lt;0.000001,0,IF($C512&gt;='H-32A-WP06 - Debt Service'!N$24,'H-32A-WP06 - Debt Service'!N$27/12,0)),"-")</f>
        <v>0</v>
      </c>
      <c r="W512" s="261">
        <f>IFERROR(IF(-SUM(W$20:W511)+W$15&lt;0.000001,0,IF($C512&gt;='H-32A-WP06 - Debt Service'!Q$24,'H-32A-WP06 - Debt Service'!Q$27/12,0)),"-")</f>
        <v>0</v>
      </c>
      <c r="X512" s="261">
        <f>IFERROR(IF(-SUM(X$20:X511)+X$15&lt;0.000001,0,IF($C512&gt;='H-32A-WP06 - Debt Service'!T$24,'H-32A-WP06 - Debt Service'!T$27/12,0)),"-")</f>
        <v>0</v>
      </c>
      <c r="Y512" s="261">
        <f>IFERROR(IF(-SUM(Y$20:Y511)+Y$15&lt;0.000001,0,IF($C512&gt;='H-32A-WP06 - Debt Service'!#REF!,'H-32A-WP06 - Debt Service'!#REF!/12,0)),"-")</f>
        <v>0</v>
      </c>
      <c r="Z512" s="261">
        <f>IFERROR(IF(-SUM(Z$20:Z511)+Z$15&lt;0.000001,0,IF($C512&gt;='H-32A-WP06 - Debt Service'!S$24,'H-32A-WP06 - Debt Service'!S$27/12,0)),"-")</f>
        <v>0</v>
      </c>
      <c r="AA512" s="261">
        <f>IFERROR(IF(-SUM(AA$20:AA511)+AA$15&lt;0.000001,0,IF($C512&gt;='H-32A-WP06 - Debt Service'!R$24,'H-32A-WP06 - Debt Service'!R$27/12,0)),"-")</f>
        <v>0</v>
      </c>
      <c r="AB512" s="261">
        <f>IFERROR(IF(-SUM(AB$20:AB511)+AB$15&lt;0.000001,0,IF($C512&gt;='H-32A-WP06 - Debt Service'!P$24,'H-32A-WP06 - Debt Service'!P$27/12,0)),"-")</f>
        <v>0</v>
      </c>
      <c r="AC512" s="261">
        <f>IFERROR(IF(-SUM(AC$20:AC511)+AC$15&lt;0.000001,0,IF($C512&gt;='H-32A-WP06 - Debt Service'!#REF!,'H-32A-WP06 - Debt Service'!#REF!/12,0)),"-")</f>
        <v>0</v>
      </c>
      <c r="AD512" s="261">
        <f>IFERROR(IF(-SUM(AD$20:AD511)+AD$15&lt;0.000001,0,IF($C512&gt;='H-32A-WP06 - Debt Service'!#REF!,'H-32A-WP06 - Debt Service'!#REF!/12,0)),"-")</f>
        <v>0</v>
      </c>
      <c r="AE512" s="261">
        <f>IFERROR(IF(-SUM(AE$20:AE511)+AE$15&lt;0.000001,0,IF($C512&gt;='H-32A-WP06 - Debt Service'!#REF!,'H-32A-WP06 - Debt Service'!#REF!/12,0)),"-")</f>
        <v>0</v>
      </c>
      <c r="AF512" s="261">
        <f>IFERROR(IF(-SUM(AF$20:AF511)+AF$15&lt;0.000001,0,IF($C512&gt;='H-32A-WP06 - Debt Service'!#REF!,'H-32A-WP06 - Debt Service'!#REF!/12,0)),"-")</f>
        <v>0</v>
      </c>
      <c r="AH512" s="252">
        <f t="shared" si="32"/>
        <v>2060</v>
      </c>
      <c r="AI512" s="273">
        <f t="shared" si="34"/>
        <v>58441</v>
      </c>
      <c r="AJ512" s="273"/>
      <c r="AK512" s="261" t="str">
        <f>IFERROR(IF(-SUM(AK$20:AK511)+AK$15&lt;0.000001,0,IF($C512&gt;='H-32A-WP06 - Debt Service'!AH$24,'H-32A-WP06 - Debt Service'!AH$27/12,0)),"-")</f>
        <v>-</v>
      </c>
      <c r="AL512" s="261">
        <f>IFERROR(IF(-SUM(AL$20:AL511)+AL$15&lt;0.000001,0,IF($C512&gt;='H-32A-WP06 - Debt Service'!AI$24,'H-32A-WP06 - Debt Service'!AI$27/12,0)),"-")</f>
        <v>0</v>
      </c>
      <c r="AM512" s="261">
        <f>IFERROR(IF(-SUM(AM$20:AM511)+AM$15&lt;0.000001,0,IF($C512&gt;='H-32A-WP06 - Debt Service'!AJ$24,'H-32A-WP06 - Debt Service'!AJ$27/12,0)),"-")</f>
        <v>0</v>
      </c>
      <c r="AN512" s="261">
        <f>IFERROR(IF(-SUM(AN$20:AN511)+AN$15&lt;0.000001,0,IF($C512&gt;='H-32A-WP06 - Debt Service'!AK$24,'H-32A-WP06 - Debt Service'!AK$27/12,0)),"-")</f>
        <v>0</v>
      </c>
      <c r="AO512" s="261">
        <f>IFERROR(IF(-SUM(AO$20:AO511)+AO$15&lt;0.000001,0,IF($C512&gt;='H-32A-WP06 - Debt Service'!AL$24,'H-32A-WP06 - Debt Service'!AL$27/12,0)),"-")</f>
        <v>0</v>
      </c>
      <c r="AP512" s="261">
        <f>IFERROR(IF(-SUM(AP$20:AP511)+AP$15&lt;0.000001,0,IF($C512&gt;='H-32A-WP06 - Debt Service'!AM$24,'H-32A-WP06 - Debt Service'!AM$27/12,0)),"-")</f>
        <v>0</v>
      </c>
      <c r="AQ512" s="261">
        <f>IFERROR(IF(-SUM(AQ$20:AQ511)+AQ$15&lt;0.000001,0,IF($C512&gt;='H-32A-WP06 - Debt Service'!AN$24,'H-32A-WP06 - Debt Service'!AN$27/12,0)),"-")</f>
        <v>0</v>
      </c>
      <c r="AR512" s="261">
        <f>IFERROR(IF(-SUM(AR$20:AR511)+AR$15&lt;0.000001,0,IF($C512&gt;='H-32A-WP06 - Debt Service'!AO$24,'H-32A-WP06 - Debt Service'!AO$27/12,0)),"-")</f>
        <v>0</v>
      </c>
      <c r="AS512" s="261">
        <f>IFERROR(IF(-SUM(AS$20:AS511)+AS$15&lt;0.000001,0,IF($C512&gt;='H-32A-WP06 - Debt Service'!AP$24,'H-32A-WP06 - Debt Service'!AP$27/12,0)),"-")</f>
        <v>0</v>
      </c>
      <c r="AT512" s="261">
        <f>IFERROR(IF(-SUM(AT$20:AT511)+AT$15&lt;0.000001,0,IF($C512&gt;='H-32A-WP06 - Debt Service'!AQ$24,'H-32A-WP06 - Debt Service'!AQ$27/12,0)),"-")</f>
        <v>0</v>
      </c>
    </row>
    <row r="513" spans="2:46" x14ac:dyDescent="0.35">
      <c r="B513" s="252">
        <f t="shared" si="31"/>
        <v>2060</v>
      </c>
      <c r="C513" s="273">
        <f t="shared" si="33"/>
        <v>58472</v>
      </c>
      <c r="D513" s="273"/>
      <c r="E513" s="261">
        <f>IFERROR(IF(-SUM(E$20:E512)+E$15&lt;0.000001,0,IF($C513&gt;='H-32A-WP06 - Debt Service'!C$24,'H-32A-WP06 - Debt Service'!C$27/12,0)),"-")</f>
        <v>0</v>
      </c>
      <c r="F513" s="261">
        <f>IFERROR(IF(-SUM(F$20:F512)+F$15&lt;0.000001,0,IF($C513&gt;='H-32A-WP06 - Debt Service'!D$24,'H-32A-WP06 - Debt Service'!D$27/12,0)),"-")</f>
        <v>0</v>
      </c>
      <c r="G513" s="261">
        <f>IFERROR(IF(-SUM(G$20:G512)+G$15&lt;0.000001,0,IF($C513&gt;='H-32A-WP06 - Debt Service'!E$24,'H-32A-WP06 - Debt Service'!E$27/12,0)),"-")</f>
        <v>0</v>
      </c>
      <c r="H513" s="261">
        <f>IFERROR(IF(-SUM(H$20:H512)+H$15&lt;0.000001,0,IF($C513&gt;='H-32A-WP06 - Debt Service'!F$24,'H-32A-WP06 - Debt Service'!F$27/12,0)),"-")</f>
        <v>0</v>
      </c>
      <c r="I513" s="261">
        <f>IFERROR(IF(-SUM(I$20:I512)+I$15&lt;0.000001,0,IF($C513&gt;='H-32A-WP06 - Debt Service'!G$24,'H-32A-WP06 - Debt Service'!G$27/12,0)),"-")</f>
        <v>0</v>
      </c>
      <c r="J513" s="261">
        <f>IFERROR(IF(-SUM(J$20:J512)+J$15&lt;0.000001,0,IF($C513&gt;='H-32A-WP06 - Debt Service'!H$24,'H-32A-WP06 - Debt Service'!H$27/12,0)),"-")</f>
        <v>0</v>
      </c>
      <c r="K513" s="261">
        <f>IFERROR(IF(-SUM(K$20:K512)+K$15&lt;0.000001,0,IF($C513&gt;='H-32A-WP06 - Debt Service'!I$24,'H-32A-WP06 - Debt Service'!I$27/12,0)),"-")</f>
        <v>0</v>
      </c>
      <c r="L513" s="261">
        <f>IFERROR(IF(-SUM(L$20:L512)+L$15&lt;0.000001,0,IF($C513&gt;='H-32A-WP06 - Debt Service'!J$24,'H-32A-WP06 - Debt Service'!J$27/12,0)),"-")</f>
        <v>0</v>
      </c>
      <c r="M513" s="261">
        <f>IFERROR(IF(-SUM(M$20:M512)+M$15&lt;0.000001,0,IF($C513&gt;='H-32A-WP06 - Debt Service'!K$24,'H-32A-WP06 - Debt Service'!K$27/12,0)),"-")</f>
        <v>0</v>
      </c>
      <c r="N513" s="261"/>
      <c r="O513" s="261"/>
      <c r="P513" s="261">
        <f>IFERROR(IF(-SUM(P$20:P512)+P$15&lt;0.000001,0,IF($C513&gt;='H-32A-WP06 - Debt Service'!M$24,'H-32A-WP06 - Debt Service'!M$27/12,0)),"-")</f>
        <v>0</v>
      </c>
      <c r="Q513" s="261">
        <f>IFERROR(IF(-SUM(Q$20:Q512)+Q$15&lt;0.000001,0,IF($C513&gt;='H-32A-WP06 - Debt Service'!L$24,'H-32A-WP06 - Debt Service'!L$27/12,0)),"-")</f>
        <v>0</v>
      </c>
      <c r="R513" s="261">
        <f>IFERROR(IF(-SUM(R$20:R512)+R$15&lt;0.000001,0,IF($C513&gt;='H-32A-WP06 - Debt Service'!S$24,'H-32A-WP06 - Debt Service'!S$27/12,0)),"-")</f>
        <v>0</v>
      </c>
      <c r="S513" s="261">
        <f>IFERROR(IF(-SUM(S$20:S512)+S$15&lt;0.000001,0,IF($C513&gt;='H-32A-WP06 - Debt Service'!O$24,'H-32A-WP06 - Debt Service'!O$27/12,0)),"-")</f>
        <v>0</v>
      </c>
      <c r="T513" s="261">
        <f>IFERROR(IF(-SUM(T$20:T512)+T$15&lt;0.000001,0,IF($C513&gt;='H-32A-WP06 - Debt Service'!#REF!,'H-32A-WP06 - Debt Service'!#REF!/12,0)),"-")</f>
        <v>0</v>
      </c>
      <c r="U513" s="261">
        <f>IFERROR(IF(-SUM(U$20:U512)+U$15&lt;0.000001,0,IF($C513&gt;='H-32A-WP06 - Debt Service'!T$24,'H-32A-WP06 - Debt Service'!T$27/12,0)),"-")</f>
        <v>0</v>
      </c>
      <c r="V513" s="261">
        <f>IFERROR(IF(-SUM(V$20:V512)+V$15&lt;0.000001,0,IF($C513&gt;='H-32A-WP06 - Debt Service'!N$24,'H-32A-WP06 - Debt Service'!N$27/12,0)),"-")</f>
        <v>0</v>
      </c>
      <c r="W513" s="261">
        <f>IFERROR(IF(-SUM(W$20:W512)+W$15&lt;0.000001,0,IF($C513&gt;='H-32A-WP06 - Debt Service'!Q$24,'H-32A-WP06 - Debt Service'!Q$27/12,0)),"-")</f>
        <v>0</v>
      </c>
      <c r="X513" s="261">
        <f>IFERROR(IF(-SUM(X$20:X512)+X$15&lt;0.000001,0,IF($C513&gt;='H-32A-WP06 - Debt Service'!T$24,'H-32A-WP06 - Debt Service'!T$27/12,0)),"-")</f>
        <v>0</v>
      </c>
      <c r="Y513" s="261">
        <f>IFERROR(IF(-SUM(Y$20:Y512)+Y$15&lt;0.000001,0,IF($C513&gt;='H-32A-WP06 - Debt Service'!#REF!,'H-32A-WP06 - Debt Service'!#REF!/12,0)),"-")</f>
        <v>0</v>
      </c>
      <c r="Z513" s="261">
        <f>IFERROR(IF(-SUM(Z$20:Z512)+Z$15&lt;0.000001,0,IF($C513&gt;='H-32A-WP06 - Debt Service'!S$24,'H-32A-WP06 - Debt Service'!S$27/12,0)),"-")</f>
        <v>0</v>
      </c>
      <c r="AA513" s="261">
        <f>IFERROR(IF(-SUM(AA$20:AA512)+AA$15&lt;0.000001,0,IF($C513&gt;='H-32A-WP06 - Debt Service'!R$24,'H-32A-WP06 - Debt Service'!R$27/12,0)),"-")</f>
        <v>0</v>
      </c>
      <c r="AB513" s="261">
        <f>IFERROR(IF(-SUM(AB$20:AB512)+AB$15&lt;0.000001,0,IF($C513&gt;='H-32A-WP06 - Debt Service'!P$24,'H-32A-WP06 - Debt Service'!P$27/12,0)),"-")</f>
        <v>0</v>
      </c>
      <c r="AC513" s="261">
        <f>IFERROR(IF(-SUM(AC$20:AC512)+AC$15&lt;0.000001,0,IF($C513&gt;='H-32A-WP06 - Debt Service'!#REF!,'H-32A-WP06 - Debt Service'!#REF!/12,0)),"-")</f>
        <v>0</v>
      </c>
      <c r="AD513" s="261">
        <f>IFERROR(IF(-SUM(AD$20:AD512)+AD$15&lt;0.000001,0,IF($C513&gt;='H-32A-WP06 - Debt Service'!#REF!,'H-32A-WP06 - Debt Service'!#REF!/12,0)),"-")</f>
        <v>0</v>
      </c>
      <c r="AE513" s="261">
        <f>IFERROR(IF(-SUM(AE$20:AE512)+AE$15&lt;0.000001,0,IF($C513&gt;='H-32A-WP06 - Debt Service'!#REF!,'H-32A-WP06 - Debt Service'!#REF!/12,0)),"-")</f>
        <v>0</v>
      </c>
      <c r="AF513" s="261">
        <f>IFERROR(IF(-SUM(AF$20:AF512)+AF$15&lt;0.000001,0,IF($C513&gt;='H-32A-WP06 - Debt Service'!#REF!,'H-32A-WP06 - Debt Service'!#REF!/12,0)),"-")</f>
        <v>0</v>
      </c>
      <c r="AH513" s="252">
        <f t="shared" si="32"/>
        <v>2060</v>
      </c>
      <c r="AI513" s="273">
        <f t="shared" si="34"/>
        <v>58472</v>
      </c>
      <c r="AJ513" s="273"/>
      <c r="AK513" s="261" t="str">
        <f>IFERROR(IF(-SUM(AK$20:AK512)+AK$15&lt;0.000001,0,IF($C513&gt;='H-32A-WP06 - Debt Service'!AH$24,'H-32A-WP06 - Debt Service'!AH$27/12,0)),"-")</f>
        <v>-</v>
      </c>
      <c r="AL513" s="261">
        <f>IFERROR(IF(-SUM(AL$20:AL512)+AL$15&lt;0.000001,0,IF($C513&gt;='H-32A-WP06 - Debt Service'!AI$24,'H-32A-WP06 - Debt Service'!AI$27/12,0)),"-")</f>
        <v>0</v>
      </c>
      <c r="AM513" s="261">
        <f>IFERROR(IF(-SUM(AM$20:AM512)+AM$15&lt;0.000001,0,IF($C513&gt;='H-32A-WP06 - Debt Service'!AJ$24,'H-32A-WP06 - Debt Service'!AJ$27/12,0)),"-")</f>
        <v>0</v>
      </c>
      <c r="AN513" s="261">
        <f>IFERROR(IF(-SUM(AN$20:AN512)+AN$15&lt;0.000001,0,IF($C513&gt;='H-32A-WP06 - Debt Service'!AK$24,'H-32A-WP06 - Debt Service'!AK$27/12,0)),"-")</f>
        <v>0</v>
      </c>
      <c r="AO513" s="261">
        <f>IFERROR(IF(-SUM(AO$20:AO512)+AO$15&lt;0.000001,0,IF($C513&gt;='H-32A-WP06 - Debt Service'!AL$24,'H-32A-WP06 - Debt Service'!AL$27/12,0)),"-")</f>
        <v>0</v>
      </c>
      <c r="AP513" s="261">
        <f>IFERROR(IF(-SUM(AP$20:AP512)+AP$15&lt;0.000001,0,IF($C513&gt;='H-32A-WP06 - Debt Service'!AM$24,'H-32A-WP06 - Debt Service'!AM$27/12,0)),"-")</f>
        <v>0</v>
      </c>
      <c r="AQ513" s="261">
        <f>IFERROR(IF(-SUM(AQ$20:AQ512)+AQ$15&lt;0.000001,0,IF($C513&gt;='H-32A-WP06 - Debt Service'!AN$24,'H-32A-WP06 - Debt Service'!AN$27/12,0)),"-")</f>
        <v>0</v>
      </c>
      <c r="AR513" s="261">
        <f>IFERROR(IF(-SUM(AR$20:AR512)+AR$15&lt;0.000001,0,IF($C513&gt;='H-32A-WP06 - Debt Service'!AO$24,'H-32A-WP06 - Debt Service'!AO$27/12,0)),"-")</f>
        <v>0</v>
      </c>
      <c r="AS513" s="261">
        <f>IFERROR(IF(-SUM(AS$20:AS512)+AS$15&lt;0.000001,0,IF($C513&gt;='H-32A-WP06 - Debt Service'!AP$24,'H-32A-WP06 - Debt Service'!AP$27/12,0)),"-")</f>
        <v>0</v>
      </c>
      <c r="AT513" s="261">
        <f>IFERROR(IF(-SUM(AT$20:AT512)+AT$15&lt;0.000001,0,IF($C513&gt;='H-32A-WP06 - Debt Service'!AQ$24,'H-32A-WP06 - Debt Service'!AQ$27/12,0)),"-")</f>
        <v>0</v>
      </c>
    </row>
    <row r="514" spans="2:46" x14ac:dyDescent="0.35">
      <c r="B514" s="252">
        <f t="shared" si="31"/>
        <v>2060</v>
      </c>
      <c r="C514" s="273">
        <f t="shared" si="33"/>
        <v>58501</v>
      </c>
      <c r="D514" s="273"/>
      <c r="E514" s="261">
        <f>IFERROR(IF(-SUM(E$20:E513)+E$15&lt;0.000001,0,IF($C514&gt;='H-32A-WP06 - Debt Service'!C$24,'H-32A-WP06 - Debt Service'!C$27/12,0)),"-")</f>
        <v>0</v>
      </c>
      <c r="F514" s="261">
        <f>IFERROR(IF(-SUM(F$20:F513)+F$15&lt;0.000001,0,IF($C514&gt;='H-32A-WP06 - Debt Service'!D$24,'H-32A-WP06 - Debt Service'!D$27/12,0)),"-")</f>
        <v>0</v>
      </c>
      <c r="G514" s="261">
        <f>IFERROR(IF(-SUM(G$20:G513)+G$15&lt;0.000001,0,IF($C514&gt;='H-32A-WP06 - Debt Service'!E$24,'H-32A-WP06 - Debt Service'!E$27/12,0)),"-")</f>
        <v>0</v>
      </c>
      <c r="H514" s="261">
        <f>IFERROR(IF(-SUM(H$20:H513)+H$15&lt;0.000001,0,IF($C514&gt;='H-32A-WP06 - Debt Service'!F$24,'H-32A-WP06 - Debt Service'!F$27/12,0)),"-")</f>
        <v>0</v>
      </c>
      <c r="I514" s="261">
        <f>IFERROR(IF(-SUM(I$20:I513)+I$15&lt;0.000001,0,IF($C514&gt;='H-32A-WP06 - Debt Service'!G$24,'H-32A-WP06 - Debt Service'!G$27/12,0)),"-")</f>
        <v>0</v>
      </c>
      <c r="J514" s="261">
        <f>IFERROR(IF(-SUM(J$20:J513)+J$15&lt;0.000001,0,IF($C514&gt;='H-32A-WP06 - Debt Service'!H$24,'H-32A-WP06 - Debt Service'!H$27/12,0)),"-")</f>
        <v>0</v>
      </c>
      <c r="K514" s="261">
        <f>IFERROR(IF(-SUM(K$20:K513)+K$15&lt;0.000001,0,IF($C514&gt;='H-32A-WP06 - Debt Service'!I$24,'H-32A-WP06 - Debt Service'!I$27/12,0)),"-")</f>
        <v>0</v>
      </c>
      <c r="L514" s="261">
        <f>IFERROR(IF(-SUM(L$20:L513)+L$15&lt;0.000001,0,IF($C514&gt;='H-32A-WP06 - Debt Service'!J$24,'H-32A-WP06 - Debt Service'!J$27/12,0)),"-")</f>
        <v>0</v>
      </c>
      <c r="M514" s="261">
        <f>IFERROR(IF(-SUM(M$20:M513)+M$15&lt;0.000001,0,IF($C514&gt;='H-32A-WP06 - Debt Service'!K$24,'H-32A-WP06 - Debt Service'!K$27/12,0)),"-")</f>
        <v>0</v>
      </c>
      <c r="N514" s="261"/>
      <c r="O514" s="261"/>
      <c r="P514" s="261">
        <f>IFERROR(IF(-SUM(P$20:P513)+P$15&lt;0.000001,0,IF($C514&gt;='H-32A-WP06 - Debt Service'!M$24,'H-32A-WP06 - Debt Service'!M$27/12,0)),"-")</f>
        <v>0</v>
      </c>
      <c r="Q514" s="261">
        <f>IFERROR(IF(-SUM(Q$20:Q513)+Q$15&lt;0.000001,0,IF($C514&gt;='H-32A-WP06 - Debt Service'!L$24,'H-32A-WP06 - Debt Service'!L$27/12,0)),"-")</f>
        <v>0</v>
      </c>
      <c r="R514" s="261">
        <f>IFERROR(IF(-SUM(R$20:R513)+R$15&lt;0.000001,0,IF($C514&gt;='H-32A-WP06 - Debt Service'!S$24,'H-32A-WP06 - Debt Service'!S$27/12,0)),"-")</f>
        <v>0</v>
      </c>
      <c r="S514" s="261">
        <f>IFERROR(IF(-SUM(S$20:S513)+S$15&lt;0.000001,0,IF($C514&gt;='H-32A-WP06 - Debt Service'!O$24,'H-32A-WP06 - Debt Service'!O$27/12,0)),"-")</f>
        <v>0</v>
      </c>
      <c r="T514" s="261">
        <f>IFERROR(IF(-SUM(T$20:T513)+T$15&lt;0.000001,0,IF($C514&gt;='H-32A-WP06 - Debt Service'!#REF!,'H-32A-WP06 - Debt Service'!#REF!/12,0)),"-")</f>
        <v>0</v>
      </c>
      <c r="U514" s="261">
        <f>IFERROR(IF(-SUM(U$20:U513)+U$15&lt;0.000001,0,IF($C514&gt;='H-32A-WP06 - Debt Service'!T$24,'H-32A-WP06 - Debt Service'!T$27/12,0)),"-")</f>
        <v>0</v>
      </c>
      <c r="V514" s="261">
        <f>IFERROR(IF(-SUM(V$20:V513)+V$15&lt;0.000001,0,IF($C514&gt;='H-32A-WP06 - Debt Service'!N$24,'H-32A-WP06 - Debt Service'!N$27/12,0)),"-")</f>
        <v>0</v>
      </c>
      <c r="W514" s="261">
        <f>IFERROR(IF(-SUM(W$20:W513)+W$15&lt;0.000001,0,IF($C514&gt;='H-32A-WP06 - Debt Service'!Q$24,'H-32A-WP06 - Debt Service'!Q$27/12,0)),"-")</f>
        <v>0</v>
      </c>
      <c r="X514" s="261">
        <f>IFERROR(IF(-SUM(X$20:X513)+X$15&lt;0.000001,0,IF($C514&gt;='H-32A-WP06 - Debt Service'!T$24,'H-32A-WP06 - Debt Service'!T$27/12,0)),"-")</f>
        <v>0</v>
      </c>
      <c r="Y514" s="261">
        <f>IFERROR(IF(-SUM(Y$20:Y513)+Y$15&lt;0.000001,0,IF($C514&gt;='H-32A-WP06 - Debt Service'!#REF!,'H-32A-WP06 - Debt Service'!#REF!/12,0)),"-")</f>
        <v>0</v>
      </c>
      <c r="Z514" s="261">
        <f>IFERROR(IF(-SUM(Z$20:Z513)+Z$15&lt;0.000001,0,IF($C514&gt;='H-32A-WP06 - Debt Service'!S$24,'H-32A-WP06 - Debt Service'!S$27/12,0)),"-")</f>
        <v>0</v>
      </c>
      <c r="AA514" s="261">
        <f>IFERROR(IF(-SUM(AA$20:AA513)+AA$15&lt;0.000001,0,IF($C514&gt;='H-32A-WP06 - Debt Service'!R$24,'H-32A-WP06 - Debt Service'!R$27/12,0)),"-")</f>
        <v>0</v>
      </c>
      <c r="AB514" s="261">
        <f>IFERROR(IF(-SUM(AB$20:AB513)+AB$15&lt;0.000001,0,IF($C514&gt;='H-32A-WP06 - Debt Service'!P$24,'H-32A-WP06 - Debt Service'!P$27/12,0)),"-")</f>
        <v>0</v>
      </c>
      <c r="AC514" s="261">
        <f>IFERROR(IF(-SUM(AC$20:AC513)+AC$15&lt;0.000001,0,IF($C514&gt;='H-32A-WP06 - Debt Service'!#REF!,'H-32A-WP06 - Debt Service'!#REF!/12,0)),"-")</f>
        <v>0</v>
      </c>
      <c r="AD514" s="261">
        <f>IFERROR(IF(-SUM(AD$20:AD513)+AD$15&lt;0.000001,0,IF($C514&gt;='H-32A-WP06 - Debt Service'!#REF!,'H-32A-WP06 - Debt Service'!#REF!/12,0)),"-")</f>
        <v>0</v>
      </c>
      <c r="AE514" s="261">
        <f>IFERROR(IF(-SUM(AE$20:AE513)+AE$15&lt;0.000001,0,IF($C514&gt;='H-32A-WP06 - Debt Service'!#REF!,'H-32A-WP06 - Debt Service'!#REF!/12,0)),"-")</f>
        <v>0</v>
      </c>
      <c r="AF514" s="261">
        <f>IFERROR(IF(-SUM(AF$20:AF513)+AF$15&lt;0.000001,0,IF($C514&gt;='H-32A-WP06 - Debt Service'!#REF!,'H-32A-WP06 - Debt Service'!#REF!/12,0)),"-")</f>
        <v>0</v>
      </c>
      <c r="AH514" s="252">
        <f t="shared" si="32"/>
        <v>2060</v>
      </c>
      <c r="AI514" s="273">
        <f t="shared" si="34"/>
        <v>58501</v>
      </c>
      <c r="AJ514" s="273"/>
      <c r="AK514" s="261" t="str">
        <f>IFERROR(IF(-SUM(AK$20:AK513)+AK$15&lt;0.000001,0,IF($C514&gt;='H-32A-WP06 - Debt Service'!AH$24,'H-32A-WP06 - Debt Service'!AH$27/12,0)),"-")</f>
        <v>-</v>
      </c>
      <c r="AL514" s="261">
        <f>IFERROR(IF(-SUM(AL$20:AL513)+AL$15&lt;0.000001,0,IF($C514&gt;='H-32A-WP06 - Debt Service'!AI$24,'H-32A-WP06 - Debt Service'!AI$27/12,0)),"-")</f>
        <v>0</v>
      </c>
      <c r="AM514" s="261">
        <f>IFERROR(IF(-SUM(AM$20:AM513)+AM$15&lt;0.000001,0,IF($C514&gt;='H-32A-WP06 - Debt Service'!AJ$24,'H-32A-WP06 - Debt Service'!AJ$27/12,0)),"-")</f>
        <v>0</v>
      </c>
      <c r="AN514" s="261">
        <f>IFERROR(IF(-SUM(AN$20:AN513)+AN$15&lt;0.000001,0,IF($C514&gt;='H-32A-WP06 - Debt Service'!AK$24,'H-32A-WP06 - Debt Service'!AK$27/12,0)),"-")</f>
        <v>0</v>
      </c>
      <c r="AO514" s="261">
        <f>IFERROR(IF(-SUM(AO$20:AO513)+AO$15&lt;0.000001,0,IF($C514&gt;='H-32A-WP06 - Debt Service'!AL$24,'H-32A-WP06 - Debt Service'!AL$27/12,0)),"-")</f>
        <v>0</v>
      </c>
      <c r="AP514" s="261">
        <f>IFERROR(IF(-SUM(AP$20:AP513)+AP$15&lt;0.000001,0,IF($C514&gt;='H-32A-WP06 - Debt Service'!AM$24,'H-32A-WP06 - Debt Service'!AM$27/12,0)),"-")</f>
        <v>0</v>
      </c>
      <c r="AQ514" s="261">
        <f>IFERROR(IF(-SUM(AQ$20:AQ513)+AQ$15&lt;0.000001,0,IF($C514&gt;='H-32A-WP06 - Debt Service'!AN$24,'H-32A-WP06 - Debt Service'!AN$27/12,0)),"-")</f>
        <v>0</v>
      </c>
      <c r="AR514" s="261">
        <f>IFERROR(IF(-SUM(AR$20:AR513)+AR$15&lt;0.000001,0,IF($C514&gt;='H-32A-WP06 - Debt Service'!AO$24,'H-32A-WP06 - Debt Service'!AO$27/12,0)),"-")</f>
        <v>0</v>
      </c>
      <c r="AS514" s="261">
        <f>IFERROR(IF(-SUM(AS$20:AS513)+AS$15&lt;0.000001,0,IF($C514&gt;='H-32A-WP06 - Debt Service'!AP$24,'H-32A-WP06 - Debt Service'!AP$27/12,0)),"-")</f>
        <v>0</v>
      </c>
      <c r="AT514" s="261">
        <f>IFERROR(IF(-SUM(AT$20:AT513)+AT$15&lt;0.000001,0,IF($C514&gt;='H-32A-WP06 - Debt Service'!AQ$24,'H-32A-WP06 - Debt Service'!AQ$27/12,0)),"-")</f>
        <v>0</v>
      </c>
    </row>
    <row r="515" spans="2:46" x14ac:dyDescent="0.35">
      <c r="B515" s="252">
        <f t="shared" si="31"/>
        <v>2060</v>
      </c>
      <c r="C515" s="273">
        <f t="shared" si="33"/>
        <v>58532</v>
      </c>
      <c r="D515" s="273"/>
      <c r="E515" s="261">
        <f>IFERROR(IF(-SUM(E$20:E514)+E$15&lt;0.000001,0,IF($C515&gt;='H-32A-WP06 - Debt Service'!C$24,'H-32A-WP06 - Debt Service'!C$27/12,0)),"-")</f>
        <v>0</v>
      </c>
      <c r="F515" s="261">
        <f>IFERROR(IF(-SUM(F$20:F514)+F$15&lt;0.000001,0,IF($C515&gt;='H-32A-WP06 - Debt Service'!D$24,'H-32A-WP06 - Debt Service'!D$27/12,0)),"-")</f>
        <v>0</v>
      </c>
      <c r="G515" s="261">
        <f>IFERROR(IF(-SUM(G$20:G514)+G$15&lt;0.000001,0,IF($C515&gt;='H-32A-WP06 - Debt Service'!E$24,'H-32A-WP06 - Debt Service'!E$27/12,0)),"-")</f>
        <v>0</v>
      </c>
      <c r="H515" s="261">
        <f>IFERROR(IF(-SUM(H$20:H514)+H$15&lt;0.000001,0,IF($C515&gt;='H-32A-WP06 - Debt Service'!F$24,'H-32A-WP06 - Debt Service'!F$27/12,0)),"-")</f>
        <v>0</v>
      </c>
      <c r="I515" s="261">
        <f>IFERROR(IF(-SUM(I$20:I514)+I$15&lt;0.000001,0,IF($C515&gt;='H-32A-WP06 - Debt Service'!G$24,'H-32A-WP06 - Debt Service'!G$27/12,0)),"-")</f>
        <v>0</v>
      </c>
      <c r="J515" s="261">
        <f>IFERROR(IF(-SUM(J$20:J514)+J$15&lt;0.000001,0,IF($C515&gt;='H-32A-WP06 - Debt Service'!H$24,'H-32A-WP06 - Debt Service'!H$27/12,0)),"-")</f>
        <v>0</v>
      </c>
      <c r="K515" s="261">
        <f>IFERROR(IF(-SUM(K$20:K514)+K$15&lt;0.000001,0,IF($C515&gt;='H-32A-WP06 - Debt Service'!I$24,'H-32A-WP06 - Debt Service'!I$27/12,0)),"-")</f>
        <v>0</v>
      </c>
      <c r="L515" s="261">
        <f>IFERROR(IF(-SUM(L$20:L514)+L$15&lt;0.000001,0,IF($C515&gt;='H-32A-WP06 - Debt Service'!J$24,'H-32A-WP06 - Debt Service'!J$27/12,0)),"-")</f>
        <v>0</v>
      </c>
      <c r="M515" s="261">
        <f>IFERROR(IF(-SUM(M$20:M514)+M$15&lt;0.000001,0,IF($C515&gt;='H-32A-WP06 - Debt Service'!K$24,'H-32A-WP06 - Debt Service'!K$27/12,0)),"-")</f>
        <v>0</v>
      </c>
      <c r="N515" s="261"/>
      <c r="O515" s="261"/>
      <c r="P515" s="261">
        <f>IFERROR(IF(-SUM(P$20:P514)+P$15&lt;0.000001,0,IF($C515&gt;='H-32A-WP06 - Debt Service'!M$24,'H-32A-WP06 - Debt Service'!M$27/12,0)),"-")</f>
        <v>0</v>
      </c>
      <c r="Q515" s="261">
        <f>IFERROR(IF(-SUM(Q$20:Q514)+Q$15&lt;0.000001,0,IF($C515&gt;='H-32A-WP06 - Debt Service'!L$24,'H-32A-WP06 - Debt Service'!L$27/12,0)),"-")</f>
        <v>0</v>
      </c>
      <c r="R515" s="261">
        <f>IFERROR(IF(-SUM(R$20:R514)+R$15&lt;0.000001,0,IF($C515&gt;='H-32A-WP06 - Debt Service'!S$24,'H-32A-WP06 - Debt Service'!S$27/12,0)),"-")</f>
        <v>0</v>
      </c>
      <c r="S515" s="261">
        <f>IFERROR(IF(-SUM(S$20:S514)+S$15&lt;0.000001,0,IF($C515&gt;='H-32A-WP06 - Debt Service'!O$24,'H-32A-WP06 - Debt Service'!O$27/12,0)),"-")</f>
        <v>0</v>
      </c>
      <c r="T515" s="261">
        <f>IFERROR(IF(-SUM(T$20:T514)+T$15&lt;0.000001,0,IF($C515&gt;='H-32A-WP06 - Debt Service'!#REF!,'H-32A-WP06 - Debt Service'!#REF!/12,0)),"-")</f>
        <v>0</v>
      </c>
      <c r="U515" s="261">
        <f>IFERROR(IF(-SUM(U$20:U514)+U$15&lt;0.000001,0,IF($C515&gt;='H-32A-WP06 - Debt Service'!T$24,'H-32A-WP06 - Debt Service'!T$27/12,0)),"-")</f>
        <v>0</v>
      </c>
      <c r="V515" s="261">
        <f>IFERROR(IF(-SUM(V$20:V514)+V$15&lt;0.000001,0,IF($C515&gt;='H-32A-WP06 - Debt Service'!N$24,'H-32A-WP06 - Debt Service'!N$27/12,0)),"-")</f>
        <v>0</v>
      </c>
      <c r="W515" s="261">
        <f>IFERROR(IF(-SUM(W$20:W514)+W$15&lt;0.000001,0,IF($C515&gt;='H-32A-WP06 - Debt Service'!Q$24,'H-32A-WP06 - Debt Service'!Q$27/12,0)),"-")</f>
        <v>0</v>
      </c>
      <c r="X515" s="261">
        <f>IFERROR(IF(-SUM(X$20:X514)+X$15&lt;0.000001,0,IF($C515&gt;='H-32A-WP06 - Debt Service'!T$24,'H-32A-WP06 - Debt Service'!T$27/12,0)),"-")</f>
        <v>0</v>
      </c>
      <c r="Y515" s="261">
        <f>IFERROR(IF(-SUM(Y$20:Y514)+Y$15&lt;0.000001,0,IF($C515&gt;='H-32A-WP06 - Debt Service'!#REF!,'H-32A-WP06 - Debt Service'!#REF!/12,0)),"-")</f>
        <v>0</v>
      </c>
      <c r="Z515" s="261">
        <f>IFERROR(IF(-SUM(Z$20:Z514)+Z$15&lt;0.000001,0,IF($C515&gt;='H-32A-WP06 - Debt Service'!S$24,'H-32A-WP06 - Debt Service'!S$27/12,0)),"-")</f>
        <v>0</v>
      </c>
      <c r="AA515" s="261">
        <f>IFERROR(IF(-SUM(AA$20:AA514)+AA$15&lt;0.000001,0,IF($C515&gt;='H-32A-WP06 - Debt Service'!R$24,'H-32A-WP06 - Debt Service'!R$27/12,0)),"-")</f>
        <v>0</v>
      </c>
      <c r="AB515" s="261">
        <f>IFERROR(IF(-SUM(AB$20:AB514)+AB$15&lt;0.000001,0,IF($C515&gt;='H-32A-WP06 - Debt Service'!P$24,'H-32A-WP06 - Debt Service'!P$27/12,0)),"-")</f>
        <v>0</v>
      </c>
      <c r="AC515" s="261">
        <f>IFERROR(IF(-SUM(AC$20:AC514)+AC$15&lt;0.000001,0,IF($C515&gt;='H-32A-WP06 - Debt Service'!#REF!,'H-32A-WP06 - Debt Service'!#REF!/12,0)),"-")</f>
        <v>0</v>
      </c>
      <c r="AD515" s="261">
        <f>IFERROR(IF(-SUM(AD$20:AD514)+AD$15&lt;0.000001,0,IF($C515&gt;='H-32A-WP06 - Debt Service'!#REF!,'H-32A-WP06 - Debt Service'!#REF!/12,0)),"-")</f>
        <v>0</v>
      </c>
      <c r="AE515" s="261">
        <f>IFERROR(IF(-SUM(AE$20:AE514)+AE$15&lt;0.000001,0,IF($C515&gt;='H-32A-WP06 - Debt Service'!#REF!,'H-32A-WP06 - Debt Service'!#REF!/12,0)),"-")</f>
        <v>0</v>
      </c>
      <c r="AF515" s="261">
        <f>IFERROR(IF(-SUM(AF$20:AF514)+AF$15&lt;0.000001,0,IF($C515&gt;='H-32A-WP06 - Debt Service'!#REF!,'H-32A-WP06 - Debt Service'!#REF!/12,0)),"-")</f>
        <v>0</v>
      </c>
      <c r="AH515" s="252">
        <f t="shared" si="32"/>
        <v>2060</v>
      </c>
      <c r="AI515" s="273">
        <f t="shared" si="34"/>
        <v>58532</v>
      </c>
      <c r="AJ515" s="273"/>
      <c r="AK515" s="261" t="str">
        <f>IFERROR(IF(-SUM(AK$20:AK514)+AK$15&lt;0.000001,0,IF($C515&gt;='H-32A-WP06 - Debt Service'!AH$24,'H-32A-WP06 - Debt Service'!AH$27/12,0)),"-")</f>
        <v>-</v>
      </c>
      <c r="AL515" s="261">
        <f>IFERROR(IF(-SUM(AL$20:AL514)+AL$15&lt;0.000001,0,IF($C515&gt;='H-32A-WP06 - Debt Service'!AI$24,'H-32A-WP06 - Debt Service'!AI$27/12,0)),"-")</f>
        <v>0</v>
      </c>
      <c r="AM515" s="261">
        <f>IFERROR(IF(-SUM(AM$20:AM514)+AM$15&lt;0.000001,0,IF($C515&gt;='H-32A-WP06 - Debt Service'!AJ$24,'H-32A-WP06 - Debt Service'!AJ$27/12,0)),"-")</f>
        <v>0</v>
      </c>
      <c r="AN515" s="261">
        <f>IFERROR(IF(-SUM(AN$20:AN514)+AN$15&lt;0.000001,0,IF($C515&gt;='H-32A-WP06 - Debt Service'!AK$24,'H-32A-WP06 - Debt Service'!AK$27/12,0)),"-")</f>
        <v>0</v>
      </c>
      <c r="AO515" s="261">
        <f>IFERROR(IF(-SUM(AO$20:AO514)+AO$15&lt;0.000001,0,IF($C515&gt;='H-32A-WP06 - Debt Service'!AL$24,'H-32A-WP06 - Debt Service'!AL$27/12,0)),"-")</f>
        <v>0</v>
      </c>
      <c r="AP515" s="261">
        <f>IFERROR(IF(-SUM(AP$20:AP514)+AP$15&lt;0.000001,0,IF($C515&gt;='H-32A-WP06 - Debt Service'!AM$24,'H-32A-WP06 - Debt Service'!AM$27/12,0)),"-")</f>
        <v>0</v>
      </c>
      <c r="AQ515" s="261">
        <f>IFERROR(IF(-SUM(AQ$20:AQ514)+AQ$15&lt;0.000001,0,IF($C515&gt;='H-32A-WP06 - Debt Service'!AN$24,'H-32A-WP06 - Debt Service'!AN$27/12,0)),"-")</f>
        <v>0</v>
      </c>
      <c r="AR515" s="261">
        <f>IFERROR(IF(-SUM(AR$20:AR514)+AR$15&lt;0.000001,0,IF($C515&gt;='H-32A-WP06 - Debt Service'!AO$24,'H-32A-WP06 - Debt Service'!AO$27/12,0)),"-")</f>
        <v>0</v>
      </c>
      <c r="AS515" s="261">
        <f>IFERROR(IF(-SUM(AS$20:AS514)+AS$15&lt;0.000001,0,IF($C515&gt;='H-32A-WP06 - Debt Service'!AP$24,'H-32A-WP06 - Debt Service'!AP$27/12,0)),"-")</f>
        <v>0</v>
      </c>
      <c r="AT515" s="261">
        <f>IFERROR(IF(-SUM(AT$20:AT514)+AT$15&lt;0.000001,0,IF($C515&gt;='H-32A-WP06 - Debt Service'!AQ$24,'H-32A-WP06 - Debt Service'!AQ$27/12,0)),"-")</f>
        <v>0</v>
      </c>
    </row>
    <row r="516" spans="2:46" x14ac:dyDescent="0.35">
      <c r="B516" s="252">
        <f t="shared" si="31"/>
        <v>2060</v>
      </c>
      <c r="C516" s="273">
        <f t="shared" si="33"/>
        <v>58562</v>
      </c>
      <c r="D516" s="273"/>
      <c r="E516" s="261">
        <f>IFERROR(IF(-SUM(E$20:E515)+E$15&lt;0.000001,0,IF($C516&gt;='H-32A-WP06 - Debt Service'!C$24,'H-32A-WP06 - Debt Service'!C$27/12,0)),"-")</f>
        <v>0</v>
      </c>
      <c r="F516" s="261">
        <f>IFERROR(IF(-SUM(F$20:F515)+F$15&lt;0.000001,0,IF($C516&gt;='H-32A-WP06 - Debt Service'!D$24,'H-32A-WP06 - Debt Service'!D$27/12,0)),"-")</f>
        <v>0</v>
      </c>
      <c r="G516" s="261">
        <f>IFERROR(IF(-SUM(G$20:G515)+G$15&lt;0.000001,0,IF($C516&gt;='H-32A-WP06 - Debt Service'!E$24,'H-32A-WP06 - Debt Service'!E$27/12,0)),"-")</f>
        <v>0</v>
      </c>
      <c r="H516" s="261">
        <f>IFERROR(IF(-SUM(H$20:H515)+H$15&lt;0.000001,0,IF($C516&gt;='H-32A-WP06 - Debt Service'!F$24,'H-32A-WP06 - Debt Service'!F$27/12,0)),"-")</f>
        <v>0</v>
      </c>
      <c r="I516" s="261">
        <f>IFERROR(IF(-SUM(I$20:I515)+I$15&lt;0.000001,0,IF($C516&gt;='H-32A-WP06 - Debt Service'!G$24,'H-32A-WP06 - Debt Service'!G$27/12,0)),"-")</f>
        <v>0</v>
      </c>
      <c r="J516" s="261">
        <f>IFERROR(IF(-SUM(J$20:J515)+J$15&lt;0.000001,0,IF($C516&gt;='H-32A-WP06 - Debt Service'!H$24,'H-32A-WP06 - Debt Service'!H$27/12,0)),"-")</f>
        <v>0</v>
      </c>
      <c r="K516" s="261">
        <f>IFERROR(IF(-SUM(K$20:K515)+K$15&lt;0.000001,0,IF($C516&gt;='H-32A-WP06 - Debt Service'!I$24,'H-32A-WP06 - Debt Service'!I$27/12,0)),"-")</f>
        <v>0</v>
      </c>
      <c r="L516" s="261">
        <f>IFERROR(IF(-SUM(L$20:L515)+L$15&lt;0.000001,0,IF($C516&gt;='H-32A-WP06 - Debt Service'!J$24,'H-32A-WP06 - Debt Service'!J$27/12,0)),"-")</f>
        <v>0</v>
      </c>
      <c r="M516" s="261">
        <f>IFERROR(IF(-SUM(M$20:M515)+M$15&lt;0.000001,0,IF($C516&gt;='H-32A-WP06 - Debt Service'!K$24,'H-32A-WP06 - Debt Service'!K$27/12,0)),"-")</f>
        <v>0</v>
      </c>
      <c r="N516" s="261"/>
      <c r="O516" s="261"/>
      <c r="P516" s="261">
        <f>IFERROR(IF(-SUM(P$20:P515)+P$15&lt;0.000001,0,IF($C516&gt;='H-32A-WP06 - Debt Service'!M$24,'H-32A-WP06 - Debt Service'!M$27/12,0)),"-")</f>
        <v>0</v>
      </c>
      <c r="Q516" s="261">
        <f>IFERROR(IF(-SUM(Q$20:Q515)+Q$15&lt;0.000001,0,IF($C516&gt;='H-32A-WP06 - Debt Service'!L$24,'H-32A-WP06 - Debt Service'!L$27/12,0)),"-")</f>
        <v>0</v>
      </c>
      <c r="R516" s="261">
        <f>IFERROR(IF(-SUM(R$20:R515)+R$15&lt;0.000001,0,IF($C516&gt;='H-32A-WP06 - Debt Service'!S$24,'H-32A-WP06 - Debt Service'!S$27/12,0)),"-")</f>
        <v>0</v>
      </c>
      <c r="S516" s="261">
        <f>IFERROR(IF(-SUM(S$20:S515)+S$15&lt;0.000001,0,IF($C516&gt;='H-32A-WP06 - Debt Service'!O$24,'H-32A-WP06 - Debt Service'!O$27/12,0)),"-")</f>
        <v>0</v>
      </c>
      <c r="T516" s="261">
        <f>IFERROR(IF(-SUM(T$20:T515)+T$15&lt;0.000001,0,IF($C516&gt;='H-32A-WP06 - Debt Service'!#REF!,'H-32A-WP06 - Debt Service'!#REF!/12,0)),"-")</f>
        <v>0</v>
      </c>
      <c r="U516" s="261">
        <f>IFERROR(IF(-SUM(U$20:U515)+U$15&lt;0.000001,0,IF($C516&gt;='H-32A-WP06 - Debt Service'!T$24,'H-32A-WP06 - Debt Service'!T$27/12,0)),"-")</f>
        <v>0</v>
      </c>
      <c r="V516" s="261">
        <f>IFERROR(IF(-SUM(V$20:V515)+V$15&lt;0.000001,0,IF($C516&gt;='H-32A-WP06 - Debt Service'!N$24,'H-32A-WP06 - Debt Service'!N$27/12,0)),"-")</f>
        <v>0</v>
      </c>
      <c r="W516" s="261">
        <f>IFERROR(IF(-SUM(W$20:W515)+W$15&lt;0.000001,0,IF($C516&gt;='H-32A-WP06 - Debt Service'!Q$24,'H-32A-WP06 - Debt Service'!Q$27/12,0)),"-")</f>
        <v>0</v>
      </c>
      <c r="X516" s="261">
        <f>IFERROR(IF(-SUM(X$20:X515)+X$15&lt;0.000001,0,IF($C516&gt;='H-32A-WP06 - Debt Service'!T$24,'H-32A-WP06 - Debt Service'!T$27/12,0)),"-")</f>
        <v>0</v>
      </c>
      <c r="Y516" s="261">
        <f>IFERROR(IF(-SUM(Y$20:Y515)+Y$15&lt;0.000001,0,IF($C516&gt;='H-32A-WP06 - Debt Service'!#REF!,'H-32A-WP06 - Debt Service'!#REF!/12,0)),"-")</f>
        <v>0</v>
      </c>
      <c r="Z516" s="261">
        <f>IFERROR(IF(-SUM(Z$20:Z515)+Z$15&lt;0.000001,0,IF($C516&gt;='H-32A-WP06 - Debt Service'!S$24,'H-32A-WP06 - Debt Service'!S$27/12,0)),"-")</f>
        <v>0</v>
      </c>
      <c r="AA516" s="261">
        <f>IFERROR(IF(-SUM(AA$20:AA515)+AA$15&lt;0.000001,0,IF($C516&gt;='H-32A-WP06 - Debt Service'!R$24,'H-32A-WP06 - Debt Service'!R$27/12,0)),"-")</f>
        <v>0</v>
      </c>
      <c r="AB516" s="261">
        <f>IFERROR(IF(-SUM(AB$20:AB515)+AB$15&lt;0.000001,0,IF($C516&gt;='H-32A-WP06 - Debt Service'!P$24,'H-32A-WP06 - Debt Service'!P$27/12,0)),"-")</f>
        <v>0</v>
      </c>
      <c r="AC516" s="261">
        <f>IFERROR(IF(-SUM(AC$20:AC515)+AC$15&lt;0.000001,0,IF($C516&gt;='H-32A-WP06 - Debt Service'!#REF!,'H-32A-WP06 - Debt Service'!#REF!/12,0)),"-")</f>
        <v>0</v>
      </c>
      <c r="AD516" s="261">
        <f>IFERROR(IF(-SUM(AD$20:AD515)+AD$15&lt;0.000001,0,IF($C516&gt;='H-32A-WP06 - Debt Service'!#REF!,'H-32A-WP06 - Debt Service'!#REF!/12,0)),"-")</f>
        <v>0</v>
      </c>
      <c r="AE516" s="261">
        <f>IFERROR(IF(-SUM(AE$20:AE515)+AE$15&lt;0.000001,0,IF($C516&gt;='H-32A-WP06 - Debt Service'!#REF!,'H-32A-WP06 - Debt Service'!#REF!/12,0)),"-")</f>
        <v>0</v>
      </c>
      <c r="AF516" s="261">
        <f>IFERROR(IF(-SUM(AF$20:AF515)+AF$15&lt;0.000001,0,IF($C516&gt;='H-32A-WP06 - Debt Service'!#REF!,'H-32A-WP06 - Debt Service'!#REF!/12,0)),"-")</f>
        <v>0</v>
      </c>
      <c r="AH516" s="252">
        <f t="shared" si="32"/>
        <v>2060</v>
      </c>
      <c r="AI516" s="273">
        <f t="shared" si="34"/>
        <v>58562</v>
      </c>
      <c r="AJ516" s="273"/>
      <c r="AK516" s="261" t="str">
        <f>IFERROR(IF(-SUM(AK$20:AK515)+AK$15&lt;0.000001,0,IF($C516&gt;='H-32A-WP06 - Debt Service'!AH$24,'H-32A-WP06 - Debt Service'!AH$27/12,0)),"-")</f>
        <v>-</v>
      </c>
      <c r="AL516" s="261">
        <f>IFERROR(IF(-SUM(AL$20:AL515)+AL$15&lt;0.000001,0,IF($C516&gt;='H-32A-WP06 - Debt Service'!AI$24,'H-32A-WP06 - Debt Service'!AI$27/12,0)),"-")</f>
        <v>0</v>
      </c>
      <c r="AM516" s="261">
        <f>IFERROR(IF(-SUM(AM$20:AM515)+AM$15&lt;0.000001,0,IF($C516&gt;='H-32A-WP06 - Debt Service'!AJ$24,'H-32A-WP06 - Debt Service'!AJ$27/12,0)),"-")</f>
        <v>0</v>
      </c>
      <c r="AN516" s="261">
        <f>IFERROR(IF(-SUM(AN$20:AN515)+AN$15&lt;0.000001,0,IF($C516&gt;='H-32A-WP06 - Debt Service'!AK$24,'H-32A-WP06 - Debt Service'!AK$27/12,0)),"-")</f>
        <v>0</v>
      </c>
      <c r="AO516" s="261">
        <f>IFERROR(IF(-SUM(AO$20:AO515)+AO$15&lt;0.000001,0,IF($C516&gt;='H-32A-WP06 - Debt Service'!AL$24,'H-32A-WP06 - Debt Service'!AL$27/12,0)),"-")</f>
        <v>0</v>
      </c>
      <c r="AP516" s="261">
        <f>IFERROR(IF(-SUM(AP$20:AP515)+AP$15&lt;0.000001,0,IF($C516&gt;='H-32A-WP06 - Debt Service'!AM$24,'H-32A-WP06 - Debt Service'!AM$27/12,0)),"-")</f>
        <v>0</v>
      </c>
      <c r="AQ516" s="261">
        <f>IFERROR(IF(-SUM(AQ$20:AQ515)+AQ$15&lt;0.000001,0,IF($C516&gt;='H-32A-WP06 - Debt Service'!AN$24,'H-32A-WP06 - Debt Service'!AN$27/12,0)),"-")</f>
        <v>0</v>
      </c>
      <c r="AR516" s="261">
        <f>IFERROR(IF(-SUM(AR$20:AR515)+AR$15&lt;0.000001,0,IF($C516&gt;='H-32A-WP06 - Debt Service'!AO$24,'H-32A-WP06 - Debt Service'!AO$27/12,0)),"-")</f>
        <v>0</v>
      </c>
      <c r="AS516" s="261">
        <f>IFERROR(IF(-SUM(AS$20:AS515)+AS$15&lt;0.000001,0,IF($C516&gt;='H-32A-WP06 - Debt Service'!AP$24,'H-32A-WP06 - Debt Service'!AP$27/12,0)),"-")</f>
        <v>0</v>
      </c>
      <c r="AT516" s="261">
        <f>IFERROR(IF(-SUM(AT$20:AT515)+AT$15&lt;0.000001,0,IF($C516&gt;='H-32A-WP06 - Debt Service'!AQ$24,'H-32A-WP06 - Debt Service'!AQ$27/12,0)),"-")</f>
        <v>0</v>
      </c>
    </row>
    <row r="517" spans="2:46" x14ac:dyDescent="0.35">
      <c r="B517" s="252">
        <f t="shared" si="31"/>
        <v>2060</v>
      </c>
      <c r="C517" s="273">
        <f t="shared" si="33"/>
        <v>58593</v>
      </c>
      <c r="D517" s="273"/>
      <c r="E517" s="261">
        <f>IFERROR(IF(-SUM(E$20:E516)+E$15&lt;0.000001,0,IF($C517&gt;='H-32A-WP06 - Debt Service'!C$24,'H-32A-WP06 - Debt Service'!C$27/12,0)),"-")</f>
        <v>0</v>
      </c>
      <c r="F517" s="261">
        <f>IFERROR(IF(-SUM(F$20:F516)+F$15&lt;0.000001,0,IF($C517&gt;='H-32A-WP06 - Debt Service'!D$24,'H-32A-WP06 - Debt Service'!D$27/12,0)),"-")</f>
        <v>0</v>
      </c>
      <c r="G517" s="261">
        <f>IFERROR(IF(-SUM(G$20:G516)+G$15&lt;0.000001,0,IF($C517&gt;='H-32A-WP06 - Debt Service'!E$24,'H-32A-WP06 - Debt Service'!E$27/12,0)),"-")</f>
        <v>0</v>
      </c>
      <c r="H517" s="261">
        <f>IFERROR(IF(-SUM(H$20:H516)+H$15&lt;0.000001,0,IF($C517&gt;='H-32A-WP06 - Debt Service'!F$24,'H-32A-WP06 - Debt Service'!F$27/12,0)),"-")</f>
        <v>0</v>
      </c>
      <c r="I517" s="261">
        <f>IFERROR(IF(-SUM(I$20:I516)+I$15&lt;0.000001,0,IF($C517&gt;='H-32A-WP06 - Debt Service'!G$24,'H-32A-WP06 - Debt Service'!G$27/12,0)),"-")</f>
        <v>0</v>
      </c>
      <c r="J517" s="261">
        <f>IFERROR(IF(-SUM(J$20:J516)+J$15&lt;0.000001,0,IF($C517&gt;='H-32A-WP06 - Debt Service'!H$24,'H-32A-WP06 - Debt Service'!H$27/12,0)),"-")</f>
        <v>0</v>
      </c>
      <c r="K517" s="261">
        <f>IFERROR(IF(-SUM(K$20:K516)+K$15&lt;0.000001,0,IF($C517&gt;='H-32A-WP06 - Debt Service'!I$24,'H-32A-WP06 - Debt Service'!I$27/12,0)),"-")</f>
        <v>0</v>
      </c>
      <c r="L517" s="261">
        <f>IFERROR(IF(-SUM(L$20:L516)+L$15&lt;0.000001,0,IF($C517&gt;='H-32A-WP06 - Debt Service'!J$24,'H-32A-WP06 - Debt Service'!J$27/12,0)),"-")</f>
        <v>0</v>
      </c>
      <c r="M517" s="261">
        <f>IFERROR(IF(-SUM(M$20:M516)+M$15&lt;0.000001,0,IF($C517&gt;='H-32A-WP06 - Debt Service'!K$24,'H-32A-WP06 - Debt Service'!K$27/12,0)),"-")</f>
        <v>0</v>
      </c>
      <c r="N517" s="261"/>
      <c r="O517" s="261"/>
      <c r="P517" s="261">
        <f>IFERROR(IF(-SUM(P$20:P516)+P$15&lt;0.000001,0,IF($C517&gt;='H-32A-WP06 - Debt Service'!M$24,'H-32A-WP06 - Debt Service'!M$27/12,0)),"-")</f>
        <v>0</v>
      </c>
      <c r="Q517" s="261">
        <f>IFERROR(IF(-SUM(Q$20:Q516)+Q$15&lt;0.000001,0,IF($C517&gt;='H-32A-WP06 - Debt Service'!L$24,'H-32A-WP06 - Debt Service'!L$27/12,0)),"-")</f>
        <v>0</v>
      </c>
      <c r="R517" s="261">
        <f>IFERROR(IF(-SUM(R$20:R516)+R$15&lt;0.000001,0,IF($C517&gt;='H-32A-WP06 - Debt Service'!S$24,'H-32A-WP06 - Debt Service'!S$27/12,0)),"-")</f>
        <v>0</v>
      </c>
      <c r="S517" s="261">
        <f>IFERROR(IF(-SUM(S$20:S516)+S$15&lt;0.000001,0,IF($C517&gt;='H-32A-WP06 - Debt Service'!O$24,'H-32A-WP06 - Debt Service'!O$27/12,0)),"-")</f>
        <v>0</v>
      </c>
      <c r="T517" s="261">
        <f>IFERROR(IF(-SUM(T$20:T516)+T$15&lt;0.000001,0,IF($C517&gt;='H-32A-WP06 - Debt Service'!#REF!,'H-32A-WP06 - Debt Service'!#REF!/12,0)),"-")</f>
        <v>0</v>
      </c>
      <c r="U517" s="261">
        <f>IFERROR(IF(-SUM(U$20:U516)+U$15&lt;0.000001,0,IF($C517&gt;='H-32A-WP06 - Debt Service'!T$24,'H-32A-WP06 - Debt Service'!T$27/12,0)),"-")</f>
        <v>0</v>
      </c>
      <c r="V517" s="261">
        <f>IFERROR(IF(-SUM(V$20:V516)+V$15&lt;0.000001,0,IF($C517&gt;='H-32A-WP06 - Debt Service'!N$24,'H-32A-WP06 - Debt Service'!N$27/12,0)),"-")</f>
        <v>0</v>
      </c>
      <c r="W517" s="261">
        <f>IFERROR(IF(-SUM(W$20:W516)+W$15&lt;0.000001,0,IF($C517&gt;='H-32A-WP06 - Debt Service'!Q$24,'H-32A-WP06 - Debt Service'!Q$27/12,0)),"-")</f>
        <v>0</v>
      </c>
      <c r="X517" s="261">
        <f>IFERROR(IF(-SUM(X$20:X516)+X$15&lt;0.000001,0,IF($C517&gt;='H-32A-WP06 - Debt Service'!T$24,'H-32A-WP06 - Debt Service'!T$27/12,0)),"-")</f>
        <v>0</v>
      </c>
      <c r="Y517" s="261">
        <f>IFERROR(IF(-SUM(Y$20:Y516)+Y$15&lt;0.000001,0,IF($C517&gt;='H-32A-WP06 - Debt Service'!#REF!,'H-32A-WP06 - Debt Service'!#REF!/12,0)),"-")</f>
        <v>0</v>
      </c>
      <c r="Z517" s="261">
        <f>IFERROR(IF(-SUM(Z$20:Z516)+Z$15&lt;0.000001,0,IF($C517&gt;='H-32A-WP06 - Debt Service'!S$24,'H-32A-WP06 - Debt Service'!S$27/12,0)),"-")</f>
        <v>0</v>
      </c>
      <c r="AA517" s="261">
        <f>IFERROR(IF(-SUM(AA$20:AA516)+AA$15&lt;0.000001,0,IF($C517&gt;='H-32A-WP06 - Debt Service'!R$24,'H-32A-WP06 - Debt Service'!R$27/12,0)),"-")</f>
        <v>0</v>
      </c>
      <c r="AB517" s="261">
        <f>IFERROR(IF(-SUM(AB$20:AB516)+AB$15&lt;0.000001,0,IF($C517&gt;='H-32A-WP06 - Debt Service'!P$24,'H-32A-WP06 - Debt Service'!P$27/12,0)),"-")</f>
        <v>0</v>
      </c>
      <c r="AC517" s="261">
        <f>IFERROR(IF(-SUM(AC$20:AC516)+AC$15&lt;0.000001,0,IF($C517&gt;='H-32A-WP06 - Debt Service'!#REF!,'H-32A-WP06 - Debt Service'!#REF!/12,0)),"-")</f>
        <v>0</v>
      </c>
      <c r="AD517" s="261">
        <f>IFERROR(IF(-SUM(AD$20:AD516)+AD$15&lt;0.000001,0,IF($C517&gt;='H-32A-WP06 - Debt Service'!#REF!,'H-32A-WP06 - Debt Service'!#REF!/12,0)),"-")</f>
        <v>0</v>
      </c>
      <c r="AE517" s="261">
        <f>IFERROR(IF(-SUM(AE$20:AE516)+AE$15&lt;0.000001,0,IF($C517&gt;='H-32A-WP06 - Debt Service'!#REF!,'H-32A-WP06 - Debt Service'!#REF!/12,0)),"-")</f>
        <v>0</v>
      </c>
      <c r="AF517" s="261">
        <f>IFERROR(IF(-SUM(AF$20:AF516)+AF$15&lt;0.000001,0,IF($C517&gt;='H-32A-WP06 - Debt Service'!#REF!,'H-32A-WP06 - Debt Service'!#REF!/12,0)),"-")</f>
        <v>0</v>
      </c>
      <c r="AH517" s="252">
        <f t="shared" si="32"/>
        <v>2060</v>
      </c>
      <c r="AI517" s="273">
        <f t="shared" si="34"/>
        <v>58593</v>
      </c>
      <c r="AJ517" s="273"/>
      <c r="AK517" s="261" t="str">
        <f>IFERROR(IF(-SUM(AK$20:AK516)+AK$15&lt;0.000001,0,IF($C517&gt;='H-32A-WP06 - Debt Service'!AH$24,'H-32A-WP06 - Debt Service'!AH$27/12,0)),"-")</f>
        <v>-</v>
      </c>
      <c r="AL517" s="261">
        <f>IFERROR(IF(-SUM(AL$20:AL516)+AL$15&lt;0.000001,0,IF($C517&gt;='H-32A-WP06 - Debt Service'!AI$24,'H-32A-WP06 - Debt Service'!AI$27/12,0)),"-")</f>
        <v>0</v>
      </c>
      <c r="AM517" s="261">
        <f>IFERROR(IF(-SUM(AM$20:AM516)+AM$15&lt;0.000001,0,IF($C517&gt;='H-32A-WP06 - Debt Service'!AJ$24,'H-32A-WP06 - Debt Service'!AJ$27/12,0)),"-")</f>
        <v>0</v>
      </c>
      <c r="AN517" s="261">
        <f>IFERROR(IF(-SUM(AN$20:AN516)+AN$15&lt;0.000001,0,IF($C517&gt;='H-32A-WP06 - Debt Service'!AK$24,'H-32A-WP06 - Debt Service'!AK$27/12,0)),"-")</f>
        <v>0</v>
      </c>
      <c r="AO517" s="261">
        <f>IFERROR(IF(-SUM(AO$20:AO516)+AO$15&lt;0.000001,0,IF($C517&gt;='H-32A-WP06 - Debt Service'!AL$24,'H-32A-WP06 - Debt Service'!AL$27/12,0)),"-")</f>
        <v>0</v>
      </c>
      <c r="AP517" s="261">
        <f>IFERROR(IF(-SUM(AP$20:AP516)+AP$15&lt;0.000001,0,IF($C517&gt;='H-32A-WP06 - Debt Service'!AM$24,'H-32A-WP06 - Debt Service'!AM$27/12,0)),"-")</f>
        <v>0</v>
      </c>
      <c r="AQ517" s="261">
        <f>IFERROR(IF(-SUM(AQ$20:AQ516)+AQ$15&lt;0.000001,0,IF($C517&gt;='H-32A-WP06 - Debt Service'!AN$24,'H-32A-WP06 - Debt Service'!AN$27/12,0)),"-")</f>
        <v>0</v>
      </c>
      <c r="AR517" s="261">
        <f>IFERROR(IF(-SUM(AR$20:AR516)+AR$15&lt;0.000001,0,IF($C517&gt;='H-32A-WP06 - Debt Service'!AO$24,'H-32A-WP06 - Debt Service'!AO$27/12,0)),"-")</f>
        <v>0</v>
      </c>
      <c r="AS517" s="261">
        <f>IFERROR(IF(-SUM(AS$20:AS516)+AS$15&lt;0.000001,0,IF($C517&gt;='H-32A-WP06 - Debt Service'!AP$24,'H-32A-WP06 - Debt Service'!AP$27/12,0)),"-")</f>
        <v>0</v>
      </c>
      <c r="AT517" s="261">
        <f>IFERROR(IF(-SUM(AT$20:AT516)+AT$15&lt;0.000001,0,IF($C517&gt;='H-32A-WP06 - Debt Service'!AQ$24,'H-32A-WP06 - Debt Service'!AQ$27/12,0)),"-")</f>
        <v>0</v>
      </c>
    </row>
    <row r="518" spans="2:46" x14ac:dyDescent="0.35">
      <c r="B518" s="252">
        <f t="shared" si="31"/>
        <v>2060</v>
      </c>
      <c r="C518" s="273">
        <f t="shared" si="33"/>
        <v>58623</v>
      </c>
      <c r="D518" s="273"/>
      <c r="E518" s="261">
        <f>IFERROR(IF(-SUM(E$20:E517)+E$15&lt;0.000001,0,IF($C518&gt;='H-32A-WP06 - Debt Service'!C$24,'H-32A-WP06 - Debt Service'!C$27/12,0)),"-")</f>
        <v>0</v>
      </c>
      <c r="F518" s="261">
        <f>IFERROR(IF(-SUM(F$20:F517)+F$15&lt;0.000001,0,IF($C518&gt;='H-32A-WP06 - Debt Service'!D$24,'H-32A-WP06 - Debt Service'!D$27/12,0)),"-")</f>
        <v>0</v>
      </c>
      <c r="G518" s="261">
        <f>IFERROR(IF(-SUM(G$20:G517)+G$15&lt;0.000001,0,IF($C518&gt;='H-32A-WP06 - Debt Service'!E$24,'H-32A-WP06 - Debt Service'!E$27/12,0)),"-")</f>
        <v>0</v>
      </c>
      <c r="H518" s="261">
        <f>IFERROR(IF(-SUM(H$20:H517)+H$15&lt;0.000001,0,IF($C518&gt;='H-32A-WP06 - Debt Service'!F$24,'H-32A-WP06 - Debt Service'!F$27/12,0)),"-")</f>
        <v>0</v>
      </c>
      <c r="I518" s="261">
        <f>IFERROR(IF(-SUM(I$20:I517)+I$15&lt;0.000001,0,IF($C518&gt;='H-32A-WP06 - Debt Service'!G$24,'H-32A-WP06 - Debt Service'!G$27/12,0)),"-")</f>
        <v>0</v>
      </c>
      <c r="J518" s="261">
        <f>IFERROR(IF(-SUM(J$20:J517)+J$15&lt;0.000001,0,IF($C518&gt;='H-32A-WP06 - Debt Service'!H$24,'H-32A-WP06 - Debt Service'!H$27/12,0)),"-")</f>
        <v>0</v>
      </c>
      <c r="K518" s="261">
        <f>IFERROR(IF(-SUM(K$20:K517)+K$15&lt;0.000001,0,IF($C518&gt;='H-32A-WP06 - Debt Service'!I$24,'H-32A-WP06 - Debt Service'!I$27/12,0)),"-")</f>
        <v>0</v>
      </c>
      <c r="L518" s="261">
        <f>IFERROR(IF(-SUM(L$20:L517)+L$15&lt;0.000001,0,IF($C518&gt;='H-32A-WP06 - Debt Service'!J$24,'H-32A-WP06 - Debt Service'!J$27/12,0)),"-")</f>
        <v>0</v>
      </c>
      <c r="M518" s="261">
        <f>IFERROR(IF(-SUM(M$20:M517)+M$15&lt;0.000001,0,IF($C518&gt;='H-32A-WP06 - Debt Service'!K$24,'H-32A-WP06 - Debt Service'!K$27/12,0)),"-")</f>
        <v>0</v>
      </c>
      <c r="N518" s="261"/>
      <c r="O518" s="261"/>
      <c r="P518" s="261">
        <f>IFERROR(IF(-SUM(P$20:P517)+P$15&lt;0.000001,0,IF($C518&gt;='H-32A-WP06 - Debt Service'!M$24,'H-32A-WP06 - Debt Service'!M$27/12,0)),"-")</f>
        <v>0</v>
      </c>
      <c r="Q518" s="261">
        <f>IFERROR(IF(-SUM(Q$20:Q517)+Q$15&lt;0.000001,0,IF($C518&gt;='H-32A-WP06 - Debt Service'!L$24,'H-32A-WP06 - Debt Service'!L$27/12,0)),"-")</f>
        <v>0</v>
      </c>
      <c r="R518" s="261">
        <f>IFERROR(IF(-SUM(R$20:R517)+R$15&lt;0.000001,0,IF($C518&gt;='H-32A-WP06 - Debt Service'!S$24,'H-32A-WP06 - Debt Service'!S$27/12,0)),"-")</f>
        <v>0</v>
      </c>
      <c r="S518" s="261">
        <f>IFERROR(IF(-SUM(S$20:S517)+S$15&lt;0.000001,0,IF($C518&gt;='H-32A-WP06 - Debt Service'!O$24,'H-32A-WP06 - Debt Service'!O$27/12,0)),"-")</f>
        <v>0</v>
      </c>
      <c r="T518" s="261">
        <f>IFERROR(IF(-SUM(T$20:T517)+T$15&lt;0.000001,0,IF($C518&gt;='H-32A-WP06 - Debt Service'!#REF!,'H-32A-WP06 - Debt Service'!#REF!/12,0)),"-")</f>
        <v>0</v>
      </c>
      <c r="U518" s="261">
        <f>IFERROR(IF(-SUM(U$20:U517)+U$15&lt;0.000001,0,IF($C518&gt;='H-32A-WP06 - Debt Service'!T$24,'H-32A-WP06 - Debt Service'!T$27/12,0)),"-")</f>
        <v>0</v>
      </c>
      <c r="V518" s="261">
        <f>IFERROR(IF(-SUM(V$20:V517)+V$15&lt;0.000001,0,IF($C518&gt;='H-32A-WP06 - Debt Service'!N$24,'H-32A-WP06 - Debt Service'!N$27/12,0)),"-")</f>
        <v>0</v>
      </c>
      <c r="W518" s="261">
        <f>IFERROR(IF(-SUM(W$20:W517)+W$15&lt;0.000001,0,IF($C518&gt;='H-32A-WP06 - Debt Service'!Q$24,'H-32A-WP06 - Debt Service'!Q$27/12,0)),"-")</f>
        <v>0</v>
      </c>
      <c r="X518" s="261">
        <f>IFERROR(IF(-SUM(X$20:X517)+X$15&lt;0.000001,0,IF($C518&gt;='H-32A-WP06 - Debt Service'!T$24,'H-32A-WP06 - Debt Service'!T$27/12,0)),"-")</f>
        <v>0</v>
      </c>
      <c r="Y518" s="261">
        <f>IFERROR(IF(-SUM(Y$20:Y517)+Y$15&lt;0.000001,0,IF($C518&gt;='H-32A-WP06 - Debt Service'!#REF!,'H-32A-WP06 - Debt Service'!#REF!/12,0)),"-")</f>
        <v>0</v>
      </c>
      <c r="Z518" s="261">
        <f>IFERROR(IF(-SUM(Z$20:Z517)+Z$15&lt;0.000001,0,IF($C518&gt;='H-32A-WP06 - Debt Service'!S$24,'H-32A-WP06 - Debt Service'!S$27/12,0)),"-")</f>
        <v>0</v>
      </c>
      <c r="AA518" s="261">
        <f>IFERROR(IF(-SUM(AA$20:AA517)+AA$15&lt;0.000001,0,IF($C518&gt;='H-32A-WP06 - Debt Service'!R$24,'H-32A-WP06 - Debt Service'!R$27/12,0)),"-")</f>
        <v>0</v>
      </c>
      <c r="AB518" s="261">
        <f>IFERROR(IF(-SUM(AB$20:AB517)+AB$15&lt;0.000001,0,IF($C518&gt;='H-32A-WP06 - Debt Service'!P$24,'H-32A-WP06 - Debt Service'!P$27/12,0)),"-")</f>
        <v>0</v>
      </c>
      <c r="AC518" s="261">
        <f>IFERROR(IF(-SUM(AC$20:AC517)+AC$15&lt;0.000001,0,IF($C518&gt;='H-32A-WP06 - Debt Service'!#REF!,'H-32A-WP06 - Debt Service'!#REF!/12,0)),"-")</f>
        <v>0</v>
      </c>
      <c r="AD518" s="261">
        <f>IFERROR(IF(-SUM(AD$20:AD517)+AD$15&lt;0.000001,0,IF($C518&gt;='H-32A-WP06 - Debt Service'!#REF!,'H-32A-WP06 - Debt Service'!#REF!/12,0)),"-")</f>
        <v>0</v>
      </c>
      <c r="AE518" s="261">
        <f>IFERROR(IF(-SUM(AE$20:AE517)+AE$15&lt;0.000001,0,IF($C518&gt;='H-32A-WP06 - Debt Service'!#REF!,'H-32A-WP06 - Debt Service'!#REF!/12,0)),"-")</f>
        <v>0</v>
      </c>
      <c r="AF518" s="261">
        <f>IFERROR(IF(-SUM(AF$20:AF517)+AF$15&lt;0.000001,0,IF($C518&gt;='H-32A-WP06 - Debt Service'!#REF!,'H-32A-WP06 - Debt Service'!#REF!/12,0)),"-")</f>
        <v>0</v>
      </c>
      <c r="AH518" s="252">
        <f t="shared" si="32"/>
        <v>2060</v>
      </c>
      <c r="AI518" s="273">
        <f t="shared" si="34"/>
        <v>58623</v>
      </c>
      <c r="AJ518" s="273"/>
      <c r="AK518" s="261" t="str">
        <f>IFERROR(IF(-SUM(AK$20:AK517)+AK$15&lt;0.000001,0,IF($C518&gt;='H-32A-WP06 - Debt Service'!AH$24,'H-32A-WP06 - Debt Service'!AH$27/12,0)),"-")</f>
        <v>-</v>
      </c>
      <c r="AL518" s="261">
        <f>IFERROR(IF(-SUM(AL$20:AL517)+AL$15&lt;0.000001,0,IF($C518&gt;='H-32A-WP06 - Debt Service'!AI$24,'H-32A-WP06 - Debt Service'!AI$27/12,0)),"-")</f>
        <v>0</v>
      </c>
      <c r="AM518" s="261">
        <f>IFERROR(IF(-SUM(AM$20:AM517)+AM$15&lt;0.000001,0,IF($C518&gt;='H-32A-WP06 - Debt Service'!AJ$24,'H-32A-WP06 - Debt Service'!AJ$27/12,0)),"-")</f>
        <v>0</v>
      </c>
      <c r="AN518" s="261">
        <f>IFERROR(IF(-SUM(AN$20:AN517)+AN$15&lt;0.000001,0,IF($C518&gt;='H-32A-WP06 - Debt Service'!AK$24,'H-32A-WP06 - Debt Service'!AK$27/12,0)),"-")</f>
        <v>0</v>
      </c>
      <c r="AO518" s="261">
        <f>IFERROR(IF(-SUM(AO$20:AO517)+AO$15&lt;0.000001,0,IF($C518&gt;='H-32A-WP06 - Debt Service'!AL$24,'H-32A-WP06 - Debt Service'!AL$27/12,0)),"-")</f>
        <v>0</v>
      </c>
      <c r="AP518" s="261">
        <f>IFERROR(IF(-SUM(AP$20:AP517)+AP$15&lt;0.000001,0,IF($C518&gt;='H-32A-WP06 - Debt Service'!AM$24,'H-32A-WP06 - Debt Service'!AM$27/12,0)),"-")</f>
        <v>0</v>
      </c>
      <c r="AQ518" s="261">
        <f>IFERROR(IF(-SUM(AQ$20:AQ517)+AQ$15&lt;0.000001,0,IF($C518&gt;='H-32A-WP06 - Debt Service'!AN$24,'H-32A-WP06 - Debt Service'!AN$27/12,0)),"-")</f>
        <v>0</v>
      </c>
      <c r="AR518" s="261">
        <f>IFERROR(IF(-SUM(AR$20:AR517)+AR$15&lt;0.000001,0,IF($C518&gt;='H-32A-WP06 - Debt Service'!AO$24,'H-32A-WP06 - Debt Service'!AO$27/12,0)),"-")</f>
        <v>0</v>
      </c>
      <c r="AS518" s="261">
        <f>IFERROR(IF(-SUM(AS$20:AS517)+AS$15&lt;0.000001,0,IF($C518&gt;='H-32A-WP06 - Debt Service'!AP$24,'H-32A-WP06 - Debt Service'!AP$27/12,0)),"-")</f>
        <v>0</v>
      </c>
      <c r="AT518" s="261">
        <f>IFERROR(IF(-SUM(AT$20:AT517)+AT$15&lt;0.000001,0,IF($C518&gt;='H-32A-WP06 - Debt Service'!AQ$24,'H-32A-WP06 - Debt Service'!AQ$27/12,0)),"-")</f>
        <v>0</v>
      </c>
    </row>
    <row r="519" spans="2:46" x14ac:dyDescent="0.35">
      <c r="B519" s="252">
        <f t="shared" si="31"/>
        <v>2060</v>
      </c>
      <c r="C519" s="273">
        <f t="shared" si="33"/>
        <v>58654</v>
      </c>
      <c r="D519" s="273"/>
      <c r="E519" s="261">
        <f>IFERROR(IF(-SUM(E$20:E518)+E$15&lt;0.000001,0,IF($C519&gt;='H-32A-WP06 - Debt Service'!C$24,'H-32A-WP06 - Debt Service'!C$27/12,0)),"-")</f>
        <v>0</v>
      </c>
      <c r="F519" s="261">
        <f>IFERROR(IF(-SUM(F$20:F518)+F$15&lt;0.000001,0,IF($C519&gt;='H-32A-WP06 - Debt Service'!D$24,'H-32A-WP06 - Debt Service'!D$27/12,0)),"-")</f>
        <v>0</v>
      </c>
      <c r="G519" s="261">
        <f>IFERROR(IF(-SUM(G$20:G518)+G$15&lt;0.000001,0,IF($C519&gt;='H-32A-WP06 - Debt Service'!E$24,'H-32A-WP06 - Debt Service'!E$27/12,0)),"-")</f>
        <v>0</v>
      </c>
      <c r="H519" s="261">
        <f>IFERROR(IF(-SUM(H$20:H518)+H$15&lt;0.000001,0,IF($C519&gt;='H-32A-WP06 - Debt Service'!F$24,'H-32A-WP06 - Debt Service'!F$27/12,0)),"-")</f>
        <v>0</v>
      </c>
      <c r="I519" s="261">
        <f>IFERROR(IF(-SUM(I$20:I518)+I$15&lt;0.000001,0,IF($C519&gt;='H-32A-WP06 - Debt Service'!G$24,'H-32A-WP06 - Debt Service'!G$27/12,0)),"-")</f>
        <v>0</v>
      </c>
      <c r="J519" s="261">
        <f>IFERROR(IF(-SUM(J$20:J518)+J$15&lt;0.000001,0,IF($C519&gt;='H-32A-WP06 - Debt Service'!H$24,'H-32A-WP06 - Debt Service'!H$27/12,0)),"-")</f>
        <v>0</v>
      </c>
      <c r="K519" s="261">
        <f>IFERROR(IF(-SUM(K$20:K518)+K$15&lt;0.000001,0,IF($C519&gt;='H-32A-WP06 - Debt Service'!I$24,'H-32A-WP06 - Debt Service'!I$27/12,0)),"-")</f>
        <v>0</v>
      </c>
      <c r="L519" s="261">
        <f>IFERROR(IF(-SUM(L$20:L518)+L$15&lt;0.000001,0,IF($C519&gt;='H-32A-WP06 - Debt Service'!J$24,'H-32A-WP06 - Debt Service'!J$27/12,0)),"-")</f>
        <v>0</v>
      </c>
      <c r="M519" s="261">
        <f>IFERROR(IF(-SUM(M$20:M518)+M$15&lt;0.000001,0,IF($C519&gt;='H-32A-WP06 - Debt Service'!K$24,'H-32A-WP06 - Debt Service'!K$27/12,0)),"-")</f>
        <v>0</v>
      </c>
      <c r="N519" s="261"/>
      <c r="O519" s="261"/>
      <c r="P519" s="261">
        <f>IFERROR(IF(-SUM(P$20:P518)+P$15&lt;0.000001,0,IF($C519&gt;='H-32A-WP06 - Debt Service'!M$24,'H-32A-WP06 - Debt Service'!M$27/12,0)),"-")</f>
        <v>0</v>
      </c>
      <c r="Q519" s="261">
        <f>IFERROR(IF(-SUM(Q$20:Q518)+Q$15&lt;0.000001,0,IF($C519&gt;='H-32A-WP06 - Debt Service'!L$24,'H-32A-WP06 - Debt Service'!L$27/12,0)),"-")</f>
        <v>0</v>
      </c>
      <c r="R519" s="261">
        <f>IFERROR(IF(-SUM(R$20:R518)+R$15&lt;0.000001,0,IF($C519&gt;='H-32A-WP06 - Debt Service'!S$24,'H-32A-WP06 - Debt Service'!S$27/12,0)),"-")</f>
        <v>0</v>
      </c>
      <c r="S519" s="261">
        <f>IFERROR(IF(-SUM(S$20:S518)+S$15&lt;0.000001,0,IF($C519&gt;='H-32A-WP06 - Debt Service'!O$24,'H-32A-WP06 - Debt Service'!O$27/12,0)),"-")</f>
        <v>0</v>
      </c>
      <c r="T519" s="261">
        <f>IFERROR(IF(-SUM(T$20:T518)+T$15&lt;0.000001,0,IF($C519&gt;='H-32A-WP06 - Debt Service'!#REF!,'H-32A-WP06 - Debt Service'!#REF!/12,0)),"-")</f>
        <v>0</v>
      </c>
      <c r="U519" s="261">
        <f>IFERROR(IF(-SUM(U$20:U518)+U$15&lt;0.000001,0,IF($C519&gt;='H-32A-WP06 - Debt Service'!T$24,'H-32A-WP06 - Debt Service'!T$27/12,0)),"-")</f>
        <v>0</v>
      </c>
      <c r="V519" s="261">
        <f>IFERROR(IF(-SUM(V$20:V518)+V$15&lt;0.000001,0,IF($C519&gt;='H-32A-WP06 - Debt Service'!N$24,'H-32A-WP06 - Debt Service'!N$27/12,0)),"-")</f>
        <v>0</v>
      </c>
      <c r="W519" s="261">
        <f>IFERROR(IF(-SUM(W$20:W518)+W$15&lt;0.000001,0,IF($C519&gt;='H-32A-WP06 - Debt Service'!Q$24,'H-32A-WP06 - Debt Service'!Q$27/12,0)),"-")</f>
        <v>0</v>
      </c>
      <c r="X519" s="261">
        <f>IFERROR(IF(-SUM(X$20:X518)+X$15&lt;0.000001,0,IF($C519&gt;='H-32A-WP06 - Debt Service'!T$24,'H-32A-WP06 - Debt Service'!T$27/12,0)),"-")</f>
        <v>0</v>
      </c>
      <c r="Y519" s="261">
        <f>IFERROR(IF(-SUM(Y$20:Y518)+Y$15&lt;0.000001,0,IF($C519&gt;='H-32A-WP06 - Debt Service'!#REF!,'H-32A-WP06 - Debt Service'!#REF!/12,0)),"-")</f>
        <v>0</v>
      </c>
      <c r="Z519" s="261">
        <f>IFERROR(IF(-SUM(Z$20:Z518)+Z$15&lt;0.000001,0,IF($C519&gt;='H-32A-WP06 - Debt Service'!S$24,'H-32A-WP06 - Debt Service'!S$27/12,0)),"-")</f>
        <v>0</v>
      </c>
      <c r="AA519" s="261">
        <f>IFERROR(IF(-SUM(AA$20:AA518)+AA$15&lt;0.000001,0,IF($C519&gt;='H-32A-WP06 - Debt Service'!R$24,'H-32A-WP06 - Debt Service'!R$27/12,0)),"-")</f>
        <v>0</v>
      </c>
      <c r="AB519" s="261">
        <f>IFERROR(IF(-SUM(AB$20:AB518)+AB$15&lt;0.000001,0,IF($C519&gt;='H-32A-WP06 - Debt Service'!P$24,'H-32A-WP06 - Debt Service'!P$27/12,0)),"-")</f>
        <v>0</v>
      </c>
      <c r="AC519" s="261">
        <f>IFERROR(IF(-SUM(AC$20:AC518)+AC$15&lt;0.000001,0,IF($C519&gt;='H-32A-WP06 - Debt Service'!#REF!,'H-32A-WP06 - Debt Service'!#REF!/12,0)),"-")</f>
        <v>0</v>
      </c>
      <c r="AD519" s="261">
        <f>IFERROR(IF(-SUM(AD$20:AD518)+AD$15&lt;0.000001,0,IF($C519&gt;='H-32A-WP06 - Debt Service'!#REF!,'H-32A-WP06 - Debt Service'!#REF!/12,0)),"-")</f>
        <v>0</v>
      </c>
      <c r="AE519" s="261">
        <f>IFERROR(IF(-SUM(AE$20:AE518)+AE$15&lt;0.000001,0,IF($C519&gt;='H-32A-WP06 - Debt Service'!#REF!,'H-32A-WP06 - Debt Service'!#REF!/12,0)),"-")</f>
        <v>0</v>
      </c>
      <c r="AF519" s="261">
        <f>IFERROR(IF(-SUM(AF$20:AF518)+AF$15&lt;0.000001,0,IF($C519&gt;='H-32A-WP06 - Debt Service'!#REF!,'H-32A-WP06 - Debt Service'!#REF!/12,0)),"-")</f>
        <v>0</v>
      </c>
      <c r="AH519" s="252">
        <f t="shared" si="32"/>
        <v>2060</v>
      </c>
      <c r="AI519" s="273">
        <f t="shared" si="34"/>
        <v>58654</v>
      </c>
      <c r="AJ519" s="273"/>
      <c r="AK519" s="261" t="str">
        <f>IFERROR(IF(-SUM(AK$20:AK518)+AK$15&lt;0.000001,0,IF($C519&gt;='H-32A-WP06 - Debt Service'!AH$24,'H-32A-WP06 - Debt Service'!AH$27/12,0)),"-")</f>
        <v>-</v>
      </c>
      <c r="AL519" s="261">
        <f>IFERROR(IF(-SUM(AL$20:AL518)+AL$15&lt;0.000001,0,IF($C519&gt;='H-32A-WP06 - Debt Service'!AI$24,'H-32A-WP06 - Debt Service'!AI$27/12,0)),"-")</f>
        <v>0</v>
      </c>
      <c r="AM519" s="261">
        <f>IFERROR(IF(-SUM(AM$20:AM518)+AM$15&lt;0.000001,0,IF($C519&gt;='H-32A-WP06 - Debt Service'!AJ$24,'H-32A-WP06 - Debt Service'!AJ$27/12,0)),"-")</f>
        <v>0</v>
      </c>
      <c r="AN519" s="261">
        <f>IFERROR(IF(-SUM(AN$20:AN518)+AN$15&lt;0.000001,0,IF($C519&gt;='H-32A-WP06 - Debt Service'!AK$24,'H-32A-WP06 - Debt Service'!AK$27/12,0)),"-")</f>
        <v>0</v>
      </c>
      <c r="AO519" s="261">
        <f>IFERROR(IF(-SUM(AO$20:AO518)+AO$15&lt;0.000001,0,IF($C519&gt;='H-32A-WP06 - Debt Service'!AL$24,'H-32A-WP06 - Debt Service'!AL$27/12,0)),"-")</f>
        <v>0</v>
      </c>
      <c r="AP519" s="261">
        <f>IFERROR(IF(-SUM(AP$20:AP518)+AP$15&lt;0.000001,0,IF($C519&gt;='H-32A-WP06 - Debt Service'!AM$24,'H-32A-WP06 - Debt Service'!AM$27/12,0)),"-")</f>
        <v>0</v>
      </c>
      <c r="AQ519" s="261">
        <f>IFERROR(IF(-SUM(AQ$20:AQ518)+AQ$15&lt;0.000001,0,IF($C519&gt;='H-32A-WP06 - Debt Service'!AN$24,'H-32A-WP06 - Debt Service'!AN$27/12,0)),"-")</f>
        <v>0</v>
      </c>
      <c r="AR519" s="261">
        <f>IFERROR(IF(-SUM(AR$20:AR518)+AR$15&lt;0.000001,0,IF($C519&gt;='H-32A-WP06 - Debt Service'!AO$24,'H-32A-WP06 - Debt Service'!AO$27/12,0)),"-")</f>
        <v>0</v>
      </c>
      <c r="AS519" s="261">
        <f>IFERROR(IF(-SUM(AS$20:AS518)+AS$15&lt;0.000001,0,IF($C519&gt;='H-32A-WP06 - Debt Service'!AP$24,'H-32A-WP06 - Debt Service'!AP$27/12,0)),"-")</f>
        <v>0</v>
      </c>
      <c r="AT519" s="261">
        <f>IFERROR(IF(-SUM(AT$20:AT518)+AT$15&lt;0.000001,0,IF($C519&gt;='H-32A-WP06 - Debt Service'!AQ$24,'H-32A-WP06 - Debt Service'!AQ$27/12,0)),"-")</f>
        <v>0</v>
      </c>
    </row>
    <row r="520" spans="2:46" x14ac:dyDescent="0.35">
      <c r="B520" s="252">
        <f t="shared" si="31"/>
        <v>2060</v>
      </c>
      <c r="C520" s="273">
        <f t="shared" si="33"/>
        <v>58685</v>
      </c>
      <c r="D520" s="273"/>
      <c r="E520" s="261">
        <f>IFERROR(IF(-SUM(E$20:E519)+E$15&lt;0.000001,0,IF($C520&gt;='H-32A-WP06 - Debt Service'!C$24,'H-32A-WP06 - Debt Service'!C$27/12,0)),"-")</f>
        <v>0</v>
      </c>
      <c r="F520" s="261">
        <f>IFERROR(IF(-SUM(F$20:F519)+F$15&lt;0.000001,0,IF($C520&gt;='H-32A-WP06 - Debt Service'!D$24,'H-32A-WP06 - Debt Service'!D$27/12,0)),"-")</f>
        <v>0</v>
      </c>
      <c r="G520" s="261">
        <f>IFERROR(IF(-SUM(G$20:G519)+G$15&lt;0.000001,0,IF($C520&gt;='H-32A-WP06 - Debt Service'!E$24,'H-32A-WP06 - Debt Service'!E$27/12,0)),"-")</f>
        <v>0</v>
      </c>
      <c r="H520" s="261">
        <f>IFERROR(IF(-SUM(H$20:H519)+H$15&lt;0.000001,0,IF($C520&gt;='H-32A-WP06 - Debt Service'!F$24,'H-32A-WP06 - Debt Service'!F$27/12,0)),"-")</f>
        <v>0</v>
      </c>
      <c r="I520" s="261">
        <f>IFERROR(IF(-SUM(I$20:I519)+I$15&lt;0.000001,0,IF($C520&gt;='H-32A-WP06 - Debt Service'!G$24,'H-32A-WP06 - Debt Service'!G$27/12,0)),"-")</f>
        <v>0</v>
      </c>
      <c r="J520" s="261">
        <f>IFERROR(IF(-SUM(J$20:J519)+J$15&lt;0.000001,0,IF($C520&gt;='H-32A-WP06 - Debt Service'!H$24,'H-32A-WP06 - Debt Service'!H$27/12,0)),"-")</f>
        <v>0</v>
      </c>
      <c r="K520" s="261">
        <f>IFERROR(IF(-SUM(K$20:K519)+K$15&lt;0.000001,0,IF($C520&gt;='H-32A-WP06 - Debt Service'!I$24,'H-32A-WP06 - Debt Service'!I$27/12,0)),"-")</f>
        <v>0</v>
      </c>
      <c r="L520" s="261">
        <f>IFERROR(IF(-SUM(L$20:L519)+L$15&lt;0.000001,0,IF($C520&gt;='H-32A-WP06 - Debt Service'!J$24,'H-32A-WP06 - Debt Service'!J$27/12,0)),"-")</f>
        <v>0</v>
      </c>
      <c r="M520" s="261">
        <f>IFERROR(IF(-SUM(M$20:M519)+M$15&lt;0.000001,0,IF($C520&gt;='H-32A-WP06 - Debt Service'!K$24,'H-32A-WP06 - Debt Service'!K$27/12,0)),"-")</f>
        <v>0</v>
      </c>
      <c r="N520" s="261"/>
      <c r="O520" s="261"/>
      <c r="P520" s="261">
        <f>IFERROR(IF(-SUM(P$20:P519)+P$15&lt;0.000001,0,IF($C520&gt;='H-32A-WP06 - Debt Service'!M$24,'H-32A-WP06 - Debt Service'!M$27/12,0)),"-")</f>
        <v>0</v>
      </c>
      <c r="Q520" s="261">
        <f>IFERROR(IF(-SUM(Q$20:Q519)+Q$15&lt;0.000001,0,IF($C520&gt;='H-32A-WP06 - Debt Service'!L$24,'H-32A-WP06 - Debt Service'!L$27/12,0)),"-")</f>
        <v>0</v>
      </c>
      <c r="R520" s="261">
        <f>IFERROR(IF(-SUM(R$20:R519)+R$15&lt;0.000001,0,IF($C520&gt;='H-32A-WP06 - Debt Service'!S$24,'H-32A-WP06 - Debt Service'!S$27/12,0)),"-")</f>
        <v>0</v>
      </c>
      <c r="S520" s="261">
        <f>IFERROR(IF(-SUM(S$20:S519)+S$15&lt;0.000001,0,IF($C520&gt;='H-32A-WP06 - Debt Service'!O$24,'H-32A-WP06 - Debt Service'!O$27/12,0)),"-")</f>
        <v>0</v>
      </c>
      <c r="T520" s="261">
        <f>IFERROR(IF(-SUM(T$20:T519)+T$15&lt;0.000001,0,IF($C520&gt;='H-32A-WP06 - Debt Service'!#REF!,'H-32A-WP06 - Debt Service'!#REF!/12,0)),"-")</f>
        <v>0</v>
      </c>
      <c r="U520" s="261">
        <f>IFERROR(IF(-SUM(U$20:U519)+U$15&lt;0.000001,0,IF($C520&gt;='H-32A-WP06 - Debt Service'!T$24,'H-32A-WP06 - Debt Service'!T$27/12,0)),"-")</f>
        <v>0</v>
      </c>
      <c r="V520" s="261">
        <f>IFERROR(IF(-SUM(V$20:V519)+V$15&lt;0.000001,0,IF($C520&gt;='H-32A-WP06 - Debt Service'!N$24,'H-32A-WP06 - Debt Service'!N$27/12,0)),"-")</f>
        <v>0</v>
      </c>
      <c r="W520" s="261">
        <f>IFERROR(IF(-SUM(W$20:W519)+W$15&lt;0.000001,0,IF($C520&gt;='H-32A-WP06 - Debt Service'!Q$24,'H-32A-WP06 - Debt Service'!Q$27/12,0)),"-")</f>
        <v>0</v>
      </c>
      <c r="X520" s="261">
        <f>IFERROR(IF(-SUM(X$20:X519)+X$15&lt;0.000001,0,IF($C520&gt;='H-32A-WP06 - Debt Service'!T$24,'H-32A-WP06 - Debt Service'!T$27/12,0)),"-")</f>
        <v>0</v>
      </c>
      <c r="Y520" s="261">
        <f>IFERROR(IF(-SUM(Y$20:Y519)+Y$15&lt;0.000001,0,IF($C520&gt;='H-32A-WP06 - Debt Service'!#REF!,'H-32A-WP06 - Debt Service'!#REF!/12,0)),"-")</f>
        <v>0</v>
      </c>
      <c r="Z520" s="261">
        <f>IFERROR(IF(-SUM(Z$20:Z519)+Z$15&lt;0.000001,0,IF($C520&gt;='H-32A-WP06 - Debt Service'!S$24,'H-32A-WP06 - Debt Service'!S$27/12,0)),"-")</f>
        <v>0</v>
      </c>
      <c r="AA520" s="261">
        <f>IFERROR(IF(-SUM(AA$20:AA519)+AA$15&lt;0.000001,0,IF($C520&gt;='H-32A-WP06 - Debt Service'!R$24,'H-32A-WP06 - Debt Service'!R$27/12,0)),"-")</f>
        <v>0</v>
      </c>
      <c r="AB520" s="261">
        <f>IFERROR(IF(-SUM(AB$20:AB519)+AB$15&lt;0.000001,0,IF($C520&gt;='H-32A-WP06 - Debt Service'!P$24,'H-32A-WP06 - Debt Service'!P$27/12,0)),"-")</f>
        <v>0</v>
      </c>
      <c r="AC520" s="261">
        <f>IFERROR(IF(-SUM(AC$20:AC519)+AC$15&lt;0.000001,0,IF($C520&gt;='H-32A-WP06 - Debt Service'!#REF!,'H-32A-WP06 - Debt Service'!#REF!/12,0)),"-")</f>
        <v>0</v>
      </c>
      <c r="AD520" s="261">
        <f>IFERROR(IF(-SUM(AD$20:AD519)+AD$15&lt;0.000001,0,IF($C520&gt;='H-32A-WP06 - Debt Service'!#REF!,'H-32A-WP06 - Debt Service'!#REF!/12,0)),"-")</f>
        <v>0</v>
      </c>
      <c r="AE520" s="261">
        <f>IFERROR(IF(-SUM(AE$20:AE519)+AE$15&lt;0.000001,0,IF($C520&gt;='H-32A-WP06 - Debt Service'!#REF!,'H-32A-WP06 - Debt Service'!#REF!/12,0)),"-")</f>
        <v>0</v>
      </c>
      <c r="AF520" s="261">
        <f>IFERROR(IF(-SUM(AF$20:AF519)+AF$15&lt;0.000001,0,IF($C520&gt;='H-32A-WP06 - Debt Service'!#REF!,'H-32A-WP06 - Debt Service'!#REF!/12,0)),"-")</f>
        <v>0</v>
      </c>
      <c r="AH520" s="252">
        <f t="shared" si="32"/>
        <v>2060</v>
      </c>
      <c r="AI520" s="273">
        <f t="shared" si="34"/>
        <v>58685</v>
      </c>
      <c r="AJ520" s="273"/>
      <c r="AK520" s="261" t="str">
        <f>IFERROR(IF(-SUM(AK$20:AK519)+AK$15&lt;0.000001,0,IF($C520&gt;='H-32A-WP06 - Debt Service'!AH$24,'H-32A-WP06 - Debt Service'!AH$27/12,0)),"-")</f>
        <v>-</v>
      </c>
      <c r="AL520" s="261">
        <f>IFERROR(IF(-SUM(AL$20:AL519)+AL$15&lt;0.000001,0,IF($C520&gt;='H-32A-WP06 - Debt Service'!AI$24,'H-32A-WP06 - Debt Service'!AI$27/12,0)),"-")</f>
        <v>0</v>
      </c>
      <c r="AM520" s="261">
        <f>IFERROR(IF(-SUM(AM$20:AM519)+AM$15&lt;0.000001,0,IF($C520&gt;='H-32A-WP06 - Debt Service'!AJ$24,'H-32A-WP06 - Debt Service'!AJ$27/12,0)),"-")</f>
        <v>0</v>
      </c>
      <c r="AN520" s="261">
        <f>IFERROR(IF(-SUM(AN$20:AN519)+AN$15&lt;0.000001,0,IF($C520&gt;='H-32A-WP06 - Debt Service'!AK$24,'H-32A-WP06 - Debt Service'!AK$27/12,0)),"-")</f>
        <v>0</v>
      </c>
      <c r="AO520" s="261">
        <f>IFERROR(IF(-SUM(AO$20:AO519)+AO$15&lt;0.000001,0,IF($C520&gt;='H-32A-WP06 - Debt Service'!AL$24,'H-32A-WP06 - Debt Service'!AL$27/12,0)),"-")</f>
        <v>0</v>
      </c>
      <c r="AP520" s="261">
        <f>IFERROR(IF(-SUM(AP$20:AP519)+AP$15&lt;0.000001,0,IF($C520&gt;='H-32A-WP06 - Debt Service'!AM$24,'H-32A-WP06 - Debt Service'!AM$27/12,0)),"-")</f>
        <v>0</v>
      </c>
      <c r="AQ520" s="261">
        <f>IFERROR(IF(-SUM(AQ$20:AQ519)+AQ$15&lt;0.000001,0,IF($C520&gt;='H-32A-WP06 - Debt Service'!AN$24,'H-32A-WP06 - Debt Service'!AN$27/12,0)),"-")</f>
        <v>0</v>
      </c>
      <c r="AR520" s="261">
        <f>IFERROR(IF(-SUM(AR$20:AR519)+AR$15&lt;0.000001,0,IF($C520&gt;='H-32A-WP06 - Debt Service'!AO$24,'H-32A-WP06 - Debt Service'!AO$27/12,0)),"-")</f>
        <v>0</v>
      </c>
      <c r="AS520" s="261">
        <f>IFERROR(IF(-SUM(AS$20:AS519)+AS$15&lt;0.000001,0,IF($C520&gt;='H-32A-WP06 - Debt Service'!AP$24,'H-32A-WP06 - Debt Service'!AP$27/12,0)),"-")</f>
        <v>0</v>
      </c>
      <c r="AT520" s="261">
        <f>IFERROR(IF(-SUM(AT$20:AT519)+AT$15&lt;0.000001,0,IF($C520&gt;='H-32A-WP06 - Debt Service'!AQ$24,'H-32A-WP06 - Debt Service'!AQ$27/12,0)),"-")</f>
        <v>0</v>
      </c>
    </row>
    <row r="521" spans="2:46" x14ac:dyDescent="0.35">
      <c r="B521" s="252">
        <f t="shared" si="31"/>
        <v>2060</v>
      </c>
      <c r="C521" s="273">
        <f t="shared" si="33"/>
        <v>58715</v>
      </c>
      <c r="D521" s="273"/>
      <c r="E521" s="261">
        <f>IFERROR(IF(-SUM(E$20:E520)+E$15&lt;0.000001,0,IF($C521&gt;='H-32A-WP06 - Debt Service'!C$24,'H-32A-WP06 - Debt Service'!C$27/12,0)),"-")</f>
        <v>0</v>
      </c>
      <c r="F521" s="261">
        <f>IFERROR(IF(-SUM(F$20:F520)+F$15&lt;0.000001,0,IF($C521&gt;='H-32A-WP06 - Debt Service'!D$24,'H-32A-WP06 - Debt Service'!D$27/12,0)),"-")</f>
        <v>0</v>
      </c>
      <c r="G521" s="261">
        <f>IFERROR(IF(-SUM(G$20:G520)+G$15&lt;0.000001,0,IF($C521&gt;='H-32A-WP06 - Debt Service'!E$24,'H-32A-WP06 - Debt Service'!E$27/12,0)),"-")</f>
        <v>0</v>
      </c>
      <c r="H521" s="261">
        <f>IFERROR(IF(-SUM(H$20:H520)+H$15&lt;0.000001,0,IF($C521&gt;='H-32A-WP06 - Debt Service'!F$24,'H-32A-WP06 - Debt Service'!F$27/12,0)),"-")</f>
        <v>0</v>
      </c>
      <c r="I521" s="261">
        <f>IFERROR(IF(-SUM(I$20:I520)+I$15&lt;0.000001,0,IF($C521&gt;='H-32A-WP06 - Debt Service'!G$24,'H-32A-WP06 - Debt Service'!G$27/12,0)),"-")</f>
        <v>0</v>
      </c>
      <c r="J521" s="261">
        <f>IFERROR(IF(-SUM(J$20:J520)+J$15&lt;0.000001,0,IF($C521&gt;='H-32A-WP06 - Debt Service'!H$24,'H-32A-WP06 - Debt Service'!H$27/12,0)),"-")</f>
        <v>0</v>
      </c>
      <c r="K521" s="261">
        <f>IFERROR(IF(-SUM(K$20:K520)+K$15&lt;0.000001,0,IF($C521&gt;='H-32A-WP06 - Debt Service'!I$24,'H-32A-WP06 - Debt Service'!I$27/12,0)),"-")</f>
        <v>0</v>
      </c>
      <c r="L521" s="261">
        <f>IFERROR(IF(-SUM(L$20:L520)+L$15&lt;0.000001,0,IF($C521&gt;='H-32A-WP06 - Debt Service'!J$24,'H-32A-WP06 - Debt Service'!J$27/12,0)),"-")</f>
        <v>0</v>
      </c>
      <c r="M521" s="261">
        <f>IFERROR(IF(-SUM(M$20:M520)+M$15&lt;0.000001,0,IF($C521&gt;='H-32A-WP06 - Debt Service'!K$24,'H-32A-WP06 - Debt Service'!K$27/12,0)),"-")</f>
        <v>0</v>
      </c>
      <c r="N521" s="261"/>
      <c r="O521" s="261"/>
      <c r="P521" s="261">
        <f>IFERROR(IF(-SUM(P$20:P520)+P$15&lt;0.000001,0,IF($C521&gt;='H-32A-WP06 - Debt Service'!M$24,'H-32A-WP06 - Debt Service'!M$27/12,0)),"-")</f>
        <v>0</v>
      </c>
      <c r="Q521" s="261">
        <f>IFERROR(IF(-SUM(Q$20:Q520)+Q$15&lt;0.000001,0,IF($C521&gt;='H-32A-WP06 - Debt Service'!L$24,'H-32A-WP06 - Debt Service'!L$27/12,0)),"-")</f>
        <v>0</v>
      </c>
      <c r="R521" s="261">
        <f>IFERROR(IF(-SUM(R$20:R520)+R$15&lt;0.000001,0,IF($C521&gt;='H-32A-WP06 - Debt Service'!S$24,'H-32A-WP06 - Debt Service'!S$27/12,0)),"-")</f>
        <v>0</v>
      </c>
      <c r="S521" s="261">
        <f>IFERROR(IF(-SUM(S$20:S520)+S$15&lt;0.000001,0,IF($C521&gt;='H-32A-WP06 - Debt Service'!O$24,'H-32A-WP06 - Debt Service'!O$27/12,0)),"-")</f>
        <v>0</v>
      </c>
      <c r="T521" s="261">
        <f>IFERROR(IF(-SUM(T$20:T520)+T$15&lt;0.000001,0,IF($C521&gt;='H-32A-WP06 - Debt Service'!#REF!,'H-32A-WP06 - Debt Service'!#REF!/12,0)),"-")</f>
        <v>0</v>
      </c>
      <c r="U521" s="261">
        <f>IFERROR(IF(-SUM(U$20:U520)+U$15&lt;0.000001,0,IF($C521&gt;='H-32A-WP06 - Debt Service'!T$24,'H-32A-WP06 - Debt Service'!T$27/12,0)),"-")</f>
        <v>0</v>
      </c>
      <c r="V521" s="261">
        <f>IFERROR(IF(-SUM(V$20:V520)+V$15&lt;0.000001,0,IF($C521&gt;='H-32A-WP06 - Debt Service'!N$24,'H-32A-WP06 - Debt Service'!N$27/12,0)),"-")</f>
        <v>0</v>
      </c>
      <c r="W521" s="261">
        <f>IFERROR(IF(-SUM(W$20:W520)+W$15&lt;0.000001,0,IF($C521&gt;='H-32A-WP06 - Debt Service'!Q$24,'H-32A-WP06 - Debt Service'!Q$27/12,0)),"-")</f>
        <v>0</v>
      </c>
      <c r="X521" s="261">
        <f>IFERROR(IF(-SUM(X$20:X520)+X$15&lt;0.000001,0,IF($C521&gt;='H-32A-WP06 - Debt Service'!T$24,'H-32A-WP06 - Debt Service'!T$27/12,0)),"-")</f>
        <v>0</v>
      </c>
      <c r="Y521" s="261">
        <f>IFERROR(IF(-SUM(Y$20:Y520)+Y$15&lt;0.000001,0,IF($C521&gt;='H-32A-WP06 - Debt Service'!#REF!,'H-32A-WP06 - Debt Service'!#REF!/12,0)),"-")</f>
        <v>0</v>
      </c>
      <c r="Z521" s="261">
        <f>IFERROR(IF(-SUM(Z$20:Z520)+Z$15&lt;0.000001,0,IF($C521&gt;='H-32A-WP06 - Debt Service'!S$24,'H-32A-WP06 - Debt Service'!S$27/12,0)),"-")</f>
        <v>0</v>
      </c>
      <c r="AA521" s="261">
        <f>IFERROR(IF(-SUM(AA$20:AA520)+AA$15&lt;0.000001,0,IF($C521&gt;='H-32A-WP06 - Debt Service'!R$24,'H-32A-WP06 - Debt Service'!R$27/12,0)),"-")</f>
        <v>0</v>
      </c>
      <c r="AB521" s="261">
        <f>IFERROR(IF(-SUM(AB$20:AB520)+AB$15&lt;0.000001,0,IF($C521&gt;='H-32A-WP06 - Debt Service'!P$24,'H-32A-WP06 - Debt Service'!P$27/12,0)),"-")</f>
        <v>0</v>
      </c>
      <c r="AC521" s="261">
        <f>IFERROR(IF(-SUM(AC$20:AC520)+AC$15&lt;0.000001,0,IF($C521&gt;='H-32A-WP06 - Debt Service'!#REF!,'H-32A-WP06 - Debt Service'!#REF!/12,0)),"-")</f>
        <v>0</v>
      </c>
      <c r="AD521" s="261">
        <f>IFERROR(IF(-SUM(AD$20:AD520)+AD$15&lt;0.000001,0,IF($C521&gt;='H-32A-WP06 - Debt Service'!#REF!,'H-32A-WP06 - Debt Service'!#REF!/12,0)),"-")</f>
        <v>0</v>
      </c>
      <c r="AE521" s="261">
        <f>IFERROR(IF(-SUM(AE$20:AE520)+AE$15&lt;0.000001,0,IF($C521&gt;='H-32A-WP06 - Debt Service'!#REF!,'H-32A-WP06 - Debt Service'!#REF!/12,0)),"-")</f>
        <v>0</v>
      </c>
      <c r="AF521" s="261">
        <f>IFERROR(IF(-SUM(AF$20:AF520)+AF$15&lt;0.000001,0,IF($C521&gt;='H-32A-WP06 - Debt Service'!#REF!,'H-32A-WP06 - Debt Service'!#REF!/12,0)),"-")</f>
        <v>0</v>
      </c>
      <c r="AH521" s="252">
        <f t="shared" si="32"/>
        <v>2060</v>
      </c>
      <c r="AI521" s="273">
        <f t="shared" si="34"/>
        <v>58715</v>
      </c>
      <c r="AJ521" s="273"/>
      <c r="AK521" s="261" t="str">
        <f>IFERROR(IF(-SUM(AK$20:AK520)+AK$15&lt;0.000001,0,IF($C521&gt;='H-32A-WP06 - Debt Service'!AH$24,'H-32A-WP06 - Debt Service'!AH$27/12,0)),"-")</f>
        <v>-</v>
      </c>
      <c r="AL521" s="261">
        <f>IFERROR(IF(-SUM(AL$20:AL520)+AL$15&lt;0.000001,0,IF($C521&gt;='H-32A-WP06 - Debt Service'!AI$24,'H-32A-WP06 - Debt Service'!AI$27/12,0)),"-")</f>
        <v>0</v>
      </c>
      <c r="AM521" s="261">
        <f>IFERROR(IF(-SUM(AM$20:AM520)+AM$15&lt;0.000001,0,IF($C521&gt;='H-32A-WP06 - Debt Service'!AJ$24,'H-32A-WP06 - Debt Service'!AJ$27/12,0)),"-")</f>
        <v>0</v>
      </c>
      <c r="AN521" s="261">
        <f>IFERROR(IF(-SUM(AN$20:AN520)+AN$15&lt;0.000001,0,IF($C521&gt;='H-32A-WP06 - Debt Service'!AK$24,'H-32A-WP06 - Debt Service'!AK$27/12,0)),"-")</f>
        <v>0</v>
      </c>
      <c r="AO521" s="261">
        <f>IFERROR(IF(-SUM(AO$20:AO520)+AO$15&lt;0.000001,0,IF($C521&gt;='H-32A-WP06 - Debt Service'!AL$24,'H-32A-WP06 - Debt Service'!AL$27/12,0)),"-")</f>
        <v>0</v>
      </c>
      <c r="AP521" s="261">
        <f>IFERROR(IF(-SUM(AP$20:AP520)+AP$15&lt;0.000001,0,IF($C521&gt;='H-32A-WP06 - Debt Service'!AM$24,'H-32A-WP06 - Debt Service'!AM$27/12,0)),"-")</f>
        <v>0</v>
      </c>
      <c r="AQ521" s="261">
        <f>IFERROR(IF(-SUM(AQ$20:AQ520)+AQ$15&lt;0.000001,0,IF($C521&gt;='H-32A-WP06 - Debt Service'!AN$24,'H-32A-WP06 - Debt Service'!AN$27/12,0)),"-")</f>
        <v>0</v>
      </c>
      <c r="AR521" s="261">
        <f>IFERROR(IF(-SUM(AR$20:AR520)+AR$15&lt;0.000001,0,IF($C521&gt;='H-32A-WP06 - Debt Service'!AO$24,'H-32A-WP06 - Debt Service'!AO$27/12,0)),"-")</f>
        <v>0</v>
      </c>
      <c r="AS521" s="261">
        <f>IFERROR(IF(-SUM(AS$20:AS520)+AS$15&lt;0.000001,0,IF($C521&gt;='H-32A-WP06 - Debt Service'!AP$24,'H-32A-WP06 - Debt Service'!AP$27/12,0)),"-")</f>
        <v>0</v>
      </c>
      <c r="AT521" s="261">
        <f>IFERROR(IF(-SUM(AT$20:AT520)+AT$15&lt;0.000001,0,IF($C521&gt;='H-32A-WP06 - Debt Service'!AQ$24,'H-32A-WP06 - Debt Service'!AQ$27/12,0)),"-")</f>
        <v>0</v>
      </c>
    </row>
    <row r="522" spans="2:46" x14ac:dyDescent="0.35">
      <c r="B522" s="252">
        <f t="shared" si="31"/>
        <v>2060</v>
      </c>
      <c r="C522" s="273">
        <f t="shared" si="33"/>
        <v>58746</v>
      </c>
      <c r="D522" s="273"/>
      <c r="E522" s="261">
        <f>IFERROR(IF(-SUM(E$20:E521)+E$15&lt;0.000001,0,IF($C522&gt;='H-32A-WP06 - Debt Service'!C$24,'H-32A-WP06 - Debt Service'!C$27/12,0)),"-")</f>
        <v>0</v>
      </c>
      <c r="F522" s="261">
        <f>IFERROR(IF(-SUM(F$20:F521)+F$15&lt;0.000001,0,IF($C522&gt;='H-32A-WP06 - Debt Service'!D$24,'H-32A-WP06 - Debt Service'!D$27/12,0)),"-")</f>
        <v>0</v>
      </c>
      <c r="G522" s="261">
        <f>IFERROR(IF(-SUM(G$20:G521)+G$15&lt;0.000001,0,IF($C522&gt;='H-32A-WP06 - Debt Service'!E$24,'H-32A-WP06 - Debt Service'!E$27/12,0)),"-")</f>
        <v>0</v>
      </c>
      <c r="H522" s="261">
        <f>IFERROR(IF(-SUM(H$20:H521)+H$15&lt;0.000001,0,IF($C522&gt;='H-32A-WP06 - Debt Service'!F$24,'H-32A-WP06 - Debt Service'!F$27/12,0)),"-")</f>
        <v>0</v>
      </c>
      <c r="I522" s="261">
        <f>IFERROR(IF(-SUM(I$20:I521)+I$15&lt;0.000001,0,IF($C522&gt;='H-32A-WP06 - Debt Service'!G$24,'H-32A-WP06 - Debt Service'!G$27/12,0)),"-")</f>
        <v>0</v>
      </c>
      <c r="J522" s="261">
        <f>IFERROR(IF(-SUM(J$20:J521)+J$15&lt;0.000001,0,IF($C522&gt;='H-32A-WP06 - Debt Service'!H$24,'H-32A-WP06 - Debt Service'!H$27/12,0)),"-")</f>
        <v>0</v>
      </c>
      <c r="K522" s="261">
        <f>IFERROR(IF(-SUM(K$20:K521)+K$15&lt;0.000001,0,IF($C522&gt;='H-32A-WP06 - Debt Service'!I$24,'H-32A-WP06 - Debt Service'!I$27/12,0)),"-")</f>
        <v>0</v>
      </c>
      <c r="L522" s="261">
        <f>IFERROR(IF(-SUM(L$20:L521)+L$15&lt;0.000001,0,IF($C522&gt;='H-32A-WP06 - Debt Service'!J$24,'H-32A-WP06 - Debt Service'!J$27/12,0)),"-")</f>
        <v>0</v>
      </c>
      <c r="M522" s="261">
        <f>IFERROR(IF(-SUM(M$20:M521)+M$15&lt;0.000001,0,IF($C522&gt;='H-32A-WP06 - Debt Service'!K$24,'H-32A-WP06 - Debt Service'!K$27/12,0)),"-")</f>
        <v>0</v>
      </c>
      <c r="N522" s="261"/>
      <c r="O522" s="261"/>
      <c r="P522" s="261">
        <f>IFERROR(IF(-SUM(P$20:P521)+P$15&lt;0.000001,0,IF($C522&gt;='H-32A-WP06 - Debt Service'!M$24,'H-32A-WP06 - Debt Service'!M$27/12,0)),"-")</f>
        <v>0</v>
      </c>
      <c r="Q522" s="261">
        <f>IFERROR(IF(-SUM(Q$20:Q521)+Q$15&lt;0.000001,0,IF($C522&gt;='H-32A-WP06 - Debt Service'!L$24,'H-32A-WP06 - Debt Service'!L$27/12,0)),"-")</f>
        <v>0</v>
      </c>
      <c r="R522" s="261">
        <f>IFERROR(IF(-SUM(R$20:R521)+R$15&lt;0.000001,0,IF($C522&gt;='H-32A-WP06 - Debt Service'!S$24,'H-32A-WP06 - Debt Service'!S$27/12,0)),"-")</f>
        <v>0</v>
      </c>
      <c r="S522" s="261">
        <f>IFERROR(IF(-SUM(S$20:S521)+S$15&lt;0.000001,0,IF($C522&gt;='H-32A-WP06 - Debt Service'!O$24,'H-32A-WP06 - Debt Service'!O$27/12,0)),"-")</f>
        <v>0</v>
      </c>
      <c r="T522" s="261">
        <f>IFERROR(IF(-SUM(T$20:T521)+T$15&lt;0.000001,0,IF($C522&gt;='H-32A-WP06 - Debt Service'!#REF!,'H-32A-WP06 - Debt Service'!#REF!/12,0)),"-")</f>
        <v>0</v>
      </c>
      <c r="U522" s="261">
        <f>IFERROR(IF(-SUM(U$20:U521)+U$15&lt;0.000001,0,IF($C522&gt;='H-32A-WP06 - Debt Service'!T$24,'H-32A-WP06 - Debt Service'!T$27/12,0)),"-")</f>
        <v>0</v>
      </c>
      <c r="V522" s="261">
        <f>IFERROR(IF(-SUM(V$20:V521)+V$15&lt;0.000001,0,IF($C522&gt;='H-32A-WP06 - Debt Service'!N$24,'H-32A-WP06 - Debt Service'!N$27/12,0)),"-")</f>
        <v>0</v>
      </c>
      <c r="W522" s="261">
        <f>IFERROR(IF(-SUM(W$20:W521)+W$15&lt;0.000001,0,IF($C522&gt;='H-32A-WP06 - Debt Service'!Q$24,'H-32A-WP06 - Debt Service'!Q$27/12,0)),"-")</f>
        <v>0</v>
      </c>
      <c r="X522" s="261">
        <f>IFERROR(IF(-SUM(X$20:X521)+X$15&lt;0.000001,0,IF($C522&gt;='H-32A-WP06 - Debt Service'!T$24,'H-32A-WP06 - Debt Service'!T$27/12,0)),"-")</f>
        <v>0</v>
      </c>
      <c r="Y522" s="261">
        <f>IFERROR(IF(-SUM(Y$20:Y521)+Y$15&lt;0.000001,0,IF($C522&gt;='H-32A-WP06 - Debt Service'!#REF!,'H-32A-WP06 - Debt Service'!#REF!/12,0)),"-")</f>
        <v>0</v>
      </c>
      <c r="Z522" s="261">
        <f>IFERROR(IF(-SUM(Z$20:Z521)+Z$15&lt;0.000001,0,IF($C522&gt;='H-32A-WP06 - Debt Service'!S$24,'H-32A-WP06 - Debt Service'!S$27/12,0)),"-")</f>
        <v>0</v>
      </c>
      <c r="AA522" s="261">
        <f>IFERROR(IF(-SUM(AA$20:AA521)+AA$15&lt;0.000001,0,IF($C522&gt;='H-32A-WP06 - Debt Service'!R$24,'H-32A-WP06 - Debt Service'!R$27/12,0)),"-")</f>
        <v>0</v>
      </c>
      <c r="AB522" s="261">
        <f>IFERROR(IF(-SUM(AB$20:AB521)+AB$15&lt;0.000001,0,IF($C522&gt;='H-32A-WP06 - Debt Service'!P$24,'H-32A-WP06 - Debt Service'!P$27/12,0)),"-")</f>
        <v>0</v>
      </c>
      <c r="AC522" s="261">
        <f>IFERROR(IF(-SUM(AC$20:AC521)+AC$15&lt;0.000001,0,IF($C522&gt;='H-32A-WP06 - Debt Service'!#REF!,'H-32A-WP06 - Debt Service'!#REF!/12,0)),"-")</f>
        <v>0</v>
      </c>
      <c r="AD522" s="261">
        <f>IFERROR(IF(-SUM(AD$20:AD521)+AD$15&lt;0.000001,0,IF($C522&gt;='H-32A-WP06 - Debt Service'!#REF!,'H-32A-WP06 - Debt Service'!#REF!/12,0)),"-")</f>
        <v>0</v>
      </c>
      <c r="AE522" s="261">
        <f>IFERROR(IF(-SUM(AE$20:AE521)+AE$15&lt;0.000001,0,IF($C522&gt;='H-32A-WP06 - Debt Service'!#REF!,'H-32A-WP06 - Debt Service'!#REF!/12,0)),"-")</f>
        <v>0</v>
      </c>
      <c r="AF522" s="261">
        <f>IFERROR(IF(-SUM(AF$20:AF521)+AF$15&lt;0.000001,0,IF($C522&gt;='H-32A-WP06 - Debt Service'!#REF!,'H-32A-WP06 - Debt Service'!#REF!/12,0)),"-")</f>
        <v>0</v>
      </c>
      <c r="AH522" s="252">
        <f t="shared" si="32"/>
        <v>2060</v>
      </c>
      <c r="AI522" s="273">
        <f t="shared" si="34"/>
        <v>58746</v>
      </c>
      <c r="AJ522" s="273"/>
      <c r="AK522" s="261" t="str">
        <f>IFERROR(IF(-SUM(AK$20:AK521)+AK$15&lt;0.000001,0,IF($C522&gt;='H-32A-WP06 - Debt Service'!AH$24,'H-32A-WP06 - Debt Service'!AH$27/12,0)),"-")</f>
        <v>-</v>
      </c>
      <c r="AL522" s="261">
        <f>IFERROR(IF(-SUM(AL$20:AL521)+AL$15&lt;0.000001,0,IF($C522&gt;='H-32A-WP06 - Debt Service'!AI$24,'H-32A-WP06 - Debt Service'!AI$27/12,0)),"-")</f>
        <v>0</v>
      </c>
      <c r="AM522" s="261">
        <f>IFERROR(IF(-SUM(AM$20:AM521)+AM$15&lt;0.000001,0,IF($C522&gt;='H-32A-WP06 - Debt Service'!AJ$24,'H-32A-WP06 - Debt Service'!AJ$27/12,0)),"-")</f>
        <v>0</v>
      </c>
      <c r="AN522" s="261">
        <f>IFERROR(IF(-SUM(AN$20:AN521)+AN$15&lt;0.000001,0,IF($C522&gt;='H-32A-WP06 - Debt Service'!AK$24,'H-32A-WP06 - Debt Service'!AK$27/12,0)),"-")</f>
        <v>0</v>
      </c>
      <c r="AO522" s="261">
        <f>IFERROR(IF(-SUM(AO$20:AO521)+AO$15&lt;0.000001,0,IF($C522&gt;='H-32A-WP06 - Debt Service'!AL$24,'H-32A-WP06 - Debt Service'!AL$27/12,0)),"-")</f>
        <v>0</v>
      </c>
      <c r="AP522" s="261">
        <f>IFERROR(IF(-SUM(AP$20:AP521)+AP$15&lt;0.000001,0,IF($C522&gt;='H-32A-WP06 - Debt Service'!AM$24,'H-32A-WP06 - Debt Service'!AM$27/12,0)),"-")</f>
        <v>0</v>
      </c>
      <c r="AQ522" s="261">
        <f>IFERROR(IF(-SUM(AQ$20:AQ521)+AQ$15&lt;0.000001,0,IF($C522&gt;='H-32A-WP06 - Debt Service'!AN$24,'H-32A-WP06 - Debt Service'!AN$27/12,0)),"-")</f>
        <v>0</v>
      </c>
      <c r="AR522" s="261">
        <f>IFERROR(IF(-SUM(AR$20:AR521)+AR$15&lt;0.000001,0,IF($C522&gt;='H-32A-WP06 - Debt Service'!AO$24,'H-32A-WP06 - Debt Service'!AO$27/12,0)),"-")</f>
        <v>0</v>
      </c>
      <c r="AS522" s="261">
        <f>IFERROR(IF(-SUM(AS$20:AS521)+AS$15&lt;0.000001,0,IF($C522&gt;='H-32A-WP06 - Debt Service'!AP$24,'H-32A-WP06 - Debt Service'!AP$27/12,0)),"-")</f>
        <v>0</v>
      </c>
      <c r="AT522" s="261">
        <f>IFERROR(IF(-SUM(AT$20:AT521)+AT$15&lt;0.000001,0,IF($C522&gt;='H-32A-WP06 - Debt Service'!AQ$24,'H-32A-WP06 - Debt Service'!AQ$27/12,0)),"-")</f>
        <v>0</v>
      </c>
    </row>
    <row r="523" spans="2:46" x14ac:dyDescent="0.35">
      <c r="B523" s="252">
        <f t="shared" si="31"/>
        <v>2060</v>
      </c>
      <c r="C523" s="273">
        <f t="shared" si="33"/>
        <v>58776</v>
      </c>
      <c r="D523" s="273"/>
      <c r="E523" s="261">
        <f>IFERROR(IF(-SUM(E$20:E522)+E$15&lt;0.000001,0,IF($C523&gt;='H-32A-WP06 - Debt Service'!C$24,'H-32A-WP06 - Debt Service'!C$27/12,0)),"-")</f>
        <v>0</v>
      </c>
      <c r="F523" s="261">
        <f>IFERROR(IF(-SUM(F$20:F522)+F$15&lt;0.000001,0,IF($C523&gt;='H-32A-WP06 - Debt Service'!D$24,'H-32A-WP06 - Debt Service'!D$27/12,0)),"-")</f>
        <v>0</v>
      </c>
      <c r="G523" s="261">
        <f>IFERROR(IF(-SUM(G$20:G522)+G$15&lt;0.000001,0,IF($C523&gt;='H-32A-WP06 - Debt Service'!E$24,'H-32A-WP06 - Debt Service'!E$27/12,0)),"-")</f>
        <v>0</v>
      </c>
      <c r="H523" s="261">
        <f>IFERROR(IF(-SUM(H$20:H522)+H$15&lt;0.000001,0,IF($C523&gt;='H-32A-WP06 - Debt Service'!F$24,'H-32A-WP06 - Debt Service'!F$27/12,0)),"-")</f>
        <v>0</v>
      </c>
      <c r="I523" s="261">
        <f>IFERROR(IF(-SUM(I$20:I522)+I$15&lt;0.000001,0,IF($C523&gt;='H-32A-WP06 - Debt Service'!G$24,'H-32A-WP06 - Debt Service'!G$27/12,0)),"-")</f>
        <v>0</v>
      </c>
      <c r="J523" s="261">
        <f>IFERROR(IF(-SUM(J$20:J522)+J$15&lt;0.000001,0,IF($C523&gt;='H-32A-WP06 - Debt Service'!H$24,'H-32A-WP06 - Debt Service'!H$27/12,0)),"-")</f>
        <v>0</v>
      </c>
      <c r="K523" s="261">
        <f>IFERROR(IF(-SUM(K$20:K522)+K$15&lt;0.000001,0,IF($C523&gt;='H-32A-WP06 - Debt Service'!I$24,'H-32A-WP06 - Debt Service'!I$27/12,0)),"-")</f>
        <v>0</v>
      </c>
      <c r="L523" s="261">
        <f>IFERROR(IF(-SUM(L$20:L522)+L$15&lt;0.000001,0,IF($C523&gt;='H-32A-WP06 - Debt Service'!J$24,'H-32A-WP06 - Debt Service'!J$27/12,0)),"-")</f>
        <v>0</v>
      </c>
      <c r="M523" s="261">
        <f>IFERROR(IF(-SUM(M$20:M522)+M$15&lt;0.000001,0,IF($C523&gt;='H-32A-WP06 - Debt Service'!K$24,'H-32A-WP06 - Debt Service'!K$27/12,0)),"-")</f>
        <v>0</v>
      </c>
      <c r="N523" s="261"/>
      <c r="O523" s="261"/>
      <c r="P523" s="261">
        <f>IFERROR(IF(-SUM(P$20:P522)+P$15&lt;0.000001,0,IF($C523&gt;='H-32A-WP06 - Debt Service'!M$24,'H-32A-WP06 - Debt Service'!M$27/12,0)),"-")</f>
        <v>0</v>
      </c>
      <c r="Q523" s="261">
        <f>IFERROR(IF(-SUM(Q$20:Q522)+Q$15&lt;0.000001,0,IF($C523&gt;='H-32A-WP06 - Debt Service'!L$24,'H-32A-WP06 - Debt Service'!L$27/12,0)),"-")</f>
        <v>0</v>
      </c>
      <c r="R523" s="261">
        <f>IFERROR(IF(-SUM(R$20:R522)+R$15&lt;0.000001,0,IF($C523&gt;='H-32A-WP06 - Debt Service'!S$24,'H-32A-WP06 - Debt Service'!S$27/12,0)),"-")</f>
        <v>0</v>
      </c>
      <c r="S523" s="261">
        <f>IFERROR(IF(-SUM(S$20:S522)+S$15&lt;0.000001,0,IF($C523&gt;='H-32A-WP06 - Debt Service'!O$24,'H-32A-WP06 - Debt Service'!O$27/12,0)),"-")</f>
        <v>0</v>
      </c>
      <c r="T523" s="261">
        <f>IFERROR(IF(-SUM(T$20:T522)+T$15&lt;0.000001,0,IF($C523&gt;='H-32A-WP06 - Debt Service'!#REF!,'H-32A-WP06 - Debt Service'!#REF!/12,0)),"-")</f>
        <v>0</v>
      </c>
      <c r="U523" s="261">
        <f>IFERROR(IF(-SUM(U$20:U522)+U$15&lt;0.000001,0,IF($C523&gt;='H-32A-WP06 - Debt Service'!T$24,'H-32A-WP06 - Debt Service'!T$27/12,0)),"-")</f>
        <v>0</v>
      </c>
      <c r="V523" s="261">
        <f>IFERROR(IF(-SUM(V$20:V522)+V$15&lt;0.000001,0,IF($C523&gt;='H-32A-WP06 - Debt Service'!N$24,'H-32A-WP06 - Debt Service'!N$27/12,0)),"-")</f>
        <v>0</v>
      </c>
      <c r="W523" s="261">
        <f>IFERROR(IF(-SUM(W$20:W522)+W$15&lt;0.000001,0,IF($C523&gt;='H-32A-WP06 - Debt Service'!Q$24,'H-32A-WP06 - Debt Service'!Q$27/12,0)),"-")</f>
        <v>0</v>
      </c>
      <c r="X523" s="261">
        <f>IFERROR(IF(-SUM(X$20:X522)+X$15&lt;0.000001,0,IF($C523&gt;='H-32A-WP06 - Debt Service'!T$24,'H-32A-WP06 - Debt Service'!T$27/12,0)),"-")</f>
        <v>0</v>
      </c>
      <c r="Y523" s="261">
        <f>IFERROR(IF(-SUM(Y$20:Y522)+Y$15&lt;0.000001,0,IF($C523&gt;='H-32A-WP06 - Debt Service'!#REF!,'H-32A-WP06 - Debt Service'!#REF!/12,0)),"-")</f>
        <v>0</v>
      </c>
      <c r="Z523" s="261">
        <f>IFERROR(IF(-SUM(Z$20:Z522)+Z$15&lt;0.000001,0,IF($C523&gt;='H-32A-WP06 - Debt Service'!S$24,'H-32A-WP06 - Debt Service'!S$27/12,0)),"-")</f>
        <v>0</v>
      </c>
      <c r="AA523" s="261">
        <f>IFERROR(IF(-SUM(AA$20:AA522)+AA$15&lt;0.000001,0,IF($C523&gt;='H-32A-WP06 - Debt Service'!R$24,'H-32A-WP06 - Debt Service'!R$27/12,0)),"-")</f>
        <v>0</v>
      </c>
      <c r="AB523" s="261">
        <f>IFERROR(IF(-SUM(AB$20:AB522)+AB$15&lt;0.000001,0,IF($C523&gt;='H-32A-WP06 - Debt Service'!P$24,'H-32A-WP06 - Debt Service'!P$27/12,0)),"-")</f>
        <v>0</v>
      </c>
      <c r="AC523" s="261">
        <f>IFERROR(IF(-SUM(AC$20:AC522)+AC$15&lt;0.000001,0,IF($C523&gt;='H-32A-WP06 - Debt Service'!#REF!,'H-32A-WP06 - Debt Service'!#REF!/12,0)),"-")</f>
        <v>0</v>
      </c>
      <c r="AD523" s="261">
        <f>IFERROR(IF(-SUM(AD$20:AD522)+AD$15&lt;0.000001,0,IF($C523&gt;='H-32A-WP06 - Debt Service'!#REF!,'H-32A-WP06 - Debt Service'!#REF!/12,0)),"-")</f>
        <v>0</v>
      </c>
      <c r="AE523" s="261">
        <f>IFERROR(IF(-SUM(AE$20:AE522)+AE$15&lt;0.000001,0,IF($C523&gt;='H-32A-WP06 - Debt Service'!#REF!,'H-32A-WP06 - Debt Service'!#REF!/12,0)),"-")</f>
        <v>0</v>
      </c>
      <c r="AF523" s="261">
        <f>IFERROR(IF(-SUM(AF$20:AF522)+AF$15&lt;0.000001,0,IF($C523&gt;='H-32A-WP06 - Debt Service'!#REF!,'H-32A-WP06 - Debt Service'!#REF!/12,0)),"-")</f>
        <v>0</v>
      </c>
      <c r="AH523" s="252">
        <f t="shared" si="32"/>
        <v>2060</v>
      </c>
      <c r="AI523" s="273">
        <f t="shared" si="34"/>
        <v>58776</v>
      </c>
      <c r="AJ523" s="273"/>
      <c r="AK523" s="261" t="str">
        <f>IFERROR(IF(-SUM(AK$20:AK522)+AK$15&lt;0.000001,0,IF($C523&gt;='H-32A-WP06 - Debt Service'!AH$24,'H-32A-WP06 - Debt Service'!AH$27/12,0)),"-")</f>
        <v>-</v>
      </c>
      <c r="AL523" s="261">
        <f>IFERROR(IF(-SUM(AL$20:AL522)+AL$15&lt;0.000001,0,IF($C523&gt;='H-32A-WP06 - Debt Service'!AI$24,'H-32A-WP06 - Debt Service'!AI$27/12,0)),"-")</f>
        <v>0</v>
      </c>
      <c r="AM523" s="261">
        <f>IFERROR(IF(-SUM(AM$20:AM522)+AM$15&lt;0.000001,0,IF($C523&gt;='H-32A-WP06 - Debt Service'!AJ$24,'H-32A-WP06 - Debt Service'!AJ$27/12,0)),"-")</f>
        <v>0</v>
      </c>
      <c r="AN523" s="261">
        <f>IFERROR(IF(-SUM(AN$20:AN522)+AN$15&lt;0.000001,0,IF($C523&gt;='H-32A-WP06 - Debt Service'!AK$24,'H-32A-WP06 - Debt Service'!AK$27/12,0)),"-")</f>
        <v>0</v>
      </c>
      <c r="AO523" s="261">
        <f>IFERROR(IF(-SUM(AO$20:AO522)+AO$15&lt;0.000001,0,IF($C523&gt;='H-32A-WP06 - Debt Service'!AL$24,'H-32A-WP06 - Debt Service'!AL$27/12,0)),"-")</f>
        <v>0</v>
      </c>
      <c r="AP523" s="261">
        <f>IFERROR(IF(-SUM(AP$20:AP522)+AP$15&lt;0.000001,0,IF($C523&gt;='H-32A-WP06 - Debt Service'!AM$24,'H-32A-WP06 - Debt Service'!AM$27/12,0)),"-")</f>
        <v>0</v>
      </c>
      <c r="AQ523" s="261">
        <f>IFERROR(IF(-SUM(AQ$20:AQ522)+AQ$15&lt;0.000001,0,IF($C523&gt;='H-32A-WP06 - Debt Service'!AN$24,'H-32A-WP06 - Debt Service'!AN$27/12,0)),"-")</f>
        <v>0</v>
      </c>
      <c r="AR523" s="261">
        <f>IFERROR(IF(-SUM(AR$20:AR522)+AR$15&lt;0.000001,0,IF($C523&gt;='H-32A-WP06 - Debt Service'!AO$24,'H-32A-WP06 - Debt Service'!AO$27/12,0)),"-")</f>
        <v>0</v>
      </c>
      <c r="AS523" s="261">
        <f>IFERROR(IF(-SUM(AS$20:AS522)+AS$15&lt;0.000001,0,IF($C523&gt;='H-32A-WP06 - Debt Service'!AP$24,'H-32A-WP06 - Debt Service'!AP$27/12,0)),"-")</f>
        <v>0</v>
      </c>
      <c r="AT523" s="261">
        <f>IFERROR(IF(-SUM(AT$20:AT522)+AT$15&lt;0.000001,0,IF($C523&gt;='H-32A-WP06 - Debt Service'!AQ$24,'H-32A-WP06 - Debt Service'!AQ$27/12,0)),"-")</f>
        <v>0</v>
      </c>
    </row>
    <row r="524" spans="2:46" x14ac:dyDescent="0.35">
      <c r="B524" s="252">
        <f t="shared" si="31"/>
        <v>2061</v>
      </c>
      <c r="C524" s="273">
        <f t="shared" si="33"/>
        <v>58807</v>
      </c>
      <c r="D524" s="273"/>
      <c r="E524" s="261">
        <f>IFERROR(IF(-SUM(E$20:E523)+E$15&lt;0.000001,0,IF($C524&gt;='H-32A-WP06 - Debt Service'!C$24,'H-32A-WP06 - Debt Service'!C$27/12,0)),"-")</f>
        <v>0</v>
      </c>
      <c r="F524" s="261">
        <f>IFERROR(IF(-SUM(F$20:F523)+F$15&lt;0.000001,0,IF($C524&gt;='H-32A-WP06 - Debt Service'!D$24,'H-32A-WP06 - Debt Service'!D$27/12,0)),"-")</f>
        <v>0</v>
      </c>
      <c r="G524" s="261">
        <f>IFERROR(IF(-SUM(G$20:G523)+G$15&lt;0.000001,0,IF($C524&gt;='H-32A-WP06 - Debt Service'!E$24,'H-32A-WP06 - Debt Service'!E$27/12,0)),"-")</f>
        <v>0</v>
      </c>
      <c r="H524" s="261">
        <f>IFERROR(IF(-SUM(H$20:H523)+H$15&lt;0.000001,0,IF($C524&gt;='H-32A-WP06 - Debt Service'!F$24,'H-32A-WP06 - Debt Service'!F$27/12,0)),"-")</f>
        <v>0</v>
      </c>
      <c r="I524" s="261">
        <f>IFERROR(IF(-SUM(I$20:I523)+I$15&lt;0.000001,0,IF($C524&gt;='H-32A-WP06 - Debt Service'!G$24,'H-32A-WP06 - Debt Service'!G$27/12,0)),"-")</f>
        <v>0</v>
      </c>
      <c r="J524" s="261">
        <f>IFERROR(IF(-SUM(J$20:J523)+J$15&lt;0.000001,0,IF($C524&gt;='H-32A-WP06 - Debt Service'!H$24,'H-32A-WP06 - Debt Service'!H$27/12,0)),"-")</f>
        <v>0</v>
      </c>
      <c r="K524" s="261">
        <f>IFERROR(IF(-SUM(K$20:K523)+K$15&lt;0.000001,0,IF($C524&gt;='H-32A-WP06 - Debt Service'!I$24,'H-32A-WP06 - Debt Service'!I$27/12,0)),"-")</f>
        <v>0</v>
      </c>
      <c r="L524" s="261">
        <f>IFERROR(IF(-SUM(L$20:L523)+L$15&lt;0.000001,0,IF($C524&gt;='H-32A-WP06 - Debt Service'!J$24,'H-32A-WP06 - Debt Service'!J$27/12,0)),"-")</f>
        <v>0</v>
      </c>
      <c r="M524" s="261">
        <f>IFERROR(IF(-SUM(M$20:M523)+M$15&lt;0.000001,0,IF($C524&gt;='H-32A-WP06 - Debt Service'!K$24,'H-32A-WP06 - Debt Service'!K$27/12,0)),"-")</f>
        <v>0</v>
      </c>
      <c r="N524" s="261"/>
      <c r="O524" s="261"/>
      <c r="P524" s="261">
        <f>IFERROR(IF(-SUM(P$20:P523)+P$15&lt;0.000001,0,IF($C524&gt;='H-32A-WP06 - Debt Service'!M$24,'H-32A-WP06 - Debt Service'!M$27/12,0)),"-")</f>
        <v>0</v>
      </c>
      <c r="Q524" s="261">
        <f>IFERROR(IF(-SUM(Q$20:Q523)+Q$15&lt;0.000001,0,IF($C524&gt;='H-32A-WP06 - Debt Service'!L$24,'H-32A-WP06 - Debt Service'!L$27/12,0)),"-")</f>
        <v>0</v>
      </c>
      <c r="R524" s="261">
        <f>IFERROR(IF(-SUM(R$20:R523)+R$15&lt;0.000001,0,IF($C524&gt;='H-32A-WP06 - Debt Service'!S$24,'H-32A-WP06 - Debt Service'!S$27/12,0)),"-")</f>
        <v>0</v>
      </c>
      <c r="S524" s="261">
        <f>IFERROR(IF(-SUM(S$20:S523)+S$15&lt;0.000001,0,IF($C524&gt;='H-32A-WP06 - Debt Service'!O$24,'H-32A-WP06 - Debt Service'!O$27/12,0)),"-")</f>
        <v>0</v>
      </c>
      <c r="T524" s="261">
        <f>IFERROR(IF(-SUM(T$20:T523)+T$15&lt;0.000001,0,IF($C524&gt;='H-32A-WP06 - Debt Service'!#REF!,'H-32A-WP06 - Debt Service'!#REF!/12,0)),"-")</f>
        <v>0</v>
      </c>
      <c r="U524" s="261">
        <f>IFERROR(IF(-SUM(U$20:U523)+U$15&lt;0.000001,0,IF($C524&gt;='H-32A-WP06 - Debt Service'!T$24,'H-32A-WP06 - Debt Service'!T$27/12,0)),"-")</f>
        <v>0</v>
      </c>
      <c r="V524" s="261">
        <f>IFERROR(IF(-SUM(V$20:V523)+V$15&lt;0.000001,0,IF($C524&gt;='H-32A-WP06 - Debt Service'!N$24,'H-32A-WP06 - Debt Service'!N$27/12,0)),"-")</f>
        <v>0</v>
      </c>
      <c r="W524" s="261">
        <f>IFERROR(IF(-SUM(W$20:W523)+W$15&lt;0.000001,0,IF($C524&gt;='H-32A-WP06 - Debt Service'!Q$24,'H-32A-WP06 - Debt Service'!Q$27/12,0)),"-")</f>
        <v>0</v>
      </c>
      <c r="X524" s="261">
        <f>IFERROR(IF(-SUM(X$20:X523)+X$15&lt;0.000001,0,IF($C524&gt;='H-32A-WP06 - Debt Service'!T$24,'H-32A-WP06 - Debt Service'!T$27/12,0)),"-")</f>
        <v>0</v>
      </c>
      <c r="Y524" s="261">
        <f>IFERROR(IF(-SUM(Y$20:Y523)+Y$15&lt;0.000001,0,IF($C524&gt;='H-32A-WP06 - Debt Service'!#REF!,'H-32A-WP06 - Debt Service'!#REF!/12,0)),"-")</f>
        <v>0</v>
      </c>
      <c r="Z524" s="261">
        <f>IFERROR(IF(-SUM(Z$20:Z523)+Z$15&lt;0.000001,0,IF($C524&gt;='H-32A-WP06 - Debt Service'!S$24,'H-32A-WP06 - Debt Service'!S$27/12,0)),"-")</f>
        <v>0</v>
      </c>
      <c r="AA524" s="261">
        <f>IFERROR(IF(-SUM(AA$20:AA523)+AA$15&lt;0.000001,0,IF($C524&gt;='H-32A-WP06 - Debt Service'!R$24,'H-32A-WP06 - Debt Service'!R$27/12,0)),"-")</f>
        <v>0</v>
      </c>
      <c r="AB524" s="261">
        <f>IFERROR(IF(-SUM(AB$20:AB523)+AB$15&lt;0.000001,0,IF($C524&gt;='H-32A-WP06 - Debt Service'!P$24,'H-32A-WP06 - Debt Service'!P$27/12,0)),"-")</f>
        <v>0</v>
      </c>
      <c r="AC524" s="261">
        <f>IFERROR(IF(-SUM(AC$20:AC523)+AC$15&lt;0.000001,0,IF($C524&gt;='H-32A-WP06 - Debt Service'!#REF!,'H-32A-WP06 - Debt Service'!#REF!/12,0)),"-")</f>
        <v>0</v>
      </c>
      <c r="AD524" s="261">
        <f>IFERROR(IF(-SUM(AD$20:AD523)+AD$15&lt;0.000001,0,IF($C524&gt;='H-32A-WP06 - Debt Service'!#REF!,'H-32A-WP06 - Debt Service'!#REF!/12,0)),"-")</f>
        <v>0</v>
      </c>
      <c r="AE524" s="261">
        <f>IFERROR(IF(-SUM(AE$20:AE523)+AE$15&lt;0.000001,0,IF($C524&gt;='H-32A-WP06 - Debt Service'!#REF!,'H-32A-WP06 - Debt Service'!#REF!/12,0)),"-")</f>
        <v>0</v>
      </c>
      <c r="AF524" s="261">
        <f>IFERROR(IF(-SUM(AF$20:AF523)+AF$15&lt;0.000001,0,IF($C524&gt;='H-32A-WP06 - Debt Service'!#REF!,'H-32A-WP06 - Debt Service'!#REF!/12,0)),"-")</f>
        <v>0</v>
      </c>
      <c r="AH524" s="252">
        <f t="shared" si="32"/>
        <v>2061</v>
      </c>
      <c r="AI524" s="273">
        <f t="shared" si="34"/>
        <v>58807</v>
      </c>
      <c r="AJ524" s="273"/>
      <c r="AK524" s="261" t="str">
        <f>IFERROR(IF(-SUM(AK$20:AK523)+AK$15&lt;0.000001,0,IF($C524&gt;='H-32A-WP06 - Debt Service'!AH$24,'H-32A-WP06 - Debt Service'!AH$27/12,0)),"-")</f>
        <v>-</v>
      </c>
      <c r="AL524" s="261">
        <f>IFERROR(IF(-SUM(AL$20:AL523)+AL$15&lt;0.000001,0,IF($C524&gt;='H-32A-WP06 - Debt Service'!AI$24,'H-32A-WP06 - Debt Service'!AI$27/12,0)),"-")</f>
        <v>0</v>
      </c>
      <c r="AM524" s="261">
        <f>IFERROR(IF(-SUM(AM$20:AM523)+AM$15&lt;0.000001,0,IF($C524&gt;='H-32A-WP06 - Debt Service'!AJ$24,'H-32A-WP06 - Debt Service'!AJ$27/12,0)),"-")</f>
        <v>0</v>
      </c>
      <c r="AN524" s="261">
        <f>IFERROR(IF(-SUM(AN$20:AN523)+AN$15&lt;0.000001,0,IF($C524&gt;='H-32A-WP06 - Debt Service'!AK$24,'H-32A-WP06 - Debt Service'!AK$27/12,0)),"-")</f>
        <v>0</v>
      </c>
      <c r="AO524" s="261">
        <f>IFERROR(IF(-SUM(AO$20:AO523)+AO$15&lt;0.000001,0,IF($C524&gt;='H-32A-WP06 - Debt Service'!AL$24,'H-32A-WP06 - Debt Service'!AL$27/12,0)),"-")</f>
        <v>0</v>
      </c>
      <c r="AP524" s="261">
        <f>IFERROR(IF(-SUM(AP$20:AP523)+AP$15&lt;0.000001,0,IF($C524&gt;='H-32A-WP06 - Debt Service'!AM$24,'H-32A-WP06 - Debt Service'!AM$27/12,0)),"-")</f>
        <v>0</v>
      </c>
      <c r="AQ524" s="261">
        <f>IFERROR(IF(-SUM(AQ$20:AQ523)+AQ$15&lt;0.000001,0,IF($C524&gt;='H-32A-WP06 - Debt Service'!AN$24,'H-32A-WP06 - Debt Service'!AN$27/12,0)),"-")</f>
        <v>0</v>
      </c>
      <c r="AR524" s="261">
        <f>IFERROR(IF(-SUM(AR$20:AR523)+AR$15&lt;0.000001,0,IF($C524&gt;='H-32A-WP06 - Debt Service'!AO$24,'H-32A-WP06 - Debt Service'!AO$27/12,0)),"-")</f>
        <v>0</v>
      </c>
      <c r="AS524" s="261">
        <f>IFERROR(IF(-SUM(AS$20:AS523)+AS$15&lt;0.000001,0,IF($C524&gt;='H-32A-WP06 - Debt Service'!AP$24,'H-32A-WP06 - Debt Service'!AP$27/12,0)),"-")</f>
        <v>0</v>
      </c>
      <c r="AT524" s="261">
        <f>IFERROR(IF(-SUM(AT$20:AT523)+AT$15&lt;0.000001,0,IF($C524&gt;='H-32A-WP06 - Debt Service'!AQ$24,'H-32A-WP06 - Debt Service'!AQ$27/12,0)),"-")</f>
        <v>0</v>
      </c>
    </row>
    <row r="525" spans="2:46" x14ac:dyDescent="0.35">
      <c r="B525" s="252">
        <f t="shared" si="31"/>
        <v>2061</v>
      </c>
      <c r="C525" s="273">
        <f t="shared" si="33"/>
        <v>58838</v>
      </c>
      <c r="D525" s="273"/>
      <c r="E525" s="261">
        <f>IFERROR(IF(-SUM(E$20:E524)+E$15&lt;0.000001,0,IF($C525&gt;='H-32A-WP06 - Debt Service'!C$24,'H-32A-WP06 - Debt Service'!C$27/12,0)),"-")</f>
        <v>0</v>
      </c>
      <c r="F525" s="261">
        <f>IFERROR(IF(-SUM(F$20:F524)+F$15&lt;0.000001,0,IF($C525&gt;='H-32A-WP06 - Debt Service'!D$24,'H-32A-WP06 - Debt Service'!D$27/12,0)),"-")</f>
        <v>0</v>
      </c>
      <c r="G525" s="261">
        <f>IFERROR(IF(-SUM(G$20:G524)+G$15&lt;0.000001,0,IF($C525&gt;='H-32A-WP06 - Debt Service'!E$24,'H-32A-WP06 - Debt Service'!E$27/12,0)),"-")</f>
        <v>0</v>
      </c>
      <c r="H525" s="261">
        <f>IFERROR(IF(-SUM(H$20:H524)+H$15&lt;0.000001,0,IF($C525&gt;='H-32A-WP06 - Debt Service'!F$24,'H-32A-WP06 - Debt Service'!F$27/12,0)),"-")</f>
        <v>0</v>
      </c>
      <c r="I525" s="261">
        <f>IFERROR(IF(-SUM(I$20:I524)+I$15&lt;0.000001,0,IF($C525&gt;='H-32A-WP06 - Debt Service'!G$24,'H-32A-WP06 - Debt Service'!G$27/12,0)),"-")</f>
        <v>0</v>
      </c>
      <c r="J525" s="261">
        <f>IFERROR(IF(-SUM(J$20:J524)+J$15&lt;0.000001,0,IF($C525&gt;='H-32A-WP06 - Debt Service'!H$24,'H-32A-WP06 - Debt Service'!H$27/12,0)),"-")</f>
        <v>0</v>
      </c>
      <c r="K525" s="261">
        <f>IFERROR(IF(-SUM(K$20:K524)+K$15&lt;0.000001,0,IF($C525&gt;='H-32A-WP06 - Debt Service'!I$24,'H-32A-WP06 - Debt Service'!I$27/12,0)),"-")</f>
        <v>0</v>
      </c>
      <c r="L525" s="261">
        <f>IFERROR(IF(-SUM(L$20:L524)+L$15&lt;0.000001,0,IF($C525&gt;='H-32A-WP06 - Debt Service'!J$24,'H-32A-WP06 - Debt Service'!J$27/12,0)),"-")</f>
        <v>0</v>
      </c>
      <c r="M525" s="261">
        <f>IFERROR(IF(-SUM(M$20:M524)+M$15&lt;0.000001,0,IF($C525&gt;='H-32A-WP06 - Debt Service'!K$24,'H-32A-WP06 - Debt Service'!K$27/12,0)),"-")</f>
        <v>0</v>
      </c>
      <c r="N525" s="261"/>
      <c r="O525" s="261"/>
      <c r="P525" s="261">
        <f>IFERROR(IF(-SUM(P$20:P524)+P$15&lt;0.000001,0,IF($C525&gt;='H-32A-WP06 - Debt Service'!M$24,'H-32A-WP06 - Debt Service'!M$27/12,0)),"-")</f>
        <v>0</v>
      </c>
      <c r="Q525" s="261">
        <f>IFERROR(IF(-SUM(Q$20:Q524)+Q$15&lt;0.000001,0,IF($C525&gt;='H-32A-WP06 - Debt Service'!L$24,'H-32A-WP06 - Debt Service'!L$27/12,0)),"-")</f>
        <v>0</v>
      </c>
      <c r="R525" s="261">
        <f>IFERROR(IF(-SUM(R$20:R524)+R$15&lt;0.000001,0,IF($C525&gt;='H-32A-WP06 - Debt Service'!S$24,'H-32A-WP06 - Debt Service'!S$27/12,0)),"-")</f>
        <v>0</v>
      </c>
      <c r="S525" s="261">
        <f>IFERROR(IF(-SUM(S$20:S524)+S$15&lt;0.000001,0,IF($C525&gt;='H-32A-WP06 - Debt Service'!O$24,'H-32A-WP06 - Debt Service'!O$27/12,0)),"-")</f>
        <v>0</v>
      </c>
      <c r="T525" s="261">
        <f>IFERROR(IF(-SUM(T$20:T524)+T$15&lt;0.000001,0,IF($C525&gt;='H-32A-WP06 - Debt Service'!#REF!,'H-32A-WP06 - Debt Service'!#REF!/12,0)),"-")</f>
        <v>0</v>
      </c>
      <c r="U525" s="261">
        <f>IFERROR(IF(-SUM(U$20:U524)+U$15&lt;0.000001,0,IF($C525&gt;='H-32A-WP06 - Debt Service'!T$24,'H-32A-WP06 - Debt Service'!T$27/12,0)),"-")</f>
        <v>0</v>
      </c>
      <c r="V525" s="261">
        <f>IFERROR(IF(-SUM(V$20:V524)+V$15&lt;0.000001,0,IF($C525&gt;='H-32A-WP06 - Debt Service'!N$24,'H-32A-WP06 - Debt Service'!N$27/12,0)),"-")</f>
        <v>0</v>
      </c>
      <c r="W525" s="261">
        <f>IFERROR(IF(-SUM(W$20:W524)+W$15&lt;0.000001,0,IF($C525&gt;='H-32A-WP06 - Debt Service'!Q$24,'H-32A-WP06 - Debt Service'!Q$27/12,0)),"-")</f>
        <v>0</v>
      </c>
      <c r="X525" s="261">
        <f>IFERROR(IF(-SUM(X$20:X524)+X$15&lt;0.000001,0,IF($C525&gt;='H-32A-WP06 - Debt Service'!T$24,'H-32A-WP06 - Debt Service'!T$27/12,0)),"-")</f>
        <v>0</v>
      </c>
      <c r="Y525" s="261">
        <f>IFERROR(IF(-SUM(Y$20:Y524)+Y$15&lt;0.000001,0,IF($C525&gt;='H-32A-WP06 - Debt Service'!#REF!,'H-32A-WP06 - Debt Service'!#REF!/12,0)),"-")</f>
        <v>0</v>
      </c>
      <c r="Z525" s="261">
        <f>IFERROR(IF(-SUM(Z$20:Z524)+Z$15&lt;0.000001,0,IF($C525&gt;='H-32A-WP06 - Debt Service'!S$24,'H-32A-WP06 - Debt Service'!S$27/12,0)),"-")</f>
        <v>0</v>
      </c>
      <c r="AA525" s="261">
        <f>IFERROR(IF(-SUM(AA$20:AA524)+AA$15&lt;0.000001,0,IF($C525&gt;='H-32A-WP06 - Debt Service'!R$24,'H-32A-WP06 - Debt Service'!R$27/12,0)),"-")</f>
        <v>0</v>
      </c>
      <c r="AB525" s="261">
        <f>IFERROR(IF(-SUM(AB$20:AB524)+AB$15&lt;0.000001,0,IF($C525&gt;='H-32A-WP06 - Debt Service'!P$24,'H-32A-WP06 - Debt Service'!P$27/12,0)),"-")</f>
        <v>0</v>
      </c>
      <c r="AC525" s="261">
        <f>IFERROR(IF(-SUM(AC$20:AC524)+AC$15&lt;0.000001,0,IF($C525&gt;='H-32A-WP06 - Debt Service'!#REF!,'H-32A-WP06 - Debt Service'!#REF!/12,0)),"-")</f>
        <v>0</v>
      </c>
      <c r="AD525" s="261">
        <f>IFERROR(IF(-SUM(AD$20:AD524)+AD$15&lt;0.000001,0,IF($C525&gt;='H-32A-WP06 - Debt Service'!#REF!,'H-32A-WP06 - Debt Service'!#REF!/12,0)),"-")</f>
        <v>0</v>
      </c>
      <c r="AE525" s="261">
        <f>IFERROR(IF(-SUM(AE$20:AE524)+AE$15&lt;0.000001,0,IF($C525&gt;='H-32A-WP06 - Debt Service'!#REF!,'H-32A-WP06 - Debt Service'!#REF!/12,0)),"-")</f>
        <v>0</v>
      </c>
      <c r="AF525" s="261">
        <f>IFERROR(IF(-SUM(AF$20:AF524)+AF$15&lt;0.000001,0,IF($C525&gt;='H-32A-WP06 - Debt Service'!#REF!,'H-32A-WP06 - Debt Service'!#REF!/12,0)),"-")</f>
        <v>0</v>
      </c>
      <c r="AH525" s="252">
        <f t="shared" si="32"/>
        <v>2061</v>
      </c>
      <c r="AI525" s="273">
        <f t="shared" si="34"/>
        <v>58838</v>
      </c>
      <c r="AJ525" s="273"/>
      <c r="AK525" s="261" t="str">
        <f>IFERROR(IF(-SUM(AK$20:AK524)+AK$15&lt;0.000001,0,IF($C525&gt;='H-32A-WP06 - Debt Service'!AH$24,'H-32A-WP06 - Debt Service'!AH$27/12,0)),"-")</f>
        <v>-</v>
      </c>
      <c r="AL525" s="261">
        <f>IFERROR(IF(-SUM(AL$20:AL524)+AL$15&lt;0.000001,0,IF($C525&gt;='H-32A-WP06 - Debt Service'!AI$24,'H-32A-WP06 - Debt Service'!AI$27/12,0)),"-")</f>
        <v>0</v>
      </c>
      <c r="AM525" s="261">
        <f>IFERROR(IF(-SUM(AM$20:AM524)+AM$15&lt;0.000001,0,IF($C525&gt;='H-32A-WP06 - Debt Service'!AJ$24,'H-32A-WP06 - Debt Service'!AJ$27/12,0)),"-")</f>
        <v>0</v>
      </c>
      <c r="AN525" s="261">
        <f>IFERROR(IF(-SUM(AN$20:AN524)+AN$15&lt;0.000001,0,IF($C525&gt;='H-32A-WP06 - Debt Service'!AK$24,'H-32A-WP06 - Debt Service'!AK$27/12,0)),"-")</f>
        <v>0</v>
      </c>
      <c r="AO525" s="261">
        <f>IFERROR(IF(-SUM(AO$20:AO524)+AO$15&lt;0.000001,0,IF($C525&gt;='H-32A-WP06 - Debt Service'!AL$24,'H-32A-WP06 - Debt Service'!AL$27/12,0)),"-")</f>
        <v>0</v>
      </c>
      <c r="AP525" s="261">
        <f>IFERROR(IF(-SUM(AP$20:AP524)+AP$15&lt;0.000001,0,IF($C525&gt;='H-32A-WP06 - Debt Service'!AM$24,'H-32A-WP06 - Debt Service'!AM$27/12,0)),"-")</f>
        <v>0</v>
      </c>
      <c r="AQ525" s="261">
        <f>IFERROR(IF(-SUM(AQ$20:AQ524)+AQ$15&lt;0.000001,0,IF($C525&gt;='H-32A-WP06 - Debt Service'!AN$24,'H-32A-WP06 - Debt Service'!AN$27/12,0)),"-")</f>
        <v>0</v>
      </c>
      <c r="AR525" s="261">
        <f>IFERROR(IF(-SUM(AR$20:AR524)+AR$15&lt;0.000001,0,IF($C525&gt;='H-32A-WP06 - Debt Service'!AO$24,'H-32A-WP06 - Debt Service'!AO$27/12,0)),"-")</f>
        <v>0</v>
      </c>
      <c r="AS525" s="261">
        <f>IFERROR(IF(-SUM(AS$20:AS524)+AS$15&lt;0.000001,0,IF($C525&gt;='H-32A-WP06 - Debt Service'!AP$24,'H-32A-WP06 - Debt Service'!AP$27/12,0)),"-")</f>
        <v>0</v>
      </c>
      <c r="AT525" s="261">
        <f>IFERROR(IF(-SUM(AT$20:AT524)+AT$15&lt;0.000001,0,IF($C525&gt;='H-32A-WP06 - Debt Service'!AQ$24,'H-32A-WP06 - Debt Service'!AQ$27/12,0)),"-")</f>
        <v>0</v>
      </c>
    </row>
    <row r="526" spans="2:46" x14ac:dyDescent="0.35">
      <c r="B526" s="252">
        <f t="shared" si="31"/>
        <v>2061</v>
      </c>
      <c r="C526" s="273">
        <f t="shared" si="33"/>
        <v>58866</v>
      </c>
      <c r="D526" s="273"/>
      <c r="E526" s="261">
        <f>IFERROR(IF(-SUM(E$20:E525)+E$15&lt;0.000001,0,IF($C526&gt;='H-32A-WP06 - Debt Service'!C$24,'H-32A-WP06 - Debt Service'!C$27/12,0)),"-")</f>
        <v>0</v>
      </c>
      <c r="F526" s="261">
        <f>IFERROR(IF(-SUM(F$20:F525)+F$15&lt;0.000001,0,IF($C526&gt;='H-32A-WP06 - Debt Service'!D$24,'H-32A-WP06 - Debt Service'!D$27/12,0)),"-")</f>
        <v>0</v>
      </c>
      <c r="G526" s="261">
        <f>IFERROR(IF(-SUM(G$20:G525)+G$15&lt;0.000001,0,IF($C526&gt;='H-32A-WP06 - Debt Service'!E$24,'H-32A-WP06 - Debt Service'!E$27/12,0)),"-")</f>
        <v>0</v>
      </c>
      <c r="H526" s="261">
        <f>IFERROR(IF(-SUM(H$20:H525)+H$15&lt;0.000001,0,IF($C526&gt;='H-32A-WP06 - Debt Service'!F$24,'H-32A-WP06 - Debt Service'!F$27/12,0)),"-")</f>
        <v>0</v>
      </c>
      <c r="I526" s="261">
        <f>IFERROR(IF(-SUM(I$20:I525)+I$15&lt;0.000001,0,IF($C526&gt;='H-32A-WP06 - Debt Service'!G$24,'H-32A-WP06 - Debt Service'!G$27/12,0)),"-")</f>
        <v>0</v>
      </c>
      <c r="J526" s="261">
        <f>IFERROR(IF(-SUM(J$20:J525)+J$15&lt;0.000001,0,IF($C526&gt;='H-32A-WP06 - Debt Service'!H$24,'H-32A-WP06 - Debt Service'!H$27/12,0)),"-")</f>
        <v>0</v>
      </c>
      <c r="K526" s="261">
        <f>IFERROR(IF(-SUM(K$20:K525)+K$15&lt;0.000001,0,IF($C526&gt;='H-32A-WP06 - Debt Service'!I$24,'H-32A-WP06 - Debt Service'!I$27/12,0)),"-")</f>
        <v>0</v>
      </c>
      <c r="L526" s="261">
        <f>IFERROR(IF(-SUM(L$20:L525)+L$15&lt;0.000001,0,IF($C526&gt;='H-32A-WP06 - Debt Service'!J$24,'H-32A-WP06 - Debt Service'!J$27/12,0)),"-")</f>
        <v>0</v>
      </c>
      <c r="M526" s="261">
        <f>IFERROR(IF(-SUM(M$20:M525)+M$15&lt;0.000001,0,IF($C526&gt;='H-32A-WP06 - Debt Service'!K$24,'H-32A-WP06 - Debt Service'!K$27/12,0)),"-")</f>
        <v>0</v>
      </c>
      <c r="N526" s="261"/>
      <c r="O526" s="261"/>
      <c r="P526" s="261">
        <f>IFERROR(IF(-SUM(P$20:P525)+P$15&lt;0.000001,0,IF($C526&gt;='H-32A-WP06 - Debt Service'!M$24,'H-32A-WP06 - Debt Service'!M$27/12,0)),"-")</f>
        <v>0</v>
      </c>
      <c r="Q526" s="261">
        <f>IFERROR(IF(-SUM(Q$20:Q525)+Q$15&lt;0.000001,0,IF($C526&gt;='H-32A-WP06 - Debt Service'!L$24,'H-32A-WP06 - Debt Service'!L$27/12,0)),"-")</f>
        <v>0</v>
      </c>
      <c r="R526" s="261">
        <f>IFERROR(IF(-SUM(R$20:R525)+R$15&lt;0.000001,0,IF($C526&gt;='H-32A-WP06 - Debt Service'!S$24,'H-32A-WP06 - Debt Service'!S$27/12,0)),"-")</f>
        <v>0</v>
      </c>
      <c r="S526" s="261">
        <f>IFERROR(IF(-SUM(S$20:S525)+S$15&lt;0.000001,0,IF($C526&gt;='H-32A-WP06 - Debt Service'!O$24,'H-32A-WP06 - Debt Service'!O$27/12,0)),"-")</f>
        <v>0</v>
      </c>
      <c r="T526" s="261">
        <f>IFERROR(IF(-SUM(T$20:T525)+T$15&lt;0.000001,0,IF($C526&gt;='H-32A-WP06 - Debt Service'!#REF!,'H-32A-WP06 - Debt Service'!#REF!/12,0)),"-")</f>
        <v>0</v>
      </c>
      <c r="U526" s="261">
        <f>IFERROR(IF(-SUM(U$20:U525)+U$15&lt;0.000001,0,IF($C526&gt;='H-32A-WP06 - Debt Service'!T$24,'H-32A-WP06 - Debt Service'!T$27/12,0)),"-")</f>
        <v>0</v>
      </c>
      <c r="V526" s="261">
        <f>IFERROR(IF(-SUM(V$20:V525)+V$15&lt;0.000001,0,IF($C526&gt;='H-32A-WP06 - Debt Service'!N$24,'H-32A-WP06 - Debt Service'!N$27/12,0)),"-")</f>
        <v>0</v>
      </c>
      <c r="W526" s="261">
        <f>IFERROR(IF(-SUM(W$20:W525)+W$15&lt;0.000001,0,IF($C526&gt;='H-32A-WP06 - Debt Service'!Q$24,'H-32A-WP06 - Debt Service'!Q$27/12,0)),"-")</f>
        <v>0</v>
      </c>
      <c r="X526" s="261">
        <f>IFERROR(IF(-SUM(X$20:X525)+X$15&lt;0.000001,0,IF($C526&gt;='H-32A-WP06 - Debt Service'!T$24,'H-32A-WP06 - Debt Service'!T$27/12,0)),"-")</f>
        <v>0</v>
      </c>
      <c r="Y526" s="261">
        <f>IFERROR(IF(-SUM(Y$20:Y525)+Y$15&lt;0.000001,0,IF($C526&gt;='H-32A-WP06 - Debt Service'!#REF!,'H-32A-WP06 - Debt Service'!#REF!/12,0)),"-")</f>
        <v>0</v>
      </c>
      <c r="Z526" s="261">
        <f>IFERROR(IF(-SUM(Z$20:Z525)+Z$15&lt;0.000001,0,IF($C526&gt;='H-32A-WP06 - Debt Service'!S$24,'H-32A-WP06 - Debt Service'!S$27/12,0)),"-")</f>
        <v>0</v>
      </c>
      <c r="AA526" s="261">
        <f>IFERROR(IF(-SUM(AA$20:AA525)+AA$15&lt;0.000001,0,IF($C526&gt;='H-32A-WP06 - Debt Service'!R$24,'H-32A-WP06 - Debt Service'!R$27/12,0)),"-")</f>
        <v>0</v>
      </c>
      <c r="AB526" s="261">
        <f>IFERROR(IF(-SUM(AB$20:AB525)+AB$15&lt;0.000001,0,IF($C526&gt;='H-32A-WP06 - Debt Service'!P$24,'H-32A-WP06 - Debt Service'!P$27/12,0)),"-")</f>
        <v>0</v>
      </c>
      <c r="AC526" s="261">
        <f>IFERROR(IF(-SUM(AC$20:AC525)+AC$15&lt;0.000001,0,IF($C526&gt;='H-32A-WP06 - Debt Service'!#REF!,'H-32A-WP06 - Debt Service'!#REF!/12,0)),"-")</f>
        <v>0</v>
      </c>
      <c r="AD526" s="261">
        <f>IFERROR(IF(-SUM(AD$20:AD525)+AD$15&lt;0.000001,0,IF($C526&gt;='H-32A-WP06 - Debt Service'!#REF!,'H-32A-WP06 - Debt Service'!#REF!/12,0)),"-")</f>
        <v>0</v>
      </c>
      <c r="AE526" s="261">
        <f>IFERROR(IF(-SUM(AE$20:AE525)+AE$15&lt;0.000001,0,IF($C526&gt;='H-32A-WP06 - Debt Service'!#REF!,'H-32A-WP06 - Debt Service'!#REF!/12,0)),"-")</f>
        <v>0</v>
      </c>
      <c r="AF526" s="261">
        <f>IFERROR(IF(-SUM(AF$20:AF525)+AF$15&lt;0.000001,0,IF($C526&gt;='H-32A-WP06 - Debt Service'!#REF!,'H-32A-WP06 - Debt Service'!#REF!/12,0)),"-")</f>
        <v>0</v>
      </c>
      <c r="AH526" s="252">
        <f t="shared" si="32"/>
        <v>2061</v>
      </c>
      <c r="AI526" s="273">
        <f t="shared" si="34"/>
        <v>58866</v>
      </c>
      <c r="AJ526" s="273"/>
      <c r="AK526" s="261" t="str">
        <f>IFERROR(IF(-SUM(AK$20:AK525)+AK$15&lt;0.000001,0,IF($C526&gt;='H-32A-WP06 - Debt Service'!AH$24,'H-32A-WP06 - Debt Service'!AH$27/12,0)),"-")</f>
        <v>-</v>
      </c>
      <c r="AL526" s="261">
        <f>IFERROR(IF(-SUM(AL$20:AL525)+AL$15&lt;0.000001,0,IF($C526&gt;='H-32A-WP06 - Debt Service'!AI$24,'H-32A-WP06 - Debt Service'!AI$27/12,0)),"-")</f>
        <v>0</v>
      </c>
      <c r="AM526" s="261">
        <f>IFERROR(IF(-SUM(AM$20:AM525)+AM$15&lt;0.000001,0,IF($C526&gt;='H-32A-WP06 - Debt Service'!AJ$24,'H-32A-WP06 - Debt Service'!AJ$27/12,0)),"-")</f>
        <v>0</v>
      </c>
      <c r="AN526" s="261">
        <f>IFERROR(IF(-SUM(AN$20:AN525)+AN$15&lt;0.000001,0,IF($C526&gt;='H-32A-WP06 - Debt Service'!AK$24,'H-32A-WP06 - Debt Service'!AK$27/12,0)),"-")</f>
        <v>0</v>
      </c>
      <c r="AO526" s="261">
        <f>IFERROR(IF(-SUM(AO$20:AO525)+AO$15&lt;0.000001,0,IF($C526&gt;='H-32A-WP06 - Debt Service'!AL$24,'H-32A-WP06 - Debt Service'!AL$27/12,0)),"-")</f>
        <v>0</v>
      </c>
      <c r="AP526" s="261">
        <f>IFERROR(IF(-SUM(AP$20:AP525)+AP$15&lt;0.000001,0,IF($C526&gt;='H-32A-WP06 - Debt Service'!AM$24,'H-32A-WP06 - Debt Service'!AM$27/12,0)),"-")</f>
        <v>0</v>
      </c>
      <c r="AQ526" s="261">
        <f>IFERROR(IF(-SUM(AQ$20:AQ525)+AQ$15&lt;0.000001,0,IF($C526&gt;='H-32A-WP06 - Debt Service'!AN$24,'H-32A-WP06 - Debt Service'!AN$27/12,0)),"-")</f>
        <v>0</v>
      </c>
      <c r="AR526" s="261">
        <f>IFERROR(IF(-SUM(AR$20:AR525)+AR$15&lt;0.000001,0,IF($C526&gt;='H-32A-WP06 - Debt Service'!AO$24,'H-32A-WP06 - Debt Service'!AO$27/12,0)),"-")</f>
        <v>0</v>
      </c>
      <c r="AS526" s="261">
        <f>IFERROR(IF(-SUM(AS$20:AS525)+AS$15&lt;0.000001,0,IF($C526&gt;='H-32A-WP06 - Debt Service'!AP$24,'H-32A-WP06 - Debt Service'!AP$27/12,0)),"-")</f>
        <v>0</v>
      </c>
      <c r="AT526" s="261">
        <f>IFERROR(IF(-SUM(AT$20:AT525)+AT$15&lt;0.000001,0,IF($C526&gt;='H-32A-WP06 - Debt Service'!AQ$24,'H-32A-WP06 - Debt Service'!AQ$27/12,0)),"-")</f>
        <v>0</v>
      </c>
    </row>
    <row r="527" spans="2:46" x14ac:dyDescent="0.35">
      <c r="B527" s="252">
        <f t="shared" si="31"/>
        <v>2061</v>
      </c>
      <c r="C527" s="273">
        <f t="shared" si="33"/>
        <v>58897</v>
      </c>
      <c r="D527" s="273"/>
      <c r="E527" s="261">
        <f>IFERROR(IF(-SUM(E$20:E526)+E$15&lt;0.000001,0,IF($C527&gt;='H-32A-WP06 - Debt Service'!C$24,'H-32A-WP06 - Debt Service'!C$27/12,0)),"-")</f>
        <v>0</v>
      </c>
      <c r="F527" s="261">
        <f>IFERROR(IF(-SUM(F$20:F526)+F$15&lt;0.000001,0,IF($C527&gt;='H-32A-WP06 - Debt Service'!D$24,'H-32A-WP06 - Debt Service'!D$27/12,0)),"-")</f>
        <v>0</v>
      </c>
      <c r="G527" s="261">
        <f>IFERROR(IF(-SUM(G$20:G526)+G$15&lt;0.000001,0,IF($C527&gt;='H-32A-WP06 - Debt Service'!E$24,'H-32A-WP06 - Debt Service'!E$27/12,0)),"-")</f>
        <v>0</v>
      </c>
      <c r="H527" s="261">
        <f>IFERROR(IF(-SUM(H$20:H526)+H$15&lt;0.000001,0,IF($C527&gt;='H-32A-WP06 - Debt Service'!F$24,'H-32A-WP06 - Debt Service'!F$27/12,0)),"-")</f>
        <v>0</v>
      </c>
      <c r="I527" s="261">
        <f>IFERROR(IF(-SUM(I$20:I526)+I$15&lt;0.000001,0,IF($C527&gt;='H-32A-WP06 - Debt Service'!G$24,'H-32A-WP06 - Debt Service'!G$27/12,0)),"-")</f>
        <v>0</v>
      </c>
      <c r="J527" s="261">
        <f>IFERROR(IF(-SUM(J$20:J526)+J$15&lt;0.000001,0,IF($C527&gt;='H-32A-WP06 - Debt Service'!H$24,'H-32A-WP06 - Debt Service'!H$27/12,0)),"-")</f>
        <v>0</v>
      </c>
      <c r="K527" s="261">
        <f>IFERROR(IF(-SUM(K$20:K526)+K$15&lt;0.000001,0,IF($C527&gt;='H-32A-WP06 - Debt Service'!I$24,'H-32A-WP06 - Debt Service'!I$27/12,0)),"-")</f>
        <v>0</v>
      </c>
      <c r="L527" s="261">
        <f>IFERROR(IF(-SUM(L$20:L526)+L$15&lt;0.000001,0,IF($C527&gt;='H-32A-WP06 - Debt Service'!J$24,'H-32A-WP06 - Debt Service'!J$27/12,0)),"-")</f>
        <v>0</v>
      </c>
      <c r="M527" s="261">
        <f>IFERROR(IF(-SUM(M$20:M526)+M$15&lt;0.000001,0,IF($C527&gt;='H-32A-WP06 - Debt Service'!K$24,'H-32A-WP06 - Debt Service'!K$27/12,0)),"-")</f>
        <v>0</v>
      </c>
      <c r="N527" s="261"/>
      <c r="O527" s="261"/>
      <c r="P527" s="261">
        <f>IFERROR(IF(-SUM(P$20:P526)+P$15&lt;0.000001,0,IF($C527&gt;='H-32A-WP06 - Debt Service'!M$24,'H-32A-WP06 - Debt Service'!M$27/12,0)),"-")</f>
        <v>0</v>
      </c>
      <c r="Q527" s="261">
        <f>IFERROR(IF(-SUM(Q$20:Q526)+Q$15&lt;0.000001,0,IF($C527&gt;='H-32A-WP06 - Debt Service'!L$24,'H-32A-WP06 - Debt Service'!L$27/12,0)),"-")</f>
        <v>0</v>
      </c>
      <c r="R527" s="261">
        <f>IFERROR(IF(-SUM(R$20:R526)+R$15&lt;0.000001,0,IF($C527&gt;='H-32A-WP06 - Debt Service'!S$24,'H-32A-WP06 - Debt Service'!S$27/12,0)),"-")</f>
        <v>0</v>
      </c>
      <c r="S527" s="261">
        <f>IFERROR(IF(-SUM(S$20:S526)+S$15&lt;0.000001,0,IF($C527&gt;='H-32A-WP06 - Debt Service'!O$24,'H-32A-WP06 - Debt Service'!O$27/12,0)),"-")</f>
        <v>0</v>
      </c>
      <c r="T527" s="261">
        <f>IFERROR(IF(-SUM(T$20:T526)+T$15&lt;0.000001,0,IF($C527&gt;='H-32A-WP06 - Debt Service'!#REF!,'H-32A-WP06 - Debt Service'!#REF!/12,0)),"-")</f>
        <v>0</v>
      </c>
      <c r="U527" s="261">
        <f>IFERROR(IF(-SUM(U$20:U526)+U$15&lt;0.000001,0,IF($C527&gt;='H-32A-WP06 - Debt Service'!T$24,'H-32A-WP06 - Debt Service'!T$27/12,0)),"-")</f>
        <v>0</v>
      </c>
      <c r="V527" s="261">
        <f>IFERROR(IF(-SUM(V$20:V526)+V$15&lt;0.000001,0,IF($C527&gt;='H-32A-WP06 - Debt Service'!N$24,'H-32A-WP06 - Debt Service'!N$27/12,0)),"-")</f>
        <v>0</v>
      </c>
      <c r="W527" s="261">
        <f>IFERROR(IF(-SUM(W$20:W526)+W$15&lt;0.000001,0,IF($C527&gt;='H-32A-WP06 - Debt Service'!Q$24,'H-32A-WP06 - Debt Service'!Q$27/12,0)),"-")</f>
        <v>0</v>
      </c>
      <c r="X527" s="261">
        <f>IFERROR(IF(-SUM(X$20:X526)+X$15&lt;0.000001,0,IF($C527&gt;='H-32A-WP06 - Debt Service'!T$24,'H-32A-WP06 - Debt Service'!T$27/12,0)),"-")</f>
        <v>0</v>
      </c>
      <c r="Y527" s="261">
        <f>IFERROR(IF(-SUM(Y$20:Y526)+Y$15&lt;0.000001,0,IF($C527&gt;='H-32A-WP06 - Debt Service'!#REF!,'H-32A-WP06 - Debt Service'!#REF!/12,0)),"-")</f>
        <v>0</v>
      </c>
      <c r="Z527" s="261">
        <f>IFERROR(IF(-SUM(Z$20:Z526)+Z$15&lt;0.000001,0,IF($C527&gt;='H-32A-WP06 - Debt Service'!S$24,'H-32A-WP06 - Debt Service'!S$27/12,0)),"-")</f>
        <v>0</v>
      </c>
      <c r="AA527" s="261">
        <f>IFERROR(IF(-SUM(AA$20:AA526)+AA$15&lt;0.000001,0,IF($C527&gt;='H-32A-WP06 - Debt Service'!R$24,'H-32A-WP06 - Debt Service'!R$27/12,0)),"-")</f>
        <v>0</v>
      </c>
      <c r="AB527" s="261">
        <f>IFERROR(IF(-SUM(AB$20:AB526)+AB$15&lt;0.000001,0,IF($C527&gt;='H-32A-WP06 - Debt Service'!P$24,'H-32A-WP06 - Debt Service'!P$27/12,0)),"-")</f>
        <v>0</v>
      </c>
      <c r="AC527" s="261">
        <f>IFERROR(IF(-SUM(AC$20:AC526)+AC$15&lt;0.000001,0,IF($C527&gt;='H-32A-WP06 - Debt Service'!#REF!,'H-32A-WP06 - Debt Service'!#REF!/12,0)),"-")</f>
        <v>0</v>
      </c>
      <c r="AD527" s="261">
        <f>IFERROR(IF(-SUM(AD$20:AD526)+AD$15&lt;0.000001,0,IF($C527&gt;='H-32A-WP06 - Debt Service'!#REF!,'H-32A-WP06 - Debt Service'!#REF!/12,0)),"-")</f>
        <v>0</v>
      </c>
      <c r="AE527" s="261">
        <f>IFERROR(IF(-SUM(AE$20:AE526)+AE$15&lt;0.000001,0,IF($C527&gt;='H-32A-WP06 - Debt Service'!#REF!,'H-32A-WP06 - Debt Service'!#REF!/12,0)),"-")</f>
        <v>0</v>
      </c>
      <c r="AF527" s="261">
        <f>IFERROR(IF(-SUM(AF$20:AF526)+AF$15&lt;0.000001,0,IF($C527&gt;='H-32A-WP06 - Debt Service'!#REF!,'H-32A-WP06 - Debt Service'!#REF!/12,0)),"-")</f>
        <v>0</v>
      </c>
      <c r="AH527" s="252">
        <f t="shared" si="32"/>
        <v>2061</v>
      </c>
      <c r="AI527" s="273">
        <f t="shared" si="34"/>
        <v>58897</v>
      </c>
      <c r="AJ527" s="273"/>
      <c r="AK527" s="261" t="str">
        <f>IFERROR(IF(-SUM(AK$20:AK526)+AK$15&lt;0.000001,0,IF($C527&gt;='H-32A-WP06 - Debt Service'!AH$24,'H-32A-WP06 - Debt Service'!AH$27/12,0)),"-")</f>
        <v>-</v>
      </c>
      <c r="AL527" s="261">
        <f>IFERROR(IF(-SUM(AL$20:AL526)+AL$15&lt;0.000001,0,IF($C527&gt;='H-32A-WP06 - Debt Service'!AI$24,'H-32A-WP06 - Debt Service'!AI$27/12,0)),"-")</f>
        <v>0</v>
      </c>
      <c r="AM527" s="261">
        <f>IFERROR(IF(-SUM(AM$20:AM526)+AM$15&lt;0.000001,0,IF($C527&gt;='H-32A-WP06 - Debt Service'!AJ$24,'H-32A-WP06 - Debt Service'!AJ$27/12,0)),"-")</f>
        <v>0</v>
      </c>
      <c r="AN527" s="261">
        <f>IFERROR(IF(-SUM(AN$20:AN526)+AN$15&lt;0.000001,0,IF($C527&gt;='H-32A-WP06 - Debt Service'!AK$24,'H-32A-WP06 - Debt Service'!AK$27/12,0)),"-")</f>
        <v>0</v>
      </c>
      <c r="AO527" s="261">
        <f>IFERROR(IF(-SUM(AO$20:AO526)+AO$15&lt;0.000001,0,IF($C527&gt;='H-32A-WP06 - Debt Service'!AL$24,'H-32A-WP06 - Debt Service'!AL$27/12,0)),"-")</f>
        <v>0</v>
      </c>
      <c r="AP527" s="261">
        <f>IFERROR(IF(-SUM(AP$20:AP526)+AP$15&lt;0.000001,0,IF($C527&gt;='H-32A-WP06 - Debt Service'!AM$24,'H-32A-WP06 - Debt Service'!AM$27/12,0)),"-")</f>
        <v>0</v>
      </c>
      <c r="AQ527" s="261">
        <f>IFERROR(IF(-SUM(AQ$20:AQ526)+AQ$15&lt;0.000001,0,IF($C527&gt;='H-32A-WP06 - Debt Service'!AN$24,'H-32A-WP06 - Debt Service'!AN$27/12,0)),"-")</f>
        <v>0</v>
      </c>
      <c r="AR527" s="261">
        <f>IFERROR(IF(-SUM(AR$20:AR526)+AR$15&lt;0.000001,0,IF($C527&gt;='H-32A-WP06 - Debt Service'!AO$24,'H-32A-WP06 - Debt Service'!AO$27/12,0)),"-")</f>
        <v>0</v>
      </c>
      <c r="AS527" s="261">
        <f>IFERROR(IF(-SUM(AS$20:AS526)+AS$15&lt;0.000001,0,IF($C527&gt;='H-32A-WP06 - Debt Service'!AP$24,'H-32A-WP06 - Debt Service'!AP$27/12,0)),"-")</f>
        <v>0</v>
      </c>
      <c r="AT527" s="261">
        <f>IFERROR(IF(-SUM(AT$20:AT526)+AT$15&lt;0.000001,0,IF($C527&gt;='H-32A-WP06 - Debt Service'!AQ$24,'H-32A-WP06 - Debt Service'!AQ$27/12,0)),"-")</f>
        <v>0</v>
      </c>
    </row>
    <row r="528" spans="2:46" x14ac:dyDescent="0.35">
      <c r="B528" s="252">
        <f t="shared" si="31"/>
        <v>2061</v>
      </c>
      <c r="C528" s="273">
        <f t="shared" si="33"/>
        <v>58927</v>
      </c>
      <c r="D528" s="273"/>
      <c r="E528" s="261">
        <f>IFERROR(IF(-SUM(E$20:E527)+E$15&lt;0.000001,0,IF($C528&gt;='H-32A-WP06 - Debt Service'!C$24,'H-32A-WP06 - Debt Service'!C$27/12,0)),"-")</f>
        <v>0</v>
      </c>
      <c r="F528" s="261">
        <f>IFERROR(IF(-SUM(F$20:F527)+F$15&lt;0.000001,0,IF($C528&gt;='H-32A-WP06 - Debt Service'!D$24,'H-32A-WP06 - Debt Service'!D$27/12,0)),"-")</f>
        <v>0</v>
      </c>
      <c r="G528" s="261">
        <f>IFERROR(IF(-SUM(G$20:G527)+G$15&lt;0.000001,0,IF($C528&gt;='H-32A-WP06 - Debt Service'!E$24,'H-32A-WP06 - Debt Service'!E$27/12,0)),"-")</f>
        <v>0</v>
      </c>
      <c r="H528" s="261">
        <f>IFERROR(IF(-SUM(H$20:H527)+H$15&lt;0.000001,0,IF($C528&gt;='H-32A-WP06 - Debt Service'!F$24,'H-32A-WP06 - Debt Service'!F$27/12,0)),"-")</f>
        <v>0</v>
      </c>
      <c r="I528" s="261">
        <f>IFERROR(IF(-SUM(I$20:I527)+I$15&lt;0.000001,0,IF($C528&gt;='H-32A-WP06 - Debt Service'!G$24,'H-32A-WP06 - Debt Service'!G$27/12,0)),"-")</f>
        <v>0</v>
      </c>
      <c r="J528" s="261">
        <f>IFERROR(IF(-SUM(J$20:J527)+J$15&lt;0.000001,0,IF($C528&gt;='H-32A-WP06 - Debt Service'!H$24,'H-32A-WP06 - Debt Service'!H$27/12,0)),"-")</f>
        <v>0</v>
      </c>
      <c r="K528" s="261">
        <f>IFERROR(IF(-SUM(K$20:K527)+K$15&lt;0.000001,0,IF($C528&gt;='H-32A-WP06 - Debt Service'!I$24,'H-32A-WP06 - Debt Service'!I$27/12,0)),"-")</f>
        <v>0</v>
      </c>
      <c r="L528" s="261">
        <f>IFERROR(IF(-SUM(L$20:L527)+L$15&lt;0.000001,0,IF($C528&gt;='H-32A-WP06 - Debt Service'!J$24,'H-32A-WP06 - Debt Service'!J$27/12,0)),"-")</f>
        <v>0</v>
      </c>
      <c r="M528" s="261">
        <f>IFERROR(IF(-SUM(M$20:M527)+M$15&lt;0.000001,0,IF($C528&gt;='H-32A-WP06 - Debt Service'!K$24,'H-32A-WP06 - Debt Service'!K$27/12,0)),"-")</f>
        <v>0</v>
      </c>
      <c r="N528" s="261"/>
      <c r="O528" s="261"/>
      <c r="P528" s="261">
        <f>IFERROR(IF(-SUM(P$20:P527)+P$15&lt;0.000001,0,IF($C528&gt;='H-32A-WP06 - Debt Service'!M$24,'H-32A-WP06 - Debt Service'!M$27/12,0)),"-")</f>
        <v>0</v>
      </c>
      <c r="Q528" s="261">
        <f>IFERROR(IF(-SUM(Q$20:Q527)+Q$15&lt;0.000001,0,IF($C528&gt;='H-32A-WP06 - Debt Service'!L$24,'H-32A-WP06 - Debt Service'!L$27/12,0)),"-")</f>
        <v>0</v>
      </c>
      <c r="R528" s="261">
        <f>IFERROR(IF(-SUM(R$20:R527)+R$15&lt;0.000001,0,IF($C528&gt;='H-32A-WP06 - Debt Service'!S$24,'H-32A-WP06 - Debt Service'!S$27/12,0)),"-")</f>
        <v>0</v>
      </c>
      <c r="S528" s="261">
        <f>IFERROR(IF(-SUM(S$20:S527)+S$15&lt;0.000001,0,IF($C528&gt;='H-32A-WP06 - Debt Service'!O$24,'H-32A-WP06 - Debt Service'!O$27/12,0)),"-")</f>
        <v>0</v>
      </c>
      <c r="T528" s="261">
        <f>IFERROR(IF(-SUM(T$20:T527)+T$15&lt;0.000001,0,IF($C528&gt;='H-32A-WP06 - Debt Service'!#REF!,'H-32A-WP06 - Debt Service'!#REF!/12,0)),"-")</f>
        <v>0</v>
      </c>
      <c r="U528" s="261">
        <f>IFERROR(IF(-SUM(U$20:U527)+U$15&lt;0.000001,0,IF($C528&gt;='H-32A-WP06 - Debt Service'!T$24,'H-32A-WP06 - Debt Service'!T$27/12,0)),"-")</f>
        <v>0</v>
      </c>
      <c r="V528" s="261">
        <f>IFERROR(IF(-SUM(V$20:V527)+V$15&lt;0.000001,0,IF($C528&gt;='H-32A-WP06 - Debt Service'!N$24,'H-32A-WP06 - Debt Service'!N$27/12,0)),"-")</f>
        <v>0</v>
      </c>
      <c r="W528" s="261">
        <f>IFERROR(IF(-SUM(W$20:W527)+W$15&lt;0.000001,0,IF($C528&gt;='H-32A-WP06 - Debt Service'!Q$24,'H-32A-WP06 - Debt Service'!Q$27/12,0)),"-")</f>
        <v>0</v>
      </c>
      <c r="X528" s="261">
        <f>IFERROR(IF(-SUM(X$20:X527)+X$15&lt;0.000001,0,IF($C528&gt;='H-32A-WP06 - Debt Service'!T$24,'H-32A-WP06 - Debt Service'!T$27/12,0)),"-")</f>
        <v>0</v>
      </c>
      <c r="Y528" s="261">
        <f>IFERROR(IF(-SUM(Y$20:Y527)+Y$15&lt;0.000001,0,IF($C528&gt;='H-32A-WP06 - Debt Service'!#REF!,'H-32A-WP06 - Debt Service'!#REF!/12,0)),"-")</f>
        <v>0</v>
      </c>
      <c r="Z528" s="261">
        <f>IFERROR(IF(-SUM(Z$20:Z527)+Z$15&lt;0.000001,0,IF($C528&gt;='H-32A-WP06 - Debt Service'!S$24,'H-32A-WP06 - Debt Service'!S$27/12,0)),"-")</f>
        <v>0</v>
      </c>
      <c r="AA528" s="261">
        <f>IFERROR(IF(-SUM(AA$20:AA527)+AA$15&lt;0.000001,0,IF($C528&gt;='H-32A-WP06 - Debt Service'!R$24,'H-32A-WP06 - Debt Service'!R$27/12,0)),"-")</f>
        <v>0</v>
      </c>
      <c r="AB528" s="261">
        <f>IFERROR(IF(-SUM(AB$20:AB527)+AB$15&lt;0.000001,0,IF($C528&gt;='H-32A-WP06 - Debt Service'!P$24,'H-32A-WP06 - Debt Service'!P$27/12,0)),"-")</f>
        <v>0</v>
      </c>
      <c r="AC528" s="261">
        <f>IFERROR(IF(-SUM(AC$20:AC527)+AC$15&lt;0.000001,0,IF($C528&gt;='H-32A-WP06 - Debt Service'!#REF!,'H-32A-WP06 - Debt Service'!#REF!/12,0)),"-")</f>
        <v>0</v>
      </c>
      <c r="AD528" s="261">
        <f>IFERROR(IF(-SUM(AD$20:AD527)+AD$15&lt;0.000001,0,IF($C528&gt;='H-32A-WP06 - Debt Service'!#REF!,'H-32A-WP06 - Debt Service'!#REF!/12,0)),"-")</f>
        <v>0</v>
      </c>
      <c r="AE528" s="261">
        <f>IFERROR(IF(-SUM(AE$20:AE527)+AE$15&lt;0.000001,0,IF($C528&gt;='H-32A-WP06 - Debt Service'!#REF!,'H-32A-WP06 - Debt Service'!#REF!/12,0)),"-")</f>
        <v>0</v>
      </c>
      <c r="AF528" s="261">
        <f>IFERROR(IF(-SUM(AF$20:AF527)+AF$15&lt;0.000001,0,IF($C528&gt;='H-32A-WP06 - Debt Service'!#REF!,'H-32A-WP06 - Debt Service'!#REF!/12,0)),"-")</f>
        <v>0</v>
      </c>
      <c r="AH528" s="252">
        <f t="shared" si="32"/>
        <v>2061</v>
      </c>
      <c r="AI528" s="273">
        <f t="shared" si="34"/>
        <v>58927</v>
      </c>
      <c r="AJ528" s="273"/>
      <c r="AK528" s="261" t="str">
        <f>IFERROR(IF(-SUM(AK$20:AK527)+AK$15&lt;0.000001,0,IF($C528&gt;='H-32A-WP06 - Debt Service'!AH$24,'H-32A-WP06 - Debt Service'!AH$27/12,0)),"-")</f>
        <v>-</v>
      </c>
      <c r="AL528" s="261">
        <f>IFERROR(IF(-SUM(AL$20:AL527)+AL$15&lt;0.000001,0,IF($C528&gt;='H-32A-WP06 - Debt Service'!AI$24,'H-32A-WP06 - Debt Service'!AI$27/12,0)),"-")</f>
        <v>0</v>
      </c>
      <c r="AM528" s="261">
        <f>IFERROR(IF(-SUM(AM$20:AM527)+AM$15&lt;0.000001,0,IF($C528&gt;='H-32A-WP06 - Debt Service'!AJ$24,'H-32A-WP06 - Debt Service'!AJ$27/12,0)),"-")</f>
        <v>0</v>
      </c>
      <c r="AN528" s="261">
        <f>IFERROR(IF(-SUM(AN$20:AN527)+AN$15&lt;0.000001,0,IF($C528&gt;='H-32A-WP06 - Debt Service'!AK$24,'H-32A-WP06 - Debt Service'!AK$27/12,0)),"-")</f>
        <v>0</v>
      </c>
      <c r="AO528" s="261">
        <f>IFERROR(IF(-SUM(AO$20:AO527)+AO$15&lt;0.000001,0,IF($C528&gt;='H-32A-WP06 - Debt Service'!AL$24,'H-32A-WP06 - Debt Service'!AL$27/12,0)),"-")</f>
        <v>0</v>
      </c>
      <c r="AP528" s="261">
        <f>IFERROR(IF(-SUM(AP$20:AP527)+AP$15&lt;0.000001,0,IF($C528&gt;='H-32A-WP06 - Debt Service'!AM$24,'H-32A-WP06 - Debt Service'!AM$27/12,0)),"-")</f>
        <v>0</v>
      </c>
      <c r="AQ528" s="261">
        <f>IFERROR(IF(-SUM(AQ$20:AQ527)+AQ$15&lt;0.000001,0,IF($C528&gt;='H-32A-WP06 - Debt Service'!AN$24,'H-32A-WP06 - Debt Service'!AN$27/12,0)),"-")</f>
        <v>0</v>
      </c>
      <c r="AR528" s="261">
        <f>IFERROR(IF(-SUM(AR$20:AR527)+AR$15&lt;0.000001,0,IF($C528&gt;='H-32A-WP06 - Debt Service'!AO$24,'H-32A-WP06 - Debt Service'!AO$27/12,0)),"-")</f>
        <v>0</v>
      </c>
      <c r="AS528" s="261">
        <f>IFERROR(IF(-SUM(AS$20:AS527)+AS$15&lt;0.000001,0,IF($C528&gt;='H-32A-WP06 - Debt Service'!AP$24,'H-32A-WP06 - Debt Service'!AP$27/12,0)),"-")</f>
        <v>0</v>
      </c>
      <c r="AT528" s="261">
        <f>IFERROR(IF(-SUM(AT$20:AT527)+AT$15&lt;0.000001,0,IF($C528&gt;='H-32A-WP06 - Debt Service'!AQ$24,'H-32A-WP06 - Debt Service'!AQ$27/12,0)),"-")</f>
        <v>0</v>
      </c>
    </row>
    <row r="529" spans="2:46" x14ac:dyDescent="0.35">
      <c r="B529" s="252">
        <f t="shared" si="31"/>
        <v>2061</v>
      </c>
      <c r="C529" s="273">
        <f t="shared" si="33"/>
        <v>58958</v>
      </c>
      <c r="D529" s="273"/>
      <c r="E529" s="261">
        <f>IFERROR(IF(-SUM(E$20:E528)+E$15&lt;0.000001,0,IF($C529&gt;='H-32A-WP06 - Debt Service'!C$24,'H-32A-WP06 - Debt Service'!C$27/12,0)),"-")</f>
        <v>0</v>
      </c>
      <c r="F529" s="261">
        <f>IFERROR(IF(-SUM(F$20:F528)+F$15&lt;0.000001,0,IF($C529&gt;='H-32A-WP06 - Debt Service'!D$24,'H-32A-WP06 - Debt Service'!D$27/12,0)),"-")</f>
        <v>0</v>
      </c>
      <c r="G529" s="261">
        <f>IFERROR(IF(-SUM(G$20:G528)+G$15&lt;0.000001,0,IF($C529&gt;='H-32A-WP06 - Debt Service'!E$24,'H-32A-WP06 - Debt Service'!E$27/12,0)),"-")</f>
        <v>0</v>
      </c>
      <c r="H529" s="261">
        <f>IFERROR(IF(-SUM(H$20:H528)+H$15&lt;0.000001,0,IF($C529&gt;='H-32A-WP06 - Debt Service'!F$24,'H-32A-WP06 - Debt Service'!F$27/12,0)),"-")</f>
        <v>0</v>
      </c>
      <c r="I529" s="261">
        <f>IFERROR(IF(-SUM(I$20:I528)+I$15&lt;0.000001,0,IF($C529&gt;='H-32A-WP06 - Debt Service'!G$24,'H-32A-WP06 - Debt Service'!G$27/12,0)),"-")</f>
        <v>0</v>
      </c>
      <c r="J529" s="261">
        <f>IFERROR(IF(-SUM(J$20:J528)+J$15&lt;0.000001,0,IF($C529&gt;='H-32A-WP06 - Debt Service'!H$24,'H-32A-WP06 - Debt Service'!H$27/12,0)),"-")</f>
        <v>0</v>
      </c>
      <c r="K529" s="261">
        <f>IFERROR(IF(-SUM(K$20:K528)+K$15&lt;0.000001,0,IF($C529&gt;='H-32A-WP06 - Debt Service'!I$24,'H-32A-WP06 - Debt Service'!I$27/12,0)),"-")</f>
        <v>0</v>
      </c>
      <c r="L529" s="261">
        <f>IFERROR(IF(-SUM(L$20:L528)+L$15&lt;0.000001,0,IF($C529&gt;='H-32A-WP06 - Debt Service'!J$24,'H-32A-WP06 - Debt Service'!J$27/12,0)),"-")</f>
        <v>0</v>
      </c>
      <c r="M529" s="261">
        <f>IFERROR(IF(-SUM(M$20:M528)+M$15&lt;0.000001,0,IF($C529&gt;='H-32A-WP06 - Debt Service'!K$24,'H-32A-WP06 - Debt Service'!K$27/12,0)),"-")</f>
        <v>0</v>
      </c>
      <c r="N529" s="261"/>
      <c r="O529" s="261"/>
      <c r="P529" s="261">
        <f>IFERROR(IF(-SUM(P$20:P528)+P$15&lt;0.000001,0,IF($C529&gt;='H-32A-WP06 - Debt Service'!M$24,'H-32A-WP06 - Debt Service'!M$27/12,0)),"-")</f>
        <v>0</v>
      </c>
      <c r="Q529" s="261">
        <f>IFERROR(IF(-SUM(Q$20:Q528)+Q$15&lt;0.000001,0,IF($C529&gt;='H-32A-WP06 - Debt Service'!L$24,'H-32A-WP06 - Debt Service'!L$27/12,0)),"-")</f>
        <v>0</v>
      </c>
      <c r="R529" s="261">
        <f>IFERROR(IF(-SUM(R$20:R528)+R$15&lt;0.000001,0,IF($C529&gt;='H-32A-WP06 - Debt Service'!S$24,'H-32A-WP06 - Debt Service'!S$27/12,0)),"-")</f>
        <v>0</v>
      </c>
      <c r="S529" s="261">
        <f>IFERROR(IF(-SUM(S$20:S528)+S$15&lt;0.000001,0,IF($C529&gt;='H-32A-WP06 - Debt Service'!O$24,'H-32A-WP06 - Debt Service'!O$27/12,0)),"-")</f>
        <v>0</v>
      </c>
      <c r="T529" s="261">
        <f>IFERROR(IF(-SUM(T$20:T528)+T$15&lt;0.000001,0,IF($C529&gt;='H-32A-WP06 - Debt Service'!#REF!,'H-32A-WP06 - Debt Service'!#REF!/12,0)),"-")</f>
        <v>0</v>
      </c>
      <c r="U529" s="261">
        <f>IFERROR(IF(-SUM(U$20:U528)+U$15&lt;0.000001,0,IF($C529&gt;='H-32A-WP06 - Debt Service'!T$24,'H-32A-WP06 - Debt Service'!T$27/12,0)),"-")</f>
        <v>0</v>
      </c>
      <c r="V529" s="261">
        <f>IFERROR(IF(-SUM(V$20:V528)+V$15&lt;0.000001,0,IF($C529&gt;='H-32A-WP06 - Debt Service'!N$24,'H-32A-WP06 - Debt Service'!N$27/12,0)),"-")</f>
        <v>0</v>
      </c>
      <c r="W529" s="261">
        <f>IFERROR(IF(-SUM(W$20:W528)+W$15&lt;0.000001,0,IF($C529&gt;='H-32A-WP06 - Debt Service'!Q$24,'H-32A-WP06 - Debt Service'!Q$27/12,0)),"-")</f>
        <v>0</v>
      </c>
      <c r="X529" s="261">
        <f>IFERROR(IF(-SUM(X$20:X528)+X$15&lt;0.000001,0,IF($C529&gt;='H-32A-WP06 - Debt Service'!T$24,'H-32A-WP06 - Debt Service'!T$27/12,0)),"-")</f>
        <v>0</v>
      </c>
      <c r="Y529" s="261">
        <f>IFERROR(IF(-SUM(Y$20:Y528)+Y$15&lt;0.000001,0,IF($C529&gt;='H-32A-WP06 - Debt Service'!#REF!,'H-32A-WP06 - Debt Service'!#REF!/12,0)),"-")</f>
        <v>0</v>
      </c>
      <c r="Z529" s="261">
        <f>IFERROR(IF(-SUM(Z$20:Z528)+Z$15&lt;0.000001,0,IF($C529&gt;='H-32A-WP06 - Debt Service'!S$24,'H-32A-WP06 - Debt Service'!S$27/12,0)),"-")</f>
        <v>0</v>
      </c>
      <c r="AA529" s="261">
        <f>IFERROR(IF(-SUM(AA$20:AA528)+AA$15&lt;0.000001,0,IF($C529&gt;='H-32A-WP06 - Debt Service'!R$24,'H-32A-WP06 - Debt Service'!R$27/12,0)),"-")</f>
        <v>0</v>
      </c>
      <c r="AB529" s="261">
        <f>IFERROR(IF(-SUM(AB$20:AB528)+AB$15&lt;0.000001,0,IF($C529&gt;='H-32A-WP06 - Debt Service'!P$24,'H-32A-WP06 - Debt Service'!P$27/12,0)),"-")</f>
        <v>0</v>
      </c>
      <c r="AC529" s="261">
        <f>IFERROR(IF(-SUM(AC$20:AC528)+AC$15&lt;0.000001,0,IF($C529&gt;='H-32A-WP06 - Debt Service'!#REF!,'H-32A-WP06 - Debt Service'!#REF!/12,0)),"-")</f>
        <v>0</v>
      </c>
      <c r="AD529" s="261">
        <f>IFERROR(IF(-SUM(AD$20:AD528)+AD$15&lt;0.000001,0,IF($C529&gt;='H-32A-WP06 - Debt Service'!#REF!,'H-32A-WP06 - Debt Service'!#REF!/12,0)),"-")</f>
        <v>0</v>
      </c>
      <c r="AE529" s="261">
        <f>IFERROR(IF(-SUM(AE$20:AE528)+AE$15&lt;0.000001,0,IF($C529&gt;='H-32A-WP06 - Debt Service'!#REF!,'H-32A-WP06 - Debt Service'!#REF!/12,0)),"-")</f>
        <v>0</v>
      </c>
      <c r="AF529" s="261">
        <f>IFERROR(IF(-SUM(AF$20:AF528)+AF$15&lt;0.000001,0,IF($C529&gt;='H-32A-WP06 - Debt Service'!#REF!,'H-32A-WP06 - Debt Service'!#REF!/12,0)),"-")</f>
        <v>0</v>
      </c>
      <c r="AH529" s="252">
        <f t="shared" si="32"/>
        <v>2061</v>
      </c>
      <c r="AI529" s="273">
        <f t="shared" si="34"/>
        <v>58958</v>
      </c>
      <c r="AJ529" s="273"/>
      <c r="AK529" s="261" t="str">
        <f>IFERROR(IF(-SUM(AK$20:AK528)+AK$15&lt;0.000001,0,IF($C529&gt;='H-32A-WP06 - Debt Service'!AH$24,'H-32A-WP06 - Debt Service'!AH$27/12,0)),"-")</f>
        <v>-</v>
      </c>
      <c r="AL529" s="261">
        <f>IFERROR(IF(-SUM(AL$20:AL528)+AL$15&lt;0.000001,0,IF($C529&gt;='H-32A-WP06 - Debt Service'!AI$24,'H-32A-WP06 - Debt Service'!AI$27/12,0)),"-")</f>
        <v>0</v>
      </c>
      <c r="AM529" s="261">
        <f>IFERROR(IF(-SUM(AM$20:AM528)+AM$15&lt;0.000001,0,IF($C529&gt;='H-32A-WP06 - Debt Service'!AJ$24,'H-32A-WP06 - Debt Service'!AJ$27/12,0)),"-")</f>
        <v>0</v>
      </c>
      <c r="AN529" s="261">
        <f>IFERROR(IF(-SUM(AN$20:AN528)+AN$15&lt;0.000001,0,IF($C529&gt;='H-32A-WP06 - Debt Service'!AK$24,'H-32A-WP06 - Debt Service'!AK$27/12,0)),"-")</f>
        <v>0</v>
      </c>
      <c r="AO529" s="261">
        <f>IFERROR(IF(-SUM(AO$20:AO528)+AO$15&lt;0.000001,0,IF($C529&gt;='H-32A-WP06 - Debt Service'!AL$24,'H-32A-WP06 - Debt Service'!AL$27/12,0)),"-")</f>
        <v>0</v>
      </c>
      <c r="AP529" s="261">
        <f>IFERROR(IF(-SUM(AP$20:AP528)+AP$15&lt;0.000001,0,IF($C529&gt;='H-32A-WP06 - Debt Service'!AM$24,'H-32A-WP06 - Debt Service'!AM$27/12,0)),"-")</f>
        <v>0</v>
      </c>
      <c r="AQ529" s="261">
        <f>IFERROR(IF(-SUM(AQ$20:AQ528)+AQ$15&lt;0.000001,0,IF($C529&gt;='H-32A-WP06 - Debt Service'!AN$24,'H-32A-WP06 - Debt Service'!AN$27/12,0)),"-")</f>
        <v>0</v>
      </c>
      <c r="AR529" s="261">
        <f>IFERROR(IF(-SUM(AR$20:AR528)+AR$15&lt;0.000001,0,IF($C529&gt;='H-32A-WP06 - Debt Service'!AO$24,'H-32A-WP06 - Debt Service'!AO$27/12,0)),"-")</f>
        <v>0</v>
      </c>
      <c r="AS529" s="261">
        <f>IFERROR(IF(-SUM(AS$20:AS528)+AS$15&lt;0.000001,0,IF($C529&gt;='H-32A-WP06 - Debt Service'!AP$24,'H-32A-WP06 - Debt Service'!AP$27/12,0)),"-")</f>
        <v>0</v>
      </c>
      <c r="AT529" s="261">
        <f>IFERROR(IF(-SUM(AT$20:AT528)+AT$15&lt;0.000001,0,IF($C529&gt;='H-32A-WP06 - Debt Service'!AQ$24,'H-32A-WP06 - Debt Service'!AQ$27/12,0)),"-")</f>
        <v>0</v>
      </c>
    </row>
    <row r="530" spans="2:46" x14ac:dyDescent="0.35">
      <c r="B530" s="252">
        <f t="shared" si="31"/>
        <v>2061</v>
      </c>
      <c r="C530" s="273">
        <f t="shared" si="33"/>
        <v>58988</v>
      </c>
      <c r="D530" s="273"/>
      <c r="E530" s="261">
        <f>IFERROR(IF(-SUM(E$20:E529)+E$15&lt;0.000001,0,IF($C530&gt;='H-32A-WP06 - Debt Service'!C$24,'H-32A-WP06 - Debt Service'!C$27/12,0)),"-")</f>
        <v>0</v>
      </c>
      <c r="F530" s="261">
        <f>IFERROR(IF(-SUM(F$20:F529)+F$15&lt;0.000001,0,IF($C530&gt;='H-32A-WP06 - Debt Service'!D$24,'H-32A-WP06 - Debt Service'!D$27/12,0)),"-")</f>
        <v>0</v>
      </c>
      <c r="G530" s="261">
        <f>IFERROR(IF(-SUM(G$20:G529)+G$15&lt;0.000001,0,IF($C530&gt;='H-32A-WP06 - Debt Service'!E$24,'H-32A-WP06 - Debt Service'!E$27/12,0)),"-")</f>
        <v>0</v>
      </c>
      <c r="H530" s="261">
        <f>IFERROR(IF(-SUM(H$20:H529)+H$15&lt;0.000001,0,IF($C530&gt;='H-32A-WP06 - Debt Service'!F$24,'H-32A-WP06 - Debt Service'!F$27/12,0)),"-")</f>
        <v>0</v>
      </c>
      <c r="I530" s="261">
        <f>IFERROR(IF(-SUM(I$20:I529)+I$15&lt;0.000001,0,IF($C530&gt;='H-32A-WP06 - Debt Service'!G$24,'H-32A-WP06 - Debt Service'!G$27/12,0)),"-")</f>
        <v>0</v>
      </c>
      <c r="J530" s="261">
        <f>IFERROR(IF(-SUM(J$20:J529)+J$15&lt;0.000001,0,IF($C530&gt;='H-32A-WP06 - Debt Service'!H$24,'H-32A-WP06 - Debt Service'!H$27/12,0)),"-")</f>
        <v>0</v>
      </c>
      <c r="K530" s="261">
        <f>IFERROR(IF(-SUM(K$20:K529)+K$15&lt;0.000001,0,IF($C530&gt;='H-32A-WP06 - Debt Service'!I$24,'H-32A-WP06 - Debt Service'!I$27/12,0)),"-")</f>
        <v>0</v>
      </c>
      <c r="L530" s="261">
        <f>IFERROR(IF(-SUM(L$20:L529)+L$15&lt;0.000001,0,IF($C530&gt;='H-32A-WP06 - Debt Service'!J$24,'H-32A-WP06 - Debt Service'!J$27/12,0)),"-")</f>
        <v>0</v>
      </c>
      <c r="M530" s="261">
        <f>IFERROR(IF(-SUM(M$20:M529)+M$15&lt;0.000001,0,IF($C530&gt;='H-32A-WP06 - Debt Service'!K$24,'H-32A-WP06 - Debt Service'!K$27/12,0)),"-")</f>
        <v>0</v>
      </c>
      <c r="N530" s="261"/>
      <c r="O530" s="261"/>
      <c r="P530" s="261">
        <f>IFERROR(IF(-SUM(P$20:P529)+P$15&lt;0.000001,0,IF($C530&gt;='H-32A-WP06 - Debt Service'!M$24,'H-32A-WP06 - Debt Service'!M$27/12,0)),"-")</f>
        <v>0</v>
      </c>
      <c r="Q530" s="261">
        <f>IFERROR(IF(-SUM(Q$20:Q529)+Q$15&lt;0.000001,0,IF($C530&gt;='H-32A-WP06 - Debt Service'!L$24,'H-32A-WP06 - Debt Service'!L$27/12,0)),"-")</f>
        <v>0</v>
      </c>
      <c r="R530" s="261">
        <f>IFERROR(IF(-SUM(R$20:R529)+R$15&lt;0.000001,0,IF($C530&gt;='H-32A-WP06 - Debt Service'!S$24,'H-32A-WP06 - Debt Service'!S$27/12,0)),"-")</f>
        <v>0</v>
      </c>
      <c r="S530" s="261">
        <f>IFERROR(IF(-SUM(S$20:S529)+S$15&lt;0.000001,0,IF($C530&gt;='H-32A-WP06 - Debt Service'!O$24,'H-32A-WP06 - Debt Service'!O$27/12,0)),"-")</f>
        <v>0</v>
      </c>
      <c r="T530" s="261">
        <f>IFERROR(IF(-SUM(T$20:T529)+T$15&lt;0.000001,0,IF($C530&gt;='H-32A-WP06 - Debt Service'!#REF!,'H-32A-WP06 - Debt Service'!#REF!/12,0)),"-")</f>
        <v>0</v>
      </c>
      <c r="U530" s="261">
        <f>IFERROR(IF(-SUM(U$20:U529)+U$15&lt;0.000001,0,IF($C530&gt;='H-32A-WP06 - Debt Service'!T$24,'H-32A-WP06 - Debt Service'!T$27/12,0)),"-")</f>
        <v>0</v>
      </c>
      <c r="V530" s="261">
        <f>IFERROR(IF(-SUM(V$20:V529)+V$15&lt;0.000001,0,IF($C530&gt;='H-32A-WP06 - Debt Service'!N$24,'H-32A-WP06 - Debt Service'!N$27/12,0)),"-")</f>
        <v>0</v>
      </c>
      <c r="W530" s="261">
        <f>IFERROR(IF(-SUM(W$20:W529)+W$15&lt;0.000001,0,IF($C530&gt;='H-32A-WP06 - Debt Service'!Q$24,'H-32A-WP06 - Debt Service'!Q$27/12,0)),"-")</f>
        <v>0</v>
      </c>
      <c r="X530" s="261">
        <f>IFERROR(IF(-SUM(X$20:X529)+X$15&lt;0.000001,0,IF($C530&gt;='H-32A-WP06 - Debt Service'!T$24,'H-32A-WP06 - Debt Service'!T$27/12,0)),"-")</f>
        <v>0</v>
      </c>
      <c r="Y530" s="261">
        <f>IFERROR(IF(-SUM(Y$20:Y529)+Y$15&lt;0.000001,0,IF($C530&gt;='H-32A-WP06 - Debt Service'!#REF!,'H-32A-WP06 - Debt Service'!#REF!/12,0)),"-")</f>
        <v>0</v>
      </c>
      <c r="Z530" s="261">
        <f>IFERROR(IF(-SUM(Z$20:Z529)+Z$15&lt;0.000001,0,IF($C530&gt;='H-32A-WP06 - Debt Service'!S$24,'H-32A-WP06 - Debt Service'!S$27/12,0)),"-")</f>
        <v>0</v>
      </c>
      <c r="AA530" s="261">
        <f>IFERROR(IF(-SUM(AA$20:AA529)+AA$15&lt;0.000001,0,IF($C530&gt;='H-32A-WP06 - Debt Service'!R$24,'H-32A-WP06 - Debt Service'!R$27/12,0)),"-")</f>
        <v>0</v>
      </c>
      <c r="AB530" s="261">
        <f>IFERROR(IF(-SUM(AB$20:AB529)+AB$15&lt;0.000001,0,IF($C530&gt;='H-32A-WP06 - Debt Service'!P$24,'H-32A-WP06 - Debt Service'!P$27/12,0)),"-")</f>
        <v>0</v>
      </c>
      <c r="AC530" s="261">
        <f>IFERROR(IF(-SUM(AC$20:AC529)+AC$15&lt;0.000001,0,IF($C530&gt;='H-32A-WP06 - Debt Service'!#REF!,'H-32A-WP06 - Debt Service'!#REF!/12,0)),"-")</f>
        <v>0</v>
      </c>
      <c r="AD530" s="261">
        <f>IFERROR(IF(-SUM(AD$20:AD529)+AD$15&lt;0.000001,0,IF($C530&gt;='H-32A-WP06 - Debt Service'!#REF!,'H-32A-WP06 - Debt Service'!#REF!/12,0)),"-")</f>
        <v>0</v>
      </c>
      <c r="AE530" s="261">
        <f>IFERROR(IF(-SUM(AE$20:AE529)+AE$15&lt;0.000001,0,IF($C530&gt;='H-32A-WP06 - Debt Service'!#REF!,'H-32A-WP06 - Debt Service'!#REF!/12,0)),"-")</f>
        <v>0</v>
      </c>
      <c r="AF530" s="261">
        <f>IFERROR(IF(-SUM(AF$20:AF529)+AF$15&lt;0.000001,0,IF($C530&gt;='H-32A-WP06 - Debt Service'!#REF!,'H-32A-WP06 - Debt Service'!#REF!/12,0)),"-")</f>
        <v>0</v>
      </c>
      <c r="AH530" s="252">
        <f t="shared" si="32"/>
        <v>2061</v>
      </c>
      <c r="AI530" s="273">
        <f t="shared" si="34"/>
        <v>58988</v>
      </c>
      <c r="AJ530" s="273"/>
      <c r="AK530" s="261" t="str">
        <f>IFERROR(IF(-SUM(AK$20:AK529)+AK$15&lt;0.000001,0,IF($C530&gt;='H-32A-WP06 - Debt Service'!AH$24,'H-32A-WP06 - Debt Service'!AH$27/12,0)),"-")</f>
        <v>-</v>
      </c>
      <c r="AL530" s="261">
        <f>IFERROR(IF(-SUM(AL$20:AL529)+AL$15&lt;0.000001,0,IF($C530&gt;='H-32A-WP06 - Debt Service'!AI$24,'H-32A-WP06 - Debt Service'!AI$27/12,0)),"-")</f>
        <v>0</v>
      </c>
      <c r="AM530" s="261">
        <f>IFERROR(IF(-SUM(AM$20:AM529)+AM$15&lt;0.000001,0,IF($C530&gt;='H-32A-WP06 - Debt Service'!AJ$24,'H-32A-WP06 - Debt Service'!AJ$27/12,0)),"-")</f>
        <v>0</v>
      </c>
      <c r="AN530" s="261">
        <f>IFERROR(IF(-SUM(AN$20:AN529)+AN$15&lt;0.000001,0,IF($C530&gt;='H-32A-WP06 - Debt Service'!AK$24,'H-32A-WP06 - Debt Service'!AK$27/12,0)),"-")</f>
        <v>0</v>
      </c>
      <c r="AO530" s="261">
        <f>IFERROR(IF(-SUM(AO$20:AO529)+AO$15&lt;0.000001,0,IF($C530&gt;='H-32A-WP06 - Debt Service'!AL$24,'H-32A-WP06 - Debt Service'!AL$27/12,0)),"-")</f>
        <v>0</v>
      </c>
      <c r="AP530" s="261">
        <f>IFERROR(IF(-SUM(AP$20:AP529)+AP$15&lt;0.000001,0,IF($C530&gt;='H-32A-WP06 - Debt Service'!AM$24,'H-32A-WP06 - Debt Service'!AM$27/12,0)),"-")</f>
        <v>0</v>
      </c>
      <c r="AQ530" s="261">
        <f>IFERROR(IF(-SUM(AQ$20:AQ529)+AQ$15&lt;0.000001,0,IF($C530&gt;='H-32A-WP06 - Debt Service'!AN$24,'H-32A-WP06 - Debt Service'!AN$27/12,0)),"-")</f>
        <v>0</v>
      </c>
      <c r="AR530" s="261">
        <f>IFERROR(IF(-SUM(AR$20:AR529)+AR$15&lt;0.000001,0,IF($C530&gt;='H-32A-WP06 - Debt Service'!AO$24,'H-32A-WP06 - Debt Service'!AO$27/12,0)),"-")</f>
        <v>0</v>
      </c>
      <c r="AS530" s="261">
        <f>IFERROR(IF(-SUM(AS$20:AS529)+AS$15&lt;0.000001,0,IF($C530&gt;='H-32A-WP06 - Debt Service'!AP$24,'H-32A-WP06 - Debt Service'!AP$27/12,0)),"-")</f>
        <v>0</v>
      </c>
      <c r="AT530" s="261">
        <f>IFERROR(IF(-SUM(AT$20:AT529)+AT$15&lt;0.000001,0,IF($C530&gt;='H-32A-WP06 - Debt Service'!AQ$24,'H-32A-WP06 - Debt Service'!AQ$27/12,0)),"-")</f>
        <v>0</v>
      </c>
    </row>
    <row r="531" spans="2:46" x14ac:dyDescent="0.35">
      <c r="B531" s="252">
        <f t="shared" si="31"/>
        <v>2061</v>
      </c>
      <c r="C531" s="273">
        <f t="shared" si="33"/>
        <v>59019</v>
      </c>
      <c r="D531" s="273"/>
      <c r="E531" s="261">
        <f>IFERROR(IF(-SUM(E$20:E530)+E$15&lt;0.000001,0,IF($C531&gt;='H-32A-WP06 - Debt Service'!C$24,'H-32A-WP06 - Debt Service'!C$27/12,0)),"-")</f>
        <v>0</v>
      </c>
      <c r="F531" s="261">
        <f>IFERROR(IF(-SUM(F$20:F530)+F$15&lt;0.000001,0,IF($C531&gt;='H-32A-WP06 - Debt Service'!D$24,'H-32A-WP06 - Debt Service'!D$27/12,0)),"-")</f>
        <v>0</v>
      </c>
      <c r="G531" s="261">
        <f>IFERROR(IF(-SUM(G$20:G530)+G$15&lt;0.000001,0,IF($C531&gt;='H-32A-WP06 - Debt Service'!E$24,'H-32A-WP06 - Debt Service'!E$27/12,0)),"-")</f>
        <v>0</v>
      </c>
      <c r="H531" s="261">
        <f>IFERROR(IF(-SUM(H$20:H530)+H$15&lt;0.000001,0,IF($C531&gt;='H-32A-WP06 - Debt Service'!F$24,'H-32A-WP06 - Debt Service'!F$27/12,0)),"-")</f>
        <v>0</v>
      </c>
      <c r="I531" s="261">
        <f>IFERROR(IF(-SUM(I$20:I530)+I$15&lt;0.000001,0,IF($C531&gt;='H-32A-WP06 - Debt Service'!G$24,'H-32A-WP06 - Debt Service'!G$27/12,0)),"-")</f>
        <v>0</v>
      </c>
      <c r="J531" s="261">
        <f>IFERROR(IF(-SUM(J$20:J530)+J$15&lt;0.000001,0,IF($C531&gt;='H-32A-WP06 - Debt Service'!H$24,'H-32A-WP06 - Debt Service'!H$27/12,0)),"-")</f>
        <v>0</v>
      </c>
      <c r="K531" s="261">
        <f>IFERROR(IF(-SUM(K$20:K530)+K$15&lt;0.000001,0,IF($C531&gt;='H-32A-WP06 - Debt Service'!I$24,'H-32A-WP06 - Debt Service'!I$27/12,0)),"-")</f>
        <v>0</v>
      </c>
      <c r="L531" s="261">
        <f>IFERROR(IF(-SUM(L$20:L530)+L$15&lt;0.000001,0,IF($C531&gt;='H-32A-WP06 - Debt Service'!J$24,'H-32A-WP06 - Debt Service'!J$27/12,0)),"-")</f>
        <v>0</v>
      </c>
      <c r="M531" s="261">
        <f>IFERROR(IF(-SUM(M$20:M530)+M$15&lt;0.000001,0,IF($C531&gt;='H-32A-WP06 - Debt Service'!K$24,'H-32A-WP06 - Debt Service'!K$27/12,0)),"-")</f>
        <v>0</v>
      </c>
      <c r="N531" s="261"/>
      <c r="O531" s="261"/>
      <c r="P531" s="261">
        <f>IFERROR(IF(-SUM(P$20:P530)+P$15&lt;0.000001,0,IF($C531&gt;='H-32A-WP06 - Debt Service'!M$24,'H-32A-WP06 - Debt Service'!M$27/12,0)),"-")</f>
        <v>0</v>
      </c>
      <c r="Q531" s="261">
        <f>IFERROR(IF(-SUM(Q$20:Q530)+Q$15&lt;0.000001,0,IF($C531&gt;='H-32A-WP06 - Debt Service'!L$24,'H-32A-WP06 - Debt Service'!L$27/12,0)),"-")</f>
        <v>0</v>
      </c>
      <c r="R531" s="261">
        <f>IFERROR(IF(-SUM(R$20:R530)+R$15&lt;0.000001,0,IF($C531&gt;='H-32A-WP06 - Debt Service'!S$24,'H-32A-WP06 - Debt Service'!S$27/12,0)),"-")</f>
        <v>0</v>
      </c>
      <c r="S531" s="261">
        <f>IFERROR(IF(-SUM(S$20:S530)+S$15&lt;0.000001,0,IF($C531&gt;='H-32A-WP06 - Debt Service'!O$24,'H-32A-WP06 - Debt Service'!O$27/12,0)),"-")</f>
        <v>0</v>
      </c>
      <c r="T531" s="261">
        <f>IFERROR(IF(-SUM(T$20:T530)+T$15&lt;0.000001,0,IF($C531&gt;='H-32A-WP06 - Debt Service'!#REF!,'H-32A-WP06 - Debt Service'!#REF!/12,0)),"-")</f>
        <v>0</v>
      </c>
      <c r="U531" s="261">
        <f>IFERROR(IF(-SUM(U$20:U530)+U$15&lt;0.000001,0,IF($C531&gt;='H-32A-WP06 - Debt Service'!T$24,'H-32A-WP06 - Debt Service'!T$27/12,0)),"-")</f>
        <v>0</v>
      </c>
      <c r="V531" s="261">
        <f>IFERROR(IF(-SUM(V$20:V530)+V$15&lt;0.000001,0,IF($C531&gt;='H-32A-WP06 - Debt Service'!N$24,'H-32A-WP06 - Debt Service'!N$27/12,0)),"-")</f>
        <v>0</v>
      </c>
      <c r="W531" s="261">
        <f>IFERROR(IF(-SUM(W$20:W530)+W$15&lt;0.000001,0,IF($C531&gt;='H-32A-WP06 - Debt Service'!Q$24,'H-32A-WP06 - Debt Service'!Q$27/12,0)),"-")</f>
        <v>0</v>
      </c>
      <c r="X531" s="261">
        <f>IFERROR(IF(-SUM(X$20:X530)+X$15&lt;0.000001,0,IF($C531&gt;='H-32A-WP06 - Debt Service'!T$24,'H-32A-WP06 - Debt Service'!T$27/12,0)),"-")</f>
        <v>0</v>
      </c>
      <c r="Y531" s="261">
        <f>IFERROR(IF(-SUM(Y$20:Y530)+Y$15&lt;0.000001,0,IF($C531&gt;='H-32A-WP06 - Debt Service'!#REF!,'H-32A-WP06 - Debt Service'!#REF!/12,0)),"-")</f>
        <v>0</v>
      </c>
      <c r="Z531" s="261">
        <f>IFERROR(IF(-SUM(Z$20:Z530)+Z$15&lt;0.000001,0,IF($C531&gt;='H-32A-WP06 - Debt Service'!S$24,'H-32A-WP06 - Debt Service'!S$27/12,0)),"-")</f>
        <v>0</v>
      </c>
      <c r="AA531" s="261">
        <f>IFERROR(IF(-SUM(AA$20:AA530)+AA$15&lt;0.000001,0,IF($C531&gt;='H-32A-WP06 - Debt Service'!R$24,'H-32A-WP06 - Debt Service'!R$27/12,0)),"-")</f>
        <v>0</v>
      </c>
      <c r="AB531" s="261">
        <f>IFERROR(IF(-SUM(AB$20:AB530)+AB$15&lt;0.000001,0,IF($C531&gt;='H-32A-WP06 - Debt Service'!P$24,'H-32A-WP06 - Debt Service'!P$27/12,0)),"-")</f>
        <v>0</v>
      </c>
      <c r="AC531" s="261">
        <f>IFERROR(IF(-SUM(AC$20:AC530)+AC$15&lt;0.000001,0,IF($C531&gt;='H-32A-WP06 - Debt Service'!#REF!,'H-32A-WP06 - Debt Service'!#REF!/12,0)),"-")</f>
        <v>0</v>
      </c>
      <c r="AD531" s="261">
        <f>IFERROR(IF(-SUM(AD$20:AD530)+AD$15&lt;0.000001,0,IF($C531&gt;='H-32A-WP06 - Debt Service'!#REF!,'H-32A-WP06 - Debt Service'!#REF!/12,0)),"-")</f>
        <v>0</v>
      </c>
      <c r="AE531" s="261">
        <f>IFERROR(IF(-SUM(AE$20:AE530)+AE$15&lt;0.000001,0,IF($C531&gt;='H-32A-WP06 - Debt Service'!#REF!,'H-32A-WP06 - Debt Service'!#REF!/12,0)),"-")</f>
        <v>0</v>
      </c>
      <c r="AF531" s="261">
        <f>IFERROR(IF(-SUM(AF$20:AF530)+AF$15&lt;0.000001,0,IF($C531&gt;='H-32A-WP06 - Debt Service'!#REF!,'H-32A-WP06 - Debt Service'!#REF!/12,0)),"-")</f>
        <v>0</v>
      </c>
      <c r="AH531" s="252">
        <f t="shared" si="32"/>
        <v>2061</v>
      </c>
      <c r="AI531" s="273">
        <f t="shared" si="34"/>
        <v>59019</v>
      </c>
      <c r="AJ531" s="273"/>
      <c r="AK531" s="261" t="str">
        <f>IFERROR(IF(-SUM(AK$20:AK530)+AK$15&lt;0.000001,0,IF($C531&gt;='H-32A-WP06 - Debt Service'!AH$24,'H-32A-WP06 - Debt Service'!AH$27/12,0)),"-")</f>
        <v>-</v>
      </c>
      <c r="AL531" s="261">
        <f>IFERROR(IF(-SUM(AL$20:AL530)+AL$15&lt;0.000001,0,IF($C531&gt;='H-32A-WP06 - Debt Service'!AI$24,'H-32A-WP06 - Debt Service'!AI$27/12,0)),"-")</f>
        <v>0</v>
      </c>
      <c r="AM531" s="261">
        <f>IFERROR(IF(-SUM(AM$20:AM530)+AM$15&lt;0.000001,0,IF($C531&gt;='H-32A-WP06 - Debt Service'!AJ$24,'H-32A-WP06 - Debt Service'!AJ$27/12,0)),"-")</f>
        <v>0</v>
      </c>
      <c r="AN531" s="261">
        <f>IFERROR(IF(-SUM(AN$20:AN530)+AN$15&lt;0.000001,0,IF($C531&gt;='H-32A-WP06 - Debt Service'!AK$24,'H-32A-WP06 - Debt Service'!AK$27/12,0)),"-")</f>
        <v>0</v>
      </c>
      <c r="AO531" s="261">
        <f>IFERROR(IF(-SUM(AO$20:AO530)+AO$15&lt;0.000001,0,IF($C531&gt;='H-32A-WP06 - Debt Service'!AL$24,'H-32A-WP06 - Debt Service'!AL$27/12,0)),"-")</f>
        <v>0</v>
      </c>
      <c r="AP531" s="261">
        <f>IFERROR(IF(-SUM(AP$20:AP530)+AP$15&lt;0.000001,0,IF($C531&gt;='H-32A-WP06 - Debt Service'!AM$24,'H-32A-WP06 - Debt Service'!AM$27/12,0)),"-")</f>
        <v>0</v>
      </c>
      <c r="AQ531" s="261">
        <f>IFERROR(IF(-SUM(AQ$20:AQ530)+AQ$15&lt;0.000001,0,IF($C531&gt;='H-32A-WP06 - Debt Service'!AN$24,'H-32A-WP06 - Debt Service'!AN$27/12,0)),"-")</f>
        <v>0</v>
      </c>
      <c r="AR531" s="261">
        <f>IFERROR(IF(-SUM(AR$20:AR530)+AR$15&lt;0.000001,0,IF($C531&gt;='H-32A-WP06 - Debt Service'!AO$24,'H-32A-WP06 - Debt Service'!AO$27/12,0)),"-")</f>
        <v>0</v>
      </c>
      <c r="AS531" s="261">
        <f>IFERROR(IF(-SUM(AS$20:AS530)+AS$15&lt;0.000001,0,IF($C531&gt;='H-32A-WP06 - Debt Service'!AP$24,'H-32A-WP06 - Debt Service'!AP$27/12,0)),"-")</f>
        <v>0</v>
      </c>
      <c r="AT531" s="261">
        <f>IFERROR(IF(-SUM(AT$20:AT530)+AT$15&lt;0.000001,0,IF($C531&gt;='H-32A-WP06 - Debt Service'!AQ$24,'H-32A-WP06 - Debt Service'!AQ$27/12,0)),"-")</f>
        <v>0</v>
      </c>
    </row>
    <row r="532" spans="2:46" x14ac:dyDescent="0.35">
      <c r="B532" s="252">
        <f t="shared" si="31"/>
        <v>2061</v>
      </c>
      <c r="C532" s="273">
        <f t="shared" si="33"/>
        <v>59050</v>
      </c>
      <c r="D532" s="273"/>
      <c r="E532" s="261">
        <f>IFERROR(IF(-SUM(E$20:E531)+E$15&lt;0.000001,0,IF($C532&gt;='H-32A-WP06 - Debt Service'!C$24,'H-32A-WP06 - Debt Service'!C$27/12,0)),"-")</f>
        <v>0</v>
      </c>
      <c r="F532" s="261">
        <f>IFERROR(IF(-SUM(F$20:F531)+F$15&lt;0.000001,0,IF($C532&gt;='H-32A-WP06 - Debt Service'!D$24,'H-32A-WP06 - Debt Service'!D$27/12,0)),"-")</f>
        <v>0</v>
      </c>
      <c r="G532" s="261">
        <f>IFERROR(IF(-SUM(G$20:G531)+G$15&lt;0.000001,0,IF($C532&gt;='H-32A-WP06 - Debt Service'!E$24,'H-32A-WP06 - Debt Service'!E$27/12,0)),"-")</f>
        <v>0</v>
      </c>
      <c r="H532" s="261">
        <f>IFERROR(IF(-SUM(H$20:H531)+H$15&lt;0.000001,0,IF($C532&gt;='H-32A-WP06 - Debt Service'!F$24,'H-32A-WP06 - Debt Service'!F$27/12,0)),"-")</f>
        <v>0</v>
      </c>
      <c r="I532" s="261">
        <f>IFERROR(IF(-SUM(I$20:I531)+I$15&lt;0.000001,0,IF($C532&gt;='H-32A-WP06 - Debt Service'!G$24,'H-32A-WP06 - Debt Service'!G$27/12,0)),"-")</f>
        <v>0</v>
      </c>
      <c r="J532" s="261">
        <f>IFERROR(IF(-SUM(J$20:J531)+J$15&lt;0.000001,0,IF($C532&gt;='H-32A-WP06 - Debt Service'!H$24,'H-32A-WP06 - Debt Service'!H$27/12,0)),"-")</f>
        <v>0</v>
      </c>
      <c r="K532" s="261">
        <f>IFERROR(IF(-SUM(K$20:K531)+K$15&lt;0.000001,0,IF($C532&gt;='H-32A-WP06 - Debt Service'!I$24,'H-32A-WP06 - Debt Service'!I$27/12,0)),"-")</f>
        <v>0</v>
      </c>
      <c r="L532" s="261">
        <f>IFERROR(IF(-SUM(L$20:L531)+L$15&lt;0.000001,0,IF($C532&gt;='H-32A-WP06 - Debt Service'!J$24,'H-32A-WP06 - Debt Service'!J$27/12,0)),"-")</f>
        <v>0</v>
      </c>
      <c r="M532" s="261">
        <f>IFERROR(IF(-SUM(M$20:M531)+M$15&lt;0.000001,0,IF($C532&gt;='H-32A-WP06 - Debt Service'!K$24,'H-32A-WP06 - Debt Service'!K$27/12,0)),"-")</f>
        <v>0</v>
      </c>
      <c r="N532" s="261"/>
      <c r="O532" s="261"/>
      <c r="P532" s="261">
        <f>IFERROR(IF(-SUM(P$20:P531)+P$15&lt;0.000001,0,IF($C532&gt;='H-32A-WP06 - Debt Service'!M$24,'H-32A-WP06 - Debt Service'!M$27/12,0)),"-")</f>
        <v>0</v>
      </c>
      <c r="Q532" s="261">
        <f>IFERROR(IF(-SUM(Q$20:Q531)+Q$15&lt;0.000001,0,IF($C532&gt;='H-32A-WP06 - Debt Service'!L$24,'H-32A-WP06 - Debt Service'!L$27/12,0)),"-")</f>
        <v>0</v>
      </c>
      <c r="R532" s="261">
        <f>IFERROR(IF(-SUM(R$20:R531)+R$15&lt;0.000001,0,IF($C532&gt;='H-32A-WP06 - Debt Service'!S$24,'H-32A-WP06 - Debt Service'!S$27/12,0)),"-")</f>
        <v>0</v>
      </c>
      <c r="S532" s="261">
        <f>IFERROR(IF(-SUM(S$20:S531)+S$15&lt;0.000001,0,IF($C532&gt;='H-32A-WP06 - Debt Service'!O$24,'H-32A-WP06 - Debt Service'!O$27/12,0)),"-")</f>
        <v>0</v>
      </c>
      <c r="T532" s="261">
        <f>IFERROR(IF(-SUM(T$20:T531)+T$15&lt;0.000001,0,IF($C532&gt;='H-32A-WP06 - Debt Service'!#REF!,'H-32A-WP06 - Debt Service'!#REF!/12,0)),"-")</f>
        <v>0</v>
      </c>
      <c r="U532" s="261">
        <f>IFERROR(IF(-SUM(U$20:U531)+U$15&lt;0.000001,0,IF($C532&gt;='H-32A-WP06 - Debt Service'!T$24,'H-32A-WP06 - Debt Service'!T$27/12,0)),"-")</f>
        <v>0</v>
      </c>
      <c r="V532" s="261">
        <f>IFERROR(IF(-SUM(V$20:V531)+V$15&lt;0.000001,0,IF($C532&gt;='H-32A-WP06 - Debt Service'!N$24,'H-32A-WP06 - Debt Service'!N$27/12,0)),"-")</f>
        <v>0</v>
      </c>
      <c r="W532" s="261">
        <f>IFERROR(IF(-SUM(W$20:W531)+W$15&lt;0.000001,0,IF($C532&gt;='H-32A-WP06 - Debt Service'!Q$24,'H-32A-WP06 - Debt Service'!Q$27/12,0)),"-")</f>
        <v>0</v>
      </c>
      <c r="X532" s="261">
        <f>IFERROR(IF(-SUM(X$20:X531)+X$15&lt;0.000001,0,IF($C532&gt;='H-32A-WP06 - Debt Service'!T$24,'H-32A-WP06 - Debt Service'!T$27/12,0)),"-")</f>
        <v>0</v>
      </c>
      <c r="Y532" s="261">
        <f>IFERROR(IF(-SUM(Y$20:Y531)+Y$15&lt;0.000001,0,IF($C532&gt;='H-32A-WP06 - Debt Service'!#REF!,'H-32A-WP06 - Debt Service'!#REF!/12,0)),"-")</f>
        <v>0</v>
      </c>
      <c r="Z532" s="261">
        <f>IFERROR(IF(-SUM(Z$20:Z531)+Z$15&lt;0.000001,0,IF($C532&gt;='H-32A-WP06 - Debt Service'!S$24,'H-32A-WP06 - Debt Service'!S$27/12,0)),"-")</f>
        <v>0</v>
      </c>
      <c r="AA532" s="261">
        <f>IFERROR(IF(-SUM(AA$20:AA531)+AA$15&lt;0.000001,0,IF($C532&gt;='H-32A-WP06 - Debt Service'!R$24,'H-32A-WP06 - Debt Service'!R$27/12,0)),"-")</f>
        <v>0</v>
      </c>
      <c r="AB532" s="261">
        <f>IFERROR(IF(-SUM(AB$20:AB531)+AB$15&lt;0.000001,0,IF($C532&gt;='H-32A-WP06 - Debt Service'!P$24,'H-32A-WP06 - Debt Service'!P$27/12,0)),"-")</f>
        <v>0</v>
      </c>
      <c r="AC532" s="261">
        <f>IFERROR(IF(-SUM(AC$20:AC531)+AC$15&lt;0.000001,0,IF($C532&gt;='H-32A-WP06 - Debt Service'!#REF!,'H-32A-WP06 - Debt Service'!#REF!/12,0)),"-")</f>
        <v>0</v>
      </c>
      <c r="AD532" s="261">
        <f>IFERROR(IF(-SUM(AD$20:AD531)+AD$15&lt;0.000001,0,IF($C532&gt;='H-32A-WP06 - Debt Service'!#REF!,'H-32A-WP06 - Debt Service'!#REF!/12,0)),"-")</f>
        <v>0</v>
      </c>
      <c r="AE532" s="261">
        <f>IFERROR(IF(-SUM(AE$20:AE531)+AE$15&lt;0.000001,0,IF($C532&gt;='H-32A-WP06 - Debt Service'!#REF!,'H-32A-WP06 - Debt Service'!#REF!/12,0)),"-")</f>
        <v>0</v>
      </c>
      <c r="AF532" s="261">
        <f>IFERROR(IF(-SUM(AF$20:AF531)+AF$15&lt;0.000001,0,IF($C532&gt;='H-32A-WP06 - Debt Service'!#REF!,'H-32A-WP06 - Debt Service'!#REF!/12,0)),"-")</f>
        <v>0</v>
      </c>
      <c r="AH532" s="252">
        <f t="shared" si="32"/>
        <v>2061</v>
      </c>
      <c r="AI532" s="273">
        <f t="shared" si="34"/>
        <v>59050</v>
      </c>
      <c r="AJ532" s="273"/>
      <c r="AK532" s="261" t="str">
        <f>IFERROR(IF(-SUM(AK$20:AK531)+AK$15&lt;0.000001,0,IF($C532&gt;='H-32A-WP06 - Debt Service'!AH$24,'H-32A-WP06 - Debt Service'!AH$27/12,0)),"-")</f>
        <v>-</v>
      </c>
      <c r="AL532" s="261">
        <f>IFERROR(IF(-SUM(AL$20:AL531)+AL$15&lt;0.000001,0,IF($C532&gt;='H-32A-WP06 - Debt Service'!AI$24,'H-32A-WP06 - Debt Service'!AI$27/12,0)),"-")</f>
        <v>0</v>
      </c>
      <c r="AM532" s="261">
        <f>IFERROR(IF(-SUM(AM$20:AM531)+AM$15&lt;0.000001,0,IF($C532&gt;='H-32A-WP06 - Debt Service'!AJ$24,'H-32A-WP06 - Debt Service'!AJ$27/12,0)),"-")</f>
        <v>0</v>
      </c>
      <c r="AN532" s="261">
        <f>IFERROR(IF(-SUM(AN$20:AN531)+AN$15&lt;0.000001,0,IF($C532&gt;='H-32A-WP06 - Debt Service'!AK$24,'H-32A-WP06 - Debt Service'!AK$27/12,0)),"-")</f>
        <v>0</v>
      </c>
      <c r="AO532" s="261">
        <f>IFERROR(IF(-SUM(AO$20:AO531)+AO$15&lt;0.000001,0,IF($C532&gt;='H-32A-WP06 - Debt Service'!AL$24,'H-32A-WP06 - Debt Service'!AL$27/12,0)),"-")</f>
        <v>0</v>
      </c>
      <c r="AP532" s="261">
        <f>IFERROR(IF(-SUM(AP$20:AP531)+AP$15&lt;0.000001,0,IF($C532&gt;='H-32A-WP06 - Debt Service'!AM$24,'H-32A-WP06 - Debt Service'!AM$27/12,0)),"-")</f>
        <v>0</v>
      </c>
      <c r="AQ532" s="261">
        <f>IFERROR(IF(-SUM(AQ$20:AQ531)+AQ$15&lt;0.000001,0,IF($C532&gt;='H-32A-WP06 - Debt Service'!AN$24,'H-32A-WP06 - Debt Service'!AN$27/12,0)),"-")</f>
        <v>0</v>
      </c>
      <c r="AR532" s="261">
        <f>IFERROR(IF(-SUM(AR$20:AR531)+AR$15&lt;0.000001,0,IF($C532&gt;='H-32A-WP06 - Debt Service'!AO$24,'H-32A-WP06 - Debt Service'!AO$27/12,0)),"-")</f>
        <v>0</v>
      </c>
      <c r="AS532" s="261">
        <f>IFERROR(IF(-SUM(AS$20:AS531)+AS$15&lt;0.000001,0,IF($C532&gt;='H-32A-WP06 - Debt Service'!AP$24,'H-32A-WP06 - Debt Service'!AP$27/12,0)),"-")</f>
        <v>0</v>
      </c>
      <c r="AT532" s="261">
        <f>IFERROR(IF(-SUM(AT$20:AT531)+AT$15&lt;0.000001,0,IF($C532&gt;='H-32A-WP06 - Debt Service'!AQ$24,'H-32A-WP06 - Debt Service'!AQ$27/12,0)),"-")</f>
        <v>0</v>
      </c>
    </row>
    <row r="533" spans="2:46" x14ac:dyDescent="0.35">
      <c r="B533" s="252">
        <f t="shared" ref="B533:B596" si="35">YEAR(C533)</f>
        <v>2061</v>
      </c>
      <c r="C533" s="273">
        <f t="shared" si="33"/>
        <v>59080</v>
      </c>
      <c r="D533" s="273"/>
      <c r="E533" s="261">
        <f>IFERROR(IF(-SUM(E$20:E532)+E$15&lt;0.000001,0,IF($C533&gt;='H-32A-WP06 - Debt Service'!C$24,'H-32A-WP06 - Debt Service'!C$27/12,0)),"-")</f>
        <v>0</v>
      </c>
      <c r="F533" s="261">
        <f>IFERROR(IF(-SUM(F$20:F532)+F$15&lt;0.000001,0,IF($C533&gt;='H-32A-WP06 - Debt Service'!D$24,'H-32A-WP06 - Debt Service'!D$27/12,0)),"-")</f>
        <v>0</v>
      </c>
      <c r="G533" s="261">
        <f>IFERROR(IF(-SUM(G$20:G532)+G$15&lt;0.000001,0,IF($C533&gt;='H-32A-WP06 - Debt Service'!E$24,'H-32A-WP06 - Debt Service'!E$27/12,0)),"-")</f>
        <v>0</v>
      </c>
      <c r="H533" s="261">
        <f>IFERROR(IF(-SUM(H$20:H532)+H$15&lt;0.000001,0,IF($C533&gt;='H-32A-WP06 - Debt Service'!F$24,'H-32A-WP06 - Debt Service'!F$27/12,0)),"-")</f>
        <v>0</v>
      </c>
      <c r="I533" s="261">
        <f>IFERROR(IF(-SUM(I$20:I532)+I$15&lt;0.000001,0,IF($C533&gt;='H-32A-WP06 - Debt Service'!G$24,'H-32A-WP06 - Debt Service'!G$27/12,0)),"-")</f>
        <v>0</v>
      </c>
      <c r="J533" s="261">
        <f>IFERROR(IF(-SUM(J$20:J532)+J$15&lt;0.000001,0,IF($C533&gt;='H-32A-WP06 - Debt Service'!H$24,'H-32A-WP06 - Debt Service'!H$27/12,0)),"-")</f>
        <v>0</v>
      </c>
      <c r="K533" s="261">
        <f>IFERROR(IF(-SUM(K$20:K532)+K$15&lt;0.000001,0,IF($C533&gt;='H-32A-WP06 - Debt Service'!I$24,'H-32A-WP06 - Debt Service'!I$27/12,0)),"-")</f>
        <v>0</v>
      </c>
      <c r="L533" s="261">
        <f>IFERROR(IF(-SUM(L$20:L532)+L$15&lt;0.000001,0,IF($C533&gt;='H-32A-WP06 - Debt Service'!J$24,'H-32A-WP06 - Debt Service'!J$27/12,0)),"-")</f>
        <v>0</v>
      </c>
      <c r="M533" s="261">
        <f>IFERROR(IF(-SUM(M$20:M532)+M$15&lt;0.000001,0,IF($C533&gt;='H-32A-WP06 - Debt Service'!K$24,'H-32A-WP06 - Debt Service'!K$27/12,0)),"-")</f>
        <v>0</v>
      </c>
      <c r="N533" s="261"/>
      <c r="O533" s="261"/>
      <c r="P533" s="261">
        <f>IFERROR(IF(-SUM(P$20:P532)+P$15&lt;0.000001,0,IF($C533&gt;='H-32A-WP06 - Debt Service'!M$24,'H-32A-WP06 - Debt Service'!M$27/12,0)),"-")</f>
        <v>0</v>
      </c>
      <c r="Q533" s="261">
        <f>IFERROR(IF(-SUM(Q$20:Q532)+Q$15&lt;0.000001,0,IF($C533&gt;='H-32A-WP06 - Debt Service'!L$24,'H-32A-WP06 - Debt Service'!L$27/12,0)),"-")</f>
        <v>0</v>
      </c>
      <c r="R533" s="261">
        <f>IFERROR(IF(-SUM(R$20:R532)+R$15&lt;0.000001,0,IF($C533&gt;='H-32A-WP06 - Debt Service'!S$24,'H-32A-WP06 - Debt Service'!S$27/12,0)),"-")</f>
        <v>0</v>
      </c>
      <c r="S533" s="261">
        <f>IFERROR(IF(-SUM(S$20:S532)+S$15&lt;0.000001,0,IF($C533&gt;='H-32A-WP06 - Debt Service'!O$24,'H-32A-WP06 - Debt Service'!O$27/12,0)),"-")</f>
        <v>0</v>
      </c>
      <c r="T533" s="261">
        <f>IFERROR(IF(-SUM(T$20:T532)+T$15&lt;0.000001,0,IF($C533&gt;='H-32A-WP06 - Debt Service'!#REF!,'H-32A-WP06 - Debt Service'!#REF!/12,0)),"-")</f>
        <v>0</v>
      </c>
      <c r="U533" s="261">
        <f>IFERROR(IF(-SUM(U$20:U532)+U$15&lt;0.000001,0,IF($C533&gt;='H-32A-WP06 - Debt Service'!T$24,'H-32A-WP06 - Debt Service'!T$27/12,0)),"-")</f>
        <v>0</v>
      </c>
      <c r="V533" s="261">
        <f>IFERROR(IF(-SUM(V$20:V532)+V$15&lt;0.000001,0,IF($C533&gt;='H-32A-WP06 - Debt Service'!N$24,'H-32A-WP06 - Debt Service'!N$27/12,0)),"-")</f>
        <v>0</v>
      </c>
      <c r="W533" s="261">
        <f>IFERROR(IF(-SUM(W$20:W532)+W$15&lt;0.000001,0,IF($C533&gt;='H-32A-WP06 - Debt Service'!Q$24,'H-32A-WP06 - Debt Service'!Q$27/12,0)),"-")</f>
        <v>0</v>
      </c>
      <c r="X533" s="261">
        <f>IFERROR(IF(-SUM(X$20:X532)+X$15&lt;0.000001,0,IF($C533&gt;='H-32A-WP06 - Debt Service'!T$24,'H-32A-WP06 - Debt Service'!T$27/12,0)),"-")</f>
        <v>0</v>
      </c>
      <c r="Y533" s="261">
        <f>IFERROR(IF(-SUM(Y$20:Y532)+Y$15&lt;0.000001,0,IF($C533&gt;='H-32A-WP06 - Debt Service'!#REF!,'H-32A-WP06 - Debt Service'!#REF!/12,0)),"-")</f>
        <v>0</v>
      </c>
      <c r="Z533" s="261">
        <f>IFERROR(IF(-SUM(Z$20:Z532)+Z$15&lt;0.000001,0,IF($C533&gt;='H-32A-WP06 - Debt Service'!S$24,'H-32A-WP06 - Debt Service'!S$27/12,0)),"-")</f>
        <v>0</v>
      </c>
      <c r="AA533" s="261">
        <f>IFERROR(IF(-SUM(AA$20:AA532)+AA$15&lt;0.000001,0,IF($C533&gt;='H-32A-WP06 - Debt Service'!R$24,'H-32A-WP06 - Debt Service'!R$27/12,0)),"-")</f>
        <v>0</v>
      </c>
      <c r="AB533" s="261">
        <f>IFERROR(IF(-SUM(AB$20:AB532)+AB$15&lt;0.000001,0,IF($C533&gt;='H-32A-WP06 - Debt Service'!P$24,'H-32A-WP06 - Debt Service'!P$27/12,0)),"-")</f>
        <v>0</v>
      </c>
      <c r="AC533" s="261">
        <f>IFERROR(IF(-SUM(AC$20:AC532)+AC$15&lt;0.000001,0,IF($C533&gt;='H-32A-WP06 - Debt Service'!#REF!,'H-32A-WP06 - Debt Service'!#REF!/12,0)),"-")</f>
        <v>0</v>
      </c>
      <c r="AD533" s="261">
        <f>IFERROR(IF(-SUM(AD$20:AD532)+AD$15&lt;0.000001,0,IF($C533&gt;='H-32A-WP06 - Debt Service'!#REF!,'H-32A-WP06 - Debt Service'!#REF!/12,0)),"-")</f>
        <v>0</v>
      </c>
      <c r="AE533" s="261">
        <f>IFERROR(IF(-SUM(AE$20:AE532)+AE$15&lt;0.000001,0,IF($C533&gt;='H-32A-WP06 - Debt Service'!#REF!,'H-32A-WP06 - Debt Service'!#REF!/12,0)),"-")</f>
        <v>0</v>
      </c>
      <c r="AF533" s="261">
        <f>IFERROR(IF(-SUM(AF$20:AF532)+AF$15&lt;0.000001,0,IF($C533&gt;='H-32A-WP06 - Debt Service'!#REF!,'H-32A-WP06 - Debt Service'!#REF!/12,0)),"-")</f>
        <v>0</v>
      </c>
      <c r="AH533" s="252">
        <f t="shared" ref="AH533:AH596" si="36">YEAR(AI533)</f>
        <v>2061</v>
      </c>
      <c r="AI533" s="273">
        <f t="shared" si="34"/>
        <v>59080</v>
      </c>
      <c r="AJ533" s="273"/>
      <c r="AK533" s="261" t="str">
        <f>IFERROR(IF(-SUM(AK$20:AK532)+AK$15&lt;0.000001,0,IF($C533&gt;='H-32A-WP06 - Debt Service'!AH$24,'H-32A-WP06 - Debt Service'!AH$27/12,0)),"-")</f>
        <v>-</v>
      </c>
      <c r="AL533" s="261">
        <f>IFERROR(IF(-SUM(AL$20:AL532)+AL$15&lt;0.000001,0,IF($C533&gt;='H-32A-WP06 - Debt Service'!AI$24,'H-32A-WP06 - Debt Service'!AI$27/12,0)),"-")</f>
        <v>0</v>
      </c>
      <c r="AM533" s="261">
        <f>IFERROR(IF(-SUM(AM$20:AM532)+AM$15&lt;0.000001,0,IF($C533&gt;='H-32A-WP06 - Debt Service'!AJ$24,'H-32A-WP06 - Debt Service'!AJ$27/12,0)),"-")</f>
        <v>0</v>
      </c>
      <c r="AN533" s="261">
        <f>IFERROR(IF(-SUM(AN$20:AN532)+AN$15&lt;0.000001,0,IF($C533&gt;='H-32A-WP06 - Debt Service'!AK$24,'H-32A-WP06 - Debt Service'!AK$27/12,0)),"-")</f>
        <v>0</v>
      </c>
      <c r="AO533" s="261">
        <f>IFERROR(IF(-SUM(AO$20:AO532)+AO$15&lt;0.000001,0,IF($C533&gt;='H-32A-WP06 - Debt Service'!AL$24,'H-32A-WP06 - Debt Service'!AL$27/12,0)),"-")</f>
        <v>0</v>
      </c>
      <c r="AP533" s="261">
        <f>IFERROR(IF(-SUM(AP$20:AP532)+AP$15&lt;0.000001,0,IF($C533&gt;='H-32A-WP06 - Debt Service'!AM$24,'H-32A-WP06 - Debt Service'!AM$27/12,0)),"-")</f>
        <v>0</v>
      </c>
      <c r="AQ533" s="261">
        <f>IFERROR(IF(-SUM(AQ$20:AQ532)+AQ$15&lt;0.000001,0,IF($C533&gt;='H-32A-WP06 - Debt Service'!AN$24,'H-32A-WP06 - Debt Service'!AN$27/12,0)),"-")</f>
        <v>0</v>
      </c>
      <c r="AR533" s="261">
        <f>IFERROR(IF(-SUM(AR$20:AR532)+AR$15&lt;0.000001,0,IF($C533&gt;='H-32A-WP06 - Debt Service'!AO$24,'H-32A-WP06 - Debt Service'!AO$27/12,0)),"-")</f>
        <v>0</v>
      </c>
      <c r="AS533" s="261">
        <f>IFERROR(IF(-SUM(AS$20:AS532)+AS$15&lt;0.000001,0,IF($C533&gt;='H-32A-WP06 - Debt Service'!AP$24,'H-32A-WP06 - Debt Service'!AP$27/12,0)),"-")</f>
        <v>0</v>
      </c>
      <c r="AT533" s="261">
        <f>IFERROR(IF(-SUM(AT$20:AT532)+AT$15&lt;0.000001,0,IF($C533&gt;='H-32A-WP06 - Debt Service'!AQ$24,'H-32A-WP06 - Debt Service'!AQ$27/12,0)),"-")</f>
        <v>0</v>
      </c>
    </row>
    <row r="534" spans="2:46" x14ac:dyDescent="0.35">
      <c r="B534" s="252">
        <f t="shared" si="35"/>
        <v>2061</v>
      </c>
      <c r="C534" s="273">
        <f t="shared" ref="C534:C597" si="37">EOMONTH(C533,0)+1</f>
        <v>59111</v>
      </c>
      <c r="D534" s="273"/>
      <c r="E534" s="261">
        <f>IFERROR(IF(-SUM(E$20:E533)+E$15&lt;0.000001,0,IF($C534&gt;='H-32A-WP06 - Debt Service'!C$24,'H-32A-WP06 - Debt Service'!C$27/12,0)),"-")</f>
        <v>0</v>
      </c>
      <c r="F534" s="261">
        <f>IFERROR(IF(-SUM(F$20:F533)+F$15&lt;0.000001,0,IF($C534&gt;='H-32A-WP06 - Debt Service'!D$24,'H-32A-WP06 - Debt Service'!D$27/12,0)),"-")</f>
        <v>0</v>
      </c>
      <c r="G534" s="261">
        <f>IFERROR(IF(-SUM(G$20:G533)+G$15&lt;0.000001,0,IF($C534&gt;='H-32A-WP06 - Debt Service'!E$24,'H-32A-WP06 - Debt Service'!E$27/12,0)),"-")</f>
        <v>0</v>
      </c>
      <c r="H534" s="261">
        <f>IFERROR(IF(-SUM(H$20:H533)+H$15&lt;0.000001,0,IF($C534&gt;='H-32A-WP06 - Debt Service'!F$24,'H-32A-WP06 - Debt Service'!F$27/12,0)),"-")</f>
        <v>0</v>
      </c>
      <c r="I534" s="261">
        <f>IFERROR(IF(-SUM(I$20:I533)+I$15&lt;0.000001,0,IF($C534&gt;='H-32A-WP06 - Debt Service'!G$24,'H-32A-WP06 - Debt Service'!G$27/12,0)),"-")</f>
        <v>0</v>
      </c>
      <c r="J534" s="261">
        <f>IFERROR(IF(-SUM(J$20:J533)+J$15&lt;0.000001,0,IF($C534&gt;='H-32A-WP06 - Debt Service'!H$24,'H-32A-WP06 - Debt Service'!H$27/12,0)),"-")</f>
        <v>0</v>
      </c>
      <c r="K534" s="261">
        <f>IFERROR(IF(-SUM(K$20:K533)+K$15&lt;0.000001,0,IF($C534&gt;='H-32A-WP06 - Debt Service'!I$24,'H-32A-WP06 - Debt Service'!I$27/12,0)),"-")</f>
        <v>0</v>
      </c>
      <c r="L534" s="261">
        <f>IFERROR(IF(-SUM(L$20:L533)+L$15&lt;0.000001,0,IF($C534&gt;='H-32A-WP06 - Debt Service'!J$24,'H-32A-WP06 - Debt Service'!J$27/12,0)),"-")</f>
        <v>0</v>
      </c>
      <c r="M534" s="261">
        <f>IFERROR(IF(-SUM(M$20:M533)+M$15&lt;0.000001,0,IF($C534&gt;='H-32A-WP06 - Debt Service'!K$24,'H-32A-WP06 - Debt Service'!K$27/12,0)),"-")</f>
        <v>0</v>
      </c>
      <c r="N534" s="261"/>
      <c r="O534" s="261"/>
      <c r="P534" s="261">
        <f>IFERROR(IF(-SUM(P$20:P533)+P$15&lt;0.000001,0,IF($C534&gt;='H-32A-WP06 - Debt Service'!M$24,'H-32A-WP06 - Debt Service'!M$27/12,0)),"-")</f>
        <v>0</v>
      </c>
      <c r="Q534" s="261">
        <f>IFERROR(IF(-SUM(Q$20:Q533)+Q$15&lt;0.000001,0,IF($C534&gt;='H-32A-WP06 - Debt Service'!L$24,'H-32A-WP06 - Debt Service'!L$27/12,0)),"-")</f>
        <v>0</v>
      </c>
      <c r="R534" s="261">
        <f>IFERROR(IF(-SUM(R$20:R533)+R$15&lt;0.000001,0,IF($C534&gt;='H-32A-WP06 - Debt Service'!S$24,'H-32A-WP06 - Debt Service'!S$27/12,0)),"-")</f>
        <v>0</v>
      </c>
      <c r="S534" s="261">
        <f>IFERROR(IF(-SUM(S$20:S533)+S$15&lt;0.000001,0,IF($C534&gt;='H-32A-WP06 - Debt Service'!O$24,'H-32A-WP06 - Debt Service'!O$27/12,0)),"-")</f>
        <v>0</v>
      </c>
      <c r="T534" s="261">
        <f>IFERROR(IF(-SUM(T$20:T533)+T$15&lt;0.000001,0,IF($C534&gt;='H-32A-WP06 - Debt Service'!#REF!,'H-32A-WP06 - Debt Service'!#REF!/12,0)),"-")</f>
        <v>0</v>
      </c>
      <c r="U534" s="261">
        <f>IFERROR(IF(-SUM(U$20:U533)+U$15&lt;0.000001,0,IF($C534&gt;='H-32A-WP06 - Debt Service'!T$24,'H-32A-WP06 - Debt Service'!T$27/12,0)),"-")</f>
        <v>0</v>
      </c>
      <c r="V534" s="261">
        <f>IFERROR(IF(-SUM(V$20:V533)+V$15&lt;0.000001,0,IF($C534&gt;='H-32A-WP06 - Debt Service'!N$24,'H-32A-WP06 - Debt Service'!N$27/12,0)),"-")</f>
        <v>0</v>
      </c>
      <c r="W534" s="261">
        <f>IFERROR(IF(-SUM(W$20:W533)+W$15&lt;0.000001,0,IF($C534&gt;='H-32A-WP06 - Debt Service'!Q$24,'H-32A-WP06 - Debt Service'!Q$27/12,0)),"-")</f>
        <v>0</v>
      </c>
      <c r="X534" s="261">
        <f>IFERROR(IF(-SUM(X$20:X533)+X$15&lt;0.000001,0,IF($C534&gt;='H-32A-WP06 - Debt Service'!T$24,'H-32A-WP06 - Debt Service'!T$27/12,0)),"-")</f>
        <v>0</v>
      </c>
      <c r="Y534" s="261">
        <f>IFERROR(IF(-SUM(Y$20:Y533)+Y$15&lt;0.000001,0,IF($C534&gt;='H-32A-WP06 - Debt Service'!#REF!,'H-32A-WP06 - Debt Service'!#REF!/12,0)),"-")</f>
        <v>0</v>
      </c>
      <c r="Z534" s="261">
        <f>IFERROR(IF(-SUM(Z$20:Z533)+Z$15&lt;0.000001,0,IF($C534&gt;='H-32A-WP06 - Debt Service'!S$24,'H-32A-WP06 - Debt Service'!S$27/12,0)),"-")</f>
        <v>0</v>
      </c>
      <c r="AA534" s="261">
        <f>IFERROR(IF(-SUM(AA$20:AA533)+AA$15&lt;0.000001,0,IF($C534&gt;='H-32A-WP06 - Debt Service'!R$24,'H-32A-WP06 - Debt Service'!R$27/12,0)),"-")</f>
        <v>0</v>
      </c>
      <c r="AB534" s="261">
        <f>IFERROR(IF(-SUM(AB$20:AB533)+AB$15&lt;0.000001,0,IF($C534&gt;='H-32A-WP06 - Debt Service'!P$24,'H-32A-WP06 - Debt Service'!P$27/12,0)),"-")</f>
        <v>0</v>
      </c>
      <c r="AC534" s="261">
        <f>IFERROR(IF(-SUM(AC$20:AC533)+AC$15&lt;0.000001,0,IF($C534&gt;='H-32A-WP06 - Debt Service'!#REF!,'H-32A-WP06 - Debt Service'!#REF!/12,0)),"-")</f>
        <v>0</v>
      </c>
      <c r="AD534" s="261">
        <f>IFERROR(IF(-SUM(AD$20:AD533)+AD$15&lt;0.000001,0,IF($C534&gt;='H-32A-WP06 - Debt Service'!#REF!,'H-32A-WP06 - Debt Service'!#REF!/12,0)),"-")</f>
        <v>0</v>
      </c>
      <c r="AE534" s="261">
        <f>IFERROR(IF(-SUM(AE$20:AE533)+AE$15&lt;0.000001,0,IF($C534&gt;='H-32A-WP06 - Debt Service'!#REF!,'H-32A-WP06 - Debt Service'!#REF!/12,0)),"-")</f>
        <v>0</v>
      </c>
      <c r="AF534" s="261">
        <f>IFERROR(IF(-SUM(AF$20:AF533)+AF$15&lt;0.000001,0,IF($C534&gt;='H-32A-WP06 - Debt Service'!#REF!,'H-32A-WP06 - Debt Service'!#REF!/12,0)),"-")</f>
        <v>0</v>
      </c>
      <c r="AH534" s="252">
        <f t="shared" si="36"/>
        <v>2061</v>
      </c>
      <c r="AI534" s="273">
        <f t="shared" ref="AI534:AI597" si="38">EOMONTH(AI533,0)+1</f>
        <v>59111</v>
      </c>
      <c r="AJ534" s="273"/>
      <c r="AK534" s="261" t="str">
        <f>IFERROR(IF(-SUM(AK$20:AK533)+AK$15&lt;0.000001,0,IF($C534&gt;='H-32A-WP06 - Debt Service'!AH$24,'H-32A-WP06 - Debt Service'!AH$27/12,0)),"-")</f>
        <v>-</v>
      </c>
      <c r="AL534" s="261">
        <f>IFERROR(IF(-SUM(AL$20:AL533)+AL$15&lt;0.000001,0,IF($C534&gt;='H-32A-WP06 - Debt Service'!AI$24,'H-32A-WP06 - Debt Service'!AI$27/12,0)),"-")</f>
        <v>0</v>
      </c>
      <c r="AM534" s="261">
        <f>IFERROR(IF(-SUM(AM$20:AM533)+AM$15&lt;0.000001,0,IF($C534&gt;='H-32A-WP06 - Debt Service'!AJ$24,'H-32A-WP06 - Debt Service'!AJ$27/12,0)),"-")</f>
        <v>0</v>
      </c>
      <c r="AN534" s="261">
        <f>IFERROR(IF(-SUM(AN$20:AN533)+AN$15&lt;0.000001,0,IF($C534&gt;='H-32A-WP06 - Debt Service'!AK$24,'H-32A-WP06 - Debt Service'!AK$27/12,0)),"-")</f>
        <v>0</v>
      </c>
      <c r="AO534" s="261">
        <f>IFERROR(IF(-SUM(AO$20:AO533)+AO$15&lt;0.000001,0,IF($C534&gt;='H-32A-WP06 - Debt Service'!AL$24,'H-32A-WP06 - Debt Service'!AL$27/12,0)),"-")</f>
        <v>0</v>
      </c>
      <c r="AP534" s="261">
        <f>IFERROR(IF(-SUM(AP$20:AP533)+AP$15&lt;0.000001,0,IF($C534&gt;='H-32A-WP06 - Debt Service'!AM$24,'H-32A-WP06 - Debt Service'!AM$27/12,0)),"-")</f>
        <v>0</v>
      </c>
      <c r="AQ534" s="261">
        <f>IFERROR(IF(-SUM(AQ$20:AQ533)+AQ$15&lt;0.000001,0,IF($C534&gt;='H-32A-WP06 - Debt Service'!AN$24,'H-32A-WP06 - Debt Service'!AN$27/12,0)),"-")</f>
        <v>0</v>
      </c>
      <c r="AR534" s="261">
        <f>IFERROR(IF(-SUM(AR$20:AR533)+AR$15&lt;0.000001,0,IF($C534&gt;='H-32A-WP06 - Debt Service'!AO$24,'H-32A-WP06 - Debt Service'!AO$27/12,0)),"-")</f>
        <v>0</v>
      </c>
      <c r="AS534" s="261">
        <f>IFERROR(IF(-SUM(AS$20:AS533)+AS$15&lt;0.000001,0,IF($C534&gt;='H-32A-WP06 - Debt Service'!AP$24,'H-32A-WP06 - Debt Service'!AP$27/12,0)),"-")</f>
        <v>0</v>
      </c>
      <c r="AT534" s="261">
        <f>IFERROR(IF(-SUM(AT$20:AT533)+AT$15&lt;0.000001,0,IF($C534&gt;='H-32A-WP06 - Debt Service'!AQ$24,'H-32A-WP06 - Debt Service'!AQ$27/12,0)),"-")</f>
        <v>0</v>
      </c>
    </row>
    <row r="535" spans="2:46" x14ac:dyDescent="0.35">
      <c r="B535" s="252">
        <f t="shared" si="35"/>
        <v>2061</v>
      </c>
      <c r="C535" s="273">
        <f t="shared" si="37"/>
        <v>59141</v>
      </c>
      <c r="D535" s="273"/>
      <c r="E535" s="261">
        <f>IFERROR(IF(-SUM(E$20:E534)+E$15&lt;0.000001,0,IF($C535&gt;='H-32A-WP06 - Debt Service'!C$24,'H-32A-WP06 - Debt Service'!C$27/12,0)),"-")</f>
        <v>0</v>
      </c>
      <c r="F535" s="261">
        <f>IFERROR(IF(-SUM(F$20:F534)+F$15&lt;0.000001,0,IF($C535&gt;='H-32A-WP06 - Debt Service'!D$24,'H-32A-WP06 - Debt Service'!D$27/12,0)),"-")</f>
        <v>0</v>
      </c>
      <c r="G535" s="261">
        <f>IFERROR(IF(-SUM(G$20:G534)+G$15&lt;0.000001,0,IF($C535&gt;='H-32A-WP06 - Debt Service'!E$24,'H-32A-WP06 - Debt Service'!E$27/12,0)),"-")</f>
        <v>0</v>
      </c>
      <c r="H535" s="261">
        <f>IFERROR(IF(-SUM(H$20:H534)+H$15&lt;0.000001,0,IF($C535&gt;='H-32A-WP06 - Debt Service'!F$24,'H-32A-WP06 - Debt Service'!F$27/12,0)),"-")</f>
        <v>0</v>
      </c>
      <c r="I535" s="261">
        <f>IFERROR(IF(-SUM(I$20:I534)+I$15&lt;0.000001,0,IF($C535&gt;='H-32A-WP06 - Debt Service'!G$24,'H-32A-WP06 - Debt Service'!G$27/12,0)),"-")</f>
        <v>0</v>
      </c>
      <c r="J535" s="261">
        <f>IFERROR(IF(-SUM(J$20:J534)+J$15&lt;0.000001,0,IF($C535&gt;='H-32A-WP06 - Debt Service'!H$24,'H-32A-WP06 - Debt Service'!H$27/12,0)),"-")</f>
        <v>0</v>
      </c>
      <c r="K535" s="261">
        <f>IFERROR(IF(-SUM(K$20:K534)+K$15&lt;0.000001,0,IF($C535&gt;='H-32A-WP06 - Debt Service'!I$24,'H-32A-WP06 - Debt Service'!I$27/12,0)),"-")</f>
        <v>0</v>
      </c>
      <c r="L535" s="261">
        <f>IFERROR(IF(-SUM(L$20:L534)+L$15&lt;0.000001,0,IF($C535&gt;='H-32A-WP06 - Debt Service'!J$24,'H-32A-WP06 - Debt Service'!J$27/12,0)),"-")</f>
        <v>0</v>
      </c>
      <c r="M535" s="261">
        <f>IFERROR(IF(-SUM(M$20:M534)+M$15&lt;0.000001,0,IF($C535&gt;='H-32A-WP06 - Debt Service'!K$24,'H-32A-WP06 - Debt Service'!K$27/12,0)),"-")</f>
        <v>0</v>
      </c>
      <c r="N535" s="261"/>
      <c r="O535" s="261"/>
      <c r="P535" s="261">
        <f>IFERROR(IF(-SUM(P$20:P534)+P$15&lt;0.000001,0,IF($C535&gt;='H-32A-WP06 - Debt Service'!M$24,'H-32A-WP06 - Debt Service'!M$27/12,0)),"-")</f>
        <v>0</v>
      </c>
      <c r="Q535" s="261">
        <f>IFERROR(IF(-SUM(Q$20:Q534)+Q$15&lt;0.000001,0,IF($C535&gt;='H-32A-WP06 - Debt Service'!L$24,'H-32A-WP06 - Debt Service'!L$27/12,0)),"-")</f>
        <v>0</v>
      </c>
      <c r="R535" s="261">
        <f>IFERROR(IF(-SUM(R$20:R534)+R$15&lt;0.000001,0,IF($C535&gt;='H-32A-WP06 - Debt Service'!S$24,'H-32A-WP06 - Debt Service'!S$27/12,0)),"-")</f>
        <v>0</v>
      </c>
      <c r="S535" s="261">
        <f>IFERROR(IF(-SUM(S$20:S534)+S$15&lt;0.000001,0,IF($C535&gt;='H-32A-WP06 - Debt Service'!O$24,'H-32A-WP06 - Debt Service'!O$27/12,0)),"-")</f>
        <v>0</v>
      </c>
      <c r="T535" s="261">
        <f>IFERROR(IF(-SUM(T$20:T534)+T$15&lt;0.000001,0,IF($C535&gt;='H-32A-WP06 - Debt Service'!#REF!,'H-32A-WP06 - Debt Service'!#REF!/12,0)),"-")</f>
        <v>0</v>
      </c>
      <c r="U535" s="261">
        <f>IFERROR(IF(-SUM(U$20:U534)+U$15&lt;0.000001,0,IF($C535&gt;='H-32A-WP06 - Debt Service'!T$24,'H-32A-WP06 - Debt Service'!T$27/12,0)),"-")</f>
        <v>0</v>
      </c>
      <c r="V535" s="261">
        <f>IFERROR(IF(-SUM(V$20:V534)+V$15&lt;0.000001,0,IF($C535&gt;='H-32A-WP06 - Debt Service'!N$24,'H-32A-WP06 - Debt Service'!N$27/12,0)),"-")</f>
        <v>0</v>
      </c>
      <c r="W535" s="261">
        <f>IFERROR(IF(-SUM(W$20:W534)+W$15&lt;0.000001,0,IF($C535&gt;='H-32A-WP06 - Debt Service'!Q$24,'H-32A-WP06 - Debt Service'!Q$27/12,0)),"-")</f>
        <v>0</v>
      </c>
      <c r="X535" s="261">
        <f>IFERROR(IF(-SUM(X$20:X534)+X$15&lt;0.000001,0,IF($C535&gt;='H-32A-WP06 - Debt Service'!T$24,'H-32A-WP06 - Debt Service'!T$27/12,0)),"-")</f>
        <v>0</v>
      </c>
      <c r="Y535" s="261">
        <f>IFERROR(IF(-SUM(Y$20:Y534)+Y$15&lt;0.000001,0,IF($C535&gt;='H-32A-WP06 - Debt Service'!#REF!,'H-32A-WP06 - Debt Service'!#REF!/12,0)),"-")</f>
        <v>0</v>
      </c>
      <c r="Z535" s="261">
        <f>IFERROR(IF(-SUM(Z$20:Z534)+Z$15&lt;0.000001,0,IF($C535&gt;='H-32A-WP06 - Debt Service'!S$24,'H-32A-WP06 - Debt Service'!S$27/12,0)),"-")</f>
        <v>0</v>
      </c>
      <c r="AA535" s="261">
        <f>IFERROR(IF(-SUM(AA$20:AA534)+AA$15&lt;0.000001,0,IF($C535&gt;='H-32A-WP06 - Debt Service'!R$24,'H-32A-WP06 - Debt Service'!R$27/12,0)),"-")</f>
        <v>0</v>
      </c>
      <c r="AB535" s="261">
        <f>IFERROR(IF(-SUM(AB$20:AB534)+AB$15&lt;0.000001,0,IF($C535&gt;='H-32A-WP06 - Debt Service'!P$24,'H-32A-WP06 - Debt Service'!P$27/12,0)),"-")</f>
        <v>0</v>
      </c>
      <c r="AC535" s="261">
        <f>IFERROR(IF(-SUM(AC$20:AC534)+AC$15&lt;0.000001,0,IF($C535&gt;='H-32A-WP06 - Debt Service'!#REF!,'H-32A-WP06 - Debt Service'!#REF!/12,0)),"-")</f>
        <v>0</v>
      </c>
      <c r="AD535" s="261">
        <f>IFERROR(IF(-SUM(AD$20:AD534)+AD$15&lt;0.000001,0,IF($C535&gt;='H-32A-WP06 - Debt Service'!#REF!,'H-32A-WP06 - Debt Service'!#REF!/12,0)),"-")</f>
        <v>0</v>
      </c>
      <c r="AE535" s="261">
        <f>IFERROR(IF(-SUM(AE$20:AE534)+AE$15&lt;0.000001,0,IF($C535&gt;='H-32A-WP06 - Debt Service'!#REF!,'H-32A-WP06 - Debt Service'!#REF!/12,0)),"-")</f>
        <v>0</v>
      </c>
      <c r="AF535" s="261">
        <f>IFERROR(IF(-SUM(AF$20:AF534)+AF$15&lt;0.000001,0,IF($C535&gt;='H-32A-WP06 - Debt Service'!#REF!,'H-32A-WP06 - Debt Service'!#REF!/12,0)),"-")</f>
        <v>0</v>
      </c>
      <c r="AH535" s="252">
        <f t="shared" si="36"/>
        <v>2061</v>
      </c>
      <c r="AI535" s="273">
        <f t="shared" si="38"/>
        <v>59141</v>
      </c>
      <c r="AJ535" s="273"/>
      <c r="AK535" s="261" t="str">
        <f>IFERROR(IF(-SUM(AK$20:AK534)+AK$15&lt;0.000001,0,IF($C535&gt;='H-32A-WP06 - Debt Service'!AH$24,'H-32A-WP06 - Debt Service'!AH$27/12,0)),"-")</f>
        <v>-</v>
      </c>
      <c r="AL535" s="261">
        <f>IFERROR(IF(-SUM(AL$20:AL534)+AL$15&lt;0.000001,0,IF($C535&gt;='H-32A-WP06 - Debt Service'!AI$24,'H-32A-WP06 - Debt Service'!AI$27/12,0)),"-")</f>
        <v>0</v>
      </c>
      <c r="AM535" s="261">
        <f>IFERROR(IF(-SUM(AM$20:AM534)+AM$15&lt;0.000001,0,IF($C535&gt;='H-32A-WP06 - Debt Service'!AJ$24,'H-32A-WP06 - Debt Service'!AJ$27/12,0)),"-")</f>
        <v>0</v>
      </c>
      <c r="AN535" s="261">
        <f>IFERROR(IF(-SUM(AN$20:AN534)+AN$15&lt;0.000001,0,IF($C535&gt;='H-32A-WP06 - Debt Service'!AK$24,'H-32A-WP06 - Debt Service'!AK$27/12,0)),"-")</f>
        <v>0</v>
      </c>
      <c r="AO535" s="261">
        <f>IFERROR(IF(-SUM(AO$20:AO534)+AO$15&lt;0.000001,0,IF($C535&gt;='H-32A-WP06 - Debt Service'!AL$24,'H-32A-WP06 - Debt Service'!AL$27/12,0)),"-")</f>
        <v>0</v>
      </c>
      <c r="AP535" s="261">
        <f>IFERROR(IF(-SUM(AP$20:AP534)+AP$15&lt;0.000001,0,IF($C535&gt;='H-32A-WP06 - Debt Service'!AM$24,'H-32A-WP06 - Debt Service'!AM$27/12,0)),"-")</f>
        <v>0</v>
      </c>
      <c r="AQ535" s="261">
        <f>IFERROR(IF(-SUM(AQ$20:AQ534)+AQ$15&lt;0.000001,0,IF($C535&gt;='H-32A-WP06 - Debt Service'!AN$24,'H-32A-WP06 - Debt Service'!AN$27/12,0)),"-")</f>
        <v>0</v>
      </c>
      <c r="AR535" s="261">
        <f>IFERROR(IF(-SUM(AR$20:AR534)+AR$15&lt;0.000001,0,IF($C535&gt;='H-32A-WP06 - Debt Service'!AO$24,'H-32A-WP06 - Debt Service'!AO$27/12,0)),"-")</f>
        <v>0</v>
      </c>
      <c r="AS535" s="261">
        <f>IFERROR(IF(-SUM(AS$20:AS534)+AS$15&lt;0.000001,0,IF($C535&gt;='H-32A-WP06 - Debt Service'!AP$24,'H-32A-WP06 - Debt Service'!AP$27/12,0)),"-")</f>
        <v>0</v>
      </c>
      <c r="AT535" s="261">
        <f>IFERROR(IF(-SUM(AT$20:AT534)+AT$15&lt;0.000001,0,IF($C535&gt;='H-32A-WP06 - Debt Service'!AQ$24,'H-32A-WP06 - Debt Service'!AQ$27/12,0)),"-")</f>
        <v>0</v>
      </c>
    </row>
    <row r="536" spans="2:46" x14ac:dyDescent="0.35">
      <c r="B536" s="252">
        <f t="shared" si="35"/>
        <v>2062</v>
      </c>
      <c r="C536" s="273">
        <f t="shared" si="37"/>
        <v>59172</v>
      </c>
      <c r="D536" s="273"/>
      <c r="E536" s="261">
        <f>IFERROR(IF(-SUM(E$20:E535)+E$15&lt;0.000001,0,IF($C536&gt;='H-32A-WP06 - Debt Service'!C$24,'H-32A-WP06 - Debt Service'!C$27/12,0)),"-")</f>
        <v>0</v>
      </c>
      <c r="F536" s="261">
        <f>IFERROR(IF(-SUM(F$20:F535)+F$15&lt;0.000001,0,IF($C536&gt;='H-32A-WP06 - Debt Service'!D$24,'H-32A-WP06 - Debt Service'!D$27/12,0)),"-")</f>
        <v>0</v>
      </c>
      <c r="G536" s="261">
        <f>IFERROR(IF(-SUM(G$20:G535)+G$15&lt;0.000001,0,IF($C536&gt;='H-32A-WP06 - Debt Service'!E$24,'H-32A-WP06 - Debt Service'!E$27/12,0)),"-")</f>
        <v>0</v>
      </c>
      <c r="H536" s="261">
        <f>IFERROR(IF(-SUM(H$20:H535)+H$15&lt;0.000001,0,IF($C536&gt;='H-32A-WP06 - Debt Service'!F$24,'H-32A-WP06 - Debt Service'!F$27/12,0)),"-")</f>
        <v>0</v>
      </c>
      <c r="I536" s="261">
        <f>IFERROR(IF(-SUM(I$20:I535)+I$15&lt;0.000001,0,IF($C536&gt;='H-32A-WP06 - Debt Service'!G$24,'H-32A-WP06 - Debt Service'!G$27/12,0)),"-")</f>
        <v>0</v>
      </c>
      <c r="J536" s="261">
        <f>IFERROR(IF(-SUM(J$20:J535)+J$15&lt;0.000001,0,IF($C536&gt;='H-32A-WP06 - Debt Service'!H$24,'H-32A-WP06 - Debt Service'!H$27/12,0)),"-")</f>
        <v>0</v>
      </c>
      <c r="K536" s="261">
        <f>IFERROR(IF(-SUM(K$20:K535)+K$15&lt;0.000001,0,IF($C536&gt;='H-32A-WP06 - Debt Service'!I$24,'H-32A-WP06 - Debt Service'!I$27/12,0)),"-")</f>
        <v>0</v>
      </c>
      <c r="L536" s="261">
        <f>IFERROR(IF(-SUM(L$20:L535)+L$15&lt;0.000001,0,IF($C536&gt;='H-32A-WP06 - Debt Service'!J$24,'H-32A-WP06 - Debt Service'!J$27/12,0)),"-")</f>
        <v>0</v>
      </c>
      <c r="M536" s="261">
        <f>IFERROR(IF(-SUM(M$20:M535)+M$15&lt;0.000001,0,IF($C536&gt;='H-32A-WP06 - Debt Service'!K$24,'H-32A-WP06 - Debt Service'!K$27/12,0)),"-")</f>
        <v>0</v>
      </c>
      <c r="N536" s="261"/>
      <c r="O536" s="261"/>
      <c r="P536" s="261">
        <f>IFERROR(IF(-SUM(P$20:P535)+P$15&lt;0.000001,0,IF($C536&gt;='H-32A-WP06 - Debt Service'!M$24,'H-32A-WP06 - Debt Service'!M$27/12,0)),"-")</f>
        <v>0</v>
      </c>
      <c r="Q536" s="261">
        <f>IFERROR(IF(-SUM(Q$20:Q535)+Q$15&lt;0.000001,0,IF($C536&gt;='H-32A-WP06 - Debt Service'!L$24,'H-32A-WP06 - Debt Service'!L$27/12,0)),"-")</f>
        <v>0</v>
      </c>
      <c r="R536" s="261">
        <f>IFERROR(IF(-SUM(R$20:R535)+R$15&lt;0.000001,0,IF($C536&gt;='H-32A-WP06 - Debt Service'!S$24,'H-32A-WP06 - Debt Service'!S$27/12,0)),"-")</f>
        <v>0</v>
      </c>
      <c r="S536" s="261">
        <f>IFERROR(IF(-SUM(S$20:S535)+S$15&lt;0.000001,0,IF($C536&gt;='H-32A-WP06 - Debt Service'!O$24,'H-32A-WP06 - Debt Service'!O$27/12,0)),"-")</f>
        <v>0</v>
      </c>
      <c r="T536" s="261">
        <f>IFERROR(IF(-SUM(T$20:T535)+T$15&lt;0.000001,0,IF($C536&gt;='H-32A-WP06 - Debt Service'!#REF!,'H-32A-WP06 - Debt Service'!#REF!/12,0)),"-")</f>
        <v>0</v>
      </c>
      <c r="U536" s="261">
        <f>IFERROR(IF(-SUM(U$20:U535)+U$15&lt;0.000001,0,IF($C536&gt;='H-32A-WP06 - Debt Service'!T$24,'H-32A-WP06 - Debt Service'!T$27/12,0)),"-")</f>
        <v>0</v>
      </c>
      <c r="V536" s="261">
        <f>IFERROR(IF(-SUM(V$20:V535)+V$15&lt;0.000001,0,IF($C536&gt;='H-32A-WP06 - Debt Service'!N$24,'H-32A-WP06 - Debt Service'!N$27/12,0)),"-")</f>
        <v>0</v>
      </c>
      <c r="W536" s="261">
        <f>IFERROR(IF(-SUM(W$20:W535)+W$15&lt;0.000001,0,IF($C536&gt;='H-32A-WP06 - Debt Service'!Q$24,'H-32A-WP06 - Debt Service'!Q$27/12,0)),"-")</f>
        <v>0</v>
      </c>
      <c r="X536" s="261">
        <f>IFERROR(IF(-SUM(X$20:X535)+X$15&lt;0.000001,0,IF($C536&gt;='H-32A-WP06 - Debt Service'!T$24,'H-32A-WP06 - Debt Service'!T$27/12,0)),"-")</f>
        <v>0</v>
      </c>
      <c r="Y536" s="261">
        <f>IFERROR(IF(-SUM(Y$20:Y535)+Y$15&lt;0.000001,0,IF($C536&gt;='H-32A-WP06 - Debt Service'!#REF!,'H-32A-WP06 - Debt Service'!#REF!/12,0)),"-")</f>
        <v>0</v>
      </c>
      <c r="Z536" s="261">
        <f>IFERROR(IF(-SUM(Z$20:Z535)+Z$15&lt;0.000001,0,IF($C536&gt;='H-32A-WP06 - Debt Service'!S$24,'H-32A-WP06 - Debt Service'!S$27/12,0)),"-")</f>
        <v>0</v>
      </c>
      <c r="AA536" s="261">
        <f>IFERROR(IF(-SUM(AA$20:AA535)+AA$15&lt;0.000001,0,IF($C536&gt;='H-32A-WP06 - Debt Service'!R$24,'H-32A-WP06 - Debt Service'!R$27/12,0)),"-")</f>
        <v>0</v>
      </c>
      <c r="AB536" s="261">
        <f>IFERROR(IF(-SUM(AB$20:AB535)+AB$15&lt;0.000001,0,IF($C536&gt;='H-32A-WP06 - Debt Service'!P$24,'H-32A-WP06 - Debt Service'!P$27/12,0)),"-")</f>
        <v>0</v>
      </c>
      <c r="AC536" s="261">
        <f>IFERROR(IF(-SUM(AC$20:AC535)+AC$15&lt;0.000001,0,IF($C536&gt;='H-32A-WP06 - Debt Service'!#REF!,'H-32A-WP06 - Debt Service'!#REF!/12,0)),"-")</f>
        <v>0</v>
      </c>
      <c r="AD536" s="261">
        <f>IFERROR(IF(-SUM(AD$20:AD535)+AD$15&lt;0.000001,0,IF($C536&gt;='H-32A-WP06 - Debt Service'!#REF!,'H-32A-WP06 - Debt Service'!#REF!/12,0)),"-")</f>
        <v>0</v>
      </c>
      <c r="AE536" s="261">
        <f>IFERROR(IF(-SUM(AE$20:AE535)+AE$15&lt;0.000001,0,IF($C536&gt;='H-32A-WP06 - Debt Service'!#REF!,'H-32A-WP06 - Debt Service'!#REF!/12,0)),"-")</f>
        <v>0</v>
      </c>
      <c r="AF536" s="261">
        <f>IFERROR(IF(-SUM(AF$20:AF535)+AF$15&lt;0.000001,0,IF($C536&gt;='H-32A-WP06 - Debt Service'!#REF!,'H-32A-WP06 - Debt Service'!#REF!/12,0)),"-")</f>
        <v>0</v>
      </c>
      <c r="AH536" s="252">
        <f t="shared" si="36"/>
        <v>2062</v>
      </c>
      <c r="AI536" s="273">
        <f t="shared" si="38"/>
        <v>59172</v>
      </c>
      <c r="AJ536" s="273"/>
      <c r="AK536" s="261" t="str">
        <f>IFERROR(IF(-SUM(AK$20:AK535)+AK$15&lt;0.000001,0,IF($C536&gt;='H-32A-WP06 - Debt Service'!AH$24,'H-32A-WP06 - Debt Service'!AH$27/12,0)),"-")</f>
        <v>-</v>
      </c>
      <c r="AL536" s="261">
        <f>IFERROR(IF(-SUM(AL$20:AL535)+AL$15&lt;0.000001,0,IF($C536&gt;='H-32A-WP06 - Debt Service'!AI$24,'H-32A-WP06 - Debt Service'!AI$27/12,0)),"-")</f>
        <v>0</v>
      </c>
      <c r="AM536" s="261">
        <f>IFERROR(IF(-SUM(AM$20:AM535)+AM$15&lt;0.000001,0,IF($C536&gt;='H-32A-WP06 - Debt Service'!AJ$24,'H-32A-WP06 - Debt Service'!AJ$27/12,0)),"-")</f>
        <v>0</v>
      </c>
      <c r="AN536" s="261">
        <f>IFERROR(IF(-SUM(AN$20:AN535)+AN$15&lt;0.000001,0,IF($C536&gt;='H-32A-WP06 - Debt Service'!AK$24,'H-32A-WP06 - Debt Service'!AK$27/12,0)),"-")</f>
        <v>0</v>
      </c>
      <c r="AO536" s="261">
        <f>IFERROR(IF(-SUM(AO$20:AO535)+AO$15&lt;0.000001,0,IF($C536&gt;='H-32A-WP06 - Debt Service'!AL$24,'H-32A-WP06 - Debt Service'!AL$27/12,0)),"-")</f>
        <v>0</v>
      </c>
      <c r="AP536" s="261">
        <f>IFERROR(IF(-SUM(AP$20:AP535)+AP$15&lt;0.000001,0,IF($C536&gt;='H-32A-WP06 - Debt Service'!AM$24,'H-32A-WP06 - Debt Service'!AM$27/12,0)),"-")</f>
        <v>0</v>
      </c>
      <c r="AQ536" s="261">
        <f>IFERROR(IF(-SUM(AQ$20:AQ535)+AQ$15&lt;0.000001,0,IF($C536&gt;='H-32A-WP06 - Debt Service'!AN$24,'H-32A-WP06 - Debt Service'!AN$27/12,0)),"-")</f>
        <v>0</v>
      </c>
      <c r="AR536" s="261">
        <f>IFERROR(IF(-SUM(AR$20:AR535)+AR$15&lt;0.000001,0,IF($C536&gt;='H-32A-WP06 - Debt Service'!AO$24,'H-32A-WP06 - Debt Service'!AO$27/12,0)),"-")</f>
        <v>0</v>
      </c>
      <c r="AS536" s="261">
        <f>IFERROR(IF(-SUM(AS$20:AS535)+AS$15&lt;0.000001,0,IF($C536&gt;='H-32A-WP06 - Debt Service'!AP$24,'H-32A-WP06 - Debt Service'!AP$27/12,0)),"-")</f>
        <v>0</v>
      </c>
      <c r="AT536" s="261">
        <f>IFERROR(IF(-SUM(AT$20:AT535)+AT$15&lt;0.000001,0,IF($C536&gt;='H-32A-WP06 - Debt Service'!AQ$24,'H-32A-WP06 - Debt Service'!AQ$27/12,0)),"-")</f>
        <v>0</v>
      </c>
    </row>
    <row r="537" spans="2:46" x14ac:dyDescent="0.35">
      <c r="B537" s="252">
        <f t="shared" si="35"/>
        <v>2062</v>
      </c>
      <c r="C537" s="273">
        <f t="shared" si="37"/>
        <v>59203</v>
      </c>
      <c r="D537" s="273"/>
      <c r="E537" s="261">
        <f>IFERROR(IF(-SUM(E$20:E536)+E$15&lt;0.000001,0,IF($C537&gt;='H-32A-WP06 - Debt Service'!C$24,'H-32A-WP06 - Debt Service'!C$27/12,0)),"-")</f>
        <v>0</v>
      </c>
      <c r="F537" s="261">
        <f>IFERROR(IF(-SUM(F$20:F536)+F$15&lt;0.000001,0,IF($C537&gt;='H-32A-WP06 - Debt Service'!D$24,'H-32A-WP06 - Debt Service'!D$27/12,0)),"-")</f>
        <v>0</v>
      </c>
      <c r="G537" s="261">
        <f>IFERROR(IF(-SUM(G$20:G536)+G$15&lt;0.000001,0,IF($C537&gt;='H-32A-WP06 - Debt Service'!E$24,'H-32A-WP06 - Debt Service'!E$27/12,0)),"-")</f>
        <v>0</v>
      </c>
      <c r="H537" s="261">
        <f>IFERROR(IF(-SUM(H$20:H536)+H$15&lt;0.000001,0,IF($C537&gt;='H-32A-WP06 - Debt Service'!F$24,'H-32A-WP06 - Debt Service'!F$27/12,0)),"-")</f>
        <v>0</v>
      </c>
      <c r="I537" s="261">
        <f>IFERROR(IF(-SUM(I$20:I536)+I$15&lt;0.000001,0,IF($C537&gt;='H-32A-WP06 - Debt Service'!G$24,'H-32A-WP06 - Debt Service'!G$27/12,0)),"-")</f>
        <v>0</v>
      </c>
      <c r="J537" s="261">
        <f>IFERROR(IF(-SUM(J$20:J536)+J$15&lt;0.000001,0,IF($C537&gt;='H-32A-WP06 - Debt Service'!H$24,'H-32A-WP06 - Debt Service'!H$27/12,0)),"-")</f>
        <v>0</v>
      </c>
      <c r="K537" s="261">
        <f>IFERROR(IF(-SUM(K$20:K536)+K$15&lt;0.000001,0,IF($C537&gt;='H-32A-WP06 - Debt Service'!I$24,'H-32A-WP06 - Debt Service'!I$27/12,0)),"-")</f>
        <v>0</v>
      </c>
      <c r="L537" s="261">
        <f>IFERROR(IF(-SUM(L$20:L536)+L$15&lt;0.000001,0,IF($C537&gt;='H-32A-WP06 - Debt Service'!J$24,'H-32A-WP06 - Debt Service'!J$27/12,0)),"-")</f>
        <v>0</v>
      </c>
      <c r="M537" s="261">
        <f>IFERROR(IF(-SUM(M$20:M536)+M$15&lt;0.000001,0,IF($C537&gt;='H-32A-WP06 - Debt Service'!K$24,'H-32A-WP06 - Debt Service'!K$27/12,0)),"-")</f>
        <v>0</v>
      </c>
      <c r="N537" s="261"/>
      <c r="O537" s="261"/>
      <c r="P537" s="261">
        <f>IFERROR(IF(-SUM(P$20:P536)+P$15&lt;0.000001,0,IF($C537&gt;='H-32A-WP06 - Debt Service'!M$24,'H-32A-WP06 - Debt Service'!M$27/12,0)),"-")</f>
        <v>0</v>
      </c>
      <c r="Q537" s="261">
        <f>IFERROR(IF(-SUM(Q$20:Q536)+Q$15&lt;0.000001,0,IF($C537&gt;='H-32A-WP06 - Debt Service'!L$24,'H-32A-WP06 - Debt Service'!L$27/12,0)),"-")</f>
        <v>0</v>
      </c>
      <c r="R537" s="261">
        <f>IFERROR(IF(-SUM(R$20:R536)+R$15&lt;0.000001,0,IF($C537&gt;='H-32A-WP06 - Debt Service'!S$24,'H-32A-WP06 - Debt Service'!S$27/12,0)),"-")</f>
        <v>0</v>
      </c>
      <c r="S537" s="261">
        <f>IFERROR(IF(-SUM(S$20:S536)+S$15&lt;0.000001,0,IF($C537&gt;='H-32A-WP06 - Debt Service'!O$24,'H-32A-WP06 - Debt Service'!O$27/12,0)),"-")</f>
        <v>0</v>
      </c>
      <c r="T537" s="261">
        <f>IFERROR(IF(-SUM(T$20:T536)+T$15&lt;0.000001,0,IF($C537&gt;='H-32A-WP06 - Debt Service'!#REF!,'H-32A-WP06 - Debt Service'!#REF!/12,0)),"-")</f>
        <v>0</v>
      </c>
      <c r="U537" s="261">
        <f>IFERROR(IF(-SUM(U$20:U536)+U$15&lt;0.000001,0,IF($C537&gt;='H-32A-WP06 - Debt Service'!T$24,'H-32A-WP06 - Debt Service'!T$27/12,0)),"-")</f>
        <v>0</v>
      </c>
      <c r="V537" s="261">
        <f>IFERROR(IF(-SUM(V$20:V536)+V$15&lt;0.000001,0,IF($C537&gt;='H-32A-WP06 - Debt Service'!N$24,'H-32A-WP06 - Debt Service'!N$27/12,0)),"-")</f>
        <v>0</v>
      </c>
      <c r="W537" s="261">
        <f>IFERROR(IF(-SUM(W$20:W536)+W$15&lt;0.000001,0,IF($C537&gt;='H-32A-WP06 - Debt Service'!Q$24,'H-32A-WP06 - Debt Service'!Q$27/12,0)),"-")</f>
        <v>0</v>
      </c>
      <c r="X537" s="261">
        <f>IFERROR(IF(-SUM(X$20:X536)+X$15&lt;0.000001,0,IF($C537&gt;='H-32A-WP06 - Debt Service'!T$24,'H-32A-WP06 - Debt Service'!T$27/12,0)),"-")</f>
        <v>0</v>
      </c>
      <c r="Y537" s="261">
        <f>IFERROR(IF(-SUM(Y$20:Y536)+Y$15&lt;0.000001,0,IF($C537&gt;='H-32A-WP06 - Debt Service'!#REF!,'H-32A-WP06 - Debt Service'!#REF!/12,0)),"-")</f>
        <v>0</v>
      </c>
      <c r="Z537" s="261">
        <f>IFERROR(IF(-SUM(Z$20:Z536)+Z$15&lt;0.000001,0,IF($C537&gt;='H-32A-WP06 - Debt Service'!S$24,'H-32A-WP06 - Debt Service'!S$27/12,0)),"-")</f>
        <v>0</v>
      </c>
      <c r="AA537" s="261">
        <f>IFERROR(IF(-SUM(AA$20:AA536)+AA$15&lt;0.000001,0,IF($C537&gt;='H-32A-WP06 - Debt Service'!R$24,'H-32A-WP06 - Debt Service'!R$27/12,0)),"-")</f>
        <v>0</v>
      </c>
      <c r="AB537" s="261">
        <f>IFERROR(IF(-SUM(AB$20:AB536)+AB$15&lt;0.000001,0,IF($C537&gt;='H-32A-WP06 - Debt Service'!P$24,'H-32A-WP06 - Debt Service'!P$27/12,0)),"-")</f>
        <v>0</v>
      </c>
      <c r="AC537" s="261">
        <f>IFERROR(IF(-SUM(AC$20:AC536)+AC$15&lt;0.000001,0,IF($C537&gt;='H-32A-WP06 - Debt Service'!#REF!,'H-32A-WP06 - Debt Service'!#REF!/12,0)),"-")</f>
        <v>0</v>
      </c>
      <c r="AD537" s="261">
        <f>IFERROR(IF(-SUM(AD$20:AD536)+AD$15&lt;0.000001,0,IF($C537&gt;='H-32A-WP06 - Debt Service'!#REF!,'H-32A-WP06 - Debt Service'!#REF!/12,0)),"-")</f>
        <v>0</v>
      </c>
      <c r="AE537" s="261">
        <f>IFERROR(IF(-SUM(AE$20:AE536)+AE$15&lt;0.000001,0,IF($C537&gt;='H-32A-WP06 - Debt Service'!#REF!,'H-32A-WP06 - Debt Service'!#REF!/12,0)),"-")</f>
        <v>0</v>
      </c>
      <c r="AF537" s="261">
        <f>IFERROR(IF(-SUM(AF$20:AF536)+AF$15&lt;0.000001,0,IF($C537&gt;='H-32A-WP06 - Debt Service'!#REF!,'H-32A-WP06 - Debt Service'!#REF!/12,0)),"-")</f>
        <v>0</v>
      </c>
      <c r="AH537" s="252">
        <f t="shared" si="36"/>
        <v>2062</v>
      </c>
      <c r="AI537" s="273">
        <f t="shared" si="38"/>
        <v>59203</v>
      </c>
      <c r="AJ537" s="273"/>
      <c r="AK537" s="261" t="str">
        <f>IFERROR(IF(-SUM(AK$20:AK536)+AK$15&lt;0.000001,0,IF($C537&gt;='H-32A-WP06 - Debt Service'!AH$24,'H-32A-WP06 - Debt Service'!AH$27/12,0)),"-")</f>
        <v>-</v>
      </c>
      <c r="AL537" s="261">
        <f>IFERROR(IF(-SUM(AL$20:AL536)+AL$15&lt;0.000001,0,IF($C537&gt;='H-32A-WP06 - Debt Service'!AI$24,'H-32A-WP06 - Debt Service'!AI$27/12,0)),"-")</f>
        <v>0</v>
      </c>
      <c r="AM537" s="261">
        <f>IFERROR(IF(-SUM(AM$20:AM536)+AM$15&lt;0.000001,0,IF($C537&gt;='H-32A-WP06 - Debt Service'!AJ$24,'H-32A-WP06 - Debt Service'!AJ$27/12,0)),"-")</f>
        <v>0</v>
      </c>
      <c r="AN537" s="261">
        <f>IFERROR(IF(-SUM(AN$20:AN536)+AN$15&lt;0.000001,0,IF($C537&gt;='H-32A-WP06 - Debt Service'!AK$24,'H-32A-WP06 - Debt Service'!AK$27/12,0)),"-")</f>
        <v>0</v>
      </c>
      <c r="AO537" s="261">
        <f>IFERROR(IF(-SUM(AO$20:AO536)+AO$15&lt;0.000001,0,IF($C537&gt;='H-32A-WP06 - Debt Service'!AL$24,'H-32A-WP06 - Debt Service'!AL$27/12,0)),"-")</f>
        <v>0</v>
      </c>
      <c r="AP537" s="261">
        <f>IFERROR(IF(-SUM(AP$20:AP536)+AP$15&lt;0.000001,0,IF($C537&gt;='H-32A-WP06 - Debt Service'!AM$24,'H-32A-WP06 - Debt Service'!AM$27/12,0)),"-")</f>
        <v>0</v>
      </c>
      <c r="AQ537" s="261">
        <f>IFERROR(IF(-SUM(AQ$20:AQ536)+AQ$15&lt;0.000001,0,IF($C537&gt;='H-32A-WP06 - Debt Service'!AN$24,'H-32A-WP06 - Debt Service'!AN$27/12,0)),"-")</f>
        <v>0</v>
      </c>
      <c r="AR537" s="261">
        <f>IFERROR(IF(-SUM(AR$20:AR536)+AR$15&lt;0.000001,0,IF($C537&gt;='H-32A-WP06 - Debt Service'!AO$24,'H-32A-WP06 - Debt Service'!AO$27/12,0)),"-")</f>
        <v>0</v>
      </c>
      <c r="AS537" s="261">
        <f>IFERROR(IF(-SUM(AS$20:AS536)+AS$15&lt;0.000001,0,IF($C537&gt;='H-32A-WP06 - Debt Service'!AP$24,'H-32A-WP06 - Debt Service'!AP$27/12,0)),"-")</f>
        <v>0</v>
      </c>
      <c r="AT537" s="261">
        <f>IFERROR(IF(-SUM(AT$20:AT536)+AT$15&lt;0.000001,0,IF($C537&gt;='H-32A-WP06 - Debt Service'!AQ$24,'H-32A-WP06 - Debt Service'!AQ$27/12,0)),"-")</f>
        <v>0</v>
      </c>
    </row>
    <row r="538" spans="2:46" x14ac:dyDescent="0.35">
      <c r="B538" s="252">
        <f t="shared" si="35"/>
        <v>2062</v>
      </c>
      <c r="C538" s="273">
        <f t="shared" si="37"/>
        <v>59231</v>
      </c>
      <c r="D538" s="273"/>
      <c r="E538" s="261">
        <f>IFERROR(IF(-SUM(E$20:E537)+E$15&lt;0.000001,0,IF($C538&gt;='H-32A-WP06 - Debt Service'!C$24,'H-32A-WP06 - Debt Service'!C$27/12,0)),"-")</f>
        <v>0</v>
      </c>
      <c r="F538" s="261">
        <f>IFERROR(IF(-SUM(F$20:F537)+F$15&lt;0.000001,0,IF($C538&gt;='H-32A-WP06 - Debt Service'!D$24,'H-32A-WP06 - Debt Service'!D$27/12,0)),"-")</f>
        <v>0</v>
      </c>
      <c r="G538" s="261">
        <f>IFERROR(IF(-SUM(G$20:G537)+G$15&lt;0.000001,0,IF($C538&gt;='H-32A-WP06 - Debt Service'!E$24,'H-32A-WP06 - Debt Service'!E$27/12,0)),"-")</f>
        <v>0</v>
      </c>
      <c r="H538" s="261">
        <f>IFERROR(IF(-SUM(H$20:H537)+H$15&lt;0.000001,0,IF($C538&gt;='H-32A-WP06 - Debt Service'!F$24,'H-32A-WP06 - Debt Service'!F$27/12,0)),"-")</f>
        <v>0</v>
      </c>
      <c r="I538" s="261">
        <f>IFERROR(IF(-SUM(I$20:I537)+I$15&lt;0.000001,0,IF($C538&gt;='H-32A-WP06 - Debt Service'!G$24,'H-32A-WP06 - Debt Service'!G$27/12,0)),"-")</f>
        <v>0</v>
      </c>
      <c r="J538" s="261">
        <f>IFERROR(IF(-SUM(J$20:J537)+J$15&lt;0.000001,0,IF($C538&gt;='H-32A-WP06 - Debt Service'!H$24,'H-32A-WP06 - Debt Service'!H$27/12,0)),"-")</f>
        <v>0</v>
      </c>
      <c r="K538" s="261">
        <f>IFERROR(IF(-SUM(K$20:K537)+K$15&lt;0.000001,0,IF($C538&gt;='H-32A-WP06 - Debt Service'!I$24,'H-32A-WP06 - Debt Service'!I$27/12,0)),"-")</f>
        <v>0</v>
      </c>
      <c r="L538" s="261">
        <f>IFERROR(IF(-SUM(L$20:L537)+L$15&lt;0.000001,0,IF($C538&gt;='H-32A-WP06 - Debt Service'!J$24,'H-32A-WP06 - Debt Service'!J$27/12,0)),"-")</f>
        <v>0</v>
      </c>
      <c r="M538" s="261">
        <f>IFERROR(IF(-SUM(M$20:M537)+M$15&lt;0.000001,0,IF($C538&gt;='H-32A-WP06 - Debt Service'!K$24,'H-32A-WP06 - Debt Service'!K$27/12,0)),"-")</f>
        <v>0</v>
      </c>
      <c r="N538" s="261"/>
      <c r="O538" s="261"/>
      <c r="P538" s="261">
        <f>IFERROR(IF(-SUM(P$20:P537)+P$15&lt;0.000001,0,IF($C538&gt;='H-32A-WP06 - Debt Service'!M$24,'H-32A-WP06 - Debt Service'!M$27/12,0)),"-")</f>
        <v>0</v>
      </c>
      <c r="Q538" s="261">
        <f>IFERROR(IF(-SUM(Q$20:Q537)+Q$15&lt;0.000001,0,IF($C538&gt;='H-32A-WP06 - Debt Service'!L$24,'H-32A-WP06 - Debt Service'!L$27/12,0)),"-")</f>
        <v>0</v>
      </c>
      <c r="R538" s="261">
        <f>IFERROR(IF(-SUM(R$20:R537)+R$15&lt;0.000001,0,IF($C538&gt;='H-32A-WP06 - Debt Service'!S$24,'H-32A-WP06 - Debt Service'!S$27/12,0)),"-")</f>
        <v>0</v>
      </c>
      <c r="S538" s="261">
        <f>IFERROR(IF(-SUM(S$20:S537)+S$15&lt;0.000001,0,IF($C538&gt;='H-32A-WP06 - Debt Service'!O$24,'H-32A-WP06 - Debt Service'!O$27/12,0)),"-")</f>
        <v>0</v>
      </c>
      <c r="T538" s="261">
        <f>IFERROR(IF(-SUM(T$20:T537)+T$15&lt;0.000001,0,IF($C538&gt;='H-32A-WP06 - Debt Service'!#REF!,'H-32A-WP06 - Debt Service'!#REF!/12,0)),"-")</f>
        <v>0</v>
      </c>
      <c r="U538" s="261">
        <f>IFERROR(IF(-SUM(U$20:U537)+U$15&lt;0.000001,0,IF($C538&gt;='H-32A-WP06 - Debt Service'!T$24,'H-32A-WP06 - Debt Service'!T$27/12,0)),"-")</f>
        <v>0</v>
      </c>
      <c r="V538" s="261">
        <f>IFERROR(IF(-SUM(V$20:V537)+V$15&lt;0.000001,0,IF($C538&gt;='H-32A-WP06 - Debt Service'!N$24,'H-32A-WP06 - Debt Service'!N$27/12,0)),"-")</f>
        <v>0</v>
      </c>
      <c r="W538" s="261">
        <f>IFERROR(IF(-SUM(W$20:W537)+W$15&lt;0.000001,0,IF($C538&gt;='H-32A-WP06 - Debt Service'!Q$24,'H-32A-WP06 - Debt Service'!Q$27/12,0)),"-")</f>
        <v>0</v>
      </c>
      <c r="X538" s="261">
        <f>IFERROR(IF(-SUM(X$20:X537)+X$15&lt;0.000001,0,IF($C538&gt;='H-32A-WP06 - Debt Service'!T$24,'H-32A-WP06 - Debt Service'!T$27/12,0)),"-")</f>
        <v>0</v>
      </c>
      <c r="Y538" s="261">
        <f>IFERROR(IF(-SUM(Y$20:Y537)+Y$15&lt;0.000001,0,IF($C538&gt;='H-32A-WP06 - Debt Service'!#REF!,'H-32A-WP06 - Debt Service'!#REF!/12,0)),"-")</f>
        <v>0</v>
      </c>
      <c r="Z538" s="261">
        <f>IFERROR(IF(-SUM(Z$20:Z537)+Z$15&lt;0.000001,0,IF($C538&gt;='H-32A-WP06 - Debt Service'!S$24,'H-32A-WP06 - Debt Service'!S$27/12,0)),"-")</f>
        <v>0</v>
      </c>
      <c r="AA538" s="261">
        <f>IFERROR(IF(-SUM(AA$20:AA537)+AA$15&lt;0.000001,0,IF($C538&gt;='H-32A-WP06 - Debt Service'!R$24,'H-32A-WP06 - Debt Service'!R$27/12,0)),"-")</f>
        <v>0</v>
      </c>
      <c r="AB538" s="261">
        <f>IFERROR(IF(-SUM(AB$20:AB537)+AB$15&lt;0.000001,0,IF($C538&gt;='H-32A-WP06 - Debt Service'!P$24,'H-32A-WP06 - Debt Service'!P$27/12,0)),"-")</f>
        <v>0</v>
      </c>
      <c r="AC538" s="261">
        <f>IFERROR(IF(-SUM(AC$20:AC537)+AC$15&lt;0.000001,0,IF($C538&gt;='H-32A-WP06 - Debt Service'!#REF!,'H-32A-WP06 - Debt Service'!#REF!/12,0)),"-")</f>
        <v>0</v>
      </c>
      <c r="AD538" s="261">
        <f>IFERROR(IF(-SUM(AD$20:AD537)+AD$15&lt;0.000001,0,IF($C538&gt;='H-32A-WP06 - Debt Service'!#REF!,'H-32A-WP06 - Debt Service'!#REF!/12,0)),"-")</f>
        <v>0</v>
      </c>
      <c r="AE538" s="261">
        <f>IFERROR(IF(-SUM(AE$20:AE537)+AE$15&lt;0.000001,0,IF($C538&gt;='H-32A-WP06 - Debt Service'!#REF!,'H-32A-WP06 - Debt Service'!#REF!/12,0)),"-")</f>
        <v>0</v>
      </c>
      <c r="AF538" s="261">
        <f>IFERROR(IF(-SUM(AF$20:AF537)+AF$15&lt;0.000001,0,IF($C538&gt;='H-32A-WP06 - Debt Service'!#REF!,'H-32A-WP06 - Debt Service'!#REF!/12,0)),"-")</f>
        <v>0</v>
      </c>
      <c r="AH538" s="252">
        <f t="shared" si="36"/>
        <v>2062</v>
      </c>
      <c r="AI538" s="273">
        <f t="shared" si="38"/>
        <v>59231</v>
      </c>
      <c r="AJ538" s="273"/>
      <c r="AK538" s="261" t="str">
        <f>IFERROR(IF(-SUM(AK$20:AK537)+AK$15&lt;0.000001,0,IF($C538&gt;='H-32A-WP06 - Debt Service'!AH$24,'H-32A-WP06 - Debt Service'!AH$27/12,0)),"-")</f>
        <v>-</v>
      </c>
      <c r="AL538" s="261">
        <f>IFERROR(IF(-SUM(AL$20:AL537)+AL$15&lt;0.000001,0,IF($C538&gt;='H-32A-WP06 - Debt Service'!AI$24,'H-32A-WP06 - Debt Service'!AI$27/12,0)),"-")</f>
        <v>0</v>
      </c>
      <c r="AM538" s="261">
        <f>IFERROR(IF(-SUM(AM$20:AM537)+AM$15&lt;0.000001,0,IF($C538&gt;='H-32A-WP06 - Debt Service'!AJ$24,'H-32A-WP06 - Debt Service'!AJ$27/12,0)),"-")</f>
        <v>0</v>
      </c>
      <c r="AN538" s="261">
        <f>IFERROR(IF(-SUM(AN$20:AN537)+AN$15&lt;0.000001,0,IF($C538&gt;='H-32A-WP06 - Debt Service'!AK$24,'H-32A-WP06 - Debt Service'!AK$27/12,0)),"-")</f>
        <v>0</v>
      </c>
      <c r="AO538" s="261">
        <f>IFERROR(IF(-SUM(AO$20:AO537)+AO$15&lt;0.000001,0,IF($C538&gt;='H-32A-WP06 - Debt Service'!AL$24,'H-32A-WP06 - Debt Service'!AL$27/12,0)),"-")</f>
        <v>0</v>
      </c>
      <c r="AP538" s="261">
        <f>IFERROR(IF(-SUM(AP$20:AP537)+AP$15&lt;0.000001,0,IF($C538&gt;='H-32A-WP06 - Debt Service'!AM$24,'H-32A-WP06 - Debt Service'!AM$27/12,0)),"-")</f>
        <v>0</v>
      </c>
      <c r="AQ538" s="261">
        <f>IFERROR(IF(-SUM(AQ$20:AQ537)+AQ$15&lt;0.000001,0,IF($C538&gt;='H-32A-WP06 - Debt Service'!AN$24,'H-32A-WP06 - Debt Service'!AN$27/12,0)),"-")</f>
        <v>0</v>
      </c>
      <c r="AR538" s="261">
        <f>IFERROR(IF(-SUM(AR$20:AR537)+AR$15&lt;0.000001,0,IF($C538&gt;='H-32A-WP06 - Debt Service'!AO$24,'H-32A-WP06 - Debt Service'!AO$27/12,0)),"-")</f>
        <v>0</v>
      </c>
      <c r="AS538" s="261">
        <f>IFERROR(IF(-SUM(AS$20:AS537)+AS$15&lt;0.000001,0,IF($C538&gt;='H-32A-WP06 - Debt Service'!AP$24,'H-32A-WP06 - Debt Service'!AP$27/12,0)),"-")</f>
        <v>0</v>
      </c>
      <c r="AT538" s="261">
        <f>IFERROR(IF(-SUM(AT$20:AT537)+AT$15&lt;0.000001,0,IF($C538&gt;='H-32A-WP06 - Debt Service'!AQ$24,'H-32A-WP06 - Debt Service'!AQ$27/12,0)),"-")</f>
        <v>0</v>
      </c>
    </row>
    <row r="539" spans="2:46" x14ac:dyDescent="0.35">
      <c r="B539" s="252">
        <f t="shared" si="35"/>
        <v>2062</v>
      </c>
      <c r="C539" s="273">
        <f t="shared" si="37"/>
        <v>59262</v>
      </c>
      <c r="D539" s="273"/>
      <c r="E539" s="261">
        <f>IFERROR(IF(-SUM(E$20:E538)+E$15&lt;0.000001,0,IF($C539&gt;='H-32A-WP06 - Debt Service'!C$24,'H-32A-WP06 - Debt Service'!C$27/12,0)),"-")</f>
        <v>0</v>
      </c>
      <c r="F539" s="261">
        <f>IFERROR(IF(-SUM(F$20:F538)+F$15&lt;0.000001,0,IF($C539&gt;='H-32A-WP06 - Debt Service'!D$24,'H-32A-WP06 - Debt Service'!D$27/12,0)),"-")</f>
        <v>0</v>
      </c>
      <c r="G539" s="261">
        <f>IFERROR(IF(-SUM(G$20:G538)+G$15&lt;0.000001,0,IF($C539&gt;='H-32A-WP06 - Debt Service'!E$24,'H-32A-WP06 - Debt Service'!E$27/12,0)),"-")</f>
        <v>0</v>
      </c>
      <c r="H539" s="261">
        <f>IFERROR(IF(-SUM(H$20:H538)+H$15&lt;0.000001,0,IF($C539&gt;='H-32A-WP06 - Debt Service'!F$24,'H-32A-WP06 - Debt Service'!F$27/12,0)),"-")</f>
        <v>0</v>
      </c>
      <c r="I539" s="261">
        <f>IFERROR(IF(-SUM(I$20:I538)+I$15&lt;0.000001,0,IF($C539&gt;='H-32A-WP06 - Debt Service'!G$24,'H-32A-WP06 - Debt Service'!G$27/12,0)),"-")</f>
        <v>0</v>
      </c>
      <c r="J539" s="261">
        <f>IFERROR(IF(-SUM(J$20:J538)+J$15&lt;0.000001,0,IF($C539&gt;='H-32A-WP06 - Debt Service'!H$24,'H-32A-WP06 - Debt Service'!H$27/12,0)),"-")</f>
        <v>0</v>
      </c>
      <c r="K539" s="261">
        <f>IFERROR(IF(-SUM(K$20:K538)+K$15&lt;0.000001,0,IF($C539&gt;='H-32A-WP06 - Debt Service'!I$24,'H-32A-WP06 - Debt Service'!I$27/12,0)),"-")</f>
        <v>0</v>
      </c>
      <c r="L539" s="261">
        <f>IFERROR(IF(-SUM(L$20:L538)+L$15&lt;0.000001,0,IF($C539&gt;='H-32A-WP06 - Debt Service'!J$24,'H-32A-WP06 - Debt Service'!J$27/12,0)),"-")</f>
        <v>0</v>
      </c>
      <c r="M539" s="261">
        <f>IFERROR(IF(-SUM(M$20:M538)+M$15&lt;0.000001,0,IF($C539&gt;='H-32A-WP06 - Debt Service'!K$24,'H-32A-WP06 - Debt Service'!K$27/12,0)),"-")</f>
        <v>0</v>
      </c>
      <c r="N539" s="261"/>
      <c r="O539" s="261"/>
      <c r="P539" s="261">
        <f>IFERROR(IF(-SUM(P$20:P538)+P$15&lt;0.000001,0,IF($C539&gt;='H-32A-WP06 - Debt Service'!M$24,'H-32A-WP06 - Debt Service'!M$27/12,0)),"-")</f>
        <v>0</v>
      </c>
      <c r="Q539" s="261">
        <f>IFERROR(IF(-SUM(Q$20:Q538)+Q$15&lt;0.000001,0,IF($C539&gt;='H-32A-WP06 - Debt Service'!L$24,'H-32A-WP06 - Debt Service'!L$27/12,0)),"-")</f>
        <v>0</v>
      </c>
      <c r="R539" s="261">
        <f>IFERROR(IF(-SUM(R$20:R538)+R$15&lt;0.000001,0,IF($C539&gt;='H-32A-WP06 - Debt Service'!S$24,'H-32A-WP06 - Debt Service'!S$27/12,0)),"-")</f>
        <v>0</v>
      </c>
      <c r="S539" s="261">
        <f>IFERROR(IF(-SUM(S$20:S538)+S$15&lt;0.000001,0,IF($C539&gt;='H-32A-WP06 - Debt Service'!O$24,'H-32A-WP06 - Debt Service'!O$27/12,0)),"-")</f>
        <v>0</v>
      </c>
      <c r="T539" s="261">
        <f>IFERROR(IF(-SUM(T$20:T538)+T$15&lt;0.000001,0,IF($C539&gt;='H-32A-WP06 - Debt Service'!#REF!,'H-32A-WP06 - Debt Service'!#REF!/12,0)),"-")</f>
        <v>0</v>
      </c>
      <c r="U539" s="261">
        <f>IFERROR(IF(-SUM(U$20:U538)+U$15&lt;0.000001,0,IF($C539&gt;='H-32A-WP06 - Debt Service'!T$24,'H-32A-WP06 - Debt Service'!T$27/12,0)),"-")</f>
        <v>0</v>
      </c>
      <c r="V539" s="261">
        <f>IFERROR(IF(-SUM(V$20:V538)+V$15&lt;0.000001,0,IF($C539&gt;='H-32A-WP06 - Debt Service'!N$24,'H-32A-WP06 - Debt Service'!N$27/12,0)),"-")</f>
        <v>0</v>
      </c>
      <c r="W539" s="261">
        <f>IFERROR(IF(-SUM(W$20:W538)+W$15&lt;0.000001,0,IF($C539&gt;='H-32A-WP06 - Debt Service'!Q$24,'H-32A-WP06 - Debt Service'!Q$27/12,0)),"-")</f>
        <v>0</v>
      </c>
      <c r="X539" s="261">
        <f>IFERROR(IF(-SUM(X$20:X538)+X$15&lt;0.000001,0,IF($C539&gt;='H-32A-WP06 - Debt Service'!T$24,'H-32A-WP06 - Debt Service'!T$27/12,0)),"-")</f>
        <v>0</v>
      </c>
      <c r="Y539" s="261">
        <f>IFERROR(IF(-SUM(Y$20:Y538)+Y$15&lt;0.000001,0,IF($C539&gt;='H-32A-WP06 - Debt Service'!#REF!,'H-32A-WP06 - Debt Service'!#REF!/12,0)),"-")</f>
        <v>0</v>
      </c>
      <c r="Z539" s="261">
        <f>IFERROR(IF(-SUM(Z$20:Z538)+Z$15&lt;0.000001,0,IF($C539&gt;='H-32A-WP06 - Debt Service'!S$24,'H-32A-WP06 - Debt Service'!S$27/12,0)),"-")</f>
        <v>0</v>
      </c>
      <c r="AA539" s="261">
        <f>IFERROR(IF(-SUM(AA$20:AA538)+AA$15&lt;0.000001,0,IF($C539&gt;='H-32A-WP06 - Debt Service'!R$24,'H-32A-WP06 - Debt Service'!R$27/12,0)),"-")</f>
        <v>0</v>
      </c>
      <c r="AB539" s="261">
        <f>IFERROR(IF(-SUM(AB$20:AB538)+AB$15&lt;0.000001,0,IF($C539&gt;='H-32A-WP06 - Debt Service'!P$24,'H-32A-WP06 - Debt Service'!P$27/12,0)),"-")</f>
        <v>0</v>
      </c>
      <c r="AC539" s="261">
        <f>IFERROR(IF(-SUM(AC$20:AC538)+AC$15&lt;0.000001,0,IF($C539&gt;='H-32A-WP06 - Debt Service'!#REF!,'H-32A-WP06 - Debt Service'!#REF!/12,0)),"-")</f>
        <v>0</v>
      </c>
      <c r="AD539" s="261">
        <f>IFERROR(IF(-SUM(AD$20:AD538)+AD$15&lt;0.000001,0,IF($C539&gt;='H-32A-WP06 - Debt Service'!#REF!,'H-32A-WP06 - Debt Service'!#REF!/12,0)),"-")</f>
        <v>0</v>
      </c>
      <c r="AE539" s="261">
        <f>IFERROR(IF(-SUM(AE$20:AE538)+AE$15&lt;0.000001,0,IF($C539&gt;='H-32A-WP06 - Debt Service'!#REF!,'H-32A-WP06 - Debt Service'!#REF!/12,0)),"-")</f>
        <v>0</v>
      </c>
      <c r="AF539" s="261">
        <f>IFERROR(IF(-SUM(AF$20:AF538)+AF$15&lt;0.000001,0,IF($C539&gt;='H-32A-WP06 - Debt Service'!#REF!,'H-32A-WP06 - Debt Service'!#REF!/12,0)),"-")</f>
        <v>0</v>
      </c>
      <c r="AH539" s="252">
        <f t="shared" si="36"/>
        <v>2062</v>
      </c>
      <c r="AI539" s="273">
        <f t="shared" si="38"/>
        <v>59262</v>
      </c>
      <c r="AJ539" s="273"/>
      <c r="AK539" s="261" t="str">
        <f>IFERROR(IF(-SUM(AK$20:AK538)+AK$15&lt;0.000001,0,IF($C539&gt;='H-32A-WP06 - Debt Service'!AH$24,'H-32A-WP06 - Debt Service'!AH$27/12,0)),"-")</f>
        <v>-</v>
      </c>
      <c r="AL539" s="261">
        <f>IFERROR(IF(-SUM(AL$20:AL538)+AL$15&lt;0.000001,0,IF($C539&gt;='H-32A-WP06 - Debt Service'!AI$24,'H-32A-WP06 - Debt Service'!AI$27/12,0)),"-")</f>
        <v>0</v>
      </c>
      <c r="AM539" s="261">
        <f>IFERROR(IF(-SUM(AM$20:AM538)+AM$15&lt;0.000001,0,IF($C539&gt;='H-32A-WP06 - Debt Service'!AJ$24,'H-32A-WP06 - Debt Service'!AJ$27/12,0)),"-")</f>
        <v>0</v>
      </c>
      <c r="AN539" s="261">
        <f>IFERROR(IF(-SUM(AN$20:AN538)+AN$15&lt;0.000001,0,IF($C539&gt;='H-32A-WP06 - Debt Service'!AK$24,'H-32A-WP06 - Debt Service'!AK$27/12,0)),"-")</f>
        <v>0</v>
      </c>
      <c r="AO539" s="261">
        <f>IFERROR(IF(-SUM(AO$20:AO538)+AO$15&lt;0.000001,0,IF($C539&gt;='H-32A-WP06 - Debt Service'!AL$24,'H-32A-WP06 - Debt Service'!AL$27/12,0)),"-")</f>
        <v>0</v>
      </c>
      <c r="AP539" s="261">
        <f>IFERROR(IF(-SUM(AP$20:AP538)+AP$15&lt;0.000001,0,IF($C539&gt;='H-32A-WP06 - Debt Service'!AM$24,'H-32A-WP06 - Debt Service'!AM$27/12,0)),"-")</f>
        <v>0</v>
      </c>
      <c r="AQ539" s="261">
        <f>IFERROR(IF(-SUM(AQ$20:AQ538)+AQ$15&lt;0.000001,0,IF($C539&gt;='H-32A-WP06 - Debt Service'!AN$24,'H-32A-WP06 - Debt Service'!AN$27/12,0)),"-")</f>
        <v>0</v>
      </c>
      <c r="AR539" s="261">
        <f>IFERROR(IF(-SUM(AR$20:AR538)+AR$15&lt;0.000001,0,IF($C539&gt;='H-32A-WP06 - Debt Service'!AO$24,'H-32A-WP06 - Debt Service'!AO$27/12,0)),"-")</f>
        <v>0</v>
      </c>
      <c r="AS539" s="261">
        <f>IFERROR(IF(-SUM(AS$20:AS538)+AS$15&lt;0.000001,0,IF($C539&gt;='H-32A-WP06 - Debt Service'!AP$24,'H-32A-WP06 - Debt Service'!AP$27/12,0)),"-")</f>
        <v>0</v>
      </c>
      <c r="AT539" s="261">
        <f>IFERROR(IF(-SUM(AT$20:AT538)+AT$15&lt;0.000001,0,IF($C539&gt;='H-32A-WP06 - Debt Service'!AQ$24,'H-32A-WP06 - Debt Service'!AQ$27/12,0)),"-")</f>
        <v>0</v>
      </c>
    </row>
    <row r="540" spans="2:46" x14ac:dyDescent="0.35">
      <c r="B540" s="252">
        <f t="shared" si="35"/>
        <v>2062</v>
      </c>
      <c r="C540" s="273">
        <f t="shared" si="37"/>
        <v>59292</v>
      </c>
      <c r="D540" s="273"/>
      <c r="E540" s="261">
        <f>IFERROR(IF(-SUM(E$20:E539)+E$15&lt;0.000001,0,IF($C540&gt;='H-32A-WP06 - Debt Service'!C$24,'H-32A-WP06 - Debt Service'!C$27/12,0)),"-")</f>
        <v>0</v>
      </c>
      <c r="F540" s="261">
        <f>IFERROR(IF(-SUM(F$20:F539)+F$15&lt;0.000001,0,IF($C540&gt;='H-32A-WP06 - Debt Service'!D$24,'H-32A-WP06 - Debt Service'!D$27/12,0)),"-")</f>
        <v>0</v>
      </c>
      <c r="G540" s="261">
        <f>IFERROR(IF(-SUM(G$20:G539)+G$15&lt;0.000001,0,IF($C540&gt;='H-32A-WP06 - Debt Service'!E$24,'H-32A-WP06 - Debt Service'!E$27/12,0)),"-")</f>
        <v>0</v>
      </c>
      <c r="H540" s="261">
        <f>IFERROR(IF(-SUM(H$20:H539)+H$15&lt;0.000001,0,IF($C540&gt;='H-32A-WP06 - Debt Service'!F$24,'H-32A-WP06 - Debt Service'!F$27/12,0)),"-")</f>
        <v>0</v>
      </c>
      <c r="I540" s="261">
        <f>IFERROR(IF(-SUM(I$20:I539)+I$15&lt;0.000001,0,IF($C540&gt;='H-32A-WP06 - Debt Service'!G$24,'H-32A-WP06 - Debt Service'!G$27/12,0)),"-")</f>
        <v>0</v>
      </c>
      <c r="J540" s="261">
        <f>IFERROR(IF(-SUM(J$20:J539)+J$15&lt;0.000001,0,IF($C540&gt;='H-32A-WP06 - Debt Service'!H$24,'H-32A-WP06 - Debt Service'!H$27/12,0)),"-")</f>
        <v>0</v>
      </c>
      <c r="K540" s="261">
        <f>IFERROR(IF(-SUM(K$20:K539)+K$15&lt;0.000001,0,IF($C540&gt;='H-32A-WP06 - Debt Service'!I$24,'H-32A-WP06 - Debt Service'!I$27/12,0)),"-")</f>
        <v>0</v>
      </c>
      <c r="L540" s="261">
        <f>IFERROR(IF(-SUM(L$20:L539)+L$15&lt;0.000001,0,IF($C540&gt;='H-32A-WP06 - Debt Service'!J$24,'H-32A-WP06 - Debt Service'!J$27/12,0)),"-")</f>
        <v>0</v>
      </c>
      <c r="M540" s="261">
        <f>IFERROR(IF(-SUM(M$20:M539)+M$15&lt;0.000001,0,IF($C540&gt;='H-32A-WP06 - Debt Service'!K$24,'H-32A-WP06 - Debt Service'!K$27/12,0)),"-")</f>
        <v>0</v>
      </c>
      <c r="N540" s="261"/>
      <c r="O540" s="261"/>
      <c r="P540" s="261">
        <f>IFERROR(IF(-SUM(P$20:P539)+P$15&lt;0.000001,0,IF($C540&gt;='H-32A-WP06 - Debt Service'!M$24,'H-32A-WP06 - Debt Service'!M$27/12,0)),"-")</f>
        <v>0</v>
      </c>
      <c r="Q540" s="261">
        <f>IFERROR(IF(-SUM(Q$20:Q539)+Q$15&lt;0.000001,0,IF($C540&gt;='H-32A-WP06 - Debt Service'!L$24,'H-32A-WP06 - Debt Service'!L$27/12,0)),"-")</f>
        <v>0</v>
      </c>
      <c r="R540" s="261">
        <f>IFERROR(IF(-SUM(R$20:R539)+R$15&lt;0.000001,0,IF($C540&gt;='H-32A-WP06 - Debt Service'!S$24,'H-32A-WP06 - Debt Service'!S$27/12,0)),"-")</f>
        <v>0</v>
      </c>
      <c r="S540" s="261">
        <f>IFERROR(IF(-SUM(S$20:S539)+S$15&lt;0.000001,0,IF($C540&gt;='H-32A-WP06 - Debt Service'!O$24,'H-32A-WP06 - Debt Service'!O$27/12,0)),"-")</f>
        <v>0</v>
      </c>
      <c r="T540" s="261">
        <f>IFERROR(IF(-SUM(T$20:T539)+T$15&lt;0.000001,0,IF($C540&gt;='H-32A-WP06 - Debt Service'!#REF!,'H-32A-WP06 - Debt Service'!#REF!/12,0)),"-")</f>
        <v>0</v>
      </c>
      <c r="U540" s="261">
        <f>IFERROR(IF(-SUM(U$20:U539)+U$15&lt;0.000001,0,IF($C540&gt;='H-32A-WP06 - Debt Service'!T$24,'H-32A-WP06 - Debt Service'!T$27/12,0)),"-")</f>
        <v>0</v>
      </c>
      <c r="V540" s="261">
        <f>IFERROR(IF(-SUM(V$20:V539)+V$15&lt;0.000001,0,IF($C540&gt;='H-32A-WP06 - Debt Service'!N$24,'H-32A-WP06 - Debt Service'!N$27/12,0)),"-")</f>
        <v>0</v>
      </c>
      <c r="W540" s="261">
        <f>IFERROR(IF(-SUM(W$20:W539)+W$15&lt;0.000001,0,IF($C540&gt;='H-32A-WP06 - Debt Service'!Q$24,'H-32A-WP06 - Debt Service'!Q$27/12,0)),"-")</f>
        <v>0</v>
      </c>
      <c r="X540" s="261">
        <f>IFERROR(IF(-SUM(X$20:X539)+X$15&lt;0.000001,0,IF($C540&gt;='H-32A-WP06 - Debt Service'!T$24,'H-32A-WP06 - Debt Service'!T$27/12,0)),"-")</f>
        <v>0</v>
      </c>
      <c r="Y540" s="261">
        <f>IFERROR(IF(-SUM(Y$20:Y539)+Y$15&lt;0.000001,0,IF($C540&gt;='H-32A-WP06 - Debt Service'!#REF!,'H-32A-WP06 - Debt Service'!#REF!/12,0)),"-")</f>
        <v>0</v>
      </c>
      <c r="Z540" s="261">
        <f>IFERROR(IF(-SUM(Z$20:Z539)+Z$15&lt;0.000001,0,IF($C540&gt;='H-32A-WP06 - Debt Service'!S$24,'H-32A-WP06 - Debt Service'!S$27/12,0)),"-")</f>
        <v>0</v>
      </c>
      <c r="AA540" s="261">
        <f>IFERROR(IF(-SUM(AA$20:AA539)+AA$15&lt;0.000001,0,IF($C540&gt;='H-32A-WP06 - Debt Service'!R$24,'H-32A-WP06 - Debt Service'!R$27/12,0)),"-")</f>
        <v>0</v>
      </c>
      <c r="AB540" s="261">
        <f>IFERROR(IF(-SUM(AB$20:AB539)+AB$15&lt;0.000001,0,IF($C540&gt;='H-32A-WP06 - Debt Service'!P$24,'H-32A-WP06 - Debt Service'!P$27/12,0)),"-")</f>
        <v>0</v>
      </c>
      <c r="AC540" s="261">
        <f>IFERROR(IF(-SUM(AC$20:AC539)+AC$15&lt;0.000001,0,IF($C540&gt;='H-32A-WP06 - Debt Service'!#REF!,'H-32A-WP06 - Debt Service'!#REF!/12,0)),"-")</f>
        <v>0</v>
      </c>
      <c r="AD540" s="261">
        <f>IFERROR(IF(-SUM(AD$20:AD539)+AD$15&lt;0.000001,0,IF($C540&gt;='H-32A-WP06 - Debt Service'!#REF!,'H-32A-WP06 - Debt Service'!#REF!/12,0)),"-")</f>
        <v>0</v>
      </c>
      <c r="AE540" s="261">
        <f>IFERROR(IF(-SUM(AE$20:AE539)+AE$15&lt;0.000001,0,IF($C540&gt;='H-32A-WP06 - Debt Service'!#REF!,'H-32A-WP06 - Debt Service'!#REF!/12,0)),"-")</f>
        <v>0</v>
      </c>
      <c r="AF540" s="261">
        <f>IFERROR(IF(-SUM(AF$20:AF539)+AF$15&lt;0.000001,0,IF($C540&gt;='H-32A-WP06 - Debt Service'!#REF!,'H-32A-WP06 - Debt Service'!#REF!/12,0)),"-")</f>
        <v>0</v>
      </c>
      <c r="AH540" s="252">
        <f t="shared" si="36"/>
        <v>2062</v>
      </c>
      <c r="AI540" s="273">
        <f t="shared" si="38"/>
        <v>59292</v>
      </c>
      <c r="AJ540" s="273"/>
      <c r="AK540" s="261" t="str">
        <f>IFERROR(IF(-SUM(AK$20:AK539)+AK$15&lt;0.000001,0,IF($C540&gt;='H-32A-WP06 - Debt Service'!AH$24,'H-32A-WP06 - Debt Service'!AH$27/12,0)),"-")</f>
        <v>-</v>
      </c>
      <c r="AL540" s="261">
        <f>IFERROR(IF(-SUM(AL$20:AL539)+AL$15&lt;0.000001,0,IF($C540&gt;='H-32A-WP06 - Debt Service'!AI$24,'H-32A-WP06 - Debt Service'!AI$27/12,0)),"-")</f>
        <v>0</v>
      </c>
      <c r="AM540" s="261">
        <f>IFERROR(IF(-SUM(AM$20:AM539)+AM$15&lt;0.000001,0,IF($C540&gt;='H-32A-WP06 - Debt Service'!AJ$24,'H-32A-WP06 - Debt Service'!AJ$27/12,0)),"-")</f>
        <v>0</v>
      </c>
      <c r="AN540" s="261">
        <f>IFERROR(IF(-SUM(AN$20:AN539)+AN$15&lt;0.000001,0,IF($C540&gt;='H-32A-WP06 - Debt Service'!AK$24,'H-32A-WP06 - Debt Service'!AK$27/12,0)),"-")</f>
        <v>0</v>
      </c>
      <c r="AO540" s="261">
        <f>IFERROR(IF(-SUM(AO$20:AO539)+AO$15&lt;0.000001,0,IF($C540&gt;='H-32A-WP06 - Debt Service'!AL$24,'H-32A-WP06 - Debt Service'!AL$27/12,0)),"-")</f>
        <v>0</v>
      </c>
      <c r="AP540" s="261">
        <f>IFERROR(IF(-SUM(AP$20:AP539)+AP$15&lt;0.000001,0,IF($C540&gt;='H-32A-WP06 - Debt Service'!AM$24,'H-32A-WP06 - Debt Service'!AM$27/12,0)),"-")</f>
        <v>0</v>
      </c>
      <c r="AQ540" s="261">
        <f>IFERROR(IF(-SUM(AQ$20:AQ539)+AQ$15&lt;0.000001,0,IF($C540&gt;='H-32A-WP06 - Debt Service'!AN$24,'H-32A-WP06 - Debt Service'!AN$27/12,0)),"-")</f>
        <v>0</v>
      </c>
      <c r="AR540" s="261">
        <f>IFERROR(IF(-SUM(AR$20:AR539)+AR$15&lt;0.000001,0,IF($C540&gt;='H-32A-WP06 - Debt Service'!AO$24,'H-32A-WP06 - Debt Service'!AO$27/12,0)),"-")</f>
        <v>0</v>
      </c>
      <c r="AS540" s="261">
        <f>IFERROR(IF(-SUM(AS$20:AS539)+AS$15&lt;0.000001,0,IF($C540&gt;='H-32A-WP06 - Debt Service'!AP$24,'H-32A-WP06 - Debt Service'!AP$27/12,0)),"-")</f>
        <v>0</v>
      </c>
      <c r="AT540" s="261">
        <f>IFERROR(IF(-SUM(AT$20:AT539)+AT$15&lt;0.000001,0,IF($C540&gt;='H-32A-WP06 - Debt Service'!AQ$24,'H-32A-WP06 - Debt Service'!AQ$27/12,0)),"-")</f>
        <v>0</v>
      </c>
    </row>
    <row r="541" spans="2:46" x14ac:dyDescent="0.35">
      <c r="B541" s="252">
        <f t="shared" si="35"/>
        <v>2062</v>
      </c>
      <c r="C541" s="273">
        <f t="shared" si="37"/>
        <v>59323</v>
      </c>
      <c r="D541" s="273"/>
      <c r="E541" s="261">
        <f>IFERROR(IF(-SUM(E$20:E540)+E$15&lt;0.000001,0,IF($C541&gt;='H-32A-WP06 - Debt Service'!C$24,'H-32A-WP06 - Debt Service'!C$27/12,0)),"-")</f>
        <v>0</v>
      </c>
      <c r="F541" s="261">
        <f>IFERROR(IF(-SUM(F$20:F540)+F$15&lt;0.000001,0,IF($C541&gt;='H-32A-WP06 - Debt Service'!D$24,'H-32A-WP06 - Debt Service'!D$27/12,0)),"-")</f>
        <v>0</v>
      </c>
      <c r="G541" s="261">
        <f>IFERROR(IF(-SUM(G$20:G540)+G$15&lt;0.000001,0,IF($C541&gt;='H-32A-WP06 - Debt Service'!E$24,'H-32A-WP06 - Debt Service'!E$27/12,0)),"-")</f>
        <v>0</v>
      </c>
      <c r="H541" s="261">
        <f>IFERROR(IF(-SUM(H$20:H540)+H$15&lt;0.000001,0,IF($C541&gt;='H-32A-WP06 - Debt Service'!F$24,'H-32A-WP06 - Debt Service'!F$27/12,0)),"-")</f>
        <v>0</v>
      </c>
      <c r="I541" s="261">
        <f>IFERROR(IF(-SUM(I$20:I540)+I$15&lt;0.000001,0,IF($C541&gt;='H-32A-WP06 - Debt Service'!G$24,'H-32A-WP06 - Debt Service'!G$27/12,0)),"-")</f>
        <v>0</v>
      </c>
      <c r="J541" s="261">
        <f>IFERROR(IF(-SUM(J$20:J540)+J$15&lt;0.000001,0,IF($C541&gt;='H-32A-WP06 - Debt Service'!H$24,'H-32A-WP06 - Debt Service'!H$27/12,0)),"-")</f>
        <v>0</v>
      </c>
      <c r="K541" s="261">
        <f>IFERROR(IF(-SUM(K$20:K540)+K$15&lt;0.000001,0,IF($C541&gt;='H-32A-WP06 - Debt Service'!I$24,'H-32A-WP06 - Debt Service'!I$27/12,0)),"-")</f>
        <v>0</v>
      </c>
      <c r="L541" s="261">
        <f>IFERROR(IF(-SUM(L$20:L540)+L$15&lt;0.000001,0,IF($C541&gt;='H-32A-WP06 - Debt Service'!J$24,'H-32A-WP06 - Debt Service'!J$27/12,0)),"-")</f>
        <v>0</v>
      </c>
      <c r="M541" s="261">
        <f>IFERROR(IF(-SUM(M$20:M540)+M$15&lt;0.000001,0,IF($C541&gt;='H-32A-WP06 - Debt Service'!K$24,'H-32A-WP06 - Debt Service'!K$27/12,0)),"-")</f>
        <v>0</v>
      </c>
      <c r="N541" s="261"/>
      <c r="O541" s="261"/>
      <c r="P541" s="261">
        <f>IFERROR(IF(-SUM(P$20:P540)+P$15&lt;0.000001,0,IF($C541&gt;='H-32A-WP06 - Debt Service'!M$24,'H-32A-WP06 - Debt Service'!M$27/12,0)),"-")</f>
        <v>0</v>
      </c>
      <c r="Q541" s="261">
        <f>IFERROR(IF(-SUM(Q$20:Q540)+Q$15&lt;0.000001,0,IF($C541&gt;='H-32A-WP06 - Debt Service'!L$24,'H-32A-WP06 - Debt Service'!L$27/12,0)),"-")</f>
        <v>0</v>
      </c>
      <c r="R541" s="261">
        <f>IFERROR(IF(-SUM(R$20:R540)+R$15&lt;0.000001,0,IF($C541&gt;='H-32A-WP06 - Debt Service'!S$24,'H-32A-WP06 - Debt Service'!S$27/12,0)),"-")</f>
        <v>0</v>
      </c>
      <c r="S541" s="261">
        <f>IFERROR(IF(-SUM(S$20:S540)+S$15&lt;0.000001,0,IF($C541&gt;='H-32A-WP06 - Debt Service'!O$24,'H-32A-WP06 - Debt Service'!O$27/12,0)),"-")</f>
        <v>0</v>
      </c>
      <c r="T541" s="261">
        <f>IFERROR(IF(-SUM(T$20:T540)+T$15&lt;0.000001,0,IF($C541&gt;='H-32A-WP06 - Debt Service'!#REF!,'H-32A-WP06 - Debt Service'!#REF!/12,0)),"-")</f>
        <v>0</v>
      </c>
      <c r="U541" s="261">
        <f>IFERROR(IF(-SUM(U$20:U540)+U$15&lt;0.000001,0,IF($C541&gt;='H-32A-WP06 - Debt Service'!T$24,'H-32A-WP06 - Debt Service'!T$27/12,0)),"-")</f>
        <v>0</v>
      </c>
      <c r="V541" s="261">
        <f>IFERROR(IF(-SUM(V$20:V540)+V$15&lt;0.000001,0,IF($C541&gt;='H-32A-WP06 - Debt Service'!N$24,'H-32A-WP06 - Debt Service'!N$27/12,0)),"-")</f>
        <v>0</v>
      </c>
      <c r="W541" s="261">
        <f>IFERROR(IF(-SUM(W$20:W540)+W$15&lt;0.000001,0,IF($C541&gt;='H-32A-WP06 - Debt Service'!Q$24,'H-32A-WP06 - Debt Service'!Q$27/12,0)),"-")</f>
        <v>0</v>
      </c>
      <c r="X541" s="261">
        <f>IFERROR(IF(-SUM(X$20:X540)+X$15&lt;0.000001,0,IF($C541&gt;='H-32A-WP06 - Debt Service'!T$24,'H-32A-WP06 - Debt Service'!T$27/12,0)),"-")</f>
        <v>0</v>
      </c>
      <c r="Y541" s="261">
        <f>IFERROR(IF(-SUM(Y$20:Y540)+Y$15&lt;0.000001,0,IF($C541&gt;='H-32A-WP06 - Debt Service'!#REF!,'H-32A-WP06 - Debt Service'!#REF!/12,0)),"-")</f>
        <v>0</v>
      </c>
      <c r="Z541" s="261">
        <f>IFERROR(IF(-SUM(Z$20:Z540)+Z$15&lt;0.000001,0,IF($C541&gt;='H-32A-WP06 - Debt Service'!S$24,'H-32A-WP06 - Debt Service'!S$27/12,0)),"-")</f>
        <v>0</v>
      </c>
      <c r="AA541" s="261">
        <f>IFERROR(IF(-SUM(AA$20:AA540)+AA$15&lt;0.000001,0,IF($C541&gt;='H-32A-WP06 - Debt Service'!R$24,'H-32A-WP06 - Debt Service'!R$27/12,0)),"-")</f>
        <v>0</v>
      </c>
      <c r="AB541" s="261">
        <f>IFERROR(IF(-SUM(AB$20:AB540)+AB$15&lt;0.000001,0,IF($C541&gt;='H-32A-WP06 - Debt Service'!P$24,'H-32A-WP06 - Debt Service'!P$27/12,0)),"-")</f>
        <v>0</v>
      </c>
      <c r="AC541" s="261">
        <f>IFERROR(IF(-SUM(AC$20:AC540)+AC$15&lt;0.000001,0,IF($C541&gt;='H-32A-WP06 - Debt Service'!#REF!,'H-32A-WP06 - Debt Service'!#REF!/12,0)),"-")</f>
        <v>0</v>
      </c>
      <c r="AD541" s="261">
        <f>IFERROR(IF(-SUM(AD$20:AD540)+AD$15&lt;0.000001,0,IF($C541&gt;='H-32A-WP06 - Debt Service'!#REF!,'H-32A-WP06 - Debt Service'!#REF!/12,0)),"-")</f>
        <v>0</v>
      </c>
      <c r="AE541" s="261">
        <f>IFERROR(IF(-SUM(AE$20:AE540)+AE$15&lt;0.000001,0,IF($C541&gt;='H-32A-WP06 - Debt Service'!#REF!,'H-32A-WP06 - Debt Service'!#REF!/12,0)),"-")</f>
        <v>0</v>
      </c>
      <c r="AF541" s="261">
        <f>IFERROR(IF(-SUM(AF$20:AF540)+AF$15&lt;0.000001,0,IF($C541&gt;='H-32A-WP06 - Debt Service'!#REF!,'H-32A-WP06 - Debt Service'!#REF!/12,0)),"-")</f>
        <v>0</v>
      </c>
      <c r="AH541" s="252">
        <f t="shared" si="36"/>
        <v>2062</v>
      </c>
      <c r="AI541" s="273">
        <f t="shared" si="38"/>
        <v>59323</v>
      </c>
      <c r="AJ541" s="273"/>
      <c r="AK541" s="261" t="str">
        <f>IFERROR(IF(-SUM(AK$20:AK540)+AK$15&lt;0.000001,0,IF($C541&gt;='H-32A-WP06 - Debt Service'!AH$24,'H-32A-WP06 - Debt Service'!AH$27/12,0)),"-")</f>
        <v>-</v>
      </c>
      <c r="AL541" s="261">
        <f>IFERROR(IF(-SUM(AL$20:AL540)+AL$15&lt;0.000001,0,IF($C541&gt;='H-32A-WP06 - Debt Service'!AI$24,'H-32A-WP06 - Debt Service'!AI$27/12,0)),"-")</f>
        <v>0</v>
      </c>
      <c r="AM541" s="261">
        <f>IFERROR(IF(-SUM(AM$20:AM540)+AM$15&lt;0.000001,0,IF($C541&gt;='H-32A-WP06 - Debt Service'!AJ$24,'H-32A-WP06 - Debt Service'!AJ$27/12,0)),"-")</f>
        <v>0</v>
      </c>
      <c r="AN541" s="261">
        <f>IFERROR(IF(-SUM(AN$20:AN540)+AN$15&lt;0.000001,0,IF($C541&gt;='H-32A-WP06 - Debt Service'!AK$24,'H-32A-WP06 - Debt Service'!AK$27/12,0)),"-")</f>
        <v>0</v>
      </c>
      <c r="AO541" s="261">
        <f>IFERROR(IF(-SUM(AO$20:AO540)+AO$15&lt;0.000001,0,IF($C541&gt;='H-32A-WP06 - Debt Service'!AL$24,'H-32A-WP06 - Debt Service'!AL$27/12,0)),"-")</f>
        <v>0</v>
      </c>
      <c r="AP541" s="261">
        <f>IFERROR(IF(-SUM(AP$20:AP540)+AP$15&lt;0.000001,0,IF($C541&gt;='H-32A-WP06 - Debt Service'!AM$24,'H-32A-WP06 - Debt Service'!AM$27/12,0)),"-")</f>
        <v>0</v>
      </c>
      <c r="AQ541" s="261">
        <f>IFERROR(IF(-SUM(AQ$20:AQ540)+AQ$15&lt;0.000001,0,IF($C541&gt;='H-32A-WP06 - Debt Service'!AN$24,'H-32A-WP06 - Debt Service'!AN$27/12,0)),"-")</f>
        <v>0</v>
      </c>
      <c r="AR541" s="261">
        <f>IFERROR(IF(-SUM(AR$20:AR540)+AR$15&lt;0.000001,0,IF($C541&gt;='H-32A-WP06 - Debt Service'!AO$24,'H-32A-WP06 - Debt Service'!AO$27/12,0)),"-")</f>
        <v>0</v>
      </c>
      <c r="AS541" s="261">
        <f>IFERROR(IF(-SUM(AS$20:AS540)+AS$15&lt;0.000001,0,IF($C541&gt;='H-32A-WP06 - Debt Service'!AP$24,'H-32A-WP06 - Debt Service'!AP$27/12,0)),"-")</f>
        <v>0</v>
      </c>
      <c r="AT541" s="261">
        <f>IFERROR(IF(-SUM(AT$20:AT540)+AT$15&lt;0.000001,0,IF($C541&gt;='H-32A-WP06 - Debt Service'!AQ$24,'H-32A-WP06 - Debt Service'!AQ$27/12,0)),"-")</f>
        <v>0</v>
      </c>
    </row>
    <row r="542" spans="2:46" x14ac:dyDescent="0.35">
      <c r="B542" s="252">
        <f t="shared" si="35"/>
        <v>2062</v>
      </c>
      <c r="C542" s="273">
        <f t="shared" si="37"/>
        <v>59353</v>
      </c>
      <c r="D542" s="273"/>
      <c r="E542" s="261">
        <f>IFERROR(IF(-SUM(E$20:E541)+E$15&lt;0.000001,0,IF($C542&gt;='H-32A-WP06 - Debt Service'!C$24,'H-32A-WP06 - Debt Service'!C$27/12,0)),"-")</f>
        <v>0</v>
      </c>
      <c r="F542" s="261">
        <f>IFERROR(IF(-SUM(F$20:F541)+F$15&lt;0.000001,0,IF($C542&gt;='H-32A-WP06 - Debt Service'!D$24,'H-32A-WP06 - Debt Service'!D$27/12,0)),"-")</f>
        <v>0</v>
      </c>
      <c r="G542" s="261">
        <f>IFERROR(IF(-SUM(G$20:G541)+G$15&lt;0.000001,0,IF($C542&gt;='H-32A-WP06 - Debt Service'!E$24,'H-32A-WP06 - Debt Service'!E$27/12,0)),"-")</f>
        <v>0</v>
      </c>
      <c r="H542" s="261">
        <f>IFERROR(IF(-SUM(H$20:H541)+H$15&lt;0.000001,0,IF($C542&gt;='H-32A-WP06 - Debt Service'!F$24,'H-32A-WP06 - Debt Service'!F$27/12,0)),"-")</f>
        <v>0</v>
      </c>
      <c r="I542" s="261">
        <f>IFERROR(IF(-SUM(I$20:I541)+I$15&lt;0.000001,0,IF($C542&gt;='H-32A-WP06 - Debt Service'!G$24,'H-32A-WP06 - Debt Service'!G$27/12,0)),"-")</f>
        <v>0</v>
      </c>
      <c r="J542" s="261">
        <f>IFERROR(IF(-SUM(J$20:J541)+J$15&lt;0.000001,0,IF($C542&gt;='H-32A-WP06 - Debt Service'!H$24,'H-32A-WP06 - Debt Service'!H$27/12,0)),"-")</f>
        <v>0</v>
      </c>
      <c r="K542" s="261">
        <f>IFERROR(IF(-SUM(K$20:K541)+K$15&lt;0.000001,0,IF($C542&gt;='H-32A-WP06 - Debt Service'!I$24,'H-32A-WP06 - Debt Service'!I$27/12,0)),"-")</f>
        <v>0</v>
      </c>
      <c r="L542" s="261">
        <f>IFERROR(IF(-SUM(L$20:L541)+L$15&lt;0.000001,0,IF($C542&gt;='H-32A-WP06 - Debt Service'!J$24,'H-32A-WP06 - Debt Service'!J$27/12,0)),"-")</f>
        <v>0</v>
      </c>
      <c r="M542" s="261">
        <f>IFERROR(IF(-SUM(M$20:M541)+M$15&lt;0.000001,0,IF($C542&gt;='H-32A-WP06 - Debt Service'!K$24,'H-32A-WP06 - Debt Service'!K$27/12,0)),"-")</f>
        <v>0</v>
      </c>
      <c r="N542" s="261"/>
      <c r="O542" s="261"/>
      <c r="P542" s="261">
        <f>IFERROR(IF(-SUM(P$20:P541)+P$15&lt;0.000001,0,IF($C542&gt;='H-32A-WP06 - Debt Service'!M$24,'H-32A-WP06 - Debt Service'!M$27/12,0)),"-")</f>
        <v>0</v>
      </c>
      <c r="Q542" s="261">
        <f>IFERROR(IF(-SUM(Q$20:Q541)+Q$15&lt;0.000001,0,IF($C542&gt;='H-32A-WP06 - Debt Service'!L$24,'H-32A-WP06 - Debt Service'!L$27/12,0)),"-")</f>
        <v>0</v>
      </c>
      <c r="R542" s="261">
        <f>IFERROR(IF(-SUM(R$20:R541)+R$15&lt;0.000001,0,IF($C542&gt;='H-32A-WP06 - Debt Service'!S$24,'H-32A-WP06 - Debt Service'!S$27/12,0)),"-")</f>
        <v>0</v>
      </c>
      <c r="S542" s="261">
        <f>IFERROR(IF(-SUM(S$20:S541)+S$15&lt;0.000001,0,IF($C542&gt;='H-32A-WP06 - Debt Service'!O$24,'H-32A-WP06 - Debt Service'!O$27/12,0)),"-")</f>
        <v>0</v>
      </c>
      <c r="T542" s="261">
        <f>IFERROR(IF(-SUM(T$20:T541)+T$15&lt;0.000001,0,IF($C542&gt;='H-32A-WP06 - Debt Service'!#REF!,'H-32A-WP06 - Debt Service'!#REF!/12,0)),"-")</f>
        <v>0</v>
      </c>
      <c r="U542" s="261">
        <f>IFERROR(IF(-SUM(U$20:U541)+U$15&lt;0.000001,0,IF($C542&gt;='H-32A-WP06 - Debt Service'!T$24,'H-32A-WP06 - Debt Service'!T$27/12,0)),"-")</f>
        <v>0</v>
      </c>
      <c r="V542" s="261">
        <f>IFERROR(IF(-SUM(V$20:V541)+V$15&lt;0.000001,0,IF($C542&gt;='H-32A-WP06 - Debt Service'!N$24,'H-32A-WP06 - Debt Service'!N$27/12,0)),"-")</f>
        <v>0</v>
      </c>
      <c r="W542" s="261">
        <f>IFERROR(IF(-SUM(W$20:W541)+W$15&lt;0.000001,0,IF($C542&gt;='H-32A-WP06 - Debt Service'!Q$24,'H-32A-WP06 - Debt Service'!Q$27/12,0)),"-")</f>
        <v>0</v>
      </c>
      <c r="X542" s="261">
        <f>IFERROR(IF(-SUM(X$20:X541)+X$15&lt;0.000001,0,IF($C542&gt;='H-32A-WP06 - Debt Service'!T$24,'H-32A-WP06 - Debt Service'!T$27/12,0)),"-")</f>
        <v>0</v>
      </c>
      <c r="Y542" s="261">
        <f>IFERROR(IF(-SUM(Y$20:Y541)+Y$15&lt;0.000001,0,IF($C542&gt;='H-32A-WP06 - Debt Service'!#REF!,'H-32A-WP06 - Debt Service'!#REF!/12,0)),"-")</f>
        <v>0</v>
      </c>
      <c r="Z542" s="261">
        <f>IFERROR(IF(-SUM(Z$20:Z541)+Z$15&lt;0.000001,0,IF($C542&gt;='H-32A-WP06 - Debt Service'!S$24,'H-32A-WP06 - Debt Service'!S$27/12,0)),"-")</f>
        <v>0</v>
      </c>
      <c r="AA542" s="261">
        <f>IFERROR(IF(-SUM(AA$20:AA541)+AA$15&lt;0.000001,0,IF($C542&gt;='H-32A-WP06 - Debt Service'!R$24,'H-32A-WP06 - Debt Service'!R$27/12,0)),"-")</f>
        <v>0</v>
      </c>
      <c r="AB542" s="261">
        <f>IFERROR(IF(-SUM(AB$20:AB541)+AB$15&lt;0.000001,0,IF($C542&gt;='H-32A-WP06 - Debt Service'!P$24,'H-32A-WP06 - Debt Service'!P$27/12,0)),"-")</f>
        <v>0</v>
      </c>
      <c r="AC542" s="261">
        <f>IFERROR(IF(-SUM(AC$20:AC541)+AC$15&lt;0.000001,0,IF($C542&gt;='H-32A-WP06 - Debt Service'!#REF!,'H-32A-WP06 - Debt Service'!#REF!/12,0)),"-")</f>
        <v>0</v>
      </c>
      <c r="AD542" s="261">
        <f>IFERROR(IF(-SUM(AD$20:AD541)+AD$15&lt;0.000001,0,IF($C542&gt;='H-32A-WP06 - Debt Service'!#REF!,'H-32A-WP06 - Debt Service'!#REF!/12,0)),"-")</f>
        <v>0</v>
      </c>
      <c r="AE542" s="261">
        <f>IFERROR(IF(-SUM(AE$20:AE541)+AE$15&lt;0.000001,0,IF($C542&gt;='H-32A-WP06 - Debt Service'!#REF!,'H-32A-WP06 - Debt Service'!#REF!/12,0)),"-")</f>
        <v>0</v>
      </c>
      <c r="AF542" s="261">
        <f>IFERROR(IF(-SUM(AF$20:AF541)+AF$15&lt;0.000001,0,IF($C542&gt;='H-32A-WP06 - Debt Service'!#REF!,'H-32A-WP06 - Debt Service'!#REF!/12,0)),"-")</f>
        <v>0</v>
      </c>
      <c r="AH542" s="252">
        <f t="shared" si="36"/>
        <v>2062</v>
      </c>
      <c r="AI542" s="273">
        <f t="shared" si="38"/>
        <v>59353</v>
      </c>
      <c r="AJ542" s="273"/>
      <c r="AK542" s="261" t="str">
        <f>IFERROR(IF(-SUM(AK$20:AK541)+AK$15&lt;0.000001,0,IF($C542&gt;='H-32A-WP06 - Debt Service'!AH$24,'H-32A-WP06 - Debt Service'!AH$27/12,0)),"-")</f>
        <v>-</v>
      </c>
      <c r="AL542" s="261">
        <f>IFERROR(IF(-SUM(AL$20:AL541)+AL$15&lt;0.000001,0,IF($C542&gt;='H-32A-WP06 - Debt Service'!AI$24,'H-32A-WP06 - Debt Service'!AI$27/12,0)),"-")</f>
        <v>0</v>
      </c>
      <c r="AM542" s="261">
        <f>IFERROR(IF(-SUM(AM$20:AM541)+AM$15&lt;0.000001,0,IF($C542&gt;='H-32A-WP06 - Debt Service'!AJ$24,'H-32A-WP06 - Debt Service'!AJ$27/12,0)),"-")</f>
        <v>0</v>
      </c>
      <c r="AN542" s="261">
        <f>IFERROR(IF(-SUM(AN$20:AN541)+AN$15&lt;0.000001,0,IF($C542&gt;='H-32A-WP06 - Debt Service'!AK$24,'H-32A-WP06 - Debt Service'!AK$27/12,0)),"-")</f>
        <v>0</v>
      </c>
      <c r="AO542" s="261">
        <f>IFERROR(IF(-SUM(AO$20:AO541)+AO$15&lt;0.000001,0,IF($C542&gt;='H-32A-WP06 - Debt Service'!AL$24,'H-32A-WP06 - Debt Service'!AL$27/12,0)),"-")</f>
        <v>0</v>
      </c>
      <c r="AP542" s="261">
        <f>IFERROR(IF(-SUM(AP$20:AP541)+AP$15&lt;0.000001,0,IF($C542&gt;='H-32A-WP06 - Debt Service'!AM$24,'H-32A-WP06 - Debt Service'!AM$27/12,0)),"-")</f>
        <v>0</v>
      </c>
      <c r="AQ542" s="261">
        <f>IFERROR(IF(-SUM(AQ$20:AQ541)+AQ$15&lt;0.000001,0,IF($C542&gt;='H-32A-WP06 - Debt Service'!AN$24,'H-32A-WP06 - Debt Service'!AN$27/12,0)),"-")</f>
        <v>0</v>
      </c>
      <c r="AR542" s="261">
        <f>IFERROR(IF(-SUM(AR$20:AR541)+AR$15&lt;0.000001,0,IF($C542&gt;='H-32A-WP06 - Debt Service'!AO$24,'H-32A-WP06 - Debt Service'!AO$27/12,0)),"-")</f>
        <v>0</v>
      </c>
      <c r="AS542" s="261">
        <f>IFERROR(IF(-SUM(AS$20:AS541)+AS$15&lt;0.000001,0,IF($C542&gt;='H-32A-WP06 - Debt Service'!AP$24,'H-32A-WP06 - Debt Service'!AP$27/12,0)),"-")</f>
        <v>0</v>
      </c>
      <c r="AT542" s="261">
        <f>IFERROR(IF(-SUM(AT$20:AT541)+AT$15&lt;0.000001,0,IF($C542&gt;='H-32A-WP06 - Debt Service'!AQ$24,'H-32A-WP06 - Debt Service'!AQ$27/12,0)),"-")</f>
        <v>0</v>
      </c>
    </row>
    <row r="543" spans="2:46" x14ac:dyDescent="0.35">
      <c r="B543" s="252">
        <f t="shared" si="35"/>
        <v>2062</v>
      </c>
      <c r="C543" s="273">
        <f t="shared" si="37"/>
        <v>59384</v>
      </c>
      <c r="D543" s="273"/>
      <c r="E543" s="261">
        <f>IFERROR(IF(-SUM(E$20:E542)+E$15&lt;0.000001,0,IF($C543&gt;='H-32A-WP06 - Debt Service'!C$24,'H-32A-WP06 - Debt Service'!C$27/12,0)),"-")</f>
        <v>0</v>
      </c>
      <c r="F543" s="261">
        <f>IFERROR(IF(-SUM(F$20:F542)+F$15&lt;0.000001,0,IF($C543&gt;='H-32A-WP06 - Debt Service'!D$24,'H-32A-WP06 - Debt Service'!D$27/12,0)),"-")</f>
        <v>0</v>
      </c>
      <c r="G543" s="261">
        <f>IFERROR(IF(-SUM(G$20:G542)+G$15&lt;0.000001,0,IF($C543&gt;='H-32A-WP06 - Debt Service'!E$24,'H-32A-WP06 - Debt Service'!E$27/12,0)),"-")</f>
        <v>0</v>
      </c>
      <c r="H543" s="261">
        <f>IFERROR(IF(-SUM(H$20:H542)+H$15&lt;0.000001,0,IF($C543&gt;='H-32A-WP06 - Debt Service'!F$24,'H-32A-WP06 - Debt Service'!F$27/12,0)),"-")</f>
        <v>0</v>
      </c>
      <c r="I543" s="261">
        <f>IFERROR(IF(-SUM(I$20:I542)+I$15&lt;0.000001,0,IF($C543&gt;='H-32A-WP06 - Debt Service'!G$24,'H-32A-WP06 - Debt Service'!G$27/12,0)),"-")</f>
        <v>0</v>
      </c>
      <c r="J543" s="261">
        <f>IFERROR(IF(-SUM(J$20:J542)+J$15&lt;0.000001,0,IF($C543&gt;='H-32A-WP06 - Debt Service'!H$24,'H-32A-WP06 - Debt Service'!H$27/12,0)),"-")</f>
        <v>0</v>
      </c>
      <c r="K543" s="261">
        <f>IFERROR(IF(-SUM(K$20:K542)+K$15&lt;0.000001,0,IF($C543&gt;='H-32A-WP06 - Debt Service'!I$24,'H-32A-WP06 - Debt Service'!I$27/12,0)),"-")</f>
        <v>0</v>
      </c>
      <c r="L543" s="261">
        <f>IFERROR(IF(-SUM(L$20:L542)+L$15&lt;0.000001,0,IF($C543&gt;='H-32A-WP06 - Debt Service'!J$24,'H-32A-WP06 - Debt Service'!J$27/12,0)),"-")</f>
        <v>0</v>
      </c>
      <c r="M543" s="261">
        <f>IFERROR(IF(-SUM(M$20:M542)+M$15&lt;0.000001,0,IF($C543&gt;='H-32A-WP06 - Debt Service'!K$24,'H-32A-WP06 - Debt Service'!K$27/12,0)),"-")</f>
        <v>0</v>
      </c>
      <c r="N543" s="261"/>
      <c r="O543" s="261"/>
      <c r="P543" s="261">
        <f>IFERROR(IF(-SUM(P$20:P542)+P$15&lt;0.000001,0,IF($C543&gt;='H-32A-WP06 - Debt Service'!M$24,'H-32A-WP06 - Debt Service'!M$27/12,0)),"-")</f>
        <v>0</v>
      </c>
      <c r="Q543" s="261">
        <f>IFERROR(IF(-SUM(Q$20:Q542)+Q$15&lt;0.000001,0,IF($C543&gt;='H-32A-WP06 - Debt Service'!L$24,'H-32A-WP06 - Debt Service'!L$27/12,0)),"-")</f>
        <v>0</v>
      </c>
      <c r="R543" s="261">
        <f>IFERROR(IF(-SUM(R$20:R542)+R$15&lt;0.000001,0,IF($C543&gt;='H-32A-WP06 - Debt Service'!S$24,'H-32A-WP06 - Debt Service'!S$27/12,0)),"-")</f>
        <v>0</v>
      </c>
      <c r="S543" s="261">
        <f>IFERROR(IF(-SUM(S$20:S542)+S$15&lt;0.000001,0,IF($C543&gt;='H-32A-WP06 - Debt Service'!O$24,'H-32A-WP06 - Debt Service'!O$27/12,0)),"-")</f>
        <v>0</v>
      </c>
      <c r="T543" s="261">
        <f>IFERROR(IF(-SUM(T$20:T542)+T$15&lt;0.000001,0,IF($C543&gt;='H-32A-WP06 - Debt Service'!#REF!,'H-32A-WP06 - Debt Service'!#REF!/12,0)),"-")</f>
        <v>0</v>
      </c>
      <c r="U543" s="261">
        <f>IFERROR(IF(-SUM(U$20:U542)+U$15&lt;0.000001,0,IF($C543&gt;='H-32A-WP06 - Debt Service'!T$24,'H-32A-WP06 - Debt Service'!T$27/12,0)),"-")</f>
        <v>0</v>
      </c>
      <c r="V543" s="261">
        <f>IFERROR(IF(-SUM(V$20:V542)+V$15&lt;0.000001,0,IF($C543&gt;='H-32A-WP06 - Debt Service'!N$24,'H-32A-WP06 - Debt Service'!N$27/12,0)),"-")</f>
        <v>0</v>
      </c>
      <c r="W543" s="261">
        <f>IFERROR(IF(-SUM(W$20:W542)+W$15&lt;0.000001,0,IF($C543&gt;='H-32A-WP06 - Debt Service'!Q$24,'H-32A-WP06 - Debt Service'!Q$27/12,0)),"-")</f>
        <v>0</v>
      </c>
      <c r="X543" s="261">
        <f>IFERROR(IF(-SUM(X$20:X542)+X$15&lt;0.000001,0,IF($C543&gt;='H-32A-WP06 - Debt Service'!T$24,'H-32A-WP06 - Debt Service'!T$27/12,0)),"-")</f>
        <v>0</v>
      </c>
      <c r="Y543" s="261">
        <f>IFERROR(IF(-SUM(Y$20:Y542)+Y$15&lt;0.000001,0,IF($C543&gt;='H-32A-WP06 - Debt Service'!#REF!,'H-32A-WP06 - Debt Service'!#REF!/12,0)),"-")</f>
        <v>0</v>
      </c>
      <c r="Z543" s="261">
        <f>IFERROR(IF(-SUM(Z$20:Z542)+Z$15&lt;0.000001,0,IF($C543&gt;='H-32A-WP06 - Debt Service'!S$24,'H-32A-WP06 - Debt Service'!S$27/12,0)),"-")</f>
        <v>0</v>
      </c>
      <c r="AA543" s="261">
        <f>IFERROR(IF(-SUM(AA$20:AA542)+AA$15&lt;0.000001,0,IF($C543&gt;='H-32A-WP06 - Debt Service'!R$24,'H-32A-WP06 - Debt Service'!R$27/12,0)),"-")</f>
        <v>0</v>
      </c>
      <c r="AB543" s="261">
        <f>IFERROR(IF(-SUM(AB$20:AB542)+AB$15&lt;0.000001,0,IF($C543&gt;='H-32A-WP06 - Debt Service'!P$24,'H-32A-WP06 - Debt Service'!P$27/12,0)),"-")</f>
        <v>0</v>
      </c>
      <c r="AC543" s="261">
        <f>IFERROR(IF(-SUM(AC$20:AC542)+AC$15&lt;0.000001,0,IF($C543&gt;='H-32A-WP06 - Debt Service'!#REF!,'H-32A-WP06 - Debt Service'!#REF!/12,0)),"-")</f>
        <v>0</v>
      </c>
      <c r="AD543" s="261">
        <f>IFERROR(IF(-SUM(AD$20:AD542)+AD$15&lt;0.000001,0,IF($C543&gt;='H-32A-WP06 - Debt Service'!#REF!,'H-32A-WP06 - Debt Service'!#REF!/12,0)),"-")</f>
        <v>0</v>
      </c>
      <c r="AE543" s="261">
        <f>IFERROR(IF(-SUM(AE$20:AE542)+AE$15&lt;0.000001,0,IF($C543&gt;='H-32A-WP06 - Debt Service'!#REF!,'H-32A-WP06 - Debt Service'!#REF!/12,0)),"-")</f>
        <v>0</v>
      </c>
      <c r="AF543" s="261">
        <f>IFERROR(IF(-SUM(AF$20:AF542)+AF$15&lt;0.000001,0,IF($C543&gt;='H-32A-WP06 - Debt Service'!#REF!,'H-32A-WP06 - Debt Service'!#REF!/12,0)),"-")</f>
        <v>0</v>
      </c>
      <c r="AH543" s="252">
        <f t="shared" si="36"/>
        <v>2062</v>
      </c>
      <c r="AI543" s="273">
        <f t="shared" si="38"/>
        <v>59384</v>
      </c>
      <c r="AJ543" s="273"/>
      <c r="AK543" s="261" t="str">
        <f>IFERROR(IF(-SUM(AK$20:AK542)+AK$15&lt;0.000001,0,IF($C543&gt;='H-32A-WP06 - Debt Service'!AH$24,'H-32A-WP06 - Debt Service'!AH$27/12,0)),"-")</f>
        <v>-</v>
      </c>
      <c r="AL543" s="261">
        <f>IFERROR(IF(-SUM(AL$20:AL542)+AL$15&lt;0.000001,0,IF($C543&gt;='H-32A-WP06 - Debt Service'!AI$24,'H-32A-WP06 - Debt Service'!AI$27/12,0)),"-")</f>
        <v>0</v>
      </c>
      <c r="AM543" s="261">
        <f>IFERROR(IF(-SUM(AM$20:AM542)+AM$15&lt;0.000001,0,IF($C543&gt;='H-32A-WP06 - Debt Service'!AJ$24,'H-32A-WP06 - Debt Service'!AJ$27/12,0)),"-")</f>
        <v>0</v>
      </c>
      <c r="AN543" s="261">
        <f>IFERROR(IF(-SUM(AN$20:AN542)+AN$15&lt;0.000001,0,IF($C543&gt;='H-32A-WP06 - Debt Service'!AK$24,'H-32A-WP06 - Debt Service'!AK$27/12,0)),"-")</f>
        <v>0</v>
      </c>
      <c r="AO543" s="261">
        <f>IFERROR(IF(-SUM(AO$20:AO542)+AO$15&lt;0.000001,0,IF($C543&gt;='H-32A-WP06 - Debt Service'!AL$24,'H-32A-WP06 - Debt Service'!AL$27/12,0)),"-")</f>
        <v>0</v>
      </c>
      <c r="AP543" s="261">
        <f>IFERROR(IF(-SUM(AP$20:AP542)+AP$15&lt;0.000001,0,IF($C543&gt;='H-32A-WP06 - Debt Service'!AM$24,'H-32A-WP06 - Debt Service'!AM$27/12,0)),"-")</f>
        <v>0</v>
      </c>
      <c r="AQ543" s="261">
        <f>IFERROR(IF(-SUM(AQ$20:AQ542)+AQ$15&lt;0.000001,0,IF($C543&gt;='H-32A-WP06 - Debt Service'!AN$24,'H-32A-WP06 - Debt Service'!AN$27/12,0)),"-")</f>
        <v>0</v>
      </c>
      <c r="AR543" s="261">
        <f>IFERROR(IF(-SUM(AR$20:AR542)+AR$15&lt;0.000001,0,IF($C543&gt;='H-32A-WP06 - Debt Service'!AO$24,'H-32A-WP06 - Debt Service'!AO$27/12,0)),"-")</f>
        <v>0</v>
      </c>
      <c r="AS543" s="261">
        <f>IFERROR(IF(-SUM(AS$20:AS542)+AS$15&lt;0.000001,0,IF($C543&gt;='H-32A-WP06 - Debt Service'!AP$24,'H-32A-WP06 - Debt Service'!AP$27/12,0)),"-")</f>
        <v>0</v>
      </c>
      <c r="AT543" s="261">
        <f>IFERROR(IF(-SUM(AT$20:AT542)+AT$15&lt;0.000001,0,IF($C543&gt;='H-32A-WP06 - Debt Service'!AQ$24,'H-32A-WP06 - Debt Service'!AQ$27/12,0)),"-")</f>
        <v>0</v>
      </c>
    </row>
    <row r="544" spans="2:46" x14ac:dyDescent="0.35">
      <c r="B544" s="252">
        <f t="shared" si="35"/>
        <v>2062</v>
      </c>
      <c r="C544" s="273">
        <f t="shared" si="37"/>
        <v>59415</v>
      </c>
      <c r="D544" s="273"/>
      <c r="E544" s="261">
        <f>IFERROR(IF(-SUM(E$20:E543)+E$15&lt;0.000001,0,IF($C544&gt;='H-32A-WP06 - Debt Service'!C$24,'H-32A-WP06 - Debt Service'!C$27/12,0)),"-")</f>
        <v>0</v>
      </c>
      <c r="F544" s="261">
        <f>IFERROR(IF(-SUM(F$20:F543)+F$15&lt;0.000001,0,IF($C544&gt;='H-32A-WP06 - Debt Service'!D$24,'H-32A-WP06 - Debt Service'!D$27/12,0)),"-")</f>
        <v>0</v>
      </c>
      <c r="G544" s="261">
        <f>IFERROR(IF(-SUM(G$20:G543)+G$15&lt;0.000001,0,IF($C544&gt;='H-32A-WP06 - Debt Service'!E$24,'H-32A-WP06 - Debt Service'!E$27/12,0)),"-")</f>
        <v>0</v>
      </c>
      <c r="H544" s="261">
        <f>IFERROR(IF(-SUM(H$20:H543)+H$15&lt;0.000001,0,IF($C544&gt;='H-32A-WP06 - Debt Service'!F$24,'H-32A-WP06 - Debt Service'!F$27/12,0)),"-")</f>
        <v>0</v>
      </c>
      <c r="I544" s="261">
        <f>IFERROR(IF(-SUM(I$20:I543)+I$15&lt;0.000001,0,IF($C544&gt;='H-32A-WP06 - Debt Service'!G$24,'H-32A-WP06 - Debt Service'!G$27/12,0)),"-")</f>
        <v>0</v>
      </c>
      <c r="J544" s="261">
        <f>IFERROR(IF(-SUM(J$20:J543)+J$15&lt;0.000001,0,IF($C544&gt;='H-32A-WP06 - Debt Service'!H$24,'H-32A-WP06 - Debt Service'!H$27/12,0)),"-")</f>
        <v>0</v>
      </c>
      <c r="K544" s="261">
        <f>IFERROR(IF(-SUM(K$20:K543)+K$15&lt;0.000001,0,IF($C544&gt;='H-32A-WP06 - Debt Service'!I$24,'H-32A-WP06 - Debt Service'!I$27/12,0)),"-")</f>
        <v>0</v>
      </c>
      <c r="L544" s="261">
        <f>IFERROR(IF(-SUM(L$20:L543)+L$15&lt;0.000001,0,IF($C544&gt;='H-32A-WP06 - Debt Service'!J$24,'H-32A-WP06 - Debt Service'!J$27/12,0)),"-")</f>
        <v>0</v>
      </c>
      <c r="M544" s="261">
        <f>IFERROR(IF(-SUM(M$20:M543)+M$15&lt;0.000001,0,IF($C544&gt;='H-32A-WP06 - Debt Service'!K$24,'H-32A-WP06 - Debt Service'!K$27/12,0)),"-")</f>
        <v>0</v>
      </c>
      <c r="N544" s="261"/>
      <c r="O544" s="261"/>
      <c r="P544" s="261">
        <f>IFERROR(IF(-SUM(P$20:P543)+P$15&lt;0.000001,0,IF($C544&gt;='H-32A-WP06 - Debt Service'!M$24,'H-32A-WP06 - Debt Service'!M$27/12,0)),"-")</f>
        <v>0</v>
      </c>
      <c r="Q544" s="261">
        <f>IFERROR(IF(-SUM(Q$20:Q543)+Q$15&lt;0.000001,0,IF($C544&gt;='H-32A-WP06 - Debt Service'!L$24,'H-32A-WP06 - Debt Service'!L$27/12,0)),"-")</f>
        <v>0</v>
      </c>
      <c r="R544" s="261">
        <f>IFERROR(IF(-SUM(R$20:R543)+R$15&lt;0.000001,0,IF($C544&gt;='H-32A-WP06 - Debt Service'!S$24,'H-32A-WP06 - Debt Service'!S$27/12,0)),"-")</f>
        <v>0</v>
      </c>
      <c r="S544" s="261">
        <f>IFERROR(IF(-SUM(S$20:S543)+S$15&lt;0.000001,0,IF($C544&gt;='H-32A-WP06 - Debt Service'!O$24,'H-32A-WP06 - Debt Service'!O$27/12,0)),"-")</f>
        <v>0</v>
      </c>
      <c r="T544" s="261">
        <f>IFERROR(IF(-SUM(T$20:T543)+T$15&lt;0.000001,0,IF($C544&gt;='H-32A-WP06 - Debt Service'!#REF!,'H-32A-WP06 - Debt Service'!#REF!/12,0)),"-")</f>
        <v>0</v>
      </c>
      <c r="U544" s="261">
        <f>IFERROR(IF(-SUM(U$20:U543)+U$15&lt;0.000001,0,IF($C544&gt;='H-32A-WP06 - Debt Service'!T$24,'H-32A-WP06 - Debt Service'!T$27/12,0)),"-")</f>
        <v>0</v>
      </c>
      <c r="V544" s="261">
        <f>IFERROR(IF(-SUM(V$20:V543)+V$15&lt;0.000001,0,IF($C544&gt;='H-32A-WP06 - Debt Service'!N$24,'H-32A-WP06 - Debt Service'!N$27/12,0)),"-")</f>
        <v>0</v>
      </c>
      <c r="W544" s="261">
        <f>IFERROR(IF(-SUM(W$20:W543)+W$15&lt;0.000001,0,IF($C544&gt;='H-32A-WP06 - Debt Service'!Q$24,'H-32A-WP06 - Debt Service'!Q$27/12,0)),"-")</f>
        <v>0</v>
      </c>
      <c r="X544" s="261">
        <f>IFERROR(IF(-SUM(X$20:X543)+X$15&lt;0.000001,0,IF($C544&gt;='H-32A-WP06 - Debt Service'!T$24,'H-32A-WP06 - Debt Service'!T$27/12,0)),"-")</f>
        <v>0</v>
      </c>
      <c r="Y544" s="261">
        <f>IFERROR(IF(-SUM(Y$20:Y543)+Y$15&lt;0.000001,0,IF($C544&gt;='H-32A-WP06 - Debt Service'!#REF!,'H-32A-WP06 - Debt Service'!#REF!/12,0)),"-")</f>
        <v>0</v>
      </c>
      <c r="Z544" s="261">
        <f>IFERROR(IF(-SUM(Z$20:Z543)+Z$15&lt;0.000001,0,IF($C544&gt;='H-32A-WP06 - Debt Service'!S$24,'H-32A-WP06 - Debt Service'!S$27/12,0)),"-")</f>
        <v>0</v>
      </c>
      <c r="AA544" s="261">
        <f>IFERROR(IF(-SUM(AA$20:AA543)+AA$15&lt;0.000001,0,IF($C544&gt;='H-32A-WP06 - Debt Service'!R$24,'H-32A-WP06 - Debt Service'!R$27/12,0)),"-")</f>
        <v>0</v>
      </c>
      <c r="AB544" s="261">
        <f>IFERROR(IF(-SUM(AB$20:AB543)+AB$15&lt;0.000001,0,IF($C544&gt;='H-32A-WP06 - Debt Service'!P$24,'H-32A-WP06 - Debt Service'!P$27/12,0)),"-")</f>
        <v>0</v>
      </c>
      <c r="AC544" s="261">
        <f>IFERROR(IF(-SUM(AC$20:AC543)+AC$15&lt;0.000001,0,IF($C544&gt;='H-32A-WP06 - Debt Service'!#REF!,'H-32A-WP06 - Debt Service'!#REF!/12,0)),"-")</f>
        <v>0</v>
      </c>
      <c r="AD544" s="261">
        <f>IFERROR(IF(-SUM(AD$20:AD543)+AD$15&lt;0.000001,0,IF($C544&gt;='H-32A-WP06 - Debt Service'!#REF!,'H-32A-WP06 - Debt Service'!#REF!/12,0)),"-")</f>
        <v>0</v>
      </c>
      <c r="AE544" s="261">
        <f>IFERROR(IF(-SUM(AE$20:AE543)+AE$15&lt;0.000001,0,IF($C544&gt;='H-32A-WP06 - Debt Service'!#REF!,'H-32A-WP06 - Debt Service'!#REF!/12,0)),"-")</f>
        <v>0</v>
      </c>
      <c r="AF544" s="261">
        <f>IFERROR(IF(-SUM(AF$20:AF543)+AF$15&lt;0.000001,0,IF($C544&gt;='H-32A-WP06 - Debt Service'!#REF!,'H-32A-WP06 - Debt Service'!#REF!/12,0)),"-")</f>
        <v>0</v>
      </c>
      <c r="AH544" s="252">
        <f t="shared" si="36"/>
        <v>2062</v>
      </c>
      <c r="AI544" s="273">
        <f t="shared" si="38"/>
        <v>59415</v>
      </c>
      <c r="AJ544" s="273"/>
      <c r="AK544" s="261" t="str">
        <f>IFERROR(IF(-SUM(AK$20:AK543)+AK$15&lt;0.000001,0,IF($C544&gt;='H-32A-WP06 - Debt Service'!AH$24,'H-32A-WP06 - Debt Service'!AH$27/12,0)),"-")</f>
        <v>-</v>
      </c>
      <c r="AL544" s="261">
        <f>IFERROR(IF(-SUM(AL$20:AL543)+AL$15&lt;0.000001,0,IF($C544&gt;='H-32A-WP06 - Debt Service'!AI$24,'H-32A-WP06 - Debt Service'!AI$27/12,0)),"-")</f>
        <v>0</v>
      </c>
      <c r="AM544" s="261">
        <f>IFERROR(IF(-SUM(AM$20:AM543)+AM$15&lt;0.000001,0,IF($C544&gt;='H-32A-WP06 - Debt Service'!AJ$24,'H-32A-WP06 - Debt Service'!AJ$27/12,0)),"-")</f>
        <v>0</v>
      </c>
      <c r="AN544" s="261">
        <f>IFERROR(IF(-SUM(AN$20:AN543)+AN$15&lt;0.000001,0,IF($C544&gt;='H-32A-WP06 - Debt Service'!AK$24,'H-32A-WP06 - Debt Service'!AK$27/12,0)),"-")</f>
        <v>0</v>
      </c>
      <c r="AO544" s="261">
        <f>IFERROR(IF(-SUM(AO$20:AO543)+AO$15&lt;0.000001,0,IF($C544&gt;='H-32A-WP06 - Debt Service'!AL$24,'H-32A-WP06 - Debt Service'!AL$27/12,0)),"-")</f>
        <v>0</v>
      </c>
      <c r="AP544" s="261">
        <f>IFERROR(IF(-SUM(AP$20:AP543)+AP$15&lt;0.000001,0,IF($C544&gt;='H-32A-WP06 - Debt Service'!AM$24,'H-32A-WP06 - Debt Service'!AM$27/12,0)),"-")</f>
        <v>0</v>
      </c>
      <c r="AQ544" s="261">
        <f>IFERROR(IF(-SUM(AQ$20:AQ543)+AQ$15&lt;0.000001,0,IF($C544&gt;='H-32A-WP06 - Debt Service'!AN$24,'H-32A-WP06 - Debt Service'!AN$27/12,0)),"-")</f>
        <v>0</v>
      </c>
      <c r="AR544" s="261">
        <f>IFERROR(IF(-SUM(AR$20:AR543)+AR$15&lt;0.000001,0,IF($C544&gt;='H-32A-WP06 - Debt Service'!AO$24,'H-32A-WP06 - Debt Service'!AO$27/12,0)),"-")</f>
        <v>0</v>
      </c>
      <c r="AS544" s="261">
        <f>IFERROR(IF(-SUM(AS$20:AS543)+AS$15&lt;0.000001,0,IF($C544&gt;='H-32A-WP06 - Debt Service'!AP$24,'H-32A-WP06 - Debt Service'!AP$27/12,0)),"-")</f>
        <v>0</v>
      </c>
      <c r="AT544" s="261">
        <f>IFERROR(IF(-SUM(AT$20:AT543)+AT$15&lt;0.000001,0,IF($C544&gt;='H-32A-WP06 - Debt Service'!AQ$24,'H-32A-WP06 - Debt Service'!AQ$27/12,0)),"-")</f>
        <v>0</v>
      </c>
    </row>
    <row r="545" spans="2:46" x14ac:dyDescent="0.35">
      <c r="B545" s="252">
        <f t="shared" si="35"/>
        <v>2062</v>
      </c>
      <c r="C545" s="273">
        <f t="shared" si="37"/>
        <v>59445</v>
      </c>
      <c r="D545" s="273"/>
      <c r="E545" s="261">
        <f>IFERROR(IF(-SUM(E$20:E544)+E$15&lt;0.000001,0,IF($C545&gt;='H-32A-WP06 - Debt Service'!C$24,'H-32A-WP06 - Debt Service'!C$27/12,0)),"-")</f>
        <v>0</v>
      </c>
      <c r="F545" s="261">
        <f>IFERROR(IF(-SUM(F$20:F544)+F$15&lt;0.000001,0,IF($C545&gt;='H-32A-WP06 - Debt Service'!D$24,'H-32A-WP06 - Debt Service'!D$27/12,0)),"-")</f>
        <v>0</v>
      </c>
      <c r="G545" s="261">
        <f>IFERROR(IF(-SUM(G$20:G544)+G$15&lt;0.000001,0,IF($C545&gt;='H-32A-WP06 - Debt Service'!E$24,'H-32A-WP06 - Debt Service'!E$27/12,0)),"-")</f>
        <v>0</v>
      </c>
      <c r="H545" s="261">
        <f>IFERROR(IF(-SUM(H$20:H544)+H$15&lt;0.000001,0,IF($C545&gt;='H-32A-WP06 - Debt Service'!F$24,'H-32A-WP06 - Debt Service'!F$27/12,0)),"-")</f>
        <v>0</v>
      </c>
      <c r="I545" s="261">
        <f>IFERROR(IF(-SUM(I$20:I544)+I$15&lt;0.000001,0,IF($C545&gt;='H-32A-WP06 - Debt Service'!G$24,'H-32A-WP06 - Debt Service'!G$27/12,0)),"-")</f>
        <v>0</v>
      </c>
      <c r="J545" s="261">
        <f>IFERROR(IF(-SUM(J$20:J544)+J$15&lt;0.000001,0,IF($C545&gt;='H-32A-WP06 - Debt Service'!H$24,'H-32A-WP06 - Debt Service'!H$27/12,0)),"-")</f>
        <v>0</v>
      </c>
      <c r="K545" s="261">
        <f>IFERROR(IF(-SUM(K$20:K544)+K$15&lt;0.000001,0,IF($C545&gt;='H-32A-WP06 - Debt Service'!I$24,'H-32A-WP06 - Debt Service'!I$27/12,0)),"-")</f>
        <v>0</v>
      </c>
      <c r="L545" s="261">
        <f>IFERROR(IF(-SUM(L$20:L544)+L$15&lt;0.000001,0,IF($C545&gt;='H-32A-WP06 - Debt Service'!J$24,'H-32A-WP06 - Debt Service'!J$27/12,0)),"-")</f>
        <v>0</v>
      </c>
      <c r="M545" s="261">
        <f>IFERROR(IF(-SUM(M$20:M544)+M$15&lt;0.000001,0,IF($C545&gt;='H-32A-WP06 - Debt Service'!K$24,'H-32A-WP06 - Debt Service'!K$27/12,0)),"-")</f>
        <v>0</v>
      </c>
      <c r="N545" s="261"/>
      <c r="O545" s="261"/>
      <c r="P545" s="261">
        <f>IFERROR(IF(-SUM(P$20:P544)+P$15&lt;0.000001,0,IF($C545&gt;='H-32A-WP06 - Debt Service'!M$24,'H-32A-WP06 - Debt Service'!M$27/12,0)),"-")</f>
        <v>0</v>
      </c>
      <c r="Q545" s="261">
        <f>IFERROR(IF(-SUM(Q$20:Q544)+Q$15&lt;0.000001,0,IF($C545&gt;='H-32A-WP06 - Debt Service'!L$24,'H-32A-WP06 - Debt Service'!L$27/12,0)),"-")</f>
        <v>0</v>
      </c>
      <c r="R545" s="261">
        <f>IFERROR(IF(-SUM(R$20:R544)+R$15&lt;0.000001,0,IF($C545&gt;='H-32A-WP06 - Debt Service'!S$24,'H-32A-WP06 - Debt Service'!S$27/12,0)),"-")</f>
        <v>0</v>
      </c>
      <c r="S545" s="261">
        <f>IFERROR(IF(-SUM(S$20:S544)+S$15&lt;0.000001,0,IF($C545&gt;='H-32A-WP06 - Debt Service'!O$24,'H-32A-WP06 - Debt Service'!O$27/12,0)),"-")</f>
        <v>0</v>
      </c>
      <c r="T545" s="261">
        <f>IFERROR(IF(-SUM(T$20:T544)+T$15&lt;0.000001,0,IF($C545&gt;='H-32A-WP06 - Debt Service'!#REF!,'H-32A-WP06 - Debt Service'!#REF!/12,0)),"-")</f>
        <v>0</v>
      </c>
      <c r="U545" s="261">
        <f>IFERROR(IF(-SUM(U$20:U544)+U$15&lt;0.000001,0,IF($C545&gt;='H-32A-WP06 - Debt Service'!T$24,'H-32A-WP06 - Debt Service'!T$27/12,0)),"-")</f>
        <v>0</v>
      </c>
      <c r="V545" s="261">
        <f>IFERROR(IF(-SUM(V$20:V544)+V$15&lt;0.000001,0,IF($C545&gt;='H-32A-WP06 - Debt Service'!N$24,'H-32A-WP06 - Debt Service'!N$27/12,0)),"-")</f>
        <v>0</v>
      </c>
      <c r="W545" s="261">
        <f>IFERROR(IF(-SUM(W$20:W544)+W$15&lt;0.000001,0,IF($C545&gt;='H-32A-WP06 - Debt Service'!Q$24,'H-32A-WP06 - Debt Service'!Q$27/12,0)),"-")</f>
        <v>0</v>
      </c>
      <c r="X545" s="261">
        <f>IFERROR(IF(-SUM(X$20:X544)+X$15&lt;0.000001,0,IF($C545&gt;='H-32A-WP06 - Debt Service'!T$24,'H-32A-WP06 - Debt Service'!T$27/12,0)),"-")</f>
        <v>0</v>
      </c>
      <c r="Y545" s="261">
        <f>IFERROR(IF(-SUM(Y$20:Y544)+Y$15&lt;0.000001,0,IF($C545&gt;='H-32A-WP06 - Debt Service'!#REF!,'H-32A-WP06 - Debt Service'!#REF!/12,0)),"-")</f>
        <v>0</v>
      </c>
      <c r="Z545" s="261">
        <f>IFERROR(IF(-SUM(Z$20:Z544)+Z$15&lt;0.000001,0,IF($C545&gt;='H-32A-WP06 - Debt Service'!S$24,'H-32A-WP06 - Debt Service'!S$27/12,0)),"-")</f>
        <v>0</v>
      </c>
      <c r="AA545" s="261">
        <f>IFERROR(IF(-SUM(AA$20:AA544)+AA$15&lt;0.000001,0,IF($C545&gt;='H-32A-WP06 - Debt Service'!R$24,'H-32A-WP06 - Debt Service'!R$27/12,0)),"-")</f>
        <v>0</v>
      </c>
      <c r="AB545" s="261">
        <f>IFERROR(IF(-SUM(AB$20:AB544)+AB$15&lt;0.000001,0,IF($C545&gt;='H-32A-WP06 - Debt Service'!P$24,'H-32A-WP06 - Debt Service'!P$27/12,0)),"-")</f>
        <v>0</v>
      </c>
      <c r="AC545" s="261">
        <f>IFERROR(IF(-SUM(AC$20:AC544)+AC$15&lt;0.000001,0,IF($C545&gt;='H-32A-WP06 - Debt Service'!#REF!,'H-32A-WP06 - Debt Service'!#REF!/12,0)),"-")</f>
        <v>0</v>
      </c>
      <c r="AD545" s="261">
        <f>IFERROR(IF(-SUM(AD$20:AD544)+AD$15&lt;0.000001,0,IF($C545&gt;='H-32A-WP06 - Debt Service'!#REF!,'H-32A-WP06 - Debt Service'!#REF!/12,0)),"-")</f>
        <v>0</v>
      </c>
      <c r="AE545" s="261">
        <f>IFERROR(IF(-SUM(AE$20:AE544)+AE$15&lt;0.000001,0,IF($C545&gt;='H-32A-WP06 - Debt Service'!#REF!,'H-32A-WP06 - Debt Service'!#REF!/12,0)),"-")</f>
        <v>0</v>
      </c>
      <c r="AF545" s="261">
        <f>IFERROR(IF(-SUM(AF$20:AF544)+AF$15&lt;0.000001,0,IF($C545&gt;='H-32A-WP06 - Debt Service'!#REF!,'H-32A-WP06 - Debt Service'!#REF!/12,0)),"-")</f>
        <v>0</v>
      </c>
      <c r="AH545" s="252">
        <f t="shared" si="36"/>
        <v>2062</v>
      </c>
      <c r="AI545" s="273">
        <f t="shared" si="38"/>
        <v>59445</v>
      </c>
      <c r="AJ545" s="273"/>
      <c r="AK545" s="261" t="str">
        <f>IFERROR(IF(-SUM(AK$20:AK544)+AK$15&lt;0.000001,0,IF($C545&gt;='H-32A-WP06 - Debt Service'!AH$24,'H-32A-WP06 - Debt Service'!AH$27/12,0)),"-")</f>
        <v>-</v>
      </c>
      <c r="AL545" s="261">
        <f>IFERROR(IF(-SUM(AL$20:AL544)+AL$15&lt;0.000001,0,IF($C545&gt;='H-32A-WP06 - Debt Service'!AI$24,'H-32A-WP06 - Debt Service'!AI$27/12,0)),"-")</f>
        <v>0</v>
      </c>
      <c r="AM545" s="261">
        <f>IFERROR(IF(-SUM(AM$20:AM544)+AM$15&lt;0.000001,0,IF($C545&gt;='H-32A-WP06 - Debt Service'!AJ$24,'H-32A-WP06 - Debt Service'!AJ$27/12,0)),"-")</f>
        <v>0</v>
      </c>
      <c r="AN545" s="261">
        <f>IFERROR(IF(-SUM(AN$20:AN544)+AN$15&lt;0.000001,0,IF($C545&gt;='H-32A-WP06 - Debt Service'!AK$24,'H-32A-WP06 - Debt Service'!AK$27/12,0)),"-")</f>
        <v>0</v>
      </c>
      <c r="AO545" s="261">
        <f>IFERROR(IF(-SUM(AO$20:AO544)+AO$15&lt;0.000001,0,IF($C545&gt;='H-32A-WP06 - Debt Service'!AL$24,'H-32A-WP06 - Debt Service'!AL$27/12,0)),"-")</f>
        <v>0</v>
      </c>
      <c r="AP545" s="261">
        <f>IFERROR(IF(-SUM(AP$20:AP544)+AP$15&lt;0.000001,0,IF($C545&gt;='H-32A-WP06 - Debt Service'!AM$24,'H-32A-WP06 - Debt Service'!AM$27/12,0)),"-")</f>
        <v>0</v>
      </c>
      <c r="AQ545" s="261">
        <f>IFERROR(IF(-SUM(AQ$20:AQ544)+AQ$15&lt;0.000001,0,IF($C545&gt;='H-32A-WP06 - Debt Service'!AN$24,'H-32A-WP06 - Debt Service'!AN$27/12,0)),"-")</f>
        <v>0</v>
      </c>
      <c r="AR545" s="261">
        <f>IFERROR(IF(-SUM(AR$20:AR544)+AR$15&lt;0.000001,0,IF($C545&gt;='H-32A-WP06 - Debt Service'!AO$24,'H-32A-WP06 - Debt Service'!AO$27/12,0)),"-")</f>
        <v>0</v>
      </c>
      <c r="AS545" s="261">
        <f>IFERROR(IF(-SUM(AS$20:AS544)+AS$15&lt;0.000001,0,IF($C545&gt;='H-32A-WP06 - Debt Service'!AP$24,'H-32A-WP06 - Debt Service'!AP$27/12,0)),"-")</f>
        <v>0</v>
      </c>
      <c r="AT545" s="261">
        <f>IFERROR(IF(-SUM(AT$20:AT544)+AT$15&lt;0.000001,0,IF($C545&gt;='H-32A-WP06 - Debt Service'!AQ$24,'H-32A-WP06 - Debt Service'!AQ$27/12,0)),"-")</f>
        <v>0</v>
      </c>
    </row>
    <row r="546" spans="2:46" x14ac:dyDescent="0.35">
      <c r="B546" s="252">
        <f t="shared" si="35"/>
        <v>2062</v>
      </c>
      <c r="C546" s="273">
        <f t="shared" si="37"/>
        <v>59476</v>
      </c>
      <c r="D546" s="273"/>
      <c r="E546" s="261">
        <f>IFERROR(IF(-SUM(E$20:E545)+E$15&lt;0.000001,0,IF($C546&gt;='H-32A-WP06 - Debt Service'!C$24,'H-32A-WP06 - Debt Service'!C$27/12,0)),"-")</f>
        <v>0</v>
      </c>
      <c r="F546" s="261">
        <f>IFERROR(IF(-SUM(F$20:F545)+F$15&lt;0.000001,0,IF($C546&gt;='H-32A-WP06 - Debt Service'!D$24,'H-32A-WP06 - Debt Service'!D$27/12,0)),"-")</f>
        <v>0</v>
      </c>
      <c r="G546" s="261">
        <f>IFERROR(IF(-SUM(G$20:G545)+G$15&lt;0.000001,0,IF($C546&gt;='H-32A-WP06 - Debt Service'!E$24,'H-32A-WP06 - Debt Service'!E$27/12,0)),"-")</f>
        <v>0</v>
      </c>
      <c r="H546" s="261">
        <f>IFERROR(IF(-SUM(H$20:H545)+H$15&lt;0.000001,0,IF($C546&gt;='H-32A-WP06 - Debt Service'!F$24,'H-32A-WP06 - Debt Service'!F$27/12,0)),"-")</f>
        <v>0</v>
      </c>
      <c r="I546" s="261">
        <f>IFERROR(IF(-SUM(I$20:I545)+I$15&lt;0.000001,0,IF($C546&gt;='H-32A-WP06 - Debt Service'!G$24,'H-32A-WP06 - Debt Service'!G$27/12,0)),"-")</f>
        <v>0</v>
      </c>
      <c r="J546" s="261">
        <f>IFERROR(IF(-SUM(J$20:J545)+J$15&lt;0.000001,0,IF($C546&gt;='H-32A-WP06 - Debt Service'!H$24,'H-32A-WP06 - Debt Service'!H$27/12,0)),"-")</f>
        <v>0</v>
      </c>
      <c r="K546" s="261">
        <f>IFERROR(IF(-SUM(K$20:K545)+K$15&lt;0.000001,0,IF($C546&gt;='H-32A-WP06 - Debt Service'!I$24,'H-32A-WP06 - Debt Service'!I$27/12,0)),"-")</f>
        <v>0</v>
      </c>
      <c r="L546" s="261">
        <f>IFERROR(IF(-SUM(L$20:L545)+L$15&lt;0.000001,0,IF($C546&gt;='H-32A-WP06 - Debt Service'!J$24,'H-32A-WP06 - Debt Service'!J$27/12,0)),"-")</f>
        <v>0</v>
      </c>
      <c r="M546" s="261">
        <f>IFERROR(IF(-SUM(M$20:M545)+M$15&lt;0.000001,0,IF($C546&gt;='H-32A-WP06 - Debt Service'!K$24,'H-32A-WP06 - Debt Service'!K$27/12,0)),"-")</f>
        <v>0</v>
      </c>
      <c r="N546" s="261"/>
      <c r="O546" s="261"/>
      <c r="P546" s="261">
        <f>IFERROR(IF(-SUM(P$20:P545)+P$15&lt;0.000001,0,IF($C546&gt;='H-32A-WP06 - Debt Service'!M$24,'H-32A-WP06 - Debt Service'!M$27/12,0)),"-")</f>
        <v>0</v>
      </c>
      <c r="Q546" s="261">
        <f>IFERROR(IF(-SUM(Q$20:Q545)+Q$15&lt;0.000001,0,IF($C546&gt;='H-32A-WP06 - Debt Service'!L$24,'H-32A-WP06 - Debt Service'!L$27/12,0)),"-")</f>
        <v>0</v>
      </c>
      <c r="R546" s="261">
        <f>IFERROR(IF(-SUM(R$20:R545)+R$15&lt;0.000001,0,IF($C546&gt;='H-32A-WP06 - Debt Service'!S$24,'H-32A-WP06 - Debt Service'!S$27/12,0)),"-")</f>
        <v>0</v>
      </c>
      <c r="S546" s="261">
        <f>IFERROR(IF(-SUM(S$20:S545)+S$15&lt;0.000001,0,IF($C546&gt;='H-32A-WP06 - Debt Service'!O$24,'H-32A-WP06 - Debt Service'!O$27/12,0)),"-")</f>
        <v>0</v>
      </c>
      <c r="T546" s="261">
        <f>IFERROR(IF(-SUM(T$20:T545)+T$15&lt;0.000001,0,IF($C546&gt;='H-32A-WP06 - Debt Service'!#REF!,'H-32A-WP06 - Debt Service'!#REF!/12,0)),"-")</f>
        <v>0</v>
      </c>
      <c r="U546" s="261">
        <f>IFERROR(IF(-SUM(U$20:U545)+U$15&lt;0.000001,0,IF($C546&gt;='H-32A-WP06 - Debt Service'!T$24,'H-32A-WP06 - Debt Service'!T$27/12,0)),"-")</f>
        <v>0</v>
      </c>
      <c r="V546" s="261">
        <f>IFERROR(IF(-SUM(V$20:V545)+V$15&lt;0.000001,0,IF($C546&gt;='H-32A-WP06 - Debt Service'!N$24,'H-32A-WP06 - Debt Service'!N$27/12,0)),"-")</f>
        <v>0</v>
      </c>
      <c r="W546" s="261">
        <f>IFERROR(IF(-SUM(W$20:W545)+W$15&lt;0.000001,0,IF($C546&gt;='H-32A-WP06 - Debt Service'!Q$24,'H-32A-WP06 - Debt Service'!Q$27/12,0)),"-")</f>
        <v>0</v>
      </c>
      <c r="X546" s="261">
        <f>IFERROR(IF(-SUM(X$20:X545)+X$15&lt;0.000001,0,IF($C546&gt;='H-32A-WP06 - Debt Service'!T$24,'H-32A-WP06 - Debt Service'!T$27/12,0)),"-")</f>
        <v>0</v>
      </c>
      <c r="Y546" s="261">
        <f>IFERROR(IF(-SUM(Y$20:Y545)+Y$15&lt;0.000001,0,IF($C546&gt;='H-32A-WP06 - Debt Service'!#REF!,'H-32A-WP06 - Debt Service'!#REF!/12,0)),"-")</f>
        <v>0</v>
      </c>
      <c r="Z546" s="261">
        <f>IFERROR(IF(-SUM(Z$20:Z545)+Z$15&lt;0.000001,0,IF($C546&gt;='H-32A-WP06 - Debt Service'!S$24,'H-32A-WP06 - Debt Service'!S$27/12,0)),"-")</f>
        <v>0</v>
      </c>
      <c r="AA546" s="261">
        <f>IFERROR(IF(-SUM(AA$20:AA545)+AA$15&lt;0.000001,0,IF($C546&gt;='H-32A-WP06 - Debt Service'!R$24,'H-32A-WP06 - Debt Service'!R$27/12,0)),"-")</f>
        <v>0</v>
      </c>
      <c r="AB546" s="261">
        <f>IFERROR(IF(-SUM(AB$20:AB545)+AB$15&lt;0.000001,0,IF($C546&gt;='H-32A-WP06 - Debt Service'!P$24,'H-32A-WP06 - Debt Service'!P$27/12,0)),"-")</f>
        <v>0</v>
      </c>
      <c r="AC546" s="261">
        <f>IFERROR(IF(-SUM(AC$20:AC545)+AC$15&lt;0.000001,0,IF($C546&gt;='H-32A-WP06 - Debt Service'!#REF!,'H-32A-WP06 - Debt Service'!#REF!/12,0)),"-")</f>
        <v>0</v>
      </c>
      <c r="AD546" s="261">
        <f>IFERROR(IF(-SUM(AD$20:AD545)+AD$15&lt;0.000001,0,IF($C546&gt;='H-32A-WP06 - Debt Service'!#REF!,'H-32A-WP06 - Debt Service'!#REF!/12,0)),"-")</f>
        <v>0</v>
      </c>
      <c r="AE546" s="261">
        <f>IFERROR(IF(-SUM(AE$20:AE545)+AE$15&lt;0.000001,0,IF($C546&gt;='H-32A-WP06 - Debt Service'!#REF!,'H-32A-WP06 - Debt Service'!#REF!/12,0)),"-")</f>
        <v>0</v>
      </c>
      <c r="AF546" s="261">
        <f>IFERROR(IF(-SUM(AF$20:AF545)+AF$15&lt;0.000001,0,IF($C546&gt;='H-32A-WP06 - Debt Service'!#REF!,'H-32A-WP06 - Debt Service'!#REF!/12,0)),"-")</f>
        <v>0</v>
      </c>
      <c r="AH546" s="252">
        <f t="shared" si="36"/>
        <v>2062</v>
      </c>
      <c r="AI546" s="273">
        <f t="shared" si="38"/>
        <v>59476</v>
      </c>
      <c r="AJ546" s="273"/>
      <c r="AK546" s="261" t="str">
        <f>IFERROR(IF(-SUM(AK$20:AK545)+AK$15&lt;0.000001,0,IF($C546&gt;='H-32A-WP06 - Debt Service'!AH$24,'H-32A-WP06 - Debt Service'!AH$27/12,0)),"-")</f>
        <v>-</v>
      </c>
      <c r="AL546" s="261">
        <f>IFERROR(IF(-SUM(AL$20:AL545)+AL$15&lt;0.000001,0,IF($C546&gt;='H-32A-WP06 - Debt Service'!AI$24,'H-32A-WP06 - Debt Service'!AI$27/12,0)),"-")</f>
        <v>0</v>
      </c>
      <c r="AM546" s="261">
        <f>IFERROR(IF(-SUM(AM$20:AM545)+AM$15&lt;0.000001,0,IF($C546&gt;='H-32A-WP06 - Debt Service'!AJ$24,'H-32A-WP06 - Debt Service'!AJ$27/12,0)),"-")</f>
        <v>0</v>
      </c>
      <c r="AN546" s="261">
        <f>IFERROR(IF(-SUM(AN$20:AN545)+AN$15&lt;0.000001,0,IF($C546&gt;='H-32A-WP06 - Debt Service'!AK$24,'H-32A-WP06 - Debt Service'!AK$27/12,0)),"-")</f>
        <v>0</v>
      </c>
      <c r="AO546" s="261">
        <f>IFERROR(IF(-SUM(AO$20:AO545)+AO$15&lt;0.000001,0,IF($C546&gt;='H-32A-WP06 - Debt Service'!AL$24,'H-32A-WP06 - Debt Service'!AL$27/12,0)),"-")</f>
        <v>0</v>
      </c>
      <c r="AP546" s="261">
        <f>IFERROR(IF(-SUM(AP$20:AP545)+AP$15&lt;0.000001,0,IF($C546&gt;='H-32A-WP06 - Debt Service'!AM$24,'H-32A-WP06 - Debt Service'!AM$27/12,0)),"-")</f>
        <v>0</v>
      </c>
      <c r="AQ546" s="261">
        <f>IFERROR(IF(-SUM(AQ$20:AQ545)+AQ$15&lt;0.000001,0,IF($C546&gt;='H-32A-WP06 - Debt Service'!AN$24,'H-32A-WP06 - Debt Service'!AN$27/12,0)),"-")</f>
        <v>0</v>
      </c>
      <c r="AR546" s="261">
        <f>IFERROR(IF(-SUM(AR$20:AR545)+AR$15&lt;0.000001,0,IF($C546&gt;='H-32A-WP06 - Debt Service'!AO$24,'H-32A-WP06 - Debt Service'!AO$27/12,0)),"-")</f>
        <v>0</v>
      </c>
      <c r="AS546" s="261">
        <f>IFERROR(IF(-SUM(AS$20:AS545)+AS$15&lt;0.000001,0,IF($C546&gt;='H-32A-WP06 - Debt Service'!AP$24,'H-32A-WP06 - Debt Service'!AP$27/12,0)),"-")</f>
        <v>0</v>
      </c>
      <c r="AT546" s="261">
        <f>IFERROR(IF(-SUM(AT$20:AT545)+AT$15&lt;0.000001,0,IF($C546&gt;='H-32A-WP06 - Debt Service'!AQ$24,'H-32A-WP06 - Debt Service'!AQ$27/12,0)),"-")</f>
        <v>0</v>
      </c>
    </row>
    <row r="547" spans="2:46" x14ac:dyDescent="0.35">
      <c r="B547" s="252">
        <f t="shared" si="35"/>
        <v>2062</v>
      </c>
      <c r="C547" s="273">
        <f t="shared" si="37"/>
        <v>59506</v>
      </c>
      <c r="D547" s="273"/>
      <c r="E547" s="261">
        <f>IFERROR(IF(-SUM(E$20:E546)+E$15&lt;0.000001,0,IF($C547&gt;='H-32A-WP06 - Debt Service'!C$24,'H-32A-WP06 - Debt Service'!C$27/12,0)),"-")</f>
        <v>0</v>
      </c>
      <c r="F547" s="261">
        <f>IFERROR(IF(-SUM(F$20:F546)+F$15&lt;0.000001,0,IF($C547&gt;='H-32A-WP06 - Debt Service'!D$24,'H-32A-WP06 - Debt Service'!D$27/12,0)),"-")</f>
        <v>0</v>
      </c>
      <c r="G547" s="261">
        <f>IFERROR(IF(-SUM(G$20:G546)+G$15&lt;0.000001,0,IF($C547&gt;='H-32A-WP06 - Debt Service'!E$24,'H-32A-WP06 - Debt Service'!E$27/12,0)),"-")</f>
        <v>0</v>
      </c>
      <c r="H547" s="261">
        <f>IFERROR(IF(-SUM(H$20:H546)+H$15&lt;0.000001,0,IF($C547&gt;='H-32A-WP06 - Debt Service'!F$24,'H-32A-WP06 - Debt Service'!F$27/12,0)),"-")</f>
        <v>0</v>
      </c>
      <c r="I547" s="261">
        <f>IFERROR(IF(-SUM(I$20:I546)+I$15&lt;0.000001,0,IF($C547&gt;='H-32A-WP06 - Debt Service'!G$24,'H-32A-WP06 - Debt Service'!G$27/12,0)),"-")</f>
        <v>0</v>
      </c>
      <c r="J547" s="261">
        <f>IFERROR(IF(-SUM(J$20:J546)+J$15&lt;0.000001,0,IF($C547&gt;='H-32A-WP06 - Debt Service'!H$24,'H-32A-WP06 - Debt Service'!H$27/12,0)),"-")</f>
        <v>0</v>
      </c>
      <c r="K547" s="261">
        <f>IFERROR(IF(-SUM(K$20:K546)+K$15&lt;0.000001,0,IF($C547&gt;='H-32A-WP06 - Debt Service'!I$24,'H-32A-WP06 - Debt Service'!I$27/12,0)),"-")</f>
        <v>0</v>
      </c>
      <c r="L547" s="261">
        <f>IFERROR(IF(-SUM(L$20:L546)+L$15&lt;0.000001,0,IF($C547&gt;='H-32A-WP06 - Debt Service'!J$24,'H-32A-WP06 - Debt Service'!J$27/12,0)),"-")</f>
        <v>0</v>
      </c>
      <c r="M547" s="261">
        <f>IFERROR(IF(-SUM(M$20:M546)+M$15&lt;0.000001,0,IF($C547&gt;='H-32A-WP06 - Debt Service'!K$24,'H-32A-WP06 - Debt Service'!K$27/12,0)),"-")</f>
        <v>0</v>
      </c>
      <c r="N547" s="261"/>
      <c r="O547" s="261"/>
      <c r="P547" s="261">
        <f>IFERROR(IF(-SUM(P$20:P546)+P$15&lt;0.000001,0,IF($C547&gt;='H-32A-WP06 - Debt Service'!M$24,'H-32A-WP06 - Debt Service'!M$27/12,0)),"-")</f>
        <v>0</v>
      </c>
      <c r="Q547" s="261">
        <f>IFERROR(IF(-SUM(Q$20:Q546)+Q$15&lt;0.000001,0,IF($C547&gt;='H-32A-WP06 - Debt Service'!L$24,'H-32A-WP06 - Debt Service'!L$27/12,0)),"-")</f>
        <v>0</v>
      </c>
      <c r="R547" s="261">
        <f>IFERROR(IF(-SUM(R$20:R546)+R$15&lt;0.000001,0,IF($C547&gt;='H-32A-WP06 - Debt Service'!S$24,'H-32A-WP06 - Debt Service'!S$27/12,0)),"-")</f>
        <v>0</v>
      </c>
      <c r="S547" s="261">
        <f>IFERROR(IF(-SUM(S$20:S546)+S$15&lt;0.000001,0,IF($C547&gt;='H-32A-WP06 - Debt Service'!O$24,'H-32A-WP06 - Debt Service'!O$27/12,0)),"-")</f>
        <v>0</v>
      </c>
      <c r="T547" s="261">
        <f>IFERROR(IF(-SUM(T$20:T546)+T$15&lt;0.000001,0,IF($C547&gt;='H-32A-WP06 - Debt Service'!#REF!,'H-32A-WP06 - Debt Service'!#REF!/12,0)),"-")</f>
        <v>0</v>
      </c>
      <c r="U547" s="261">
        <f>IFERROR(IF(-SUM(U$20:U546)+U$15&lt;0.000001,0,IF($C547&gt;='H-32A-WP06 - Debt Service'!T$24,'H-32A-WP06 - Debt Service'!T$27/12,0)),"-")</f>
        <v>0</v>
      </c>
      <c r="V547" s="261">
        <f>IFERROR(IF(-SUM(V$20:V546)+V$15&lt;0.000001,0,IF($C547&gt;='H-32A-WP06 - Debt Service'!N$24,'H-32A-WP06 - Debt Service'!N$27/12,0)),"-")</f>
        <v>0</v>
      </c>
      <c r="W547" s="261">
        <f>IFERROR(IF(-SUM(W$20:W546)+W$15&lt;0.000001,0,IF($C547&gt;='H-32A-WP06 - Debt Service'!Q$24,'H-32A-WP06 - Debt Service'!Q$27/12,0)),"-")</f>
        <v>0</v>
      </c>
      <c r="X547" s="261">
        <f>IFERROR(IF(-SUM(X$20:X546)+X$15&lt;0.000001,0,IF($C547&gt;='H-32A-WP06 - Debt Service'!T$24,'H-32A-WP06 - Debt Service'!T$27/12,0)),"-")</f>
        <v>0</v>
      </c>
      <c r="Y547" s="261">
        <f>IFERROR(IF(-SUM(Y$20:Y546)+Y$15&lt;0.000001,0,IF($C547&gt;='H-32A-WP06 - Debt Service'!#REF!,'H-32A-WP06 - Debt Service'!#REF!/12,0)),"-")</f>
        <v>0</v>
      </c>
      <c r="Z547" s="261">
        <f>IFERROR(IF(-SUM(Z$20:Z546)+Z$15&lt;0.000001,0,IF($C547&gt;='H-32A-WP06 - Debt Service'!S$24,'H-32A-WP06 - Debt Service'!S$27/12,0)),"-")</f>
        <v>0</v>
      </c>
      <c r="AA547" s="261">
        <f>IFERROR(IF(-SUM(AA$20:AA546)+AA$15&lt;0.000001,0,IF($C547&gt;='H-32A-WP06 - Debt Service'!R$24,'H-32A-WP06 - Debt Service'!R$27/12,0)),"-")</f>
        <v>0</v>
      </c>
      <c r="AB547" s="261">
        <f>IFERROR(IF(-SUM(AB$20:AB546)+AB$15&lt;0.000001,0,IF($C547&gt;='H-32A-WP06 - Debt Service'!P$24,'H-32A-WP06 - Debt Service'!P$27/12,0)),"-")</f>
        <v>0</v>
      </c>
      <c r="AC547" s="261">
        <f>IFERROR(IF(-SUM(AC$20:AC546)+AC$15&lt;0.000001,0,IF($C547&gt;='H-32A-WP06 - Debt Service'!#REF!,'H-32A-WP06 - Debt Service'!#REF!/12,0)),"-")</f>
        <v>0</v>
      </c>
      <c r="AD547" s="261">
        <f>IFERROR(IF(-SUM(AD$20:AD546)+AD$15&lt;0.000001,0,IF($C547&gt;='H-32A-WP06 - Debt Service'!#REF!,'H-32A-WP06 - Debt Service'!#REF!/12,0)),"-")</f>
        <v>0</v>
      </c>
      <c r="AE547" s="261">
        <f>IFERROR(IF(-SUM(AE$20:AE546)+AE$15&lt;0.000001,0,IF($C547&gt;='H-32A-WP06 - Debt Service'!#REF!,'H-32A-WP06 - Debt Service'!#REF!/12,0)),"-")</f>
        <v>0</v>
      </c>
      <c r="AF547" s="261">
        <f>IFERROR(IF(-SUM(AF$20:AF546)+AF$15&lt;0.000001,0,IF($C547&gt;='H-32A-WP06 - Debt Service'!#REF!,'H-32A-WP06 - Debt Service'!#REF!/12,0)),"-")</f>
        <v>0</v>
      </c>
      <c r="AH547" s="252">
        <f t="shared" si="36"/>
        <v>2062</v>
      </c>
      <c r="AI547" s="273">
        <f t="shared" si="38"/>
        <v>59506</v>
      </c>
      <c r="AJ547" s="273"/>
      <c r="AK547" s="261" t="str">
        <f>IFERROR(IF(-SUM(AK$20:AK546)+AK$15&lt;0.000001,0,IF($C547&gt;='H-32A-WP06 - Debt Service'!AH$24,'H-32A-WP06 - Debt Service'!AH$27/12,0)),"-")</f>
        <v>-</v>
      </c>
      <c r="AL547" s="261">
        <f>IFERROR(IF(-SUM(AL$20:AL546)+AL$15&lt;0.000001,0,IF($C547&gt;='H-32A-WP06 - Debt Service'!AI$24,'H-32A-WP06 - Debt Service'!AI$27/12,0)),"-")</f>
        <v>0</v>
      </c>
      <c r="AM547" s="261">
        <f>IFERROR(IF(-SUM(AM$20:AM546)+AM$15&lt;0.000001,0,IF($C547&gt;='H-32A-WP06 - Debt Service'!AJ$24,'H-32A-WP06 - Debt Service'!AJ$27/12,0)),"-")</f>
        <v>0</v>
      </c>
      <c r="AN547" s="261">
        <f>IFERROR(IF(-SUM(AN$20:AN546)+AN$15&lt;0.000001,0,IF($C547&gt;='H-32A-WP06 - Debt Service'!AK$24,'H-32A-WP06 - Debt Service'!AK$27/12,0)),"-")</f>
        <v>0</v>
      </c>
      <c r="AO547" s="261">
        <f>IFERROR(IF(-SUM(AO$20:AO546)+AO$15&lt;0.000001,0,IF($C547&gt;='H-32A-WP06 - Debt Service'!AL$24,'H-32A-WP06 - Debt Service'!AL$27/12,0)),"-")</f>
        <v>0</v>
      </c>
      <c r="AP547" s="261">
        <f>IFERROR(IF(-SUM(AP$20:AP546)+AP$15&lt;0.000001,0,IF($C547&gt;='H-32A-WP06 - Debt Service'!AM$24,'H-32A-WP06 - Debt Service'!AM$27/12,0)),"-")</f>
        <v>0</v>
      </c>
      <c r="AQ547" s="261">
        <f>IFERROR(IF(-SUM(AQ$20:AQ546)+AQ$15&lt;0.000001,0,IF($C547&gt;='H-32A-WP06 - Debt Service'!AN$24,'H-32A-WP06 - Debt Service'!AN$27/12,0)),"-")</f>
        <v>0</v>
      </c>
      <c r="AR547" s="261">
        <f>IFERROR(IF(-SUM(AR$20:AR546)+AR$15&lt;0.000001,0,IF($C547&gt;='H-32A-WP06 - Debt Service'!AO$24,'H-32A-WP06 - Debt Service'!AO$27/12,0)),"-")</f>
        <v>0</v>
      </c>
      <c r="AS547" s="261">
        <f>IFERROR(IF(-SUM(AS$20:AS546)+AS$15&lt;0.000001,0,IF($C547&gt;='H-32A-WP06 - Debt Service'!AP$24,'H-32A-WP06 - Debt Service'!AP$27/12,0)),"-")</f>
        <v>0</v>
      </c>
      <c r="AT547" s="261">
        <f>IFERROR(IF(-SUM(AT$20:AT546)+AT$15&lt;0.000001,0,IF($C547&gt;='H-32A-WP06 - Debt Service'!AQ$24,'H-32A-WP06 - Debt Service'!AQ$27/12,0)),"-")</f>
        <v>0</v>
      </c>
    </row>
    <row r="548" spans="2:46" x14ac:dyDescent="0.35">
      <c r="B548" s="252">
        <f t="shared" si="35"/>
        <v>2063</v>
      </c>
      <c r="C548" s="273">
        <f t="shared" si="37"/>
        <v>59537</v>
      </c>
      <c r="D548" s="273"/>
      <c r="E548" s="261">
        <f>IFERROR(IF(-SUM(E$20:E547)+E$15&lt;0.000001,0,IF($C548&gt;='H-32A-WP06 - Debt Service'!C$24,'H-32A-WP06 - Debt Service'!C$27/12,0)),"-")</f>
        <v>0</v>
      </c>
      <c r="F548" s="261">
        <f>IFERROR(IF(-SUM(F$20:F547)+F$15&lt;0.000001,0,IF($C548&gt;='H-32A-WP06 - Debt Service'!D$24,'H-32A-WP06 - Debt Service'!D$27/12,0)),"-")</f>
        <v>0</v>
      </c>
      <c r="G548" s="261">
        <f>IFERROR(IF(-SUM(G$20:G547)+G$15&lt;0.000001,0,IF($C548&gt;='H-32A-WP06 - Debt Service'!E$24,'H-32A-WP06 - Debt Service'!E$27/12,0)),"-")</f>
        <v>0</v>
      </c>
      <c r="H548" s="261">
        <f>IFERROR(IF(-SUM(H$20:H547)+H$15&lt;0.000001,0,IF($C548&gt;='H-32A-WP06 - Debt Service'!F$24,'H-32A-WP06 - Debt Service'!F$27/12,0)),"-")</f>
        <v>0</v>
      </c>
      <c r="I548" s="261">
        <f>IFERROR(IF(-SUM(I$20:I547)+I$15&lt;0.000001,0,IF($C548&gt;='H-32A-WP06 - Debt Service'!G$24,'H-32A-WP06 - Debt Service'!G$27/12,0)),"-")</f>
        <v>0</v>
      </c>
      <c r="J548" s="261">
        <f>IFERROR(IF(-SUM(J$20:J547)+J$15&lt;0.000001,0,IF($C548&gt;='H-32A-WP06 - Debt Service'!H$24,'H-32A-WP06 - Debt Service'!H$27/12,0)),"-")</f>
        <v>0</v>
      </c>
      <c r="K548" s="261">
        <f>IFERROR(IF(-SUM(K$20:K547)+K$15&lt;0.000001,0,IF($C548&gt;='H-32A-WP06 - Debt Service'!I$24,'H-32A-WP06 - Debt Service'!I$27/12,0)),"-")</f>
        <v>0</v>
      </c>
      <c r="L548" s="261">
        <f>IFERROR(IF(-SUM(L$20:L547)+L$15&lt;0.000001,0,IF($C548&gt;='H-32A-WP06 - Debt Service'!J$24,'H-32A-WP06 - Debt Service'!J$27/12,0)),"-")</f>
        <v>0</v>
      </c>
      <c r="M548" s="261">
        <f>IFERROR(IF(-SUM(M$20:M547)+M$15&lt;0.000001,0,IF($C548&gt;='H-32A-WP06 - Debt Service'!K$24,'H-32A-WP06 - Debt Service'!K$27/12,0)),"-")</f>
        <v>0</v>
      </c>
      <c r="N548" s="261"/>
      <c r="O548" s="261"/>
      <c r="P548" s="261">
        <f>IFERROR(IF(-SUM(P$20:P547)+P$15&lt;0.000001,0,IF($C548&gt;='H-32A-WP06 - Debt Service'!M$24,'H-32A-WP06 - Debt Service'!M$27/12,0)),"-")</f>
        <v>0</v>
      </c>
      <c r="Q548" s="261">
        <f>IFERROR(IF(-SUM(Q$20:Q547)+Q$15&lt;0.000001,0,IF($C548&gt;='H-32A-WP06 - Debt Service'!L$24,'H-32A-WP06 - Debt Service'!L$27/12,0)),"-")</f>
        <v>0</v>
      </c>
      <c r="R548" s="261">
        <f>IFERROR(IF(-SUM(R$20:R547)+R$15&lt;0.000001,0,IF($C548&gt;='H-32A-WP06 - Debt Service'!S$24,'H-32A-WP06 - Debt Service'!S$27/12,0)),"-")</f>
        <v>0</v>
      </c>
      <c r="S548" s="261">
        <f>IFERROR(IF(-SUM(S$20:S547)+S$15&lt;0.000001,0,IF($C548&gt;='H-32A-WP06 - Debt Service'!O$24,'H-32A-WP06 - Debt Service'!O$27/12,0)),"-")</f>
        <v>0</v>
      </c>
      <c r="T548" s="261">
        <f>IFERROR(IF(-SUM(T$20:T547)+T$15&lt;0.000001,0,IF($C548&gt;='H-32A-WP06 - Debt Service'!#REF!,'H-32A-WP06 - Debt Service'!#REF!/12,0)),"-")</f>
        <v>0</v>
      </c>
      <c r="U548" s="261">
        <f>IFERROR(IF(-SUM(U$20:U547)+U$15&lt;0.000001,0,IF($C548&gt;='H-32A-WP06 - Debt Service'!T$24,'H-32A-WP06 - Debt Service'!T$27/12,0)),"-")</f>
        <v>0</v>
      </c>
      <c r="V548" s="261">
        <f>IFERROR(IF(-SUM(V$20:V547)+V$15&lt;0.000001,0,IF($C548&gt;='H-32A-WP06 - Debt Service'!N$24,'H-32A-WP06 - Debt Service'!N$27/12,0)),"-")</f>
        <v>0</v>
      </c>
      <c r="W548" s="261">
        <f>IFERROR(IF(-SUM(W$20:W547)+W$15&lt;0.000001,0,IF($C548&gt;='H-32A-WP06 - Debt Service'!Q$24,'H-32A-WP06 - Debt Service'!Q$27/12,0)),"-")</f>
        <v>0</v>
      </c>
      <c r="X548" s="261">
        <f>IFERROR(IF(-SUM(X$20:X547)+X$15&lt;0.000001,0,IF($C548&gt;='H-32A-WP06 - Debt Service'!T$24,'H-32A-WP06 - Debt Service'!T$27/12,0)),"-")</f>
        <v>0</v>
      </c>
      <c r="Y548" s="261">
        <f>IFERROR(IF(-SUM(Y$20:Y547)+Y$15&lt;0.000001,0,IF($C548&gt;='H-32A-WP06 - Debt Service'!#REF!,'H-32A-WP06 - Debt Service'!#REF!/12,0)),"-")</f>
        <v>0</v>
      </c>
      <c r="Z548" s="261">
        <f>IFERROR(IF(-SUM(Z$20:Z547)+Z$15&lt;0.000001,0,IF($C548&gt;='H-32A-WP06 - Debt Service'!S$24,'H-32A-WP06 - Debt Service'!S$27/12,0)),"-")</f>
        <v>0</v>
      </c>
      <c r="AA548" s="261">
        <f>IFERROR(IF(-SUM(AA$20:AA547)+AA$15&lt;0.000001,0,IF($C548&gt;='H-32A-WP06 - Debt Service'!R$24,'H-32A-WP06 - Debt Service'!R$27/12,0)),"-")</f>
        <v>0</v>
      </c>
      <c r="AB548" s="261">
        <f>IFERROR(IF(-SUM(AB$20:AB547)+AB$15&lt;0.000001,0,IF($C548&gt;='H-32A-WP06 - Debt Service'!P$24,'H-32A-WP06 - Debt Service'!P$27/12,0)),"-")</f>
        <v>0</v>
      </c>
      <c r="AC548" s="261">
        <f>IFERROR(IF(-SUM(AC$20:AC547)+AC$15&lt;0.000001,0,IF($C548&gt;='H-32A-WP06 - Debt Service'!#REF!,'H-32A-WP06 - Debt Service'!#REF!/12,0)),"-")</f>
        <v>0</v>
      </c>
      <c r="AD548" s="261">
        <f>IFERROR(IF(-SUM(AD$20:AD547)+AD$15&lt;0.000001,0,IF($C548&gt;='H-32A-WP06 - Debt Service'!#REF!,'H-32A-WP06 - Debt Service'!#REF!/12,0)),"-")</f>
        <v>0</v>
      </c>
      <c r="AE548" s="261">
        <f>IFERROR(IF(-SUM(AE$20:AE547)+AE$15&lt;0.000001,0,IF($C548&gt;='H-32A-WP06 - Debt Service'!#REF!,'H-32A-WP06 - Debt Service'!#REF!/12,0)),"-")</f>
        <v>0</v>
      </c>
      <c r="AF548" s="261">
        <f>IFERROR(IF(-SUM(AF$20:AF547)+AF$15&lt;0.000001,0,IF($C548&gt;='H-32A-WP06 - Debt Service'!#REF!,'H-32A-WP06 - Debt Service'!#REF!/12,0)),"-")</f>
        <v>0</v>
      </c>
      <c r="AH548" s="252">
        <f t="shared" si="36"/>
        <v>2063</v>
      </c>
      <c r="AI548" s="273">
        <f t="shared" si="38"/>
        <v>59537</v>
      </c>
      <c r="AJ548" s="273"/>
      <c r="AK548" s="261" t="str">
        <f>IFERROR(IF(-SUM(AK$20:AK547)+AK$15&lt;0.000001,0,IF($C548&gt;='H-32A-WP06 - Debt Service'!AH$24,'H-32A-WP06 - Debt Service'!AH$27/12,0)),"-")</f>
        <v>-</v>
      </c>
      <c r="AL548" s="261">
        <f>IFERROR(IF(-SUM(AL$20:AL547)+AL$15&lt;0.000001,0,IF($C548&gt;='H-32A-WP06 - Debt Service'!AI$24,'H-32A-WP06 - Debt Service'!AI$27/12,0)),"-")</f>
        <v>0</v>
      </c>
      <c r="AM548" s="261">
        <f>IFERROR(IF(-SUM(AM$20:AM547)+AM$15&lt;0.000001,0,IF($C548&gt;='H-32A-WP06 - Debt Service'!AJ$24,'H-32A-WP06 - Debt Service'!AJ$27/12,0)),"-")</f>
        <v>0</v>
      </c>
      <c r="AN548" s="261">
        <f>IFERROR(IF(-SUM(AN$20:AN547)+AN$15&lt;0.000001,0,IF($C548&gt;='H-32A-WP06 - Debt Service'!AK$24,'H-32A-WP06 - Debt Service'!AK$27/12,0)),"-")</f>
        <v>0</v>
      </c>
      <c r="AO548" s="261">
        <f>IFERROR(IF(-SUM(AO$20:AO547)+AO$15&lt;0.000001,0,IF($C548&gt;='H-32A-WP06 - Debt Service'!AL$24,'H-32A-WP06 - Debt Service'!AL$27/12,0)),"-")</f>
        <v>0</v>
      </c>
      <c r="AP548" s="261">
        <f>IFERROR(IF(-SUM(AP$20:AP547)+AP$15&lt;0.000001,0,IF($C548&gt;='H-32A-WP06 - Debt Service'!AM$24,'H-32A-WP06 - Debt Service'!AM$27/12,0)),"-")</f>
        <v>0</v>
      </c>
      <c r="AQ548" s="261">
        <f>IFERROR(IF(-SUM(AQ$20:AQ547)+AQ$15&lt;0.000001,0,IF($C548&gt;='H-32A-WP06 - Debt Service'!AN$24,'H-32A-WP06 - Debt Service'!AN$27/12,0)),"-")</f>
        <v>0</v>
      </c>
      <c r="AR548" s="261">
        <f>IFERROR(IF(-SUM(AR$20:AR547)+AR$15&lt;0.000001,0,IF($C548&gt;='H-32A-WP06 - Debt Service'!AO$24,'H-32A-WP06 - Debt Service'!AO$27/12,0)),"-")</f>
        <v>0</v>
      </c>
      <c r="AS548" s="261">
        <f>IFERROR(IF(-SUM(AS$20:AS547)+AS$15&lt;0.000001,0,IF($C548&gt;='H-32A-WP06 - Debt Service'!AP$24,'H-32A-WP06 - Debt Service'!AP$27/12,0)),"-")</f>
        <v>0</v>
      </c>
      <c r="AT548" s="261">
        <f>IFERROR(IF(-SUM(AT$20:AT547)+AT$15&lt;0.000001,0,IF($C548&gt;='H-32A-WP06 - Debt Service'!AQ$24,'H-32A-WP06 - Debt Service'!AQ$27/12,0)),"-")</f>
        <v>0</v>
      </c>
    </row>
    <row r="549" spans="2:46" x14ac:dyDescent="0.35">
      <c r="B549" s="252">
        <f t="shared" si="35"/>
        <v>2063</v>
      </c>
      <c r="C549" s="273">
        <f t="shared" si="37"/>
        <v>59568</v>
      </c>
      <c r="D549" s="273"/>
      <c r="E549" s="261">
        <f>IFERROR(IF(-SUM(E$20:E548)+E$15&lt;0.000001,0,IF($C549&gt;='H-32A-WP06 - Debt Service'!C$24,'H-32A-WP06 - Debt Service'!C$27/12,0)),"-")</f>
        <v>0</v>
      </c>
      <c r="F549" s="261">
        <f>IFERROR(IF(-SUM(F$20:F548)+F$15&lt;0.000001,0,IF($C549&gt;='H-32A-WP06 - Debt Service'!D$24,'H-32A-WP06 - Debt Service'!D$27/12,0)),"-")</f>
        <v>0</v>
      </c>
      <c r="G549" s="261">
        <f>IFERROR(IF(-SUM(G$20:G548)+G$15&lt;0.000001,0,IF($C549&gt;='H-32A-WP06 - Debt Service'!E$24,'H-32A-WP06 - Debt Service'!E$27/12,0)),"-")</f>
        <v>0</v>
      </c>
      <c r="H549" s="261">
        <f>IFERROR(IF(-SUM(H$20:H548)+H$15&lt;0.000001,0,IF($C549&gt;='H-32A-WP06 - Debt Service'!F$24,'H-32A-WP06 - Debt Service'!F$27/12,0)),"-")</f>
        <v>0</v>
      </c>
      <c r="I549" s="261">
        <f>IFERROR(IF(-SUM(I$20:I548)+I$15&lt;0.000001,0,IF($C549&gt;='H-32A-WP06 - Debt Service'!G$24,'H-32A-WP06 - Debt Service'!G$27/12,0)),"-")</f>
        <v>0</v>
      </c>
      <c r="J549" s="261">
        <f>IFERROR(IF(-SUM(J$20:J548)+J$15&lt;0.000001,0,IF($C549&gt;='H-32A-WP06 - Debt Service'!H$24,'H-32A-WP06 - Debt Service'!H$27/12,0)),"-")</f>
        <v>0</v>
      </c>
      <c r="K549" s="261">
        <f>IFERROR(IF(-SUM(K$20:K548)+K$15&lt;0.000001,0,IF($C549&gt;='H-32A-WP06 - Debt Service'!I$24,'H-32A-WP06 - Debt Service'!I$27/12,0)),"-")</f>
        <v>0</v>
      </c>
      <c r="L549" s="261">
        <f>IFERROR(IF(-SUM(L$20:L548)+L$15&lt;0.000001,0,IF($C549&gt;='H-32A-WP06 - Debt Service'!J$24,'H-32A-WP06 - Debt Service'!J$27/12,0)),"-")</f>
        <v>0</v>
      </c>
      <c r="M549" s="261">
        <f>IFERROR(IF(-SUM(M$20:M548)+M$15&lt;0.000001,0,IF($C549&gt;='H-32A-WP06 - Debt Service'!K$24,'H-32A-WP06 - Debt Service'!K$27/12,0)),"-")</f>
        <v>0</v>
      </c>
      <c r="N549" s="261"/>
      <c r="O549" s="261"/>
      <c r="P549" s="261">
        <f>IFERROR(IF(-SUM(P$20:P548)+P$15&lt;0.000001,0,IF($C549&gt;='H-32A-WP06 - Debt Service'!M$24,'H-32A-WP06 - Debt Service'!M$27/12,0)),"-")</f>
        <v>0</v>
      </c>
      <c r="Q549" s="261">
        <f>IFERROR(IF(-SUM(Q$20:Q548)+Q$15&lt;0.000001,0,IF($C549&gt;='H-32A-WP06 - Debt Service'!L$24,'H-32A-WP06 - Debt Service'!L$27/12,0)),"-")</f>
        <v>0</v>
      </c>
      <c r="R549" s="261">
        <f>IFERROR(IF(-SUM(R$20:R548)+R$15&lt;0.000001,0,IF($C549&gt;='H-32A-WP06 - Debt Service'!S$24,'H-32A-WP06 - Debt Service'!S$27/12,0)),"-")</f>
        <v>0</v>
      </c>
      <c r="S549" s="261">
        <f>IFERROR(IF(-SUM(S$20:S548)+S$15&lt;0.000001,0,IF($C549&gt;='H-32A-WP06 - Debt Service'!O$24,'H-32A-WP06 - Debt Service'!O$27/12,0)),"-")</f>
        <v>0</v>
      </c>
      <c r="T549" s="261">
        <f>IFERROR(IF(-SUM(T$20:T548)+T$15&lt;0.000001,0,IF($C549&gt;='H-32A-WP06 - Debt Service'!#REF!,'H-32A-WP06 - Debt Service'!#REF!/12,0)),"-")</f>
        <v>0</v>
      </c>
      <c r="U549" s="261">
        <f>IFERROR(IF(-SUM(U$20:U548)+U$15&lt;0.000001,0,IF($C549&gt;='H-32A-WP06 - Debt Service'!T$24,'H-32A-WP06 - Debt Service'!T$27/12,0)),"-")</f>
        <v>0</v>
      </c>
      <c r="V549" s="261">
        <f>IFERROR(IF(-SUM(V$20:V548)+V$15&lt;0.000001,0,IF($C549&gt;='H-32A-WP06 - Debt Service'!N$24,'H-32A-WP06 - Debt Service'!N$27/12,0)),"-")</f>
        <v>0</v>
      </c>
      <c r="W549" s="261">
        <f>IFERROR(IF(-SUM(W$20:W548)+W$15&lt;0.000001,0,IF($C549&gt;='H-32A-WP06 - Debt Service'!Q$24,'H-32A-WP06 - Debt Service'!Q$27/12,0)),"-")</f>
        <v>0</v>
      </c>
      <c r="X549" s="261">
        <f>IFERROR(IF(-SUM(X$20:X548)+X$15&lt;0.000001,0,IF($C549&gt;='H-32A-WP06 - Debt Service'!T$24,'H-32A-WP06 - Debt Service'!T$27/12,0)),"-")</f>
        <v>0</v>
      </c>
      <c r="Y549" s="261">
        <f>IFERROR(IF(-SUM(Y$20:Y548)+Y$15&lt;0.000001,0,IF($C549&gt;='H-32A-WP06 - Debt Service'!#REF!,'H-32A-WP06 - Debt Service'!#REF!/12,0)),"-")</f>
        <v>0</v>
      </c>
      <c r="Z549" s="261">
        <f>IFERROR(IF(-SUM(Z$20:Z548)+Z$15&lt;0.000001,0,IF($C549&gt;='H-32A-WP06 - Debt Service'!S$24,'H-32A-WP06 - Debt Service'!S$27/12,0)),"-")</f>
        <v>0</v>
      </c>
      <c r="AA549" s="261">
        <f>IFERROR(IF(-SUM(AA$20:AA548)+AA$15&lt;0.000001,0,IF($C549&gt;='H-32A-WP06 - Debt Service'!R$24,'H-32A-WP06 - Debt Service'!R$27/12,0)),"-")</f>
        <v>0</v>
      </c>
      <c r="AB549" s="261">
        <f>IFERROR(IF(-SUM(AB$20:AB548)+AB$15&lt;0.000001,0,IF($C549&gt;='H-32A-WP06 - Debt Service'!P$24,'H-32A-WP06 - Debt Service'!P$27/12,0)),"-")</f>
        <v>0</v>
      </c>
      <c r="AC549" s="261">
        <f>IFERROR(IF(-SUM(AC$20:AC548)+AC$15&lt;0.000001,0,IF($C549&gt;='H-32A-WP06 - Debt Service'!#REF!,'H-32A-WP06 - Debt Service'!#REF!/12,0)),"-")</f>
        <v>0</v>
      </c>
      <c r="AD549" s="261">
        <f>IFERROR(IF(-SUM(AD$20:AD548)+AD$15&lt;0.000001,0,IF($C549&gt;='H-32A-WP06 - Debt Service'!#REF!,'H-32A-WP06 - Debt Service'!#REF!/12,0)),"-")</f>
        <v>0</v>
      </c>
      <c r="AE549" s="261">
        <f>IFERROR(IF(-SUM(AE$20:AE548)+AE$15&lt;0.000001,0,IF($C549&gt;='H-32A-WP06 - Debt Service'!#REF!,'H-32A-WP06 - Debt Service'!#REF!/12,0)),"-")</f>
        <v>0</v>
      </c>
      <c r="AF549" s="261">
        <f>IFERROR(IF(-SUM(AF$20:AF548)+AF$15&lt;0.000001,0,IF($C549&gt;='H-32A-WP06 - Debt Service'!#REF!,'H-32A-WP06 - Debt Service'!#REF!/12,0)),"-")</f>
        <v>0</v>
      </c>
      <c r="AH549" s="252">
        <f t="shared" si="36"/>
        <v>2063</v>
      </c>
      <c r="AI549" s="273">
        <f t="shared" si="38"/>
        <v>59568</v>
      </c>
      <c r="AJ549" s="273"/>
      <c r="AK549" s="261" t="str">
        <f>IFERROR(IF(-SUM(AK$20:AK548)+AK$15&lt;0.000001,0,IF($C549&gt;='H-32A-WP06 - Debt Service'!AH$24,'H-32A-WP06 - Debt Service'!AH$27/12,0)),"-")</f>
        <v>-</v>
      </c>
      <c r="AL549" s="261">
        <f>IFERROR(IF(-SUM(AL$20:AL548)+AL$15&lt;0.000001,0,IF($C549&gt;='H-32A-WP06 - Debt Service'!AI$24,'H-32A-WP06 - Debt Service'!AI$27/12,0)),"-")</f>
        <v>0</v>
      </c>
      <c r="AM549" s="261">
        <f>IFERROR(IF(-SUM(AM$20:AM548)+AM$15&lt;0.000001,0,IF($C549&gt;='H-32A-WP06 - Debt Service'!AJ$24,'H-32A-WP06 - Debt Service'!AJ$27/12,0)),"-")</f>
        <v>0</v>
      </c>
      <c r="AN549" s="261">
        <f>IFERROR(IF(-SUM(AN$20:AN548)+AN$15&lt;0.000001,0,IF($C549&gt;='H-32A-WP06 - Debt Service'!AK$24,'H-32A-WP06 - Debt Service'!AK$27/12,0)),"-")</f>
        <v>0</v>
      </c>
      <c r="AO549" s="261">
        <f>IFERROR(IF(-SUM(AO$20:AO548)+AO$15&lt;0.000001,0,IF($C549&gt;='H-32A-WP06 - Debt Service'!AL$24,'H-32A-WP06 - Debt Service'!AL$27/12,0)),"-")</f>
        <v>0</v>
      </c>
      <c r="AP549" s="261">
        <f>IFERROR(IF(-SUM(AP$20:AP548)+AP$15&lt;0.000001,0,IF($C549&gt;='H-32A-WP06 - Debt Service'!AM$24,'H-32A-WP06 - Debt Service'!AM$27/12,0)),"-")</f>
        <v>0</v>
      </c>
      <c r="AQ549" s="261">
        <f>IFERROR(IF(-SUM(AQ$20:AQ548)+AQ$15&lt;0.000001,0,IF($C549&gt;='H-32A-WP06 - Debt Service'!AN$24,'H-32A-WP06 - Debt Service'!AN$27/12,0)),"-")</f>
        <v>0</v>
      </c>
      <c r="AR549" s="261">
        <f>IFERROR(IF(-SUM(AR$20:AR548)+AR$15&lt;0.000001,0,IF($C549&gt;='H-32A-WP06 - Debt Service'!AO$24,'H-32A-WP06 - Debt Service'!AO$27/12,0)),"-")</f>
        <v>0</v>
      </c>
      <c r="AS549" s="261">
        <f>IFERROR(IF(-SUM(AS$20:AS548)+AS$15&lt;0.000001,0,IF($C549&gt;='H-32A-WP06 - Debt Service'!AP$24,'H-32A-WP06 - Debt Service'!AP$27/12,0)),"-")</f>
        <v>0</v>
      </c>
      <c r="AT549" s="261">
        <f>IFERROR(IF(-SUM(AT$20:AT548)+AT$15&lt;0.000001,0,IF($C549&gt;='H-32A-WP06 - Debt Service'!AQ$24,'H-32A-WP06 - Debt Service'!AQ$27/12,0)),"-")</f>
        <v>0</v>
      </c>
    </row>
    <row r="550" spans="2:46" x14ac:dyDescent="0.35">
      <c r="B550" s="252">
        <f t="shared" si="35"/>
        <v>2063</v>
      </c>
      <c r="C550" s="273">
        <f t="shared" si="37"/>
        <v>59596</v>
      </c>
      <c r="D550" s="273"/>
      <c r="E550" s="261">
        <f>IFERROR(IF(-SUM(E$20:E549)+E$15&lt;0.000001,0,IF($C550&gt;='H-32A-WP06 - Debt Service'!C$24,'H-32A-WP06 - Debt Service'!C$27/12,0)),"-")</f>
        <v>0</v>
      </c>
      <c r="F550" s="261">
        <f>IFERROR(IF(-SUM(F$20:F549)+F$15&lt;0.000001,0,IF($C550&gt;='H-32A-WP06 - Debt Service'!D$24,'H-32A-WP06 - Debt Service'!D$27/12,0)),"-")</f>
        <v>0</v>
      </c>
      <c r="G550" s="261">
        <f>IFERROR(IF(-SUM(G$20:G549)+G$15&lt;0.000001,0,IF($C550&gt;='H-32A-WP06 - Debt Service'!E$24,'H-32A-WP06 - Debt Service'!E$27/12,0)),"-")</f>
        <v>0</v>
      </c>
      <c r="H550" s="261">
        <f>IFERROR(IF(-SUM(H$20:H549)+H$15&lt;0.000001,0,IF($C550&gt;='H-32A-WP06 - Debt Service'!F$24,'H-32A-WP06 - Debt Service'!F$27/12,0)),"-")</f>
        <v>0</v>
      </c>
      <c r="I550" s="261">
        <f>IFERROR(IF(-SUM(I$20:I549)+I$15&lt;0.000001,0,IF($C550&gt;='H-32A-WP06 - Debt Service'!G$24,'H-32A-WP06 - Debt Service'!G$27/12,0)),"-")</f>
        <v>0</v>
      </c>
      <c r="J550" s="261">
        <f>IFERROR(IF(-SUM(J$20:J549)+J$15&lt;0.000001,0,IF($C550&gt;='H-32A-WP06 - Debt Service'!H$24,'H-32A-WP06 - Debt Service'!H$27/12,0)),"-")</f>
        <v>0</v>
      </c>
      <c r="K550" s="261">
        <f>IFERROR(IF(-SUM(K$20:K549)+K$15&lt;0.000001,0,IF($C550&gt;='H-32A-WP06 - Debt Service'!I$24,'H-32A-WP06 - Debt Service'!I$27/12,0)),"-")</f>
        <v>0</v>
      </c>
      <c r="L550" s="261">
        <f>IFERROR(IF(-SUM(L$20:L549)+L$15&lt;0.000001,0,IF($C550&gt;='H-32A-WP06 - Debt Service'!J$24,'H-32A-WP06 - Debt Service'!J$27/12,0)),"-")</f>
        <v>0</v>
      </c>
      <c r="M550" s="261">
        <f>IFERROR(IF(-SUM(M$20:M549)+M$15&lt;0.000001,0,IF($C550&gt;='H-32A-WP06 - Debt Service'!K$24,'H-32A-WP06 - Debt Service'!K$27/12,0)),"-")</f>
        <v>0</v>
      </c>
      <c r="N550" s="261"/>
      <c r="O550" s="261"/>
      <c r="P550" s="261">
        <f>IFERROR(IF(-SUM(P$20:P549)+P$15&lt;0.000001,0,IF($C550&gt;='H-32A-WP06 - Debt Service'!M$24,'H-32A-WP06 - Debt Service'!M$27/12,0)),"-")</f>
        <v>0</v>
      </c>
      <c r="Q550" s="261">
        <f>IFERROR(IF(-SUM(Q$20:Q549)+Q$15&lt;0.000001,0,IF($C550&gt;='H-32A-WP06 - Debt Service'!L$24,'H-32A-WP06 - Debt Service'!L$27/12,0)),"-")</f>
        <v>0</v>
      </c>
      <c r="R550" s="261">
        <f>IFERROR(IF(-SUM(R$20:R549)+R$15&lt;0.000001,0,IF($C550&gt;='H-32A-WP06 - Debt Service'!S$24,'H-32A-WP06 - Debt Service'!S$27/12,0)),"-")</f>
        <v>0</v>
      </c>
      <c r="S550" s="261">
        <f>IFERROR(IF(-SUM(S$20:S549)+S$15&lt;0.000001,0,IF($C550&gt;='H-32A-WP06 - Debt Service'!O$24,'H-32A-WP06 - Debt Service'!O$27/12,0)),"-")</f>
        <v>0</v>
      </c>
      <c r="T550" s="261">
        <f>IFERROR(IF(-SUM(T$20:T549)+T$15&lt;0.000001,0,IF($C550&gt;='H-32A-WP06 - Debt Service'!#REF!,'H-32A-WP06 - Debt Service'!#REF!/12,0)),"-")</f>
        <v>0</v>
      </c>
      <c r="U550" s="261">
        <f>IFERROR(IF(-SUM(U$20:U549)+U$15&lt;0.000001,0,IF($C550&gt;='H-32A-WP06 - Debt Service'!T$24,'H-32A-WP06 - Debt Service'!T$27/12,0)),"-")</f>
        <v>0</v>
      </c>
      <c r="V550" s="261">
        <f>IFERROR(IF(-SUM(V$20:V549)+V$15&lt;0.000001,0,IF($C550&gt;='H-32A-WP06 - Debt Service'!N$24,'H-32A-WP06 - Debt Service'!N$27/12,0)),"-")</f>
        <v>0</v>
      </c>
      <c r="W550" s="261">
        <f>IFERROR(IF(-SUM(W$20:W549)+W$15&lt;0.000001,0,IF($C550&gt;='H-32A-WP06 - Debt Service'!Q$24,'H-32A-WP06 - Debt Service'!Q$27/12,0)),"-")</f>
        <v>0</v>
      </c>
      <c r="X550" s="261">
        <f>IFERROR(IF(-SUM(X$20:X549)+X$15&lt;0.000001,0,IF($C550&gt;='H-32A-WP06 - Debt Service'!T$24,'H-32A-WP06 - Debt Service'!T$27/12,0)),"-")</f>
        <v>0</v>
      </c>
      <c r="Y550" s="261">
        <f>IFERROR(IF(-SUM(Y$20:Y549)+Y$15&lt;0.000001,0,IF($C550&gt;='H-32A-WP06 - Debt Service'!#REF!,'H-32A-WP06 - Debt Service'!#REF!/12,0)),"-")</f>
        <v>0</v>
      </c>
      <c r="Z550" s="261">
        <f>IFERROR(IF(-SUM(Z$20:Z549)+Z$15&lt;0.000001,0,IF($C550&gt;='H-32A-WP06 - Debt Service'!S$24,'H-32A-WP06 - Debt Service'!S$27/12,0)),"-")</f>
        <v>0</v>
      </c>
      <c r="AA550" s="261">
        <f>IFERROR(IF(-SUM(AA$20:AA549)+AA$15&lt;0.000001,0,IF($C550&gt;='H-32A-WP06 - Debt Service'!R$24,'H-32A-WP06 - Debt Service'!R$27/12,0)),"-")</f>
        <v>0</v>
      </c>
      <c r="AB550" s="261">
        <f>IFERROR(IF(-SUM(AB$20:AB549)+AB$15&lt;0.000001,0,IF($C550&gt;='H-32A-WP06 - Debt Service'!P$24,'H-32A-WP06 - Debt Service'!P$27/12,0)),"-")</f>
        <v>0</v>
      </c>
      <c r="AC550" s="261">
        <f>IFERROR(IF(-SUM(AC$20:AC549)+AC$15&lt;0.000001,0,IF($C550&gt;='H-32A-WP06 - Debt Service'!#REF!,'H-32A-WP06 - Debt Service'!#REF!/12,0)),"-")</f>
        <v>0</v>
      </c>
      <c r="AD550" s="261">
        <f>IFERROR(IF(-SUM(AD$20:AD549)+AD$15&lt;0.000001,0,IF($C550&gt;='H-32A-WP06 - Debt Service'!#REF!,'H-32A-WP06 - Debt Service'!#REF!/12,0)),"-")</f>
        <v>0</v>
      </c>
      <c r="AE550" s="261">
        <f>IFERROR(IF(-SUM(AE$20:AE549)+AE$15&lt;0.000001,0,IF($C550&gt;='H-32A-WP06 - Debt Service'!#REF!,'H-32A-WP06 - Debt Service'!#REF!/12,0)),"-")</f>
        <v>0</v>
      </c>
      <c r="AF550" s="261">
        <f>IFERROR(IF(-SUM(AF$20:AF549)+AF$15&lt;0.000001,0,IF($C550&gt;='H-32A-WP06 - Debt Service'!#REF!,'H-32A-WP06 - Debt Service'!#REF!/12,0)),"-")</f>
        <v>0</v>
      </c>
      <c r="AH550" s="252">
        <f t="shared" si="36"/>
        <v>2063</v>
      </c>
      <c r="AI550" s="273">
        <f t="shared" si="38"/>
        <v>59596</v>
      </c>
      <c r="AJ550" s="273"/>
      <c r="AK550" s="261" t="str">
        <f>IFERROR(IF(-SUM(AK$20:AK549)+AK$15&lt;0.000001,0,IF($C550&gt;='H-32A-WP06 - Debt Service'!AH$24,'H-32A-WP06 - Debt Service'!AH$27/12,0)),"-")</f>
        <v>-</v>
      </c>
      <c r="AL550" s="261">
        <f>IFERROR(IF(-SUM(AL$20:AL549)+AL$15&lt;0.000001,0,IF($C550&gt;='H-32A-WP06 - Debt Service'!AI$24,'H-32A-WP06 - Debt Service'!AI$27/12,0)),"-")</f>
        <v>0</v>
      </c>
      <c r="AM550" s="261">
        <f>IFERROR(IF(-SUM(AM$20:AM549)+AM$15&lt;0.000001,0,IF($C550&gt;='H-32A-WP06 - Debt Service'!AJ$24,'H-32A-WP06 - Debt Service'!AJ$27/12,0)),"-")</f>
        <v>0</v>
      </c>
      <c r="AN550" s="261">
        <f>IFERROR(IF(-SUM(AN$20:AN549)+AN$15&lt;0.000001,0,IF($C550&gt;='H-32A-WP06 - Debt Service'!AK$24,'H-32A-WP06 - Debt Service'!AK$27/12,0)),"-")</f>
        <v>0</v>
      </c>
      <c r="AO550" s="261">
        <f>IFERROR(IF(-SUM(AO$20:AO549)+AO$15&lt;0.000001,0,IF($C550&gt;='H-32A-WP06 - Debt Service'!AL$24,'H-32A-WP06 - Debt Service'!AL$27/12,0)),"-")</f>
        <v>0</v>
      </c>
      <c r="AP550" s="261">
        <f>IFERROR(IF(-SUM(AP$20:AP549)+AP$15&lt;0.000001,0,IF($C550&gt;='H-32A-WP06 - Debt Service'!AM$24,'H-32A-WP06 - Debt Service'!AM$27/12,0)),"-")</f>
        <v>0</v>
      </c>
      <c r="AQ550" s="261">
        <f>IFERROR(IF(-SUM(AQ$20:AQ549)+AQ$15&lt;0.000001,0,IF($C550&gt;='H-32A-WP06 - Debt Service'!AN$24,'H-32A-WP06 - Debt Service'!AN$27/12,0)),"-")</f>
        <v>0</v>
      </c>
      <c r="AR550" s="261">
        <f>IFERROR(IF(-SUM(AR$20:AR549)+AR$15&lt;0.000001,0,IF($C550&gt;='H-32A-WP06 - Debt Service'!AO$24,'H-32A-WP06 - Debt Service'!AO$27/12,0)),"-")</f>
        <v>0</v>
      </c>
      <c r="AS550" s="261">
        <f>IFERROR(IF(-SUM(AS$20:AS549)+AS$15&lt;0.000001,0,IF($C550&gt;='H-32A-WP06 - Debt Service'!AP$24,'H-32A-WP06 - Debt Service'!AP$27/12,0)),"-")</f>
        <v>0</v>
      </c>
      <c r="AT550" s="261">
        <f>IFERROR(IF(-SUM(AT$20:AT549)+AT$15&lt;0.000001,0,IF($C550&gt;='H-32A-WP06 - Debt Service'!AQ$24,'H-32A-WP06 - Debt Service'!AQ$27/12,0)),"-")</f>
        <v>0</v>
      </c>
    </row>
    <row r="551" spans="2:46" x14ac:dyDescent="0.35">
      <c r="B551" s="252">
        <f t="shared" si="35"/>
        <v>2063</v>
      </c>
      <c r="C551" s="273">
        <f t="shared" si="37"/>
        <v>59627</v>
      </c>
      <c r="D551" s="273"/>
      <c r="E551" s="261">
        <f>IFERROR(IF(-SUM(E$20:E550)+E$15&lt;0.000001,0,IF($C551&gt;='H-32A-WP06 - Debt Service'!C$24,'H-32A-WP06 - Debt Service'!C$27/12,0)),"-")</f>
        <v>0</v>
      </c>
      <c r="F551" s="261">
        <f>IFERROR(IF(-SUM(F$20:F550)+F$15&lt;0.000001,0,IF($C551&gt;='H-32A-WP06 - Debt Service'!D$24,'H-32A-WP06 - Debt Service'!D$27/12,0)),"-")</f>
        <v>0</v>
      </c>
      <c r="G551" s="261">
        <f>IFERROR(IF(-SUM(G$20:G550)+G$15&lt;0.000001,0,IF($C551&gt;='H-32A-WP06 - Debt Service'!E$24,'H-32A-WP06 - Debt Service'!E$27/12,0)),"-")</f>
        <v>0</v>
      </c>
      <c r="H551" s="261">
        <f>IFERROR(IF(-SUM(H$20:H550)+H$15&lt;0.000001,0,IF($C551&gt;='H-32A-WP06 - Debt Service'!F$24,'H-32A-WP06 - Debt Service'!F$27/12,0)),"-")</f>
        <v>0</v>
      </c>
      <c r="I551" s="261">
        <f>IFERROR(IF(-SUM(I$20:I550)+I$15&lt;0.000001,0,IF($C551&gt;='H-32A-WP06 - Debt Service'!G$24,'H-32A-WP06 - Debt Service'!G$27/12,0)),"-")</f>
        <v>0</v>
      </c>
      <c r="J551" s="261">
        <f>IFERROR(IF(-SUM(J$20:J550)+J$15&lt;0.000001,0,IF($C551&gt;='H-32A-WP06 - Debt Service'!H$24,'H-32A-WP06 - Debt Service'!H$27/12,0)),"-")</f>
        <v>0</v>
      </c>
      <c r="K551" s="261">
        <f>IFERROR(IF(-SUM(K$20:K550)+K$15&lt;0.000001,0,IF($C551&gt;='H-32A-WP06 - Debt Service'!I$24,'H-32A-WP06 - Debt Service'!I$27/12,0)),"-")</f>
        <v>0</v>
      </c>
      <c r="L551" s="261">
        <f>IFERROR(IF(-SUM(L$20:L550)+L$15&lt;0.000001,0,IF($C551&gt;='H-32A-WP06 - Debt Service'!J$24,'H-32A-WP06 - Debt Service'!J$27/12,0)),"-")</f>
        <v>0</v>
      </c>
      <c r="M551" s="261">
        <f>IFERROR(IF(-SUM(M$20:M550)+M$15&lt;0.000001,0,IF($C551&gt;='H-32A-WP06 - Debt Service'!K$24,'H-32A-WP06 - Debt Service'!K$27/12,0)),"-")</f>
        <v>0</v>
      </c>
      <c r="N551" s="261"/>
      <c r="O551" s="261"/>
      <c r="P551" s="261">
        <f>IFERROR(IF(-SUM(P$20:P550)+P$15&lt;0.000001,0,IF($C551&gt;='H-32A-WP06 - Debt Service'!M$24,'H-32A-WP06 - Debt Service'!M$27/12,0)),"-")</f>
        <v>0</v>
      </c>
      <c r="Q551" s="261">
        <f>IFERROR(IF(-SUM(Q$20:Q550)+Q$15&lt;0.000001,0,IF($C551&gt;='H-32A-WP06 - Debt Service'!L$24,'H-32A-WP06 - Debt Service'!L$27/12,0)),"-")</f>
        <v>0</v>
      </c>
      <c r="R551" s="261">
        <f>IFERROR(IF(-SUM(R$20:R550)+R$15&lt;0.000001,0,IF($C551&gt;='H-32A-WP06 - Debt Service'!S$24,'H-32A-WP06 - Debt Service'!S$27/12,0)),"-")</f>
        <v>0</v>
      </c>
      <c r="S551" s="261">
        <f>IFERROR(IF(-SUM(S$20:S550)+S$15&lt;0.000001,0,IF($C551&gt;='H-32A-WP06 - Debt Service'!O$24,'H-32A-WP06 - Debt Service'!O$27/12,0)),"-")</f>
        <v>0</v>
      </c>
      <c r="T551" s="261">
        <f>IFERROR(IF(-SUM(T$20:T550)+T$15&lt;0.000001,0,IF($C551&gt;='H-32A-WP06 - Debt Service'!#REF!,'H-32A-WP06 - Debt Service'!#REF!/12,0)),"-")</f>
        <v>0</v>
      </c>
      <c r="U551" s="261">
        <f>IFERROR(IF(-SUM(U$20:U550)+U$15&lt;0.000001,0,IF($C551&gt;='H-32A-WP06 - Debt Service'!T$24,'H-32A-WP06 - Debt Service'!T$27/12,0)),"-")</f>
        <v>0</v>
      </c>
      <c r="V551" s="261">
        <f>IFERROR(IF(-SUM(V$20:V550)+V$15&lt;0.000001,0,IF($C551&gt;='H-32A-WP06 - Debt Service'!N$24,'H-32A-WP06 - Debt Service'!N$27/12,0)),"-")</f>
        <v>0</v>
      </c>
      <c r="W551" s="261">
        <f>IFERROR(IF(-SUM(W$20:W550)+W$15&lt;0.000001,0,IF($C551&gt;='H-32A-WP06 - Debt Service'!Q$24,'H-32A-WP06 - Debt Service'!Q$27/12,0)),"-")</f>
        <v>0</v>
      </c>
      <c r="X551" s="261">
        <f>IFERROR(IF(-SUM(X$20:X550)+X$15&lt;0.000001,0,IF($C551&gt;='H-32A-WP06 - Debt Service'!T$24,'H-32A-WP06 - Debt Service'!T$27/12,0)),"-")</f>
        <v>0</v>
      </c>
      <c r="Y551" s="261">
        <f>IFERROR(IF(-SUM(Y$20:Y550)+Y$15&lt;0.000001,0,IF($C551&gt;='H-32A-WP06 - Debt Service'!#REF!,'H-32A-WP06 - Debt Service'!#REF!/12,0)),"-")</f>
        <v>0</v>
      </c>
      <c r="Z551" s="261">
        <f>IFERROR(IF(-SUM(Z$20:Z550)+Z$15&lt;0.000001,0,IF($C551&gt;='H-32A-WP06 - Debt Service'!S$24,'H-32A-WP06 - Debt Service'!S$27/12,0)),"-")</f>
        <v>0</v>
      </c>
      <c r="AA551" s="261">
        <f>IFERROR(IF(-SUM(AA$20:AA550)+AA$15&lt;0.000001,0,IF($C551&gt;='H-32A-WP06 - Debt Service'!R$24,'H-32A-WP06 - Debt Service'!R$27/12,0)),"-")</f>
        <v>0</v>
      </c>
      <c r="AB551" s="261">
        <f>IFERROR(IF(-SUM(AB$20:AB550)+AB$15&lt;0.000001,0,IF($C551&gt;='H-32A-WP06 - Debt Service'!P$24,'H-32A-WP06 - Debt Service'!P$27/12,0)),"-")</f>
        <v>0</v>
      </c>
      <c r="AC551" s="261">
        <f>IFERROR(IF(-SUM(AC$20:AC550)+AC$15&lt;0.000001,0,IF($C551&gt;='H-32A-WP06 - Debt Service'!#REF!,'H-32A-WP06 - Debt Service'!#REF!/12,0)),"-")</f>
        <v>0</v>
      </c>
      <c r="AD551" s="261">
        <f>IFERROR(IF(-SUM(AD$20:AD550)+AD$15&lt;0.000001,0,IF($C551&gt;='H-32A-WP06 - Debt Service'!#REF!,'H-32A-WP06 - Debt Service'!#REF!/12,0)),"-")</f>
        <v>0</v>
      </c>
      <c r="AE551" s="261">
        <f>IFERROR(IF(-SUM(AE$20:AE550)+AE$15&lt;0.000001,0,IF($C551&gt;='H-32A-WP06 - Debt Service'!#REF!,'H-32A-WP06 - Debt Service'!#REF!/12,0)),"-")</f>
        <v>0</v>
      </c>
      <c r="AF551" s="261">
        <f>IFERROR(IF(-SUM(AF$20:AF550)+AF$15&lt;0.000001,0,IF($C551&gt;='H-32A-WP06 - Debt Service'!#REF!,'H-32A-WP06 - Debt Service'!#REF!/12,0)),"-")</f>
        <v>0</v>
      </c>
      <c r="AH551" s="252">
        <f t="shared" si="36"/>
        <v>2063</v>
      </c>
      <c r="AI551" s="273">
        <f t="shared" si="38"/>
        <v>59627</v>
      </c>
      <c r="AJ551" s="273"/>
      <c r="AK551" s="261" t="str">
        <f>IFERROR(IF(-SUM(AK$20:AK550)+AK$15&lt;0.000001,0,IF($C551&gt;='H-32A-WP06 - Debt Service'!AH$24,'H-32A-WP06 - Debt Service'!AH$27/12,0)),"-")</f>
        <v>-</v>
      </c>
      <c r="AL551" s="261">
        <f>IFERROR(IF(-SUM(AL$20:AL550)+AL$15&lt;0.000001,0,IF($C551&gt;='H-32A-WP06 - Debt Service'!AI$24,'H-32A-WP06 - Debt Service'!AI$27/12,0)),"-")</f>
        <v>0</v>
      </c>
      <c r="AM551" s="261">
        <f>IFERROR(IF(-SUM(AM$20:AM550)+AM$15&lt;0.000001,0,IF($C551&gt;='H-32A-WP06 - Debt Service'!AJ$24,'H-32A-WP06 - Debt Service'!AJ$27/12,0)),"-")</f>
        <v>0</v>
      </c>
      <c r="AN551" s="261">
        <f>IFERROR(IF(-SUM(AN$20:AN550)+AN$15&lt;0.000001,0,IF($C551&gt;='H-32A-WP06 - Debt Service'!AK$24,'H-32A-WP06 - Debt Service'!AK$27/12,0)),"-")</f>
        <v>0</v>
      </c>
      <c r="AO551" s="261">
        <f>IFERROR(IF(-SUM(AO$20:AO550)+AO$15&lt;0.000001,0,IF($C551&gt;='H-32A-WP06 - Debt Service'!AL$24,'H-32A-WP06 - Debt Service'!AL$27/12,0)),"-")</f>
        <v>0</v>
      </c>
      <c r="AP551" s="261">
        <f>IFERROR(IF(-SUM(AP$20:AP550)+AP$15&lt;0.000001,0,IF($C551&gt;='H-32A-WP06 - Debt Service'!AM$24,'H-32A-WP06 - Debt Service'!AM$27/12,0)),"-")</f>
        <v>0</v>
      </c>
      <c r="AQ551" s="261">
        <f>IFERROR(IF(-SUM(AQ$20:AQ550)+AQ$15&lt;0.000001,0,IF($C551&gt;='H-32A-WP06 - Debt Service'!AN$24,'H-32A-WP06 - Debt Service'!AN$27/12,0)),"-")</f>
        <v>0</v>
      </c>
      <c r="AR551" s="261">
        <f>IFERROR(IF(-SUM(AR$20:AR550)+AR$15&lt;0.000001,0,IF($C551&gt;='H-32A-WP06 - Debt Service'!AO$24,'H-32A-WP06 - Debt Service'!AO$27/12,0)),"-")</f>
        <v>0</v>
      </c>
      <c r="AS551" s="261">
        <f>IFERROR(IF(-SUM(AS$20:AS550)+AS$15&lt;0.000001,0,IF($C551&gt;='H-32A-WP06 - Debt Service'!AP$24,'H-32A-WP06 - Debt Service'!AP$27/12,0)),"-")</f>
        <v>0</v>
      </c>
      <c r="AT551" s="261">
        <f>IFERROR(IF(-SUM(AT$20:AT550)+AT$15&lt;0.000001,0,IF($C551&gt;='H-32A-WP06 - Debt Service'!AQ$24,'H-32A-WP06 - Debt Service'!AQ$27/12,0)),"-")</f>
        <v>0</v>
      </c>
    </row>
    <row r="552" spans="2:46" x14ac:dyDescent="0.35">
      <c r="B552" s="252">
        <f t="shared" si="35"/>
        <v>2063</v>
      </c>
      <c r="C552" s="273">
        <f t="shared" si="37"/>
        <v>59657</v>
      </c>
      <c r="D552" s="273"/>
      <c r="E552" s="261">
        <f>IFERROR(IF(-SUM(E$20:E551)+E$15&lt;0.000001,0,IF($C552&gt;='H-32A-WP06 - Debt Service'!C$24,'H-32A-WP06 - Debt Service'!C$27/12,0)),"-")</f>
        <v>0</v>
      </c>
      <c r="F552" s="261">
        <f>IFERROR(IF(-SUM(F$20:F551)+F$15&lt;0.000001,0,IF($C552&gt;='H-32A-WP06 - Debt Service'!D$24,'H-32A-WP06 - Debt Service'!D$27/12,0)),"-")</f>
        <v>0</v>
      </c>
      <c r="G552" s="261">
        <f>IFERROR(IF(-SUM(G$20:G551)+G$15&lt;0.000001,0,IF($C552&gt;='H-32A-WP06 - Debt Service'!E$24,'H-32A-WP06 - Debt Service'!E$27/12,0)),"-")</f>
        <v>0</v>
      </c>
      <c r="H552" s="261">
        <f>IFERROR(IF(-SUM(H$20:H551)+H$15&lt;0.000001,0,IF($C552&gt;='H-32A-WP06 - Debt Service'!F$24,'H-32A-WP06 - Debt Service'!F$27/12,0)),"-")</f>
        <v>0</v>
      </c>
      <c r="I552" s="261">
        <f>IFERROR(IF(-SUM(I$20:I551)+I$15&lt;0.000001,0,IF($C552&gt;='H-32A-WP06 - Debt Service'!G$24,'H-32A-WP06 - Debt Service'!G$27/12,0)),"-")</f>
        <v>0</v>
      </c>
      <c r="J552" s="261">
        <f>IFERROR(IF(-SUM(J$20:J551)+J$15&lt;0.000001,0,IF($C552&gt;='H-32A-WP06 - Debt Service'!H$24,'H-32A-WP06 - Debt Service'!H$27/12,0)),"-")</f>
        <v>0</v>
      </c>
      <c r="K552" s="261">
        <f>IFERROR(IF(-SUM(K$20:K551)+K$15&lt;0.000001,0,IF($C552&gt;='H-32A-WP06 - Debt Service'!I$24,'H-32A-WP06 - Debt Service'!I$27/12,0)),"-")</f>
        <v>0</v>
      </c>
      <c r="L552" s="261">
        <f>IFERROR(IF(-SUM(L$20:L551)+L$15&lt;0.000001,0,IF($C552&gt;='H-32A-WP06 - Debt Service'!J$24,'H-32A-WP06 - Debt Service'!J$27/12,0)),"-")</f>
        <v>0</v>
      </c>
      <c r="M552" s="261">
        <f>IFERROR(IF(-SUM(M$20:M551)+M$15&lt;0.000001,0,IF($C552&gt;='H-32A-WP06 - Debt Service'!K$24,'H-32A-WP06 - Debt Service'!K$27/12,0)),"-")</f>
        <v>0</v>
      </c>
      <c r="N552" s="261"/>
      <c r="O552" s="261"/>
      <c r="P552" s="261">
        <f>IFERROR(IF(-SUM(P$20:P551)+P$15&lt;0.000001,0,IF($C552&gt;='H-32A-WP06 - Debt Service'!M$24,'H-32A-WP06 - Debt Service'!M$27/12,0)),"-")</f>
        <v>0</v>
      </c>
      <c r="Q552" s="261">
        <f>IFERROR(IF(-SUM(Q$20:Q551)+Q$15&lt;0.000001,0,IF($C552&gt;='H-32A-WP06 - Debt Service'!L$24,'H-32A-WP06 - Debt Service'!L$27/12,0)),"-")</f>
        <v>0</v>
      </c>
      <c r="R552" s="261">
        <f>IFERROR(IF(-SUM(R$20:R551)+R$15&lt;0.000001,0,IF($C552&gt;='H-32A-WP06 - Debt Service'!S$24,'H-32A-WP06 - Debt Service'!S$27/12,0)),"-")</f>
        <v>0</v>
      </c>
      <c r="S552" s="261">
        <f>IFERROR(IF(-SUM(S$20:S551)+S$15&lt;0.000001,0,IF($C552&gt;='H-32A-WP06 - Debt Service'!O$24,'H-32A-WP06 - Debt Service'!O$27/12,0)),"-")</f>
        <v>0</v>
      </c>
      <c r="T552" s="261">
        <f>IFERROR(IF(-SUM(T$20:T551)+T$15&lt;0.000001,0,IF($C552&gt;='H-32A-WP06 - Debt Service'!#REF!,'H-32A-WP06 - Debt Service'!#REF!/12,0)),"-")</f>
        <v>0</v>
      </c>
      <c r="U552" s="261">
        <f>IFERROR(IF(-SUM(U$20:U551)+U$15&lt;0.000001,0,IF($C552&gt;='H-32A-WP06 - Debt Service'!T$24,'H-32A-WP06 - Debt Service'!T$27/12,0)),"-")</f>
        <v>0</v>
      </c>
      <c r="V552" s="261">
        <f>IFERROR(IF(-SUM(V$20:V551)+V$15&lt;0.000001,0,IF($C552&gt;='H-32A-WP06 - Debt Service'!N$24,'H-32A-WP06 - Debt Service'!N$27/12,0)),"-")</f>
        <v>0</v>
      </c>
      <c r="W552" s="261">
        <f>IFERROR(IF(-SUM(W$20:W551)+W$15&lt;0.000001,0,IF($C552&gt;='H-32A-WP06 - Debt Service'!Q$24,'H-32A-WP06 - Debt Service'!Q$27/12,0)),"-")</f>
        <v>0</v>
      </c>
      <c r="X552" s="261">
        <f>IFERROR(IF(-SUM(X$20:X551)+X$15&lt;0.000001,0,IF($C552&gt;='H-32A-WP06 - Debt Service'!T$24,'H-32A-WP06 - Debt Service'!T$27/12,0)),"-")</f>
        <v>0</v>
      </c>
      <c r="Y552" s="261">
        <f>IFERROR(IF(-SUM(Y$20:Y551)+Y$15&lt;0.000001,0,IF($C552&gt;='H-32A-WP06 - Debt Service'!#REF!,'H-32A-WP06 - Debt Service'!#REF!/12,0)),"-")</f>
        <v>0</v>
      </c>
      <c r="Z552" s="261">
        <f>IFERROR(IF(-SUM(Z$20:Z551)+Z$15&lt;0.000001,0,IF($C552&gt;='H-32A-WP06 - Debt Service'!S$24,'H-32A-WP06 - Debt Service'!S$27/12,0)),"-")</f>
        <v>0</v>
      </c>
      <c r="AA552" s="261">
        <f>IFERROR(IF(-SUM(AA$20:AA551)+AA$15&lt;0.000001,0,IF($C552&gt;='H-32A-WP06 - Debt Service'!R$24,'H-32A-WP06 - Debt Service'!R$27/12,0)),"-")</f>
        <v>0</v>
      </c>
      <c r="AB552" s="261">
        <f>IFERROR(IF(-SUM(AB$20:AB551)+AB$15&lt;0.000001,0,IF($C552&gt;='H-32A-WP06 - Debt Service'!P$24,'H-32A-WP06 - Debt Service'!P$27/12,0)),"-")</f>
        <v>0</v>
      </c>
      <c r="AC552" s="261">
        <f>IFERROR(IF(-SUM(AC$20:AC551)+AC$15&lt;0.000001,0,IF($C552&gt;='H-32A-WP06 - Debt Service'!#REF!,'H-32A-WP06 - Debt Service'!#REF!/12,0)),"-")</f>
        <v>0</v>
      </c>
      <c r="AD552" s="261">
        <f>IFERROR(IF(-SUM(AD$20:AD551)+AD$15&lt;0.000001,0,IF($C552&gt;='H-32A-WP06 - Debt Service'!#REF!,'H-32A-WP06 - Debt Service'!#REF!/12,0)),"-")</f>
        <v>0</v>
      </c>
      <c r="AE552" s="261">
        <f>IFERROR(IF(-SUM(AE$20:AE551)+AE$15&lt;0.000001,0,IF($C552&gt;='H-32A-WP06 - Debt Service'!#REF!,'H-32A-WP06 - Debt Service'!#REF!/12,0)),"-")</f>
        <v>0</v>
      </c>
      <c r="AF552" s="261">
        <f>IFERROR(IF(-SUM(AF$20:AF551)+AF$15&lt;0.000001,0,IF($C552&gt;='H-32A-WP06 - Debt Service'!#REF!,'H-32A-WP06 - Debt Service'!#REF!/12,0)),"-")</f>
        <v>0</v>
      </c>
      <c r="AH552" s="252">
        <f t="shared" si="36"/>
        <v>2063</v>
      </c>
      <c r="AI552" s="273">
        <f t="shared" si="38"/>
        <v>59657</v>
      </c>
      <c r="AJ552" s="273"/>
      <c r="AK552" s="261" t="str">
        <f>IFERROR(IF(-SUM(AK$20:AK551)+AK$15&lt;0.000001,0,IF($C552&gt;='H-32A-WP06 - Debt Service'!AH$24,'H-32A-WP06 - Debt Service'!AH$27/12,0)),"-")</f>
        <v>-</v>
      </c>
      <c r="AL552" s="261">
        <f>IFERROR(IF(-SUM(AL$20:AL551)+AL$15&lt;0.000001,0,IF($C552&gt;='H-32A-WP06 - Debt Service'!AI$24,'H-32A-WP06 - Debt Service'!AI$27/12,0)),"-")</f>
        <v>0</v>
      </c>
      <c r="AM552" s="261">
        <f>IFERROR(IF(-SUM(AM$20:AM551)+AM$15&lt;0.000001,0,IF($C552&gt;='H-32A-WP06 - Debt Service'!AJ$24,'H-32A-WP06 - Debt Service'!AJ$27/12,0)),"-")</f>
        <v>0</v>
      </c>
      <c r="AN552" s="261">
        <f>IFERROR(IF(-SUM(AN$20:AN551)+AN$15&lt;0.000001,0,IF($C552&gt;='H-32A-WP06 - Debt Service'!AK$24,'H-32A-WP06 - Debt Service'!AK$27/12,0)),"-")</f>
        <v>0</v>
      </c>
      <c r="AO552" s="261">
        <f>IFERROR(IF(-SUM(AO$20:AO551)+AO$15&lt;0.000001,0,IF($C552&gt;='H-32A-WP06 - Debt Service'!AL$24,'H-32A-WP06 - Debt Service'!AL$27/12,0)),"-")</f>
        <v>0</v>
      </c>
      <c r="AP552" s="261">
        <f>IFERROR(IF(-SUM(AP$20:AP551)+AP$15&lt;0.000001,0,IF($C552&gt;='H-32A-WP06 - Debt Service'!AM$24,'H-32A-WP06 - Debt Service'!AM$27/12,0)),"-")</f>
        <v>0</v>
      </c>
      <c r="AQ552" s="261">
        <f>IFERROR(IF(-SUM(AQ$20:AQ551)+AQ$15&lt;0.000001,0,IF($C552&gt;='H-32A-WP06 - Debt Service'!AN$24,'H-32A-WP06 - Debt Service'!AN$27/12,0)),"-")</f>
        <v>0</v>
      </c>
      <c r="AR552" s="261">
        <f>IFERROR(IF(-SUM(AR$20:AR551)+AR$15&lt;0.000001,0,IF($C552&gt;='H-32A-WP06 - Debt Service'!AO$24,'H-32A-WP06 - Debt Service'!AO$27/12,0)),"-")</f>
        <v>0</v>
      </c>
      <c r="AS552" s="261">
        <f>IFERROR(IF(-SUM(AS$20:AS551)+AS$15&lt;0.000001,0,IF($C552&gt;='H-32A-WP06 - Debt Service'!AP$24,'H-32A-WP06 - Debt Service'!AP$27/12,0)),"-")</f>
        <v>0</v>
      </c>
      <c r="AT552" s="261">
        <f>IFERROR(IF(-SUM(AT$20:AT551)+AT$15&lt;0.000001,0,IF($C552&gt;='H-32A-WP06 - Debt Service'!AQ$24,'H-32A-WP06 - Debt Service'!AQ$27/12,0)),"-")</f>
        <v>0</v>
      </c>
    </row>
    <row r="553" spans="2:46" x14ac:dyDescent="0.35">
      <c r="B553" s="252">
        <f t="shared" si="35"/>
        <v>2063</v>
      </c>
      <c r="C553" s="273">
        <f t="shared" si="37"/>
        <v>59688</v>
      </c>
      <c r="D553" s="273"/>
      <c r="E553" s="261">
        <f>IFERROR(IF(-SUM(E$20:E552)+E$15&lt;0.000001,0,IF($C553&gt;='H-32A-WP06 - Debt Service'!C$24,'H-32A-WP06 - Debt Service'!C$27/12,0)),"-")</f>
        <v>0</v>
      </c>
      <c r="F553" s="261">
        <f>IFERROR(IF(-SUM(F$20:F552)+F$15&lt;0.000001,0,IF($C553&gt;='H-32A-WP06 - Debt Service'!D$24,'H-32A-WP06 - Debt Service'!D$27/12,0)),"-")</f>
        <v>0</v>
      </c>
      <c r="G553" s="261">
        <f>IFERROR(IF(-SUM(G$20:G552)+G$15&lt;0.000001,0,IF($C553&gt;='H-32A-WP06 - Debt Service'!E$24,'H-32A-WP06 - Debt Service'!E$27/12,0)),"-")</f>
        <v>0</v>
      </c>
      <c r="H553" s="261">
        <f>IFERROR(IF(-SUM(H$20:H552)+H$15&lt;0.000001,0,IF($C553&gt;='H-32A-WP06 - Debt Service'!F$24,'H-32A-WP06 - Debt Service'!F$27/12,0)),"-")</f>
        <v>0</v>
      </c>
      <c r="I553" s="261">
        <f>IFERROR(IF(-SUM(I$20:I552)+I$15&lt;0.000001,0,IF($C553&gt;='H-32A-WP06 - Debt Service'!G$24,'H-32A-WP06 - Debt Service'!G$27/12,0)),"-")</f>
        <v>0</v>
      </c>
      <c r="J553" s="261">
        <f>IFERROR(IF(-SUM(J$20:J552)+J$15&lt;0.000001,0,IF($C553&gt;='H-32A-WP06 - Debt Service'!H$24,'H-32A-WP06 - Debt Service'!H$27/12,0)),"-")</f>
        <v>0</v>
      </c>
      <c r="K553" s="261">
        <f>IFERROR(IF(-SUM(K$20:K552)+K$15&lt;0.000001,0,IF($C553&gt;='H-32A-WP06 - Debt Service'!I$24,'H-32A-WP06 - Debt Service'!I$27/12,0)),"-")</f>
        <v>0</v>
      </c>
      <c r="L553" s="261">
        <f>IFERROR(IF(-SUM(L$20:L552)+L$15&lt;0.000001,0,IF($C553&gt;='H-32A-WP06 - Debt Service'!J$24,'H-32A-WP06 - Debt Service'!J$27/12,0)),"-")</f>
        <v>0</v>
      </c>
      <c r="M553" s="261">
        <f>IFERROR(IF(-SUM(M$20:M552)+M$15&lt;0.000001,0,IF($C553&gt;='H-32A-WP06 - Debt Service'!K$24,'H-32A-WP06 - Debt Service'!K$27/12,0)),"-")</f>
        <v>0</v>
      </c>
      <c r="N553" s="261"/>
      <c r="O553" s="261"/>
      <c r="P553" s="261">
        <f>IFERROR(IF(-SUM(P$20:P552)+P$15&lt;0.000001,0,IF($C553&gt;='H-32A-WP06 - Debt Service'!M$24,'H-32A-WP06 - Debt Service'!M$27/12,0)),"-")</f>
        <v>0</v>
      </c>
      <c r="Q553" s="261">
        <f>IFERROR(IF(-SUM(Q$20:Q552)+Q$15&lt;0.000001,0,IF($C553&gt;='H-32A-WP06 - Debt Service'!L$24,'H-32A-WP06 - Debt Service'!L$27/12,0)),"-")</f>
        <v>0</v>
      </c>
      <c r="R553" s="261">
        <f>IFERROR(IF(-SUM(R$20:R552)+R$15&lt;0.000001,0,IF($C553&gt;='H-32A-WP06 - Debt Service'!S$24,'H-32A-WP06 - Debt Service'!S$27/12,0)),"-")</f>
        <v>0</v>
      </c>
      <c r="S553" s="261">
        <f>IFERROR(IF(-SUM(S$20:S552)+S$15&lt;0.000001,0,IF($C553&gt;='H-32A-WP06 - Debt Service'!O$24,'H-32A-WP06 - Debt Service'!O$27/12,0)),"-")</f>
        <v>0</v>
      </c>
      <c r="T553" s="261">
        <f>IFERROR(IF(-SUM(T$20:T552)+T$15&lt;0.000001,0,IF($C553&gt;='H-32A-WP06 - Debt Service'!#REF!,'H-32A-WP06 - Debt Service'!#REF!/12,0)),"-")</f>
        <v>0</v>
      </c>
      <c r="U553" s="261">
        <f>IFERROR(IF(-SUM(U$20:U552)+U$15&lt;0.000001,0,IF($C553&gt;='H-32A-WP06 - Debt Service'!T$24,'H-32A-WP06 - Debt Service'!T$27/12,0)),"-")</f>
        <v>0</v>
      </c>
      <c r="V553" s="261">
        <f>IFERROR(IF(-SUM(V$20:V552)+V$15&lt;0.000001,0,IF($C553&gt;='H-32A-WP06 - Debt Service'!N$24,'H-32A-WP06 - Debt Service'!N$27/12,0)),"-")</f>
        <v>0</v>
      </c>
      <c r="W553" s="261">
        <f>IFERROR(IF(-SUM(W$20:W552)+W$15&lt;0.000001,0,IF($C553&gt;='H-32A-WP06 - Debt Service'!Q$24,'H-32A-WP06 - Debt Service'!Q$27/12,0)),"-")</f>
        <v>0</v>
      </c>
      <c r="X553" s="261">
        <f>IFERROR(IF(-SUM(X$20:X552)+X$15&lt;0.000001,0,IF($C553&gt;='H-32A-WP06 - Debt Service'!T$24,'H-32A-WP06 - Debt Service'!T$27/12,0)),"-")</f>
        <v>0</v>
      </c>
      <c r="Y553" s="261">
        <f>IFERROR(IF(-SUM(Y$20:Y552)+Y$15&lt;0.000001,0,IF($C553&gt;='H-32A-WP06 - Debt Service'!#REF!,'H-32A-WP06 - Debt Service'!#REF!/12,0)),"-")</f>
        <v>0</v>
      </c>
      <c r="Z553" s="261">
        <f>IFERROR(IF(-SUM(Z$20:Z552)+Z$15&lt;0.000001,0,IF($C553&gt;='H-32A-WP06 - Debt Service'!S$24,'H-32A-WP06 - Debt Service'!S$27/12,0)),"-")</f>
        <v>0</v>
      </c>
      <c r="AA553" s="261">
        <f>IFERROR(IF(-SUM(AA$20:AA552)+AA$15&lt;0.000001,0,IF($C553&gt;='H-32A-WP06 - Debt Service'!R$24,'H-32A-WP06 - Debt Service'!R$27/12,0)),"-")</f>
        <v>0</v>
      </c>
      <c r="AB553" s="261">
        <f>IFERROR(IF(-SUM(AB$20:AB552)+AB$15&lt;0.000001,0,IF($C553&gt;='H-32A-WP06 - Debt Service'!P$24,'H-32A-WP06 - Debt Service'!P$27/12,0)),"-")</f>
        <v>0</v>
      </c>
      <c r="AC553" s="261">
        <f>IFERROR(IF(-SUM(AC$20:AC552)+AC$15&lt;0.000001,0,IF($C553&gt;='H-32A-WP06 - Debt Service'!#REF!,'H-32A-WP06 - Debt Service'!#REF!/12,0)),"-")</f>
        <v>0</v>
      </c>
      <c r="AD553" s="261">
        <f>IFERROR(IF(-SUM(AD$20:AD552)+AD$15&lt;0.000001,0,IF($C553&gt;='H-32A-WP06 - Debt Service'!#REF!,'H-32A-WP06 - Debt Service'!#REF!/12,0)),"-")</f>
        <v>0</v>
      </c>
      <c r="AE553" s="261">
        <f>IFERROR(IF(-SUM(AE$20:AE552)+AE$15&lt;0.000001,0,IF($C553&gt;='H-32A-WP06 - Debt Service'!#REF!,'H-32A-WP06 - Debt Service'!#REF!/12,0)),"-")</f>
        <v>0</v>
      </c>
      <c r="AF553" s="261">
        <f>IFERROR(IF(-SUM(AF$20:AF552)+AF$15&lt;0.000001,0,IF($C553&gt;='H-32A-WP06 - Debt Service'!#REF!,'H-32A-WP06 - Debt Service'!#REF!/12,0)),"-")</f>
        <v>0</v>
      </c>
      <c r="AH553" s="252">
        <f t="shared" si="36"/>
        <v>2063</v>
      </c>
      <c r="AI553" s="273">
        <f t="shared" si="38"/>
        <v>59688</v>
      </c>
      <c r="AJ553" s="273"/>
      <c r="AK553" s="261" t="str">
        <f>IFERROR(IF(-SUM(AK$20:AK552)+AK$15&lt;0.000001,0,IF($C553&gt;='H-32A-WP06 - Debt Service'!AH$24,'H-32A-WP06 - Debt Service'!AH$27/12,0)),"-")</f>
        <v>-</v>
      </c>
      <c r="AL553" s="261">
        <f>IFERROR(IF(-SUM(AL$20:AL552)+AL$15&lt;0.000001,0,IF($C553&gt;='H-32A-WP06 - Debt Service'!AI$24,'H-32A-WP06 - Debt Service'!AI$27/12,0)),"-")</f>
        <v>0</v>
      </c>
      <c r="AM553" s="261">
        <f>IFERROR(IF(-SUM(AM$20:AM552)+AM$15&lt;0.000001,0,IF($C553&gt;='H-32A-WP06 - Debt Service'!AJ$24,'H-32A-WP06 - Debt Service'!AJ$27/12,0)),"-")</f>
        <v>0</v>
      </c>
      <c r="AN553" s="261">
        <f>IFERROR(IF(-SUM(AN$20:AN552)+AN$15&lt;0.000001,0,IF($C553&gt;='H-32A-WP06 - Debt Service'!AK$24,'H-32A-WP06 - Debt Service'!AK$27/12,0)),"-")</f>
        <v>0</v>
      </c>
      <c r="AO553" s="261">
        <f>IFERROR(IF(-SUM(AO$20:AO552)+AO$15&lt;0.000001,0,IF($C553&gt;='H-32A-WP06 - Debt Service'!AL$24,'H-32A-WP06 - Debt Service'!AL$27/12,0)),"-")</f>
        <v>0</v>
      </c>
      <c r="AP553" s="261">
        <f>IFERROR(IF(-SUM(AP$20:AP552)+AP$15&lt;0.000001,0,IF($C553&gt;='H-32A-WP06 - Debt Service'!AM$24,'H-32A-WP06 - Debt Service'!AM$27/12,0)),"-")</f>
        <v>0</v>
      </c>
      <c r="AQ553" s="261">
        <f>IFERROR(IF(-SUM(AQ$20:AQ552)+AQ$15&lt;0.000001,0,IF($C553&gt;='H-32A-WP06 - Debt Service'!AN$24,'H-32A-WP06 - Debt Service'!AN$27/12,0)),"-")</f>
        <v>0</v>
      </c>
      <c r="AR553" s="261">
        <f>IFERROR(IF(-SUM(AR$20:AR552)+AR$15&lt;0.000001,0,IF($C553&gt;='H-32A-WP06 - Debt Service'!AO$24,'H-32A-WP06 - Debt Service'!AO$27/12,0)),"-")</f>
        <v>0</v>
      </c>
      <c r="AS553" s="261">
        <f>IFERROR(IF(-SUM(AS$20:AS552)+AS$15&lt;0.000001,0,IF($C553&gt;='H-32A-WP06 - Debt Service'!AP$24,'H-32A-WP06 - Debt Service'!AP$27/12,0)),"-")</f>
        <v>0</v>
      </c>
      <c r="AT553" s="261">
        <f>IFERROR(IF(-SUM(AT$20:AT552)+AT$15&lt;0.000001,0,IF($C553&gt;='H-32A-WP06 - Debt Service'!AQ$24,'H-32A-WP06 - Debt Service'!AQ$27/12,0)),"-")</f>
        <v>0</v>
      </c>
    </row>
    <row r="554" spans="2:46" x14ac:dyDescent="0.35">
      <c r="B554" s="252">
        <f t="shared" si="35"/>
        <v>2063</v>
      </c>
      <c r="C554" s="273">
        <f t="shared" si="37"/>
        <v>59718</v>
      </c>
      <c r="D554" s="273"/>
      <c r="E554" s="261">
        <f>IFERROR(IF(-SUM(E$20:E553)+E$15&lt;0.000001,0,IF($C554&gt;='H-32A-WP06 - Debt Service'!C$24,'H-32A-WP06 - Debt Service'!C$27/12,0)),"-")</f>
        <v>0</v>
      </c>
      <c r="F554" s="261">
        <f>IFERROR(IF(-SUM(F$20:F553)+F$15&lt;0.000001,0,IF($C554&gt;='H-32A-WP06 - Debt Service'!D$24,'H-32A-WP06 - Debt Service'!D$27/12,0)),"-")</f>
        <v>0</v>
      </c>
      <c r="G554" s="261">
        <f>IFERROR(IF(-SUM(G$20:G553)+G$15&lt;0.000001,0,IF($C554&gt;='H-32A-WP06 - Debt Service'!E$24,'H-32A-WP06 - Debt Service'!E$27/12,0)),"-")</f>
        <v>0</v>
      </c>
      <c r="H554" s="261">
        <f>IFERROR(IF(-SUM(H$20:H553)+H$15&lt;0.000001,0,IF($C554&gt;='H-32A-WP06 - Debt Service'!F$24,'H-32A-WP06 - Debt Service'!F$27/12,0)),"-")</f>
        <v>0</v>
      </c>
      <c r="I554" s="261">
        <f>IFERROR(IF(-SUM(I$20:I553)+I$15&lt;0.000001,0,IF($C554&gt;='H-32A-WP06 - Debt Service'!G$24,'H-32A-WP06 - Debt Service'!G$27/12,0)),"-")</f>
        <v>0</v>
      </c>
      <c r="J554" s="261">
        <f>IFERROR(IF(-SUM(J$20:J553)+J$15&lt;0.000001,0,IF($C554&gt;='H-32A-WP06 - Debt Service'!H$24,'H-32A-WP06 - Debt Service'!H$27/12,0)),"-")</f>
        <v>0</v>
      </c>
      <c r="K554" s="261">
        <f>IFERROR(IF(-SUM(K$20:K553)+K$15&lt;0.000001,0,IF($C554&gt;='H-32A-WP06 - Debt Service'!I$24,'H-32A-WP06 - Debt Service'!I$27/12,0)),"-")</f>
        <v>0</v>
      </c>
      <c r="L554" s="261">
        <f>IFERROR(IF(-SUM(L$20:L553)+L$15&lt;0.000001,0,IF($C554&gt;='H-32A-WP06 - Debt Service'!J$24,'H-32A-WP06 - Debt Service'!J$27/12,0)),"-")</f>
        <v>0</v>
      </c>
      <c r="M554" s="261">
        <f>IFERROR(IF(-SUM(M$20:M553)+M$15&lt;0.000001,0,IF($C554&gt;='H-32A-WP06 - Debt Service'!K$24,'H-32A-WP06 - Debt Service'!K$27/12,0)),"-")</f>
        <v>0</v>
      </c>
      <c r="N554" s="261"/>
      <c r="O554" s="261"/>
      <c r="P554" s="261">
        <f>IFERROR(IF(-SUM(P$20:P553)+P$15&lt;0.000001,0,IF($C554&gt;='H-32A-WP06 - Debt Service'!M$24,'H-32A-WP06 - Debt Service'!M$27/12,0)),"-")</f>
        <v>0</v>
      </c>
      <c r="Q554" s="261">
        <f>IFERROR(IF(-SUM(Q$20:Q553)+Q$15&lt;0.000001,0,IF($C554&gt;='H-32A-WP06 - Debt Service'!L$24,'H-32A-WP06 - Debt Service'!L$27/12,0)),"-")</f>
        <v>0</v>
      </c>
      <c r="R554" s="261">
        <f>IFERROR(IF(-SUM(R$20:R553)+R$15&lt;0.000001,0,IF($C554&gt;='H-32A-WP06 - Debt Service'!S$24,'H-32A-WP06 - Debt Service'!S$27/12,0)),"-")</f>
        <v>0</v>
      </c>
      <c r="S554" s="261">
        <f>IFERROR(IF(-SUM(S$20:S553)+S$15&lt;0.000001,0,IF($C554&gt;='H-32A-WP06 - Debt Service'!O$24,'H-32A-WP06 - Debt Service'!O$27/12,0)),"-")</f>
        <v>0</v>
      </c>
      <c r="T554" s="261">
        <f>IFERROR(IF(-SUM(T$20:T553)+T$15&lt;0.000001,0,IF($C554&gt;='H-32A-WP06 - Debt Service'!#REF!,'H-32A-WP06 - Debt Service'!#REF!/12,0)),"-")</f>
        <v>0</v>
      </c>
      <c r="U554" s="261">
        <f>IFERROR(IF(-SUM(U$20:U553)+U$15&lt;0.000001,0,IF($C554&gt;='H-32A-WP06 - Debt Service'!T$24,'H-32A-WP06 - Debt Service'!T$27/12,0)),"-")</f>
        <v>0</v>
      </c>
      <c r="V554" s="261">
        <f>IFERROR(IF(-SUM(V$20:V553)+V$15&lt;0.000001,0,IF($C554&gt;='H-32A-WP06 - Debt Service'!N$24,'H-32A-WP06 - Debt Service'!N$27/12,0)),"-")</f>
        <v>0</v>
      </c>
      <c r="W554" s="261">
        <f>IFERROR(IF(-SUM(W$20:W553)+W$15&lt;0.000001,0,IF($C554&gt;='H-32A-WP06 - Debt Service'!Q$24,'H-32A-WP06 - Debt Service'!Q$27/12,0)),"-")</f>
        <v>0</v>
      </c>
      <c r="X554" s="261">
        <f>IFERROR(IF(-SUM(X$20:X553)+X$15&lt;0.000001,0,IF($C554&gt;='H-32A-WP06 - Debt Service'!T$24,'H-32A-WP06 - Debt Service'!T$27/12,0)),"-")</f>
        <v>0</v>
      </c>
      <c r="Y554" s="261">
        <f>IFERROR(IF(-SUM(Y$20:Y553)+Y$15&lt;0.000001,0,IF($C554&gt;='H-32A-WP06 - Debt Service'!#REF!,'H-32A-WP06 - Debt Service'!#REF!/12,0)),"-")</f>
        <v>0</v>
      </c>
      <c r="Z554" s="261">
        <f>IFERROR(IF(-SUM(Z$20:Z553)+Z$15&lt;0.000001,0,IF($C554&gt;='H-32A-WP06 - Debt Service'!S$24,'H-32A-WP06 - Debt Service'!S$27/12,0)),"-")</f>
        <v>0</v>
      </c>
      <c r="AA554" s="261">
        <f>IFERROR(IF(-SUM(AA$20:AA553)+AA$15&lt;0.000001,0,IF($C554&gt;='H-32A-WP06 - Debt Service'!R$24,'H-32A-WP06 - Debt Service'!R$27/12,0)),"-")</f>
        <v>0</v>
      </c>
      <c r="AB554" s="261">
        <f>IFERROR(IF(-SUM(AB$20:AB553)+AB$15&lt;0.000001,0,IF($C554&gt;='H-32A-WP06 - Debt Service'!P$24,'H-32A-WP06 - Debt Service'!P$27/12,0)),"-")</f>
        <v>0</v>
      </c>
      <c r="AC554" s="261">
        <f>IFERROR(IF(-SUM(AC$20:AC553)+AC$15&lt;0.000001,0,IF($C554&gt;='H-32A-WP06 - Debt Service'!#REF!,'H-32A-WP06 - Debt Service'!#REF!/12,0)),"-")</f>
        <v>0</v>
      </c>
      <c r="AD554" s="261">
        <f>IFERROR(IF(-SUM(AD$20:AD553)+AD$15&lt;0.000001,0,IF($C554&gt;='H-32A-WP06 - Debt Service'!#REF!,'H-32A-WP06 - Debt Service'!#REF!/12,0)),"-")</f>
        <v>0</v>
      </c>
      <c r="AE554" s="261">
        <f>IFERROR(IF(-SUM(AE$20:AE553)+AE$15&lt;0.000001,0,IF($C554&gt;='H-32A-WP06 - Debt Service'!#REF!,'H-32A-WP06 - Debt Service'!#REF!/12,0)),"-")</f>
        <v>0</v>
      </c>
      <c r="AF554" s="261">
        <f>IFERROR(IF(-SUM(AF$20:AF553)+AF$15&lt;0.000001,0,IF($C554&gt;='H-32A-WP06 - Debt Service'!#REF!,'H-32A-WP06 - Debt Service'!#REF!/12,0)),"-")</f>
        <v>0</v>
      </c>
      <c r="AH554" s="252">
        <f t="shared" si="36"/>
        <v>2063</v>
      </c>
      <c r="AI554" s="273">
        <f t="shared" si="38"/>
        <v>59718</v>
      </c>
      <c r="AJ554" s="273"/>
      <c r="AK554" s="261" t="str">
        <f>IFERROR(IF(-SUM(AK$20:AK553)+AK$15&lt;0.000001,0,IF($C554&gt;='H-32A-WP06 - Debt Service'!AH$24,'H-32A-WP06 - Debt Service'!AH$27/12,0)),"-")</f>
        <v>-</v>
      </c>
      <c r="AL554" s="261">
        <f>IFERROR(IF(-SUM(AL$20:AL553)+AL$15&lt;0.000001,0,IF($C554&gt;='H-32A-WP06 - Debt Service'!AI$24,'H-32A-WP06 - Debt Service'!AI$27/12,0)),"-")</f>
        <v>0</v>
      </c>
      <c r="AM554" s="261">
        <f>IFERROR(IF(-SUM(AM$20:AM553)+AM$15&lt;0.000001,0,IF($C554&gt;='H-32A-WP06 - Debt Service'!AJ$24,'H-32A-WP06 - Debt Service'!AJ$27/12,0)),"-")</f>
        <v>0</v>
      </c>
      <c r="AN554" s="261">
        <f>IFERROR(IF(-SUM(AN$20:AN553)+AN$15&lt;0.000001,0,IF($C554&gt;='H-32A-WP06 - Debt Service'!AK$24,'H-32A-WP06 - Debt Service'!AK$27/12,0)),"-")</f>
        <v>0</v>
      </c>
      <c r="AO554" s="261">
        <f>IFERROR(IF(-SUM(AO$20:AO553)+AO$15&lt;0.000001,0,IF($C554&gt;='H-32A-WP06 - Debt Service'!AL$24,'H-32A-WP06 - Debt Service'!AL$27/12,0)),"-")</f>
        <v>0</v>
      </c>
      <c r="AP554" s="261">
        <f>IFERROR(IF(-SUM(AP$20:AP553)+AP$15&lt;0.000001,0,IF($C554&gt;='H-32A-WP06 - Debt Service'!AM$24,'H-32A-WP06 - Debt Service'!AM$27/12,0)),"-")</f>
        <v>0</v>
      </c>
      <c r="AQ554" s="261">
        <f>IFERROR(IF(-SUM(AQ$20:AQ553)+AQ$15&lt;0.000001,0,IF($C554&gt;='H-32A-WP06 - Debt Service'!AN$24,'H-32A-WP06 - Debt Service'!AN$27/12,0)),"-")</f>
        <v>0</v>
      </c>
      <c r="AR554" s="261">
        <f>IFERROR(IF(-SUM(AR$20:AR553)+AR$15&lt;0.000001,0,IF($C554&gt;='H-32A-WP06 - Debt Service'!AO$24,'H-32A-WP06 - Debt Service'!AO$27/12,0)),"-")</f>
        <v>0</v>
      </c>
      <c r="AS554" s="261">
        <f>IFERROR(IF(-SUM(AS$20:AS553)+AS$15&lt;0.000001,0,IF($C554&gt;='H-32A-WP06 - Debt Service'!AP$24,'H-32A-WP06 - Debt Service'!AP$27/12,0)),"-")</f>
        <v>0</v>
      </c>
      <c r="AT554" s="261">
        <f>IFERROR(IF(-SUM(AT$20:AT553)+AT$15&lt;0.000001,0,IF($C554&gt;='H-32A-WP06 - Debt Service'!AQ$24,'H-32A-WP06 - Debt Service'!AQ$27/12,0)),"-")</f>
        <v>0</v>
      </c>
    </row>
    <row r="555" spans="2:46" x14ac:dyDescent="0.35">
      <c r="B555" s="252">
        <f t="shared" si="35"/>
        <v>2063</v>
      </c>
      <c r="C555" s="273">
        <f t="shared" si="37"/>
        <v>59749</v>
      </c>
      <c r="D555" s="273"/>
      <c r="E555" s="261">
        <f>IFERROR(IF(-SUM(E$20:E554)+E$15&lt;0.000001,0,IF($C555&gt;='H-32A-WP06 - Debt Service'!C$24,'H-32A-WP06 - Debt Service'!C$27/12,0)),"-")</f>
        <v>0</v>
      </c>
      <c r="F555" s="261">
        <f>IFERROR(IF(-SUM(F$20:F554)+F$15&lt;0.000001,0,IF($C555&gt;='H-32A-WP06 - Debt Service'!D$24,'H-32A-WP06 - Debt Service'!D$27/12,0)),"-")</f>
        <v>0</v>
      </c>
      <c r="G555" s="261">
        <f>IFERROR(IF(-SUM(G$20:G554)+G$15&lt;0.000001,0,IF($C555&gt;='H-32A-WP06 - Debt Service'!E$24,'H-32A-WP06 - Debt Service'!E$27/12,0)),"-")</f>
        <v>0</v>
      </c>
      <c r="H555" s="261">
        <f>IFERROR(IF(-SUM(H$20:H554)+H$15&lt;0.000001,0,IF($C555&gt;='H-32A-WP06 - Debt Service'!F$24,'H-32A-WP06 - Debt Service'!F$27/12,0)),"-")</f>
        <v>0</v>
      </c>
      <c r="I555" s="261">
        <f>IFERROR(IF(-SUM(I$20:I554)+I$15&lt;0.000001,0,IF($C555&gt;='H-32A-WP06 - Debt Service'!G$24,'H-32A-WP06 - Debt Service'!G$27/12,0)),"-")</f>
        <v>0</v>
      </c>
      <c r="J555" s="261">
        <f>IFERROR(IF(-SUM(J$20:J554)+J$15&lt;0.000001,0,IF($C555&gt;='H-32A-WP06 - Debt Service'!H$24,'H-32A-WP06 - Debt Service'!H$27/12,0)),"-")</f>
        <v>0</v>
      </c>
      <c r="K555" s="261">
        <f>IFERROR(IF(-SUM(K$20:K554)+K$15&lt;0.000001,0,IF($C555&gt;='H-32A-WP06 - Debt Service'!I$24,'H-32A-WP06 - Debt Service'!I$27/12,0)),"-")</f>
        <v>0</v>
      </c>
      <c r="L555" s="261">
        <f>IFERROR(IF(-SUM(L$20:L554)+L$15&lt;0.000001,0,IF($C555&gt;='H-32A-WP06 - Debt Service'!J$24,'H-32A-WP06 - Debt Service'!J$27/12,0)),"-")</f>
        <v>0</v>
      </c>
      <c r="M555" s="261">
        <f>IFERROR(IF(-SUM(M$20:M554)+M$15&lt;0.000001,0,IF($C555&gt;='H-32A-WP06 - Debt Service'!K$24,'H-32A-WP06 - Debt Service'!K$27/12,0)),"-")</f>
        <v>0</v>
      </c>
      <c r="N555" s="261"/>
      <c r="O555" s="261"/>
      <c r="P555" s="261">
        <f>IFERROR(IF(-SUM(P$20:P554)+P$15&lt;0.000001,0,IF($C555&gt;='H-32A-WP06 - Debt Service'!M$24,'H-32A-WP06 - Debt Service'!M$27/12,0)),"-")</f>
        <v>0</v>
      </c>
      <c r="Q555" s="261">
        <f>IFERROR(IF(-SUM(Q$20:Q554)+Q$15&lt;0.000001,0,IF($C555&gt;='H-32A-WP06 - Debt Service'!L$24,'H-32A-WP06 - Debt Service'!L$27/12,0)),"-")</f>
        <v>0</v>
      </c>
      <c r="R555" s="261">
        <f>IFERROR(IF(-SUM(R$20:R554)+R$15&lt;0.000001,0,IF($C555&gt;='H-32A-WP06 - Debt Service'!S$24,'H-32A-WP06 - Debt Service'!S$27/12,0)),"-")</f>
        <v>0</v>
      </c>
      <c r="S555" s="261">
        <f>IFERROR(IF(-SUM(S$20:S554)+S$15&lt;0.000001,0,IF($C555&gt;='H-32A-WP06 - Debt Service'!O$24,'H-32A-WP06 - Debt Service'!O$27/12,0)),"-")</f>
        <v>0</v>
      </c>
      <c r="T555" s="261">
        <f>IFERROR(IF(-SUM(T$20:T554)+T$15&lt;0.000001,0,IF($C555&gt;='H-32A-WP06 - Debt Service'!#REF!,'H-32A-WP06 - Debt Service'!#REF!/12,0)),"-")</f>
        <v>0</v>
      </c>
      <c r="U555" s="261">
        <f>IFERROR(IF(-SUM(U$20:U554)+U$15&lt;0.000001,0,IF($C555&gt;='H-32A-WP06 - Debt Service'!T$24,'H-32A-WP06 - Debt Service'!T$27/12,0)),"-")</f>
        <v>0</v>
      </c>
      <c r="V555" s="261">
        <f>IFERROR(IF(-SUM(V$20:V554)+V$15&lt;0.000001,0,IF($C555&gt;='H-32A-WP06 - Debt Service'!N$24,'H-32A-WP06 - Debt Service'!N$27/12,0)),"-")</f>
        <v>0</v>
      </c>
      <c r="W555" s="261">
        <f>IFERROR(IF(-SUM(W$20:W554)+W$15&lt;0.000001,0,IF($C555&gt;='H-32A-WP06 - Debt Service'!Q$24,'H-32A-WP06 - Debt Service'!Q$27/12,0)),"-")</f>
        <v>0</v>
      </c>
      <c r="X555" s="261">
        <f>IFERROR(IF(-SUM(X$20:X554)+X$15&lt;0.000001,0,IF($C555&gt;='H-32A-WP06 - Debt Service'!T$24,'H-32A-WP06 - Debt Service'!T$27/12,0)),"-")</f>
        <v>0</v>
      </c>
      <c r="Y555" s="261">
        <f>IFERROR(IF(-SUM(Y$20:Y554)+Y$15&lt;0.000001,0,IF($C555&gt;='H-32A-WP06 - Debt Service'!#REF!,'H-32A-WP06 - Debt Service'!#REF!/12,0)),"-")</f>
        <v>0</v>
      </c>
      <c r="Z555" s="261">
        <f>IFERROR(IF(-SUM(Z$20:Z554)+Z$15&lt;0.000001,0,IF($C555&gt;='H-32A-WP06 - Debt Service'!S$24,'H-32A-WP06 - Debt Service'!S$27/12,0)),"-")</f>
        <v>0</v>
      </c>
      <c r="AA555" s="261">
        <f>IFERROR(IF(-SUM(AA$20:AA554)+AA$15&lt;0.000001,0,IF($C555&gt;='H-32A-WP06 - Debt Service'!R$24,'H-32A-WP06 - Debt Service'!R$27/12,0)),"-")</f>
        <v>0</v>
      </c>
      <c r="AB555" s="261">
        <f>IFERROR(IF(-SUM(AB$20:AB554)+AB$15&lt;0.000001,0,IF($C555&gt;='H-32A-WP06 - Debt Service'!P$24,'H-32A-WP06 - Debt Service'!P$27/12,0)),"-")</f>
        <v>0</v>
      </c>
      <c r="AC555" s="261">
        <f>IFERROR(IF(-SUM(AC$20:AC554)+AC$15&lt;0.000001,0,IF($C555&gt;='H-32A-WP06 - Debt Service'!#REF!,'H-32A-WP06 - Debt Service'!#REF!/12,0)),"-")</f>
        <v>0</v>
      </c>
      <c r="AD555" s="261">
        <f>IFERROR(IF(-SUM(AD$20:AD554)+AD$15&lt;0.000001,0,IF($C555&gt;='H-32A-WP06 - Debt Service'!#REF!,'H-32A-WP06 - Debt Service'!#REF!/12,0)),"-")</f>
        <v>0</v>
      </c>
      <c r="AE555" s="261">
        <f>IFERROR(IF(-SUM(AE$20:AE554)+AE$15&lt;0.000001,0,IF($C555&gt;='H-32A-WP06 - Debt Service'!#REF!,'H-32A-WP06 - Debt Service'!#REF!/12,0)),"-")</f>
        <v>0</v>
      </c>
      <c r="AF555" s="261">
        <f>IFERROR(IF(-SUM(AF$20:AF554)+AF$15&lt;0.000001,0,IF($C555&gt;='H-32A-WP06 - Debt Service'!#REF!,'H-32A-WP06 - Debt Service'!#REF!/12,0)),"-")</f>
        <v>0</v>
      </c>
      <c r="AH555" s="252">
        <f t="shared" si="36"/>
        <v>2063</v>
      </c>
      <c r="AI555" s="273">
        <f t="shared" si="38"/>
        <v>59749</v>
      </c>
      <c r="AJ555" s="273"/>
      <c r="AK555" s="261" t="str">
        <f>IFERROR(IF(-SUM(AK$20:AK554)+AK$15&lt;0.000001,0,IF($C555&gt;='H-32A-WP06 - Debt Service'!AH$24,'H-32A-WP06 - Debt Service'!AH$27/12,0)),"-")</f>
        <v>-</v>
      </c>
      <c r="AL555" s="261">
        <f>IFERROR(IF(-SUM(AL$20:AL554)+AL$15&lt;0.000001,0,IF($C555&gt;='H-32A-WP06 - Debt Service'!AI$24,'H-32A-WP06 - Debt Service'!AI$27/12,0)),"-")</f>
        <v>0</v>
      </c>
      <c r="AM555" s="261">
        <f>IFERROR(IF(-SUM(AM$20:AM554)+AM$15&lt;0.000001,0,IF($C555&gt;='H-32A-WP06 - Debt Service'!AJ$24,'H-32A-WP06 - Debt Service'!AJ$27/12,0)),"-")</f>
        <v>0</v>
      </c>
      <c r="AN555" s="261">
        <f>IFERROR(IF(-SUM(AN$20:AN554)+AN$15&lt;0.000001,0,IF($C555&gt;='H-32A-WP06 - Debt Service'!AK$24,'H-32A-WP06 - Debt Service'!AK$27/12,0)),"-")</f>
        <v>0</v>
      </c>
      <c r="AO555" s="261">
        <f>IFERROR(IF(-SUM(AO$20:AO554)+AO$15&lt;0.000001,0,IF($C555&gt;='H-32A-WP06 - Debt Service'!AL$24,'H-32A-WP06 - Debt Service'!AL$27/12,0)),"-")</f>
        <v>0</v>
      </c>
      <c r="AP555" s="261">
        <f>IFERROR(IF(-SUM(AP$20:AP554)+AP$15&lt;0.000001,0,IF($C555&gt;='H-32A-WP06 - Debt Service'!AM$24,'H-32A-WP06 - Debt Service'!AM$27/12,0)),"-")</f>
        <v>0</v>
      </c>
      <c r="AQ555" s="261">
        <f>IFERROR(IF(-SUM(AQ$20:AQ554)+AQ$15&lt;0.000001,0,IF($C555&gt;='H-32A-WP06 - Debt Service'!AN$24,'H-32A-WP06 - Debt Service'!AN$27/12,0)),"-")</f>
        <v>0</v>
      </c>
      <c r="AR555" s="261">
        <f>IFERROR(IF(-SUM(AR$20:AR554)+AR$15&lt;0.000001,0,IF($C555&gt;='H-32A-WP06 - Debt Service'!AO$24,'H-32A-WP06 - Debt Service'!AO$27/12,0)),"-")</f>
        <v>0</v>
      </c>
      <c r="AS555" s="261">
        <f>IFERROR(IF(-SUM(AS$20:AS554)+AS$15&lt;0.000001,0,IF($C555&gt;='H-32A-WP06 - Debt Service'!AP$24,'H-32A-WP06 - Debt Service'!AP$27/12,0)),"-")</f>
        <v>0</v>
      </c>
      <c r="AT555" s="261">
        <f>IFERROR(IF(-SUM(AT$20:AT554)+AT$15&lt;0.000001,0,IF($C555&gt;='H-32A-WP06 - Debt Service'!AQ$24,'H-32A-WP06 - Debt Service'!AQ$27/12,0)),"-")</f>
        <v>0</v>
      </c>
    </row>
    <row r="556" spans="2:46" x14ac:dyDescent="0.35">
      <c r="B556" s="252">
        <f t="shared" si="35"/>
        <v>2063</v>
      </c>
      <c r="C556" s="273">
        <f t="shared" si="37"/>
        <v>59780</v>
      </c>
      <c r="D556" s="273"/>
      <c r="E556" s="261">
        <f>IFERROR(IF(-SUM(E$20:E555)+E$15&lt;0.000001,0,IF($C556&gt;='H-32A-WP06 - Debt Service'!C$24,'H-32A-WP06 - Debt Service'!C$27/12,0)),"-")</f>
        <v>0</v>
      </c>
      <c r="F556" s="261">
        <f>IFERROR(IF(-SUM(F$20:F555)+F$15&lt;0.000001,0,IF($C556&gt;='H-32A-WP06 - Debt Service'!D$24,'H-32A-WP06 - Debt Service'!D$27/12,0)),"-")</f>
        <v>0</v>
      </c>
      <c r="G556" s="261">
        <f>IFERROR(IF(-SUM(G$20:G555)+G$15&lt;0.000001,0,IF($C556&gt;='H-32A-WP06 - Debt Service'!E$24,'H-32A-WP06 - Debt Service'!E$27/12,0)),"-")</f>
        <v>0</v>
      </c>
      <c r="H556" s="261">
        <f>IFERROR(IF(-SUM(H$20:H555)+H$15&lt;0.000001,0,IF($C556&gt;='H-32A-WP06 - Debt Service'!F$24,'H-32A-WP06 - Debt Service'!F$27/12,0)),"-")</f>
        <v>0</v>
      </c>
      <c r="I556" s="261">
        <f>IFERROR(IF(-SUM(I$20:I555)+I$15&lt;0.000001,0,IF($C556&gt;='H-32A-WP06 - Debt Service'!G$24,'H-32A-WP06 - Debt Service'!G$27/12,0)),"-")</f>
        <v>0</v>
      </c>
      <c r="J556" s="261">
        <f>IFERROR(IF(-SUM(J$20:J555)+J$15&lt;0.000001,0,IF($C556&gt;='H-32A-WP06 - Debt Service'!H$24,'H-32A-WP06 - Debt Service'!H$27/12,0)),"-")</f>
        <v>0</v>
      </c>
      <c r="K556" s="261">
        <f>IFERROR(IF(-SUM(K$20:K555)+K$15&lt;0.000001,0,IF($C556&gt;='H-32A-WP06 - Debt Service'!I$24,'H-32A-WP06 - Debt Service'!I$27/12,0)),"-")</f>
        <v>0</v>
      </c>
      <c r="L556" s="261">
        <f>IFERROR(IF(-SUM(L$20:L555)+L$15&lt;0.000001,0,IF($C556&gt;='H-32A-WP06 - Debt Service'!J$24,'H-32A-WP06 - Debt Service'!J$27/12,0)),"-")</f>
        <v>0</v>
      </c>
      <c r="M556" s="261">
        <f>IFERROR(IF(-SUM(M$20:M555)+M$15&lt;0.000001,0,IF($C556&gt;='H-32A-WP06 - Debt Service'!K$24,'H-32A-WP06 - Debt Service'!K$27/12,0)),"-")</f>
        <v>0</v>
      </c>
      <c r="N556" s="261"/>
      <c r="O556" s="261"/>
      <c r="P556" s="261">
        <f>IFERROR(IF(-SUM(P$20:P555)+P$15&lt;0.000001,0,IF($C556&gt;='H-32A-WP06 - Debt Service'!M$24,'H-32A-WP06 - Debt Service'!M$27/12,0)),"-")</f>
        <v>0</v>
      </c>
      <c r="Q556" s="261">
        <f>IFERROR(IF(-SUM(Q$20:Q555)+Q$15&lt;0.000001,0,IF($C556&gt;='H-32A-WP06 - Debt Service'!L$24,'H-32A-WP06 - Debt Service'!L$27/12,0)),"-")</f>
        <v>0</v>
      </c>
      <c r="R556" s="261">
        <f>IFERROR(IF(-SUM(R$20:R555)+R$15&lt;0.000001,0,IF($C556&gt;='H-32A-WP06 - Debt Service'!S$24,'H-32A-WP06 - Debt Service'!S$27/12,0)),"-")</f>
        <v>0</v>
      </c>
      <c r="S556" s="261">
        <f>IFERROR(IF(-SUM(S$20:S555)+S$15&lt;0.000001,0,IF($C556&gt;='H-32A-WP06 - Debt Service'!O$24,'H-32A-WP06 - Debt Service'!O$27/12,0)),"-")</f>
        <v>0</v>
      </c>
      <c r="T556" s="261">
        <f>IFERROR(IF(-SUM(T$20:T555)+T$15&lt;0.000001,0,IF($C556&gt;='H-32A-WP06 - Debt Service'!#REF!,'H-32A-WP06 - Debt Service'!#REF!/12,0)),"-")</f>
        <v>0</v>
      </c>
      <c r="U556" s="261">
        <f>IFERROR(IF(-SUM(U$20:U555)+U$15&lt;0.000001,0,IF($C556&gt;='H-32A-WP06 - Debt Service'!T$24,'H-32A-WP06 - Debt Service'!T$27/12,0)),"-")</f>
        <v>0</v>
      </c>
      <c r="V556" s="261">
        <f>IFERROR(IF(-SUM(V$20:V555)+V$15&lt;0.000001,0,IF($C556&gt;='H-32A-WP06 - Debt Service'!N$24,'H-32A-WP06 - Debt Service'!N$27/12,0)),"-")</f>
        <v>0</v>
      </c>
      <c r="W556" s="261">
        <f>IFERROR(IF(-SUM(W$20:W555)+W$15&lt;0.000001,0,IF($C556&gt;='H-32A-WP06 - Debt Service'!Q$24,'H-32A-WP06 - Debt Service'!Q$27/12,0)),"-")</f>
        <v>0</v>
      </c>
      <c r="X556" s="261">
        <f>IFERROR(IF(-SUM(X$20:X555)+X$15&lt;0.000001,0,IF($C556&gt;='H-32A-WP06 - Debt Service'!T$24,'H-32A-WP06 - Debt Service'!T$27/12,0)),"-")</f>
        <v>0</v>
      </c>
      <c r="Y556" s="261">
        <f>IFERROR(IF(-SUM(Y$20:Y555)+Y$15&lt;0.000001,0,IF($C556&gt;='H-32A-WP06 - Debt Service'!#REF!,'H-32A-WP06 - Debt Service'!#REF!/12,0)),"-")</f>
        <v>0</v>
      </c>
      <c r="Z556" s="261">
        <f>IFERROR(IF(-SUM(Z$20:Z555)+Z$15&lt;0.000001,0,IF($C556&gt;='H-32A-WP06 - Debt Service'!S$24,'H-32A-WP06 - Debt Service'!S$27/12,0)),"-")</f>
        <v>0</v>
      </c>
      <c r="AA556" s="261">
        <f>IFERROR(IF(-SUM(AA$20:AA555)+AA$15&lt;0.000001,0,IF($C556&gt;='H-32A-WP06 - Debt Service'!R$24,'H-32A-WP06 - Debt Service'!R$27/12,0)),"-")</f>
        <v>0</v>
      </c>
      <c r="AB556" s="261">
        <f>IFERROR(IF(-SUM(AB$20:AB555)+AB$15&lt;0.000001,0,IF($C556&gt;='H-32A-WP06 - Debt Service'!P$24,'H-32A-WP06 - Debt Service'!P$27/12,0)),"-")</f>
        <v>0</v>
      </c>
      <c r="AC556" s="261">
        <f>IFERROR(IF(-SUM(AC$20:AC555)+AC$15&lt;0.000001,0,IF($C556&gt;='H-32A-WP06 - Debt Service'!#REF!,'H-32A-WP06 - Debt Service'!#REF!/12,0)),"-")</f>
        <v>0</v>
      </c>
      <c r="AD556" s="261">
        <f>IFERROR(IF(-SUM(AD$20:AD555)+AD$15&lt;0.000001,0,IF($C556&gt;='H-32A-WP06 - Debt Service'!#REF!,'H-32A-WP06 - Debt Service'!#REF!/12,0)),"-")</f>
        <v>0</v>
      </c>
      <c r="AE556" s="261">
        <f>IFERROR(IF(-SUM(AE$20:AE555)+AE$15&lt;0.000001,0,IF($C556&gt;='H-32A-WP06 - Debt Service'!#REF!,'H-32A-WP06 - Debt Service'!#REF!/12,0)),"-")</f>
        <v>0</v>
      </c>
      <c r="AF556" s="261">
        <f>IFERROR(IF(-SUM(AF$20:AF555)+AF$15&lt;0.000001,0,IF($C556&gt;='H-32A-WP06 - Debt Service'!#REF!,'H-32A-WP06 - Debt Service'!#REF!/12,0)),"-")</f>
        <v>0</v>
      </c>
      <c r="AH556" s="252">
        <f t="shared" si="36"/>
        <v>2063</v>
      </c>
      <c r="AI556" s="273">
        <f t="shared" si="38"/>
        <v>59780</v>
      </c>
      <c r="AJ556" s="273"/>
      <c r="AK556" s="261" t="str">
        <f>IFERROR(IF(-SUM(AK$20:AK555)+AK$15&lt;0.000001,0,IF($C556&gt;='H-32A-WP06 - Debt Service'!AH$24,'H-32A-WP06 - Debt Service'!AH$27/12,0)),"-")</f>
        <v>-</v>
      </c>
      <c r="AL556" s="261">
        <f>IFERROR(IF(-SUM(AL$20:AL555)+AL$15&lt;0.000001,0,IF($C556&gt;='H-32A-WP06 - Debt Service'!AI$24,'H-32A-WP06 - Debt Service'!AI$27/12,0)),"-")</f>
        <v>0</v>
      </c>
      <c r="AM556" s="261">
        <f>IFERROR(IF(-SUM(AM$20:AM555)+AM$15&lt;0.000001,0,IF($C556&gt;='H-32A-WP06 - Debt Service'!AJ$24,'H-32A-WP06 - Debt Service'!AJ$27/12,0)),"-")</f>
        <v>0</v>
      </c>
      <c r="AN556" s="261">
        <f>IFERROR(IF(-SUM(AN$20:AN555)+AN$15&lt;0.000001,0,IF($C556&gt;='H-32A-WP06 - Debt Service'!AK$24,'H-32A-WP06 - Debt Service'!AK$27/12,0)),"-")</f>
        <v>0</v>
      </c>
      <c r="AO556" s="261">
        <f>IFERROR(IF(-SUM(AO$20:AO555)+AO$15&lt;0.000001,0,IF($C556&gt;='H-32A-WP06 - Debt Service'!AL$24,'H-32A-WP06 - Debt Service'!AL$27/12,0)),"-")</f>
        <v>0</v>
      </c>
      <c r="AP556" s="261">
        <f>IFERROR(IF(-SUM(AP$20:AP555)+AP$15&lt;0.000001,0,IF($C556&gt;='H-32A-WP06 - Debt Service'!AM$24,'H-32A-WP06 - Debt Service'!AM$27/12,0)),"-")</f>
        <v>0</v>
      </c>
      <c r="AQ556" s="261">
        <f>IFERROR(IF(-SUM(AQ$20:AQ555)+AQ$15&lt;0.000001,0,IF($C556&gt;='H-32A-WP06 - Debt Service'!AN$24,'H-32A-WP06 - Debt Service'!AN$27/12,0)),"-")</f>
        <v>0</v>
      </c>
      <c r="AR556" s="261">
        <f>IFERROR(IF(-SUM(AR$20:AR555)+AR$15&lt;0.000001,0,IF($C556&gt;='H-32A-WP06 - Debt Service'!AO$24,'H-32A-WP06 - Debt Service'!AO$27/12,0)),"-")</f>
        <v>0</v>
      </c>
      <c r="AS556" s="261">
        <f>IFERROR(IF(-SUM(AS$20:AS555)+AS$15&lt;0.000001,0,IF($C556&gt;='H-32A-WP06 - Debt Service'!AP$24,'H-32A-WP06 - Debt Service'!AP$27/12,0)),"-")</f>
        <v>0</v>
      </c>
      <c r="AT556" s="261">
        <f>IFERROR(IF(-SUM(AT$20:AT555)+AT$15&lt;0.000001,0,IF($C556&gt;='H-32A-WP06 - Debt Service'!AQ$24,'H-32A-WP06 - Debt Service'!AQ$27/12,0)),"-")</f>
        <v>0</v>
      </c>
    </row>
    <row r="557" spans="2:46" x14ac:dyDescent="0.35">
      <c r="B557" s="252">
        <f t="shared" si="35"/>
        <v>2063</v>
      </c>
      <c r="C557" s="273">
        <f t="shared" si="37"/>
        <v>59810</v>
      </c>
      <c r="D557" s="273"/>
      <c r="E557" s="261">
        <f>IFERROR(IF(-SUM(E$20:E556)+E$15&lt;0.000001,0,IF($C557&gt;='H-32A-WP06 - Debt Service'!C$24,'H-32A-WP06 - Debt Service'!C$27/12,0)),"-")</f>
        <v>0</v>
      </c>
      <c r="F557" s="261">
        <f>IFERROR(IF(-SUM(F$20:F556)+F$15&lt;0.000001,0,IF($C557&gt;='H-32A-WP06 - Debt Service'!D$24,'H-32A-WP06 - Debt Service'!D$27/12,0)),"-")</f>
        <v>0</v>
      </c>
      <c r="G557" s="261">
        <f>IFERROR(IF(-SUM(G$20:G556)+G$15&lt;0.000001,0,IF($C557&gt;='H-32A-WP06 - Debt Service'!E$24,'H-32A-WP06 - Debt Service'!E$27/12,0)),"-")</f>
        <v>0</v>
      </c>
      <c r="H557" s="261">
        <f>IFERROR(IF(-SUM(H$20:H556)+H$15&lt;0.000001,0,IF($C557&gt;='H-32A-WP06 - Debt Service'!F$24,'H-32A-WP06 - Debt Service'!F$27/12,0)),"-")</f>
        <v>0</v>
      </c>
      <c r="I557" s="261">
        <f>IFERROR(IF(-SUM(I$20:I556)+I$15&lt;0.000001,0,IF($C557&gt;='H-32A-WP06 - Debt Service'!G$24,'H-32A-WP06 - Debt Service'!G$27/12,0)),"-")</f>
        <v>0</v>
      </c>
      <c r="J557" s="261">
        <f>IFERROR(IF(-SUM(J$20:J556)+J$15&lt;0.000001,0,IF($C557&gt;='H-32A-WP06 - Debt Service'!H$24,'H-32A-WP06 - Debt Service'!H$27/12,0)),"-")</f>
        <v>0</v>
      </c>
      <c r="K557" s="261">
        <f>IFERROR(IF(-SUM(K$20:K556)+K$15&lt;0.000001,0,IF($C557&gt;='H-32A-WP06 - Debt Service'!I$24,'H-32A-WP06 - Debt Service'!I$27/12,0)),"-")</f>
        <v>0</v>
      </c>
      <c r="L557" s="261">
        <f>IFERROR(IF(-SUM(L$20:L556)+L$15&lt;0.000001,0,IF($C557&gt;='H-32A-WP06 - Debt Service'!J$24,'H-32A-WP06 - Debt Service'!J$27/12,0)),"-")</f>
        <v>0</v>
      </c>
      <c r="M557" s="261">
        <f>IFERROR(IF(-SUM(M$20:M556)+M$15&lt;0.000001,0,IF($C557&gt;='H-32A-WP06 - Debt Service'!K$24,'H-32A-WP06 - Debt Service'!K$27/12,0)),"-")</f>
        <v>0</v>
      </c>
      <c r="N557" s="261"/>
      <c r="O557" s="261"/>
      <c r="P557" s="261">
        <f>IFERROR(IF(-SUM(P$20:P556)+P$15&lt;0.000001,0,IF($C557&gt;='H-32A-WP06 - Debt Service'!M$24,'H-32A-WP06 - Debt Service'!M$27/12,0)),"-")</f>
        <v>0</v>
      </c>
      <c r="Q557" s="261">
        <f>IFERROR(IF(-SUM(Q$20:Q556)+Q$15&lt;0.000001,0,IF($C557&gt;='H-32A-WP06 - Debt Service'!L$24,'H-32A-WP06 - Debt Service'!L$27/12,0)),"-")</f>
        <v>0</v>
      </c>
      <c r="R557" s="261">
        <f>IFERROR(IF(-SUM(R$20:R556)+R$15&lt;0.000001,0,IF($C557&gt;='H-32A-WP06 - Debt Service'!S$24,'H-32A-WP06 - Debt Service'!S$27/12,0)),"-")</f>
        <v>0</v>
      </c>
      <c r="S557" s="261">
        <f>IFERROR(IF(-SUM(S$20:S556)+S$15&lt;0.000001,0,IF($C557&gt;='H-32A-WP06 - Debt Service'!O$24,'H-32A-WP06 - Debt Service'!O$27/12,0)),"-")</f>
        <v>0</v>
      </c>
      <c r="T557" s="261">
        <f>IFERROR(IF(-SUM(T$20:T556)+T$15&lt;0.000001,0,IF($C557&gt;='H-32A-WP06 - Debt Service'!#REF!,'H-32A-WP06 - Debt Service'!#REF!/12,0)),"-")</f>
        <v>0</v>
      </c>
      <c r="U557" s="261">
        <f>IFERROR(IF(-SUM(U$20:U556)+U$15&lt;0.000001,0,IF($C557&gt;='H-32A-WP06 - Debt Service'!T$24,'H-32A-WP06 - Debt Service'!T$27/12,0)),"-")</f>
        <v>0</v>
      </c>
      <c r="V557" s="261">
        <f>IFERROR(IF(-SUM(V$20:V556)+V$15&lt;0.000001,0,IF($C557&gt;='H-32A-WP06 - Debt Service'!N$24,'H-32A-WP06 - Debt Service'!N$27/12,0)),"-")</f>
        <v>0</v>
      </c>
      <c r="W557" s="261">
        <f>IFERROR(IF(-SUM(W$20:W556)+W$15&lt;0.000001,0,IF($C557&gt;='H-32A-WP06 - Debt Service'!Q$24,'H-32A-WP06 - Debt Service'!Q$27/12,0)),"-")</f>
        <v>0</v>
      </c>
      <c r="X557" s="261">
        <f>IFERROR(IF(-SUM(X$20:X556)+X$15&lt;0.000001,0,IF($C557&gt;='H-32A-WP06 - Debt Service'!T$24,'H-32A-WP06 - Debt Service'!T$27/12,0)),"-")</f>
        <v>0</v>
      </c>
      <c r="Y557" s="261">
        <f>IFERROR(IF(-SUM(Y$20:Y556)+Y$15&lt;0.000001,0,IF($C557&gt;='H-32A-WP06 - Debt Service'!#REF!,'H-32A-WP06 - Debt Service'!#REF!/12,0)),"-")</f>
        <v>0</v>
      </c>
      <c r="Z557" s="261">
        <f>IFERROR(IF(-SUM(Z$20:Z556)+Z$15&lt;0.000001,0,IF($C557&gt;='H-32A-WP06 - Debt Service'!S$24,'H-32A-WP06 - Debt Service'!S$27/12,0)),"-")</f>
        <v>0</v>
      </c>
      <c r="AA557" s="261">
        <f>IFERROR(IF(-SUM(AA$20:AA556)+AA$15&lt;0.000001,0,IF($C557&gt;='H-32A-WP06 - Debt Service'!R$24,'H-32A-WP06 - Debt Service'!R$27/12,0)),"-")</f>
        <v>0</v>
      </c>
      <c r="AB557" s="261">
        <f>IFERROR(IF(-SUM(AB$20:AB556)+AB$15&lt;0.000001,0,IF($C557&gt;='H-32A-WP06 - Debt Service'!P$24,'H-32A-WP06 - Debt Service'!P$27/12,0)),"-")</f>
        <v>0</v>
      </c>
      <c r="AC557" s="261">
        <f>IFERROR(IF(-SUM(AC$20:AC556)+AC$15&lt;0.000001,0,IF($C557&gt;='H-32A-WP06 - Debt Service'!#REF!,'H-32A-WP06 - Debt Service'!#REF!/12,0)),"-")</f>
        <v>0</v>
      </c>
      <c r="AD557" s="261">
        <f>IFERROR(IF(-SUM(AD$20:AD556)+AD$15&lt;0.000001,0,IF($C557&gt;='H-32A-WP06 - Debt Service'!#REF!,'H-32A-WP06 - Debt Service'!#REF!/12,0)),"-")</f>
        <v>0</v>
      </c>
      <c r="AE557" s="261">
        <f>IFERROR(IF(-SUM(AE$20:AE556)+AE$15&lt;0.000001,0,IF($C557&gt;='H-32A-WP06 - Debt Service'!#REF!,'H-32A-WP06 - Debt Service'!#REF!/12,0)),"-")</f>
        <v>0</v>
      </c>
      <c r="AF557" s="261">
        <f>IFERROR(IF(-SUM(AF$20:AF556)+AF$15&lt;0.000001,0,IF($C557&gt;='H-32A-WP06 - Debt Service'!#REF!,'H-32A-WP06 - Debt Service'!#REF!/12,0)),"-")</f>
        <v>0</v>
      </c>
      <c r="AH557" s="252">
        <f t="shared" si="36"/>
        <v>2063</v>
      </c>
      <c r="AI557" s="273">
        <f t="shared" si="38"/>
        <v>59810</v>
      </c>
      <c r="AJ557" s="273"/>
      <c r="AK557" s="261" t="str">
        <f>IFERROR(IF(-SUM(AK$20:AK556)+AK$15&lt;0.000001,0,IF($C557&gt;='H-32A-WP06 - Debt Service'!AH$24,'H-32A-WP06 - Debt Service'!AH$27/12,0)),"-")</f>
        <v>-</v>
      </c>
      <c r="AL557" s="261">
        <f>IFERROR(IF(-SUM(AL$20:AL556)+AL$15&lt;0.000001,0,IF($C557&gt;='H-32A-WP06 - Debt Service'!AI$24,'H-32A-WP06 - Debt Service'!AI$27/12,0)),"-")</f>
        <v>0</v>
      </c>
      <c r="AM557" s="261">
        <f>IFERROR(IF(-SUM(AM$20:AM556)+AM$15&lt;0.000001,0,IF($C557&gt;='H-32A-WP06 - Debt Service'!AJ$24,'H-32A-WP06 - Debt Service'!AJ$27/12,0)),"-")</f>
        <v>0</v>
      </c>
      <c r="AN557" s="261">
        <f>IFERROR(IF(-SUM(AN$20:AN556)+AN$15&lt;0.000001,0,IF($C557&gt;='H-32A-WP06 - Debt Service'!AK$24,'H-32A-WP06 - Debt Service'!AK$27/12,0)),"-")</f>
        <v>0</v>
      </c>
      <c r="AO557" s="261">
        <f>IFERROR(IF(-SUM(AO$20:AO556)+AO$15&lt;0.000001,0,IF($C557&gt;='H-32A-WP06 - Debt Service'!AL$24,'H-32A-WP06 - Debt Service'!AL$27/12,0)),"-")</f>
        <v>0</v>
      </c>
      <c r="AP557" s="261">
        <f>IFERROR(IF(-SUM(AP$20:AP556)+AP$15&lt;0.000001,0,IF($C557&gt;='H-32A-WP06 - Debt Service'!AM$24,'H-32A-WP06 - Debt Service'!AM$27/12,0)),"-")</f>
        <v>0</v>
      </c>
      <c r="AQ557" s="261">
        <f>IFERROR(IF(-SUM(AQ$20:AQ556)+AQ$15&lt;0.000001,0,IF($C557&gt;='H-32A-WP06 - Debt Service'!AN$24,'H-32A-WP06 - Debt Service'!AN$27/12,0)),"-")</f>
        <v>0</v>
      </c>
      <c r="AR557" s="261">
        <f>IFERROR(IF(-SUM(AR$20:AR556)+AR$15&lt;0.000001,0,IF($C557&gt;='H-32A-WP06 - Debt Service'!AO$24,'H-32A-WP06 - Debt Service'!AO$27/12,0)),"-")</f>
        <v>0</v>
      </c>
      <c r="AS557" s="261">
        <f>IFERROR(IF(-SUM(AS$20:AS556)+AS$15&lt;0.000001,0,IF($C557&gt;='H-32A-WP06 - Debt Service'!AP$24,'H-32A-WP06 - Debt Service'!AP$27/12,0)),"-")</f>
        <v>0</v>
      </c>
      <c r="AT557" s="261">
        <f>IFERROR(IF(-SUM(AT$20:AT556)+AT$15&lt;0.000001,0,IF($C557&gt;='H-32A-WP06 - Debt Service'!AQ$24,'H-32A-WP06 - Debt Service'!AQ$27/12,0)),"-")</f>
        <v>0</v>
      </c>
    </row>
    <row r="558" spans="2:46" x14ac:dyDescent="0.35">
      <c r="B558" s="252">
        <f t="shared" si="35"/>
        <v>2063</v>
      </c>
      <c r="C558" s="273">
        <f t="shared" si="37"/>
        <v>59841</v>
      </c>
      <c r="D558" s="273"/>
      <c r="E558" s="261">
        <f>IFERROR(IF(-SUM(E$20:E557)+E$15&lt;0.000001,0,IF($C558&gt;='H-32A-WP06 - Debt Service'!C$24,'H-32A-WP06 - Debt Service'!C$27/12,0)),"-")</f>
        <v>0</v>
      </c>
      <c r="F558" s="261">
        <f>IFERROR(IF(-SUM(F$20:F557)+F$15&lt;0.000001,0,IF($C558&gt;='H-32A-WP06 - Debt Service'!D$24,'H-32A-WP06 - Debt Service'!D$27/12,0)),"-")</f>
        <v>0</v>
      </c>
      <c r="G558" s="261">
        <f>IFERROR(IF(-SUM(G$20:G557)+G$15&lt;0.000001,0,IF($C558&gt;='H-32A-WP06 - Debt Service'!E$24,'H-32A-WP06 - Debt Service'!E$27/12,0)),"-")</f>
        <v>0</v>
      </c>
      <c r="H558" s="261">
        <f>IFERROR(IF(-SUM(H$20:H557)+H$15&lt;0.000001,0,IF($C558&gt;='H-32A-WP06 - Debt Service'!F$24,'H-32A-WP06 - Debt Service'!F$27/12,0)),"-")</f>
        <v>0</v>
      </c>
      <c r="I558" s="261">
        <f>IFERROR(IF(-SUM(I$20:I557)+I$15&lt;0.000001,0,IF($C558&gt;='H-32A-WP06 - Debt Service'!G$24,'H-32A-WP06 - Debt Service'!G$27/12,0)),"-")</f>
        <v>0</v>
      </c>
      <c r="J558" s="261">
        <f>IFERROR(IF(-SUM(J$20:J557)+J$15&lt;0.000001,0,IF($C558&gt;='H-32A-WP06 - Debt Service'!H$24,'H-32A-WP06 - Debt Service'!H$27/12,0)),"-")</f>
        <v>0</v>
      </c>
      <c r="K558" s="261">
        <f>IFERROR(IF(-SUM(K$20:K557)+K$15&lt;0.000001,0,IF($C558&gt;='H-32A-WP06 - Debt Service'!I$24,'H-32A-WP06 - Debt Service'!I$27/12,0)),"-")</f>
        <v>0</v>
      </c>
      <c r="L558" s="261">
        <f>IFERROR(IF(-SUM(L$20:L557)+L$15&lt;0.000001,0,IF($C558&gt;='H-32A-WP06 - Debt Service'!J$24,'H-32A-WP06 - Debt Service'!J$27/12,0)),"-")</f>
        <v>0</v>
      </c>
      <c r="M558" s="261">
        <f>IFERROR(IF(-SUM(M$20:M557)+M$15&lt;0.000001,0,IF($C558&gt;='H-32A-WP06 - Debt Service'!K$24,'H-32A-WP06 - Debt Service'!K$27/12,0)),"-")</f>
        <v>0</v>
      </c>
      <c r="N558" s="261"/>
      <c r="O558" s="261"/>
      <c r="P558" s="261">
        <f>IFERROR(IF(-SUM(P$20:P557)+P$15&lt;0.000001,0,IF($C558&gt;='H-32A-WP06 - Debt Service'!M$24,'H-32A-WP06 - Debt Service'!M$27/12,0)),"-")</f>
        <v>0</v>
      </c>
      <c r="Q558" s="261">
        <f>IFERROR(IF(-SUM(Q$20:Q557)+Q$15&lt;0.000001,0,IF($C558&gt;='H-32A-WP06 - Debt Service'!L$24,'H-32A-WP06 - Debt Service'!L$27/12,0)),"-")</f>
        <v>0</v>
      </c>
      <c r="R558" s="261">
        <f>IFERROR(IF(-SUM(R$20:R557)+R$15&lt;0.000001,0,IF($C558&gt;='H-32A-WP06 - Debt Service'!S$24,'H-32A-WP06 - Debt Service'!S$27/12,0)),"-")</f>
        <v>0</v>
      </c>
      <c r="S558" s="261">
        <f>IFERROR(IF(-SUM(S$20:S557)+S$15&lt;0.000001,0,IF($C558&gt;='H-32A-WP06 - Debt Service'!O$24,'H-32A-WP06 - Debt Service'!O$27/12,0)),"-")</f>
        <v>0</v>
      </c>
      <c r="T558" s="261">
        <f>IFERROR(IF(-SUM(T$20:T557)+T$15&lt;0.000001,0,IF($C558&gt;='H-32A-WP06 - Debt Service'!#REF!,'H-32A-WP06 - Debt Service'!#REF!/12,0)),"-")</f>
        <v>0</v>
      </c>
      <c r="U558" s="261">
        <f>IFERROR(IF(-SUM(U$20:U557)+U$15&lt;0.000001,0,IF($C558&gt;='H-32A-WP06 - Debt Service'!T$24,'H-32A-WP06 - Debt Service'!T$27/12,0)),"-")</f>
        <v>0</v>
      </c>
      <c r="V558" s="261">
        <f>IFERROR(IF(-SUM(V$20:V557)+V$15&lt;0.000001,0,IF($C558&gt;='H-32A-WP06 - Debt Service'!N$24,'H-32A-WP06 - Debt Service'!N$27/12,0)),"-")</f>
        <v>0</v>
      </c>
      <c r="W558" s="261">
        <f>IFERROR(IF(-SUM(W$20:W557)+W$15&lt;0.000001,0,IF($C558&gt;='H-32A-WP06 - Debt Service'!Q$24,'H-32A-WP06 - Debt Service'!Q$27/12,0)),"-")</f>
        <v>0</v>
      </c>
      <c r="X558" s="261">
        <f>IFERROR(IF(-SUM(X$20:X557)+X$15&lt;0.000001,0,IF($C558&gt;='H-32A-WP06 - Debt Service'!T$24,'H-32A-WP06 - Debt Service'!T$27/12,0)),"-")</f>
        <v>0</v>
      </c>
      <c r="Y558" s="261">
        <f>IFERROR(IF(-SUM(Y$20:Y557)+Y$15&lt;0.000001,0,IF($C558&gt;='H-32A-WP06 - Debt Service'!#REF!,'H-32A-WP06 - Debt Service'!#REF!/12,0)),"-")</f>
        <v>0</v>
      </c>
      <c r="Z558" s="261">
        <f>IFERROR(IF(-SUM(Z$20:Z557)+Z$15&lt;0.000001,0,IF($C558&gt;='H-32A-WP06 - Debt Service'!S$24,'H-32A-WP06 - Debt Service'!S$27/12,0)),"-")</f>
        <v>0</v>
      </c>
      <c r="AA558" s="261">
        <f>IFERROR(IF(-SUM(AA$20:AA557)+AA$15&lt;0.000001,0,IF($C558&gt;='H-32A-WP06 - Debt Service'!R$24,'H-32A-WP06 - Debt Service'!R$27/12,0)),"-")</f>
        <v>0</v>
      </c>
      <c r="AB558" s="261">
        <f>IFERROR(IF(-SUM(AB$20:AB557)+AB$15&lt;0.000001,0,IF($C558&gt;='H-32A-WP06 - Debt Service'!P$24,'H-32A-WP06 - Debt Service'!P$27/12,0)),"-")</f>
        <v>0</v>
      </c>
      <c r="AC558" s="261">
        <f>IFERROR(IF(-SUM(AC$20:AC557)+AC$15&lt;0.000001,0,IF($C558&gt;='H-32A-WP06 - Debt Service'!#REF!,'H-32A-WP06 - Debt Service'!#REF!/12,0)),"-")</f>
        <v>0</v>
      </c>
      <c r="AD558" s="261">
        <f>IFERROR(IF(-SUM(AD$20:AD557)+AD$15&lt;0.000001,0,IF($C558&gt;='H-32A-WP06 - Debt Service'!#REF!,'H-32A-WP06 - Debt Service'!#REF!/12,0)),"-")</f>
        <v>0</v>
      </c>
      <c r="AE558" s="261">
        <f>IFERROR(IF(-SUM(AE$20:AE557)+AE$15&lt;0.000001,0,IF($C558&gt;='H-32A-WP06 - Debt Service'!#REF!,'H-32A-WP06 - Debt Service'!#REF!/12,0)),"-")</f>
        <v>0</v>
      </c>
      <c r="AF558" s="261">
        <f>IFERROR(IF(-SUM(AF$20:AF557)+AF$15&lt;0.000001,0,IF($C558&gt;='H-32A-WP06 - Debt Service'!#REF!,'H-32A-WP06 - Debt Service'!#REF!/12,0)),"-")</f>
        <v>0</v>
      </c>
      <c r="AH558" s="252">
        <f t="shared" si="36"/>
        <v>2063</v>
      </c>
      <c r="AI558" s="273">
        <f t="shared" si="38"/>
        <v>59841</v>
      </c>
      <c r="AJ558" s="273"/>
      <c r="AK558" s="261" t="str">
        <f>IFERROR(IF(-SUM(AK$20:AK557)+AK$15&lt;0.000001,0,IF($C558&gt;='H-32A-WP06 - Debt Service'!AH$24,'H-32A-WP06 - Debt Service'!AH$27/12,0)),"-")</f>
        <v>-</v>
      </c>
      <c r="AL558" s="261">
        <f>IFERROR(IF(-SUM(AL$20:AL557)+AL$15&lt;0.000001,0,IF($C558&gt;='H-32A-WP06 - Debt Service'!AI$24,'H-32A-WP06 - Debt Service'!AI$27/12,0)),"-")</f>
        <v>0</v>
      </c>
      <c r="AM558" s="261">
        <f>IFERROR(IF(-SUM(AM$20:AM557)+AM$15&lt;0.000001,0,IF($C558&gt;='H-32A-WP06 - Debt Service'!AJ$24,'H-32A-WP06 - Debt Service'!AJ$27/12,0)),"-")</f>
        <v>0</v>
      </c>
      <c r="AN558" s="261">
        <f>IFERROR(IF(-SUM(AN$20:AN557)+AN$15&lt;0.000001,0,IF($C558&gt;='H-32A-WP06 - Debt Service'!AK$24,'H-32A-WP06 - Debt Service'!AK$27/12,0)),"-")</f>
        <v>0</v>
      </c>
      <c r="AO558" s="261">
        <f>IFERROR(IF(-SUM(AO$20:AO557)+AO$15&lt;0.000001,0,IF($C558&gt;='H-32A-WP06 - Debt Service'!AL$24,'H-32A-WP06 - Debt Service'!AL$27/12,0)),"-")</f>
        <v>0</v>
      </c>
      <c r="AP558" s="261">
        <f>IFERROR(IF(-SUM(AP$20:AP557)+AP$15&lt;0.000001,0,IF($C558&gt;='H-32A-WP06 - Debt Service'!AM$24,'H-32A-WP06 - Debt Service'!AM$27/12,0)),"-")</f>
        <v>0</v>
      </c>
      <c r="AQ558" s="261">
        <f>IFERROR(IF(-SUM(AQ$20:AQ557)+AQ$15&lt;0.000001,0,IF($C558&gt;='H-32A-WP06 - Debt Service'!AN$24,'H-32A-WP06 - Debt Service'!AN$27/12,0)),"-")</f>
        <v>0</v>
      </c>
      <c r="AR558" s="261">
        <f>IFERROR(IF(-SUM(AR$20:AR557)+AR$15&lt;0.000001,0,IF($C558&gt;='H-32A-WP06 - Debt Service'!AO$24,'H-32A-WP06 - Debt Service'!AO$27/12,0)),"-")</f>
        <v>0</v>
      </c>
      <c r="AS558" s="261">
        <f>IFERROR(IF(-SUM(AS$20:AS557)+AS$15&lt;0.000001,0,IF($C558&gt;='H-32A-WP06 - Debt Service'!AP$24,'H-32A-WP06 - Debt Service'!AP$27/12,0)),"-")</f>
        <v>0</v>
      </c>
      <c r="AT558" s="261">
        <f>IFERROR(IF(-SUM(AT$20:AT557)+AT$15&lt;0.000001,0,IF($C558&gt;='H-32A-WP06 - Debt Service'!AQ$24,'H-32A-WP06 - Debt Service'!AQ$27/12,0)),"-")</f>
        <v>0</v>
      </c>
    </row>
    <row r="559" spans="2:46" x14ac:dyDescent="0.35">
      <c r="B559" s="252">
        <f t="shared" si="35"/>
        <v>2063</v>
      </c>
      <c r="C559" s="273">
        <f t="shared" si="37"/>
        <v>59871</v>
      </c>
      <c r="D559" s="273"/>
      <c r="E559" s="261">
        <f>IFERROR(IF(-SUM(E$20:E558)+E$15&lt;0.000001,0,IF($C559&gt;='H-32A-WP06 - Debt Service'!C$24,'H-32A-WP06 - Debt Service'!C$27/12,0)),"-")</f>
        <v>0</v>
      </c>
      <c r="F559" s="261">
        <f>IFERROR(IF(-SUM(F$20:F558)+F$15&lt;0.000001,0,IF($C559&gt;='H-32A-WP06 - Debt Service'!D$24,'H-32A-WP06 - Debt Service'!D$27/12,0)),"-")</f>
        <v>0</v>
      </c>
      <c r="G559" s="261">
        <f>IFERROR(IF(-SUM(G$20:G558)+G$15&lt;0.000001,0,IF($C559&gt;='H-32A-WP06 - Debt Service'!E$24,'H-32A-WP06 - Debt Service'!E$27/12,0)),"-")</f>
        <v>0</v>
      </c>
      <c r="H559" s="261">
        <f>IFERROR(IF(-SUM(H$20:H558)+H$15&lt;0.000001,0,IF($C559&gt;='H-32A-WP06 - Debt Service'!F$24,'H-32A-WP06 - Debt Service'!F$27/12,0)),"-")</f>
        <v>0</v>
      </c>
      <c r="I559" s="261">
        <f>IFERROR(IF(-SUM(I$20:I558)+I$15&lt;0.000001,0,IF($C559&gt;='H-32A-WP06 - Debt Service'!G$24,'H-32A-WP06 - Debt Service'!G$27/12,0)),"-")</f>
        <v>0</v>
      </c>
      <c r="J559" s="261">
        <f>IFERROR(IF(-SUM(J$20:J558)+J$15&lt;0.000001,0,IF($C559&gt;='H-32A-WP06 - Debt Service'!H$24,'H-32A-WP06 - Debt Service'!H$27/12,0)),"-")</f>
        <v>0</v>
      </c>
      <c r="K559" s="261">
        <f>IFERROR(IF(-SUM(K$20:K558)+K$15&lt;0.000001,0,IF($C559&gt;='H-32A-WP06 - Debt Service'!I$24,'H-32A-WP06 - Debt Service'!I$27/12,0)),"-")</f>
        <v>0</v>
      </c>
      <c r="L559" s="261">
        <f>IFERROR(IF(-SUM(L$20:L558)+L$15&lt;0.000001,0,IF($C559&gt;='H-32A-WP06 - Debt Service'!J$24,'H-32A-WP06 - Debt Service'!J$27/12,0)),"-")</f>
        <v>0</v>
      </c>
      <c r="M559" s="261">
        <f>IFERROR(IF(-SUM(M$20:M558)+M$15&lt;0.000001,0,IF($C559&gt;='H-32A-WP06 - Debt Service'!K$24,'H-32A-WP06 - Debt Service'!K$27/12,0)),"-")</f>
        <v>0</v>
      </c>
      <c r="N559" s="261"/>
      <c r="O559" s="261"/>
      <c r="P559" s="261">
        <f>IFERROR(IF(-SUM(P$20:P558)+P$15&lt;0.000001,0,IF($C559&gt;='H-32A-WP06 - Debt Service'!M$24,'H-32A-WP06 - Debt Service'!M$27/12,0)),"-")</f>
        <v>0</v>
      </c>
      <c r="Q559" s="261">
        <f>IFERROR(IF(-SUM(Q$20:Q558)+Q$15&lt;0.000001,0,IF($C559&gt;='H-32A-WP06 - Debt Service'!L$24,'H-32A-WP06 - Debt Service'!L$27/12,0)),"-")</f>
        <v>0</v>
      </c>
      <c r="R559" s="261">
        <f>IFERROR(IF(-SUM(R$20:R558)+R$15&lt;0.000001,0,IF($C559&gt;='H-32A-WP06 - Debt Service'!S$24,'H-32A-WP06 - Debt Service'!S$27/12,0)),"-")</f>
        <v>0</v>
      </c>
      <c r="S559" s="261">
        <f>IFERROR(IF(-SUM(S$20:S558)+S$15&lt;0.000001,0,IF($C559&gt;='H-32A-WP06 - Debt Service'!O$24,'H-32A-WP06 - Debt Service'!O$27/12,0)),"-")</f>
        <v>0</v>
      </c>
      <c r="T559" s="261">
        <f>IFERROR(IF(-SUM(T$20:T558)+T$15&lt;0.000001,0,IF($C559&gt;='H-32A-WP06 - Debt Service'!#REF!,'H-32A-WP06 - Debt Service'!#REF!/12,0)),"-")</f>
        <v>0</v>
      </c>
      <c r="U559" s="261">
        <f>IFERROR(IF(-SUM(U$20:U558)+U$15&lt;0.000001,0,IF($C559&gt;='H-32A-WP06 - Debt Service'!T$24,'H-32A-WP06 - Debt Service'!T$27/12,0)),"-")</f>
        <v>0</v>
      </c>
      <c r="V559" s="261">
        <f>IFERROR(IF(-SUM(V$20:V558)+V$15&lt;0.000001,0,IF($C559&gt;='H-32A-WP06 - Debt Service'!N$24,'H-32A-WP06 - Debt Service'!N$27/12,0)),"-")</f>
        <v>0</v>
      </c>
      <c r="W559" s="261">
        <f>IFERROR(IF(-SUM(W$20:W558)+W$15&lt;0.000001,0,IF($C559&gt;='H-32A-WP06 - Debt Service'!Q$24,'H-32A-WP06 - Debt Service'!Q$27/12,0)),"-")</f>
        <v>0</v>
      </c>
      <c r="X559" s="261">
        <f>IFERROR(IF(-SUM(X$20:X558)+X$15&lt;0.000001,0,IF($C559&gt;='H-32A-WP06 - Debt Service'!T$24,'H-32A-WP06 - Debt Service'!T$27/12,0)),"-")</f>
        <v>0</v>
      </c>
      <c r="Y559" s="261">
        <f>IFERROR(IF(-SUM(Y$20:Y558)+Y$15&lt;0.000001,0,IF($C559&gt;='H-32A-WP06 - Debt Service'!#REF!,'H-32A-WP06 - Debt Service'!#REF!/12,0)),"-")</f>
        <v>0</v>
      </c>
      <c r="Z559" s="261">
        <f>IFERROR(IF(-SUM(Z$20:Z558)+Z$15&lt;0.000001,0,IF($C559&gt;='H-32A-WP06 - Debt Service'!S$24,'H-32A-WP06 - Debt Service'!S$27/12,0)),"-")</f>
        <v>0</v>
      </c>
      <c r="AA559" s="261">
        <f>IFERROR(IF(-SUM(AA$20:AA558)+AA$15&lt;0.000001,0,IF($C559&gt;='H-32A-WP06 - Debt Service'!R$24,'H-32A-WP06 - Debt Service'!R$27/12,0)),"-")</f>
        <v>0</v>
      </c>
      <c r="AB559" s="261">
        <f>IFERROR(IF(-SUM(AB$20:AB558)+AB$15&lt;0.000001,0,IF($C559&gt;='H-32A-WP06 - Debt Service'!P$24,'H-32A-WP06 - Debt Service'!P$27/12,0)),"-")</f>
        <v>0</v>
      </c>
      <c r="AC559" s="261">
        <f>IFERROR(IF(-SUM(AC$20:AC558)+AC$15&lt;0.000001,0,IF($C559&gt;='H-32A-WP06 - Debt Service'!#REF!,'H-32A-WP06 - Debt Service'!#REF!/12,0)),"-")</f>
        <v>0</v>
      </c>
      <c r="AD559" s="261">
        <f>IFERROR(IF(-SUM(AD$20:AD558)+AD$15&lt;0.000001,0,IF($C559&gt;='H-32A-WP06 - Debt Service'!#REF!,'H-32A-WP06 - Debt Service'!#REF!/12,0)),"-")</f>
        <v>0</v>
      </c>
      <c r="AE559" s="261">
        <f>IFERROR(IF(-SUM(AE$20:AE558)+AE$15&lt;0.000001,0,IF($C559&gt;='H-32A-WP06 - Debt Service'!#REF!,'H-32A-WP06 - Debt Service'!#REF!/12,0)),"-")</f>
        <v>0</v>
      </c>
      <c r="AF559" s="261">
        <f>IFERROR(IF(-SUM(AF$20:AF558)+AF$15&lt;0.000001,0,IF($C559&gt;='H-32A-WP06 - Debt Service'!#REF!,'H-32A-WP06 - Debt Service'!#REF!/12,0)),"-")</f>
        <v>0</v>
      </c>
      <c r="AH559" s="252">
        <f t="shared" si="36"/>
        <v>2063</v>
      </c>
      <c r="AI559" s="273">
        <f t="shared" si="38"/>
        <v>59871</v>
      </c>
      <c r="AJ559" s="273"/>
      <c r="AK559" s="261" t="str">
        <f>IFERROR(IF(-SUM(AK$20:AK558)+AK$15&lt;0.000001,0,IF($C559&gt;='H-32A-WP06 - Debt Service'!AH$24,'H-32A-WP06 - Debt Service'!AH$27/12,0)),"-")</f>
        <v>-</v>
      </c>
      <c r="AL559" s="261">
        <f>IFERROR(IF(-SUM(AL$20:AL558)+AL$15&lt;0.000001,0,IF($C559&gt;='H-32A-WP06 - Debt Service'!AI$24,'H-32A-WP06 - Debt Service'!AI$27/12,0)),"-")</f>
        <v>0</v>
      </c>
      <c r="AM559" s="261">
        <f>IFERROR(IF(-SUM(AM$20:AM558)+AM$15&lt;0.000001,0,IF($C559&gt;='H-32A-WP06 - Debt Service'!AJ$24,'H-32A-WP06 - Debt Service'!AJ$27/12,0)),"-")</f>
        <v>0</v>
      </c>
      <c r="AN559" s="261">
        <f>IFERROR(IF(-SUM(AN$20:AN558)+AN$15&lt;0.000001,0,IF($C559&gt;='H-32A-WP06 - Debt Service'!AK$24,'H-32A-WP06 - Debt Service'!AK$27/12,0)),"-")</f>
        <v>0</v>
      </c>
      <c r="AO559" s="261">
        <f>IFERROR(IF(-SUM(AO$20:AO558)+AO$15&lt;0.000001,0,IF($C559&gt;='H-32A-WP06 - Debt Service'!AL$24,'H-32A-WP06 - Debt Service'!AL$27/12,0)),"-")</f>
        <v>0</v>
      </c>
      <c r="AP559" s="261">
        <f>IFERROR(IF(-SUM(AP$20:AP558)+AP$15&lt;0.000001,0,IF($C559&gt;='H-32A-WP06 - Debt Service'!AM$24,'H-32A-WP06 - Debt Service'!AM$27/12,0)),"-")</f>
        <v>0</v>
      </c>
      <c r="AQ559" s="261">
        <f>IFERROR(IF(-SUM(AQ$20:AQ558)+AQ$15&lt;0.000001,0,IF($C559&gt;='H-32A-WP06 - Debt Service'!AN$24,'H-32A-WP06 - Debt Service'!AN$27/12,0)),"-")</f>
        <v>0</v>
      </c>
      <c r="AR559" s="261">
        <f>IFERROR(IF(-SUM(AR$20:AR558)+AR$15&lt;0.000001,0,IF($C559&gt;='H-32A-WP06 - Debt Service'!AO$24,'H-32A-WP06 - Debt Service'!AO$27/12,0)),"-")</f>
        <v>0</v>
      </c>
      <c r="AS559" s="261">
        <f>IFERROR(IF(-SUM(AS$20:AS558)+AS$15&lt;0.000001,0,IF($C559&gt;='H-32A-WP06 - Debt Service'!AP$24,'H-32A-WP06 - Debt Service'!AP$27/12,0)),"-")</f>
        <v>0</v>
      </c>
      <c r="AT559" s="261">
        <f>IFERROR(IF(-SUM(AT$20:AT558)+AT$15&lt;0.000001,0,IF($C559&gt;='H-32A-WP06 - Debt Service'!AQ$24,'H-32A-WP06 - Debt Service'!AQ$27/12,0)),"-")</f>
        <v>0</v>
      </c>
    </row>
    <row r="560" spans="2:46" x14ac:dyDescent="0.35">
      <c r="B560" s="252">
        <f t="shared" si="35"/>
        <v>2064</v>
      </c>
      <c r="C560" s="273">
        <f t="shared" si="37"/>
        <v>59902</v>
      </c>
      <c r="D560" s="273"/>
      <c r="E560" s="261">
        <f>IFERROR(IF(-SUM(E$20:E559)+E$15&lt;0.000001,0,IF($C560&gt;='H-32A-WP06 - Debt Service'!C$24,'H-32A-WP06 - Debt Service'!C$27/12,0)),"-")</f>
        <v>0</v>
      </c>
      <c r="F560" s="261">
        <f>IFERROR(IF(-SUM(F$20:F559)+F$15&lt;0.000001,0,IF($C560&gt;='H-32A-WP06 - Debt Service'!D$24,'H-32A-WP06 - Debt Service'!D$27/12,0)),"-")</f>
        <v>0</v>
      </c>
      <c r="G560" s="261">
        <f>IFERROR(IF(-SUM(G$20:G559)+G$15&lt;0.000001,0,IF($C560&gt;='H-32A-WP06 - Debt Service'!E$24,'H-32A-WP06 - Debt Service'!E$27/12,0)),"-")</f>
        <v>0</v>
      </c>
      <c r="H560" s="261">
        <f>IFERROR(IF(-SUM(H$20:H559)+H$15&lt;0.000001,0,IF($C560&gt;='H-32A-WP06 - Debt Service'!F$24,'H-32A-WP06 - Debt Service'!F$27/12,0)),"-")</f>
        <v>0</v>
      </c>
      <c r="I560" s="261">
        <f>IFERROR(IF(-SUM(I$20:I559)+I$15&lt;0.000001,0,IF($C560&gt;='H-32A-WP06 - Debt Service'!G$24,'H-32A-WP06 - Debt Service'!G$27/12,0)),"-")</f>
        <v>0</v>
      </c>
      <c r="J560" s="261">
        <f>IFERROR(IF(-SUM(J$20:J559)+J$15&lt;0.000001,0,IF($C560&gt;='H-32A-WP06 - Debt Service'!H$24,'H-32A-WP06 - Debt Service'!H$27/12,0)),"-")</f>
        <v>0</v>
      </c>
      <c r="K560" s="261">
        <f>IFERROR(IF(-SUM(K$20:K559)+K$15&lt;0.000001,0,IF($C560&gt;='H-32A-WP06 - Debt Service'!I$24,'H-32A-WP06 - Debt Service'!I$27/12,0)),"-")</f>
        <v>0</v>
      </c>
      <c r="L560" s="261">
        <f>IFERROR(IF(-SUM(L$20:L559)+L$15&lt;0.000001,0,IF($C560&gt;='H-32A-WP06 - Debt Service'!J$24,'H-32A-WP06 - Debt Service'!J$27/12,0)),"-")</f>
        <v>0</v>
      </c>
      <c r="M560" s="261">
        <f>IFERROR(IF(-SUM(M$20:M559)+M$15&lt;0.000001,0,IF($C560&gt;='H-32A-WP06 - Debt Service'!K$24,'H-32A-WP06 - Debt Service'!K$27/12,0)),"-")</f>
        <v>0</v>
      </c>
      <c r="N560" s="261"/>
      <c r="O560" s="261"/>
      <c r="P560" s="261">
        <f>IFERROR(IF(-SUM(P$20:P559)+P$15&lt;0.000001,0,IF($C560&gt;='H-32A-WP06 - Debt Service'!M$24,'H-32A-WP06 - Debt Service'!M$27/12,0)),"-")</f>
        <v>0</v>
      </c>
      <c r="Q560" s="261">
        <f>IFERROR(IF(-SUM(Q$20:Q559)+Q$15&lt;0.000001,0,IF($C560&gt;='H-32A-WP06 - Debt Service'!L$24,'H-32A-WP06 - Debt Service'!L$27/12,0)),"-")</f>
        <v>0</v>
      </c>
      <c r="R560" s="261">
        <f>IFERROR(IF(-SUM(R$20:R559)+R$15&lt;0.000001,0,IF($C560&gt;='H-32A-WP06 - Debt Service'!S$24,'H-32A-WP06 - Debt Service'!S$27/12,0)),"-")</f>
        <v>0</v>
      </c>
      <c r="S560" s="261">
        <f>IFERROR(IF(-SUM(S$20:S559)+S$15&lt;0.000001,0,IF($C560&gt;='H-32A-WP06 - Debt Service'!O$24,'H-32A-WP06 - Debt Service'!O$27/12,0)),"-")</f>
        <v>0</v>
      </c>
      <c r="T560" s="261">
        <f>IFERROR(IF(-SUM(T$20:T559)+T$15&lt;0.000001,0,IF($C560&gt;='H-32A-WP06 - Debt Service'!#REF!,'H-32A-WP06 - Debt Service'!#REF!/12,0)),"-")</f>
        <v>0</v>
      </c>
      <c r="U560" s="261">
        <f>IFERROR(IF(-SUM(U$20:U559)+U$15&lt;0.000001,0,IF($C560&gt;='H-32A-WP06 - Debt Service'!T$24,'H-32A-WP06 - Debt Service'!T$27/12,0)),"-")</f>
        <v>0</v>
      </c>
      <c r="V560" s="261">
        <f>IFERROR(IF(-SUM(V$20:V559)+V$15&lt;0.000001,0,IF($C560&gt;='H-32A-WP06 - Debt Service'!N$24,'H-32A-WP06 - Debt Service'!N$27/12,0)),"-")</f>
        <v>0</v>
      </c>
      <c r="W560" s="261">
        <f>IFERROR(IF(-SUM(W$20:W559)+W$15&lt;0.000001,0,IF($C560&gt;='H-32A-WP06 - Debt Service'!Q$24,'H-32A-WP06 - Debt Service'!Q$27/12,0)),"-")</f>
        <v>0</v>
      </c>
      <c r="X560" s="261">
        <f>IFERROR(IF(-SUM(X$20:X559)+X$15&lt;0.000001,0,IF($C560&gt;='H-32A-WP06 - Debt Service'!T$24,'H-32A-WP06 - Debt Service'!T$27/12,0)),"-")</f>
        <v>0</v>
      </c>
      <c r="Y560" s="261">
        <f>IFERROR(IF(-SUM(Y$20:Y559)+Y$15&lt;0.000001,0,IF($C560&gt;='H-32A-WP06 - Debt Service'!#REF!,'H-32A-WP06 - Debt Service'!#REF!/12,0)),"-")</f>
        <v>0</v>
      </c>
      <c r="Z560" s="261">
        <f>IFERROR(IF(-SUM(Z$20:Z559)+Z$15&lt;0.000001,0,IF($C560&gt;='H-32A-WP06 - Debt Service'!S$24,'H-32A-WP06 - Debt Service'!S$27/12,0)),"-")</f>
        <v>0</v>
      </c>
      <c r="AA560" s="261">
        <f>IFERROR(IF(-SUM(AA$20:AA559)+AA$15&lt;0.000001,0,IF($C560&gt;='H-32A-WP06 - Debt Service'!R$24,'H-32A-WP06 - Debt Service'!R$27/12,0)),"-")</f>
        <v>0</v>
      </c>
      <c r="AB560" s="261">
        <f>IFERROR(IF(-SUM(AB$20:AB559)+AB$15&lt;0.000001,0,IF($C560&gt;='H-32A-WP06 - Debt Service'!P$24,'H-32A-WP06 - Debt Service'!P$27/12,0)),"-")</f>
        <v>0</v>
      </c>
      <c r="AC560" s="261">
        <f>IFERROR(IF(-SUM(AC$20:AC559)+AC$15&lt;0.000001,0,IF($C560&gt;='H-32A-WP06 - Debt Service'!#REF!,'H-32A-WP06 - Debt Service'!#REF!/12,0)),"-")</f>
        <v>0</v>
      </c>
      <c r="AD560" s="261">
        <f>IFERROR(IF(-SUM(AD$20:AD559)+AD$15&lt;0.000001,0,IF($C560&gt;='H-32A-WP06 - Debt Service'!#REF!,'H-32A-WP06 - Debt Service'!#REF!/12,0)),"-")</f>
        <v>0</v>
      </c>
      <c r="AE560" s="261">
        <f>IFERROR(IF(-SUM(AE$20:AE559)+AE$15&lt;0.000001,0,IF($C560&gt;='H-32A-WP06 - Debt Service'!#REF!,'H-32A-WP06 - Debt Service'!#REF!/12,0)),"-")</f>
        <v>0</v>
      </c>
      <c r="AF560" s="261">
        <f>IFERROR(IF(-SUM(AF$20:AF559)+AF$15&lt;0.000001,0,IF($C560&gt;='H-32A-WP06 - Debt Service'!#REF!,'H-32A-WP06 - Debt Service'!#REF!/12,0)),"-")</f>
        <v>0</v>
      </c>
      <c r="AH560" s="252">
        <f t="shared" si="36"/>
        <v>2064</v>
      </c>
      <c r="AI560" s="273">
        <f t="shared" si="38"/>
        <v>59902</v>
      </c>
      <c r="AJ560" s="273"/>
      <c r="AK560" s="261" t="str">
        <f>IFERROR(IF(-SUM(AK$20:AK559)+AK$15&lt;0.000001,0,IF($C560&gt;='H-32A-WP06 - Debt Service'!AH$24,'H-32A-WP06 - Debt Service'!AH$27/12,0)),"-")</f>
        <v>-</v>
      </c>
      <c r="AL560" s="261">
        <f>IFERROR(IF(-SUM(AL$20:AL559)+AL$15&lt;0.000001,0,IF($C560&gt;='H-32A-WP06 - Debt Service'!AI$24,'H-32A-WP06 - Debt Service'!AI$27/12,0)),"-")</f>
        <v>0</v>
      </c>
      <c r="AM560" s="261">
        <f>IFERROR(IF(-SUM(AM$20:AM559)+AM$15&lt;0.000001,0,IF($C560&gt;='H-32A-WP06 - Debt Service'!AJ$24,'H-32A-WP06 - Debt Service'!AJ$27/12,0)),"-")</f>
        <v>0</v>
      </c>
      <c r="AN560" s="261">
        <f>IFERROR(IF(-SUM(AN$20:AN559)+AN$15&lt;0.000001,0,IF($C560&gt;='H-32A-WP06 - Debt Service'!AK$24,'H-32A-WP06 - Debt Service'!AK$27/12,0)),"-")</f>
        <v>0</v>
      </c>
      <c r="AO560" s="261">
        <f>IFERROR(IF(-SUM(AO$20:AO559)+AO$15&lt;0.000001,0,IF($C560&gt;='H-32A-WP06 - Debt Service'!AL$24,'H-32A-WP06 - Debt Service'!AL$27/12,0)),"-")</f>
        <v>0</v>
      </c>
      <c r="AP560" s="261">
        <f>IFERROR(IF(-SUM(AP$20:AP559)+AP$15&lt;0.000001,0,IF($C560&gt;='H-32A-WP06 - Debt Service'!AM$24,'H-32A-WP06 - Debt Service'!AM$27/12,0)),"-")</f>
        <v>0</v>
      </c>
      <c r="AQ560" s="261">
        <f>IFERROR(IF(-SUM(AQ$20:AQ559)+AQ$15&lt;0.000001,0,IF($C560&gt;='H-32A-WP06 - Debt Service'!AN$24,'H-32A-WP06 - Debt Service'!AN$27/12,0)),"-")</f>
        <v>0</v>
      </c>
      <c r="AR560" s="261">
        <f>IFERROR(IF(-SUM(AR$20:AR559)+AR$15&lt;0.000001,0,IF($C560&gt;='H-32A-WP06 - Debt Service'!AO$24,'H-32A-WP06 - Debt Service'!AO$27/12,0)),"-")</f>
        <v>0</v>
      </c>
      <c r="AS560" s="261">
        <f>IFERROR(IF(-SUM(AS$20:AS559)+AS$15&lt;0.000001,0,IF($C560&gt;='H-32A-WP06 - Debt Service'!AP$24,'H-32A-WP06 - Debt Service'!AP$27/12,0)),"-")</f>
        <v>0</v>
      </c>
      <c r="AT560" s="261">
        <f>IFERROR(IF(-SUM(AT$20:AT559)+AT$15&lt;0.000001,0,IF($C560&gt;='H-32A-WP06 - Debt Service'!AQ$24,'H-32A-WP06 - Debt Service'!AQ$27/12,0)),"-")</f>
        <v>0</v>
      </c>
    </row>
    <row r="561" spans="2:46" x14ac:dyDescent="0.35">
      <c r="B561" s="252">
        <f t="shared" si="35"/>
        <v>2064</v>
      </c>
      <c r="C561" s="273">
        <f t="shared" si="37"/>
        <v>59933</v>
      </c>
      <c r="D561" s="273"/>
      <c r="E561" s="261">
        <f>IFERROR(IF(-SUM(E$20:E560)+E$15&lt;0.000001,0,IF($C561&gt;='H-32A-WP06 - Debt Service'!C$24,'H-32A-WP06 - Debt Service'!C$27/12,0)),"-")</f>
        <v>0</v>
      </c>
      <c r="F561" s="261">
        <f>IFERROR(IF(-SUM(F$20:F560)+F$15&lt;0.000001,0,IF($C561&gt;='H-32A-WP06 - Debt Service'!D$24,'H-32A-WP06 - Debt Service'!D$27/12,0)),"-")</f>
        <v>0</v>
      </c>
      <c r="G561" s="261">
        <f>IFERROR(IF(-SUM(G$20:G560)+G$15&lt;0.000001,0,IF($C561&gt;='H-32A-WP06 - Debt Service'!E$24,'H-32A-WP06 - Debt Service'!E$27/12,0)),"-")</f>
        <v>0</v>
      </c>
      <c r="H561" s="261">
        <f>IFERROR(IF(-SUM(H$20:H560)+H$15&lt;0.000001,0,IF($C561&gt;='H-32A-WP06 - Debt Service'!F$24,'H-32A-WP06 - Debt Service'!F$27/12,0)),"-")</f>
        <v>0</v>
      </c>
      <c r="I561" s="261">
        <f>IFERROR(IF(-SUM(I$20:I560)+I$15&lt;0.000001,0,IF($C561&gt;='H-32A-WP06 - Debt Service'!G$24,'H-32A-WP06 - Debt Service'!G$27/12,0)),"-")</f>
        <v>0</v>
      </c>
      <c r="J561" s="261">
        <f>IFERROR(IF(-SUM(J$20:J560)+J$15&lt;0.000001,0,IF($C561&gt;='H-32A-WP06 - Debt Service'!H$24,'H-32A-WP06 - Debt Service'!H$27/12,0)),"-")</f>
        <v>0</v>
      </c>
      <c r="K561" s="261">
        <f>IFERROR(IF(-SUM(K$20:K560)+K$15&lt;0.000001,0,IF($C561&gt;='H-32A-WP06 - Debt Service'!I$24,'H-32A-WP06 - Debt Service'!I$27/12,0)),"-")</f>
        <v>0</v>
      </c>
      <c r="L561" s="261">
        <f>IFERROR(IF(-SUM(L$20:L560)+L$15&lt;0.000001,0,IF($C561&gt;='H-32A-WP06 - Debt Service'!J$24,'H-32A-WP06 - Debt Service'!J$27/12,0)),"-")</f>
        <v>0</v>
      </c>
      <c r="M561" s="261">
        <f>IFERROR(IF(-SUM(M$20:M560)+M$15&lt;0.000001,0,IF($C561&gt;='H-32A-WP06 - Debt Service'!K$24,'H-32A-WP06 - Debt Service'!K$27/12,0)),"-")</f>
        <v>0</v>
      </c>
      <c r="N561" s="261"/>
      <c r="O561" s="261"/>
      <c r="P561" s="261">
        <f>IFERROR(IF(-SUM(P$20:P560)+P$15&lt;0.000001,0,IF($C561&gt;='H-32A-WP06 - Debt Service'!M$24,'H-32A-WP06 - Debt Service'!M$27/12,0)),"-")</f>
        <v>0</v>
      </c>
      <c r="Q561" s="261">
        <f>IFERROR(IF(-SUM(Q$20:Q560)+Q$15&lt;0.000001,0,IF($C561&gt;='H-32A-WP06 - Debt Service'!L$24,'H-32A-WP06 - Debt Service'!L$27/12,0)),"-")</f>
        <v>0</v>
      </c>
      <c r="R561" s="261">
        <f>IFERROR(IF(-SUM(R$20:R560)+R$15&lt;0.000001,0,IF($C561&gt;='H-32A-WP06 - Debt Service'!S$24,'H-32A-WP06 - Debt Service'!S$27/12,0)),"-")</f>
        <v>0</v>
      </c>
      <c r="S561" s="261">
        <f>IFERROR(IF(-SUM(S$20:S560)+S$15&lt;0.000001,0,IF($C561&gt;='H-32A-WP06 - Debt Service'!O$24,'H-32A-WP06 - Debt Service'!O$27/12,0)),"-")</f>
        <v>0</v>
      </c>
      <c r="T561" s="261">
        <f>IFERROR(IF(-SUM(T$20:T560)+T$15&lt;0.000001,0,IF($C561&gt;='H-32A-WP06 - Debt Service'!#REF!,'H-32A-WP06 - Debt Service'!#REF!/12,0)),"-")</f>
        <v>0</v>
      </c>
      <c r="U561" s="261">
        <f>IFERROR(IF(-SUM(U$20:U560)+U$15&lt;0.000001,0,IF($C561&gt;='H-32A-WP06 - Debt Service'!T$24,'H-32A-WP06 - Debt Service'!T$27/12,0)),"-")</f>
        <v>0</v>
      </c>
      <c r="V561" s="261">
        <f>IFERROR(IF(-SUM(V$20:V560)+V$15&lt;0.000001,0,IF($C561&gt;='H-32A-WP06 - Debt Service'!N$24,'H-32A-WP06 - Debt Service'!N$27/12,0)),"-")</f>
        <v>0</v>
      </c>
      <c r="W561" s="261">
        <f>IFERROR(IF(-SUM(W$20:W560)+W$15&lt;0.000001,0,IF($C561&gt;='H-32A-WP06 - Debt Service'!Q$24,'H-32A-WP06 - Debt Service'!Q$27/12,0)),"-")</f>
        <v>0</v>
      </c>
      <c r="X561" s="261">
        <f>IFERROR(IF(-SUM(X$20:X560)+X$15&lt;0.000001,0,IF($C561&gt;='H-32A-WP06 - Debt Service'!T$24,'H-32A-WP06 - Debt Service'!T$27/12,0)),"-")</f>
        <v>0</v>
      </c>
      <c r="Y561" s="261">
        <f>IFERROR(IF(-SUM(Y$20:Y560)+Y$15&lt;0.000001,0,IF($C561&gt;='H-32A-WP06 - Debt Service'!#REF!,'H-32A-WP06 - Debt Service'!#REF!/12,0)),"-")</f>
        <v>0</v>
      </c>
      <c r="Z561" s="261">
        <f>IFERROR(IF(-SUM(Z$20:Z560)+Z$15&lt;0.000001,0,IF($C561&gt;='H-32A-WP06 - Debt Service'!S$24,'H-32A-WP06 - Debt Service'!S$27/12,0)),"-")</f>
        <v>0</v>
      </c>
      <c r="AA561" s="261">
        <f>IFERROR(IF(-SUM(AA$20:AA560)+AA$15&lt;0.000001,0,IF($C561&gt;='H-32A-WP06 - Debt Service'!R$24,'H-32A-WP06 - Debt Service'!R$27/12,0)),"-")</f>
        <v>0</v>
      </c>
      <c r="AB561" s="261">
        <f>IFERROR(IF(-SUM(AB$20:AB560)+AB$15&lt;0.000001,0,IF($C561&gt;='H-32A-WP06 - Debt Service'!P$24,'H-32A-WP06 - Debt Service'!P$27/12,0)),"-")</f>
        <v>0</v>
      </c>
      <c r="AC561" s="261">
        <f>IFERROR(IF(-SUM(AC$20:AC560)+AC$15&lt;0.000001,0,IF($C561&gt;='H-32A-WP06 - Debt Service'!#REF!,'H-32A-WP06 - Debt Service'!#REF!/12,0)),"-")</f>
        <v>0</v>
      </c>
      <c r="AD561" s="261">
        <f>IFERROR(IF(-SUM(AD$20:AD560)+AD$15&lt;0.000001,0,IF($C561&gt;='H-32A-WP06 - Debt Service'!#REF!,'H-32A-WP06 - Debt Service'!#REF!/12,0)),"-")</f>
        <v>0</v>
      </c>
      <c r="AE561" s="261">
        <f>IFERROR(IF(-SUM(AE$20:AE560)+AE$15&lt;0.000001,0,IF($C561&gt;='H-32A-WP06 - Debt Service'!#REF!,'H-32A-WP06 - Debt Service'!#REF!/12,0)),"-")</f>
        <v>0</v>
      </c>
      <c r="AF561" s="261">
        <f>IFERROR(IF(-SUM(AF$20:AF560)+AF$15&lt;0.000001,0,IF($C561&gt;='H-32A-WP06 - Debt Service'!#REF!,'H-32A-WP06 - Debt Service'!#REF!/12,0)),"-")</f>
        <v>0</v>
      </c>
      <c r="AH561" s="252">
        <f t="shared" si="36"/>
        <v>2064</v>
      </c>
      <c r="AI561" s="273">
        <f t="shared" si="38"/>
        <v>59933</v>
      </c>
      <c r="AJ561" s="273"/>
      <c r="AK561" s="261" t="str">
        <f>IFERROR(IF(-SUM(AK$20:AK560)+AK$15&lt;0.000001,0,IF($C561&gt;='H-32A-WP06 - Debt Service'!AH$24,'H-32A-WP06 - Debt Service'!AH$27/12,0)),"-")</f>
        <v>-</v>
      </c>
      <c r="AL561" s="261">
        <f>IFERROR(IF(-SUM(AL$20:AL560)+AL$15&lt;0.000001,0,IF($C561&gt;='H-32A-WP06 - Debt Service'!AI$24,'H-32A-WP06 - Debt Service'!AI$27/12,0)),"-")</f>
        <v>0</v>
      </c>
      <c r="AM561" s="261">
        <f>IFERROR(IF(-SUM(AM$20:AM560)+AM$15&lt;0.000001,0,IF($C561&gt;='H-32A-WP06 - Debt Service'!AJ$24,'H-32A-WP06 - Debt Service'!AJ$27/12,0)),"-")</f>
        <v>0</v>
      </c>
      <c r="AN561" s="261">
        <f>IFERROR(IF(-SUM(AN$20:AN560)+AN$15&lt;0.000001,0,IF($C561&gt;='H-32A-WP06 - Debt Service'!AK$24,'H-32A-WP06 - Debt Service'!AK$27/12,0)),"-")</f>
        <v>0</v>
      </c>
      <c r="AO561" s="261">
        <f>IFERROR(IF(-SUM(AO$20:AO560)+AO$15&lt;0.000001,0,IF($C561&gt;='H-32A-WP06 - Debt Service'!AL$24,'H-32A-WP06 - Debt Service'!AL$27/12,0)),"-")</f>
        <v>0</v>
      </c>
      <c r="AP561" s="261">
        <f>IFERROR(IF(-SUM(AP$20:AP560)+AP$15&lt;0.000001,0,IF($C561&gt;='H-32A-WP06 - Debt Service'!AM$24,'H-32A-WP06 - Debt Service'!AM$27/12,0)),"-")</f>
        <v>0</v>
      </c>
      <c r="AQ561" s="261">
        <f>IFERROR(IF(-SUM(AQ$20:AQ560)+AQ$15&lt;0.000001,0,IF($C561&gt;='H-32A-WP06 - Debt Service'!AN$24,'H-32A-WP06 - Debt Service'!AN$27/12,0)),"-")</f>
        <v>0</v>
      </c>
      <c r="AR561" s="261">
        <f>IFERROR(IF(-SUM(AR$20:AR560)+AR$15&lt;0.000001,0,IF($C561&gt;='H-32A-WP06 - Debt Service'!AO$24,'H-32A-WP06 - Debt Service'!AO$27/12,0)),"-")</f>
        <v>0</v>
      </c>
      <c r="AS561" s="261">
        <f>IFERROR(IF(-SUM(AS$20:AS560)+AS$15&lt;0.000001,0,IF($C561&gt;='H-32A-WP06 - Debt Service'!AP$24,'H-32A-WP06 - Debt Service'!AP$27/12,0)),"-")</f>
        <v>0</v>
      </c>
      <c r="AT561" s="261">
        <f>IFERROR(IF(-SUM(AT$20:AT560)+AT$15&lt;0.000001,0,IF($C561&gt;='H-32A-WP06 - Debt Service'!AQ$24,'H-32A-WP06 - Debt Service'!AQ$27/12,0)),"-")</f>
        <v>0</v>
      </c>
    </row>
    <row r="562" spans="2:46" x14ac:dyDescent="0.35">
      <c r="B562" s="252">
        <f t="shared" si="35"/>
        <v>2064</v>
      </c>
      <c r="C562" s="273">
        <f t="shared" si="37"/>
        <v>59962</v>
      </c>
      <c r="D562" s="273"/>
      <c r="E562" s="261">
        <f>IFERROR(IF(-SUM(E$20:E561)+E$15&lt;0.000001,0,IF($C562&gt;='H-32A-WP06 - Debt Service'!C$24,'H-32A-WP06 - Debt Service'!C$27/12,0)),"-")</f>
        <v>0</v>
      </c>
      <c r="F562" s="261">
        <f>IFERROR(IF(-SUM(F$20:F561)+F$15&lt;0.000001,0,IF($C562&gt;='H-32A-WP06 - Debt Service'!D$24,'H-32A-WP06 - Debt Service'!D$27/12,0)),"-")</f>
        <v>0</v>
      </c>
      <c r="G562" s="261">
        <f>IFERROR(IF(-SUM(G$20:G561)+G$15&lt;0.000001,0,IF($C562&gt;='H-32A-WP06 - Debt Service'!E$24,'H-32A-WP06 - Debt Service'!E$27/12,0)),"-")</f>
        <v>0</v>
      </c>
      <c r="H562" s="261">
        <f>IFERROR(IF(-SUM(H$20:H561)+H$15&lt;0.000001,0,IF($C562&gt;='H-32A-WP06 - Debt Service'!F$24,'H-32A-WP06 - Debt Service'!F$27/12,0)),"-")</f>
        <v>0</v>
      </c>
      <c r="I562" s="261">
        <f>IFERROR(IF(-SUM(I$20:I561)+I$15&lt;0.000001,0,IF($C562&gt;='H-32A-WP06 - Debt Service'!G$24,'H-32A-WP06 - Debt Service'!G$27/12,0)),"-")</f>
        <v>0</v>
      </c>
      <c r="J562" s="261">
        <f>IFERROR(IF(-SUM(J$20:J561)+J$15&lt;0.000001,0,IF($C562&gt;='H-32A-WP06 - Debt Service'!H$24,'H-32A-WP06 - Debt Service'!H$27/12,0)),"-")</f>
        <v>0</v>
      </c>
      <c r="K562" s="261">
        <f>IFERROR(IF(-SUM(K$20:K561)+K$15&lt;0.000001,0,IF($C562&gt;='H-32A-WP06 - Debt Service'!I$24,'H-32A-WP06 - Debt Service'!I$27/12,0)),"-")</f>
        <v>0</v>
      </c>
      <c r="L562" s="261">
        <f>IFERROR(IF(-SUM(L$20:L561)+L$15&lt;0.000001,0,IF($C562&gt;='H-32A-WP06 - Debt Service'!J$24,'H-32A-WP06 - Debt Service'!J$27/12,0)),"-")</f>
        <v>0</v>
      </c>
      <c r="M562" s="261">
        <f>IFERROR(IF(-SUM(M$20:M561)+M$15&lt;0.000001,0,IF($C562&gt;='H-32A-WP06 - Debt Service'!K$24,'H-32A-WP06 - Debt Service'!K$27/12,0)),"-")</f>
        <v>0</v>
      </c>
      <c r="N562" s="261"/>
      <c r="O562" s="261"/>
      <c r="P562" s="261">
        <f>IFERROR(IF(-SUM(P$20:P561)+P$15&lt;0.000001,0,IF($C562&gt;='H-32A-WP06 - Debt Service'!M$24,'H-32A-WP06 - Debt Service'!M$27/12,0)),"-")</f>
        <v>0</v>
      </c>
      <c r="Q562" s="261">
        <f>IFERROR(IF(-SUM(Q$20:Q561)+Q$15&lt;0.000001,0,IF($C562&gt;='H-32A-WP06 - Debt Service'!L$24,'H-32A-WP06 - Debt Service'!L$27/12,0)),"-")</f>
        <v>0</v>
      </c>
      <c r="R562" s="261">
        <f>IFERROR(IF(-SUM(R$20:R561)+R$15&lt;0.000001,0,IF($C562&gt;='H-32A-WP06 - Debt Service'!S$24,'H-32A-WP06 - Debt Service'!S$27/12,0)),"-")</f>
        <v>0</v>
      </c>
      <c r="S562" s="261">
        <f>IFERROR(IF(-SUM(S$20:S561)+S$15&lt;0.000001,0,IF($C562&gt;='H-32A-WP06 - Debt Service'!O$24,'H-32A-WP06 - Debt Service'!O$27/12,0)),"-")</f>
        <v>0</v>
      </c>
      <c r="T562" s="261">
        <f>IFERROR(IF(-SUM(T$20:T561)+T$15&lt;0.000001,0,IF($C562&gt;='H-32A-WP06 - Debt Service'!#REF!,'H-32A-WP06 - Debt Service'!#REF!/12,0)),"-")</f>
        <v>0</v>
      </c>
      <c r="U562" s="261">
        <f>IFERROR(IF(-SUM(U$20:U561)+U$15&lt;0.000001,0,IF($C562&gt;='H-32A-WP06 - Debt Service'!T$24,'H-32A-WP06 - Debt Service'!T$27/12,0)),"-")</f>
        <v>0</v>
      </c>
      <c r="V562" s="261">
        <f>IFERROR(IF(-SUM(V$20:V561)+V$15&lt;0.000001,0,IF($C562&gt;='H-32A-WP06 - Debt Service'!N$24,'H-32A-WP06 - Debt Service'!N$27/12,0)),"-")</f>
        <v>0</v>
      </c>
      <c r="W562" s="261">
        <f>IFERROR(IF(-SUM(W$20:W561)+W$15&lt;0.000001,0,IF($C562&gt;='H-32A-WP06 - Debt Service'!Q$24,'H-32A-WP06 - Debt Service'!Q$27/12,0)),"-")</f>
        <v>0</v>
      </c>
      <c r="X562" s="261">
        <f>IFERROR(IF(-SUM(X$20:X561)+X$15&lt;0.000001,0,IF($C562&gt;='H-32A-WP06 - Debt Service'!T$24,'H-32A-WP06 - Debt Service'!T$27/12,0)),"-")</f>
        <v>0</v>
      </c>
      <c r="Y562" s="261">
        <f>IFERROR(IF(-SUM(Y$20:Y561)+Y$15&lt;0.000001,0,IF($C562&gt;='H-32A-WP06 - Debt Service'!#REF!,'H-32A-WP06 - Debt Service'!#REF!/12,0)),"-")</f>
        <v>0</v>
      </c>
      <c r="Z562" s="261">
        <f>IFERROR(IF(-SUM(Z$20:Z561)+Z$15&lt;0.000001,0,IF($C562&gt;='H-32A-WP06 - Debt Service'!S$24,'H-32A-WP06 - Debt Service'!S$27/12,0)),"-")</f>
        <v>0</v>
      </c>
      <c r="AA562" s="261">
        <f>IFERROR(IF(-SUM(AA$20:AA561)+AA$15&lt;0.000001,0,IF($C562&gt;='H-32A-WP06 - Debt Service'!R$24,'H-32A-WP06 - Debt Service'!R$27/12,0)),"-")</f>
        <v>0</v>
      </c>
      <c r="AB562" s="261">
        <f>IFERROR(IF(-SUM(AB$20:AB561)+AB$15&lt;0.000001,0,IF($C562&gt;='H-32A-WP06 - Debt Service'!P$24,'H-32A-WP06 - Debt Service'!P$27/12,0)),"-")</f>
        <v>0</v>
      </c>
      <c r="AC562" s="261">
        <f>IFERROR(IF(-SUM(AC$20:AC561)+AC$15&lt;0.000001,0,IF($C562&gt;='H-32A-WP06 - Debt Service'!#REF!,'H-32A-WP06 - Debt Service'!#REF!/12,0)),"-")</f>
        <v>0</v>
      </c>
      <c r="AD562" s="261">
        <f>IFERROR(IF(-SUM(AD$20:AD561)+AD$15&lt;0.000001,0,IF($C562&gt;='H-32A-WP06 - Debt Service'!#REF!,'H-32A-WP06 - Debt Service'!#REF!/12,0)),"-")</f>
        <v>0</v>
      </c>
      <c r="AE562" s="261">
        <f>IFERROR(IF(-SUM(AE$20:AE561)+AE$15&lt;0.000001,0,IF($C562&gt;='H-32A-WP06 - Debt Service'!#REF!,'H-32A-WP06 - Debt Service'!#REF!/12,0)),"-")</f>
        <v>0</v>
      </c>
      <c r="AF562" s="261">
        <f>IFERROR(IF(-SUM(AF$20:AF561)+AF$15&lt;0.000001,0,IF($C562&gt;='H-32A-WP06 - Debt Service'!#REF!,'H-32A-WP06 - Debt Service'!#REF!/12,0)),"-")</f>
        <v>0</v>
      </c>
      <c r="AH562" s="252">
        <f t="shared" si="36"/>
        <v>2064</v>
      </c>
      <c r="AI562" s="273">
        <f t="shared" si="38"/>
        <v>59962</v>
      </c>
      <c r="AJ562" s="273"/>
      <c r="AK562" s="261" t="str">
        <f>IFERROR(IF(-SUM(AK$20:AK561)+AK$15&lt;0.000001,0,IF($C562&gt;='H-32A-WP06 - Debt Service'!AH$24,'H-32A-WP06 - Debt Service'!AH$27/12,0)),"-")</f>
        <v>-</v>
      </c>
      <c r="AL562" s="261">
        <f>IFERROR(IF(-SUM(AL$20:AL561)+AL$15&lt;0.000001,0,IF($C562&gt;='H-32A-WP06 - Debt Service'!AI$24,'H-32A-WP06 - Debt Service'!AI$27/12,0)),"-")</f>
        <v>0</v>
      </c>
      <c r="AM562" s="261">
        <f>IFERROR(IF(-SUM(AM$20:AM561)+AM$15&lt;0.000001,0,IF($C562&gt;='H-32A-WP06 - Debt Service'!AJ$24,'H-32A-WP06 - Debt Service'!AJ$27/12,0)),"-")</f>
        <v>0</v>
      </c>
      <c r="AN562" s="261">
        <f>IFERROR(IF(-SUM(AN$20:AN561)+AN$15&lt;0.000001,0,IF($C562&gt;='H-32A-WP06 - Debt Service'!AK$24,'H-32A-WP06 - Debt Service'!AK$27/12,0)),"-")</f>
        <v>0</v>
      </c>
      <c r="AO562" s="261">
        <f>IFERROR(IF(-SUM(AO$20:AO561)+AO$15&lt;0.000001,0,IF($C562&gt;='H-32A-WP06 - Debt Service'!AL$24,'H-32A-WP06 - Debt Service'!AL$27/12,0)),"-")</f>
        <v>0</v>
      </c>
      <c r="AP562" s="261">
        <f>IFERROR(IF(-SUM(AP$20:AP561)+AP$15&lt;0.000001,0,IF($C562&gt;='H-32A-WP06 - Debt Service'!AM$24,'H-32A-WP06 - Debt Service'!AM$27/12,0)),"-")</f>
        <v>0</v>
      </c>
      <c r="AQ562" s="261">
        <f>IFERROR(IF(-SUM(AQ$20:AQ561)+AQ$15&lt;0.000001,0,IF($C562&gt;='H-32A-WP06 - Debt Service'!AN$24,'H-32A-WP06 - Debt Service'!AN$27/12,0)),"-")</f>
        <v>0</v>
      </c>
      <c r="AR562" s="261">
        <f>IFERROR(IF(-SUM(AR$20:AR561)+AR$15&lt;0.000001,0,IF($C562&gt;='H-32A-WP06 - Debt Service'!AO$24,'H-32A-WP06 - Debt Service'!AO$27/12,0)),"-")</f>
        <v>0</v>
      </c>
      <c r="AS562" s="261">
        <f>IFERROR(IF(-SUM(AS$20:AS561)+AS$15&lt;0.000001,0,IF($C562&gt;='H-32A-WP06 - Debt Service'!AP$24,'H-32A-WP06 - Debt Service'!AP$27/12,0)),"-")</f>
        <v>0</v>
      </c>
      <c r="AT562" s="261">
        <f>IFERROR(IF(-SUM(AT$20:AT561)+AT$15&lt;0.000001,0,IF($C562&gt;='H-32A-WP06 - Debt Service'!AQ$24,'H-32A-WP06 - Debt Service'!AQ$27/12,0)),"-")</f>
        <v>0</v>
      </c>
    </row>
    <row r="563" spans="2:46" x14ac:dyDescent="0.35">
      <c r="B563" s="252">
        <f t="shared" si="35"/>
        <v>2064</v>
      </c>
      <c r="C563" s="273">
        <f t="shared" si="37"/>
        <v>59993</v>
      </c>
      <c r="D563" s="273"/>
      <c r="E563" s="261">
        <f>IFERROR(IF(-SUM(E$20:E562)+E$15&lt;0.000001,0,IF($C563&gt;='H-32A-WP06 - Debt Service'!C$24,'H-32A-WP06 - Debt Service'!C$27/12,0)),"-")</f>
        <v>0</v>
      </c>
      <c r="F563" s="261">
        <f>IFERROR(IF(-SUM(F$20:F562)+F$15&lt;0.000001,0,IF($C563&gt;='H-32A-WP06 - Debt Service'!D$24,'H-32A-WP06 - Debt Service'!D$27/12,0)),"-")</f>
        <v>0</v>
      </c>
      <c r="G563" s="261">
        <f>IFERROR(IF(-SUM(G$20:G562)+G$15&lt;0.000001,0,IF($C563&gt;='H-32A-WP06 - Debt Service'!E$24,'H-32A-WP06 - Debt Service'!E$27/12,0)),"-")</f>
        <v>0</v>
      </c>
      <c r="H563" s="261">
        <f>IFERROR(IF(-SUM(H$20:H562)+H$15&lt;0.000001,0,IF($C563&gt;='H-32A-WP06 - Debt Service'!F$24,'H-32A-WP06 - Debt Service'!F$27/12,0)),"-")</f>
        <v>0</v>
      </c>
      <c r="I563" s="261">
        <f>IFERROR(IF(-SUM(I$20:I562)+I$15&lt;0.000001,0,IF($C563&gt;='H-32A-WP06 - Debt Service'!G$24,'H-32A-WP06 - Debt Service'!G$27/12,0)),"-")</f>
        <v>0</v>
      </c>
      <c r="J563" s="261">
        <f>IFERROR(IF(-SUM(J$20:J562)+J$15&lt;0.000001,0,IF($C563&gt;='H-32A-WP06 - Debt Service'!H$24,'H-32A-WP06 - Debt Service'!H$27/12,0)),"-")</f>
        <v>0</v>
      </c>
      <c r="K563" s="261">
        <f>IFERROR(IF(-SUM(K$20:K562)+K$15&lt;0.000001,0,IF($C563&gt;='H-32A-WP06 - Debt Service'!I$24,'H-32A-WP06 - Debt Service'!I$27/12,0)),"-")</f>
        <v>0</v>
      </c>
      <c r="L563" s="261">
        <f>IFERROR(IF(-SUM(L$20:L562)+L$15&lt;0.000001,0,IF($C563&gt;='H-32A-WP06 - Debt Service'!J$24,'H-32A-WP06 - Debt Service'!J$27/12,0)),"-")</f>
        <v>0</v>
      </c>
      <c r="M563" s="261">
        <f>IFERROR(IF(-SUM(M$20:M562)+M$15&lt;0.000001,0,IF($C563&gt;='H-32A-WP06 - Debt Service'!K$24,'H-32A-WP06 - Debt Service'!K$27/12,0)),"-")</f>
        <v>0</v>
      </c>
      <c r="N563" s="261"/>
      <c r="O563" s="261"/>
      <c r="P563" s="261">
        <f>IFERROR(IF(-SUM(P$20:P562)+P$15&lt;0.000001,0,IF($C563&gt;='H-32A-WP06 - Debt Service'!M$24,'H-32A-WP06 - Debt Service'!M$27/12,0)),"-")</f>
        <v>0</v>
      </c>
      <c r="Q563" s="261">
        <f>IFERROR(IF(-SUM(Q$20:Q562)+Q$15&lt;0.000001,0,IF($C563&gt;='H-32A-WP06 - Debt Service'!L$24,'H-32A-WP06 - Debt Service'!L$27/12,0)),"-")</f>
        <v>0</v>
      </c>
      <c r="R563" s="261">
        <f>IFERROR(IF(-SUM(R$20:R562)+R$15&lt;0.000001,0,IF($C563&gt;='H-32A-WP06 - Debt Service'!S$24,'H-32A-WP06 - Debt Service'!S$27/12,0)),"-")</f>
        <v>0</v>
      </c>
      <c r="S563" s="261">
        <f>IFERROR(IF(-SUM(S$20:S562)+S$15&lt;0.000001,0,IF($C563&gt;='H-32A-WP06 - Debt Service'!O$24,'H-32A-WP06 - Debt Service'!O$27/12,0)),"-")</f>
        <v>0</v>
      </c>
      <c r="T563" s="261">
        <f>IFERROR(IF(-SUM(T$20:T562)+T$15&lt;0.000001,0,IF($C563&gt;='H-32A-WP06 - Debt Service'!#REF!,'H-32A-WP06 - Debt Service'!#REF!/12,0)),"-")</f>
        <v>0</v>
      </c>
      <c r="U563" s="261">
        <f>IFERROR(IF(-SUM(U$20:U562)+U$15&lt;0.000001,0,IF($C563&gt;='H-32A-WP06 - Debt Service'!T$24,'H-32A-WP06 - Debt Service'!T$27/12,0)),"-")</f>
        <v>0</v>
      </c>
      <c r="V563" s="261">
        <f>IFERROR(IF(-SUM(V$20:V562)+V$15&lt;0.000001,0,IF($C563&gt;='H-32A-WP06 - Debt Service'!N$24,'H-32A-WP06 - Debt Service'!N$27/12,0)),"-")</f>
        <v>0</v>
      </c>
      <c r="W563" s="261">
        <f>IFERROR(IF(-SUM(W$20:W562)+W$15&lt;0.000001,0,IF($C563&gt;='H-32A-WP06 - Debt Service'!Q$24,'H-32A-WP06 - Debt Service'!Q$27/12,0)),"-")</f>
        <v>0</v>
      </c>
      <c r="X563" s="261">
        <f>IFERROR(IF(-SUM(X$20:X562)+X$15&lt;0.000001,0,IF($C563&gt;='H-32A-WP06 - Debt Service'!T$24,'H-32A-WP06 - Debt Service'!T$27/12,0)),"-")</f>
        <v>0</v>
      </c>
      <c r="Y563" s="261">
        <f>IFERROR(IF(-SUM(Y$20:Y562)+Y$15&lt;0.000001,0,IF($C563&gt;='H-32A-WP06 - Debt Service'!#REF!,'H-32A-WP06 - Debt Service'!#REF!/12,0)),"-")</f>
        <v>0</v>
      </c>
      <c r="Z563" s="261">
        <f>IFERROR(IF(-SUM(Z$20:Z562)+Z$15&lt;0.000001,0,IF($C563&gt;='H-32A-WP06 - Debt Service'!S$24,'H-32A-WP06 - Debt Service'!S$27/12,0)),"-")</f>
        <v>0</v>
      </c>
      <c r="AA563" s="261">
        <f>IFERROR(IF(-SUM(AA$20:AA562)+AA$15&lt;0.000001,0,IF($C563&gt;='H-32A-WP06 - Debt Service'!R$24,'H-32A-WP06 - Debt Service'!R$27/12,0)),"-")</f>
        <v>0</v>
      </c>
      <c r="AB563" s="261">
        <f>IFERROR(IF(-SUM(AB$20:AB562)+AB$15&lt;0.000001,0,IF($C563&gt;='H-32A-WP06 - Debt Service'!P$24,'H-32A-WP06 - Debt Service'!P$27/12,0)),"-")</f>
        <v>0</v>
      </c>
      <c r="AC563" s="261">
        <f>IFERROR(IF(-SUM(AC$20:AC562)+AC$15&lt;0.000001,0,IF($C563&gt;='H-32A-WP06 - Debt Service'!#REF!,'H-32A-WP06 - Debt Service'!#REF!/12,0)),"-")</f>
        <v>0</v>
      </c>
      <c r="AD563" s="261">
        <f>IFERROR(IF(-SUM(AD$20:AD562)+AD$15&lt;0.000001,0,IF($C563&gt;='H-32A-WP06 - Debt Service'!#REF!,'H-32A-WP06 - Debt Service'!#REF!/12,0)),"-")</f>
        <v>0</v>
      </c>
      <c r="AE563" s="261">
        <f>IFERROR(IF(-SUM(AE$20:AE562)+AE$15&lt;0.000001,0,IF($C563&gt;='H-32A-WP06 - Debt Service'!#REF!,'H-32A-WP06 - Debt Service'!#REF!/12,0)),"-")</f>
        <v>0</v>
      </c>
      <c r="AF563" s="261">
        <f>IFERROR(IF(-SUM(AF$20:AF562)+AF$15&lt;0.000001,0,IF($C563&gt;='H-32A-WP06 - Debt Service'!#REF!,'H-32A-WP06 - Debt Service'!#REF!/12,0)),"-")</f>
        <v>0</v>
      </c>
      <c r="AH563" s="252">
        <f t="shared" si="36"/>
        <v>2064</v>
      </c>
      <c r="AI563" s="273">
        <f t="shared" si="38"/>
        <v>59993</v>
      </c>
      <c r="AJ563" s="273"/>
      <c r="AK563" s="261" t="str">
        <f>IFERROR(IF(-SUM(AK$20:AK562)+AK$15&lt;0.000001,0,IF($C563&gt;='H-32A-WP06 - Debt Service'!AH$24,'H-32A-WP06 - Debt Service'!AH$27/12,0)),"-")</f>
        <v>-</v>
      </c>
      <c r="AL563" s="261">
        <f>IFERROR(IF(-SUM(AL$20:AL562)+AL$15&lt;0.000001,0,IF($C563&gt;='H-32A-WP06 - Debt Service'!AI$24,'H-32A-WP06 - Debt Service'!AI$27/12,0)),"-")</f>
        <v>0</v>
      </c>
      <c r="AM563" s="261">
        <f>IFERROR(IF(-SUM(AM$20:AM562)+AM$15&lt;0.000001,0,IF($C563&gt;='H-32A-WP06 - Debt Service'!AJ$24,'H-32A-WP06 - Debt Service'!AJ$27/12,0)),"-")</f>
        <v>0</v>
      </c>
      <c r="AN563" s="261">
        <f>IFERROR(IF(-SUM(AN$20:AN562)+AN$15&lt;0.000001,0,IF($C563&gt;='H-32A-WP06 - Debt Service'!AK$24,'H-32A-WP06 - Debt Service'!AK$27/12,0)),"-")</f>
        <v>0</v>
      </c>
      <c r="AO563" s="261">
        <f>IFERROR(IF(-SUM(AO$20:AO562)+AO$15&lt;0.000001,0,IF($C563&gt;='H-32A-WP06 - Debt Service'!AL$24,'H-32A-WP06 - Debt Service'!AL$27/12,0)),"-")</f>
        <v>0</v>
      </c>
      <c r="AP563" s="261">
        <f>IFERROR(IF(-SUM(AP$20:AP562)+AP$15&lt;0.000001,0,IF($C563&gt;='H-32A-WP06 - Debt Service'!AM$24,'H-32A-WP06 - Debt Service'!AM$27/12,0)),"-")</f>
        <v>0</v>
      </c>
      <c r="AQ563" s="261">
        <f>IFERROR(IF(-SUM(AQ$20:AQ562)+AQ$15&lt;0.000001,0,IF($C563&gt;='H-32A-WP06 - Debt Service'!AN$24,'H-32A-WP06 - Debt Service'!AN$27/12,0)),"-")</f>
        <v>0</v>
      </c>
      <c r="AR563" s="261">
        <f>IFERROR(IF(-SUM(AR$20:AR562)+AR$15&lt;0.000001,0,IF($C563&gt;='H-32A-WP06 - Debt Service'!AO$24,'H-32A-WP06 - Debt Service'!AO$27/12,0)),"-")</f>
        <v>0</v>
      </c>
      <c r="AS563" s="261">
        <f>IFERROR(IF(-SUM(AS$20:AS562)+AS$15&lt;0.000001,0,IF($C563&gt;='H-32A-WP06 - Debt Service'!AP$24,'H-32A-WP06 - Debt Service'!AP$27/12,0)),"-")</f>
        <v>0</v>
      </c>
      <c r="AT563" s="261">
        <f>IFERROR(IF(-SUM(AT$20:AT562)+AT$15&lt;0.000001,0,IF($C563&gt;='H-32A-WP06 - Debt Service'!AQ$24,'H-32A-WP06 - Debt Service'!AQ$27/12,0)),"-")</f>
        <v>0</v>
      </c>
    </row>
    <row r="564" spans="2:46" x14ac:dyDescent="0.35">
      <c r="B564" s="252">
        <f t="shared" si="35"/>
        <v>2064</v>
      </c>
      <c r="C564" s="273">
        <f t="shared" si="37"/>
        <v>60023</v>
      </c>
      <c r="D564" s="273"/>
      <c r="E564" s="261">
        <f>IFERROR(IF(-SUM(E$20:E563)+E$15&lt;0.000001,0,IF($C564&gt;='H-32A-WP06 - Debt Service'!C$24,'H-32A-WP06 - Debt Service'!C$27/12,0)),"-")</f>
        <v>0</v>
      </c>
      <c r="F564" s="261">
        <f>IFERROR(IF(-SUM(F$20:F563)+F$15&lt;0.000001,0,IF($C564&gt;='H-32A-WP06 - Debt Service'!D$24,'H-32A-WP06 - Debt Service'!D$27/12,0)),"-")</f>
        <v>0</v>
      </c>
      <c r="G564" s="261">
        <f>IFERROR(IF(-SUM(G$20:G563)+G$15&lt;0.000001,0,IF($C564&gt;='H-32A-WP06 - Debt Service'!E$24,'H-32A-WP06 - Debt Service'!E$27/12,0)),"-")</f>
        <v>0</v>
      </c>
      <c r="H564" s="261">
        <f>IFERROR(IF(-SUM(H$20:H563)+H$15&lt;0.000001,0,IF($C564&gt;='H-32A-WP06 - Debt Service'!F$24,'H-32A-WP06 - Debt Service'!F$27/12,0)),"-")</f>
        <v>0</v>
      </c>
      <c r="I564" s="261">
        <f>IFERROR(IF(-SUM(I$20:I563)+I$15&lt;0.000001,0,IF($C564&gt;='H-32A-WP06 - Debt Service'!G$24,'H-32A-WP06 - Debt Service'!G$27/12,0)),"-")</f>
        <v>0</v>
      </c>
      <c r="J564" s="261">
        <f>IFERROR(IF(-SUM(J$20:J563)+J$15&lt;0.000001,0,IF($C564&gt;='H-32A-WP06 - Debt Service'!H$24,'H-32A-WP06 - Debt Service'!H$27/12,0)),"-")</f>
        <v>0</v>
      </c>
      <c r="K564" s="261">
        <f>IFERROR(IF(-SUM(K$20:K563)+K$15&lt;0.000001,0,IF($C564&gt;='H-32A-WP06 - Debt Service'!I$24,'H-32A-WP06 - Debt Service'!I$27/12,0)),"-")</f>
        <v>0</v>
      </c>
      <c r="L564" s="261">
        <f>IFERROR(IF(-SUM(L$20:L563)+L$15&lt;0.000001,0,IF($C564&gt;='H-32A-WP06 - Debt Service'!J$24,'H-32A-WP06 - Debt Service'!J$27/12,0)),"-")</f>
        <v>0</v>
      </c>
      <c r="M564" s="261">
        <f>IFERROR(IF(-SUM(M$20:M563)+M$15&lt;0.000001,0,IF($C564&gt;='H-32A-WP06 - Debt Service'!K$24,'H-32A-WP06 - Debt Service'!K$27/12,0)),"-")</f>
        <v>0</v>
      </c>
      <c r="N564" s="261"/>
      <c r="O564" s="261"/>
      <c r="P564" s="261">
        <f>IFERROR(IF(-SUM(P$20:P563)+P$15&lt;0.000001,0,IF($C564&gt;='H-32A-WP06 - Debt Service'!M$24,'H-32A-WP06 - Debt Service'!M$27/12,0)),"-")</f>
        <v>0</v>
      </c>
      <c r="Q564" s="261">
        <f>IFERROR(IF(-SUM(Q$20:Q563)+Q$15&lt;0.000001,0,IF($C564&gt;='H-32A-WP06 - Debt Service'!L$24,'H-32A-WP06 - Debt Service'!L$27/12,0)),"-")</f>
        <v>0</v>
      </c>
      <c r="R564" s="261">
        <f>IFERROR(IF(-SUM(R$20:R563)+R$15&lt;0.000001,0,IF($C564&gt;='H-32A-WP06 - Debt Service'!S$24,'H-32A-WP06 - Debt Service'!S$27/12,0)),"-")</f>
        <v>0</v>
      </c>
      <c r="S564" s="261">
        <f>IFERROR(IF(-SUM(S$20:S563)+S$15&lt;0.000001,0,IF($C564&gt;='H-32A-WP06 - Debt Service'!O$24,'H-32A-WP06 - Debt Service'!O$27/12,0)),"-")</f>
        <v>0</v>
      </c>
      <c r="T564" s="261">
        <f>IFERROR(IF(-SUM(T$20:T563)+T$15&lt;0.000001,0,IF($C564&gt;='H-32A-WP06 - Debt Service'!#REF!,'H-32A-WP06 - Debt Service'!#REF!/12,0)),"-")</f>
        <v>0</v>
      </c>
      <c r="U564" s="261">
        <f>IFERROR(IF(-SUM(U$20:U563)+U$15&lt;0.000001,0,IF($C564&gt;='H-32A-WP06 - Debt Service'!T$24,'H-32A-WP06 - Debt Service'!T$27/12,0)),"-")</f>
        <v>0</v>
      </c>
      <c r="V564" s="261">
        <f>IFERROR(IF(-SUM(V$20:V563)+V$15&lt;0.000001,0,IF($C564&gt;='H-32A-WP06 - Debt Service'!N$24,'H-32A-WP06 - Debt Service'!N$27/12,0)),"-")</f>
        <v>0</v>
      </c>
      <c r="W564" s="261">
        <f>IFERROR(IF(-SUM(W$20:W563)+W$15&lt;0.000001,0,IF($C564&gt;='H-32A-WP06 - Debt Service'!Q$24,'H-32A-WP06 - Debt Service'!Q$27/12,0)),"-")</f>
        <v>0</v>
      </c>
      <c r="X564" s="261">
        <f>IFERROR(IF(-SUM(X$20:X563)+X$15&lt;0.000001,0,IF($C564&gt;='H-32A-WP06 - Debt Service'!T$24,'H-32A-WP06 - Debt Service'!T$27/12,0)),"-")</f>
        <v>0</v>
      </c>
      <c r="Y564" s="261">
        <f>IFERROR(IF(-SUM(Y$20:Y563)+Y$15&lt;0.000001,0,IF($C564&gt;='H-32A-WP06 - Debt Service'!#REF!,'H-32A-WP06 - Debt Service'!#REF!/12,0)),"-")</f>
        <v>0</v>
      </c>
      <c r="Z564" s="261">
        <f>IFERROR(IF(-SUM(Z$20:Z563)+Z$15&lt;0.000001,0,IF($C564&gt;='H-32A-WP06 - Debt Service'!S$24,'H-32A-WP06 - Debt Service'!S$27/12,0)),"-")</f>
        <v>0</v>
      </c>
      <c r="AA564" s="261">
        <f>IFERROR(IF(-SUM(AA$20:AA563)+AA$15&lt;0.000001,0,IF($C564&gt;='H-32A-WP06 - Debt Service'!R$24,'H-32A-WP06 - Debt Service'!R$27/12,0)),"-")</f>
        <v>0</v>
      </c>
      <c r="AB564" s="261">
        <f>IFERROR(IF(-SUM(AB$20:AB563)+AB$15&lt;0.000001,0,IF($C564&gt;='H-32A-WP06 - Debt Service'!P$24,'H-32A-WP06 - Debt Service'!P$27/12,0)),"-")</f>
        <v>0</v>
      </c>
      <c r="AC564" s="261">
        <f>IFERROR(IF(-SUM(AC$20:AC563)+AC$15&lt;0.000001,0,IF($C564&gt;='H-32A-WP06 - Debt Service'!#REF!,'H-32A-WP06 - Debt Service'!#REF!/12,0)),"-")</f>
        <v>0</v>
      </c>
      <c r="AD564" s="261">
        <f>IFERROR(IF(-SUM(AD$20:AD563)+AD$15&lt;0.000001,0,IF($C564&gt;='H-32A-WP06 - Debt Service'!#REF!,'H-32A-WP06 - Debt Service'!#REF!/12,0)),"-")</f>
        <v>0</v>
      </c>
      <c r="AE564" s="261">
        <f>IFERROR(IF(-SUM(AE$20:AE563)+AE$15&lt;0.000001,0,IF($C564&gt;='H-32A-WP06 - Debt Service'!#REF!,'H-32A-WP06 - Debt Service'!#REF!/12,0)),"-")</f>
        <v>0</v>
      </c>
      <c r="AF564" s="261">
        <f>IFERROR(IF(-SUM(AF$20:AF563)+AF$15&lt;0.000001,0,IF($C564&gt;='H-32A-WP06 - Debt Service'!#REF!,'H-32A-WP06 - Debt Service'!#REF!/12,0)),"-")</f>
        <v>0</v>
      </c>
      <c r="AH564" s="252">
        <f t="shared" si="36"/>
        <v>2064</v>
      </c>
      <c r="AI564" s="273">
        <f t="shared" si="38"/>
        <v>60023</v>
      </c>
      <c r="AJ564" s="273"/>
      <c r="AK564" s="261" t="str">
        <f>IFERROR(IF(-SUM(AK$20:AK563)+AK$15&lt;0.000001,0,IF($C564&gt;='H-32A-WP06 - Debt Service'!AH$24,'H-32A-WP06 - Debt Service'!AH$27/12,0)),"-")</f>
        <v>-</v>
      </c>
      <c r="AL564" s="261">
        <f>IFERROR(IF(-SUM(AL$20:AL563)+AL$15&lt;0.000001,0,IF($C564&gt;='H-32A-WP06 - Debt Service'!AI$24,'H-32A-WP06 - Debt Service'!AI$27/12,0)),"-")</f>
        <v>0</v>
      </c>
      <c r="AM564" s="261">
        <f>IFERROR(IF(-SUM(AM$20:AM563)+AM$15&lt;0.000001,0,IF($C564&gt;='H-32A-WP06 - Debt Service'!AJ$24,'H-32A-WP06 - Debt Service'!AJ$27/12,0)),"-")</f>
        <v>0</v>
      </c>
      <c r="AN564" s="261">
        <f>IFERROR(IF(-SUM(AN$20:AN563)+AN$15&lt;0.000001,0,IF($C564&gt;='H-32A-WP06 - Debt Service'!AK$24,'H-32A-WP06 - Debt Service'!AK$27/12,0)),"-")</f>
        <v>0</v>
      </c>
      <c r="AO564" s="261">
        <f>IFERROR(IF(-SUM(AO$20:AO563)+AO$15&lt;0.000001,0,IF($C564&gt;='H-32A-WP06 - Debt Service'!AL$24,'H-32A-WP06 - Debt Service'!AL$27/12,0)),"-")</f>
        <v>0</v>
      </c>
      <c r="AP564" s="261">
        <f>IFERROR(IF(-SUM(AP$20:AP563)+AP$15&lt;0.000001,0,IF($C564&gt;='H-32A-WP06 - Debt Service'!AM$24,'H-32A-WP06 - Debt Service'!AM$27/12,0)),"-")</f>
        <v>0</v>
      </c>
      <c r="AQ564" s="261">
        <f>IFERROR(IF(-SUM(AQ$20:AQ563)+AQ$15&lt;0.000001,0,IF($C564&gt;='H-32A-WP06 - Debt Service'!AN$24,'H-32A-WP06 - Debt Service'!AN$27/12,0)),"-")</f>
        <v>0</v>
      </c>
      <c r="AR564" s="261">
        <f>IFERROR(IF(-SUM(AR$20:AR563)+AR$15&lt;0.000001,0,IF($C564&gt;='H-32A-WP06 - Debt Service'!AO$24,'H-32A-WP06 - Debt Service'!AO$27/12,0)),"-")</f>
        <v>0</v>
      </c>
      <c r="AS564" s="261">
        <f>IFERROR(IF(-SUM(AS$20:AS563)+AS$15&lt;0.000001,0,IF($C564&gt;='H-32A-WP06 - Debt Service'!AP$24,'H-32A-WP06 - Debt Service'!AP$27/12,0)),"-")</f>
        <v>0</v>
      </c>
      <c r="AT564" s="261">
        <f>IFERROR(IF(-SUM(AT$20:AT563)+AT$15&lt;0.000001,0,IF($C564&gt;='H-32A-WP06 - Debt Service'!AQ$24,'H-32A-WP06 - Debt Service'!AQ$27/12,0)),"-")</f>
        <v>0</v>
      </c>
    </row>
    <row r="565" spans="2:46" x14ac:dyDescent="0.35">
      <c r="B565" s="252">
        <f t="shared" si="35"/>
        <v>2064</v>
      </c>
      <c r="C565" s="273">
        <f t="shared" si="37"/>
        <v>60054</v>
      </c>
      <c r="D565" s="273"/>
      <c r="E565" s="261">
        <f>IFERROR(IF(-SUM(E$20:E564)+E$15&lt;0.000001,0,IF($C565&gt;='H-32A-WP06 - Debt Service'!C$24,'H-32A-WP06 - Debt Service'!C$27/12,0)),"-")</f>
        <v>0</v>
      </c>
      <c r="F565" s="261">
        <f>IFERROR(IF(-SUM(F$20:F564)+F$15&lt;0.000001,0,IF($C565&gt;='H-32A-WP06 - Debt Service'!D$24,'H-32A-WP06 - Debt Service'!D$27/12,0)),"-")</f>
        <v>0</v>
      </c>
      <c r="G565" s="261">
        <f>IFERROR(IF(-SUM(G$20:G564)+G$15&lt;0.000001,0,IF($C565&gt;='H-32A-WP06 - Debt Service'!E$24,'H-32A-WP06 - Debt Service'!E$27/12,0)),"-")</f>
        <v>0</v>
      </c>
      <c r="H565" s="261">
        <f>IFERROR(IF(-SUM(H$20:H564)+H$15&lt;0.000001,0,IF($C565&gt;='H-32A-WP06 - Debt Service'!F$24,'H-32A-WP06 - Debt Service'!F$27/12,0)),"-")</f>
        <v>0</v>
      </c>
      <c r="I565" s="261">
        <f>IFERROR(IF(-SUM(I$20:I564)+I$15&lt;0.000001,0,IF($C565&gt;='H-32A-WP06 - Debt Service'!G$24,'H-32A-WP06 - Debt Service'!G$27/12,0)),"-")</f>
        <v>0</v>
      </c>
      <c r="J565" s="261">
        <f>IFERROR(IF(-SUM(J$20:J564)+J$15&lt;0.000001,0,IF($C565&gt;='H-32A-WP06 - Debt Service'!H$24,'H-32A-WP06 - Debt Service'!H$27/12,0)),"-")</f>
        <v>0</v>
      </c>
      <c r="K565" s="261">
        <f>IFERROR(IF(-SUM(K$20:K564)+K$15&lt;0.000001,0,IF($C565&gt;='H-32A-WP06 - Debt Service'!I$24,'H-32A-WP06 - Debt Service'!I$27/12,0)),"-")</f>
        <v>0</v>
      </c>
      <c r="L565" s="261">
        <f>IFERROR(IF(-SUM(L$20:L564)+L$15&lt;0.000001,0,IF($C565&gt;='H-32A-WP06 - Debt Service'!J$24,'H-32A-WP06 - Debt Service'!J$27/12,0)),"-")</f>
        <v>0</v>
      </c>
      <c r="M565" s="261">
        <f>IFERROR(IF(-SUM(M$20:M564)+M$15&lt;0.000001,0,IF($C565&gt;='H-32A-WP06 - Debt Service'!K$24,'H-32A-WP06 - Debt Service'!K$27/12,0)),"-")</f>
        <v>0</v>
      </c>
      <c r="N565" s="261"/>
      <c r="O565" s="261"/>
      <c r="P565" s="261">
        <f>IFERROR(IF(-SUM(P$20:P564)+P$15&lt;0.000001,0,IF($C565&gt;='H-32A-WP06 - Debt Service'!M$24,'H-32A-WP06 - Debt Service'!M$27/12,0)),"-")</f>
        <v>0</v>
      </c>
      <c r="Q565" s="261">
        <f>IFERROR(IF(-SUM(Q$20:Q564)+Q$15&lt;0.000001,0,IF($C565&gt;='H-32A-WP06 - Debt Service'!L$24,'H-32A-WP06 - Debt Service'!L$27/12,0)),"-")</f>
        <v>0</v>
      </c>
      <c r="R565" s="261">
        <f>IFERROR(IF(-SUM(R$20:R564)+R$15&lt;0.000001,0,IF($C565&gt;='H-32A-WP06 - Debt Service'!S$24,'H-32A-WP06 - Debt Service'!S$27/12,0)),"-")</f>
        <v>0</v>
      </c>
      <c r="S565" s="261">
        <f>IFERROR(IF(-SUM(S$20:S564)+S$15&lt;0.000001,0,IF($C565&gt;='H-32A-WP06 - Debt Service'!O$24,'H-32A-WP06 - Debt Service'!O$27/12,0)),"-")</f>
        <v>0</v>
      </c>
      <c r="T565" s="261">
        <f>IFERROR(IF(-SUM(T$20:T564)+T$15&lt;0.000001,0,IF($C565&gt;='H-32A-WP06 - Debt Service'!#REF!,'H-32A-WP06 - Debt Service'!#REF!/12,0)),"-")</f>
        <v>0</v>
      </c>
      <c r="U565" s="261">
        <f>IFERROR(IF(-SUM(U$20:U564)+U$15&lt;0.000001,0,IF($C565&gt;='H-32A-WP06 - Debt Service'!T$24,'H-32A-WP06 - Debt Service'!T$27/12,0)),"-")</f>
        <v>0</v>
      </c>
      <c r="V565" s="261">
        <f>IFERROR(IF(-SUM(V$20:V564)+V$15&lt;0.000001,0,IF($C565&gt;='H-32A-WP06 - Debt Service'!N$24,'H-32A-WP06 - Debt Service'!N$27/12,0)),"-")</f>
        <v>0</v>
      </c>
      <c r="W565" s="261">
        <f>IFERROR(IF(-SUM(W$20:W564)+W$15&lt;0.000001,0,IF($C565&gt;='H-32A-WP06 - Debt Service'!Q$24,'H-32A-WP06 - Debt Service'!Q$27/12,0)),"-")</f>
        <v>0</v>
      </c>
      <c r="X565" s="261">
        <f>IFERROR(IF(-SUM(X$20:X564)+X$15&lt;0.000001,0,IF($C565&gt;='H-32A-WP06 - Debt Service'!T$24,'H-32A-WP06 - Debt Service'!T$27/12,0)),"-")</f>
        <v>0</v>
      </c>
      <c r="Y565" s="261">
        <f>IFERROR(IF(-SUM(Y$20:Y564)+Y$15&lt;0.000001,0,IF($C565&gt;='H-32A-WP06 - Debt Service'!#REF!,'H-32A-WP06 - Debt Service'!#REF!/12,0)),"-")</f>
        <v>0</v>
      </c>
      <c r="Z565" s="261">
        <f>IFERROR(IF(-SUM(Z$20:Z564)+Z$15&lt;0.000001,0,IF($C565&gt;='H-32A-WP06 - Debt Service'!S$24,'H-32A-WP06 - Debt Service'!S$27/12,0)),"-")</f>
        <v>0</v>
      </c>
      <c r="AA565" s="261">
        <f>IFERROR(IF(-SUM(AA$20:AA564)+AA$15&lt;0.000001,0,IF($C565&gt;='H-32A-WP06 - Debt Service'!R$24,'H-32A-WP06 - Debt Service'!R$27/12,0)),"-")</f>
        <v>0</v>
      </c>
      <c r="AB565" s="261">
        <f>IFERROR(IF(-SUM(AB$20:AB564)+AB$15&lt;0.000001,0,IF($C565&gt;='H-32A-WP06 - Debt Service'!P$24,'H-32A-WP06 - Debt Service'!P$27/12,0)),"-")</f>
        <v>0</v>
      </c>
      <c r="AC565" s="261">
        <f>IFERROR(IF(-SUM(AC$20:AC564)+AC$15&lt;0.000001,0,IF($C565&gt;='H-32A-WP06 - Debt Service'!#REF!,'H-32A-WP06 - Debt Service'!#REF!/12,0)),"-")</f>
        <v>0</v>
      </c>
      <c r="AD565" s="261">
        <f>IFERROR(IF(-SUM(AD$20:AD564)+AD$15&lt;0.000001,0,IF($C565&gt;='H-32A-WP06 - Debt Service'!#REF!,'H-32A-WP06 - Debt Service'!#REF!/12,0)),"-")</f>
        <v>0</v>
      </c>
      <c r="AE565" s="261">
        <f>IFERROR(IF(-SUM(AE$20:AE564)+AE$15&lt;0.000001,0,IF($C565&gt;='H-32A-WP06 - Debt Service'!#REF!,'H-32A-WP06 - Debt Service'!#REF!/12,0)),"-")</f>
        <v>0</v>
      </c>
      <c r="AF565" s="261">
        <f>IFERROR(IF(-SUM(AF$20:AF564)+AF$15&lt;0.000001,0,IF($C565&gt;='H-32A-WP06 - Debt Service'!#REF!,'H-32A-WP06 - Debt Service'!#REF!/12,0)),"-")</f>
        <v>0</v>
      </c>
      <c r="AH565" s="252">
        <f t="shared" si="36"/>
        <v>2064</v>
      </c>
      <c r="AI565" s="273">
        <f t="shared" si="38"/>
        <v>60054</v>
      </c>
      <c r="AJ565" s="273"/>
      <c r="AK565" s="261" t="str">
        <f>IFERROR(IF(-SUM(AK$20:AK564)+AK$15&lt;0.000001,0,IF($C565&gt;='H-32A-WP06 - Debt Service'!AH$24,'H-32A-WP06 - Debt Service'!AH$27/12,0)),"-")</f>
        <v>-</v>
      </c>
      <c r="AL565" s="261">
        <f>IFERROR(IF(-SUM(AL$20:AL564)+AL$15&lt;0.000001,0,IF($C565&gt;='H-32A-WP06 - Debt Service'!AI$24,'H-32A-WP06 - Debt Service'!AI$27/12,0)),"-")</f>
        <v>0</v>
      </c>
      <c r="AM565" s="261">
        <f>IFERROR(IF(-SUM(AM$20:AM564)+AM$15&lt;0.000001,0,IF($C565&gt;='H-32A-WP06 - Debt Service'!AJ$24,'H-32A-WP06 - Debt Service'!AJ$27/12,0)),"-")</f>
        <v>0</v>
      </c>
      <c r="AN565" s="261">
        <f>IFERROR(IF(-SUM(AN$20:AN564)+AN$15&lt;0.000001,0,IF($C565&gt;='H-32A-WP06 - Debt Service'!AK$24,'H-32A-WP06 - Debt Service'!AK$27/12,0)),"-")</f>
        <v>0</v>
      </c>
      <c r="AO565" s="261">
        <f>IFERROR(IF(-SUM(AO$20:AO564)+AO$15&lt;0.000001,0,IF($C565&gt;='H-32A-WP06 - Debt Service'!AL$24,'H-32A-WP06 - Debt Service'!AL$27/12,0)),"-")</f>
        <v>0</v>
      </c>
      <c r="AP565" s="261">
        <f>IFERROR(IF(-SUM(AP$20:AP564)+AP$15&lt;0.000001,0,IF($C565&gt;='H-32A-WP06 - Debt Service'!AM$24,'H-32A-WP06 - Debt Service'!AM$27/12,0)),"-")</f>
        <v>0</v>
      </c>
      <c r="AQ565" s="261">
        <f>IFERROR(IF(-SUM(AQ$20:AQ564)+AQ$15&lt;0.000001,0,IF($C565&gt;='H-32A-WP06 - Debt Service'!AN$24,'H-32A-WP06 - Debt Service'!AN$27/12,0)),"-")</f>
        <v>0</v>
      </c>
      <c r="AR565" s="261">
        <f>IFERROR(IF(-SUM(AR$20:AR564)+AR$15&lt;0.000001,0,IF($C565&gt;='H-32A-WP06 - Debt Service'!AO$24,'H-32A-WP06 - Debt Service'!AO$27/12,0)),"-")</f>
        <v>0</v>
      </c>
      <c r="AS565" s="261">
        <f>IFERROR(IF(-SUM(AS$20:AS564)+AS$15&lt;0.000001,0,IF($C565&gt;='H-32A-WP06 - Debt Service'!AP$24,'H-32A-WP06 - Debt Service'!AP$27/12,0)),"-")</f>
        <v>0</v>
      </c>
      <c r="AT565" s="261">
        <f>IFERROR(IF(-SUM(AT$20:AT564)+AT$15&lt;0.000001,0,IF($C565&gt;='H-32A-WP06 - Debt Service'!AQ$24,'H-32A-WP06 - Debt Service'!AQ$27/12,0)),"-")</f>
        <v>0</v>
      </c>
    </row>
    <row r="566" spans="2:46" x14ac:dyDescent="0.35">
      <c r="B566" s="252">
        <f t="shared" si="35"/>
        <v>2064</v>
      </c>
      <c r="C566" s="273">
        <f t="shared" si="37"/>
        <v>60084</v>
      </c>
      <c r="D566" s="273"/>
      <c r="E566" s="261">
        <f>IFERROR(IF(-SUM(E$20:E565)+E$15&lt;0.000001,0,IF($C566&gt;='H-32A-WP06 - Debt Service'!C$24,'H-32A-WP06 - Debt Service'!C$27/12,0)),"-")</f>
        <v>0</v>
      </c>
      <c r="F566" s="261">
        <f>IFERROR(IF(-SUM(F$20:F565)+F$15&lt;0.000001,0,IF($C566&gt;='H-32A-WP06 - Debt Service'!D$24,'H-32A-WP06 - Debt Service'!D$27/12,0)),"-")</f>
        <v>0</v>
      </c>
      <c r="G566" s="261">
        <f>IFERROR(IF(-SUM(G$20:G565)+G$15&lt;0.000001,0,IF($C566&gt;='H-32A-WP06 - Debt Service'!E$24,'H-32A-WP06 - Debt Service'!E$27/12,0)),"-")</f>
        <v>0</v>
      </c>
      <c r="H566" s="261">
        <f>IFERROR(IF(-SUM(H$20:H565)+H$15&lt;0.000001,0,IF($C566&gt;='H-32A-WP06 - Debt Service'!F$24,'H-32A-WP06 - Debt Service'!F$27/12,0)),"-")</f>
        <v>0</v>
      </c>
      <c r="I566" s="261">
        <f>IFERROR(IF(-SUM(I$20:I565)+I$15&lt;0.000001,0,IF($C566&gt;='H-32A-WP06 - Debt Service'!G$24,'H-32A-WP06 - Debt Service'!G$27/12,0)),"-")</f>
        <v>0</v>
      </c>
      <c r="J566" s="261">
        <f>IFERROR(IF(-SUM(J$20:J565)+J$15&lt;0.000001,0,IF($C566&gt;='H-32A-WP06 - Debt Service'!H$24,'H-32A-WP06 - Debt Service'!H$27/12,0)),"-")</f>
        <v>0</v>
      </c>
      <c r="K566" s="261">
        <f>IFERROR(IF(-SUM(K$20:K565)+K$15&lt;0.000001,0,IF($C566&gt;='H-32A-WP06 - Debt Service'!I$24,'H-32A-WP06 - Debt Service'!I$27/12,0)),"-")</f>
        <v>0</v>
      </c>
      <c r="L566" s="261">
        <f>IFERROR(IF(-SUM(L$20:L565)+L$15&lt;0.000001,0,IF($C566&gt;='H-32A-WP06 - Debt Service'!J$24,'H-32A-WP06 - Debt Service'!J$27/12,0)),"-")</f>
        <v>0</v>
      </c>
      <c r="M566" s="261">
        <f>IFERROR(IF(-SUM(M$20:M565)+M$15&lt;0.000001,0,IF($C566&gt;='H-32A-WP06 - Debt Service'!K$24,'H-32A-WP06 - Debt Service'!K$27/12,0)),"-")</f>
        <v>0</v>
      </c>
      <c r="N566" s="261"/>
      <c r="O566" s="261"/>
      <c r="P566" s="261">
        <f>IFERROR(IF(-SUM(P$20:P565)+P$15&lt;0.000001,0,IF($C566&gt;='H-32A-WP06 - Debt Service'!M$24,'H-32A-WP06 - Debt Service'!M$27/12,0)),"-")</f>
        <v>0</v>
      </c>
      <c r="Q566" s="261">
        <f>IFERROR(IF(-SUM(Q$20:Q565)+Q$15&lt;0.000001,0,IF($C566&gt;='H-32A-WP06 - Debt Service'!L$24,'H-32A-WP06 - Debt Service'!L$27/12,0)),"-")</f>
        <v>0</v>
      </c>
      <c r="R566" s="261">
        <f>IFERROR(IF(-SUM(R$20:R565)+R$15&lt;0.000001,0,IF($C566&gt;='H-32A-WP06 - Debt Service'!S$24,'H-32A-WP06 - Debt Service'!S$27/12,0)),"-")</f>
        <v>0</v>
      </c>
      <c r="S566" s="261">
        <f>IFERROR(IF(-SUM(S$20:S565)+S$15&lt;0.000001,0,IF($C566&gt;='H-32A-WP06 - Debt Service'!O$24,'H-32A-WP06 - Debt Service'!O$27/12,0)),"-")</f>
        <v>0</v>
      </c>
      <c r="T566" s="261">
        <f>IFERROR(IF(-SUM(T$20:T565)+T$15&lt;0.000001,0,IF($C566&gt;='H-32A-WP06 - Debt Service'!#REF!,'H-32A-WP06 - Debt Service'!#REF!/12,0)),"-")</f>
        <v>0</v>
      </c>
      <c r="U566" s="261">
        <f>IFERROR(IF(-SUM(U$20:U565)+U$15&lt;0.000001,0,IF($C566&gt;='H-32A-WP06 - Debt Service'!T$24,'H-32A-WP06 - Debt Service'!T$27/12,0)),"-")</f>
        <v>0</v>
      </c>
      <c r="V566" s="261">
        <f>IFERROR(IF(-SUM(V$20:V565)+V$15&lt;0.000001,0,IF($C566&gt;='H-32A-WP06 - Debt Service'!N$24,'H-32A-WP06 - Debt Service'!N$27/12,0)),"-")</f>
        <v>0</v>
      </c>
      <c r="W566" s="261">
        <f>IFERROR(IF(-SUM(W$20:W565)+W$15&lt;0.000001,0,IF($C566&gt;='H-32A-WP06 - Debt Service'!Q$24,'H-32A-WP06 - Debt Service'!Q$27/12,0)),"-")</f>
        <v>0</v>
      </c>
      <c r="X566" s="261">
        <f>IFERROR(IF(-SUM(X$20:X565)+X$15&lt;0.000001,0,IF($C566&gt;='H-32A-WP06 - Debt Service'!T$24,'H-32A-WP06 - Debt Service'!T$27/12,0)),"-")</f>
        <v>0</v>
      </c>
      <c r="Y566" s="261">
        <f>IFERROR(IF(-SUM(Y$20:Y565)+Y$15&lt;0.000001,0,IF($C566&gt;='H-32A-WP06 - Debt Service'!#REF!,'H-32A-WP06 - Debt Service'!#REF!/12,0)),"-")</f>
        <v>0</v>
      </c>
      <c r="Z566" s="261">
        <f>IFERROR(IF(-SUM(Z$20:Z565)+Z$15&lt;0.000001,0,IF($C566&gt;='H-32A-WP06 - Debt Service'!S$24,'H-32A-WP06 - Debt Service'!S$27/12,0)),"-")</f>
        <v>0</v>
      </c>
      <c r="AA566" s="261">
        <f>IFERROR(IF(-SUM(AA$20:AA565)+AA$15&lt;0.000001,0,IF($C566&gt;='H-32A-WP06 - Debt Service'!R$24,'H-32A-WP06 - Debt Service'!R$27/12,0)),"-")</f>
        <v>0</v>
      </c>
      <c r="AB566" s="261">
        <f>IFERROR(IF(-SUM(AB$20:AB565)+AB$15&lt;0.000001,0,IF($C566&gt;='H-32A-WP06 - Debt Service'!P$24,'H-32A-WP06 - Debt Service'!P$27/12,0)),"-")</f>
        <v>0</v>
      </c>
      <c r="AC566" s="261">
        <f>IFERROR(IF(-SUM(AC$20:AC565)+AC$15&lt;0.000001,0,IF($C566&gt;='H-32A-WP06 - Debt Service'!#REF!,'H-32A-WP06 - Debt Service'!#REF!/12,0)),"-")</f>
        <v>0</v>
      </c>
      <c r="AD566" s="261">
        <f>IFERROR(IF(-SUM(AD$20:AD565)+AD$15&lt;0.000001,0,IF($C566&gt;='H-32A-WP06 - Debt Service'!#REF!,'H-32A-WP06 - Debt Service'!#REF!/12,0)),"-")</f>
        <v>0</v>
      </c>
      <c r="AE566" s="261">
        <f>IFERROR(IF(-SUM(AE$20:AE565)+AE$15&lt;0.000001,0,IF($C566&gt;='H-32A-WP06 - Debt Service'!#REF!,'H-32A-WP06 - Debt Service'!#REF!/12,0)),"-")</f>
        <v>0</v>
      </c>
      <c r="AF566" s="261">
        <f>IFERROR(IF(-SUM(AF$20:AF565)+AF$15&lt;0.000001,0,IF($C566&gt;='H-32A-WP06 - Debt Service'!#REF!,'H-32A-WP06 - Debt Service'!#REF!/12,0)),"-")</f>
        <v>0</v>
      </c>
      <c r="AH566" s="252">
        <f t="shared" si="36"/>
        <v>2064</v>
      </c>
      <c r="AI566" s="273">
        <f t="shared" si="38"/>
        <v>60084</v>
      </c>
      <c r="AJ566" s="273"/>
      <c r="AK566" s="261" t="str">
        <f>IFERROR(IF(-SUM(AK$20:AK565)+AK$15&lt;0.000001,0,IF($C566&gt;='H-32A-WP06 - Debt Service'!AH$24,'H-32A-WP06 - Debt Service'!AH$27/12,0)),"-")</f>
        <v>-</v>
      </c>
      <c r="AL566" s="261">
        <f>IFERROR(IF(-SUM(AL$20:AL565)+AL$15&lt;0.000001,0,IF($C566&gt;='H-32A-WP06 - Debt Service'!AI$24,'H-32A-WP06 - Debt Service'!AI$27/12,0)),"-")</f>
        <v>0</v>
      </c>
      <c r="AM566" s="261">
        <f>IFERROR(IF(-SUM(AM$20:AM565)+AM$15&lt;0.000001,0,IF($C566&gt;='H-32A-WP06 - Debt Service'!AJ$24,'H-32A-WP06 - Debt Service'!AJ$27/12,0)),"-")</f>
        <v>0</v>
      </c>
      <c r="AN566" s="261">
        <f>IFERROR(IF(-SUM(AN$20:AN565)+AN$15&lt;0.000001,0,IF($C566&gt;='H-32A-WP06 - Debt Service'!AK$24,'H-32A-WP06 - Debt Service'!AK$27/12,0)),"-")</f>
        <v>0</v>
      </c>
      <c r="AO566" s="261">
        <f>IFERROR(IF(-SUM(AO$20:AO565)+AO$15&lt;0.000001,0,IF($C566&gt;='H-32A-WP06 - Debt Service'!AL$24,'H-32A-WP06 - Debt Service'!AL$27/12,0)),"-")</f>
        <v>0</v>
      </c>
      <c r="AP566" s="261">
        <f>IFERROR(IF(-SUM(AP$20:AP565)+AP$15&lt;0.000001,0,IF($C566&gt;='H-32A-WP06 - Debt Service'!AM$24,'H-32A-WP06 - Debt Service'!AM$27/12,0)),"-")</f>
        <v>0</v>
      </c>
      <c r="AQ566" s="261">
        <f>IFERROR(IF(-SUM(AQ$20:AQ565)+AQ$15&lt;0.000001,0,IF($C566&gt;='H-32A-WP06 - Debt Service'!AN$24,'H-32A-WP06 - Debt Service'!AN$27/12,0)),"-")</f>
        <v>0</v>
      </c>
      <c r="AR566" s="261">
        <f>IFERROR(IF(-SUM(AR$20:AR565)+AR$15&lt;0.000001,0,IF($C566&gt;='H-32A-WP06 - Debt Service'!AO$24,'H-32A-WP06 - Debt Service'!AO$27/12,0)),"-")</f>
        <v>0</v>
      </c>
      <c r="AS566" s="261">
        <f>IFERROR(IF(-SUM(AS$20:AS565)+AS$15&lt;0.000001,0,IF($C566&gt;='H-32A-WP06 - Debt Service'!AP$24,'H-32A-WP06 - Debt Service'!AP$27/12,0)),"-")</f>
        <v>0</v>
      </c>
      <c r="AT566" s="261">
        <f>IFERROR(IF(-SUM(AT$20:AT565)+AT$15&lt;0.000001,0,IF($C566&gt;='H-32A-WP06 - Debt Service'!AQ$24,'H-32A-WP06 - Debt Service'!AQ$27/12,0)),"-")</f>
        <v>0</v>
      </c>
    </row>
    <row r="567" spans="2:46" x14ac:dyDescent="0.35">
      <c r="B567" s="252">
        <f t="shared" si="35"/>
        <v>2064</v>
      </c>
      <c r="C567" s="273">
        <f t="shared" si="37"/>
        <v>60115</v>
      </c>
      <c r="D567" s="273"/>
      <c r="E567" s="261">
        <f>IFERROR(IF(-SUM(E$20:E566)+E$15&lt;0.000001,0,IF($C567&gt;='H-32A-WP06 - Debt Service'!C$24,'H-32A-WP06 - Debt Service'!C$27/12,0)),"-")</f>
        <v>0</v>
      </c>
      <c r="F567" s="261">
        <f>IFERROR(IF(-SUM(F$20:F566)+F$15&lt;0.000001,0,IF($C567&gt;='H-32A-WP06 - Debt Service'!D$24,'H-32A-WP06 - Debt Service'!D$27/12,0)),"-")</f>
        <v>0</v>
      </c>
      <c r="G567" s="261">
        <f>IFERROR(IF(-SUM(G$20:G566)+G$15&lt;0.000001,0,IF($C567&gt;='H-32A-WP06 - Debt Service'!E$24,'H-32A-WP06 - Debt Service'!E$27/12,0)),"-")</f>
        <v>0</v>
      </c>
      <c r="H567" s="261">
        <f>IFERROR(IF(-SUM(H$20:H566)+H$15&lt;0.000001,0,IF($C567&gt;='H-32A-WP06 - Debt Service'!F$24,'H-32A-WP06 - Debt Service'!F$27/12,0)),"-")</f>
        <v>0</v>
      </c>
      <c r="I567" s="261">
        <f>IFERROR(IF(-SUM(I$20:I566)+I$15&lt;0.000001,0,IF($C567&gt;='H-32A-WP06 - Debt Service'!G$24,'H-32A-WP06 - Debt Service'!G$27/12,0)),"-")</f>
        <v>0</v>
      </c>
      <c r="J567" s="261">
        <f>IFERROR(IF(-SUM(J$20:J566)+J$15&lt;0.000001,0,IF($C567&gt;='H-32A-WP06 - Debt Service'!H$24,'H-32A-WP06 - Debt Service'!H$27/12,0)),"-")</f>
        <v>0</v>
      </c>
      <c r="K567" s="261">
        <f>IFERROR(IF(-SUM(K$20:K566)+K$15&lt;0.000001,0,IF($C567&gt;='H-32A-WP06 - Debt Service'!I$24,'H-32A-WP06 - Debt Service'!I$27/12,0)),"-")</f>
        <v>0</v>
      </c>
      <c r="L567" s="261">
        <f>IFERROR(IF(-SUM(L$20:L566)+L$15&lt;0.000001,0,IF($C567&gt;='H-32A-WP06 - Debt Service'!J$24,'H-32A-WP06 - Debt Service'!J$27/12,0)),"-")</f>
        <v>0</v>
      </c>
      <c r="M567" s="261">
        <f>IFERROR(IF(-SUM(M$20:M566)+M$15&lt;0.000001,0,IF($C567&gt;='H-32A-WP06 - Debt Service'!K$24,'H-32A-WP06 - Debt Service'!K$27/12,0)),"-")</f>
        <v>0</v>
      </c>
      <c r="N567" s="261"/>
      <c r="O567" s="261"/>
      <c r="P567" s="261">
        <f>IFERROR(IF(-SUM(P$20:P566)+P$15&lt;0.000001,0,IF($C567&gt;='H-32A-WP06 - Debt Service'!M$24,'H-32A-WP06 - Debt Service'!M$27/12,0)),"-")</f>
        <v>0</v>
      </c>
      <c r="Q567" s="261">
        <f>IFERROR(IF(-SUM(Q$20:Q566)+Q$15&lt;0.000001,0,IF($C567&gt;='H-32A-WP06 - Debt Service'!L$24,'H-32A-WP06 - Debt Service'!L$27/12,0)),"-")</f>
        <v>0</v>
      </c>
      <c r="R567" s="261">
        <f>IFERROR(IF(-SUM(R$20:R566)+R$15&lt;0.000001,0,IF($C567&gt;='H-32A-WP06 - Debt Service'!S$24,'H-32A-WP06 - Debt Service'!S$27/12,0)),"-")</f>
        <v>0</v>
      </c>
      <c r="S567" s="261">
        <f>IFERROR(IF(-SUM(S$20:S566)+S$15&lt;0.000001,0,IF($C567&gt;='H-32A-WP06 - Debt Service'!O$24,'H-32A-WP06 - Debt Service'!O$27/12,0)),"-")</f>
        <v>0</v>
      </c>
      <c r="T567" s="261">
        <f>IFERROR(IF(-SUM(T$20:T566)+T$15&lt;0.000001,0,IF($C567&gt;='H-32A-WP06 - Debt Service'!#REF!,'H-32A-WP06 - Debt Service'!#REF!/12,0)),"-")</f>
        <v>0</v>
      </c>
      <c r="U567" s="261">
        <f>IFERROR(IF(-SUM(U$20:U566)+U$15&lt;0.000001,0,IF($C567&gt;='H-32A-WP06 - Debt Service'!T$24,'H-32A-WP06 - Debt Service'!T$27/12,0)),"-")</f>
        <v>0</v>
      </c>
      <c r="V567" s="261">
        <f>IFERROR(IF(-SUM(V$20:V566)+V$15&lt;0.000001,0,IF($C567&gt;='H-32A-WP06 - Debt Service'!N$24,'H-32A-WP06 - Debt Service'!N$27/12,0)),"-")</f>
        <v>0</v>
      </c>
      <c r="W567" s="261">
        <f>IFERROR(IF(-SUM(W$20:W566)+W$15&lt;0.000001,0,IF($C567&gt;='H-32A-WP06 - Debt Service'!Q$24,'H-32A-WP06 - Debt Service'!Q$27/12,0)),"-")</f>
        <v>0</v>
      </c>
      <c r="X567" s="261">
        <f>IFERROR(IF(-SUM(X$20:X566)+X$15&lt;0.000001,0,IF($C567&gt;='H-32A-WP06 - Debt Service'!T$24,'H-32A-WP06 - Debt Service'!T$27/12,0)),"-")</f>
        <v>0</v>
      </c>
      <c r="Y567" s="261">
        <f>IFERROR(IF(-SUM(Y$20:Y566)+Y$15&lt;0.000001,0,IF($C567&gt;='H-32A-WP06 - Debt Service'!#REF!,'H-32A-WP06 - Debt Service'!#REF!/12,0)),"-")</f>
        <v>0</v>
      </c>
      <c r="Z567" s="261">
        <f>IFERROR(IF(-SUM(Z$20:Z566)+Z$15&lt;0.000001,0,IF($C567&gt;='H-32A-WP06 - Debt Service'!S$24,'H-32A-WP06 - Debt Service'!S$27/12,0)),"-")</f>
        <v>0</v>
      </c>
      <c r="AA567" s="261">
        <f>IFERROR(IF(-SUM(AA$20:AA566)+AA$15&lt;0.000001,0,IF($C567&gt;='H-32A-WP06 - Debt Service'!R$24,'H-32A-WP06 - Debt Service'!R$27/12,0)),"-")</f>
        <v>0</v>
      </c>
      <c r="AB567" s="261">
        <f>IFERROR(IF(-SUM(AB$20:AB566)+AB$15&lt;0.000001,0,IF($C567&gt;='H-32A-WP06 - Debt Service'!P$24,'H-32A-WP06 - Debt Service'!P$27/12,0)),"-")</f>
        <v>0</v>
      </c>
      <c r="AC567" s="261">
        <f>IFERROR(IF(-SUM(AC$20:AC566)+AC$15&lt;0.000001,0,IF($C567&gt;='H-32A-WP06 - Debt Service'!#REF!,'H-32A-WP06 - Debt Service'!#REF!/12,0)),"-")</f>
        <v>0</v>
      </c>
      <c r="AD567" s="261">
        <f>IFERROR(IF(-SUM(AD$20:AD566)+AD$15&lt;0.000001,0,IF($C567&gt;='H-32A-WP06 - Debt Service'!#REF!,'H-32A-WP06 - Debt Service'!#REF!/12,0)),"-")</f>
        <v>0</v>
      </c>
      <c r="AE567" s="261">
        <f>IFERROR(IF(-SUM(AE$20:AE566)+AE$15&lt;0.000001,0,IF($C567&gt;='H-32A-WP06 - Debt Service'!#REF!,'H-32A-WP06 - Debt Service'!#REF!/12,0)),"-")</f>
        <v>0</v>
      </c>
      <c r="AF567" s="261">
        <f>IFERROR(IF(-SUM(AF$20:AF566)+AF$15&lt;0.000001,0,IF($C567&gt;='H-32A-WP06 - Debt Service'!#REF!,'H-32A-WP06 - Debt Service'!#REF!/12,0)),"-")</f>
        <v>0</v>
      </c>
      <c r="AH567" s="252">
        <f t="shared" si="36"/>
        <v>2064</v>
      </c>
      <c r="AI567" s="273">
        <f t="shared" si="38"/>
        <v>60115</v>
      </c>
      <c r="AJ567" s="273"/>
      <c r="AK567" s="261" t="str">
        <f>IFERROR(IF(-SUM(AK$20:AK566)+AK$15&lt;0.000001,0,IF($C567&gt;='H-32A-WP06 - Debt Service'!AH$24,'H-32A-WP06 - Debt Service'!AH$27/12,0)),"-")</f>
        <v>-</v>
      </c>
      <c r="AL567" s="261">
        <f>IFERROR(IF(-SUM(AL$20:AL566)+AL$15&lt;0.000001,0,IF($C567&gt;='H-32A-WP06 - Debt Service'!AI$24,'H-32A-WP06 - Debt Service'!AI$27/12,0)),"-")</f>
        <v>0</v>
      </c>
      <c r="AM567" s="261">
        <f>IFERROR(IF(-SUM(AM$20:AM566)+AM$15&lt;0.000001,0,IF($C567&gt;='H-32A-WP06 - Debt Service'!AJ$24,'H-32A-WP06 - Debt Service'!AJ$27/12,0)),"-")</f>
        <v>0</v>
      </c>
      <c r="AN567" s="261">
        <f>IFERROR(IF(-SUM(AN$20:AN566)+AN$15&lt;0.000001,0,IF($C567&gt;='H-32A-WP06 - Debt Service'!AK$24,'H-32A-WP06 - Debt Service'!AK$27/12,0)),"-")</f>
        <v>0</v>
      </c>
      <c r="AO567" s="261">
        <f>IFERROR(IF(-SUM(AO$20:AO566)+AO$15&lt;0.000001,0,IF($C567&gt;='H-32A-WP06 - Debt Service'!AL$24,'H-32A-WP06 - Debt Service'!AL$27/12,0)),"-")</f>
        <v>0</v>
      </c>
      <c r="AP567" s="261">
        <f>IFERROR(IF(-SUM(AP$20:AP566)+AP$15&lt;0.000001,0,IF($C567&gt;='H-32A-WP06 - Debt Service'!AM$24,'H-32A-WP06 - Debt Service'!AM$27/12,0)),"-")</f>
        <v>0</v>
      </c>
      <c r="AQ567" s="261">
        <f>IFERROR(IF(-SUM(AQ$20:AQ566)+AQ$15&lt;0.000001,0,IF($C567&gt;='H-32A-WP06 - Debt Service'!AN$24,'H-32A-WP06 - Debt Service'!AN$27/12,0)),"-")</f>
        <v>0</v>
      </c>
      <c r="AR567" s="261">
        <f>IFERROR(IF(-SUM(AR$20:AR566)+AR$15&lt;0.000001,0,IF($C567&gt;='H-32A-WP06 - Debt Service'!AO$24,'H-32A-WP06 - Debt Service'!AO$27/12,0)),"-")</f>
        <v>0</v>
      </c>
      <c r="AS567" s="261">
        <f>IFERROR(IF(-SUM(AS$20:AS566)+AS$15&lt;0.000001,0,IF($C567&gt;='H-32A-WP06 - Debt Service'!AP$24,'H-32A-WP06 - Debt Service'!AP$27/12,0)),"-")</f>
        <v>0</v>
      </c>
      <c r="AT567" s="261">
        <f>IFERROR(IF(-SUM(AT$20:AT566)+AT$15&lt;0.000001,0,IF($C567&gt;='H-32A-WP06 - Debt Service'!AQ$24,'H-32A-WP06 - Debt Service'!AQ$27/12,0)),"-")</f>
        <v>0</v>
      </c>
    </row>
    <row r="568" spans="2:46" x14ac:dyDescent="0.35">
      <c r="B568" s="252">
        <f t="shared" si="35"/>
        <v>2064</v>
      </c>
      <c r="C568" s="273">
        <f t="shared" si="37"/>
        <v>60146</v>
      </c>
      <c r="D568" s="273"/>
      <c r="E568" s="261">
        <f>IFERROR(IF(-SUM(E$20:E567)+E$15&lt;0.000001,0,IF($C568&gt;='H-32A-WP06 - Debt Service'!C$24,'H-32A-WP06 - Debt Service'!C$27/12,0)),"-")</f>
        <v>0</v>
      </c>
      <c r="F568" s="261">
        <f>IFERROR(IF(-SUM(F$20:F567)+F$15&lt;0.000001,0,IF($C568&gt;='H-32A-WP06 - Debt Service'!D$24,'H-32A-WP06 - Debt Service'!D$27/12,0)),"-")</f>
        <v>0</v>
      </c>
      <c r="G568" s="261">
        <f>IFERROR(IF(-SUM(G$20:G567)+G$15&lt;0.000001,0,IF($C568&gt;='H-32A-WP06 - Debt Service'!E$24,'H-32A-WP06 - Debt Service'!E$27/12,0)),"-")</f>
        <v>0</v>
      </c>
      <c r="H568" s="261">
        <f>IFERROR(IF(-SUM(H$20:H567)+H$15&lt;0.000001,0,IF($C568&gt;='H-32A-WP06 - Debt Service'!F$24,'H-32A-WP06 - Debt Service'!F$27/12,0)),"-")</f>
        <v>0</v>
      </c>
      <c r="I568" s="261">
        <f>IFERROR(IF(-SUM(I$20:I567)+I$15&lt;0.000001,0,IF($C568&gt;='H-32A-WP06 - Debt Service'!G$24,'H-32A-WP06 - Debt Service'!G$27/12,0)),"-")</f>
        <v>0</v>
      </c>
      <c r="J568" s="261">
        <f>IFERROR(IF(-SUM(J$20:J567)+J$15&lt;0.000001,0,IF($C568&gt;='H-32A-WP06 - Debt Service'!H$24,'H-32A-WP06 - Debt Service'!H$27/12,0)),"-")</f>
        <v>0</v>
      </c>
      <c r="K568" s="261">
        <f>IFERROR(IF(-SUM(K$20:K567)+K$15&lt;0.000001,0,IF($C568&gt;='H-32A-WP06 - Debt Service'!I$24,'H-32A-WP06 - Debt Service'!I$27/12,0)),"-")</f>
        <v>0</v>
      </c>
      <c r="L568" s="261">
        <f>IFERROR(IF(-SUM(L$20:L567)+L$15&lt;0.000001,0,IF($C568&gt;='H-32A-WP06 - Debt Service'!J$24,'H-32A-WP06 - Debt Service'!J$27/12,0)),"-")</f>
        <v>0</v>
      </c>
      <c r="M568" s="261">
        <f>IFERROR(IF(-SUM(M$20:M567)+M$15&lt;0.000001,0,IF($C568&gt;='H-32A-WP06 - Debt Service'!K$24,'H-32A-WP06 - Debt Service'!K$27/12,0)),"-")</f>
        <v>0</v>
      </c>
      <c r="N568" s="261"/>
      <c r="O568" s="261"/>
      <c r="P568" s="261">
        <f>IFERROR(IF(-SUM(P$20:P567)+P$15&lt;0.000001,0,IF($C568&gt;='H-32A-WP06 - Debt Service'!M$24,'H-32A-WP06 - Debt Service'!M$27/12,0)),"-")</f>
        <v>0</v>
      </c>
      <c r="Q568" s="261">
        <f>IFERROR(IF(-SUM(Q$20:Q567)+Q$15&lt;0.000001,0,IF($C568&gt;='H-32A-WP06 - Debt Service'!L$24,'H-32A-WP06 - Debt Service'!L$27/12,0)),"-")</f>
        <v>0</v>
      </c>
      <c r="R568" s="261">
        <f>IFERROR(IF(-SUM(R$20:R567)+R$15&lt;0.000001,0,IF($C568&gt;='H-32A-WP06 - Debt Service'!S$24,'H-32A-WP06 - Debt Service'!S$27/12,0)),"-")</f>
        <v>0</v>
      </c>
      <c r="S568" s="261">
        <f>IFERROR(IF(-SUM(S$20:S567)+S$15&lt;0.000001,0,IF($C568&gt;='H-32A-WP06 - Debt Service'!O$24,'H-32A-WP06 - Debt Service'!O$27/12,0)),"-")</f>
        <v>0</v>
      </c>
      <c r="T568" s="261">
        <f>IFERROR(IF(-SUM(T$20:T567)+T$15&lt;0.000001,0,IF($C568&gt;='H-32A-WP06 - Debt Service'!#REF!,'H-32A-WP06 - Debt Service'!#REF!/12,0)),"-")</f>
        <v>0</v>
      </c>
      <c r="U568" s="261">
        <f>IFERROR(IF(-SUM(U$20:U567)+U$15&lt;0.000001,0,IF($C568&gt;='H-32A-WP06 - Debt Service'!T$24,'H-32A-WP06 - Debt Service'!T$27/12,0)),"-")</f>
        <v>0</v>
      </c>
      <c r="V568" s="261">
        <f>IFERROR(IF(-SUM(V$20:V567)+V$15&lt;0.000001,0,IF($C568&gt;='H-32A-WP06 - Debt Service'!N$24,'H-32A-WP06 - Debt Service'!N$27/12,0)),"-")</f>
        <v>0</v>
      </c>
      <c r="W568" s="261">
        <f>IFERROR(IF(-SUM(W$20:W567)+W$15&lt;0.000001,0,IF($C568&gt;='H-32A-WP06 - Debt Service'!Q$24,'H-32A-WP06 - Debt Service'!Q$27/12,0)),"-")</f>
        <v>0</v>
      </c>
      <c r="X568" s="261">
        <f>IFERROR(IF(-SUM(X$20:X567)+X$15&lt;0.000001,0,IF($C568&gt;='H-32A-WP06 - Debt Service'!T$24,'H-32A-WP06 - Debt Service'!T$27/12,0)),"-")</f>
        <v>0</v>
      </c>
      <c r="Y568" s="261">
        <f>IFERROR(IF(-SUM(Y$20:Y567)+Y$15&lt;0.000001,0,IF($C568&gt;='H-32A-WP06 - Debt Service'!#REF!,'H-32A-WP06 - Debt Service'!#REF!/12,0)),"-")</f>
        <v>0</v>
      </c>
      <c r="Z568" s="261">
        <f>IFERROR(IF(-SUM(Z$20:Z567)+Z$15&lt;0.000001,0,IF($C568&gt;='H-32A-WP06 - Debt Service'!S$24,'H-32A-WP06 - Debt Service'!S$27/12,0)),"-")</f>
        <v>0</v>
      </c>
      <c r="AA568" s="261">
        <f>IFERROR(IF(-SUM(AA$20:AA567)+AA$15&lt;0.000001,0,IF($C568&gt;='H-32A-WP06 - Debt Service'!R$24,'H-32A-WP06 - Debt Service'!R$27/12,0)),"-")</f>
        <v>0</v>
      </c>
      <c r="AB568" s="261">
        <f>IFERROR(IF(-SUM(AB$20:AB567)+AB$15&lt;0.000001,0,IF($C568&gt;='H-32A-WP06 - Debt Service'!P$24,'H-32A-WP06 - Debt Service'!P$27/12,0)),"-")</f>
        <v>0</v>
      </c>
      <c r="AC568" s="261">
        <f>IFERROR(IF(-SUM(AC$20:AC567)+AC$15&lt;0.000001,0,IF($C568&gt;='H-32A-WP06 - Debt Service'!#REF!,'H-32A-WP06 - Debt Service'!#REF!/12,0)),"-")</f>
        <v>0</v>
      </c>
      <c r="AD568" s="261">
        <f>IFERROR(IF(-SUM(AD$20:AD567)+AD$15&lt;0.000001,0,IF($C568&gt;='H-32A-WP06 - Debt Service'!#REF!,'H-32A-WP06 - Debt Service'!#REF!/12,0)),"-")</f>
        <v>0</v>
      </c>
      <c r="AE568" s="261">
        <f>IFERROR(IF(-SUM(AE$20:AE567)+AE$15&lt;0.000001,0,IF($C568&gt;='H-32A-WP06 - Debt Service'!#REF!,'H-32A-WP06 - Debt Service'!#REF!/12,0)),"-")</f>
        <v>0</v>
      </c>
      <c r="AF568" s="261">
        <f>IFERROR(IF(-SUM(AF$20:AF567)+AF$15&lt;0.000001,0,IF($C568&gt;='H-32A-WP06 - Debt Service'!#REF!,'H-32A-WP06 - Debt Service'!#REF!/12,0)),"-")</f>
        <v>0</v>
      </c>
      <c r="AH568" s="252">
        <f t="shared" si="36"/>
        <v>2064</v>
      </c>
      <c r="AI568" s="273">
        <f t="shared" si="38"/>
        <v>60146</v>
      </c>
      <c r="AJ568" s="273"/>
      <c r="AK568" s="261" t="str">
        <f>IFERROR(IF(-SUM(AK$20:AK567)+AK$15&lt;0.000001,0,IF($C568&gt;='H-32A-WP06 - Debt Service'!AH$24,'H-32A-WP06 - Debt Service'!AH$27/12,0)),"-")</f>
        <v>-</v>
      </c>
      <c r="AL568" s="261">
        <f>IFERROR(IF(-SUM(AL$20:AL567)+AL$15&lt;0.000001,0,IF($C568&gt;='H-32A-WP06 - Debt Service'!AI$24,'H-32A-WP06 - Debt Service'!AI$27/12,0)),"-")</f>
        <v>0</v>
      </c>
      <c r="AM568" s="261">
        <f>IFERROR(IF(-SUM(AM$20:AM567)+AM$15&lt;0.000001,0,IF($C568&gt;='H-32A-WP06 - Debt Service'!AJ$24,'H-32A-WP06 - Debt Service'!AJ$27/12,0)),"-")</f>
        <v>0</v>
      </c>
      <c r="AN568" s="261">
        <f>IFERROR(IF(-SUM(AN$20:AN567)+AN$15&lt;0.000001,0,IF($C568&gt;='H-32A-WP06 - Debt Service'!AK$24,'H-32A-WP06 - Debt Service'!AK$27/12,0)),"-")</f>
        <v>0</v>
      </c>
      <c r="AO568" s="261">
        <f>IFERROR(IF(-SUM(AO$20:AO567)+AO$15&lt;0.000001,0,IF($C568&gt;='H-32A-WP06 - Debt Service'!AL$24,'H-32A-WP06 - Debt Service'!AL$27/12,0)),"-")</f>
        <v>0</v>
      </c>
      <c r="AP568" s="261">
        <f>IFERROR(IF(-SUM(AP$20:AP567)+AP$15&lt;0.000001,0,IF($C568&gt;='H-32A-WP06 - Debt Service'!AM$24,'H-32A-WP06 - Debt Service'!AM$27/12,0)),"-")</f>
        <v>0</v>
      </c>
      <c r="AQ568" s="261">
        <f>IFERROR(IF(-SUM(AQ$20:AQ567)+AQ$15&lt;0.000001,0,IF($C568&gt;='H-32A-WP06 - Debt Service'!AN$24,'H-32A-WP06 - Debt Service'!AN$27/12,0)),"-")</f>
        <v>0</v>
      </c>
      <c r="AR568" s="261">
        <f>IFERROR(IF(-SUM(AR$20:AR567)+AR$15&lt;0.000001,0,IF($C568&gt;='H-32A-WP06 - Debt Service'!AO$24,'H-32A-WP06 - Debt Service'!AO$27/12,0)),"-")</f>
        <v>0</v>
      </c>
      <c r="AS568" s="261">
        <f>IFERROR(IF(-SUM(AS$20:AS567)+AS$15&lt;0.000001,0,IF($C568&gt;='H-32A-WP06 - Debt Service'!AP$24,'H-32A-WP06 - Debt Service'!AP$27/12,0)),"-")</f>
        <v>0</v>
      </c>
      <c r="AT568" s="261">
        <f>IFERROR(IF(-SUM(AT$20:AT567)+AT$15&lt;0.000001,0,IF($C568&gt;='H-32A-WP06 - Debt Service'!AQ$24,'H-32A-WP06 - Debt Service'!AQ$27/12,0)),"-")</f>
        <v>0</v>
      </c>
    </row>
    <row r="569" spans="2:46" x14ac:dyDescent="0.35">
      <c r="B569" s="252">
        <f t="shared" si="35"/>
        <v>2064</v>
      </c>
      <c r="C569" s="273">
        <f t="shared" si="37"/>
        <v>60176</v>
      </c>
      <c r="D569" s="273"/>
      <c r="E569" s="261">
        <f>IFERROR(IF(-SUM(E$20:E568)+E$15&lt;0.000001,0,IF($C569&gt;='H-32A-WP06 - Debt Service'!C$24,'H-32A-WP06 - Debt Service'!C$27/12,0)),"-")</f>
        <v>0</v>
      </c>
      <c r="F569" s="261">
        <f>IFERROR(IF(-SUM(F$20:F568)+F$15&lt;0.000001,0,IF($C569&gt;='H-32A-WP06 - Debt Service'!D$24,'H-32A-WP06 - Debt Service'!D$27/12,0)),"-")</f>
        <v>0</v>
      </c>
      <c r="G569" s="261">
        <f>IFERROR(IF(-SUM(G$20:G568)+G$15&lt;0.000001,0,IF($C569&gt;='H-32A-WP06 - Debt Service'!E$24,'H-32A-WP06 - Debt Service'!E$27/12,0)),"-")</f>
        <v>0</v>
      </c>
      <c r="H569" s="261">
        <f>IFERROR(IF(-SUM(H$20:H568)+H$15&lt;0.000001,0,IF($C569&gt;='H-32A-WP06 - Debt Service'!F$24,'H-32A-WP06 - Debt Service'!F$27/12,0)),"-")</f>
        <v>0</v>
      </c>
      <c r="I569" s="261">
        <f>IFERROR(IF(-SUM(I$20:I568)+I$15&lt;0.000001,0,IF($C569&gt;='H-32A-WP06 - Debt Service'!G$24,'H-32A-WP06 - Debt Service'!G$27/12,0)),"-")</f>
        <v>0</v>
      </c>
      <c r="J569" s="261">
        <f>IFERROR(IF(-SUM(J$20:J568)+J$15&lt;0.000001,0,IF($C569&gt;='H-32A-WP06 - Debt Service'!H$24,'H-32A-WP06 - Debt Service'!H$27/12,0)),"-")</f>
        <v>0</v>
      </c>
      <c r="K569" s="261">
        <f>IFERROR(IF(-SUM(K$20:K568)+K$15&lt;0.000001,0,IF($C569&gt;='H-32A-WP06 - Debt Service'!I$24,'H-32A-WP06 - Debt Service'!I$27/12,0)),"-")</f>
        <v>0</v>
      </c>
      <c r="L569" s="261">
        <f>IFERROR(IF(-SUM(L$20:L568)+L$15&lt;0.000001,0,IF($C569&gt;='H-32A-WP06 - Debt Service'!J$24,'H-32A-WP06 - Debt Service'!J$27/12,0)),"-")</f>
        <v>0</v>
      </c>
      <c r="M569" s="261">
        <f>IFERROR(IF(-SUM(M$20:M568)+M$15&lt;0.000001,0,IF($C569&gt;='H-32A-WP06 - Debt Service'!K$24,'H-32A-WP06 - Debt Service'!K$27/12,0)),"-")</f>
        <v>0</v>
      </c>
      <c r="N569" s="261"/>
      <c r="O569" s="261"/>
      <c r="P569" s="261">
        <f>IFERROR(IF(-SUM(P$20:P568)+P$15&lt;0.000001,0,IF($C569&gt;='H-32A-WP06 - Debt Service'!M$24,'H-32A-WP06 - Debt Service'!M$27/12,0)),"-")</f>
        <v>0</v>
      </c>
      <c r="Q569" s="261">
        <f>IFERROR(IF(-SUM(Q$20:Q568)+Q$15&lt;0.000001,0,IF($C569&gt;='H-32A-WP06 - Debt Service'!L$24,'H-32A-WP06 - Debt Service'!L$27/12,0)),"-")</f>
        <v>0</v>
      </c>
      <c r="R569" s="261">
        <f>IFERROR(IF(-SUM(R$20:R568)+R$15&lt;0.000001,0,IF($C569&gt;='H-32A-WP06 - Debt Service'!S$24,'H-32A-WP06 - Debt Service'!S$27/12,0)),"-")</f>
        <v>0</v>
      </c>
      <c r="S569" s="261">
        <f>IFERROR(IF(-SUM(S$20:S568)+S$15&lt;0.000001,0,IF($C569&gt;='H-32A-WP06 - Debt Service'!O$24,'H-32A-WP06 - Debt Service'!O$27/12,0)),"-")</f>
        <v>0</v>
      </c>
      <c r="T569" s="261">
        <f>IFERROR(IF(-SUM(T$20:T568)+T$15&lt;0.000001,0,IF($C569&gt;='H-32A-WP06 - Debt Service'!#REF!,'H-32A-WP06 - Debt Service'!#REF!/12,0)),"-")</f>
        <v>0</v>
      </c>
      <c r="U569" s="261">
        <f>IFERROR(IF(-SUM(U$20:U568)+U$15&lt;0.000001,0,IF($C569&gt;='H-32A-WP06 - Debt Service'!T$24,'H-32A-WP06 - Debt Service'!T$27/12,0)),"-")</f>
        <v>0</v>
      </c>
      <c r="V569" s="261">
        <f>IFERROR(IF(-SUM(V$20:V568)+V$15&lt;0.000001,0,IF($C569&gt;='H-32A-WP06 - Debt Service'!N$24,'H-32A-WP06 - Debt Service'!N$27/12,0)),"-")</f>
        <v>0</v>
      </c>
      <c r="W569" s="261">
        <f>IFERROR(IF(-SUM(W$20:W568)+W$15&lt;0.000001,0,IF($C569&gt;='H-32A-WP06 - Debt Service'!Q$24,'H-32A-WP06 - Debt Service'!Q$27/12,0)),"-")</f>
        <v>0</v>
      </c>
      <c r="X569" s="261">
        <f>IFERROR(IF(-SUM(X$20:X568)+X$15&lt;0.000001,0,IF($C569&gt;='H-32A-WP06 - Debt Service'!T$24,'H-32A-WP06 - Debt Service'!T$27/12,0)),"-")</f>
        <v>0</v>
      </c>
      <c r="Y569" s="261">
        <f>IFERROR(IF(-SUM(Y$20:Y568)+Y$15&lt;0.000001,0,IF($C569&gt;='H-32A-WP06 - Debt Service'!#REF!,'H-32A-WP06 - Debt Service'!#REF!/12,0)),"-")</f>
        <v>0</v>
      </c>
      <c r="Z569" s="261">
        <f>IFERROR(IF(-SUM(Z$20:Z568)+Z$15&lt;0.000001,0,IF($C569&gt;='H-32A-WP06 - Debt Service'!S$24,'H-32A-WP06 - Debt Service'!S$27/12,0)),"-")</f>
        <v>0</v>
      </c>
      <c r="AA569" s="261">
        <f>IFERROR(IF(-SUM(AA$20:AA568)+AA$15&lt;0.000001,0,IF($C569&gt;='H-32A-WP06 - Debt Service'!R$24,'H-32A-WP06 - Debt Service'!R$27/12,0)),"-")</f>
        <v>0</v>
      </c>
      <c r="AB569" s="261">
        <f>IFERROR(IF(-SUM(AB$20:AB568)+AB$15&lt;0.000001,0,IF($C569&gt;='H-32A-WP06 - Debt Service'!P$24,'H-32A-WP06 - Debt Service'!P$27/12,0)),"-")</f>
        <v>0</v>
      </c>
      <c r="AC569" s="261">
        <f>IFERROR(IF(-SUM(AC$20:AC568)+AC$15&lt;0.000001,0,IF($C569&gt;='H-32A-WP06 - Debt Service'!#REF!,'H-32A-WP06 - Debt Service'!#REF!/12,0)),"-")</f>
        <v>0</v>
      </c>
      <c r="AD569" s="261">
        <f>IFERROR(IF(-SUM(AD$20:AD568)+AD$15&lt;0.000001,0,IF($C569&gt;='H-32A-WP06 - Debt Service'!#REF!,'H-32A-WP06 - Debt Service'!#REF!/12,0)),"-")</f>
        <v>0</v>
      </c>
      <c r="AE569" s="261">
        <f>IFERROR(IF(-SUM(AE$20:AE568)+AE$15&lt;0.000001,0,IF($C569&gt;='H-32A-WP06 - Debt Service'!#REF!,'H-32A-WP06 - Debt Service'!#REF!/12,0)),"-")</f>
        <v>0</v>
      </c>
      <c r="AF569" s="261">
        <f>IFERROR(IF(-SUM(AF$20:AF568)+AF$15&lt;0.000001,0,IF($C569&gt;='H-32A-WP06 - Debt Service'!#REF!,'H-32A-WP06 - Debt Service'!#REF!/12,0)),"-")</f>
        <v>0</v>
      </c>
      <c r="AH569" s="252">
        <f t="shared" si="36"/>
        <v>2064</v>
      </c>
      <c r="AI569" s="273">
        <f t="shared" si="38"/>
        <v>60176</v>
      </c>
      <c r="AJ569" s="273"/>
      <c r="AK569" s="261" t="str">
        <f>IFERROR(IF(-SUM(AK$20:AK568)+AK$15&lt;0.000001,0,IF($C569&gt;='H-32A-WP06 - Debt Service'!AH$24,'H-32A-WP06 - Debt Service'!AH$27/12,0)),"-")</f>
        <v>-</v>
      </c>
      <c r="AL569" s="261">
        <f>IFERROR(IF(-SUM(AL$20:AL568)+AL$15&lt;0.000001,0,IF($C569&gt;='H-32A-WP06 - Debt Service'!AI$24,'H-32A-WP06 - Debt Service'!AI$27/12,0)),"-")</f>
        <v>0</v>
      </c>
      <c r="AM569" s="261">
        <f>IFERROR(IF(-SUM(AM$20:AM568)+AM$15&lt;0.000001,0,IF($C569&gt;='H-32A-WP06 - Debt Service'!AJ$24,'H-32A-WP06 - Debt Service'!AJ$27/12,0)),"-")</f>
        <v>0</v>
      </c>
      <c r="AN569" s="261">
        <f>IFERROR(IF(-SUM(AN$20:AN568)+AN$15&lt;0.000001,0,IF($C569&gt;='H-32A-WP06 - Debt Service'!AK$24,'H-32A-WP06 - Debt Service'!AK$27/12,0)),"-")</f>
        <v>0</v>
      </c>
      <c r="AO569" s="261">
        <f>IFERROR(IF(-SUM(AO$20:AO568)+AO$15&lt;0.000001,0,IF($C569&gt;='H-32A-WP06 - Debt Service'!AL$24,'H-32A-WP06 - Debt Service'!AL$27/12,0)),"-")</f>
        <v>0</v>
      </c>
      <c r="AP569" s="261">
        <f>IFERROR(IF(-SUM(AP$20:AP568)+AP$15&lt;0.000001,0,IF($C569&gt;='H-32A-WP06 - Debt Service'!AM$24,'H-32A-WP06 - Debt Service'!AM$27/12,0)),"-")</f>
        <v>0</v>
      </c>
      <c r="AQ569" s="261">
        <f>IFERROR(IF(-SUM(AQ$20:AQ568)+AQ$15&lt;0.000001,0,IF($C569&gt;='H-32A-WP06 - Debt Service'!AN$24,'H-32A-WP06 - Debt Service'!AN$27/12,0)),"-")</f>
        <v>0</v>
      </c>
      <c r="AR569" s="261">
        <f>IFERROR(IF(-SUM(AR$20:AR568)+AR$15&lt;0.000001,0,IF($C569&gt;='H-32A-WP06 - Debt Service'!AO$24,'H-32A-WP06 - Debt Service'!AO$27/12,0)),"-")</f>
        <v>0</v>
      </c>
      <c r="AS569" s="261">
        <f>IFERROR(IF(-SUM(AS$20:AS568)+AS$15&lt;0.000001,0,IF($C569&gt;='H-32A-WP06 - Debt Service'!AP$24,'H-32A-WP06 - Debt Service'!AP$27/12,0)),"-")</f>
        <v>0</v>
      </c>
      <c r="AT569" s="261">
        <f>IFERROR(IF(-SUM(AT$20:AT568)+AT$15&lt;0.000001,0,IF($C569&gt;='H-32A-WP06 - Debt Service'!AQ$24,'H-32A-WP06 - Debt Service'!AQ$27/12,0)),"-")</f>
        <v>0</v>
      </c>
    </row>
    <row r="570" spans="2:46" x14ac:dyDescent="0.35">
      <c r="B570" s="252">
        <f t="shared" si="35"/>
        <v>2064</v>
      </c>
      <c r="C570" s="273">
        <f t="shared" si="37"/>
        <v>60207</v>
      </c>
      <c r="D570" s="273"/>
      <c r="E570" s="261">
        <f>IFERROR(IF(-SUM(E$20:E569)+E$15&lt;0.000001,0,IF($C570&gt;='H-32A-WP06 - Debt Service'!C$24,'H-32A-WP06 - Debt Service'!C$27/12,0)),"-")</f>
        <v>0</v>
      </c>
      <c r="F570" s="261">
        <f>IFERROR(IF(-SUM(F$20:F569)+F$15&lt;0.000001,0,IF($C570&gt;='H-32A-WP06 - Debt Service'!D$24,'H-32A-WP06 - Debt Service'!D$27/12,0)),"-")</f>
        <v>0</v>
      </c>
      <c r="G570" s="261">
        <f>IFERROR(IF(-SUM(G$20:G569)+G$15&lt;0.000001,0,IF($C570&gt;='H-32A-WP06 - Debt Service'!E$24,'H-32A-WP06 - Debt Service'!E$27/12,0)),"-")</f>
        <v>0</v>
      </c>
      <c r="H570" s="261">
        <f>IFERROR(IF(-SUM(H$20:H569)+H$15&lt;0.000001,0,IF($C570&gt;='H-32A-WP06 - Debt Service'!F$24,'H-32A-WP06 - Debt Service'!F$27/12,0)),"-")</f>
        <v>0</v>
      </c>
      <c r="I570" s="261">
        <f>IFERROR(IF(-SUM(I$20:I569)+I$15&lt;0.000001,0,IF($C570&gt;='H-32A-WP06 - Debt Service'!G$24,'H-32A-WP06 - Debt Service'!G$27/12,0)),"-")</f>
        <v>0</v>
      </c>
      <c r="J570" s="261">
        <f>IFERROR(IF(-SUM(J$20:J569)+J$15&lt;0.000001,0,IF($C570&gt;='H-32A-WP06 - Debt Service'!H$24,'H-32A-WP06 - Debt Service'!H$27/12,0)),"-")</f>
        <v>0</v>
      </c>
      <c r="K570" s="261">
        <f>IFERROR(IF(-SUM(K$20:K569)+K$15&lt;0.000001,0,IF($C570&gt;='H-32A-WP06 - Debt Service'!I$24,'H-32A-WP06 - Debt Service'!I$27/12,0)),"-")</f>
        <v>0</v>
      </c>
      <c r="L570" s="261">
        <f>IFERROR(IF(-SUM(L$20:L569)+L$15&lt;0.000001,0,IF($C570&gt;='H-32A-WP06 - Debt Service'!J$24,'H-32A-WP06 - Debt Service'!J$27/12,0)),"-")</f>
        <v>0</v>
      </c>
      <c r="M570" s="261">
        <f>IFERROR(IF(-SUM(M$20:M569)+M$15&lt;0.000001,0,IF($C570&gt;='H-32A-WP06 - Debt Service'!K$24,'H-32A-WP06 - Debt Service'!K$27/12,0)),"-")</f>
        <v>0</v>
      </c>
      <c r="N570" s="261"/>
      <c r="O570" s="261"/>
      <c r="P570" s="261">
        <f>IFERROR(IF(-SUM(P$20:P569)+P$15&lt;0.000001,0,IF($C570&gt;='H-32A-WP06 - Debt Service'!M$24,'H-32A-WP06 - Debt Service'!M$27/12,0)),"-")</f>
        <v>0</v>
      </c>
      <c r="Q570" s="261">
        <f>IFERROR(IF(-SUM(Q$20:Q569)+Q$15&lt;0.000001,0,IF($C570&gt;='H-32A-WP06 - Debt Service'!L$24,'H-32A-WP06 - Debt Service'!L$27/12,0)),"-")</f>
        <v>0</v>
      </c>
      <c r="R570" s="261">
        <f>IFERROR(IF(-SUM(R$20:R569)+R$15&lt;0.000001,0,IF($C570&gt;='H-32A-WP06 - Debt Service'!S$24,'H-32A-WP06 - Debt Service'!S$27/12,0)),"-")</f>
        <v>0</v>
      </c>
      <c r="S570" s="261">
        <f>IFERROR(IF(-SUM(S$20:S569)+S$15&lt;0.000001,0,IF($C570&gt;='H-32A-WP06 - Debt Service'!O$24,'H-32A-WP06 - Debt Service'!O$27/12,0)),"-")</f>
        <v>0</v>
      </c>
      <c r="T570" s="261">
        <f>IFERROR(IF(-SUM(T$20:T569)+T$15&lt;0.000001,0,IF($C570&gt;='H-32A-WP06 - Debt Service'!#REF!,'H-32A-WP06 - Debt Service'!#REF!/12,0)),"-")</f>
        <v>0</v>
      </c>
      <c r="U570" s="261">
        <f>IFERROR(IF(-SUM(U$20:U569)+U$15&lt;0.000001,0,IF($C570&gt;='H-32A-WP06 - Debt Service'!T$24,'H-32A-WP06 - Debt Service'!T$27/12,0)),"-")</f>
        <v>0</v>
      </c>
      <c r="V570" s="261">
        <f>IFERROR(IF(-SUM(V$20:V569)+V$15&lt;0.000001,0,IF($C570&gt;='H-32A-WP06 - Debt Service'!N$24,'H-32A-WP06 - Debt Service'!N$27/12,0)),"-")</f>
        <v>0</v>
      </c>
      <c r="W570" s="261">
        <f>IFERROR(IF(-SUM(W$20:W569)+W$15&lt;0.000001,0,IF($C570&gt;='H-32A-WP06 - Debt Service'!Q$24,'H-32A-WP06 - Debt Service'!Q$27/12,0)),"-")</f>
        <v>0</v>
      </c>
      <c r="X570" s="261">
        <f>IFERROR(IF(-SUM(X$20:X569)+X$15&lt;0.000001,0,IF($C570&gt;='H-32A-WP06 - Debt Service'!T$24,'H-32A-WP06 - Debt Service'!T$27/12,0)),"-")</f>
        <v>0</v>
      </c>
      <c r="Y570" s="261">
        <f>IFERROR(IF(-SUM(Y$20:Y569)+Y$15&lt;0.000001,0,IF($C570&gt;='H-32A-WP06 - Debt Service'!#REF!,'H-32A-WP06 - Debt Service'!#REF!/12,0)),"-")</f>
        <v>0</v>
      </c>
      <c r="Z570" s="261">
        <f>IFERROR(IF(-SUM(Z$20:Z569)+Z$15&lt;0.000001,0,IF($C570&gt;='H-32A-WP06 - Debt Service'!S$24,'H-32A-WP06 - Debt Service'!S$27/12,0)),"-")</f>
        <v>0</v>
      </c>
      <c r="AA570" s="261">
        <f>IFERROR(IF(-SUM(AA$20:AA569)+AA$15&lt;0.000001,0,IF($C570&gt;='H-32A-WP06 - Debt Service'!R$24,'H-32A-WP06 - Debt Service'!R$27/12,0)),"-")</f>
        <v>0</v>
      </c>
      <c r="AB570" s="261">
        <f>IFERROR(IF(-SUM(AB$20:AB569)+AB$15&lt;0.000001,0,IF($C570&gt;='H-32A-WP06 - Debt Service'!P$24,'H-32A-WP06 - Debt Service'!P$27/12,0)),"-")</f>
        <v>0</v>
      </c>
      <c r="AC570" s="261">
        <f>IFERROR(IF(-SUM(AC$20:AC569)+AC$15&lt;0.000001,0,IF($C570&gt;='H-32A-WP06 - Debt Service'!#REF!,'H-32A-WP06 - Debt Service'!#REF!/12,0)),"-")</f>
        <v>0</v>
      </c>
      <c r="AD570" s="261">
        <f>IFERROR(IF(-SUM(AD$20:AD569)+AD$15&lt;0.000001,0,IF($C570&gt;='H-32A-WP06 - Debt Service'!#REF!,'H-32A-WP06 - Debt Service'!#REF!/12,0)),"-")</f>
        <v>0</v>
      </c>
      <c r="AE570" s="261">
        <f>IFERROR(IF(-SUM(AE$20:AE569)+AE$15&lt;0.000001,0,IF($C570&gt;='H-32A-WP06 - Debt Service'!#REF!,'H-32A-WP06 - Debt Service'!#REF!/12,0)),"-")</f>
        <v>0</v>
      </c>
      <c r="AF570" s="261">
        <f>IFERROR(IF(-SUM(AF$20:AF569)+AF$15&lt;0.000001,0,IF($C570&gt;='H-32A-WP06 - Debt Service'!#REF!,'H-32A-WP06 - Debt Service'!#REF!/12,0)),"-")</f>
        <v>0</v>
      </c>
      <c r="AH570" s="252">
        <f t="shared" si="36"/>
        <v>2064</v>
      </c>
      <c r="AI570" s="273">
        <f t="shared" si="38"/>
        <v>60207</v>
      </c>
      <c r="AJ570" s="273"/>
      <c r="AK570" s="261" t="str">
        <f>IFERROR(IF(-SUM(AK$20:AK569)+AK$15&lt;0.000001,0,IF($C570&gt;='H-32A-WP06 - Debt Service'!AH$24,'H-32A-WP06 - Debt Service'!AH$27/12,0)),"-")</f>
        <v>-</v>
      </c>
      <c r="AL570" s="261">
        <f>IFERROR(IF(-SUM(AL$20:AL569)+AL$15&lt;0.000001,0,IF($C570&gt;='H-32A-WP06 - Debt Service'!AI$24,'H-32A-WP06 - Debt Service'!AI$27/12,0)),"-")</f>
        <v>0</v>
      </c>
      <c r="AM570" s="261">
        <f>IFERROR(IF(-SUM(AM$20:AM569)+AM$15&lt;0.000001,0,IF($C570&gt;='H-32A-WP06 - Debt Service'!AJ$24,'H-32A-WP06 - Debt Service'!AJ$27/12,0)),"-")</f>
        <v>0</v>
      </c>
      <c r="AN570" s="261">
        <f>IFERROR(IF(-SUM(AN$20:AN569)+AN$15&lt;0.000001,0,IF($C570&gt;='H-32A-WP06 - Debt Service'!AK$24,'H-32A-WP06 - Debt Service'!AK$27/12,0)),"-")</f>
        <v>0</v>
      </c>
      <c r="AO570" s="261">
        <f>IFERROR(IF(-SUM(AO$20:AO569)+AO$15&lt;0.000001,0,IF($C570&gt;='H-32A-WP06 - Debt Service'!AL$24,'H-32A-WP06 - Debt Service'!AL$27/12,0)),"-")</f>
        <v>0</v>
      </c>
      <c r="AP570" s="261">
        <f>IFERROR(IF(-SUM(AP$20:AP569)+AP$15&lt;0.000001,0,IF($C570&gt;='H-32A-WP06 - Debt Service'!AM$24,'H-32A-WP06 - Debt Service'!AM$27/12,0)),"-")</f>
        <v>0</v>
      </c>
      <c r="AQ570" s="261">
        <f>IFERROR(IF(-SUM(AQ$20:AQ569)+AQ$15&lt;0.000001,0,IF($C570&gt;='H-32A-WP06 - Debt Service'!AN$24,'H-32A-WP06 - Debt Service'!AN$27/12,0)),"-")</f>
        <v>0</v>
      </c>
      <c r="AR570" s="261">
        <f>IFERROR(IF(-SUM(AR$20:AR569)+AR$15&lt;0.000001,0,IF($C570&gt;='H-32A-WP06 - Debt Service'!AO$24,'H-32A-WP06 - Debt Service'!AO$27/12,0)),"-")</f>
        <v>0</v>
      </c>
      <c r="AS570" s="261">
        <f>IFERROR(IF(-SUM(AS$20:AS569)+AS$15&lt;0.000001,0,IF($C570&gt;='H-32A-WP06 - Debt Service'!AP$24,'H-32A-WP06 - Debt Service'!AP$27/12,0)),"-")</f>
        <v>0</v>
      </c>
      <c r="AT570" s="261">
        <f>IFERROR(IF(-SUM(AT$20:AT569)+AT$15&lt;0.000001,0,IF($C570&gt;='H-32A-WP06 - Debt Service'!AQ$24,'H-32A-WP06 - Debt Service'!AQ$27/12,0)),"-")</f>
        <v>0</v>
      </c>
    </row>
    <row r="571" spans="2:46" x14ac:dyDescent="0.35">
      <c r="B571" s="252">
        <f t="shared" si="35"/>
        <v>2064</v>
      </c>
      <c r="C571" s="273">
        <f t="shared" si="37"/>
        <v>60237</v>
      </c>
      <c r="D571" s="273"/>
      <c r="E571" s="261">
        <f>IFERROR(IF(-SUM(E$20:E570)+E$15&lt;0.000001,0,IF($C571&gt;='H-32A-WP06 - Debt Service'!C$24,'H-32A-WP06 - Debt Service'!C$27/12,0)),"-")</f>
        <v>0</v>
      </c>
      <c r="F571" s="261">
        <f>IFERROR(IF(-SUM(F$20:F570)+F$15&lt;0.000001,0,IF($C571&gt;='H-32A-WP06 - Debt Service'!D$24,'H-32A-WP06 - Debt Service'!D$27/12,0)),"-")</f>
        <v>0</v>
      </c>
      <c r="G571" s="261">
        <f>IFERROR(IF(-SUM(G$20:G570)+G$15&lt;0.000001,0,IF($C571&gt;='H-32A-WP06 - Debt Service'!E$24,'H-32A-WP06 - Debt Service'!E$27/12,0)),"-")</f>
        <v>0</v>
      </c>
      <c r="H571" s="261">
        <f>IFERROR(IF(-SUM(H$20:H570)+H$15&lt;0.000001,0,IF($C571&gt;='H-32A-WP06 - Debt Service'!F$24,'H-32A-WP06 - Debt Service'!F$27/12,0)),"-")</f>
        <v>0</v>
      </c>
      <c r="I571" s="261">
        <f>IFERROR(IF(-SUM(I$20:I570)+I$15&lt;0.000001,0,IF($C571&gt;='H-32A-WP06 - Debt Service'!G$24,'H-32A-WP06 - Debt Service'!G$27/12,0)),"-")</f>
        <v>0</v>
      </c>
      <c r="J571" s="261">
        <f>IFERROR(IF(-SUM(J$20:J570)+J$15&lt;0.000001,0,IF($C571&gt;='H-32A-WP06 - Debt Service'!H$24,'H-32A-WP06 - Debt Service'!H$27/12,0)),"-")</f>
        <v>0</v>
      </c>
      <c r="K571" s="261">
        <f>IFERROR(IF(-SUM(K$20:K570)+K$15&lt;0.000001,0,IF($C571&gt;='H-32A-WP06 - Debt Service'!I$24,'H-32A-WP06 - Debt Service'!I$27/12,0)),"-")</f>
        <v>0</v>
      </c>
      <c r="L571" s="261">
        <f>IFERROR(IF(-SUM(L$20:L570)+L$15&lt;0.000001,0,IF($C571&gt;='H-32A-WP06 - Debt Service'!J$24,'H-32A-WP06 - Debt Service'!J$27/12,0)),"-")</f>
        <v>0</v>
      </c>
      <c r="M571" s="261">
        <f>IFERROR(IF(-SUM(M$20:M570)+M$15&lt;0.000001,0,IF($C571&gt;='H-32A-WP06 - Debt Service'!K$24,'H-32A-WP06 - Debt Service'!K$27/12,0)),"-")</f>
        <v>0</v>
      </c>
      <c r="N571" s="261"/>
      <c r="O571" s="261"/>
      <c r="P571" s="261">
        <f>IFERROR(IF(-SUM(P$20:P570)+P$15&lt;0.000001,0,IF($C571&gt;='H-32A-WP06 - Debt Service'!M$24,'H-32A-WP06 - Debt Service'!M$27/12,0)),"-")</f>
        <v>0</v>
      </c>
      <c r="Q571" s="261">
        <f>IFERROR(IF(-SUM(Q$20:Q570)+Q$15&lt;0.000001,0,IF($C571&gt;='H-32A-WP06 - Debt Service'!L$24,'H-32A-WP06 - Debt Service'!L$27/12,0)),"-")</f>
        <v>0</v>
      </c>
      <c r="R571" s="261">
        <f>IFERROR(IF(-SUM(R$20:R570)+R$15&lt;0.000001,0,IF($C571&gt;='H-32A-WP06 - Debt Service'!S$24,'H-32A-WP06 - Debt Service'!S$27/12,0)),"-")</f>
        <v>0</v>
      </c>
      <c r="S571" s="261">
        <f>IFERROR(IF(-SUM(S$20:S570)+S$15&lt;0.000001,0,IF($C571&gt;='H-32A-WP06 - Debt Service'!O$24,'H-32A-WP06 - Debt Service'!O$27/12,0)),"-")</f>
        <v>0</v>
      </c>
      <c r="T571" s="261">
        <f>IFERROR(IF(-SUM(T$20:T570)+T$15&lt;0.000001,0,IF($C571&gt;='H-32A-WP06 - Debt Service'!#REF!,'H-32A-WP06 - Debt Service'!#REF!/12,0)),"-")</f>
        <v>0</v>
      </c>
      <c r="U571" s="261">
        <f>IFERROR(IF(-SUM(U$20:U570)+U$15&lt;0.000001,0,IF($C571&gt;='H-32A-WP06 - Debt Service'!T$24,'H-32A-WP06 - Debt Service'!T$27/12,0)),"-")</f>
        <v>0</v>
      </c>
      <c r="V571" s="261">
        <f>IFERROR(IF(-SUM(V$20:V570)+V$15&lt;0.000001,0,IF($C571&gt;='H-32A-WP06 - Debt Service'!N$24,'H-32A-WP06 - Debt Service'!N$27/12,0)),"-")</f>
        <v>0</v>
      </c>
      <c r="W571" s="261">
        <f>IFERROR(IF(-SUM(W$20:W570)+W$15&lt;0.000001,0,IF($C571&gt;='H-32A-WP06 - Debt Service'!Q$24,'H-32A-WP06 - Debt Service'!Q$27/12,0)),"-")</f>
        <v>0</v>
      </c>
      <c r="X571" s="261">
        <f>IFERROR(IF(-SUM(X$20:X570)+X$15&lt;0.000001,0,IF($C571&gt;='H-32A-WP06 - Debt Service'!T$24,'H-32A-WP06 - Debt Service'!T$27/12,0)),"-")</f>
        <v>0</v>
      </c>
      <c r="Y571" s="261">
        <f>IFERROR(IF(-SUM(Y$20:Y570)+Y$15&lt;0.000001,0,IF($C571&gt;='H-32A-WP06 - Debt Service'!#REF!,'H-32A-WP06 - Debt Service'!#REF!/12,0)),"-")</f>
        <v>0</v>
      </c>
      <c r="Z571" s="261">
        <f>IFERROR(IF(-SUM(Z$20:Z570)+Z$15&lt;0.000001,0,IF($C571&gt;='H-32A-WP06 - Debt Service'!S$24,'H-32A-WP06 - Debt Service'!S$27/12,0)),"-")</f>
        <v>0</v>
      </c>
      <c r="AA571" s="261">
        <f>IFERROR(IF(-SUM(AA$20:AA570)+AA$15&lt;0.000001,0,IF($C571&gt;='H-32A-WP06 - Debt Service'!R$24,'H-32A-WP06 - Debt Service'!R$27/12,0)),"-")</f>
        <v>0</v>
      </c>
      <c r="AB571" s="261">
        <f>IFERROR(IF(-SUM(AB$20:AB570)+AB$15&lt;0.000001,0,IF($C571&gt;='H-32A-WP06 - Debt Service'!P$24,'H-32A-WP06 - Debt Service'!P$27/12,0)),"-")</f>
        <v>0</v>
      </c>
      <c r="AC571" s="261">
        <f>IFERROR(IF(-SUM(AC$20:AC570)+AC$15&lt;0.000001,0,IF($C571&gt;='H-32A-WP06 - Debt Service'!#REF!,'H-32A-WP06 - Debt Service'!#REF!/12,0)),"-")</f>
        <v>0</v>
      </c>
      <c r="AD571" s="261">
        <f>IFERROR(IF(-SUM(AD$20:AD570)+AD$15&lt;0.000001,0,IF($C571&gt;='H-32A-WP06 - Debt Service'!#REF!,'H-32A-WP06 - Debt Service'!#REF!/12,0)),"-")</f>
        <v>0</v>
      </c>
      <c r="AE571" s="261">
        <f>IFERROR(IF(-SUM(AE$20:AE570)+AE$15&lt;0.000001,0,IF($C571&gt;='H-32A-WP06 - Debt Service'!#REF!,'H-32A-WP06 - Debt Service'!#REF!/12,0)),"-")</f>
        <v>0</v>
      </c>
      <c r="AF571" s="261">
        <f>IFERROR(IF(-SUM(AF$20:AF570)+AF$15&lt;0.000001,0,IF($C571&gt;='H-32A-WP06 - Debt Service'!#REF!,'H-32A-WP06 - Debt Service'!#REF!/12,0)),"-")</f>
        <v>0</v>
      </c>
      <c r="AH571" s="252">
        <f t="shared" si="36"/>
        <v>2064</v>
      </c>
      <c r="AI571" s="273">
        <f t="shared" si="38"/>
        <v>60237</v>
      </c>
      <c r="AJ571" s="273"/>
      <c r="AK571" s="261" t="str">
        <f>IFERROR(IF(-SUM(AK$20:AK570)+AK$15&lt;0.000001,0,IF($C571&gt;='H-32A-WP06 - Debt Service'!AH$24,'H-32A-WP06 - Debt Service'!AH$27/12,0)),"-")</f>
        <v>-</v>
      </c>
      <c r="AL571" s="261">
        <f>IFERROR(IF(-SUM(AL$20:AL570)+AL$15&lt;0.000001,0,IF($C571&gt;='H-32A-WP06 - Debt Service'!AI$24,'H-32A-WP06 - Debt Service'!AI$27/12,0)),"-")</f>
        <v>0</v>
      </c>
      <c r="AM571" s="261">
        <f>IFERROR(IF(-SUM(AM$20:AM570)+AM$15&lt;0.000001,0,IF($C571&gt;='H-32A-WP06 - Debt Service'!AJ$24,'H-32A-WP06 - Debt Service'!AJ$27/12,0)),"-")</f>
        <v>0</v>
      </c>
      <c r="AN571" s="261">
        <f>IFERROR(IF(-SUM(AN$20:AN570)+AN$15&lt;0.000001,0,IF($C571&gt;='H-32A-WP06 - Debt Service'!AK$24,'H-32A-WP06 - Debt Service'!AK$27/12,0)),"-")</f>
        <v>0</v>
      </c>
      <c r="AO571" s="261">
        <f>IFERROR(IF(-SUM(AO$20:AO570)+AO$15&lt;0.000001,0,IF($C571&gt;='H-32A-WP06 - Debt Service'!AL$24,'H-32A-WP06 - Debt Service'!AL$27/12,0)),"-")</f>
        <v>0</v>
      </c>
      <c r="AP571" s="261">
        <f>IFERROR(IF(-SUM(AP$20:AP570)+AP$15&lt;0.000001,0,IF($C571&gt;='H-32A-WP06 - Debt Service'!AM$24,'H-32A-WP06 - Debt Service'!AM$27/12,0)),"-")</f>
        <v>0</v>
      </c>
      <c r="AQ571" s="261">
        <f>IFERROR(IF(-SUM(AQ$20:AQ570)+AQ$15&lt;0.000001,0,IF($C571&gt;='H-32A-WP06 - Debt Service'!AN$24,'H-32A-WP06 - Debt Service'!AN$27/12,0)),"-")</f>
        <v>0</v>
      </c>
      <c r="AR571" s="261">
        <f>IFERROR(IF(-SUM(AR$20:AR570)+AR$15&lt;0.000001,0,IF($C571&gt;='H-32A-WP06 - Debt Service'!AO$24,'H-32A-WP06 - Debt Service'!AO$27/12,0)),"-")</f>
        <v>0</v>
      </c>
      <c r="AS571" s="261">
        <f>IFERROR(IF(-SUM(AS$20:AS570)+AS$15&lt;0.000001,0,IF($C571&gt;='H-32A-WP06 - Debt Service'!AP$24,'H-32A-WP06 - Debt Service'!AP$27/12,0)),"-")</f>
        <v>0</v>
      </c>
      <c r="AT571" s="261">
        <f>IFERROR(IF(-SUM(AT$20:AT570)+AT$15&lt;0.000001,0,IF($C571&gt;='H-32A-WP06 - Debt Service'!AQ$24,'H-32A-WP06 - Debt Service'!AQ$27/12,0)),"-")</f>
        <v>0</v>
      </c>
    </row>
    <row r="572" spans="2:46" x14ac:dyDescent="0.35">
      <c r="B572" s="252">
        <f t="shared" si="35"/>
        <v>2065</v>
      </c>
      <c r="C572" s="273">
        <f t="shared" si="37"/>
        <v>60268</v>
      </c>
      <c r="D572" s="273"/>
      <c r="E572" s="261">
        <f>IFERROR(IF(-SUM(E$20:E571)+E$15&lt;0.000001,0,IF($C572&gt;='H-32A-WP06 - Debt Service'!C$24,'H-32A-WP06 - Debt Service'!C$27/12,0)),"-")</f>
        <v>0</v>
      </c>
      <c r="F572" s="261">
        <f>IFERROR(IF(-SUM(F$20:F571)+F$15&lt;0.000001,0,IF($C572&gt;='H-32A-WP06 - Debt Service'!D$24,'H-32A-WP06 - Debt Service'!D$27/12,0)),"-")</f>
        <v>0</v>
      </c>
      <c r="G572" s="261">
        <f>IFERROR(IF(-SUM(G$20:G571)+G$15&lt;0.000001,0,IF($C572&gt;='H-32A-WP06 - Debt Service'!E$24,'H-32A-WP06 - Debt Service'!E$27/12,0)),"-")</f>
        <v>0</v>
      </c>
      <c r="H572" s="261">
        <f>IFERROR(IF(-SUM(H$20:H571)+H$15&lt;0.000001,0,IF($C572&gt;='H-32A-WP06 - Debt Service'!F$24,'H-32A-WP06 - Debt Service'!F$27/12,0)),"-")</f>
        <v>0</v>
      </c>
      <c r="I572" s="261">
        <f>IFERROR(IF(-SUM(I$20:I571)+I$15&lt;0.000001,0,IF($C572&gt;='H-32A-WP06 - Debt Service'!G$24,'H-32A-WP06 - Debt Service'!G$27/12,0)),"-")</f>
        <v>0</v>
      </c>
      <c r="J572" s="261">
        <f>IFERROR(IF(-SUM(J$20:J571)+J$15&lt;0.000001,0,IF($C572&gt;='H-32A-WP06 - Debt Service'!H$24,'H-32A-WP06 - Debt Service'!H$27/12,0)),"-")</f>
        <v>0</v>
      </c>
      <c r="K572" s="261">
        <f>IFERROR(IF(-SUM(K$20:K571)+K$15&lt;0.000001,0,IF($C572&gt;='H-32A-WP06 - Debt Service'!I$24,'H-32A-WP06 - Debt Service'!I$27/12,0)),"-")</f>
        <v>0</v>
      </c>
      <c r="L572" s="261">
        <f>IFERROR(IF(-SUM(L$20:L571)+L$15&lt;0.000001,0,IF($C572&gt;='H-32A-WP06 - Debt Service'!J$24,'H-32A-WP06 - Debt Service'!J$27/12,0)),"-")</f>
        <v>0</v>
      </c>
      <c r="M572" s="261">
        <f>IFERROR(IF(-SUM(M$20:M571)+M$15&lt;0.000001,0,IF($C572&gt;='H-32A-WP06 - Debt Service'!K$24,'H-32A-WP06 - Debt Service'!K$27/12,0)),"-")</f>
        <v>0</v>
      </c>
      <c r="N572" s="261"/>
      <c r="O572" s="261"/>
      <c r="P572" s="261">
        <f>IFERROR(IF(-SUM(P$20:P571)+P$15&lt;0.000001,0,IF($C572&gt;='H-32A-WP06 - Debt Service'!M$24,'H-32A-WP06 - Debt Service'!M$27/12,0)),"-")</f>
        <v>0</v>
      </c>
      <c r="Q572" s="261">
        <f>IFERROR(IF(-SUM(Q$20:Q571)+Q$15&lt;0.000001,0,IF($C572&gt;='H-32A-WP06 - Debt Service'!L$24,'H-32A-WP06 - Debt Service'!L$27/12,0)),"-")</f>
        <v>0</v>
      </c>
      <c r="R572" s="261">
        <f>IFERROR(IF(-SUM(R$20:R571)+R$15&lt;0.000001,0,IF($C572&gt;='H-32A-WP06 - Debt Service'!S$24,'H-32A-WP06 - Debt Service'!S$27/12,0)),"-")</f>
        <v>0</v>
      </c>
      <c r="S572" s="261">
        <f>IFERROR(IF(-SUM(S$20:S571)+S$15&lt;0.000001,0,IF($C572&gt;='H-32A-WP06 - Debt Service'!O$24,'H-32A-WP06 - Debt Service'!O$27/12,0)),"-")</f>
        <v>0</v>
      </c>
      <c r="T572" s="261">
        <f>IFERROR(IF(-SUM(T$20:T571)+T$15&lt;0.000001,0,IF($C572&gt;='H-32A-WP06 - Debt Service'!#REF!,'H-32A-WP06 - Debt Service'!#REF!/12,0)),"-")</f>
        <v>0</v>
      </c>
      <c r="U572" s="261">
        <f>IFERROR(IF(-SUM(U$20:U571)+U$15&lt;0.000001,0,IF($C572&gt;='H-32A-WP06 - Debt Service'!T$24,'H-32A-WP06 - Debt Service'!T$27/12,0)),"-")</f>
        <v>0</v>
      </c>
      <c r="V572" s="261">
        <f>IFERROR(IF(-SUM(V$20:V571)+V$15&lt;0.000001,0,IF($C572&gt;='H-32A-WP06 - Debt Service'!N$24,'H-32A-WP06 - Debt Service'!N$27/12,0)),"-")</f>
        <v>0</v>
      </c>
      <c r="W572" s="261">
        <f>IFERROR(IF(-SUM(W$20:W571)+W$15&lt;0.000001,0,IF($C572&gt;='H-32A-WP06 - Debt Service'!Q$24,'H-32A-WP06 - Debt Service'!Q$27/12,0)),"-")</f>
        <v>0</v>
      </c>
      <c r="X572" s="261">
        <f>IFERROR(IF(-SUM(X$20:X571)+X$15&lt;0.000001,0,IF($C572&gt;='H-32A-WP06 - Debt Service'!T$24,'H-32A-WP06 - Debt Service'!T$27/12,0)),"-")</f>
        <v>0</v>
      </c>
      <c r="Y572" s="261">
        <f>IFERROR(IF(-SUM(Y$20:Y571)+Y$15&lt;0.000001,0,IF($C572&gt;='H-32A-WP06 - Debt Service'!#REF!,'H-32A-WP06 - Debt Service'!#REF!/12,0)),"-")</f>
        <v>0</v>
      </c>
      <c r="Z572" s="261">
        <f>IFERROR(IF(-SUM(Z$20:Z571)+Z$15&lt;0.000001,0,IF($C572&gt;='H-32A-WP06 - Debt Service'!S$24,'H-32A-WP06 - Debt Service'!S$27/12,0)),"-")</f>
        <v>0</v>
      </c>
      <c r="AA572" s="261">
        <f>IFERROR(IF(-SUM(AA$20:AA571)+AA$15&lt;0.000001,0,IF($C572&gt;='H-32A-WP06 - Debt Service'!R$24,'H-32A-WP06 - Debt Service'!R$27/12,0)),"-")</f>
        <v>0</v>
      </c>
      <c r="AB572" s="261">
        <f>IFERROR(IF(-SUM(AB$20:AB571)+AB$15&lt;0.000001,0,IF($C572&gt;='H-32A-WP06 - Debt Service'!P$24,'H-32A-WP06 - Debt Service'!P$27/12,0)),"-")</f>
        <v>0</v>
      </c>
      <c r="AC572" s="261">
        <f>IFERROR(IF(-SUM(AC$20:AC571)+AC$15&lt;0.000001,0,IF($C572&gt;='H-32A-WP06 - Debt Service'!#REF!,'H-32A-WP06 - Debt Service'!#REF!/12,0)),"-")</f>
        <v>0</v>
      </c>
      <c r="AD572" s="261">
        <f>IFERROR(IF(-SUM(AD$20:AD571)+AD$15&lt;0.000001,0,IF($C572&gt;='H-32A-WP06 - Debt Service'!#REF!,'H-32A-WP06 - Debt Service'!#REF!/12,0)),"-")</f>
        <v>0</v>
      </c>
      <c r="AE572" s="261">
        <f>IFERROR(IF(-SUM(AE$20:AE571)+AE$15&lt;0.000001,0,IF($C572&gt;='H-32A-WP06 - Debt Service'!#REF!,'H-32A-WP06 - Debt Service'!#REF!/12,0)),"-")</f>
        <v>0</v>
      </c>
      <c r="AF572" s="261">
        <f>IFERROR(IF(-SUM(AF$20:AF571)+AF$15&lt;0.000001,0,IF($C572&gt;='H-32A-WP06 - Debt Service'!#REF!,'H-32A-WP06 - Debt Service'!#REF!/12,0)),"-")</f>
        <v>0</v>
      </c>
      <c r="AH572" s="252">
        <f t="shared" si="36"/>
        <v>2065</v>
      </c>
      <c r="AI572" s="273">
        <f t="shared" si="38"/>
        <v>60268</v>
      </c>
      <c r="AJ572" s="273"/>
      <c r="AK572" s="261" t="str">
        <f>IFERROR(IF(-SUM(AK$20:AK571)+AK$15&lt;0.000001,0,IF($C572&gt;='H-32A-WP06 - Debt Service'!AH$24,'H-32A-WP06 - Debt Service'!AH$27/12,0)),"-")</f>
        <v>-</v>
      </c>
      <c r="AL572" s="261">
        <f>IFERROR(IF(-SUM(AL$20:AL571)+AL$15&lt;0.000001,0,IF($C572&gt;='H-32A-WP06 - Debt Service'!AI$24,'H-32A-WP06 - Debt Service'!AI$27/12,0)),"-")</f>
        <v>0</v>
      </c>
      <c r="AM572" s="261">
        <f>IFERROR(IF(-SUM(AM$20:AM571)+AM$15&lt;0.000001,0,IF($C572&gt;='H-32A-WP06 - Debt Service'!AJ$24,'H-32A-WP06 - Debt Service'!AJ$27/12,0)),"-")</f>
        <v>0</v>
      </c>
      <c r="AN572" s="261">
        <f>IFERROR(IF(-SUM(AN$20:AN571)+AN$15&lt;0.000001,0,IF($C572&gt;='H-32A-WP06 - Debt Service'!AK$24,'H-32A-WP06 - Debt Service'!AK$27/12,0)),"-")</f>
        <v>0</v>
      </c>
      <c r="AO572" s="261">
        <f>IFERROR(IF(-SUM(AO$20:AO571)+AO$15&lt;0.000001,0,IF($C572&gt;='H-32A-WP06 - Debt Service'!AL$24,'H-32A-WP06 - Debt Service'!AL$27/12,0)),"-")</f>
        <v>0</v>
      </c>
      <c r="AP572" s="261">
        <f>IFERROR(IF(-SUM(AP$20:AP571)+AP$15&lt;0.000001,0,IF($C572&gt;='H-32A-WP06 - Debt Service'!AM$24,'H-32A-WP06 - Debt Service'!AM$27/12,0)),"-")</f>
        <v>0</v>
      </c>
      <c r="AQ572" s="261">
        <f>IFERROR(IF(-SUM(AQ$20:AQ571)+AQ$15&lt;0.000001,0,IF($C572&gt;='H-32A-WP06 - Debt Service'!AN$24,'H-32A-WP06 - Debt Service'!AN$27/12,0)),"-")</f>
        <v>0</v>
      </c>
      <c r="AR572" s="261">
        <f>IFERROR(IF(-SUM(AR$20:AR571)+AR$15&lt;0.000001,0,IF($C572&gt;='H-32A-WP06 - Debt Service'!AO$24,'H-32A-WP06 - Debt Service'!AO$27/12,0)),"-")</f>
        <v>0</v>
      </c>
      <c r="AS572" s="261">
        <f>IFERROR(IF(-SUM(AS$20:AS571)+AS$15&lt;0.000001,0,IF($C572&gt;='H-32A-WP06 - Debt Service'!AP$24,'H-32A-WP06 - Debt Service'!AP$27/12,0)),"-")</f>
        <v>0</v>
      </c>
      <c r="AT572" s="261">
        <f>IFERROR(IF(-SUM(AT$20:AT571)+AT$15&lt;0.000001,0,IF($C572&gt;='H-32A-WP06 - Debt Service'!AQ$24,'H-32A-WP06 - Debt Service'!AQ$27/12,0)),"-")</f>
        <v>0</v>
      </c>
    </row>
    <row r="573" spans="2:46" x14ac:dyDescent="0.35">
      <c r="B573" s="252">
        <f t="shared" si="35"/>
        <v>2065</v>
      </c>
      <c r="C573" s="273">
        <f t="shared" si="37"/>
        <v>60299</v>
      </c>
      <c r="D573" s="273"/>
      <c r="E573" s="261">
        <f>IFERROR(IF(-SUM(E$20:E572)+E$15&lt;0.000001,0,IF($C573&gt;='H-32A-WP06 - Debt Service'!C$24,'H-32A-WP06 - Debt Service'!C$27/12,0)),"-")</f>
        <v>0</v>
      </c>
      <c r="F573" s="261">
        <f>IFERROR(IF(-SUM(F$20:F572)+F$15&lt;0.000001,0,IF($C573&gt;='H-32A-WP06 - Debt Service'!D$24,'H-32A-WP06 - Debt Service'!D$27/12,0)),"-")</f>
        <v>0</v>
      </c>
      <c r="G573" s="261">
        <f>IFERROR(IF(-SUM(G$20:G572)+G$15&lt;0.000001,0,IF($C573&gt;='H-32A-WP06 - Debt Service'!E$24,'H-32A-WP06 - Debt Service'!E$27/12,0)),"-")</f>
        <v>0</v>
      </c>
      <c r="H573" s="261">
        <f>IFERROR(IF(-SUM(H$20:H572)+H$15&lt;0.000001,0,IF($C573&gt;='H-32A-WP06 - Debt Service'!F$24,'H-32A-WP06 - Debt Service'!F$27/12,0)),"-")</f>
        <v>0</v>
      </c>
      <c r="I573" s="261">
        <f>IFERROR(IF(-SUM(I$20:I572)+I$15&lt;0.000001,0,IF($C573&gt;='H-32A-WP06 - Debt Service'!G$24,'H-32A-WP06 - Debt Service'!G$27/12,0)),"-")</f>
        <v>0</v>
      </c>
      <c r="J573" s="261">
        <f>IFERROR(IF(-SUM(J$20:J572)+J$15&lt;0.000001,0,IF($C573&gt;='H-32A-WP06 - Debt Service'!H$24,'H-32A-WP06 - Debt Service'!H$27/12,0)),"-")</f>
        <v>0</v>
      </c>
      <c r="K573" s="261">
        <f>IFERROR(IF(-SUM(K$20:K572)+K$15&lt;0.000001,0,IF($C573&gt;='H-32A-WP06 - Debt Service'!I$24,'H-32A-WP06 - Debt Service'!I$27/12,0)),"-")</f>
        <v>0</v>
      </c>
      <c r="L573" s="261">
        <f>IFERROR(IF(-SUM(L$20:L572)+L$15&lt;0.000001,0,IF($C573&gt;='H-32A-WP06 - Debt Service'!J$24,'H-32A-WP06 - Debt Service'!J$27/12,0)),"-")</f>
        <v>0</v>
      </c>
      <c r="M573" s="261">
        <f>IFERROR(IF(-SUM(M$20:M572)+M$15&lt;0.000001,0,IF($C573&gt;='H-32A-WP06 - Debt Service'!K$24,'H-32A-WP06 - Debt Service'!K$27/12,0)),"-")</f>
        <v>0</v>
      </c>
      <c r="N573" s="261"/>
      <c r="O573" s="261"/>
      <c r="P573" s="261">
        <f>IFERROR(IF(-SUM(P$20:P572)+P$15&lt;0.000001,0,IF($C573&gt;='H-32A-WP06 - Debt Service'!M$24,'H-32A-WP06 - Debt Service'!M$27/12,0)),"-")</f>
        <v>0</v>
      </c>
      <c r="Q573" s="261">
        <f>IFERROR(IF(-SUM(Q$20:Q572)+Q$15&lt;0.000001,0,IF($C573&gt;='H-32A-WP06 - Debt Service'!L$24,'H-32A-WP06 - Debt Service'!L$27/12,0)),"-")</f>
        <v>0</v>
      </c>
      <c r="R573" s="261">
        <f>IFERROR(IF(-SUM(R$20:R572)+R$15&lt;0.000001,0,IF($C573&gt;='H-32A-WP06 - Debt Service'!S$24,'H-32A-WP06 - Debt Service'!S$27/12,0)),"-")</f>
        <v>0</v>
      </c>
      <c r="S573" s="261">
        <f>IFERROR(IF(-SUM(S$20:S572)+S$15&lt;0.000001,0,IF($C573&gt;='H-32A-WP06 - Debt Service'!O$24,'H-32A-WP06 - Debt Service'!O$27/12,0)),"-")</f>
        <v>0</v>
      </c>
      <c r="T573" s="261">
        <f>IFERROR(IF(-SUM(T$20:T572)+T$15&lt;0.000001,0,IF($C573&gt;='H-32A-WP06 - Debt Service'!#REF!,'H-32A-WP06 - Debt Service'!#REF!/12,0)),"-")</f>
        <v>0</v>
      </c>
      <c r="U573" s="261">
        <f>IFERROR(IF(-SUM(U$20:U572)+U$15&lt;0.000001,0,IF($C573&gt;='H-32A-WP06 - Debt Service'!T$24,'H-32A-WP06 - Debt Service'!T$27/12,0)),"-")</f>
        <v>0</v>
      </c>
      <c r="V573" s="261">
        <f>IFERROR(IF(-SUM(V$20:V572)+V$15&lt;0.000001,0,IF($C573&gt;='H-32A-WP06 - Debt Service'!N$24,'H-32A-WP06 - Debt Service'!N$27/12,0)),"-")</f>
        <v>0</v>
      </c>
      <c r="W573" s="261">
        <f>IFERROR(IF(-SUM(W$20:W572)+W$15&lt;0.000001,0,IF($C573&gt;='H-32A-WP06 - Debt Service'!Q$24,'H-32A-WP06 - Debt Service'!Q$27/12,0)),"-")</f>
        <v>0</v>
      </c>
      <c r="X573" s="261">
        <f>IFERROR(IF(-SUM(X$20:X572)+X$15&lt;0.000001,0,IF($C573&gt;='H-32A-WP06 - Debt Service'!T$24,'H-32A-WP06 - Debt Service'!T$27/12,0)),"-")</f>
        <v>0</v>
      </c>
      <c r="Y573" s="261">
        <f>IFERROR(IF(-SUM(Y$20:Y572)+Y$15&lt;0.000001,0,IF($C573&gt;='H-32A-WP06 - Debt Service'!#REF!,'H-32A-WP06 - Debt Service'!#REF!/12,0)),"-")</f>
        <v>0</v>
      </c>
      <c r="Z573" s="261">
        <f>IFERROR(IF(-SUM(Z$20:Z572)+Z$15&lt;0.000001,0,IF($C573&gt;='H-32A-WP06 - Debt Service'!S$24,'H-32A-WP06 - Debt Service'!S$27/12,0)),"-")</f>
        <v>0</v>
      </c>
      <c r="AA573" s="261">
        <f>IFERROR(IF(-SUM(AA$20:AA572)+AA$15&lt;0.000001,0,IF($C573&gt;='H-32A-WP06 - Debt Service'!R$24,'H-32A-WP06 - Debt Service'!R$27/12,0)),"-")</f>
        <v>0</v>
      </c>
      <c r="AB573" s="261">
        <f>IFERROR(IF(-SUM(AB$20:AB572)+AB$15&lt;0.000001,0,IF($C573&gt;='H-32A-WP06 - Debt Service'!P$24,'H-32A-WP06 - Debt Service'!P$27/12,0)),"-")</f>
        <v>0</v>
      </c>
      <c r="AC573" s="261">
        <f>IFERROR(IF(-SUM(AC$20:AC572)+AC$15&lt;0.000001,0,IF($C573&gt;='H-32A-WP06 - Debt Service'!#REF!,'H-32A-WP06 - Debt Service'!#REF!/12,0)),"-")</f>
        <v>0</v>
      </c>
      <c r="AD573" s="261">
        <f>IFERROR(IF(-SUM(AD$20:AD572)+AD$15&lt;0.000001,0,IF($C573&gt;='H-32A-WP06 - Debt Service'!#REF!,'H-32A-WP06 - Debt Service'!#REF!/12,0)),"-")</f>
        <v>0</v>
      </c>
      <c r="AE573" s="261">
        <f>IFERROR(IF(-SUM(AE$20:AE572)+AE$15&lt;0.000001,0,IF($C573&gt;='H-32A-WP06 - Debt Service'!#REF!,'H-32A-WP06 - Debt Service'!#REF!/12,0)),"-")</f>
        <v>0</v>
      </c>
      <c r="AF573" s="261">
        <f>IFERROR(IF(-SUM(AF$20:AF572)+AF$15&lt;0.000001,0,IF($C573&gt;='H-32A-WP06 - Debt Service'!#REF!,'H-32A-WP06 - Debt Service'!#REF!/12,0)),"-")</f>
        <v>0</v>
      </c>
      <c r="AH573" s="252">
        <f t="shared" si="36"/>
        <v>2065</v>
      </c>
      <c r="AI573" s="273">
        <f t="shared" si="38"/>
        <v>60299</v>
      </c>
      <c r="AJ573" s="273"/>
      <c r="AK573" s="261" t="str">
        <f>IFERROR(IF(-SUM(AK$20:AK572)+AK$15&lt;0.000001,0,IF($C573&gt;='H-32A-WP06 - Debt Service'!AH$24,'H-32A-WP06 - Debt Service'!AH$27/12,0)),"-")</f>
        <v>-</v>
      </c>
      <c r="AL573" s="261">
        <f>IFERROR(IF(-SUM(AL$20:AL572)+AL$15&lt;0.000001,0,IF($C573&gt;='H-32A-WP06 - Debt Service'!AI$24,'H-32A-WP06 - Debt Service'!AI$27/12,0)),"-")</f>
        <v>0</v>
      </c>
      <c r="AM573" s="261">
        <f>IFERROR(IF(-SUM(AM$20:AM572)+AM$15&lt;0.000001,0,IF($C573&gt;='H-32A-WP06 - Debt Service'!AJ$24,'H-32A-WP06 - Debt Service'!AJ$27/12,0)),"-")</f>
        <v>0</v>
      </c>
      <c r="AN573" s="261">
        <f>IFERROR(IF(-SUM(AN$20:AN572)+AN$15&lt;0.000001,0,IF($C573&gt;='H-32A-WP06 - Debt Service'!AK$24,'H-32A-WP06 - Debt Service'!AK$27/12,0)),"-")</f>
        <v>0</v>
      </c>
      <c r="AO573" s="261">
        <f>IFERROR(IF(-SUM(AO$20:AO572)+AO$15&lt;0.000001,0,IF($C573&gt;='H-32A-WP06 - Debt Service'!AL$24,'H-32A-WP06 - Debt Service'!AL$27/12,0)),"-")</f>
        <v>0</v>
      </c>
      <c r="AP573" s="261">
        <f>IFERROR(IF(-SUM(AP$20:AP572)+AP$15&lt;0.000001,0,IF($C573&gt;='H-32A-WP06 - Debt Service'!AM$24,'H-32A-WP06 - Debt Service'!AM$27/12,0)),"-")</f>
        <v>0</v>
      </c>
      <c r="AQ573" s="261">
        <f>IFERROR(IF(-SUM(AQ$20:AQ572)+AQ$15&lt;0.000001,0,IF($C573&gt;='H-32A-WP06 - Debt Service'!AN$24,'H-32A-WP06 - Debt Service'!AN$27/12,0)),"-")</f>
        <v>0</v>
      </c>
      <c r="AR573" s="261">
        <f>IFERROR(IF(-SUM(AR$20:AR572)+AR$15&lt;0.000001,0,IF($C573&gt;='H-32A-WP06 - Debt Service'!AO$24,'H-32A-WP06 - Debt Service'!AO$27/12,0)),"-")</f>
        <v>0</v>
      </c>
      <c r="AS573" s="261">
        <f>IFERROR(IF(-SUM(AS$20:AS572)+AS$15&lt;0.000001,0,IF($C573&gt;='H-32A-WP06 - Debt Service'!AP$24,'H-32A-WP06 - Debt Service'!AP$27/12,0)),"-")</f>
        <v>0</v>
      </c>
      <c r="AT573" s="261">
        <f>IFERROR(IF(-SUM(AT$20:AT572)+AT$15&lt;0.000001,0,IF($C573&gt;='H-32A-WP06 - Debt Service'!AQ$24,'H-32A-WP06 - Debt Service'!AQ$27/12,0)),"-")</f>
        <v>0</v>
      </c>
    </row>
    <row r="574" spans="2:46" x14ac:dyDescent="0.35">
      <c r="B574" s="252">
        <f t="shared" si="35"/>
        <v>2065</v>
      </c>
      <c r="C574" s="273">
        <f t="shared" si="37"/>
        <v>60327</v>
      </c>
      <c r="D574" s="273"/>
      <c r="E574" s="261">
        <f>IFERROR(IF(-SUM(E$20:E573)+E$15&lt;0.000001,0,IF($C574&gt;='H-32A-WP06 - Debt Service'!C$24,'H-32A-WP06 - Debt Service'!C$27/12,0)),"-")</f>
        <v>0</v>
      </c>
      <c r="F574" s="261">
        <f>IFERROR(IF(-SUM(F$20:F573)+F$15&lt;0.000001,0,IF($C574&gt;='H-32A-WP06 - Debt Service'!D$24,'H-32A-WP06 - Debt Service'!D$27/12,0)),"-")</f>
        <v>0</v>
      </c>
      <c r="G574" s="261">
        <f>IFERROR(IF(-SUM(G$20:G573)+G$15&lt;0.000001,0,IF($C574&gt;='H-32A-WP06 - Debt Service'!E$24,'H-32A-WP06 - Debt Service'!E$27/12,0)),"-")</f>
        <v>0</v>
      </c>
      <c r="H574" s="261">
        <f>IFERROR(IF(-SUM(H$20:H573)+H$15&lt;0.000001,0,IF($C574&gt;='H-32A-WP06 - Debt Service'!F$24,'H-32A-WP06 - Debt Service'!F$27/12,0)),"-")</f>
        <v>0</v>
      </c>
      <c r="I574" s="261">
        <f>IFERROR(IF(-SUM(I$20:I573)+I$15&lt;0.000001,0,IF($C574&gt;='H-32A-WP06 - Debt Service'!G$24,'H-32A-WP06 - Debt Service'!G$27/12,0)),"-")</f>
        <v>0</v>
      </c>
      <c r="J574" s="261">
        <f>IFERROR(IF(-SUM(J$20:J573)+J$15&lt;0.000001,0,IF($C574&gt;='H-32A-WP06 - Debt Service'!H$24,'H-32A-WP06 - Debt Service'!H$27/12,0)),"-")</f>
        <v>0</v>
      </c>
      <c r="K574" s="261">
        <f>IFERROR(IF(-SUM(K$20:K573)+K$15&lt;0.000001,0,IF($C574&gt;='H-32A-WP06 - Debt Service'!I$24,'H-32A-WP06 - Debt Service'!I$27/12,0)),"-")</f>
        <v>0</v>
      </c>
      <c r="L574" s="261">
        <f>IFERROR(IF(-SUM(L$20:L573)+L$15&lt;0.000001,0,IF($C574&gt;='H-32A-WP06 - Debt Service'!J$24,'H-32A-WP06 - Debt Service'!J$27/12,0)),"-")</f>
        <v>0</v>
      </c>
      <c r="M574" s="261">
        <f>IFERROR(IF(-SUM(M$20:M573)+M$15&lt;0.000001,0,IF($C574&gt;='H-32A-WP06 - Debt Service'!K$24,'H-32A-WP06 - Debt Service'!K$27/12,0)),"-")</f>
        <v>0</v>
      </c>
      <c r="N574" s="261"/>
      <c r="O574" s="261"/>
      <c r="P574" s="261">
        <f>IFERROR(IF(-SUM(P$20:P573)+P$15&lt;0.000001,0,IF($C574&gt;='H-32A-WP06 - Debt Service'!M$24,'H-32A-WP06 - Debt Service'!M$27/12,0)),"-")</f>
        <v>0</v>
      </c>
      <c r="Q574" s="261">
        <f>IFERROR(IF(-SUM(Q$20:Q573)+Q$15&lt;0.000001,0,IF($C574&gt;='H-32A-WP06 - Debt Service'!L$24,'H-32A-WP06 - Debt Service'!L$27/12,0)),"-")</f>
        <v>0</v>
      </c>
      <c r="R574" s="261">
        <f>IFERROR(IF(-SUM(R$20:R573)+R$15&lt;0.000001,0,IF($C574&gt;='H-32A-WP06 - Debt Service'!S$24,'H-32A-WP06 - Debt Service'!S$27/12,0)),"-")</f>
        <v>0</v>
      </c>
      <c r="S574" s="261">
        <f>IFERROR(IF(-SUM(S$20:S573)+S$15&lt;0.000001,0,IF($C574&gt;='H-32A-WP06 - Debt Service'!O$24,'H-32A-WP06 - Debt Service'!O$27/12,0)),"-")</f>
        <v>0</v>
      </c>
      <c r="T574" s="261">
        <f>IFERROR(IF(-SUM(T$20:T573)+T$15&lt;0.000001,0,IF($C574&gt;='H-32A-WP06 - Debt Service'!#REF!,'H-32A-WP06 - Debt Service'!#REF!/12,0)),"-")</f>
        <v>0</v>
      </c>
      <c r="U574" s="261">
        <f>IFERROR(IF(-SUM(U$20:U573)+U$15&lt;0.000001,0,IF($C574&gt;='H-32A-WP06 - Debt Service'!T$24,'H-32A-WP06 - Debt Service'!T$27/12,0)),"-")</f>
        <v>0</v>
      </c>
      <c r="V574" s="261">
        <f>IFERROR(IF(-SUM(V$20:V573)+V$15&lt;0.000001,0,IF($C574&gt;='H-32A-WP06 - Debt Service'!N$24,'H-32A-WP06 - Debt Service'!N$27/12,0)),"-")</f>
        <v>0</v>
      </c>
      <c r="W574" s="261">
        <f>IFERROR(IF(-SUM(W$20:W573)+W$15&lt;0.000001,0,IF($C574&gt;='H-32A-WP06 - Debt Service'!Q$24,'H-32A-WP06 - Debt Service'!Q$27/12,0)),"-")</f>
        <v>0</v>
      </c>
      <c r="X574" s="261">
        <f>IFERROR(IF(-SUM(X$20:X573)+X$15&lt;0.000001,0,IF($C574&gt;='H-32A-WP06 - Debt Service'!T$24,'H-32A-WP06 - Debt Service'!T$27/12,0)),"-")</f>
        <v>0</v>
      </c>
      <c r="Y574" s="261">
        <f>IFERROR(IF(-SUM(Y$20:Y573)+Y$15&lt;0.000001,0,IF($C574&gt;='H-32A-WP06 - Debt Service'!#REF!,'H-32A-WP06 - Debt Service'!#REF!/12,0)),"-")</f>
        <v>0</v>
      </c>
      <c r="Z574" s="261">
        <f>IFERROR(IF(-SUM(Z$20:Z573)+Z$15&lt;0.000001,0,IF($C574&gt;='H-32A-WP06 - Debt Service'!S$24,'H-32A-WP06 - Debt Service'!S$27/12,0)),"-")</f>
        <v>0</v>
      </c>
      <c r="AA574" s="261">
        <f>IFERROR(IF(-SUM(AA$20:AA573)+AA$15&lt;0.000001,0,IF($C574&gt;='H-32A-WP06 - Debt Service'!R$24,'H-32A-WP06 - Debt Service'!R$27/12,0)),"-")</f>
        <v>0</v>
      </c>
      <c r="AB574" s="261">
        <f>IFERROR(IF(-SUM(AB$20:AB573)+AB$15&lt;0.000001,0,IF($C574&gt;='H-32A-WP06 - Debt Service'!P$24,'H-32A-WP06 - Debt Service'!P$27/12,0)),"-")</f>
        <v>0</v>
      </c>
      <c r="AC574" s="261">
        <f>IFERROR(IF(-SUM(AC$20:AC573)+AC$15&lt;0.000001,0,IF($C574&gt;='H-32A-WP06 - Debt Service'!#REF!,'H-32A-WP06 - Debt Service'!#REF!/12,0)),"-")</f>
        <v>0</v>
      </c>
      <c r="AD574" s="261">
        <f>IFERROR(IF(-SUM(AD$20:AD573)+AD$15&lt;0.000001,0,IF($C574&gt;='H-32A-WP06 - Debt Service'!#REF!,'H-32A-WP06 - Debt Service'!#REF!/12,0)),"-")</f>
        <v>0</v>
      </c>
      <c r="AE574" s="261">
        <f>IFERROR(IF(-SUM(AE$20:AE573)+AE$15&lt;0.000001,0,IF($C574&gt;='H-32A-WP06 - Debt Service'!#REF!,'H-32A-WP06 - Debt Service'!#REF!/12,0)),"-")</f>
        <v>0</v>
      </c>
      <c r="AF574" s="261">
        <f>IFERROR(IF(-SUM(AF$20:AF573)+AF$15&lt;0.000001,0,IF($C574&gt;='H-32A-WP06 - Debt Service'!#REF!,'H-32A-WP06 - Debt Service'!#REF!/12,0)),"-")</f>
        <v>0</v>
      </c>
      <c r="AH574" s="252">
        <f t="shared" si="36"/>
        <v>2065</v>
      </c>
      <c r="AI574" s="273">
        <f t="shared" si="38"/>
        <v>60327</v>
      </c>
      <c r="AJ574" s="273"/>
      <c r="AK574" s="261" t="str">
        <f>IFERROR(IF(-SUM(AK$20:AK573)+AK$15&lt;0.000001,0,IF($C574&gt;='H-32A-WP06 - Debt Service'!AH$24,'H-32A-WP06 - Debt Service'!AH$27/12,0)),"-")</f>
        <v>-</v>
      </c>
      <c r="AL574" s="261">
        <f>IFERROR(IF(-SUM(AL$20:AL573)+AL$15&lt;0.000001,0,IF($C574&gt;='H-32A-WP06 - Debt Service'!AI$24,'H-32A-WP06 - Debt Service'!AI$27/12,0)),"-")</f>
        <v>0</v>
      </c>
      <c r="AM574" s="261">
        <f>IFERROR(IF(-SUM(AM$20:AM573)+AM$15&lt;0.000001,0,IF($C574&gt;='H-32A-WP06 - Debt Service'!AJ$24,'H-32A-WP06 - Debt Service'!AJ$27/12,0)),"-")</f>
        <v>0</v>
      </c>
      <c r="AN574" s="261">
        <f>IFERROR(IF(-SUM(AN$20:AN573)+AN$15&lt;0.000001,0,IF($C574&gt;='H-32A-WP06 - Debt Service'!AK$24,'H-32A-WP06 - Debt Service'!AK$27/12,0)),"-")</f>
        <v>0</v>
      </c>
      <c r="AO574" s="261">
        <f>IFERROR(IF(-SUM(AO$20:AO573)+AO$15&lt;0.000001,0,IF($C574&gt;='H-32A-WP06 - Debt Service'!AL$24,'H-32A-WP06 - Debt Service'!AL$27/12,0)),"-")</f>
        <v>0</v>
      </c>
      <c r="AP574" s="261">
        <f>IFERROR(IF(-SUM(AP$20:AP573)+AP$15&lt;0.000001,0,IF($C574&gt;='H-32A-WP06 - Debt Service'!AM$24,'H-32A-WP06 - Debt Service'!AM$27/12,0)),"-")</f>
        <v>0</v>
      </c>
      <c r="AQ574" s="261">
        <f>IFERROR(IF(-SUM(AQ$20:AQ573)+AQ$15&lt;0.000001,0,IF($C574&gt;='H-32A-WP06 - Debt Service'!AN$24,'H-32A-WP06 - Debt Service'!AN$27/12,0)),"-")</f>
        <v>0</v>
      </c>
      <c r="AR574" s="261">
        <f>IFERROR(IF(-SUM(AR$20:AR573)+AR$15&lt;0.000001,0,IF($C574&gt;='H-32A-WP06 - Debt Service'!AO$24,'H-32A-WP06 - Debt Service'!AO$27/12,0)),"-")</f>
        <v>0</v>
      </c>
      <c r="AS574" s="261">
        <f>IFERROR(IF(-SUM(AS$20:AS573)+AS$15&lt;0.000001,0,IF($C574&gt;='H-32A-WP06 - Debt Service'!AP$24,'H-32A-WP06 - Debt Service'!AP$27/12,0)),"-")</f>
        <v>0</v>
      </c>
      <c r="AT574" s="261">
        <f>IFERROR(IF(-SUM(AT$20:AT573)+AT$15&lt;0.000001,0,IF($C574&gt;='H-32A-WP06 - Debt Service'!AQ$24,'H-32A-WP06 - Debt Service'!AQ$27/12,0)),"-")</f>
        <v>0</v>
      </c>
    </row>
    <row r="575" spans="2:46" x14ac:dyDescent="0.35">
      <c r="B575" s="252">
        <f t="shared" si="35"/>
        <v>2065</v>
      </c>
      <c r="C575" s="273">
        <f t="shared" si="37"/>
        <v>60358</v>
      </c>
      <c r="D575" s="273"/>
      <c r="E575" s="261">
        <f>IFERROR(IF(-SUM(E$20:E574)+E$15&lt;0.000001,0,IF($C575&gt;='H-32A-WP06 - Debt Service'!C$24,'H-32A-WP06 - Debt Service'!C$27/12,0)),"-")</f>
        <v>0</v>
      </c>
      <c r="F575" s="261">
        <f>IFERROR(IF(-SUM(F$20:F574)+F$15&lt;0.000001,0,IF($C575&gt;='H-32A-WP06 - Debt Service'!D$24,'H-32A-WP06 - Debt Service'!D$27/12,0)),"-")</f>
        <v>0</v>
      </c>
      <c r="G575" s="261">
        <f>IFERROR(IF(-SUM(G$20:G574)+G$15&lt;0.000001,0,IF($C575&gt;='H-32A-WP06 - Debt Service'!E$24,'H-32A-WP06 - Debt Service'!E$27/12,0)),"-")</f>
        <v>0</v>
      </c>
      <c r="H575" s="261">
        <f>IFERROR(IF(-SUM(H$20:H574)+H$15&lt;0.000001,0,IF($C575&gt;='H-32A-WP06 - Debt Service'!F$24,'H-32A-WP06 - Debt Service'!F$27/12,0)),"-")</f>
        <v>0</v>
      </c>
      <c r="I575" s="261">
        <f>IFERROR(IF(-SUM(I$20:I574)+I$15&lt;0.000001,0,IF($C575&gt;='H-32A-WP06 - Debt Service'!G$24,'H-32A-WP06 - Debt Service'!G$27/12,0)),"-")</f>
        <v>0</v>
      </c>
      <c r="J575" s="261">
        <f>IFERROR(IF(-SUM(J$20:J574)+J$15&lt;0.000001,0,IF($C575&gt;='H-32A-WP06 - Debt Service'!H$24,'H-32A-WP06 - Debt Service'!H$27/12,0)),"-")</f>
        <v>0</v>
      </c>
      <c r="K575" s="261">
        <f>IFERROR(IF(-SUM(K$20:K574)+K$15&lt;0.000001,0,IF($C575&gt;='H-32A-WP06 - Debt Service'!I$24,'H-32A-WP06 - Debt Service'!I$27/12,0)),"-")</f>
        <v>0</v>
      </c>
      <c r="L575" s="261">
        <f>IFERROR(IF(-SUM(L$20:L574)+L$15&lt;0.000001,0,IF($C575&gt;='H-32A-WP06 - Debt Service'!J$24,'H-32A-WP06 - Debt Service'!J$27/12,0)),"-")</f>
        <v>0</v>
      </c>
      <c r="M575" s="261">
        <f>IFERROR(IF(-SUM(M$20:M574)+M$15&lt;0.000001,0,IF($C575&gt;='H-32A-WP06 - Debt Service'!K$24,'H-32A-WP06 - Debt Service'!K$27/12,0)),"-")</f>
        <v>0</v>
      </c>
      <c r="N575" s="261"/>
      <c r="O575" s="261"/>
      <c r="P575" s="261">
        <f>IFERROR(IF(-SUM(P$20:P574)+P$15&lt;0.000001,0,IF($C575&gt;='H-32A-WP06 - Debt Service'!M$24,'H-32A-WP06 - Debt Service'!M$27/12,0)),"-")</f>
        <v>0</v>
      </c>
      <c r="Q575" s="261">
        <f>IFERROR(IF(-SUM(Q$20:Q574)+Q$15&lt;0.000001,0,IF($C575&gt;='H-32A-WP06 - Debt Service'!L$24,'H-32A-WP06 - Debt Service'!L$27/12,0)),"-")</f>
        <v>0</v>
      </c>
      <c r="R575" s="261">
        <f>IFERROR(IF(-SUM(R$20:R574)+R$15&lt;0.000001,0,IF($C575&gt;='H-32A-WP06 - Debt Service'!S$24,'H-32A-WP06 - Debt Service'!S$27/12,0)),"-")</f>
        <v>0</v>
      </c>
      <c r="S575" s="261">
        <f>IFERROR(IF(-SUM(S$20:S574)+S$15&lt;0.000001,0,IF($C575&gt;='H-32A-WP06 - Debt Service'!O$24,'H-32A-WP06 - Debt Service'!O$27/12,0)),"-")</f>
        <v>0</v>
      </c>
      <c r="T575" s="261">
        <f>IFERROR(IF(-SUM(T$20:T574)+T$15&lt;0.000001,0,IF($C575&gt;='H-32A-WP06 - Debt Service'!#REF!,'H-32A-WP06 - Debt Service'!#REF!/12,0)),"-")</f>
        <v>0</v>
      </c>
      <c r="U575" s="261">
        <f>IFERROR(IF(-SUM(U$20:U574)+U$15&lt;0.000001,0,IF($C575&gt;='H-32A-WP06 - Debt Service'!T$24,'H-32A-WP06 - Debt Service'!T$27/12,0)),"-")</f>
        <v>0</v>
      </c>
      <c r="V575" s="261">
        <f>IFERROR(IF(-SUM(V$20:V574)+V$15&lt;0.000001,0,IF($C575&gt;='H-32A-WP06 - Debt Service'!N$24,'H-32A-WP06 - Debt Service'!N$27/12,0)),"-")</f>
        <v>0</v>
      </c>
      <c r="W575" s="261">
        <f>IFERROR(IF(-SUM(W$20:W574)+W$15&lt;0.000001,0,IF($C575&gt;='H-32A-WP06 - Debt Service'!Q$24,'H-32A-WP06 - Debt Service'!Q$27/12,0)),"-")</f>
        <v>0</v>
      </c>
      <c r="X575" s="261">
        <f>IFERROR(IF(-SUM(X$20:X574)+X$15&lt;0.000001,0,IF($C575&gt;='H-32A-WP06 - Debt Service'!T$24,'H-32A-WP06 - Debt Service'!T$27/12,0)),"-")</f>
        <v>0</v>
      </c>
      <c r="Y575" s="261">
        <f>IFERROR(IF(-SUM(Y$20:Y574)+Y$15&lt;0.000001,0,IF($C575&gt;='H-32A-WP06 - Debt Service'!#REF!,'H-32A-WP06 - Debt Service'!#REF!/12,0)),"-")</f>
        <v>0</v>
      </c>
      <c r="Z575" s="261">
        <f>IFERROR(IF(-SUM(Z$20:Z574)+Z$15&lt;0.000001,0,IF($C575&gt;='H-32A-WP06 - Debt Service'!S$24,'H-32A-WP06 - Debt Service'!S$27/12,0)),"-")</f>
        <v>0</v>
      </c>
      <c r="AA575" s="261">
        <f>IFERROR(IF(-SUM(AA$20:AA574)+AA$15&lt;0.000001,0,IF($C575&gt;='H-32A-WP06 - Debt Service'!R$24,'H-32A-WP06 - Debt Service'!R$27/12,0)),"-")</f>
        <v>0</v>
      </c>
      <c r="AB575" s="261">
        <f>IFERROR(IF(-SUM(AB$20:AB574)+AB$15&lt;0.000001,0,IF($C575&gt;='H-32A-WP06 - Debt Service'!P$24,'H-32A-WP06 - Debt Service'!P$27/12,0)),"-")</f>
        <v>0</v>
      </c>
      <c r="AC575" s="261">
        <f>IFERROR(IF(-SUM(AC$20:AC574)+AC$15&lt;0.000001,0,IF($C575&gt;='H-32A-WP06 - Debt Service'!#REF!,'H-32A-WP06 - Debt Service'!#REF!/12,0)),"-")</f>
        <v>0</v>
      </c>
      <c r="AD575" s="261">
        <f>IFERROR(IF(-SUM(AD$20:AD574)+AD$15&lt;0.000001,0,IF($C575&gt;='H-32A-WP06 - Debt Service'!#REF!,'H-32A-WP06 - Debt Service'!#REF!/12,0)),"-")</f>
        <v>0</v>
      </c>
      <c r="AE575" s="261">
        <f>IFERROR(IF(-SUM(AE$20:AE574)+AE$15&lt;0.000001,0,IF($C575&gt;='H-32A-WP06 - Debt Service'!#REF!,'H-32A-WP06 - Debt Service'!#REF!/12,0)),"-")</f>
        <v>0</v>
      </c>
      <c r="AF575" s="261">
        <f>IFERROR(IF(-SUM(AF$20:AF574)+AF$15&lt;0.000001,0,IF($C575&gt;='H-32A-WP06 - Debt Service'!#REF!,'H-32A-WP06 - Debt Service'!#REF!/12,0)),"-")</f>
        <v>0</v>
      </c>
      <c r="AH575" s="252">
        <f t="shared" si="36"/>
        <v>2065</v>
      </c>
      <c r="AI575" s="273">
        <f t="shared" si="38"/>
        <v>60358</v>
      </c>
      <c r="AJ575" s="273"/>
      <c r="AK575" s="261" t="str">
        <f>IFERROR(IF(-SUM(AK$20:AK574)+AK$15&lt;0.000001,0,IF($C575&gt;='H-32A-WP06 - Debt Service'!AH$24,'H-32A-WP06 - Debt Service'!AH$27/12,0)),"-")</f>
        <v>-</v>
      </c>
      <c r="AL575" s="261">
        <f>IFERROR(IF(-SUM(AL$20:AL574)+AL$15&lt;0.000001,0,IF($C575&gt;='H-32A-WP06 - Debt Service'!AI$24,'H-32A-WP06 - Debt Service'!AI$27/12,0)),"-")</f>
        <v>0</v>
      </c>
      <c r="AM575" s="261">
        <f>IFERROR(IF(-SUM(AM$20:AM574)+AM$15&lt;0.000001,0,IF($C575&gt;='H-32A-WP06 - Debt Service'!AJ$24,'H-32A-WP06 - Debt Service'!AJ$27/12,0)),"-")</f>
        <v>0</v>
      </c>
      <c r="AN575" s="261">
        <f>IFERROR(IF(-SUM(AN$20:AN574)+AN$15&lt;0.000001,0,IF($C575&gt;='H-32A-WP06 - Debt Service'!AK$24,'H-32A-WP06 - Debt Service'!AK$27/12,0)),"-")</f>
        <v>0</v>
      </c>
      <c r="AO575" s="261">
        <f>IFERROR(IF(-SUM(AO$20:AO574)+AO$15&lt;0.000001,0,IF($C575&gt;='H-32A-WP06 - Debt Service'!AL$24,'H-32A-WP06 - Debt Service'!AL$27/12,0)),"-")</f>
        <v>0</v>
      </c>
      <c r="AP575" s="261">
        <f>IFERROR(IF(-SUM(AP$20:AP574)+AP$15&lt;0.000001,0,IF($C575&gt;='H-32A-WP06 - Debt Service'!AM$24,'H-32A-WP06 - Debt Service'!AM$27/12,0)),"-")</f>
        <v>0</v>
      </c>
      <c r="AQ575" s="261">
        <f>IFERROR(IF(-SUM(AQ$20:AQ574)+AQ$15&lt;0.000001,0,IF($C575&gt;='H-32A-WP06 - Debt Service'!AN$24,'H-32A-WP06 - Debt Service'!AN$27/12,0)),"-")</f>
        <v>0</v>
      </c>
      <c r="AR575" s="261">
        <f>IFERROR(IF(-SUM(AR$20:AR574)+AR$15&lt;0.000001,0,IF($C575&gt;='H-32A-WP06 - Debt Service'!AO$24,'H-32A-WP06 - Debt Service'!AO$27/12,0)),"-")</f>
        <v>0</v>
      </c>
      <c r="AS575" s="261">
        <f>IFERROR(IF(-SUM(AS$20:AS574)+AS$15&lt;0.000001,0,IF($C575&gt;='H-32A-WP06 - Debt Service'!AP$24,'H-32A-WP06 - Debt Service'!AP$27/12,0)),"-")</f>
        <v>0</v>
      </c>
      <c r="AT575" s="261">
        <f>IFERROR(IF(-SUM(AT$20:AT574)+AT$15&lt;0.000001,0,IF($C575&gt;='H-32A-WP06 - Debt Service'!AQ$24,'H-32A-WP06 - Debt Service'!AQ$27/12,0)),"-")</f>
        <v>0</v>
      </c>
    </row>
    <row r="576" spans="2:46" x14ac:dyDescent="0.35">
      <c r="B576" s="252">
        <f t="shared" si="35"/>
        <v>2065</v>
      </c>
      <c r="C576" s="273">
        <f t="shared" si="37"/>
        <v>60388</v>
      </c>
      <c r="D576" s="273"/>
      <c r="E576" s="261">
        <f>IFERROR(IF(-SUM(E$20:E575)+E$15&lt;0.000001,0,IF($C576&gt;='H-32A-WP06 - Debt Service'!C$24,'H-32A-WP06 - Debt Service'!C$27/12,0)),"-")</f>
        <v>0</v>
      </c>
      <c r="F576" s="261">
        <f>IFERROR(IF(-SUM(F$20:F575)+F$15&lt;0.000001,0,IF($C576&gt;='H-32A-WP06 - Debt Service'!D$24,'H-32A-WP06 - Debt Service'!D$27/12,0)),"-")</f>
        <v>0</v>
      </c>
      <c r="G576" s="261">
        <f>IFERROR(IF(-SUM(G$20:G575)+G$15&lt;0.000001,0,IF($C576&gt;='H-32A-WP06 - Debt Service'!E$24,'H-32A-WP06 - Debt Service'!E$27/12,0)),"-")</f>
        <v>0</v>
      </c>
      <c r="H576" s="261">
        <f>IFERROR(IF(-SUM(H$20:H575)+H$15&lt;0.000001,0,IF($C576&gt;='H-32A-WP06 - Debt Service'!F$24,'H-32A-WP06 - Debt Service'!F$27/12,0)),"-")</f>
        <v>0</v>
      </c>
      <c r="I576" s="261">
        <f>IFERROR(IF(-SUM(I$20:I575)+I$15&lt;0.000001,0,IF($C576&gt;='H-32A-WP06 - Debt Service'!G$24,'H-32A-WP06 - Debt Service'!G$27/12,0)),"-")</f>
        <v>0</v>
      </c>
      <c r="J576" s="261">
        <f>IFERROR(IF(-SUM(J$20:J575)+J$15&lt;0.000001,0,IF($C576&gt;='H-32A-WP06 - Debt Service'!H$24,'H-32A-WP06 - Debt Service'!H$27/12,0)),"-")</f>
        <v>0</v>
      </c>
      <c r="K576" s="261">
        <f>IFERROR(IF(-SUM(K$20:K575)+K$15&lt;0.000001,0,IF($C576&gt;='H-32A-WP06 - Debt Service'!I$24,'H-32A-WP06 - Debt Service'!I$27/12,0)),"-")</f>
        <v>0</v>
      </c>
      <c r="L576" s="261">
        <f>IFERROR(IF(-SUM(L$20:L575)+L$15&lt;0.000001,0,IF($C576&gt;='H-32A-WP06 - Debt Service'!J$24,'H-32A-WP06 - Debt Service'!J$27/12,0)),"-")</f>
        <v>0</v>
      </c>
      <c r="M576" s="261">
        <f>IFERROR(IF(-SUM(M$20:M575)+M$15&lt;0.000001,0,IF($C576&gt;='H-32A-WP06 - Debt Service'!K$24,'H-32A-WP06 - Debt Service'!K$27/12,0)),"-")</f>
        <v>0</v>
      </c>
      <c r="N576" s="261"/>
      <c r="O576" s="261"/>
      <c r="P576" s="261">
        <f>IFERROR(IF(-SUM(P$20:P575)+P$15&lt;0.000001,0,IF($C576&gt;='H-32A-WP06 - Debt Service'!M$24,'H-32A-WP06 - Debt Service'!M$27/12,0)),"-")</f>
        <v>0</v>
      </c>
      <c r="Q576" s="261">
        <f>IFERROR(IF(-SUM(Q$20:Q575)+Q$15&lt;0.000001,0,IF($C576&gt;='H-32A-WP06 - Debt Service'!L$24,'H-32A-WP06 - Debt Service'!L$27/12,0)),"-")</f>
        <v>0</v>
      </c>
      <c r="R576" s="261">
        <f>IFERROR(IF(-SUM(R$20:R575)+R$15&lt;0.000001,0,IF($C576&gt;='H-32A-WP06 - Debt Service'!S$24,'H-32A-WP06 - Debt Service'!S$27/12,0)),"-")</f>
        <v>0</v>
      </c>
      <c r="S576" s="261">
        <f>IFERROR(IF(-SUM(S$20:S575)+S$15&lt;0.000001,0,IF($C576&gt;='H-32A-WP06 - Debt Service'!O$24,'H-32A-WP06 - Debt Service'!O$27/12,0)),"-")</f>
        <v>0</v>
      </c>
      <c r="T576" s="261">
        <f>IFERROR(IF(-SUM(T$20:T575)+T$15&lt;0.000001,0,IF($C576&gt;='H-32A-WP06 - Debt Service'!#REF!,'H-32A-WP06 - Debt Service'!#REF!/12,0)),"-")</f>
        <v>0</v>
      </c>
      <c r="U576" s="261">
        <f>IFERROR(IF(-SUM(U$20:U575)+U$15&lt;0.000001,0,IF($C576&gt;='H-32A-WP06 - Debt Service'!T$24,'H-32A-WP06 - Debt Service'!T$27/12,0)),"-")</f>
        <v>0</v>
      </c>
      <c r="V576" s="261">
        <f>IFERROR(IF(-SUM(V$20:V575)+V$15&lt;0.000001,0,IF($C576&gt;='H-32A-WP06 - Debt Service'!N$24,'H-32A-WP06 - Debt Service'!N$27/12,0)),"-")</f>
        <v>0</v>
      </c>
      <c r="W576" s="261">
        <f>IFERROR(IF(-SUM(W$20:W575)+W$15&lt;0.000001,0,IF($C576&gt;='H-32A-WP06 - Debt Service'!Q$24,'H-32A-WP06 - Debt Service'!Q$27/12,0)),"-")</f>
        <v>0</v>
      </c>
      <c r="X576" s="261">
        <f>IFERROR(IF(-SUM(X$20:X575)+X$15&lt;0.000001,0,IF($C576&gt;='H-32A-WP06 - Debt Service'!T$24,'H-32A-WP06 - Debt Service'!T$27/12,0)),"-")</f>
        <v>0</v>
      </c>
      <c r="Y576" s="261">
        <f>IFERROR(IF(-SUM(Y$20:Y575)+Y$15&lt;0.000001,0,IF($C576&gt;='H-32A-WP06 - Debt Service'!#REF!,'H-32A-WP06 - Debt Service'!#REF!/12,0)),"-")</f>
        <v>0</v>
      </c>
      <c r="Z576" s="261">
        <f>IFERROR(IF(-SUM(Z$20:Z575)+Z$15&lt;0.000001,0,IF($C576&gt;='H-32A-WP06 - Debt Service'!S$24,'H-32A-WP06 - Debt Service'!S$27/12,0)),"-")</f>
        <v>0</v>
      </c>
      <c r="AA576" s="261">
        <f>IFERROR(IF(-SUM(AA$20:AA575)+AA$15&lt;0.000001,0,IF($C576&gt;='H-32A-WP06 - Debt Service'!R$24,'H-32A-WP06 - Debt Service'!R$27/12,0)),"-")</f>
        <v>0</v>
      </c>
      <c r="AB576" s="261">
        <f>IFERROR(IF(-SUM(AB$20:AB575)+AB$15&lt;0.000001,0,IF($C576&gt;='H-32A-WP06 - Debt Service'!P$24,'H-32A-WP06 - Debt Service'!P$27/12,0)),"-")</f>
        <v>0</v>
      </c>
      <c r="AC576" s="261">
        <f>IFERROR(IF(-SUM(AC$20:AC575)+AC$15&lt;0.000001,0,IF($C576&gt;='H-32A-WP06 - Debt Service'!#REF!,'H-32A-WP06 - Debt Service'!#REF!/12,0)),"-")</f>
        <v>0</v>
      </c>
      <c r="AD576" s="261">
        <f>IFERROR(IF(-SUM(AD$20:AD575)+AD$15&lt;0.000001,0,IF($C576&gt;='H-32A-WP06 - Debt Service'!#REF!,'H-32A-WP06 - Debt Service'!#REF!/12,0)),"-")</f>
        <v>0</v>
      </c>
      <c r="AE576" s="261">
        <f>IFERROR(IF(-SUM(AE$20:AE575)+AE$15&lt;0.000001,0,IF($C576&gt;='H-32A-WP06 - Debt Service'!#REF!,'H-32A-WP06 - Debt Service'!#REF!/12,0)),"-")</f>
        <v>0</v>
      </c>
      <c r="AF576" s="261">
        <f>IFERROR(IF(-SUM(AF$20:AF575)+AF$15&lt;0.000001,0,IF($C576&gt;='H-32A-WP06 - Debt Service'!#REF!,'H-32A-WP06 - Debt Service'!#REF!/12,0)),"-")</f>
        <v>0</v>
      </c>
      <c r="AH576" s="252">
        <f t="shared" si="36"/>
        <v>2065</v>
      </c>
      <c r="AI576" s="273">
        <f t="shared" si="38"/>
        <v>60388</v>
      </c>
      <c r="AJ576" s="273"/>
      <c r="AK576" s="261" t="str">
        <f>IFERROR(IF(-SUM(AK$20:AK575)+AK$15&lt;0.000001,0,IF($C576&gt;='H-32A-WP06 - Debt Service'!AH$24,'H-32A-WP06 - Debt Service'!AH$27/12,0)),"-")</f>
        <v>-</v>
      </c>
      <c r="AL576" s="261">
        <f>IFERROR(IF(-SUM(AL$20:AL575)+AL$15&lt;0.000001,0,IF($C576&gt;='H-32A-WP06 - Debt Service'!AI$24,'H-32A-WP06 - Debt Service'!AI$27/12,0)),"-")</f>
        <v>0</v>
      </c>
      <c r="AM576" s="261">
        <f>IFERROR(IF(-SUM(AM$20:AM575)+AM$15&lt;0.000001,0,IF($C576&gt;='H-32A-WP06 - Debt Service'!AJ$24,'H-32A-WP06 - Debt Service'!AJ$27/12,0)),"-")</f>
        <v>0</v>
      </c>
      <c r="AN576" s="261">
        <f>IFERROR(IF(-SUM(AN$20:AN575)+AN$15&lt;0.000001,0,IF($C576&gt;='H-32A-WP06 - Debt Service'!AK$24,'H-32A-WP06 - Debt Service'!AK$27/12,0)),"-")</f>
        <v>0</v>
      </c>
      <c r="AO576" s="261">
        <f>IFERROR(IF(-SUM(AO$20:AO575)+AO$15&lt;0.000001,0,IF($C576&gt;='H-32A-WP06 - Debt Service'!AL$24,'H-32A-WP06 - Debt Service'!AL$27/12,0)),"-")</f>
        <v>0</v>
      </c>
      <c r="AP576" s="261">
        <f>IFERROR(IF(-SUM(AP$20:AP575)+AP$15&lt;0.000001,0,IF($C576&gt;='H-32A-WP06 - Debt Service'!AM$24,'H-32A-WP06 - Debt Service'!AM$27/12,0)),"-")</f>
        <v>0</v>
      </c>
      <c r="AQ576" s="261">
        <f>IFERROR(IF(-SUM(AQ$20:AQ575)+AQ$15&lt;0.000001,0,IF($C576&gt;='H-32A-WP06 - Debt Service'!AN$24,'H-32A-WP06 - Debt Service'!AN$27/12,0)),"-")</f>
        <v>0</v>
      </c>
      <c r="AR576" s="261">
        <f>IFERROR(IF(-SUM(AR$20:AR575)+AR$15&lt;0.000001,0,IF($C576&gt;='H-32A-WP06 - Debt Service'!AO$24,'H-32A-WP06 - Debt Service'!AO$27/12,0)),"-")</f>
        <v>0</v>
      </c>
      <c r="AS576" s="261">
        <f>IFERROR(IF(-SUM(AS$20:AS575)+AS$15&lt;0.000001,0,IF($C576&gt;='H-32A-WP06 - Debt Service'!AP$24,'H-32A-WP06 - Debt Service'!AP$27/12,0)),"-")</f>
        <v>0</v>
      </c>
      <c r="AT576" s="261">
        <f>IFERROR(IF(-SUM(AT$20:AT575)+AT$15&lt;0.000001,0,IF($C576&gt;='H-32A-WP06 - Debt Service'!AQ$24,'H-32A-WP06 - Debt Service'!AQ$27/12,0)),"-")</f>
        <v>0</v>
      </c>
    </row>
    <row r="577" spans="2:46" x14ac:dyDescent="0.35">
      <c r="B577" s="252">
        <f t="shared" si="35"/>
        <v>2065</v>
      </c>
      <c r="C577" s="273">
        <f t="shared" si="37"/>
        <v>60419</v>
      </c>
      <c r="D577" s="273"/>
      <c r="E577" s="261">
        <f>IFERROR(IF(-SUM(E$20:E576)+E$15&lt;0.000001,0,IF($C577&gt;='H-32A-WP06 - Debt Service'!C$24,'H-32A-WP06 - Debt Service'!C$27/12,0)),"-")</f>
        <v>0</v>
      </c>
      <c r="F577" s="261">
        <f>IFERROR(IF(-SUM(F$20:F576)+F$15&lt;0.000001,0,IF($C577&gt;='H-32A-WP06 - Debt Service'!D$24,'H-32A-WP06 - Debt Service'!D$27/12,0)),"-")</f>
        <v>0</v>
      </c>
      <c r="G577" s="261">
        <f>IFERROR(IF(-SUM(G$20:G576)+G$15&lt;0.000001,0,IF($C577&gt;='H-32A-WP06 - Debt Service'!E$24,'H-32A-WP06 - Debt Service'!E$27/12,0)),"-")</f>
        <v>0</v>
      </c>
      <c r="H577" s="261">
        <f>IFERROR(IF(-SUM(H$20:H576)+H$15&lt;0.000001,0,IF($C577&gt;='H-32A-WP06 - Debt Service'!F$24,'H-32A-WP06 - Debt Service'!F$27/12,0)),"-")</f>
        <v>0</v>
      </c>
      <c r="I577" s="261">
        <f>IFERROR(IF(-SUM(I$20:I576)+I$15&lt;0.000001,0,IF($C577&gt;='H-32A-WP06 - Debt Service'!G$24,'H-32A-WP06 - Debt Service'!G$27/12,0)),"-")</f>
        <v>0</v>
      </c>
      <c r="J577" s="261">
        <f>IFERROR(IF(-SUM(J$20:J576)+J$15&lt;0.000001,0,IF($C577&gt;='H-32A-WP06 - Debt Service'!H$24,'H-32A-WP06 - Debt Service'!H$27/12,0)),"-")</f>
        <v>0</v>
      </c>
      <c r="K577" s="261">
        <f>IFERROR(IF(-SUM(K$20:K576)+K$15&lt;0.000001,0,IF($C577&gt;='H-32A-WP06 - Debt Service'!I$24,'H-32A-WP06 - Debt Service'!I$27/12,0)),"-")</f>
        <v>0</v>
      </c>
      <c r="L577" s="261">
        <f>IFERROR(IF(-SUM(L$20:L576)+L$15&lt;0.000001,0,IF($C577&gt;='H-32A-WP06 - Debt Service'!J$24,'H-32A-WP06 - Debt Service'!J$27/12,0)),"-")</f>
        <v>0</v>
      </c>
      <c r="M577" s="261">
        <f>IFERROR(IF(-SUM(M$20:M576)+M$15&lt;0.000001,0,IF($C577&gt;='H-32A-WP06 - Debt Service'!K$24,'H-32A-WP06 - Debt Service'!K$27/12,0)),"-")</f>
        <v>0</v>
      </c>
      <c r="N577" s="261"/>
      <c r="O577" s="261"/>
      <c r="P577" s="261">
        <f>IFERROR(IF(-SUM(P$20:P576)+P$15&lt;0.000001,0,IF($C577&gt;='H-32A-WP06 - Debt Service'!M$24,'H-32A-WP06 - Debt Service'!M$27/12,0)),"-")</f>
        <v>0</v>
      </c>
      <c r="Q577" s="261">
        <f>IFERROR(IF(-SUM(Q$20:Q576)+Q$15&lt;0.000001,0,IF($C577&gt;='H-32A-WP06 - Debt Service'!L$24,'H-32A-WP06 - Debt Service'!L$27/12,0)),"-")</f>
        <v>0</v>
      </c>
      <c r="R577" s="261">
        <f>IFERROR(IF(-SUM(R$20:R576)+R$15&lt;0.000001,0,IF($C577&gt;='H-32A-WP06 - Debt Service'!S$24,'H-32A-WP06 - Debt Service'!S$27/12,0)),"-")</f>
        <v>0</v>
      </c>
      <c r="S577" s="261">
        <f>IFERROR(IF(-SUM(S$20:S576)+S$15&lt;0.000001,0,IF($C577&gt;='H-32A-WP06 - Debt Service'!O$24,'H-32A-WP06 - Debt Service'!O$27/12,0)),"-")</f>
        <v>0</v>
      </c>
      <c r="T577" s="261">
        <f>IFERROR(IF(-SUM(T$20:T576)+T$15&lt;0.000001,0,IF($C577&gt;='H-32A-WP06 - Debt Service'!#REF!,'H-32A-WP06 - Debt Service'!#REF!/12,0)),"-")</f>
        <v>0</v>
      </c>
      <c r="U577" s="261">
        <f>IFERROR(IF(-SUM(U$20:U576)+U$15&lt;0.000001,0,IF($C577&gt;='H-32A-WP06 - Debt Service'!T$24,'H-32A-WP06 - Debt Service'!T$27/12,0)),"-")</f>
        <v>0</v>
      </c>
      <c r="V577" s="261">
        <f>IFERROR(IF(-SUM(V$20:V576)+V$15&lt;0.000001,0,IF($C577&gt;='H-32A-WP06 - Debt Service'!N$24,'H-32A-WP06 - Debt Service'!N$27/12,0)),"-")</f>
        <v>0</v>
      </c>
      <c r="W577" s="261">
        <f>IFERROR(IF(-SUM(W$20:W576)+W$15&lt;0.000001,0,IF($C577&gt;='H-32A-WP06 - Debt Service'!Q$24,'H-32A-WP06 - Debt Service'!Q$27/12,0)),"-")</f>
        <v>0</v>
      </c>
      <c r="X577" s="261">
        <f>IFERROR(IF(-SUM(X$20:X576)+X$15&lt;0.000001,0,IF($C577&gt;='H-32A-WP06 - Debt Service'!T$24,'H-32A-WP06 - Debt Service'!T$27/12,0)),"-")</f>
        <v>0</v>
      </c>
      <c r="Y577" s="261">
        <f>IFERROR(IF(-SUM(Y$20:Y576)+Y$15&lt;0.000001,0,IF($C577&gt;='H-32A-WP06 - Debt Service'!#REF!,'H-32A-WP06 - Debt Service'!#REF!/12,0)),"-")</f>
        <v>0</v>
      </c>
      <c r="Z577" s="261">
        <f>IFERROR(IF(-SUM(Z$20:Z576)+Z$15&lt;0.000001,0,IF($C577&gt;='H-32A-WP06 - Debt Service'!S$24,'H-32A-WP06 - Debt Service'!S$27/12,0)),"-")</f>
        <v>0</v>
      </c>
      <c r="AA577" s="261">
        <f>IFERROR(IF(-SUM(AA$20:AA576)+AA$15&lt;0.000001,0,IF($C577&gt;='H-32A-WP06 - Debt Service'!R$24,'H-32A-WP06 - Debt Service'!R$27/12,0)),"-")</f>
        <v>0</v>
      </c>
      <c r="AB577" s="261">
        <f>IFERROR(IF(-SUM(AB$20:AB576)+AB$15&lt;0.000001,0,IF($C577&gt;='H-32A-WP06 - Debt Service'!P$24,'H-32A-WP06 - Debt Service'!P$27/12,0)),"-")</f>
        <v>0</v>
      </c>
      <c r="AC577" s="261">
        <f>IFERROR(IF(-SUM(AC$20:AC576)+AC$15&lt;0.000001,0,IF($C577&gt;='H-32A-WP06 - Debt Service'!#REF!,'H-32A-WP06 - Debt Service'!#REF!/12,0)),"-")</f>
        <v>0</v>
      </c>
      <c r="AD577" s="261">
        <f>IFERROR(IF(-SUM(AD$20:AD576)+AD$15&lt;0.000001,0,IF($C577&gt;='H-32A-WP06 - Debt Service'!#REF!,'H-32A-WP06 - Debt Service'!#REF!/12,0)),"-")</f>
        <v>0</v>
      </c>
      <c r="AE577" s="261">
        <f>IFERROR(IF(-SUM(AE$20:AE576)+AE$15&lt;0.000001,0,IF($C577&gt;='H-32A-WP06 - Debt Service'!#REF!,'H-32A-WP06 - Debt Service'!#REF!/12,0)),"-")</f>
        <v>0</v>
      </c>
      <c r="AF577" s="261">
        <f>IFERROR(IF(-SUM(AF$20:AF576)+AF$15&lt;0.000001,0,IF($C577&gt;='H-32A-WP06 - Debt Service'!#REF!,'H-32A-WP06 - Debt Service'!#REF!/12,0)),"-")</f>
        <v>0</v>
      </c>
      <c r="AH577" s="252">
        <f t="shared" si="36"/>
        <v>2065</v>
      </c>
      <c r="AI577" s="273">
        <f t="shared" si="38"/>
        <v>60419</v>
      </c>
      <c r="AJ577" s="273"/>
      <c r="AK577" s="261" t="str">
        <f>IFERROR(IF(-SUM(AK$20:AK576)+AK$15&lt;0.000001,0,IF($C577&gt;='H-32A-WP06 - Debt Service'!AH$24,'H-32A-WP06 - Debt Service'!AH$27/12,0)),"-")</f>
        <v>-</v>
      </c>
      <c r="AL577" s="261">
        <f>IFERROR(IF(-SUM(AL$20:AL576)+AL$15&lt;0.000001,0,IF($C577&gt;='H-32A-WP06 - Debt Service'!AI$24,'H-32A-WP06 - Debt Service'!AI$27/12,0)),"-")</f>
        <v>0</v>
      </c>
      <c r="AM577" s="261">
        <f>IFERROR(IF(-SUM(AM$20:AM576)+AM$15&lt;0.000001,0,IF($C577&gt;='H-32A-WP06 - Debt Service'!AJ$24,'H-32A-WP06 - Debt Service'!AJ$27/12,0)),"-")</f>
        <v>0</v>
      </c>
      <c r="AN577" s="261">
        <f>IFERROR(IF(-SUM(AN$20:AN576)+AN$15&lt;0.000001,0,IF($C577&gt;='H-32A-WP06 - Debt Service'!AK$24,'H-32A-WP06 - Debt Service'!AK$27/12,0)),"-")</f>
        <v>0</v>
      </c>
      <c r="AO577" s="261">
        <f>IFERROR(IF(-SUM(AO$20:AO576)+AO$15&lt;0.000001,0,IF($C577&gt;='H-32A-WP06 - Debt Service'!AL$24,'H-32A-WP06 - Debt Service'!AL$27/12,0)),"-")</f>
        <v>0</v>
      </c>
      <c r="AP577" s="261">
        <f>IFERROR(IF(-SUM(AP$20:AP576)+AP$15&lt;0.000001,0,IF($C577&gt;='H-32A-WP06 - Debt Service'!AM$24,'H-32A-WP06 - Debt Service'!AM$27/12,0)),"-")</f>
        <v>0</v>
      </c>
      <c r="AQ577" s="261">
        <f>IFERROR(IF(-SUM(AQ$20:AQ576)+AQ$15&lt;0.000001,0,IF($C577&gt;='H-32A-WP06 - Debt Service'!AN$24,'H-32A-WP06 - Debt Service'!AN$27/12,0)),"-")</f>
        <v>0</v>
      </c>
      <c r="AR577" s="261">
        <f>IFERROR(IF(-SUM(AR$20:AR576)+AR$15&lt;0.000001,0,IF($C577&gt;='H-32A-WP06 - Debt Service'!AO$24,'H-32A-WP06 - Debt Service'!AO$27/12,0)),"-")</f>
        <v>0</v>
      </c>
      <c r="AS577" s="261">
        <f>IFERROR(IF(-SUM(AS$20:AS576)+AS$15&lt;0.000001,0,IF($C577&gt;='H-32A-WP06 - Debt Service'!AP$24,'H-32A-WP06 - Debt Service'!AP$27/12,0)),"-")</f>
        <v>0</v>
      </c>
      <c r="AT577" s="261">
        <f>IFERROR(IF(-SUM(AT$20:AT576)+AT$15&lt;0.000001,0,IF($C577&gt;='H-32A-WP06 - Debt Service'!AQ$24,'H-32A-WP06 - Debt Service'!AQ$27/12,0)),"-")</f>
        <v>0</v>
      </c>
    </row>
    <row r="578" spans="2:46" x14ac:dyDescent="0.35">
      <c r="B578" s="252">
        <f t="shared" si="35"/>
        <v>2065</v>
      </c>
      <c r="C578" s="273">
        <f t="shared" si="37"/>
        <v>60449</v>
      </c>
      <c r="D578" s="273"/>
      <c r="E578" s="261">
        <f>IFERROR(IF(-SUM(E$20:E577)+E$15&lt;0.000001,0,IF($C578&gt;='H-32A-WP06 - Debt Service'!C$24,'H-32A-WP06 - Debt Service'!C$27/12,0)),"-")</f>
        <v>0</v>
      </c>
      <c r="F578" s="261">
        <f>IFERROR(IF(-SUM(F$20:F577)+F$15&lt;0.000001,0,IF($C578&gt;='H-32A-WP06 - Debt Service'!D$24,'H-32A-WP06 - Debt Service'!D$27/12,0)),"-")</f>
        <v>0</v>
      </c>
      <c r="G578" s="261">
        <f>IFERROR(IF(-SUM(G$20:G577)+G$15&lt;0.000001,0,IF($C578&gt;='H-32A-WP06 - Debt Service'!E$24,'H-32A-WP06 - Debt Service'!E$27/12,0)),"-")</f>
        <v>0</v>
      </c>
      <c r="H578" s="261">
        <f>IFERROR(IF(-SUM(H$20:H577)+H$15&lt;0.000001,0,IF($C578&gt;='H-32A-WP06 - Debt Service'!F$24,'H-32A-WP06 - Debt Service'!F$27/12,0)),"-")</f>
        <v>0</v>
      </c>
      <c r="I578" s="261">
        <f>IFERROR(IF(-SUM(I$20:I577)+I$15&lt;0.000001,0,IF($C578&gt;='H-32A-WP06 - Debt Service'!G$24,'H-32A-WP06 - Debt Service'!G$27/12,0)),"-")</f>
        <v>0</v>
      </c>
      <c r="J578" s="261">
        <f>IFERROR(IF(-SUM(J$20:J577)+J$15&lt;0.000001,0,IF($C578&gt;='H-32A-WP06 - Debt Service'!H$24,'H-32A-WP06 - Debt Service'!H$27/12,0)),"-")</f>
        <v>0</v>
      </c>
      <c r="K578" s="261">
        <f>IFERROR(IF(-SUM(K$20:K577)+K$15&lt;0.000001,0,IF($C578&gt;='H-32A-WP06 - Debt Service'!I$24,'H-32A-WP06 - Debt Service'!I$27/12,0)),"-")</f>
        <v>0</v>
      </c>
      <c r="L578" s="261">
        <f>IFERROR(IF(-SUM(L$20:L577)+L$15&lt;0.000001,0,IF($C578&gt;='H-32A-WP06 - Debt Service'!J$24,'H-32A-WP06 - Debt Service'!J$27/12,0)),"-")</f>
        <v>0</v>
      </c>
      <c r="M578" s="261">
        <f>IFERROR(IF(-SUM(M$20:M577)+M$15&lt;0.000001,0,IF($C578&gt;='H-32A-WP06 - Debt Service'!K$24,'H-32A-WP06 - Debt Service'!K$27/12,0)),"-")</f>
        <v>0</v>
      </c>
      <c r="N578" s="261"/>
      <c r="O578" s="261"/>
      <c r="P578" s="261">
        <f>IFERROR(IF(-SUM(P$20:P577)+P$15&lt;0.000001,0,IF($C578&gt;='H-32A-WP06 - Debt Service'!M$24,'H-32A-WP06 - Debt Service'!M$27/12,0)),"-")</f>
        <v>0</v>
      </c>
      <c r="Q578" s="261">
        <f>IFERROR(IF(-SUM(Q$20:Q577)+Q$15&lt;0.000001,0,IF($C578&gt;='H-32A-WP06 - Debt Service'!L$24,'H-32A-WP06 - Debt Service'!L$27/12,0)),"-")</f>
        <v>0</v>
      </c>
      <c r="R578" s="261">
        <f>IFERROR(IF(-SUM(R$20:R577)+R$15&lt;0.000001,0,IF($C578&gt;='H-32A-WP06 - Debt Service'!S$24,'H-32A-WP06 - Debt Service'!S$27/12,0)),"-")</f>
        <v>0</v>
      </c>
      <c r="S578" s="261">
        <f>IFERROR(IF(-SUM(S$20:S577)+S$15&lt;0.000001,0,IF($C578&gt;='H-32A-WP06 - Debt Service'!O$24,'H-32A-WP06 - Debt Service'!O$27/12,0)),"-")</f>
        <v>0</v>
      </c>
      <c r="T578" s="261">
        <f>IFERROR(IF(-SUM(T$20:T577)+T$15&lt;0.000001,0,IF($C578&gt;='H-32A-WP06 - Debt Service'!#REF!,'H-32A-WP06 - Debt Service'!#REF!/12,0)),"-")</f>
        <v>0</v>
      </c>
      <c r="U578" s="261">
        <f>IFERROR(IF(-SUM(U$20:U577)+U$15&lt;0.000001,0,IF($C578&gt;='H-32A-WP06 - Debt Service'!T$24,'H-32A-WP06 - Debt Service'!T$27/12,0)),"-")</f>
        <v>0</v>
      </c>
      <c r="V578" s="261">
        <f>IFERROR(IF(-SUM(V$20:V577)+V$15&lt;0.000001,0,IF($C578&gt;='H-32A-WP06 - Debt Service'!N$24,'H-32A-WP06 - Debt Service'!N$27/12,0)),"-")</f>
        <v>0</v>
      </c>
      <c r="W578" s="261">
        <f>IFERROR(IF(-SUM(W$20:W577)+W$15&lt;0.000001,0,IF($C578&gt;='H-32A-WP06 - Debt Service'!Q$24,'H-32A-WP06 - Debt Service'!Q$27/12,0)),"-")</f>
        <v>0</v>
      </c>
      <c r="X578" s="261">
        <f>IFERROR(IF(-SUM(X$20:X577)+X$15&lt;0.000001,0,IF($C578&gt;='H-32A-WP06 - Debt Service'!T$24,'H-32A-WP06 - Debt Service'!T$27/12,0)),"-")</f>
        <v>0</v>
      </c>
      <c r="Y578" s="261">
        <f>IFERROR(IF(-SUM(Y$20:Y577)+Y$15&lt;0.000001,0,IF($C578&gt;='H-32A-WP06 - Debt Service'!#REF!,'H-32A-WP06 - Debt Service'!#REF!/12,0)),"-")</f>
        <v>0</v>
      </c>
      <c r="Z578" s="261">
        <f>IFERROR(IF(-SUM(Z$20:Z577)+Z$15&lt;0.000001,0,IF($C578&gt;='H-32A-WP06 - Debt Service'!S$24,'H-32A-WP06 - Debt Service'!S$27/12,0)),"-")</f>
        <v>0</v>
      </c>
      <c r="AA578" s="261">
        <f>IFERROR(IF(-SUM(AA$20:AA577)+AA$15&lt;0.000001,0,IF($C578&gt;='H-32A-WP06 - Debt Service'!R$24,'H-32A-WP06 - Debt Service'!R$27/12,0)),"-")</f>
        <v>0</v>
      </c>
      <c r="AB578" s="261">
        <f>IFERROR(IF(-SUM(AB$20:AB577)+AB$15&lt;0.000001,0,IF($C578&gt;='H-32A-WP06 - Debt Service'!P$24,'H-32A-WP06 - Debt Service'!P$27/12,0)),"-")</f>
        <v>0</v>
      </c>
      <c r="AC578" s="261">
        <f>IFERROR(IF(-SUM(AC$20:AC577)+AC$15&lt;0.000001,0,IF($C578&gt;='H-32A-WP06 - Debt Service'!#REF!,'H-32A-WP06 - Debt Service'!#REF!/12,0)),"-")</f>
        <v>0</v>
      </c>
      <c r="AD578" s="261">
        <f>IFERROR(IF(-SUM(AD$20:AD577)+AD$15&lt;0.000001,0,IF($C578&gt;='H-32A-WP06 - Debt Service'!#REF!,'H-32A-WP06 - Debt Service'!#REF!/12,0)),"-")</f>
        <v>0</v>
      </c>
      <c r="AE578" s="261">
        <f>IFERROR(IF(-SUM(AE$20:AE577)+AE$15&lt;0.000001,0,IF($C578&gt;='H-32A-WP06 - Debt Service'!#REF!,'H-32A-WP06 - Debt Service'!#REF!/12,0)),"-")</f>
        <v>0</v>
      </c>
      <c r="AF578" s="261">
        <f>IFERROR(IF(-SUM(AF$20:AF577)+AF$15&lt;0.000001,0,IF($C578&gt;='H-32A-WP06 - Debt Service'!#REF!,'H-32A-WP06 - Debt Service'!#REF!/12,0)),"-")</f>
        <v>0</v>
      </c>
      <c r="AH578" s="252">
        <f t="shared" si="36"/>
        <v>2065</v>
      </c>
      <c r="AI578" s="273">
        <f t="shared" si="38"/>
        <v>60449</v>
      </c>
      <c r="AJ578" s="273"/>
      <c r="AK578" s="261" t="str">
        <f>IFERROR(IF(-SUM(AK$20:AK577)+AK$15&lt;0.000001,0,IF($C578&gt;='H-32A-WP06 - Debt Service'!AH$24,'H-32A-WP06 - Debt Service'!AH$27/12,0)),"-")</f>
        <v>-</v>
      </c>
      <c r="AL578" s="261">
        <f>IFERROR(IF(-SUM(AL$20:AL577)+AL$15&lt;0.000001,0,IF($C578&gt;='H-32A-WP06 - Debt Service'!AI$24,'H-32A-WP06 - Debt Service'!AI$27/12,0)),"-")</f>
        <v>0</v>
      </c>
      <c r="AM578" s="261">
        <f>IFERROR(IF(-SUM(AM$20:AM577)+AM$15&lt;0.000001,0,IF($C578&gt;='H-32A-WP06 - Debt Service'!AJ$24,'H-32A-WP06 - Debt Service'!AJ$27/12,0)),"-")</f>
        <v>0</v>
      </c>
      <c r="AN578" s="261">
        <f>IFERROR(IF(-SUM(AN$20:AN577)+AN$15&lt;0.000001,0,IF($C578&gt;='H-32A-WP06 - Debt Service'!AK$24,'H-32A-WP06 - Debt Service'!AK$27/12,0)),"-")</f>
        <v>0</v>
      </c>
      <c r="AO578" s="261">
        <f>IFERROR(IF(-SUM(AO$20:AO577)+AO$15&lt;0.000001,0,IF($C578&gt;='H-32A-WP06 - Debt Service'!AL$24,'H-32A-WP06 - Debt Service'!AL$27/12,0)),"-")</f>
        <v>0</v>
      </c>
      <c r="AP578" s="261">
        <f>IFERROR(IF(-SUM(AP$20:AP577)+AP$15&lt;0.000001,0,IF($C578&gt;='H-32A-WP06 - Debt Service'!AM$24,'H-32A-WP06 - Debt Service'!AM$27/12,0)),"-")</f>
        <v>0</v>
      </c>
      <c r="AQ578" s="261">
        <f>IFERROR(IF(-SUM(AQ$20:AQ577)+AQ$15&lt;0.000001,0,IF($C578&gt;='H-32A-WP06 - Debt Service'!AN$24,'H-32A-WP06 - Debt Service'!AN$27/12,0)),"-")</f>
        <v>0</v>
      </c>
      <c r="AR578" s="261">
        <f>IFERROR(IF(-SUM(AR$20:AR577)+AR$15&lt;0.000001,0,IF($C578&gt;='H-32A-WP06 - Debt Service'!AO$24,'H-32A-WP06 - Debt Service'!AO$27/12,0)),"-")</f>
        <v>0</v>
      </c>
      <c r="AS578" s="261">
        <f>IFERROR(IF(-SUM(AS$20:AS577)+AS$15&lt;0.000001,0,IF($C578&gt;='H-32A-WP06 - Debt Service'!AP$24,'H-32A-WP06 - Debt Service'!AP$27/12,0)),"-")</f>
        <v>0</v>
      </c>
      <c r="AT578" s="261">
        <f>IFERROR(IF(-SUM(AT$20:AT577)+AT$15&lt;0.000001,0,IF($C578&gt;='H-32A-WP06 - Debt Service'!AQ$24,'H-32A-WP06 - Debt Service'!AQ$27/12,0)),"-")</f>
        <v>0</v>
      </c>
    </row>
    <row r="579" spans="2:46" x14ac:dyDescent="0.35">
      <c r="B579" s="252">
        <f t="shared" si="35"/>
        <v>2065</v>
      </c>
      <c r="C579" s="273">
        <f t="shared" si="37"/>
        <v>60480</v>
      </c>
      <c r="D579" s="273"/>
      <c r="E579" s="261">
        <f>IFERROR(IF(-SUM(E$20:E578)+E$15&lt;0.000001,0,IF($C579&gt;='H-32A-WP06 - Debt Service'!C$24,'H-32A-WP06 - Debt Service'!C$27/12,0)),"-")</f>
        <v>0</v>
      </c>
      <c r="F579" s="261">
        <f>IFERROR(IF(-SUM(F$20:F578)+F$15&lt;0.000001,0,IF($C579&gt;='H-32A-WP06 - Debt Service'!D$24,'H-32A-WP06 - Debt Service'!D$27/12,0)),"-")</f>
        <v>0</v>
      </c>
      <c r="G579" s="261">
        <f>IFERROR(IF(-SUM(G$20:G578)+G$15&lt;0.000001,0,IF($C579&gt;='H-32A-WP06 - Debt Service'!E$24,'H-32A-WP06 - Debt Service'!E$27/12,0)),"-")</f>
        <v>0</v>
      </c>
      <c r="H579" s="261">
        <f>IFERROR(IF(-SUM(H$20:H578)+H$15&lt;0.000001,0,IF($C579&gt;='H-32A-WP06 - Debt Service'!F$24,'H-32A-WP06 - Debt Service'!F$27/12,0)),"-")</f>
        <v>0</v>
      </c>
      <c r="I579" s="261">
        <f>IFERROR(IF(-SUM(I$20:I578)+I$15&lt;0.000001,0,IF($C579&gt;='H-32A-WP06 - Debt Service'!G$24,'H-32A-WP06 - Debt Service'!G$27/12,0)),"-")</f>
        <v>0</v>
      </c>
      <c r="J579" s="261">
        <f>IFERROR(IF(-SUM(J$20:J578)+J$15&lt;0.000001,0,IF($C579&gt;='H-32A-WP06 - Debt Service'!H$24,'H-32A-WP06 - Debt Service'!H$27/12,0)),"-")</f>
        <v>0</v>
      </c>
      <c r="K579" s="261">
        <f>IFERROR(IF(-SUM(K$20:K578)+K$15&lt;0.000001,0,IF($C579&gt;='H-32A-WP06 - Debt Service'!I$24,'H-32A-WP06 - Debt Service'!I$27/12,0)),"-")</f>
        <v>0</v>
      </c>
      <c r="L579" s="261">
        <f>IFERROR(IF(-SUM(L$20:L578)+L$15&lt;0.000001,0,IF($C579&gt;='H-32A-WP06 - Debt Service'!J$24,'H-32A-WP06 - Debt Service'!J$27/12,0)),"-")</f>
        <v>0</v>
      </c>
      <c r="M579" s="261">
        <f>IFERROR(IF(-SUM(M$20:M578)+M$15&lt;0.000001,0,IF($C579&gt;='H-32A-WP06 - Debt Service'!K$24,'H-32A-WP06 - Debt Service'!K$27/12,0)),"-")</f>
        <v>0</v>
      </c>
      <c r="N579" s="261"/>
      <c r="O579" s="261"/>
      <c r="P579" s="261">
        <f>IFERROR(IF(-SUM(P$20:P578)+P$15&lt;0.000001,0,IF($C579&gt;='H-32A-WP06 - Debt Service'!M$24,'H-32A-WP06 - Debt Service'!M$27/12,0)),"-")</f>
        <v>0</v>
      </c>
      <c r="Q579" s="261">
        <f>IFERROR(IF(-SUM(Q$20:Q578)+Q$15&lt;0.000001,0,IF($C579&gt;='H-32A-WP06 - Debt Service'!L$24,'H-32A-WP06 - Debt Service'!L$27/12,0)),"-")</f>
        <v>0</v>
      </c>
      <c r="R579" s="261">
        <f>IFERROR(IF(-SUM(R$20:R578)+R$15&lt;0.000001,0,IF($C579&gt;='H-32A-WP06 - Debt Service'!S$24,'H-32A-WP06 - Debt Service'!S$27/12,0)),"-")</f>
        <v>0</v>
      </c>
      <c r="S579" s="261">
        <f>IFERROR(IF(-SUM(S$20:S578)+S$15&lt;0.000001,0,IF($C579&gt;='H-32A-WP06 - Debt Service'!O$24,'H-32A-WP06 - Debt Service'!O$27/12,0)),"-")</f>
        <v>0</v>
      </c>
      <c r="T579" s="261">
        <f>IFERROR(IF(-SUM(T$20:T578)+T$15&lt;0.000001,0,IF($C579&gt;='H-32A-WP06 - Debt Service'!#REF!,'H-32A-WP06 - Debt Service'!#REF!/12,0)),"-")</f>
        <v>0</v>
      </c>
      <c r="U579" s="261">
        <f>IFERROR(IF(-SUM(U$20:U578)+U$15&lt;0.000001,0,IF($C579&gt;='H-32A-WP06 - Debt Service'!T$24,'H-32A-WP06 - Debt Service'!T$27/12,0)),"-")</f>
        <v>0</v>
      </c>
      <c r="V579" s="261">
        <f>IFERROR(IF(-SUM(V$20:V578)+V$15&lt;0.000001,0,IF($C579&gt;='H-32A-WP06 - Debt Service'!N$24,'H-32A-WP06 - Debt Service'!N$27/12,0)),"-")</f>
        <v>0</v>
      </c>
      <c r="W579" s="261">
        <f>IFERROR(IF(-SUM(W$20:W578)+W$15&lt;0.000001,0,IF($C579&gt;='H-32A-WP06 - Debt Service'!Q$24,'H-32A-WP06 - Debt Service'!Q$27/12,0)),"-")</f>
        <v>0</v>
      </c>
      <c r="X579" s="261">
        <f>IFERROR(IF(-SUM(X$20:X578)+X$15&lt;0.000001,0,IF($C579&gt;='H-32A-WP06 - Debt Service'!T$24,'H-32A-WP06 - Debt Service'!T$27/12,0)),"-")</f>
        <v>0</v>
      </c>
      <c r="Y579" s="261">
        <f>IFERROR(IF(-SUM(Y$20:Y578)+Y$15&lt;0.000001,0,IF($C579&gt;='H-32A-WP06 - Debt Service'!#REF!,'H-32A-WP06 - Debt Service'!#REF!/12,0)),"-")</f>
        <v>0</v>
      </c>
      <c r="Z579" s="261">
        <f>IFERROR(IF(-SUM(Z$20:Z578)+Z$15&lt;0.000001,0,IF($C579&gt;='H-32A-WP06 - Debt Service'!S$24,'H-32A-WP06 - Debt Service'!S$27/12,0)),"-")</f>
        <v>0</v>
      </c>
      <c r="AA579" s="261">
        <f>IFERROR(IF(-SUM(AA$20:AA578)+AA$15&lt;0.000001,0,IF($C579&gt;='H-32A-WP06 - Debt Service'!R$24,'H-32A-WP06 - Debt Service'!R$27/12,0)),"-")</f>
        <v>0</v>
      </c>
      <c r="AB579" s="261">
        <f>IFERROR(IF(-SUM(AB$20:AB578)+AB$15&lt;0.000001,0,IF($C579&gt;='H-32A-WP06 - Debt Service'!P$24,'H-32A-WP06 - Debt Service'!P$27/12,0)),"-")</f>
        <v>0</v>
      </c>
      <c r="AC579" s="261">
        <f>IFERROR(IF(-SUM(AC$20:AC578)+AC$15&lt;0.000001,0,IF($C579&gt;='H-32A-WP06 - Debt Service'!#REF!,'H-32A-WP06 - Debt Service'!#REF!/12,0)),"-")</f>
        <v>0</v>
      </c>
      <c r="AD579" s="261">
        <f>IFERROR(IF(-SUM(AD$20:AD578)+AD$15&lt;0.000001,0,IF($C579&gt;='H-32A-WP06 - Debt Service'!#REF!,'H-32A-WP06 - Debt Service'!#REF!/12,0)),"-")</f>
        <v>0</v>
      </c>
      <c r="AE579" s="261">
        <f>IFERROR(IF(-SUM(AE$20:AE578)+AE$15&lt;0.000001,0,IF($C579&gt;='H-32A-WP06 - Debt Service'!#REF!,'H-32A-WP06 - Debt Service'!#REF!/12,0)),"-")</f>
        <v>0</v>
      </c>
      <c r="AF579" s="261">
        <f>IFERROR(IF(-SUM(AF$20:AF578)+AF$15&lt;0.000001,0,IF($C579&gt;='H-32A-WP06 - Debt Service'!#REF!,'H-32A-WP06 - Debt Service'!#REF!/12,0)),"-")</f>
        <v>0</v>
      </c>
      <c r="AH579" s="252">
        <f t="shared" si="36"/>
        <v>2065</v>
      </c>
      <c r="AI579" s="273">
        <f t="shared" si="38"/>
        <v>60480</v>
      </c>
      <c r="AJ579" s="273"/>
      <c r="AK579" s="261" t="str">
        <f>IFERROR(IF(-SUM(AK$20:AK578)+AK$15&lt;0.000001,0,IF($C579&gt;='H-32A-WP06 - Debt Service'!AH$24,'H-32A-WP06 - Debt Service'!AH$27/12,0)),"-")</f>
        <v>-</v>
      </c>
      <c r="AL579" s="261">
        <f>IFERROR(IF(-SUM(AL$20:AL578)+AL$15&lt;0.000001,0,IF($C579&gt;='H-32A-WP06 - Debt Service'!AI$24,'H-32A-WP06 - Debt Service'!AI$27/12,0)),"-")</f>
        <v>0</v>
      </c>
      <c r="AM579" s="261">
        <f>IFERROR(IF(-SUM(AM$20:AM578)+AM$15&lt;0.000001,0,IF($C579&gt;='H-32A-WP06 - Debt Service'!AJ$24,'H-32A-WP06 - Debt Service'!AJ$27/12,0)),"-")</f>
        <v>0</v>
      </c>
      <c r="AN579" s="261">
        <f>IFERROR(IF(-SUM(AN$20:AN578)+AN$15&lt;0.000001,0,IF($C579&gt;='H-32A-WP06 - Debt Service'!AK$24,'H-32A-WP06 - Debt Service'!AK$27/12,0)),"-")</f>
        <v>0</v>
      </c>
      <c r="AO579" s="261">
        <f>IFERROR(IF(-SUM(AO$20:AO578)+AO$15&lt;0.000001,0,IF($C579&gt;='H-32A-WP06 - Debt Service'!AL$24,'H-32A-WP06 - Debt Service'!AL$27/12,0)),"-")</f>
        <v>0</v>
      </c>
      <c r="AP579" s="261">
        <f>IFERROR(IF(-SUM(AP$20:AP578)+AP$15&lt;0.000001,0,IF($C579&gt;='H-32A-WP06 - Debt Service'!AM$24,'H-32A-WP06 - Debt Service'!AM$27/12,0)),"-")</f>
        <v>0</v>
      </c>
      <c r="AQ579" s="261">
        <f>IFERROR(IF(-SUM(AQ$20:AQ578)+AQ$15&lt;0.000001,0,IF($C579&gt;='H-32A-WP06 - Debt Service'!AN$24,'H-32A-WP06 - Debt Service'!AN$27/12,0)),"-")</f>
        <v>0</v>
      </c>
      <c r="AR579" s="261">
        <f>IFERROR(IF(-SUM(AR$20:AR578)+AR$15&lt;0.000001,0,IF($C579&gt;='H-32A-WP06 - Debt Service'!AO$24,'H-32A-WP06 - Debt Service'!AO$27/12,0)),"-")</f>
        <v>0</v>
      </c>
      <c r="AS579" s="261">
        <f>IFERROR(IF(-SUM(AS$20:AS578)+AS$15&lt;0.000001,0,IF($C579&gt;='H-32A-WP06 - Debt Service'!AP$24,'H-32A-WP06 - Debt Service'!AP$27/12,0)),"-")</f>
        <v>0</v>
      </c>
      <c r="AT579" s="261">
        <f>IFERROR(IF(-SUM(AT$20:AT578)+AT$15&lt;0.000001,0,IF($C579&gt;='H-32A-WP06 - Debt Service'!AQ$24,'H-32A-WP06 - Debt Service'!AQ$27/12,0)),"-")</f>
        <v>0</v>
      </c>
    </row>
    <row r="580" spans="2:46" x14ac:dyDescent="0.35">
      <c r="B580" s="252">
        <f t="shared" si="35"/>
        <v>2065</v>
      </c>
      <c r="C580" s="273">
        <f t="shared" si="37"/>
        <v>60511</v>
      </c>
      <c r="D580" s="273"/>
      <c r="E580" s="261">
        <f>IFERROR(IF(-SUM(E$20:E579)+E$15&lt;0.000001,0,IF($C580&gt;='H-32A-WP06 - Debt Service'!C$24,'H-32A-WP06 - Debt Service'!C$27/12,0)),"-")</f>
        <v>0</v>
      </c>
      <c r="F580" s="261">
        <f>IFERROR(IF(-SUM(F$20:F579)+F$15&lt;0.000001,0,IF($C580&gt;='H-32A-WP06 - Debt Service'!D$24,'H-32A-WP06 - Debt Service'!D$27/12,0)),"-")</f>
        <v>0</v>
      </c>
      <c r="G580" s="261">
        <f>IFERROR(IF(-SUM(G$20:G579)+G$15&lt;0.000001,0,IF($C580&gt;='H-32A-WP06 - Debt Service'!E$24,'H-32A-WP06 - Debt Service'!E$27/12,0)),"-")</f>
        <v>0</v>
      </c>
      <c r="H580" s="261">
        <f>IFERROR(IF(-SUM(H$20:H579)+H$15&lt;0.000001,0,IF($C580&gt;='H-32A-WP06 - Debt Service'!F$24,'H-32A-WP06 - Debt Service'!F$27/12,0)),"-")</f>
        <v>0</v>
      </c>
      <c r="I580" s="261">
        <f>IFERROR(IF(-SUM(I$20:I579)+I$15&lt;0.000001,0,IF($C580&gt;='H-32A-WP06 - Debt Service'!G$24,'H-32A-WP06 - Debt Service'!G$27/12,0)),"-")</f>
        <v>0</v>
      </c>
      <c r="J580" s="261">
        <f>IFERROR(IF(-SUM(J$20:J579)+J$15&lt;0.000001,0,IF($C580&gt;='H-32A-WP06 - Debt Service'!H$24,'H-32A-WP06 - Debt Service'!H$27/12,0)),"-")</f>
        <v>0</v>
      </c>
      <c r="K580" s="261">
        <f>IFERROR(IF(-SUM(K$20:K579)+K$15&lt;0.000001,0,IF($C580&gt;='H-32A-WP06 - Debt Service'!I$24,'H-32A-WP06 - Debt Service'!I$27/12,0)),"-")</f>
        <v>0</v>
      </c>
      <c r="L580" s="261">
        <f>IFERROR(IF(-SUM(L$20:L579)+L$15&lt;0.000001,0,IF($C580&gt;='H-32A-WP06 - Debt Service'!J$24,'H-32A-WP06 - Debt Service'!J$27/12,0)),"-")</f>
        <v>0</v>
      </c>
      <c r="M580" s="261">
        <f>IFERROR(IF(-SUM(M$20:M579)+M$15&lt;0.000001,0,IF($C580&gt;='H-32A-WP06 - Debt Service'!K$24,'H-32A-WP06 - Debt Service'!K$27/12,0)),"-")</f>
        <v>0</v>
      </c>
      <c r="N580" s="261"/>
      <c r="O580" s="261"/>
      <c r="P580" s="261">
        <f>IFERROR(IF(-SUM(P$20:P579)+P$15&lt;0.000001,0,IF($C580&gt;='H-32A-WP06 - Debt Service'!M$24,'H-32A-WP06 - Debt Service'!M$27/12,0)),"-")</f>
        <v>0</v>
      </c>
      <c r="Q580" s="261">
        <f>IFERROR(IF(-SUM(Q$20:Q579)+Q$15&lt;0.000001,0,IF($C580&gt;='H-32A-WP06 - Debt Service'!L$24,'H-32A-WP06 - Debt Service'!L$27/12,0)),"-")</f>
        <v>0</v>
      </c>
      <c r="R580" s="261">
        <f>IFERROR(IF(-SUM(R$20:R579)+R$15&lt;0.000001,0,IF($C580&gt;='H-32A-WP06 - Debt Service'!S$24,'H-32A-WP06 - Debt Service'!S$27/12,0)),"-")</f>
        <v>0</v>
      </c>
      <c r="S580" s="261">
        <f>IFERROR(IF(-SUM(S$20:S579)+S$15&lt;0.000001,0,IF($C580&gt;='H-32A-WP06 - Debt Service'!O$24,'H-32A-WP06 - Debt Service'!O$27/12,0)),"-")</f>
        <v>0</v>
      </c>
      <c r="T580" s="261">
        <f>IFERROR(IF(-SUM(T$20:T579)+T$15&lt;0.000001,0,IF($C580&gt;='H-32A-WP06 - Debt Service'!#REF!,'H-32A-WP06 - Debt Service'!#REF!/12,0)),"-")</f>
        <v>0</v>
      </c>
      <c r="U580" s="261">
        <f>IFERROR(IF(-SUM(U$20:U579)+U$15&lt;0.000001,0,IF($C580&gt;='H-32A-WP06 - Debt Service'!T$24,'H-32A-WP06 - Debt Service'!T$27/12,0)),"-")</f>
        <v>0</v>
      </c>
      <c r="V580" s="261">
        <f>IFERROR(IF(-SUM(V$20:V579)+V$15&lt;0.000001,0,IF($C580&gt;='H-32A-WP06 - Debt Service'!N$24,'H-32A-WP06 - Debt Service'!N$27/12,0)),"-")</f>
        <v>0</v>
      </c>
      <c r="W580" s="261">
        <f>IFERROR(IF(-SUM(W$20:W579)+W$15&lt;0.000001,0,IF($C580&gt;='H-32A-WP06 - Debt Service'!Q$24,'H-32A-WP06 - Debt Service'!Q$27/12,0)),"-")</f>
        <v>0</v>
      </c>
      <c r="X580" s="261">
        <f>IFERROR(IF(-SUM(X$20:X579)+X$15&lt;0.000001,0,IF($C580&gt;='H-32A-WP06 - Debt Service'!T$24,'H-32A-WP06 - Debt Service'!T$27/12,0)),"-")</f>
        <v>0</v>
      </c>
      <c r="Y580" s="261">
        <f>IFERROR(IF(-SUM(Y$20:Y579)+Y$15&lt;0.000001,0,IF($C580&gt;='H-32A-WP06 - Debt Service'!#REF!,'H-32A-WP06 - Debt Service'!#REF!/12,0)),"-")</f>
        <v>0</v>
      </c>
      <c r="Z580" s="261">
        <f>IFERROR(IF(-SUM(Z$20:Z579)+Z$15&lt;0.000001,0,IF($C580&gt;='H-32A-WP06 - Debt Service'!S$24,'H-32A-WP06 - Debt Service'!S$27/12,0)),"-")</f>
        <v>0</v>
      </c>
      <c r="AA580" s="261">
        <f>IFERROR(IF(-SUM(AA$20:AA579)+AA$15&lt;0.000001,0,IF($C580&gt;='H-32A-WP06 - Debt Service'!R$24,'H-32A-WP06 - Debt Service'!R$27/12,0)),"-")</f>
        <v>0</v>
      </c>
      <c r="AB580" s="261">
        <f>IFERROR(IF(-SUM(AB$20:AB579)+AB$15&lt;0.000001,0,IF($C580&gt;='H-32A-WP06 - Debt Service'!P$24,'H-32A-WP06 - Debt Service'!P$27/12,0)),"-")</f>
        <v>0</v>
      </c>
      <c r="AC580" s="261">
        <f>IFERROR(IF(-SUM(AC$20:AC579)+AC$15&lt;0.000001,0,IF($C580&gt;='H-32A-WP06 - Debt Service'!#REF!,'H-32A-WP06 - Debt Service'!#REF!/12,0)),"-")</f>
        <v>0</v>
      </c>
      <c r="AD580" s="261">
        <f>IFERROR(IF(-SUM(AD$20:AD579)+AD$15&lt;0.000001,0,IF($C580&gt;='H-32A-WP06 - Debt Service'!#REF!,'H-32A-WP06 - Debt Service'!#REF!/12,0)),"-")</f>
        <v>0</v>
      </c>
      <c r="AE580" s="261">
        <f>IFERROR(IF(-SUM(AE$20:AE579)+AE$15&lt;0.000001,0,IF($C580&gt;='H-32A-WP06 - Debt Service'!#REF!,'H-32A-WP06 - Debt Service'!#REF!/12,0)),"-")</f>
        <v>0</v>
      </c>
      <c r="AF580" s="261">
        <f>IFERROR(IF(-SUM(AF$20:AF579)+AF$15&lt;0.000001,0,IF($C580&gt;='H-32A-WP06 - Debt Service'!#REF!,'H-32A-WP06 - Debt Service'!#REF!/12,0)),"-")</f>
        <v>0</v>
      </c>
      <c r="AH580" s="252">
        <f t="shared" si="36"/>
        <v>2065</v>
      </c>
      <c r="AI580" s="273">
        <f t="shared" si="38"/>
        <v>60511</v>
      </c>
      <c r="AJ580" s="273"/>
      <c r="AK580" s="261" t="str">
        <f>IFERROR(IF(-SUM(AK$20:AK579)+AK$15&lt;0.000001,0,IF($C580&gt;='H-32A-WP06 - Debt Service'!AH$24,'H-32A-WP06 - Debt Service'!AH$27/12,0)),"-")</f>
        <v>-</v>
      </c>
      <c r="AL580" s="261">
        <f>IFERROR(IF(-SUM(AL$20:AL579)+AL$15&lt;0.000001,0,IF($C580&gt;='H-32A-WP06 - Debt Service'!AI$24,'H-32A-WP06 - Debt Service'!AI$27/12,0)),"-")</f>
        <v>0</v>
      </c>
      <c r="AM580" s="261">
        <f>IFERROR(IF(-SUM(AM$20:AM579)+AM$15&lt;0.000001,0,IF($C580&gt;='H-32A-WP06 - Debt Service'!AJ$24,'H-32A-WP06 - Debt Service'!AJ$27/12,0)),"-")</f>
        <v>0</v>
      </c>
      <c r="AN580" s="261">
        <f>IFERROR(IF(-SUM(AN$20:AN579)+AN$15&lt;0.000001,0,IF($C580&gt;='H-32A-WP06 - Debt Service'!AK$24,'H-32A-WP06 - Debt Service'!AK$27/12,0)),"-")</f>
        <v>0</v>
      </c>
      <c r="AO580" s="261">
        <f>IFERROR(IF(-SUM(AO$20:AO579)+AO$15&lt;0.000001,0,IF($C580&gt;='H-32A-WP06 - Debt Service'!AL$24,'H-32A-WP06 - Debt Service'!AL$27/12,0)),"-")</f>
        <v>0</v>
      </c>
      <c r="AP580" s="261">
        <f>IFERROR(IF(-SUM(AP$20:AP579)+AP$15&lt;0.000001,0,IF($C580&gt;='H-32A-WP06 - Debt Service'!AM$24,'H-32A-WP06 - Debt Service'!AM$27/12,0)),"-")</f>
        <v>0</v>
      </c>
      <c r="AQ580" s="261">
        <f>IFERROR(IF(-SUM(AQ$20:AQ579)+AQ$15&lt;0.000001,0,IF($C580&gt;='H-32A-WP06 - Debt Service'!AN$24,'H-32A-WP06 - Debt Service'!AN$27/12,0)),"-")</f>
        <v>0</v>
      </c>
      <c r="AR580" s="261">
        <f>IFERROR(IF(-SUM(AR$20:AR579)+AR$15&lt;0.000001,0,IF($C580&gt;='H-32A-WP06 - Debt Service'!AO$24,'H-32A-WP06 - Debt Service'!AO$27/12,0)),"-")</f>
        <v>0</v>
      </c>
      <c r="AS580" s="261">
        <f>IFERROR(IF(-SUM(AS$20:AS579)+AS$15&lt;0.000001,0,IF($C580&gt;='H-32A-WP06 - Debt Service'!AP$24,'H-32A-WP06 - Debt Service'!AP$27/12,0)),"-")</f>
        <v>0</v>
      </c>
      <c r="AT580" s="261">
        <f>IFERROR(IF(-SUM(AT$20:AT579)+AT$15&lt;0.000001,0,IF($C580&gt;='H-32A-WP06 - Debt Service'!AQ$24,'H-32A-WP06 - Debt Service'!AQ$27/12,0)),"-")</f>
        <v>0</v>
      </c>
    </row>
    <row r="581" spans="2:46" x14ac:dyDescent="0.35">
      <c r="B581" s="252">
        <f t="shared" si="35"/>
        <v>2065</v>
      </c>
      <c r="C581" s="273">
        <f t="shared" si="37"/>
        <v>60541</v>
      </c>
      <c r="D581" s="273"/>
      <c r="E581" s="261">
        <f>IFERROR(IF(-SUM(E$20:E580)+E$15&lt;0.000001,0,IF($C581&gt;='H-32A-WP06 - Debt Service'!C$24,'H-32A-WP06 - Debt Service'!C$27/12,0)),"-")</f>
        <v>0</v>
      </c>
      <c r="F581" s="261">
        <f>IFERROR(IF(-SUM(F$20:F580)+F$15&lt;0.000001,0,IF($C581&gt;='H-32A-WP06 - Debt Service'!D$24,'H-32A-WP06 - Debt Service'!D$27/12,0)),"-")</f>
        <v>0</v>
      </c>
      <c r="G581" s="261">
        <f>IFERROR(IF(-SUM(G$20:G580)+G$15&lt;0.000001,0,IF($C581&gt;='H-32A-WP06 - Debt Service'!E$24,'H-32A-WP06 - Debt Service'!E$27/12,0)),"-")</f>
        <v>0</v>
      </c>
      <c r="H581" s="261">
        <f>IFERROR(IF(-SUM(H$20:H580)+H$15&lt;0.000001,0,IF($C581&gt;='H-32A-WP06 - Debt Service'!F$24,'H-32A-WP06 - Debt Service'!F$27/12,0)),"-")</f>
        <v>0</v>
      </c>
      <c r="I581" s="261">
        <f>IFERROR(IF(-SUM(I$20:I580)+I$15&lt;0.000001,0,IF($C581&gt;='H-32A-WP06 - Debt Service'!G$24,'H-32A-WP06 - Debt Service'!G$27/12,0)),"-")</f>
        <v>0</v>
      </c>
      <c r="J581" s="261">
        <f>IFERROR(IF(-SUM(J$20:J580)+J$15&lt;0.000001,0,IF($C581&gt;='H-32A-WP06 - Debt Service'!H$24,'H-32A-WP06 - Debt Service'!H$27/12,0)),"-")</f>
        <v>0</v>
      </c>
      <c r="K581" s="261">
        <f>IFERROR(IF(-SUM(K$20:K580)+K$15&lt;0.000001,0,IF($C581&gt;='H-32A-WP06 - Debt Service'!I$24,'H-32A-WP06 - Debt Service'!I$27/12,0)),"-")</f>
        <v>0</v>
      </c>
      <c r="L581" s="261">
        <f>IFERROR(IF(-SUM(L$20:L580)+L$15&lt;0.000001,0,IF($C581&gt;='H-32A-WP06 - Debt Service'!J$24,'H-32A-WP06 - Debt Service'!J$27/12,0)),"-")</f>
        <v>0</v>
      </c>
      <c r="M581" s="261">
        <f>IFERROR(IF(-SUM(M$20:M580)+M$15&lt;0.000001,0,IF($C581&gt;='H-32A-WP06 - Debt Service'!K$24,'H-32A-WP06 - Debt Service'!K$27/12,0)),"-")</f>
        <v>0</v>
      </c>
      <c r="N581" s="261"/>
      <c r="O581" s="261"/>
      <c r="P581" s="261">
        <f>IFERROR(IF(-SUM(P$20:P580)+P$15&lt;0.000001,0,IF($C581&gt;='H-32A-WP06 - Debt Service'!M$24,'H-32A-WP06 - Debt Service'!M$27/12,0)),"-")</f>
        <v>0</v>
      </c>
      <c r="Q581" s="261">
        <f>IFERROR(IF(-SUM(Q$20:Q580)+Q$15&lt;0.000001,0,IF($C581&gt;='H-32A-WP06 - Debt Service'!L$24,'H-32A-WP06 - Debt Service'!L$27/12,0)),"-")</f>
        <v>0</v>
      </c>
      <c r="R581" s="261">
        <f>IFERROR(IF(-SUM(R$20:R580)+R$15&lt;0.000001,0,IF($C581&gt;='H-32A-WP06 - Debt Service'!S$24,'H-32A-WP06 - Debt Service'!S$27/12,0)),"-")</f>
        <v>0</v>
      </c>
      <c r="S581" s="261">
        <f>IFERROR(IF(-SUM(S$20:S580)+S$15&lt;0.000001,0,IF($C581&gt;='H-32A-WP06 - Debt Service'!O$24,'H-32A-WP06 - Debt Service'!O$27/12,0)),"-")</f>
        <v>0</v>
      </c>
      <c r="T581" s="261">
        <f>IFERROR(IF(-SUM(T$20:T580)+T$15&lt;0.000001,0,IF($C581&gt;='H-32A-WP06 - Debt Service'!#REF!,'H-32A-WP06 - Debt Service'!#REF!/12,0)),"-")</f>
        <v>0</v>
      </c>
      <c r="U581" s="261">
        <f>IFERROR(IF(-SUM(U$20:U580)+U$15&lt;0.000001,0,IF($C581&gt;='H-32A-WP06 - Debt Service'!T$24,'H-32A-WP06 - Debt Service'!T$27/12,0)),"-")</f>
        <v>0</v>
      </c>
      <c r="V581" s="261">
        <f>IFERROR(IF(-SUM(V$20:V580)+V$15&lt;0.000001,0,IF($C581&gt;='H-32A-WP06 - Debt Service'!N$24,'H-32A-WP06 - Debt Service'!N$27/12,0)),"-")</f>
        <v>0</v>
      </c>
      <c r="W581" s="261">
        <f>IFERROR(IF(-SUM(W$20:W580)+W$15&lt;0.000001,0,IF($C581&gt;='H-32A-WP06 - Debt Service'!Q$24,'H-32A-WP06 - Debt Service'!Q$27/12,0)),"-")</f>
        <v>0</v>
      </c>
      <c r="X581" s="261">
        <f>IFERROR(IF(-SUM(X$20:X580)+X$15&lt;0.000001,0,IF($C581&gt;='H-32A-WP06 - Debt Service'!T$24,'H-32A-WP06 - Debt Service'!T$27/12,0)),"-")</f>
        <v>0</v>
      </c>
      <c r="Y581" s="261">
        <f>IFERROR(IF(-SUM(Y$20:Y580)+Y$15&lt;0.000001,0,IF($C581&gt;='H-32A-WP06 - Debt Service'!#REF!,'H-32A-WP06 - Debt Service'!#REF!/12,0)),"-")</f>
        <v>0</v>
      </c>
      <c r="Z581" s="261">
        <f>IFERROR(IF(-SUM(Z$20:Z580)+Z$15&lt;0.000001,0,IF($C581&gt;='H-32A-WP06 - Debt Service'!S$24,'H-32A-WP06 - Debt Service'!S$27/12,0)),"-")</f>
        <v>0</v>
      </c>
      <c r="AA581" s="261">
        <f>IFERROR(IF(-SUM(AA$20:AA580)+AA$15&lt;0.000001,0,IF($C581&gt;='H-32A-WP06 - Debt Service'!R$24,'H-32A-WP06 - Debt Service'!R$27/12,0)),"-")</f>
        <v>0</v>
      </c>
      <c r="AB581" s="261">
        <f>IFERROR(IF(-SUM(AB$20:AB580)+AB$15&lt;0.000001,0,IF($C581&gt;='H-32A-WP06 - Debt Service'!P$24,'H-32A-WP06 - Debt Service'!P$27/12,0)),"-")</f>
        <v>0</v>
      </c>
      <c r="AC581" s="261">
        <f>IFERROR(IF(-SUM(AC$20:AC580)+AC$15&lt;0.000001,0,IF($C581&gt;='H-32A-WP06 - Debt Service'!#REF!,'H-32A-WP06 - Debt Service'!#REF!/12,0)),"-")</f>
        <v>0</v>
      </c>
      <c r="AD581" s="261">
        <f>IFERROR(IF(-SUM(AD$20:AD580)+AD$15&lt;0.000001,0,IF($C581&gt;='H-32A-WP06 - Debt Service'!#REF!,'H-32A-WP06 - Debt Service'!#REF!/12,0)),"-")</f>
        <v>0</v>
      </c>
      <c r="AE581" s="261">
        <f>IFERROR(IF(-SUM(AE$20:AE580)+AE$15&lt;0.000001,0,IF($C581&gt;='H-32A-WP06 - Debt Service'!#REF!,'H-32A-WP06 - Debt Service'!#REF!/12,0)),"-")</f>
        <v>0</v>
      </c>
      <c r="AF581" s="261">
        <f>IFERROR(IF(-SUM(AF$20:AF580)+AF$15&lt;0.000001,0,IF($C581&gt;='H-32A-WP06 - Debt Service'!#REF!,'H-32A-WP06 - Debt Service'!#REF!/12,0)),"-")</f>
        <v>0</v>
      </c>
      <c r="AH581" s="252">
        <f t="shared" si="36"/>
        <v>2065</v>
      </c>
      <c r="AI581" s="273">
        <f t="shared" si="38"/>
        <v>60541</v>
      </c>
      <c r="AJ581" s="273"/>
      <c r="AK581" s="261" t="str">
        <f>IFERROR(IF(-SUM(AK$20:AK580)+AK$15&lt;0.000001,0,IF($C581&gt;='H-32A-WP06 - Debt Service'!AH$24,'H-32A-WP06 - Debt Service'!AH$27/12,0)),"-")</f>
        <v>-</v>
      </c>
      <c r="AL581" s="261">
        <f>IFERROR(IF(-SUM(AL$20:AL580)+AL$15&lt;0.000001,0,IF($C581&gt;='H-32A-WP06 - Debt Service'!AI$24,'H-32A-WP06 - Debt Service'!AI$27/12,0)),"-")</f>
        <v>0</v>
      </c>
      <c r="AM581" s="261">
        <f>IFERROR(IF(-SUM(AM$20:AM580)+AM$15&lt;0.000001,0,IF($C581&gt;='H-32A-WP06 - Debt Service'!AJ$24,'H-32A-WP06 - Debt Service'!AJ$27/12,0)),"-")</f>
        <v>0</v>
      </c>
      <c r="AN581" s="261">
        <f>IFERROR(IF(-SUM(AN$20:AN580)+AN$15&lt;0.000001,0,IF($C581&gt;='H-32A-WP06 - Debt Service'!AK$24,'H-32A-WP06 - Debt Service'!AK$27/12,0)),"-")</f>
        <v>0</v>
      </c>
      <c r="AO581" s="261">
        <f>IFERROR(IF(-SUM(AO$20:AO580)+AO$15&lt;0.000001,0,IF($C581&gt;='H-32A-WP06 - Debt Service'!AL$24,'H-32A-WP06 - Debt Service'!AL$27/12,0)),"-")</f>
        <v>0</v>
      </c>
      <c r="AP581" s="261">
        <f>IFERROR(IF(-SUM(AP$20:AP580)+AP$15&lt;0.000001,0,IF($C581&gt;='H-32A-WP06 - Debt Service'!AM$24,'H-32A-WP06 - Debt Service'!AM$27/12,0)),"-")</f>
        <v>0</v>
      </c>
      <c r="AQ581" s="261">
        <f>IFERROR(IF(-SUM(AQ$20:AQ580)+AQ$15&lt;0.000001,0,IF($C581&gt;='H-32A-WP06 - Debt Service'!AN$24,'H-32A-WP06 - Debt Service'!AN$27/12,0)),"-")</f>
        <v>0</v>
      </c>
      <c r="AR581" s="261">
        <f>IFERROR(IF(-SUM(AR$20:AR580)+AR$15&lt;0.000001,0,IF($C581&gt;='H-32A-WP06 - Debt Service'!AO$24,'H-32A-WP06 - Debt Service'!AO$27/12,0)),"-")</f>
        <v>0</v>
      </c>
      <c r="AS581" s="261">
        <f>IFERROR(IF(-SUM(AS$20:AS580)+AS$15&lt;0.000001,0,IF($C581&gt;='H-32A-WP06 - Debt Service'!AP$24,'H-32A-WP06 - Debt Service'!AP$27/12,0)),"-")</f>
        <v>0</v>
      </c>
      <c r="AT581" s="261">
        <f>IFERROR(IF(-SUM(AT$20:AT580)+AT$15&lt;0.000001,0,IF($C581&gt;='H-32A-WP06 - Debt Service'!AQ$24,'H-32A-WP06 - Debt Service'!AQ$27/12,0)),"-")</f>
        <v>0</v>
      </c>
    </row>
    <row r="582" spans="2:46" x14ac:dyDescent="0.35">
      <c r="B582" s="252">
        <f t="shared" si="35"/>
        <v>2065</v>
      </c>
      <c r="C582" s="273">
        <f t="shared" si="37"/>
        <v>60572</v>
      </c>
      <c r="D582" s="273"/>
      <c r="E582" s="261">
        <f>IFERROR(IF(-SUM(E$20:E581)+E$15&lt;0.000001,0,IF($C582&gt;='H-32A-WP06 - Debt Service'!C$24,'H-32A-WP06 - Debt Service'!C$27/12,0)),"-")</f>
        <v>0</v>
      </c>
      <c r="F582" s="261">
        <f>IFERROR(IF(-SUM(F$20:F581)+F$15&lt;0.000001,0,IF($C582&gt;='H-32A-WP06 - Debt Service'!D$24,'H-32A-WP06 - Debt Service'!D$27/12,0)),"-")</f>
        <v>0</v>
      </c>
      <c r="G582" s="261">
        <f>IFERROR(IF(-SUM(G$20:G581)+G$15&lt;0.000001,0,IF($C582&gt;='H-32A-WP06 - Debt Service'!E$24,'H-32A-WP06 - Debt Service'!E$27/12,0)),"-")</f>
        <v>0</v>
      </c>
      <c r="H582" s="261">
        <f>IFERROR(IF(-SUM(H$20:H581)+H$15&lt;0.000001,0,IF($C582&gt;='H-32A-WP06 - Debt Service'!F$24,'H-32A-WP06 - Debt Service'!F$27/12,0)),"-")</f>
        <v>0</v>
      </c>
      <c r="I582" s="261">
        <f>IFERROR(IF(-SUM(I$20:I581)+I$15&lt;0.000001,0,IF($C582&gt;='H-32A-WP06 - Debt Service'!G$24,'H-32A-WP06 - Debt Service'!G$27/12,0)),"-")</f>
        <v>0</v>
      </c>
      <c r="J582" s="261">
        <f>IFERROR(IF(-SUM(J$20:J581)+J$15&lt;0.000001,0,IF($C582&gt;='H-32A-WP06 - Debt Service'!H$24,'H-32A-WP06 - Debt Service'!H$27/12,0)),"-")</f>
        <v>0</v>
      </c>
      <c r="K582" s="261">
        <f>IFERROR(IF(-SUM(K$20:K581)+K$15&lt;0.000001,0,IF($C582&gt;='H-32A-WP06 - Debt Service'!I$24,'H-32A-WP06 - Debt Service'!I$27/12,0)),"-")</f>
        <v>0</v>
      </c>
      <c r="L582" s="261">
        <f>IFERROR(IF(-SUM(L$20:L581)+L$15&lt;0.000001,0,IF($C582&gt;='H-32A-WP06 - Debt Service'!J$24,'H-32A-WP06 - Debt Service'!J$27/12,0)),"-")</f>
        <v>0</v>
      </c>
      <c r="M582" s="261">
        <f>IFERROR(IF(-SUM(M$20:M581)+M$15&lt;0.000001,0,IF($C582&gt;='H-32A-WP06 - Debt Service'!K$24,'H-32A-WP06 - Debt Service'!K$27/12,0)),"-")</f>
        <v>0</v>
      </c>
      <c r="N582" s="261"/>
      <c r="O582" s="261"/>
      <c r="P582" s="261">
        <f>IFERROR(IF(-SUM(P$20:P581)+P$15&lt;0.000001,0,IF($C582&gt;='H-32A-WP06 - Debt Service'!M$24,'H-32A-WP06 - Debt Service'!M$27/12,0)),"-")</f>
        <v>0</v>
      </c>
      <c r="Q582" s="261">
        <f>IFERROR(IF(-SUM(Q$20:Q581)+Q$15&lt;0.000001,0,IF($C582&gt;='H-32A-WP06 - Debt Service'!L$24,'H-32A-WP06 - Debt Service'!L$27/12,0)),"-")</f>
        <v>0</v>
      </c>
      <c r="R582" s="261">
        <f>IFERROR(IF(-SUM(R$20:R581)+R$15&lt;0.000001,0,IF($C582&gt;='H-32A-WP06 - Debt Service'!S$24,'H-32A-WP06 - Debt Service'!S$27/12,0)),"-")</f>
        <v>0</v>
      </c>
      <c r="S582" s="261">
        <f>IFERROR(IF(-SUM(S$20:S581)+S$15&lt;0.000001,0,IF($C582&gt;='H-32A-WP06 - Debt Service'!O$24,'H-32A-WP06 - Debt Service'!O$27/12,0)),"-")</f>
        <v>0</v>
      </c>
      <c r="T582" s="261">
        <f>IFERROR(IF(-SUM(T$20:T581)+T$15&lt;0.000001,0,IF($C582&gt;='H-32A-WP06 - Debt Service'!#REF!,'H-32A-WP06 - Debt Service'!#REF!/12,0)),"-")</f>
        <v>0</v>
      </c>
      <c r="U582" s="261">
        <f>IFERROR(IF(-SUM(U$20:U581)+U$15&lt;0.000001,0,IF($C582&gt;='H-32A-WP06 - Debt Service'!T$24,'H-32A-WP06 - Debt Service'!T$27/12,0)),"-")</f>
        <v>0</v>
      </c>
      <c r="V582" s="261">
        <f>IFERROR(IF(-SUM(V$20:V581)+V$15&lt;0.000001,0,IF($C582&gt;='H-32A-WP06 - Debt Service'!N$24,'H-32A-WP06 - Debt Service'!N$27/12,0)),"-")</f>
        <v>0</v>
      </c>
      <c r="W582" s="261">
        <f>IFERROR(IF(-SUM(W$20:W581)+W$15&lt;0.000001,0,IF($C582&gt;='H-32A-WP06 - Debt Service'!Q$24,'H-32A-WP06 - Debt Service'!Q$27/12,0)),"-")</f>
        <v>0</v>
      </c>
      <c r="X582" s="261">
        <f>IFERROR(IF(-SUM(X$20:X581)+X$15&lt;0.000001,0,IF($C582&gt;='H-32A-WP06 - Debt Service'!T$24,'H-32A-WP06 - Debt Service'!T$27/12,0)),"-")</f>
        <v>0</v>
      </c>
      <c r="Y582" s="261">
        <f>IFERROR(IF(-SUM(Y$20:Y581)+Y$15&lt;0.000001,0,IF($C582&gt;='H-32A-WP06 - Debt Service'!#REF!,'H-32A-WP06 - Debt Service'!#REF!/12,0)),"-")</f>
        <v>0</v>
      </c>
      <c r="Z582" s="261">
        <f>IFERROR(IF(-SUM(Z$20:Z581)+Z$15&lt;0.000001,0,IF($C582&gt;='H-32A-WP06 - Debt Service'!S$24,'H-32A-WP06 - Debt Service'!S$27/12,0)),"-")</f>
        <v>0</v>
      </c>
      <c r="AA582" s="261">
        <f>IFERROR(IF(-SUM(AA$20:AA581)+AA$15&lt;0.000001,0,IF($C582&gt;='H-32A-WP06 - Debt Service'!R$24,'H-32A-WP06 - Debt Service'!R$27/12,0)),"-")</f>
        <v>0</v>
      </c>
      <c r="AB582" s="261">
        <f>IFERROR(IF(-SUM(AB$20:AB581)+AB$15&lt;0.000001,0,IF($C582&gt;='H-32A-WP06 - Debt Service'!P$24,'H-32A-WP06 - Debt Service'!P$27/12,0)),"-")</f>
        <v>0</v>
      </c>
      <c r="AC582" s="261">
        <f>IFERROR(IF(-SUM(AC$20:AC581)+AC$15&lt;0.000001,0,IF($C582&gt;='H-32A-WP06 - Debt Service'!#REF!,'H-32A-WP06 - Debt Service'!#REF!/12,0)),"-")</f>
        <v>0</v>
      </c>
      <c r="AD582" s="261">
        <f>IFERROR(IF(-SUM(AD$20:AD581)+AD$15&lt;0.000001,0,IF($C582&gt;='H-32A-WP06 - Debt Service'!#REF!,'H-32A-WP06 - Debt Service'!#REF!/12,0)),"-")</f>
        <v>0</v>
      </c>
      <c r="AE582" s="261">
        <f>IFERROR(IF(-SUM(AE$20:AE581)+AE$15&lt;0.000001,0,IF($C582&gt;='H-32A-WP06 - Debt Service'!#REF!,'H-32A-WP06 - Debt Service'!#REF!/12,0)),"-")</f>
        <v>0</v>
      </c>
      <c r="AF582" s="261">
        <f>IFERROR(IF(-SUM(AF$20:AF581)+AF$15&lt;0.000001,0,IF($C582&gt;='H-32A-WP06 - Debt Service'!#REF!,'H-32A-WP06 - Debt Service'!#REF!/12,0)),"-")</f>
        <v>0</v>
      </c>
      <c r="AH582" s="252">
        <f t="shared" si="36"/>
        <v>2065</v>
      </c>
      <c r="AI582" s="273">
        <f t="shared" si="38"/>
        <v>60572</v>
      </c>
      <c r="AJ582" s="273"/>
      <c r="AK582" s="261" t="str">
        <f>IFERROR(IF(-SUM(AK$20:AK581)+AK$15&lt;0.000001,0,IF($C582&gt;='H-32A-WP06 - Debt Service'!AH$24,'H-32A-WP06 - Debt Service'!AH$27/12,0)),"-")</f>
        <v>-</v>
      </c>
      <c r="AL582" s="261">
        <f>IFERROR(IF(-SUM(AL$20:AL581)+AL$15&lt;0.000001,0,IF($C582&gt;='H-32A-WP06 - Debt Service'!AI$24,'H-32A-WP06 - Debt Service'!AI$27/12,0)),"-")</f>
        <v>0</v>
      </c>
      <c r="AM582" s="261">
        <f>IFERROR(IF(-SUM(AM$20:AM581)+AM$15&lt;0.000001,0,IF($C582&gt;='H-32A-WP06 - Debt Service'!AJ$24,'H-32A-WP06 - Debt Service'!AJ$27/12,0)),"-")</f>
        <v>0</v>
      </c>
      <c r="AN582" s="261">
        <f>IFERROR(IF(-SUM(AN$20:AN581)+AN$15&lt;0.000001,0,IF($C582&gt;='H-32A-WP06 - Debt Service'!AK$24,'H-32A-WP06 - Debt Service'!AK$27/12,0)),"-")</f>
        <v>0</v>
      </c>
      <c r="AO582" s="261">
        <f>IFERROR(IF(-SUM(AO$20:AO581)+AO$15&lt;0.000001,0,IF($C582&gt;='H-32A-WP06 - Debt Service'!AL$24,'H-32A-WP06 - Debt Service'!AL$27/12,0)),"-")</f>
        <v>0</v>
      </c>
      <c r="AP582" s="261">
        <f>IFERROR(IF(-SUM(AP$20:AP581)+AP$15&lt;0.000001,0,IF($C582&gt;='H-32A-WP06 - Debt Service'!AM$24,'H-32A-WP06 - Debt Service'!AM$27/12,0)),"-")</f>
        <v>0</v>
      </c>
      <c r="AQ582" s="261">
        <f>IFERROR(IF(-SUM(AQ$20:AQ581)+AQ$15&lt;0.000001,0,IF($C582&gt;='H-32A-WP06 - Debt Service'!AN$24,'H-32A-WP06 - Debt Service'!AN$27/12,0)),"-")</f>
        <v>0</v>
      </c>
      <c r="AR582" s="261">
        <f>IFERROR(IF(-SUM(AR$20:AR581)+AR$15&lt;0.000001,0,IF($C582&gt;='H-32A-WP06 - Debt Service'!AO$24,'H-32A-WP06 - Debt Service'!AO$27/12,0)),"-")</f>
        <v>0</v>
      </c>
      <c r="AS582" s="261">
        <f>IFERROR(IF(-SUM(AS$20:AS581)+AS$15&lt;0.000001,0,IF($C582&gt;='H-32A-WP06 - Debt Service'!AP$24,'H-32A-WP06 - Debt Service'!AP$27/12,0)),"-")</f>
        <v>0</v>
      </c>
      <c r="AT582" s="261">
        <f>IFERROR(IF(-SUM(AT$20:AT581)+AT$15&lt;0.000001,0,IF($C582&gt;='H-32A-WP06 - Debt Service'!AQ$24,'H-32A-WP06 - Debt Service'!AQ$27/12,0)),"-")</f>
        <v>0</v>
      </c>
    </row>
    <row r="583" spans="2:46" x14ac:dyDescent="0.35">
      <c r="B583" s="252">
        <f t="shared" si="35"/>
        <v>2065</v>
      </c>
      <c r="C583" s="273">
        <f t="shared" si="37"/>
        <v>60602</v>
      </c>
      <c r="D583" s="273"/>
      <c r="E583" s="261">
        <f>IFERROR(IF(-SUM(E$20:E582)+E$15&lt;0.000001,0,IF($C583&gt;='H-32A-WP06 - Debt Service'!C$24,'H-32A-WP06 - Debt Service'!C$27/12,0)),"-")</f>
        <v>0</v>
      </c>
      <c r="F583" s="261">
        <f>IFERROR(IF(-SUM(F$20:F582)+F$15&lt;0.000001,0,IF($C583&gt;='H-32A-WP06 - Debt Service'!D$24,'H-32A-WP06 - Debt Service'!D$27/12,0)),"-")</f>
        <v>0</v>
      </c>
      <c r="G583" s="261">
        <f>IFERROR(IF(-SUM(G$20:G582)+G$15&lt;0.000001,0,IF($C583&gt;='H-32A-WP06 - Debt Service'!E$24,'H-32A-WP06 - Debt Service'!E$27/12,0)),"-")</f>
        <v>0</v>
      </c>
      <c r="H583" s="261">
        <f>IFERROR(IF(-SUM(H$20:H582)+H$15&lt;0.000001,0,IF($C583&gt;='H-32A-WP06 - Debt Service'!F$24,'H-32A-WP06 - Debt Service'!F$27/12,0)),"-")</f>
        <v>0</v>
      </c>
      <c r="I583" s="261">
        <f>IFERROR(IF(-SUM(I$20:I582)+I$15&lt;0.000001,0,IF($C583&gt;='H-32A-WP06 - Debt Service'!G$24,'H-32A-WP06 - Debt Service'!G$27/12,0)),"-")</f>
        <v>0</v>
      </c>
      <c r="J583" s="261">
        <f>IFERROR(IF(-SUM(J$20:J582)+J$15&lt;0.000001,0,IF($C583&gt;='H-32A-WP06 - Debt Service'!H$24,'H-32A-WP06 - Debt Service'!H$27/12,0)),"-")</f>
        <v>0</v>
      </c>
      <c r="K583" s="261">
        <f>IFERROR(IF(-SUM(K$20:K582)+K$15&lt;0.000001,0,IF($C583&gt;='H-32A-WP06 - Debt Service'!I$24,'H-32A-WP06 - Debt Service'!I$27/12,0)),"-")</f>
        <v>0</v>
      </c>
      <c r="L583" s="261">
        <f>IFERROR(IF(-SUM(L$20:L582)+L$15&lt;0.000001,0,IF($C583&gt;='H-32A-WP06 - Debt Service'!J$24,'H-32A-WP06 - Debt Service'!J$27/12,0)),"-")</f>
        <v>0</v>
      </c>
      <c r="M583" s="261">
        <f>IFERROR(IF(-SUM(M$20:M582)+M$15&lt;0.000001,0,IF($C583&gt;='H-32A-WP06 - Debt Service'!K$24,'H-32A-WP06 - Debt Service'!K$27/12,0)),"-")</f>
        <v>0</v>
      </c>
      <c r="N583" s="261"/>
      <c r="O583" s="261"/>
      <c r="P583" s="261">
        <f>IFERROR(IF(-SUM(P$20:P582)+P$15&lt;0.000001,0,IF($C583&gt;='H-32A-WP06 - Debt Service'!M$24,'H-32A-WP06 - Debt Service'!M$27/12,0)),"-")</f>
        <v>0</v>
      </c>
      <c r="Q583" s="261">
        <f>IFERROR(IF(-SUM(Q$20:Q582)+Q$15&lt;0.000001,0,IF($C583&gt;='H-32A-WP06 - Debt Service'!L$24,'H-32A-WP06 - Debt Service'!L$27/12,0)),"-")</f>
        <v>0</v>
      </c>
      <c r="R583" s="261">
        <f>IFERROR(IF(-SUM(R$20:R582)+R$15&lt;0.000001,0,IF($C583&gt;='H-32A-WP06 - Debt Service'!S$24,'H-32A-WP06 - Debt Service'!S$27/12,0)),"-")</f>
        <v>0</v>
      </c>
      <c r="S583" s="261">
        <f>IFERROR(IF(-SUM(S$20:S582)+S$15&lt;0.000001,0,IF($C583&gt;='H-32A-WP06 - Debt Service'!O$24,'H-32A-WP06 - Debt Service'!O$27/12,0)),"-")</f>
        <v>0</v>
      </c>
      <c r="T583" s="261">
        <f>IFERROR(IF(-SUM(T$20:T582)+T$15&lt;0.000001,0,IF($C583&gt;='H-32A-WP06 - Debt Service'!#REF!,'H-32A-WP06 - Debt Service'!#REF!/12,0)),"-")</f>
        <v>0</v>
      </c>
      <c r="U583" s="261">
        <f>IFERROR(IF(-SUM(U$20:U582)+U$15&lt;0.000001,0,IF($C583&gt;='H-32A-WP06 - Debt Service'!T$24,'H-32A-WP06 - Debt Service'!T$27/12,0)),"-")</f>
        <v>0</v>
      </c>
      <c r="V583" s="261">
        <f>IFERROR(IF(-SUM(V$20:V582)+V$15&lt;0.000001,0,IF($C583&gt;='H-32A-WP06 - Debt Service'!N$24,'H-32A-WP06 - Debt Service'!N$27/12,0)),"-")</f>
        <v>0</v>
      </c>
      <c r="W583" s="261">
        <f>IFERROR(IF(-SUM(W$20:W582)+W$15&lt;0.000001,0,IF($C583&gt;='H-32A-WP06 - Debt Service'!Q$24,'H-32A-WP06 - Debt Service'!Q$27/12,0)),"-")</f>
        <v>0</v>
      </c>
      <c r="X583" s="261">
        <f>IFERROR(IF(-SUM(X$20:X582)+X$15&lt;0.000001,0,IF($C583&gt;='H-32A-WP06 - Debt Service'!T$24,'H-32A-WP06 - Debt Service'!T$27/12,0)),"-")</f>
        <v>0</v>
      </c>
      <c r="Y583" s="261">
        <f>IFERROR(IF(-SUM(Y$20:Y582)+Y$15&lt;0.000001,0,IF($C583&gt;='H-32A-WP06 - Debt Service'!#REF!,'H-32A-WP06 - Debt Service'!#REF!/12,0)),"-")</f>
        <v>0</v>
      </c>
      <c r="Z583" s="261">
        <f>IFERROR(IF(-SUM(Z$20:Z582)+Z$15&lt;0.000001,0,IF($C583&gt;='H-32A-WP06 - Debt Service'!S$24,'H-32A-WP06 - Debt Service'!S$27/12,0)),"-")</f>
        <v>0</v>
      </c>
      <c r="AA583" s="261">
        <f>IFERROR(IF(-SUM(AA$20:AA582)+AA$15&lt;0.000001,0,IF($C583&gt;='H-32A-WP06 - Debt Service'!R$24,'H-32A-WP06 - Debt Service'!R$27/12,0)),"-")</f>
        <v>0</v>
      </c>
      <c r="AB583" s="261">
        <f>IFERROR(IF(-SUM(AB$20:AB582)+AB$15&lt;0.000001,0,IF($C583&gt;='H-32A-WP06 - Debt Service'!P$24,'H-32A-WP06 - Debt Service'!P$27/12,0)),"-")</f>
        <v>0</v>
      </c>
      <c r="AC583" s="261">
        <f>IFERROR(IF(-SUM(AC$20:AC582)+AC$15&lt;0.000001,0,IF($C583&gt;='H-32A-WP06 - Debt Service'!#REF!,'H-32A-WP06 - Debt Service'!#REF!/12,0)),"-")</f>
        <v>0</v>
      </c>
      <c r="AD583" s="261">
        <f>IFERROR(IF(-SUM(AD$20:AD582)+AD$15&lt;0.000001,0,IF($C583&gt;='H-32A-WP06 - Debt Service'!#REF!,'H-32A-WP06 - Debt Service'!#REF!/12,0)),"-")</f>
        <v>0</v>
      </c>
      <c r="AE583" s="261">
        <f>IFERROR(IF(-SUM(AE$20:AE582)+AE$15&lt;0.000001,0,IF($C583&gt;='H-32A-WP06 - Debt Service'!#REF!,'H-32A-WP06 - Debt Service'!#REF!/12,0)),"-")</f>
        <v>0</v>
      </c>
      <c r="AF583" s="261">
        <f>IFERROR(IF(-SUM(AF$20:AF582)+AF$15&lt;0.000001,0,IF($C583&gt;='H-32A-WP06 - Debt Service'!#REF!,'H-32A-WP06 - Debt Service'!#REF!/12,0)),"-")</f>
        <v>0</v>
      </c>
      <c r="AH583" s="252">
        <f t="shared" si="36"/>
        <v>2065</v>
      </c>
      <c r="AI583" s="273">
        <f t="shared" si="38"/>
        <v>60602</v>
      </c>
      <c r="AJ583" s="273"/>
      <c r="AK583" s="261" t="str">
        <f>IFERROR(IF(-SUM(AK$20:AK582)+AK$15&lt;0.000001,0,IF($C583&gt;='H-32A-WP06 - Debt Service'!AH$24,'H-32A-WP06 - Debt Service'!AH$27/12,0)),"-")</f>
        <v>-</v>
      </c>
      <c r="AL583" s="261">
        <f>IFERROR(IF(-SUM(AL$20:AL582)+AL$15&lt;0.000001,0,IF($C583&gt;='H-32A-WP06 - Debt Service'!AI$24,'H-32A-WP06 - Debt Service'!AI$27/12,0)),"-")</f>
        <v>0</v>
      </c>
      <c r="AM583" s="261">
        <f>IFERROR(IF(-SUM(AM$20:AM582)+AM$15&lt;0.000001,0,IF($C583&gt;='H-32A-WP06 - Debt Service'!AJ$24,'H-32A-WP06 - Debt Service'!AJ$27/12,0)),"-")</f>
        <v>0</v>
      </c>
      <c r="AN583" s="261">
        <f>IFERROR(IF(-SUM(AN$20:AN582)+AN$15&lt;0.000001,0,IF($C583&gt;='H-32A-WP06 - Debt Service'!AK$24,'H-32A-WP06 - Debt Service'!AK$27/12,0)),"-")</f>
        <v>0</v>
      </c>
      <c r="AO583" s="261">
        <f>IFERROR(IF(-SUM(AO$20:AO582)+AO$15&lt;0.000001,0,IF($C583&gt;='H-32A-WP06 - Debt Service'!AL$24,'H-32A-WP06 - Debt Service'!AL$27/12,0)),"-")</f>
        <v>0</v>
      </c>
      <c r="AP583" s="261">
        <f>IFERROR(IF(-SUM(AP$20:AP582)+AP$15&lt;0.000001,0,IF($C583&gt;='H-32A-WP06 - Debt Service'!AM$24,'H-32A-WP06 - Debt Service'!AM$27/12,0)),"-")</f>
        <v>0</v>
      </c>
      <c r="AQ583" s="261">
        <f>IFERROR(IF(-SUM(AQ$20:AQ582)+AQ$15&lt;0.000001,0,IF($C583&gt;='H-32A-WP06 - Debt Service'!AN$24,'H-32A-WP06 - Debt Service'!AN$27/12,0)),"-")</f>
        <v>0</v>
      </c>
      <c r="AR583" s="261">
        <f>IFERROR(IF(-SUM(AR$20:AR582)+AR$15&lt;0.000001,0,IF($C583&gt;='H-32A-WP06 - Debt Service'!AO$24,'H-32A-WP06 - Debt Service'!AO$27/12,0)),"-")</f>
        <v>0</v>
      </c>
      <c r="AS583" s="261">
        <f>IFERROR(IF(-SUM(AS$20:AS582)+AS$15&lt;0.000001,0,IF($C583&gt;='H-32A-WP06 - Debt Service'!AP$24,'H-32A-WP06 - Debt Service'!AP$27/12,0)),"-")</f>
        <v>0</v>
      </c>
      <c r="AT583" s="261">
        <f>IFERROR(IF(-SUM(AT$20:AT582)+AT$15&lt;0.000001,0,IF($C583&gt;='H-32A-WP06 - Debt Service'!AQ$24,'H-32A-WP06 - Debt Service'!AQ$27/12,0)),"-")</f>
        <v>0</v>
      </c>
    </row>
    <row r="584" spans="2:46" x14ac:dyDescent="0.35">
      <c r="B584" s="252">
        <f t="shared" si="35"/>
        <v>2066</v>
      </c>
      <c r="C584" s="273">
        <f t="shared" si="37"/>
        <v>60633</v>
      </c>
      <c r="D584" s="273"/>
      <c r="E584" s="261">
        <f>IFERROR(IF(-SUM(E$20:E583)+E$15&lt;0.000001,0,IF($C584&gt;='H-32A-WP06 - Debt Service'!C$24,'H-32A-WP06 - Debt Service'!C$27/12,0)),"-")</f>
        <v>0</v>
      </c>
      <c r="F584" s="261">
        <f>IFERROR(IF(-SUM(F$20:F583)+F$15&lt;0.000001,0,IF($C584&gt;='H-32A-WP06 - Debt Service'!D$24,'H-32A-WP06 - Debt Service'!D$27/12,0)),"-")</f>
        <v>0</v>
      </c>
      <c r="G584" s="261">
        <f>IFERROR(IF(-SUM(G$20:G583)+G$15&lt;0.000001,0,IF($C584&gt;='H-32A-WP06 - Debt Service'!E$24,'H-32A-WP06 - Debt Service'!E$27/12,0)),"-")</f>
        <v>0</v>
      </c>
      <c r="H584" s="261">
        <f>IFERROR(IF(-SUM(H$20:H583)+H$15&lt;0.000001,0,IF($C584&gt;='H-32A-WP06 - Debt Service'!F$24,'H-32A-WP06 - Debt Service'!F$27/12,0)),"-")</f>
        <v>0</v>
      </c>
      <c r="I584" s="261">
        <f>IFERROR(IF(-SUM(I$20:I583)+I$15&lt;0.000001,0,IF($C584&gt;='H-32A-WP06 - Debt Service'!G$24,'H-32A-WP06 - Debt Service'!G$27/12,0)),"-")</f>
        <v>0</v>
      </c>
      <c r="J584" s="261">
        <f>IFERROR(IF(-SUM(J$20:J583)+J$15&lt;0.000001,0,IF($C584&gt;='H-32A-WP06 - Debt Service'!H$24,'H-32A-WP06 - Debt Service'!H$27/12,0)),"-")</f>
        <v>0</v>
      </c>
      <c r="K584" s="261">
        <f>IFERROR(IF(-SUM(K$20:K583)+K$15&lt;0.000001,0,IF($C584&gt;='H-32A-WP06 - Debt Service'!I$24,'H-32A-WP06 - Debt Service'!I$27/12,0)),"-")</f>
        <v>0</v>
      </c>
      <c r="L584" s="261">
        <f>IFERROR(IF(-SUM(L$20:L583)+L$15&lt;0.000001,0,IF($C584&gt;='H-32A-WP06 - Debt Service'!J$24,'H-32A-WP06 - Debt Service'!J$27/12,0)),"-")</f>
        <v>0</v>
      </c>
      <c r="M584" s="261">
        <f>IFERROR(IF(-SUM(M$20:M583)+M$15&lt;0.000001,0,IF($C584&gt;='H-32A-WP06 - Debt Service'!K$24,'H-32A-WP06 - Debt Service'!K$27/12,0)),"-")</f>
        <v>0</v>
      </c>
      <c r="N584" s="261"/>
      <c r="O584" s="261"/>
      <c r="P584" s="261">
        <f>IFERROR(IF(-SUM(P$20:P583)+P$15&lt;0.000001,0,IF($C584&gt;='H-32A-WP06 - Debt Service'!M$24,'H-32A-WP06 - Debt Service'!M$27/12,0)),"-")</f>
        <v>0</v>
      </c>
      <c r="Q584" s="261">
        <f>IFERROR(IF(-SUM(Q$20:Q583)+Q$15&lt;0.000001,0,IF($C584&gt;='H-32A-WP06 - Debt Service'!L$24,'H-32A-WP06 - Debt Service'!L$27/12,0)),"-")</f>
        <v>0</v>
      </c>
      <c r="R584" s="261">
        <f>IFERROR(IF(-SUM(R$20:R583)+R$15&lt;0.000001,0,IF($C584&gt;='H-32A-WP06 - Debt Service'!S$24,'H-32A-WP06 - Debt Service'!S$27/12,0)),"-")</f>
        <v>0</v>
      </c>
      <c r="S584" s="261">
        <f>IFERROR(IF(-SUM(S$20:S583)+S$15&lt;0.000001,0,IF($C584&gt;='H-32A-WP06 - Debt Service'!O$24,'H-32A-WP06 - Debt Service'!O$27/12,0)),"-")</f>
        <v>0</v>
      </c>
      <c r="T584" s="261">
        <f>IFERROR(IF(-SUM(T$20:T583)+T$15&lt;0.000001,0,IF($C584&gt;='H-32A-WP06 - Debt Service'!#REF!,'H-32A-WP06 - Debt Service'!#REF!/12,0)),"-")</f>
        <v>0</v>
      </c>
      <c r="U584" s="261">
        <f>IFERROR(IF(-SUM(U$20:U583)+U$15&lt;0.000001,0,IF($C584&gt;='H-32A-WP06 - Debt Service'!T$24,'H-32A-WP06 - Debt Service'!T$27/12,0)),"-")</f>
        <v>0</v>
      </c>
      <c r="V584" s="261">
        <f>IFERROR(IF(-SUM(V$20:V583)+V$15&lt;0.000001,0,IF($C584&gt;='H-32A-WP06 - Debt Service'!N$24,'H-32A-WP06 - Debt Service'!N$27/12,0)),"-")</f>
        <v>0</v>
      </c>
      <c r="W584" s="261">
        <f>IFERROR(IF(-SUM(W$20:W583)+W$15&lt;0.000001,0,IF($C584&gt;='H-32A-WP06 - Debt Service'!Q$24,'H-32A-WP06 - Debt Service'!Q$27/12,0)),"-")</f>
        <v>0</v>
      </c>
      <c r="X584" s="261">
        <f>IFERROR(IF(-SUM(X$20:X583)+X$15&lt;0.000001,0,IF($C584&gt;='H-32A-WP06 - Debt Service'!T$24,'H-32A-WP06 - Debt Service'!T$27/12,0)),"-")</f>
        <v>0</v>
      </c>
      <c r="Y584" s="261">
        <f>IFERROR(IF(-SUM(Y$20:Y583)+Y$15&lt;0.000001,0,IF($C584&gt;='H-32A-WP06 - Debt Service'!#REF!,'H-32A-WP06 - Debt Service'!#REF!/12,0)),"-")</f>
        <v>0</v>
      </c>
      <c r="Z584" s="261">
        <f>IFERROR(IF(-SUM(Z$20:Z583)+Z$15&lt;0.000001,0,IF($C584&gt;='H-32A-WP06 - Debt Service'!S$24,'H-32A-WP06 - Debt Service'!S$27/12,0)),"-")</f>
        <v>0</v>
      </c>
      <c r="AA584" s="261">
        <f>IFERROR(IF(-SUM(AA$20:AA583)+AA$15&lt;0.000001,0,IF($C584&gt;='H-32A-WP06 - Debt Service'!R$24,'H-32A-WP06 - Debt Service'!R$27/12,0)),"-")</f>
        <v>0</v>
      </c>
      <c r="AB584" s="261">
        <f>IFERROR(IF(-SUM(AB$20:AB583)+AB$15&lt;0.000001,0,IF($C584&gt;='H-32A-WP06 - Debt Service'!P$24,'H-32A-WP06 - Debt Service'!P$27/12,0)),"-")</f>
        <v>0</v>
      </c>
      <c r="AC584" s="261">
        <f>IFERROR(IF(-SUM(AC$20:AC583)+AC$15&lt;0.000001,0,IF($C584&gt;='H-32A-WP06 - Debt Service'!#REF!,'H-32A-WP06 - Debt Service'!#REF!/12,0)),"-")</f>
        <v>0</v>
      </c>
      <c r="AD584" s="261">
        <f>IFERROR(IF(-SUM(AD$20:AD583)+AD$15&lt;0.000001,0,IF($C584&gt;='H-32A-WP06 - Debt Service'!#REF!,'H-32A-WP06 - Debt Service'!#REF!/12,0)),"-")</f>
        <v>0</v>
      </c>
      <c r="AE584" s="261">
        <f>IFERROR(IF(-SUM(AE$20:AE583)+AE$15&lt;0.000001,0,IF($C584&gt;='H-32A-WP06 - Debt Service'!#REF!,'H-32A-WP06 - Debt Service'!#REF!/12,0)),"-")</f>
        <v>0</v>
      </c>
      <c r="AF584" s="261">
        <f>IFERROR(IF(-SUM(AF$20:AF583)+AF$15&lt;0.000001,0,IF($C584&gt;='H-32A-WP06 - Debt Service'!#REF!,'H-32A-WP06 - Debt Service'!#REF!/12,0)),"-")</f>
        <v>0</v>
      </c>
      <c r="AH584" s="252">
        <f t="shared" si="36"/>
        <v>2066</v>
      </c>
      <c r="AI584" s="273">
        <f t="shared" si="38"/>
        <v>60633</v>
      </c>
      <c r="AJ584" s="273"/>
      <c r="AK584" s="261" t="str">
        <f>IFERROR(IF(-SUM(AK$20:AK583)+AK$15&lt;0.000001,0,IF($C584&gt;='H-32A-WP06 - Debt Service'!AH$24,'H-32A-WP06 - Debt Service'!AH$27/12,0)),"-")</f>
        <v>-</v>
      </c>
      <c r="AL584" s="261">
        <f>IFERROR(IF(-SUM(AL$20:AL583)+AL$15&lt;0.000001,0,IF($C584&gt;='H-32A-WP06 - Debt Service'!AI$24,'H-32A-WP06 - Debt Service'!AI$27/12,0)),"-")</f>
        <v>0</v>
      </c>
      <c r="AM584" s="261">
        <f>IFERROR(IF(-SUM(AM$20:AM583)+AM$15&lt;0.000001,0,IF($C584&gt;='H-32A-WP06 - Debt Service'!AJ$24,'H-32A-WP06 - Debt Service'!AJ$27/12,0)),"-")</f>
        <v>0</v>
      </c>
      <c r="AN584" s="261">
        <f>IFERROR(IF(-SUM(AN$20:AN583)+AN$15&lt;0.000001,0,IF($C584&gt;='H-32A-WP06 - Debt Service'!AK$24,'H-32A-WP06 - Debt Service'!AK$27/12,0)),"-")</f>
        <v>0</v>
      </c>
      <c r="AO584" s="261">
        <f>IFERROR(IF(-SUM(AO$20:AO583)+AO$15&lt;0.000001,0,IF($C584&gt;='H-32A-WP06 - Debt Service'!AL$24,'H-32A-WP06 - Debt Service'!AL$27/12,0)),"-")</f>
        <v>0</v>
      </c>
      <c r="AP584" s="261">
        <f>IFERROR(IF(-SUM(AP$20:AP583)+AP$15&lt;0.000001,0,IF($C584&gt;='H-32A-WP06 - Debt Service'!AM$24,'H-32A-WP06 - Debt Service'!AM$27/12,0)),"-")</f>
        <v>0</v>
      </c>
      <c r="AQ584" s="261">
        <f>IFERROR(IF(-SUM(AQ$20:AQ583)+AQ$15&lt;0.000001,0,IF($C584&gt;='H-32A-WP06 - Debt Service'!AN$24,'H-32A-WP06 - Debt Service'!AN$27/12,0)),"-")</f>
        <v>0</v>
      </c>
      <c r="AR584" s="261">
        <f>IFERROR(IF(-SUM(AR$20:AR583)+AR$15&lt;0.000001,0,IF($C584&gt;='H-32A-WP06 - Debt Service'!AO$24,'H-32A-WP06 - Debt Service'!AO$27/12,0)),"-")</f>
        <v>0</v>
      </c>
      <c r="AS584" s="261">
        <f>IFERROR(IF(-SUM(AS$20:AS583)+AS$15&lt;0.000001,0,IF($C584&gt;='H-32A-WP06 - Debt Service'!AP$24,'H-32A-WP06 - Debt Service'!AP$27/12,0)),"-")</f>
        <v>0</v>
      </c>
      <c r="AT584" s="261">
        <f>IFERROR(IF(-SUM(AT$20:AT583)+AT$15&lt;0.000001,0,IF($C584&gt;='H-32A-WP06 - Debt Service'!AQ$24,'H-32A-WP06 - Debt Service'!AQ$27/12,0)),"-")</f>
        <v>0</v>
      </c>
    </row>
    <row r="585" spans="2:46" x14ac:dyDescent="0.35">
      <c r="B585" s="252">
        <f t="shared" si="35"/>
        <v>2066</v>
      </c>
      <c r="C585" s="273">
        <f t="shared" si="37"/>
        <v>60664</v>
      </c>
      <c r="D585" s="273"/>
      <c r="E585" s="261">
        <f>IFERROR(IF(-SUM(E$20:E584)+E$15&lt;0.000001,0,IF($C585&gt;='H-32A-WP06 - Debt Service'!C$24,'H-32A-WP06 - Debt Service'!C$27/12,0)),"-")</f>
        <v>0</v>
      </c>
      <c r="F585" s="261">
        <f>IFERROR(IF(-SUM(F$20:F584)+F$15&lt;0.000001,0,IF($C585&gt;='H-32A-WP06 - Debt Service'!D$24,'H-32A-WP06 - Debt Service'!D$27/12,0)),"-")</f>
        <v>0</v>
      </c>
      <c r="G585" s="261">
        <f>IFERROR(IF(-SUM(G$20:G584)+G$15&lt;0.000001,0,IF($C585&gt;='H-32A-WP06 - Debt Service'!E$24,'H-32A-WP06 - Debt Service'!E$27/12,0)),"-")</f>
        <v>0</v>
      </c>
      <c r="H585" s="261">
        <f>IFERROR(IF(-SUM(H$20:H584)+H$15&lt;0.000001,0,IF($C585&gt;='H-32A-WP06 - Debt Service'!F$24,'H-32A-WP06 - Debt Service'!F$27/12,0)),"-")</f>
        <v>0</v>
      </c>
      <c r="I585" s="261">
        <f>IFERROR(IF(-SUM(I$20:I584)+I$15&lt;0.000001,0,IF($C585&gt;='H-32A-WP06 - Debt Service'!G$24,'H-32A-WP06 - Debt Service'!G$27/12,0)),"-")</f>
        <v>0</v>
      </c>
      <c r="J585" s="261">
        <f>IFERROR(IF(-SUM(J$20:J584)+J$15&lt;0.000001,0,IF($C585&gt;='H-32A-WP06 - Debt Service'!H$24,'H-32A-WP06 - Debt Service'!H$27/12,0)),"-")</f>
        <v>0</v>
      </c>
      <c r="K585" s="261">
        <f>IFERROR(IF(-SUM(K$20:K584)+K$15&lt;0.000001,0,IF($C585&gt;='H-32A-WP06 - Debt Service'!I$24,'H-32A-WP06 - Debt Service'!I$27/12,0)),"-")</f>
        <v>0</v>
      </c>
      <c r="L585" s="261">
        <f>IFERROR(IF(-SUM(L$20:L584)+L$15&lt;0.000001,0,IF($C585&gt;='H-32A-WP06 - Debt Service'!J$24,'H-32A-WP06 - Debt Service'!J$27/12,0)),"-")</f>
        <v>0</v>
      </c>
      <c r="M585" s="261">
        <f>IFERROR(IF(-SUM(M$20:M584)+M$15&lt;0.000001,0,IF($C585&gt;='H-32A-WP06 - Debt Service'!K$24,'H-32A-WP06 - Debt Service'!K$27/12,0)),"-")</f>
        <v>0</v>
      </c>
      <c r="N585" s="261"/>
      <c r="O585" s="261"/>
      <c r="P585" s="261">
        <f>IFERROR(IF(-SUM(P$20:P584)+P$15&lt;0.000001,0,IF($C585&gt;='H-32A-WP06 - Debt Service'!M$24,'H-32A-WP06 - Debt Service'!M$27/12,0)),"-")</f>
        <v>0</v>
      </c>
      <c r="Q585" s="261">
        <f>IFERROR(IF(-SUM(Q$20:Q584)+Q$15&lt;0.000001,0,IF($C585&gt;='H-32A-WP06 - Debt Service'!L$24,'H-32A-WP06 - Debt Service'!L$27/12,0)),"-")</f>
        <v>0</v>
      </c>
      <c r="R585" s="261">
        <f>IFERROR(IF(-SUM(R$20:R584)+R$15&lt;0.000001,0,IF($C585&gt;='H-32A-WP06 - Debt Service'!S$24,'H-32A-WP06 - Debt Service'!S$27/12,0)),"-")</f>
        <v>0</v>
      </c>
      <c r="S585" s="261">
        <f>IFERROR(IF(-SUM(S$20:S584)+S$15&lt;0.000001,0,IF($C585&gt;='H-32A-WP06 - Debt Service'!O$24,'H-32A-WP06 - Debt Service'!O$27/12,0)),"-")</f>
        <v>0</v>
      </c>
      <c r="T585" s="261">
        <f>IFERROR(IF(-SUM(T$20:T584)+T$15&lt;0.000001,0,IF($C585&gt;='H-32A-WP06 - Debt Service'!#REF!,'H-32A-WP06 - Debt Service'!#REF!/12,0)),"-")</f>
        <v>0</v>
      </c>
      <c r="U585" s="261">
        <f>IFERROR(IF(-SUM(U$20:U584)+U$15&lt;0.000001,0,IF($C585&gt;='H-32A-WP06 - Debt Service'!T$24,'H-32A-WP06 - Debt Service'!T$27/12,0)),"-")</f>
        <v>0</v>
      </c>
      <c r="V585" s="261">
        <f>IFERROR(IF(-SUM(V$20:V584)+V$15&lt;0.000001,0,IF($C585&gt;='H-32A-WP06 - Debt Service'!N$24,'H-32A-WP06 - Debt Service'!N$27/12,0)),"-")</f>
        <v>0</v>
      </c>
      <c r="W585" s="261">
        <f>IFERROR(IF(-SUM(W$20:W584)+W$15&lt;0.000001,0,IF($C585&gt;='H-32A-WP06 - Debt Service'!Q$24,'H-32A-WP06 - Debt Service'!Q$27/12,0)),"-")</f>
        <v>0</v>
      </c>
      <c r="X585" s="261">
        <f>IFERROR(IF(-SUM(X$20:X584)+X$15&lt;0.000001,0,IF($C585&gt;='H-32A-WP06 - Debt Service'!T$24,'H-32A-WP06 - Debt Service'!T$27/12,0)),"-")</f>
        <v>0</v>
      </c>
      <c r="Y585" s="261">
        <f>IFERROR(IF(-SUM(Y$20:Y584)+Y$15&lt;0.000001,0,IF($C585&gt;='H-32A-WP06 - Debt Service'!#REF!,'H-32A-WP06 - Debt Service'!#REF!/12,0)),"-")</f>
        <v>0</v>
      </c>
      <c r="Z585" s="261">
        <f>IFERROR(IF(-SUM(Z$20:Z584)+Z$15&lt;0.000001,0,IF($C585&gt;='H-32A-WP06 - Debt Service'!S$24,'H-32A-WP06 - Debt Service'!S$27/12,0)),"-")</f>
        <v>0</v>
      </c>
      <c r="AA585" s="261">
        <f>IFERROR(IF(-SUM(AA$20:AA584)+AA$15&lt;0.000001,0,IF($C585&gt;='H-32A-WP06 - Debt Service'!R$24,'H-32A-WP06 - Debt Service'!R$27/12,0)),"-")</f>
        <v>0</v>
      </c>
      <c r="AB585" s="261">
        <f>IFERROR(IF(-SUM(AB$20:AB584)+AB$15&lt;0.000001,0,IF($C585&gt;='H-32A-WP06 - Debt Service'!P$24,'H-32A-WP06 - Debt Service'!P$27/12,0)),"-")</f>
        <v>0</v>
      </c>
      <c r="AC585" s="261">
        <f>IFERROR(IF(-SUM(AC$20:AC584)+AC$15&lt;0.000001,0,IF($C585&gt;='H-32A-WP06 - Debt Service'!#REF!,'H-32A-WP06 - Debt Service'!#REF!/12,0)),"-")</f>
        <v>0</v>
      </c>
      <c r="AD585" s="261">
        <f>IFERROR(IF(-SUM(AD$20:AD584)+AD$15&lt;0.000001,0,IF($C585&gt;='H-32A-WP06 - Debt Service'!#REF!,'H-32A-WP06 - Debt Service'!#REF!/12,0)),"-")</f>
        <v>0</v>
      </c>
      <c r="AE585" s="261">
        <f>IFERROR(IF(-SUM(AE$20:AE584)+AE$15&lt;0.000001,0,IF($C585&gt;='H-32A-WP06 - Debt Service'!#REF!,'H-32A-WP06 - Debt Service'!#REF!/12,0)),"-")</f>
        <v>0</v>
      </c>
      <c r="AF585" s="261">
        <f>IFERROR(IF(-SUM(AF$20:AF584)+AF$15&lt;0.000001,0,IF($C585&gt;='H-32A-WP06 - Debt Service'!#REF!,'H-32A-WP06 - Debt Service'!#REF!/12,0)),"-")</f>
        <v>0</v>
      </c>
      <c r="AH585" s="252">
        <f t="shared" si="36"/>
        <v>2066</v>
      </c>
      <c r="AI585" s="273">
        <f t="shared" si="38"/>
        <v>60664</v>
      </c>
      <c r="AJ585" s="273"/>
      <c r="AK585" s="261" t="str">
        <f>IFERROR(IF(-SUM(AK$20:AK584)+AK$15&lt;0.000001,0,IF($C585&gt;='H-32A-WP06 - Debt Service'!AH$24,'H-32A-WP06 - Debt Service'!AH$27/12,0)),"-")</f>
        <v>-</v>
      </c>
      <c r="AL585" s="261">
        <f>IFERROR(IF(-SUM(AL$20:AL584)+AL$15&lt;0.000001,0,IF($C585&gt;='H-32A-WP06 - Debt Service'!AI$24,'H-32A-WP06 - Debt Service'!AI$27/12,0)),"-")</f>
        <v>0</v>
      </c>
      <c r="AM585" s="261">
        <f>IFERROR(IF(-SUM(AM$20:AM584)+AM$15&lt;0.000001,0,IF($C585&gt;='H-32A-WP06 - Debt Service'!AJ$24,'H-32A-WP06 - Debt Service'!AJ$27/12,0)),"-")</f>
        <v>0</v>
      </c>
      <c r="AN585" s="261">
        <f>IFERROR(IF(-SUM(AN$20:AN584)+AN$15&lt;0.000001,0,IF($C585&gt;='H-32A-WP06 - Debt Service'!AK$24,'H-32A-WP06 - Debt Service'!AK$27/12,0)),"-")</f>
        <v>0</v>
      </c>
      <c r="AO585" s="261">
        <f>IFERROR(IF(-SUM(AO$20:AO584)+AO$15&lt;0.000001,0,IF($C585&gt;='H-32A-WP06 - Debt Service'!AL$24,'H-32A-WP06 - Debt Service'!AL$27/12,0)),"-")</f>
        <v>0</v>
      </c>
      <c r="AP585" s="261">
        <f>IFERROR(IF(-SUM(AP$20:AP584)+AP$15&lt;0.000001,0,IF($C585&gt;='H-32A-WP06 - Debt Service'!AM$24,'H-32A-WP06 - Debt Service'!AM$27/12,0)),"-")</f>
        <v>0</v>
      </c>
      <c r="AQ585" s="261">
        <f>IFERROR(IF(-SUM(AQ$20:AQ584)+AQ$15&lt;0.000001,0,IF($C585&gt;='H-32A-WP06 - Debt Service'!AN$24,'H-32A-WP06 - Debt Service'!AN$27/12,0)),"-")</f>
        <v>0</v>
      </c>
      <c r="AR585" s="261">
        <f>IFERROR(IF(-SUM(AR$20:AR584)+AR$15&lt;0.000001,0,IF($C585&gt;='H-32A-WP06 - Debt Service'!AO$24,'H-32A-WP06 - Debt Service'!AO$27/12,0)),"-")</f>
        <v>0</v>
      </c>
      <c r="AS585" s="261">
        <f>IFERROR(IF(-SUM(AS$20:AS584)+AS$15&lt;0.000001,0,IF($C585&gt;='H-32A-WP06 - Debt Service'!AP$24,'H-32A-WP06 - Debt Service'!AP$27/12,0)),"-")</f>
        <v>0</v>
      </c>
      <c r="AT585" s="261">
        <f>IFERROR(IF(-SUM(AT$20:AT584)+AT$15&lt;0.000001,0,IF($C585&gt;='H-32A-WP06 - Debt Service'!AQ$24,'H-32A-WP06 - Debt Service'!AQ$27/12,0)),"-")</f>
        <v>0</v>
      </c>
    </row>
    <row r="586" spans="2:46" x14ac:dyDescent="0.35">
      <c r="B586" s="252">
        <f t="shared" si="35"/>
        <v>2066</v>
      </c>
      <c r="C586" s="273">
        <f t="shared" si="37"/>
        <v>60692</v>
      </c>
      <c r="D586" s="273"/>
      <c r="E586" s="261">
        <f>IFERROR(IF(-SUM(E$20:E585)+E$15&lt;0.000001,0,IF($C586&gt;='H-32A-WP06 - Debt Service'!C$24,'H-32A-WP06 - Debt Service'!C$27/12,0)),"-")</f>
        <v>0</v>
      </c>
      <c r="F586" s="261">
        <f>IFERROR(IF(-SUM(F$20:F585)+F$15&lt;0.000001,0,IF($C586&gt;='H-32A-WP06 - Debt Service'!D$24,'H-32A-WP06 - Debt Service'!D$27/12,0)),"-")</f>
        <v>0</v>
      </c>
      <c r="G586" s="261">
        <f>IFERROR(IF(-SUM(G$20:G585)+G$15&lt;0.000001,0,IF($C586&gt;='H-32A-WP06 - Debt Service'!E$24,'H-32A-WP06 - Debt Service'!E$27/12,0)),"-")</f>
        <v>0</v>
      </c>
      <c r="H586" s="261">
        <f>IFERROR(IF(-SUM(H$20:H585)+H$15&lt;0.000001,0,IF($C586&gt;='H-32A-WP06 - Debt Service'!F$24,'H-32A-WP06 - Debt Service'!F$27/12,0)),"-")</f>
        <v>0</v>
      </c>
      <c r="I586" s="261">
        <f>IFERROR(IF(-SUM(I$20:I585)+I$15&lt;0.000001,0,IF($C586&gt;='H-32A-WP06 - Debt Service'!G$24,'H-32A-WP06 - Debt Service'!G$27/12,0)),"-")</f>
        <v>0</v>
      </c>
      <c r="J586" s="261">
        <f>IFERROR(IF(-SUM(J$20:J585)+J$15&lt;0.000001,0,IF($C586&gt;='H-32A-WP06 - Debt Service'!H$24,'H-32A-WP06 - Debt Service'!H$27/12,0)),"-")</f>
        <v>0</v>
      </c>
      <c r="K586" s="261">
        <f>IFERROR(IF(-SUM(K$20:K585)+K$15&lt;0.000001,0,IF($C586&gt;='H-32A-WP06 - Debt Service'!I$24,'H-32A-WP06 - Debt Service'!I$27/12,0)),"-")</f>
        <v>0</v>
      </c>
      <c r="L586" s="261">
        <f>IFERROR(IF(-SUM(L$20:L585)+L$15&lt;0.000001,0,IF($C586&gt;='H-32A-WP06 - Debt Service'!J$24,'H-32A-WP06 - Debt Service'!J$27/12,0)),"-")</f>
        <v>0</v>
      </c>
      <c r="M586" s="261">
        <f>IFERROR(IF(-SUM(M$20:M585)+M$15&lt;0.000001,0,IF($C586&gt;='H-32A-WP06 - Debt Service'!K$24,'H-32A-WP06 - Debt Service'!K$27/12,0)),"-")</f>
        <v>0</v>
      </c>
      <c r="N586" s="261"/>
      <c r="O586" s="261"/>
      <c r="P586" s="261">
        <f>IFERROR(IF(-SUM(P$20:P585)+P$15&lt;0.000001,0,IF($C586&gt;='H-32A-WP06 - Debt Service'!M$24,'H-32A-WP06 - Debt Service'!M$27/12,0)),"-")</f>
        <v>0</v>
      </c>
      <c r="Q586" s="261">
        <f>IFERROR(IF(-SUM(Q$20:Q585)+Q$15&lt;0.000001,0,IF($C586&gt;='H-32A-WP06 - Debt Service'!L$24,'H-32A-WP06 - Debt Service'!L$27/12,0)),"-")</f>
        <v>0</v>
      </c>
      <c r="R586" s="261">
        <f>IFERROR(IF(-SUM(R$20:R585)+R$15&lt;0.000001,0,IF($C586&gt;='H-32A-WP06 - Debt Service'!S$24,'H-32A-WP06 - Debt Service'!S$27/12,0)),"-")</f>
        <v>0</v>
      </c>
      <c r="S586" s="261">
        <f>IFERROR(IF(-SUM(S$20:S585)+S$15&lt;0.000001,0,IF($C586&gt;='H-32A-WP06 - Debt Service'!O$24,'H-32A-WP06 - Debt Service'!O$27/12,0)),"-")</f>
        <v>0</v>
      </c>
      <c r="T586" s="261">
        <f>IFERROR(IF(-SUM(T$20:T585)+T$15&lt;0.000001,0,IF($C586&gt;='H-32A-WP06 - Debt Service'!#REF!,'H-32A-WP06 - Debt Service'!#REF!/12,0)),"-")</f>
        <v>0</v>
      </c>
      <c r="U586" s="261">
        <f>IFERROR(IF(-SUM(U$20:U585)+U$15&lt;0.000001,0,IF($C586&gt;='H-32A-WP06 - Debt Service'!T$24,'H-32A-WP06 - Debt Service'!T$27/12,0)),"-")</f>
        <v>0</v>
      </c>
      <c r="V586" s="261">
        <f>IFERROR(IF(-SUM(V$20:V585)+V$15&lt;0.000001,0,IF($C586&gt;='H-32A-WP06 - Debt Service'!N$24,'H-32A-WP06 - Debt Service'!N$27/12,0)),"-")</f>
        <v>0</v>
      </c>
      <c r="W586" s="261">
        <f>IFERROR(IF(-SUM(W$20:W585)+W$15&lt;0.000001,0,IF($C586&gt;='H-32A-WP06 - Debt Service'!Q$24,'H-32A-WP06 - Debt Service'!Q$27/12,0)),"-")</f>
        <v>0</v>
      </c>
      <c r="X586" s="261">
        <f>IFERROR(IF(-SUM(X$20:X585)+X$15&lt;0.000001,0,IF($C586&gt;='H-32A-WP06 - Debt Service'!T$24,'H-32A-WP06 - Debt Service'!T$27/12,0)),"-")</f>
        <v>0</v>
      </c>
      <c r="Y586" s="261">
        <f>IFERROR(IF(-SUM(Y$20:Y585)+Y$15&lt;0.000001,0,IF($C586&gt;='H-32A-WP06 - Debt Service'!#REF!,'H-32A-WP06 - Debt Service'!#REF!/12,0)),"-")</f>
        <v>0</v>
      </c>
      <c r="Z586" s="261">
        <f>IFERROR(IF(-SUM(Z$20:Z585)+Z$15&lt;0.000001,0,IF($C586&gt;='H-32A-WP06 - Debt Service'!S$24,'H-32A-WP06 - Debt Service'!S$27/12,0)),"-")</f>
        <v>0</v>
      </c>
      <c r="AA586" s="261">
        <f>IFERROR(IF(-SUM(AA$20:AA585)+AA$15&lt;0.000001,0,IF($C586&gt;='H-32A-WP06 - Debt Service'!R$24,'H-32A-WP06 - Debt Service'!R$27/12,0)),"-")</f>
        <v>0</v>
      </c>
      <c r="AB586" s="261">
        <f>IFERROR(IF(-SUM(AB$20:AB585)+AB$15&lt;0.000001,0,IF($C586&gt;='H-32A-WP06 - Debt Service'!P$24,'H-32A-WP06 - Debt Service'!P$27/12,0)),"-")</f>
        <v>0</v>
      </c>
      <c r="AC586" s="261">
        <f>IFERROR(IF(-SUM(AC$20:AC585)+AC$15&lt;0.000001,0,IF($C586&gt;='H-32A-WP06 - Debt Service'!#REF!,'H-32A-WP06 - Debt Service'!#REF!/12,0)),"-")</f>
        <v>0</v>
      </c>
      <c r="AD586" s="261">
        <f>IFERROR(IF(-SUM(AD$20:AD585)+AD$15&lt;0.000001,0,IF($C586&gt;='H-32A-WP06 - Debt Service'!#REF!,'H-32A-WP06 - Debt Service'!#REF!/12,0)),"-")</f>
        <v>0</v>
      </c>
      <c r="AE586" s="261">
        <f>IFERROR(IF(-SUM(AE$20:AE585)+AE$15&lt;0.000001,0,IF($C586&gt;='H-32A-WP06 - Debt Service'!#REF!,'H-32A-WP06 - Debt Service'!#REF!/12,0)),"-")</f>
        <v>0</v>
      </c>
      <c r="AF586" s="261">
        <f>IFERROR(IF(-SUM(AF$20:AF585)+AF$15&lt;0.000001,0,IF($C586&gt;='H-32A-WP06 - Debt Service'!#REF!,'H-32A-WP06 - Debt Service'!#REF!/12,0)),"-")</f>
        <v>0</v>
      </c>
      <c r="AH586" s="252">
        <f t="shared" si="36"/>
        <v>2066</v>
      </c>
      <c r="AI586" s="273">
        <f t="shared" si="38"/>
        <v>60692</v>
      </c>
      <c r="AJ586" s="273"/>
      <c r="AK586" s="261" t="str">
        <f>IFERROR(IF(-SUM(AK$20:AK585)+AK$15&lt;0.000001,0,IF($C586&gt;='H-32A-WP06 - Debt Service'!AH$24,'H-32A-WP06 - Debt Service'!AH$27/12,0)),"-")</f>
        <v>-</v>
      </c>
      <c r="AL586" s="261">
        <f>IFERROR(IF(-SUM(AL$20:AL585)+AL$15&lt;0.000001,0,IF($C586&gt;='H-32A-WP06 - Debt Service'!AI$24,'H-32A-WP06 - Debt Service'!AI$27/12,0)),"-")</f>
        <v>0</v>
      </c>
      <c r="AM586" s="261">
        <f>IFERROR(IF(-SUM(AM$20:AM585)+AM$15&lt;0.000001,0,IF($C586&gt;='H-32A-WP06 - Debt Service'!AJ$24,'H-32A-WP06 - Debt Service'!AJ$27/12,0)),"-")</f>
        <v>0</v>
      </c>
      <c r="AN586" s="261">
        <f>IFERROR(IF(-SUM(AN$20:AN585)+AN$15&lt;0.000001,0,IF($C586&gt;='H-32A-WP06 - Debt Service'!AK$24,'H-32A-WP06 - Debt Service'!AK$27/12,0)),"-")</f>
        <v>0</v>
      </c>
      <c r="AO586" s="261">
        <f>IFERROR(IF(-SUM(AO$20:AO585)+AO$15&lt;0.000001,0,IF($C586&gt;='H-32A-WP06 - Debt Service'!AL$24,'H-32A-WP06 - Debt Service'!AL$27/12,0)),"-")</f>
        <v>0</v>
      </c>
      <c r="AP586" s="261">
        <f>IFERROR(IF(-SUM(AP$20:AP585)+AP$15&lt;0.000001,0,IF($C586&gt;='H-32A-WP06 - Debt Service'!AM$24,'H-32A-WP06 - Debt Service'!AM$27/12,0)),"-")</f>
        <v>0</v>
      </c>
      <c r="AQ586" s="261">
        <f>IFERROR(IF(-SUM(AQ$20:AQ585)+AQ$15&lt;0.000001,0,IF($C586&gt;='H-32A-WP06 - Debt Service'!AN$24,'H-32A-WP06 - Debt Service'!AN$27/12,0)),"-")</f>
        <v>0</v>
      </c>
      <c r="AR586" s="261">
        <f>IFERROR(IF(-SUM(AR$20:AR585)+AR$15&lt;0.000001,0,IF($C586&gt;='H-32A-WP06 - Debt Service'!AO$24,'H-32A-WP06 - Debt Service'!AO$27/12,0)),"-")</f>
        <v>0</v>
      </c>
      <c r="AS586" s="261">
        <f>IFERROR(IF(-SUM(AS$20:AS585)+AS$15&lt;0.000001,0,IF($C586&gt;='H-32A-WP06 - Debt Service'!AP$24,'H-32A-WP06 - Debt Service'!AP$27/12,0)),"-")</f>
        <v>0</v>
      </c>
      <c r="AT586" s="261">
        <f>IFERROR(IF(-SUM(AT$20:AT585)+AT$15&lt;0.000001,0,IF($C586&gt;='H-32A-WP06 - Debt Service'!AQ$24,'H-32A-WP06 - Debt Service'!AQ$27/12,0)),"-")</f>
        <v>0</v>
      </c>
    </row>
    <row r="587" spans="2:46" x14ac:dyDescent="0.35">
      <c r="B587" s="252">
        <f t="shared" si="35"/>
        <v>2066</v>
      </c>
      <c r="C587" s="273">
        <f t="shared" si="37"/>
        <v>60723</v>
      </c>
      <c r="D587" s="273"/>
      <c r="E587" s="261">
        <f>IFERROR(IF(-SUM(E$20:E586)+E$15&lt;0.000001,0,IF($C587&gt;='H-32A-WP06 - Debt Service'!C$24,'H-32A-WP06 - Debt Service'!C$27/12,0)),"-")</f>
        <v>0</v>
      </c>
      <c r="F587" s="261">
        <f>IFERROR(IF(-SUM(F$20:F586)+F$15&lt;0.000001,0,IF($C587&gt;='H-32A-WP06 - Debt Service'!D$24,'H-32A-WP06 - Debt Service'!D$27/12,0)),"-")</f>
        <v>0</v>
      </c>
      <c r="G587" s="261">
        <f>IFERROR(IF(-SUM(G$20:G586)+G$15&lt;0.000001,0,IF($C587&gt;='H-32A-WP06 - Debt Service'!E$24,'H-32A-WP06 - Debt Service'!E$27/12,0)),"-")</f>
        <v>0</v>
      </c>
      <c r="H587" s="261">
        <f>IFERROR(IF(-SUM(H$20:H586)+H$15&lt;0.000001,0,IF($C587&gt;='H-32A-WP06 - Debt Service'!F$24,'H-32A-WP06 - Debt Service'!F$27/12,0)),"-")</f>
        <v>0</v>
      </c>
      <c r="I587" s="261">
        <f>IFERROR(IF(-SUM(I$20:I586)+I$15&lt;0.000001,0,IF($C587&gt;='H-32A-WP06 - Debt Service'!G$24,'H-32A-WP06 - Debt Service'!G$27/12,0)),"-")</f>
        <v>0</v>
      </c>
      <c r="J587" s="261">
        <f>IFERROR(IF(-SUM(J$20:J586)+J$15&lt;0.000001,0,IF($C587&gt;='H-32A-WP06 - Debt Service'!H$24,'H-32A-WP06 - Debt Service'!H$27/12,0)),"-")</f>
        <v>0</v>
      </c>
      <c r="K587" s="261">
        <f>IFERROR(IF(-SUM(K$20:K586)+K$15&lt;0.000001,0,IF($C587&gt;='H-32A-WP06 - Debt Service'!I$24,'H-32A-WP06 - Debt Service'!I$27/12,0)),"-")</f>
        <v>0</v>
      </c>
      <c r="L587" s="261">
        <f>IFERROR(IF(-SUM(L$20:L586)+L$15&lt;0.000001,0,IF($C587&gt;='H-32A-WP06 - Debt Service'!J$24,'H-32A-WP06 - Debt Service'!J$27/12,0)),"-")</f>
        <v>0</v>
      </c>
      <c r="M587" s="261">
        <f>IFERROR(IF(-SUM(M$20:M586)+M$15&lt;0.000001,0,IF($C587&gt;='H-32A-WP06 - Debt Service'!K$24,'H-32A-WP06 - Debt Service'!K$27/12,0)),"-")</f>
        <v>0</v>
      </c>
      <c r="N587" s="261"/>
      <c r="O587" s="261"/>
      <c r="P587" s="261">
        <f>IFERROR(IF(-SUM(P$20:P586)+P$15&lt;0.000001,0,IF($C587&gt;='H-32A-WP06 - Debt Service'!M$24,'H-32A-WP06 - Debt Service'!M$27/12,0)),"-")</f>
        <v>0</v>
      </c>
      <c r="Q587" s="261">
        <f>IFERROR(IF(-SUM(Q$20:Q586)+Q$15&lt;0.000001,0,IF($C587&gt;='H-32A-WP06 - Debt Service'!L$24,'H-32A-WP06 - Debt Service'!L$27/12,0)),"-")</f>
        <v>0</v>
      </c>
      <c r="R587" s="261">
        <f>IFERROR(IF(-SUM(R$20:R586)+R$15&lt;0.000001,0,IF($C587&gt;='H-32A-WP06 - Debt Service'!S$24,'H-32A-WP06 - Debt Service'!S$27/12,0)),"-")</f>
        <v>0</v>
      </c>
      <c r="S587" s="261">
        <f>IFERROR(IF(-SUM(S$20:S586)+S$15&lt;0.000001,0,IF($C587&gt;='H-32A-WP06 - Debt Service'!O$24,'H-32A-WP06 - Debt Service'!O$27/12,0)),"-")</f>
        <v>0</v>
      </c>
      <c r="T587" s="261">
        <f>IFERROR(IF(-SUM(T$20:T586)+T$15&lt;0.000001,0,IF($C587&gt;='H-32A-WP06 - Debt Service'!#REF!,'H-32A-WP06 - Debt Service'!#REF!/12,0)),"-")</f>
        <v>0</v>
      </c>
      <c r="U587" s="261">
        <f>IFERROR(IF(-SUM(U$20:U586)+U$15&lt;0.000001,0,IF($C587&gt;='H-32A-WP06 - Debt Service'!T$24,'H-32A-WP06 - Debt Service'!T$27/12,0)),"-")</f>
        <v>0</v>
      </c>
      <c r="V587" s="261">
        <f>IFERROR(IF(-SUM(V$20:V586)+V$15&lt;0.000001,0,IF($C587&gt;='H-32A-WP06 - Debt Service'!N$24,'H-32A-WP06 - Debt Service'!N$27/12,0)),"-")</f>
        <v>0</v>
      </c>
      <c r="W587" s="261">
        <f>IFERROR(IF(-SUM(W$20:W586)+W$15&lt;0.000001,0,IF($C587&gt;='H-32A-WP06 - Debt Service'!Q$24,'H-32A-WP06 - Debt Service'!Q$27/12,0)),"-")</f>
        <v>0</v>
      </c>
      <c r="X587" s="261">
        <f>IFERROR(IF(-SUM(X$20:X586)+X$15&lt;0.000001,0,IF($C587&gt;='H-32A-WP06 - Debt Service'!T$24,'H-32A-WP06 - Debt Service'!T$27/12,0)),"-")</f>
        <v>0</v>
      </c>
      <c r="Y587" s="261">
        <f>IFERROR(IF(-SUM(Y$20:Y586)+Y$15&lt;0.000001,0,IF($C587&gt;='H-32A-WP06 - Debt Service'!#REF!,'H-32A-WP06 - Debt Service'!#REF!/12,0)),"-")</f>
        <v>0</v>
      </c>
      <c r="Z587" s="261">
        <f>IFERROR(IF(-SUM(Z$20:Z586)+Z$15&lt;0.000001,0,IF($C587&gt;='H-32A-WP06 - Debt Service'!S$24,'H-32A-WP06 - Debt Service'!S$27/12,0)),"-")</f>
        <v>0</v>
      </c>
      <c r="AA587" s="261">
        <f>IFERROR(IF(-SUM(AA$20:AA586)+AA$15&lt;0.000001,0,IF($C587&gt;='H-32A-WP06 - Debt Service'!R$24,'H-32A-WP06 - Debt Service'!R$27/12,0)),"-")</f>
        <v>0</v>
      </c>
      <c r="AB587" s="261">
        <f>IFERROR(IF(-SUM(AB$20:AB586)+AB$15&lt;0.000001,0,IF($C587&gt;='H-32A-WP06 - Debt Service'!P$24,'H-32A-WP06 - Debt Service'!P$27/12,0)),"-")</f>
        <v>0</v>
      </c>
      <c r="AC587" s="261">
        <f>IFERROR(IF(-SUM(AC$20:AC586)+AC$15&lt;0.000001,0,IF($C587&gt;='H-32A-WP06 - Debt Service'!#REF!,'H-32A-WP06 - Debt Service'!#REF!/12,0)),"-")</f>
        <v>0</v>
      </c>
      <c r="AD587" s="261">
        <f>IFERROR(IF(-SUM(AD$20:AD586)+AD$15&lt;0.000001,0,IF($C587&gt;='H-32A-WP06 - Debt Service'!#REF!,'H-32A-WP06 - Debt Service'!#REF!/12,0)),"-")</f>
        <v>0</v>
      </c>
      <c r="AE587" s="261">
        <f>IFERROR(IF(-SUM(AE$20:AE586)+AE$15&lt;0.000001,0,IF($C587&gt;='H-32A-WP06 - Debt Service'!#REF!,'H-32A-WP06 - Debt Service'!#REF!/12,0)),"-")</f>
        <v>0</v>
      </c>
      <c r="AF587" s="261">
        <f>IFERROR(IF(-SUM(AF$20:AF586)+AF$15&lt;0.000001,0,IF($C587&gt;='H-32A-WP06 - Debt Service'!#REF!,'H-32A-WP06 - Debt Service'!#REF!/12,0)),"-")</f>
        <v>0</v>
      </c>
      <c r="AH587" s="252">
        <f t="shared" si="36"/>
        <v>2066</v>
      </c>
      <c r="AI587" s="273">
        <f t="shared" si="38"/>
        <v>60723</v>
      </c>
      <c r="AJ587" s="273"/>
      <c r="AK587" s="261" t="str">
        <f>IFERROR(IF(-SUM(AK$20:AK586)+AK$15&lt;0.000001,0,IF($C587&gt;='H-32A-WP06 - Debt Service'!AH$24,'H-32A-WP06 - Debt Service'!AH$27/12,0)),"-")</f>
        <v>-</v>
      </c>
      <c r="AL587" s="261">
        <f>IFERROR(IF(-SUM(AL$20:AL586)+AL$15&lt;0.000001,0,IF($C587&gt;='H-32A-WP06 - Debt Service'!AI$24,'H-32A-WP06 - Debt Service'!AI$27/12,0)),"-")</f>
        <v>0</v>
      </c>
      <c r="AM587" s="261">
        <f>IFERROR(IF(-SUM(AM$20:AM586)+AM$15&lt;0.000001,0,IF($C587&gt;='H-32A-WP06 - Debt Service'!AJ$24,'H-32A-WP06 - Debt Service'!AJ$27/12,0)),"-")</f>
        <v>0</v>
      </c>
      <c r="AN587" s="261">
        <f>IFERROR(IF(-SUM(AN$20:AN586)+AN$15&lt;0.000001,0,IF($C587&gt;='H-32A-WP06 - Debt Service'!AK$24,'H-32A-WP06 - Debt Service'!AK$27/12,0)),"-")</f>
        <v>0</v>
      </c>
      <c r="AO587" s="261">
        <f>IFERROR(IF(-SUM(AO$20:AO586)+AO$15&lt;0.000001,0,IF($C587&gt;='H-32A-WP06 - Debt Service'!AL$24,'H-32A-WP06 - Debt Service'!AL$27/12,0)),"-")</f>
        <v>0</v>
      </c>
      <c r="AP587" s="261">
        <f>IFERROR(IF(-SUM(AP$20:AP586)+AP$15&lt;0.000001,0,IF($C587&gt;='H-32A-WP06 - Debt Service'!AM$24,'H-32A-WP06 - Debt Service'!AM$27/12,0)),"-")</f>
        <v>0</v>
      </c>
      <c r="AQ587" s="261">
        <f>IFERROR(IF(-SUM(AQ$20:AQ586)+AQ$15&lt;0.000001,0,IF($C587&gt;='H-32A-WP06 - Debt Service'!AN$24,'H-32A-WP06 - Debt Service'!AN$27/12,0)),"-")</f>
        <v>0</v>
      </c>
      <c r="AR587" s="261">
        <f>IFERROR(IF(-SUM(AR$20:AR586)+AR$15&lt;0.000001,0,IF($C587&gt;='H-32A-WP06 - Debt Service'!AO$24,'H-32A-WP06 - Debt Service'!AO$27/12,0)),"-")</f>
        <v>0</v>
      </c>
      <c r="AS587" s="261">
        <f>IFERROR(IF(-SUM(AS$20:AS586)+AS$15&lt;0.000001,0,IF($C587&gt;='H-32A-WP06 - Debt Service'!AP$24,'H-32A-WP06 - Debt Service'!AP$27/12,0)),"-")</f>
        <v>0</v>
      </c>
      <c r="AT587" s="261">
        <f>IFERROR(IF(-SUM(AT$20:AT586)+AT$15&lt;0.000001,0,IF($C587&gt;='H-32A-WP06 - Debt Service'!AQ$24,'H-32A-WP06 - Debt Service'!AQ$27/12,0)),"-")</f>
        <v>0</v>
      </c>
    </row>
    <row r="588" spans="2:46" x14ac:dyDescent="0.35">
      <c r="B588" s="252">
        <f t="shared" si="35"/>
        <v>2066</v>
      </c>
      <c r="C588" s="273">
        <f t="shared" si="37"/>
        <v>60753</v>
      </c>
      <c r="D588" s="273"/>
      <c r="E588" s="261">
        <f>IFERROR(IF(-SUM(E$20:E587)+E$15&lt;0.000001,0,IF($C588&gt;='H-32A-WP06 - Debt Service'!C$24,'H-32A-WP06 - Debt Service'!C$27/12,0)),"-")</f>
        <v>0</v>
      </c>
      <c r="F588" s="261">
        <f>IFERROR(IF(-SUM(F$20:F587)+F$15&lt;0.000001,0,IF($C588&gt;='H-32A-WP06 - Debt Service'!D$24,'H-32A-WP06 - Debt Service'!D$27/12,0)),"-")</f>
        <v>0</v>
      </c>
      <c r="G588" s="261">
        <f>IFERROR(IF(-SUM(G$20:G587)+G$15&lt;0.000001,0,IF($C588&gt;='H-32A-WP06 - Debt Service'!E$24,'H-32A-WP06 - Debt Service'!E$27/12,0)),"-")</f>
        <v>0</v>
      </c>
      <c r="H588" s="261">
        <f>IFERROR(IF(-SUM(H$20:H587)+H$15&lt;0.000001,0,IF($C588&gt;='H-32A-WP06 - Debt Service'!F$24,'H-32A-WP06 - Debt Service'!F$27/12,0)),"-")</f>
        <v>0</v>
      </c>
      <c r="I588" s="261">
        <f>IFERROR(IF(-SUM(I$20:I587)+I$15&lt;0.000001,0,IF($C588&gt;='H-32A-WP06 - Debt Service'!G$24,'H-32A-WP06 - Debt Service'!G$27/12,0)),"-")</f>
        <v>0</v>
      </c>
      <c r="J588" s="261">
        <f>IFERROR(IF(-SUM(J$20:J587)+J$15&lt;0.000001,0,IF($C588&gt;='H-32A-WP06 - Debt Service'!H$24,'H-32A-WP06 - Debt Service'!H$27/12,0)),"-")</f>
        <v>0</v>
      </c>
      <c r="K588" s="261">
        <f>IFERROR(IF(-SUM(K$20:K587)+K$15&lt;0.000001,0,IF($C588&gt;='H-32A-WP06 - Debt Service'!I$24,'H-32A-WP06 - Debt Service'!I$27/12,0)),"-")</f>
        <v>0</v>
      </c>
      <c r="L588" s="261">
        <f>IFERROR(IF(-SUM(L$20:L587)+L$15&lt;0.000001,0,IF($C588&gt;='H-32A-WP06 - Debt Service'!J$24,'H-32A-WP06 - Debt Service'!J$27/12,0)),"-")</f>
        <v>0</v>
      </c>
      <c r="M588" s="261">
        <f>IFERROR(IF(-SUM(M$20:M587)+M$15&lt;0.000001,0,IF($C588&gt;='H-32A-WP06 - Debt Service'!K$24,'H-32A-WP06 - Debt Service'!K$27/12,0)),"-")</f>
        <v>0</v>
      </c>
      <c r="N588" s="261"/>
      <c r="O588" s="261"/>
      <c r="P588" s="261">
        <f>IFERROR(IF(-SUM(P$20:P587)+P$15&lt;0.000001,0,IF($C588&gt;='H-32A-WP06 - Debt Service'!M$24,'H-32A-WP06 - Debt Service'!M$27/12,0)),"-")</f>
        <v>0</v>
      </c>
      <c r="Q588" s="261">
        <f>IFERROR(IF(-SUM(Q$20:Q587)+Q$15&lt;0.000001,0,IF($C588&gt;='H-32A-WP06 - Debt Service'!L$24,'H-32A-WP06 - Debt Service'!L$27/12,0)),"-")</f>
        <v>0</v>
      </c>
      <c r="R588" s="261">
        <f>IFERROR(IF(-SUM(R$20:R587)+R$15&lt;0.000001,0,IF($C588&gt;='H-32A-WP06 - Debt Service'!S$24,'H-32A-WP06 - Debt Service'!S$27/12,0)),"-")</f>
        <v>0</v>
      </c>
      <c r="S588" s="261">
        <f>IFERROR(IF(-SUM(S$20:S587)+S$15&lt;0.000001,0,IF($C588&gt;='H-32A-WP06 - Debt Service'!O$24,'H-32A-WP06 - Debt Service'!O$27/12,0)),"-")</f>
        <v>0</v>
      </c>
      <c r="T588" s="261">
        <f>IFERROR(IF(-SUM(T$20:T587)+T$15&lt;0.000001,0,IF($C588&gt;='H-32A-WP06 - Debt Service'!#REF!,'H-32A-WP06 - Debt Service'!#REF!/12,0)),"-")</f>
        <v>0</v>
      </c>
      <c r="U588" s="261">
        <f>IFERROR(IF(-SUM(U$20:U587)+U$15&lt;0.000001,0,IF($C588&gt;='H-32A-WP06 - Debt Service'!T$24,'H-32A-WP06 - Debt Service'!T$27/12,0)),"-")</f>
        <v>0</v>
      </c>
      <c r="V588" s="261">
        <f>IFERROR(IF(-SUM(V$20:V587)+V$15&lt;0.000001,0,IF($C588&gt;='H-32A-WP06 - Debt Service'!N$24,'H-32A-WP06 - Debt Service'!N$27/12,0)),"-")</f>
        <v>0</v>
      </c>
      <c r="W588" s="261">
        <f>IFERROR(IF(-SUM(W$20:W587)+W$15&lt;0.000001,0,IF($C588&gt;='H-32A-WP06 - Debt Service'!Q$24,'H-32A-WP06 - Debt Service'!Q$27/12,0)),"-")</f>
        <v>0</v>
      </c>
      <c r="X588" s="261">
        <f>IFERROR(IF(-SUM(X$20:X587)+X$15&lt;0.000001,0,IF($C588&gt;='H-32A-WP06 - Debt Service'!T$24,'H-32A-WP06 - Debt Service'!T$27/12,0)),"-")</f>
        <v>0</v>
      </c>
      <c r="Y588" s="261">
        <f>IFERROR(IF(-SUM(Y$20:Y587)+Y$15&lt;0.000001,0,IF($C588&gt;='H-32A-WP06 - Debt Service'!#REF!,'H-32A-WP06 - Debt Service'!#REF!/12,0)),"-")</f>
        <v>0</v>
      </c>
      <c r="Z588" s="261">
        <f>IFERROR(IF(-SUM(Z$20:Z587)+Z$15&lt;0.000001,0,IF($C588&gt;='H-32A-WP06 - Debt Service'!S$24,'H-32A-WP06 - Debt Service'!S$27/12,0)),"-")</f>
        <v>0</v>
      </c>
      <c r="AA588" s="261">
        <f>IFERROR(IF(-SUM(AA$20:AA587)+AA$15&lt;0.000001,0,IF($C588&gt;='H-32A-WP06 - Debt Service'!R$24,'H-32A-WP06 - Debt Service'!R$27/12,0)),"-")</f>
        <v>0</v>
      </c>
      <c r="AB588" s="261">
        <f>IFERROR(IF(-SUM(AB$20:AB587)+AB$15&lt;0.000001,0,IF($C588&gt;='H-32A-WP06 - Debt Service'!P$24,'H-32A-WP06 - Debt Service'!P$27/12,0)),"-")</f>
        <v>0</v>
      </c>
      <c r="AC588" s="261">
        <f>IFERROR(IF(-SUM(AC$20:AC587)+AC$15&lt;0.000001,0,IF($C588&gt;='H-32A-WP06 - Debt Service'!#REF!,'H-32A-WP06 - Debt Service'!#REF!/12,0)),"-")</f>
        <v>0</v>
      </c>
      <c r="AD588" s="261">
        <f>IFERROR(IF(-SUM(AD$20:AD587)+AD$15&lt;0.000001,0,IF($C588&gt;='H-32A-WP06 - Debt Service'!#REF!,'H-32A-WP06 - Debt Service'!#REF!/12,0)),"-")</f>
        <v>0</v>
      </c>
      <c r="AE588" s="261">
        <f>IFERROR(IF(-SUM(AE$20:AE587)+AE$15&lt;0.000001,0,IF($C588&gt;='H-32A-WP06 - Debt Service'!#REF!,'H-32A-WP06 - Debt Service'!#REF!/12,0)),"-")</f>
        <v>0</v>
      </c>
      <c r="AF588" s="261">
        <f>IFERROR(IF(-SUM(AF$20:AF587)+AF$15&lt;0.000001,0,IF($C588&gt;='H-32A-WP06 - Debt Service'!#REF!,'H-32A-WP06 - Debt Service'!#REF!/12,0)),"-")</f>
        <v>0</v>
      </c>
      <c r="AH588" s="252">
        <f t="shared" si="36"/>
        <v>2066</v>
      </c>
      <c r="AI588" s="273">
        <f t="shared" si="38"/>
        <v>60753</v>
      </c>
      <c r="AJ588" s="273"/>
      <c r="AK588" s="261" t="str">
        <f>IFERROR(IF(-SUM(AK$20:AK587)+AK$15&lt;0.000001,0,IF($C588&gt;='H-32A-WP06 - Debt Service'!AH$24,'H-32A-WP06 - Debt Service'!AH$27/12,0)),"-")</f>
        <v>-</v>
      </c>
      <c r="AL588" s="261">
        <f>IFERROR(IF(-SUM(AL$20:AL587)+AL$15&lt;0.000001,0,IF($C588&gt;='H-32A-WP06 - Debt Service'!AI$24,'H-32A-WP06 - Debt Service'!AI$27/12,0)),"-")</f>
        <v>0</v>
      </c>
      <c r="AM588" s="261">
        <f>IFERROR(IF(-SUM(AM$20:AM587)+AM$15&lt;0.000001,0,IF($C588&gt;='H-32A-WP06 - Debt Service'!AJ$24,'H-32A-WP06 - Debt Service'!AJ$27/12,0)),"-")</f>
        <v>0</v>
      </c>
      <c r="AN588" s="261">
        <f>IFERROR(IF(-SUM(AN$20:AN587)+AN$15&lt;0.000001,0,IF($C588&gt;='H-32A-WP06 - Debt Service'!AK$24,'H-32A-WP06 - Debt Service'!AK$27/12,0)),"-")</f>
        <v>0</v>
      </c>
      <c r="AO588" s="261">
        <f>IFERROR(IF(-SUM(AO$20:AO587)+AO$15&lt;0.000001,0,IF($C588&gt;='H-32A-WP06 - Debt Service'!AL$24,'H-32A-WP06 - Debt Service'!AL$27/12,0)),"-")</f>
        <v>0</v>
      </c>
      <c r="AP588" s="261">
        <f>IFERROR(IF(-SUM(AP$20:AP587)+AP$15&lt;0.000001,0,IF($C588&gt;='H-32A-WP06 - Debt Service'!AM$24,'H-32A-WP06 - Debt Service'!AM$27/12,0)),"-")</f>
        <v>0</v>
      </c>
      <c r="AQ588" s="261">
        <f>IFERROR(IF(-SUM(AQ$20:AQ587)+AQ$15&lt;0.000001,0,IF($C588&gt;='H-32A-WP06 - Debt Service'!AN$24,'H-32A-WP06 - Debt Service'!AN$27/12,0)),"-")</f>
        <v>0</v>
      </c>
      <c r="AR588" s="261">
        <f>IFERROR(IF(-SUM(AR$20:AR587)+AR$15&lt;0.000001,0,IF($C588&gt;='H-32A-WP06 - Debt Service'!AO$24,'H-32A-WP06 - Debt Service'!AO$27/12,0)),"-")</f>
        <v>0</v>
      </c>
      <c r="AS588" s="261">
        <f>IFERROR(IF(-SUM(AS$20:AS587)+AS$15&lt;0.000001,0,IF($C588&gt;='H-32A-WP06 - Debt Service'!AP$24,'H-32A-WP06 - Debt Service'!AP$27/12,0)),"-")</f>
        <v>0</v>
      </c>
      <c r="AT588" s="261">
        <f>IFERROR(IF(-SUM(AT$20:AT587)+AT$15&lt;0.000001,0,IF($C588&gt;='H-32A-WP06 - Debt Service'!AQ$24,'H-32A-WP06 - Debt Service'!AQ$27/12,0)),"-")</f>
        <v>0</v>
      </c>
    </row>
    <row r="589" spans="2:46" x14ac:dyDescent="0.35">
      <c r="B589" s="252">
        <f t="shared" si="35"/>
        <v>2066</v>
      </c>
      <c r="C589" s="273">
        <f t="shared" si="37"/>
        <v>60784</v>
      </c>
      <c r="D589" s="273"/>
      <c r="E589" s="261">
        <f>IFERROR(IF(-SUM(E$20:E588)+E$15&lt;0.000001,0,IF($C589&gt;='H-32A-WP06 - Debt Service'!C$24,'H-32A-WP06 - Debt Service'!C$27/12,0)),"-")</f>
        <v>0</v>
      </c>
      <c r="F589" s="261">
        <f>IFERROR(IF(-SUM(F$20:F588)+F$15&lt;0.000001,0,IF($C589&gt;='H-32A-WP06 - Debt Service'!D$24,'H-32A-WP06 - Debt Service'!D$27/12,0)),"-")</f>
        <v>0</v>
      </c>
      <c r="G589" s="261">
        <f>IFERROR(IF(-SUM(G$20:G588)+G$15&lt;0.000001,0,IF($C589&gt;='H-32A-WP06 - Debt Service'!E$24,'H-32A-WP06 - Debt Service'!E$27/12,0)),"-")</f>
        <v>0</v>
      </c>
      <c r="H589" s="261">
        <f>IFERROR(IF(-SUM(H$20:H588)+H$15&lt;0.000001,0,IF($C589&gt;='H-32A-WP06 - Debt Service'!F$24,'H-32A-WP06 - Debt Service'!F$27/12,0)),"-")</f>
        <v>0</v>
      </c>
      <c r="I589" s="261">
        <f>IFERROR(IF(-SUM(I$20:I588)+I$15&lt;0.000001,0,IF($C589&gt;='H-32A-WP06 - Debt Service'!G$24,'H-32A-WP06 - Debt Service'!G$27/12,0)),"-")</f>
        <v>0</v>
      </c>
      <c r="J589" s="261">
        <f>IFERROR(IF(-SUM(J$20:J588)+J$15&lt;0.000001,0,IF($C589&gt;='H-32A-WP06 - Debt Service'!H$24,'H-32A-WP06 - Debt Service'!H$27/12,0)),"-")</f>
        <v>0</v>
      </c>
      <c r="K589" s="261">
        <f>IFERROR(IF(-SUM(K$20:K588)+K$15&lt;0.000001,0,IF($C589&gt;='H-32A-WP06 - Debt Service'!I$24,'H-32A-WP06 - Debt Service'!I$27/12,0)),"-")</f>
        <v>0</v>
      </c>
      <c r="L589" s="261">
        <f>IFERROR(IF(-SUM(L$20:L588)+L$15&lt;0.000001,0,IF($C589&gt;='H-32A-WP06 - Debt Service'!J$24,'H-32A-WP06 - Debt Service'!J$27/12,0)),"-")</f>
        <v>0</v>
      </c>
      <c r="M589" s="261">
        <f>IFERROR(IF(-SUM(M$20:M588)+M$15&lt;0.000001,0,IF($C589&gt;='H-32A-WP06 - Debt Service'!K$24,'H-32A-WP06 - Debt Service'!K$27/12,0)),"-")</f>
        <v>0</v>
      </c>
      <c r="N589" s="261"/>
      <c r="O589" s="261"/>
      <c r="P589" s="261">
        <f>IFERROR(IF(-SUM(P$20:P588)+P$15&lt;0.000001,0,IF($C589&gt;='H-32A-WP06 - Debt Service'!M$24,'H-32A-WP06 - Debt Service'!M$27/12,0)),"-")</f>
        <v>0</v>
      </c>
      <c r="Q589" s="261">
        <f>IFERROR(IF(-SUM(Q$20:Q588)+Q$15&lt;0.000001,0,IF($C589&gt;='H-32A-WP06 - Debt Service'!L$24,'H-32A-WP06 - Debt Service'!L$27/12,0)),"-")</f>
        <v>0</v>
      </c>
      <c r="R589" s="261">
        <f>IFERROR(IF(-SUM(R$20:R588)+R$15&lt;0.000001,0,IF($C589&gt;='H-32A-WP06 - Debt Service'!S$24,'H-32A-WP06 - Debt Service'!S$27/12,0)),"-")</f>
        <v>0</v>
      </c>
      <c r="S589" s="261">
        <f>IFERROR(IF(-SUM(S$20:S588)+S$15&lt;0.000001,0,IF($C589&gt;='H-32A-WP06 - Debt Service'!O$24,'H-32A-WP06 - Debt Service'!O$27/12,0)),"-")</f>
        <v>0</v>
      </c>
      <c r="T589" s="261">
        <f>IFERROR(IF(-SUM(T$20:T588)+T$15&lt;0.000001,0,IF($C589&gt;='H-32A-WP06 - Debt Service'!#REF!,'H-32A-WP06 - Debt Service'!#REF!/12,0)),"-")</f>
        <v>0</v>
      </c>
      <c r="U589" s="261">
        <f>IFERROR(IF(-SUM(U$20:U588)+U$15&lt;0.000001,0,IF($C589&gt;='H-32A-WP06 - Debt Service'!T$24,'H-32A-WP06 - Debt Service'!T$27/12,0)),"-")</f>
        <v>0</v>
      </c>
      <c r="V589" s="261">
        <f>IFERROR(IF(-SUM(V$20:V588)+V$15&lt;0.000001,0,IF($C589&gt;='H-32A-WP06 - Debt Service'!N$24,'H-32A-WP06 - Debt Service'!N$27/12,0)),"-")</f>
        <v>0</v>
      </c>
      <c r="W589" s="261">
        <f>IFERROR(IF(-SUM(W$20:W588)+W$15&lt;0.000001,0,IF($C589&gt;='H-32A-WP06 - Debt Service'!Q$24,'H-32A-WP06 - Debt Service'!Q$27/12,0)),"-")</f>
        <v>0</v>
      </c>
      <c r="X589" s="261">
        <f>IFERROR(IF(-SUM(X$20:X588)+X$15&lt;0.000001,0,IF($C589&gt;='H-32A-WP06 - Debt Service'!T$24,'H-32A-WP06 - Debt Service'!T$27/12,0)),"-")</f>
        <v>0</v>
      </c>
      <c r="Y589" s="261">
        <f>IFERROR(IF(-SUM(Y$20:Y588)+Y$15&lt;0.000001,0,IF($C589&gt;='H-32A-WP06 - Debt Service'!#REF!,'H-32A-WP06 - Debt Service'!#REF!/12,0)),"-")</f>
        <v>0</v>
      </c>
      <c r="Z589" s="261">
        <f>IFERROR(IF(-SUM(Z$20:Z588)+Z$15&lt;0.000001,0,IF($C589&gt;='H-32A-WP06 - Debt Service'!S$24,'H-32A-WP06 - Debt Service'!S$27/12,0)),"-")</f>
        <v>0</v>
      </c>
      <c r="AA589" s="261">
        <f>IFERROR(IF(-SUM(AA$20:AA588)+AA$15&lt;0.000001,0,IF($C589&gt;='H-32A-WP06 - Debt Service'!R$24,'H-32A-WP06 - Debt Service'!R$27/12,0)),"-")</f>
        <v>0</v>
      </c>
      <c r="AB589" s="261">
        <f>IFERROR(IF(-SUM(AB$20:AB588)+AB$15&lt;0.000001,0,IF($C589&gt;='H-32A-WP06 - Debt Service'!P$24,'H-32A-WP06 - Debt Service'!P$27/12,0)),"-")</f>
        <v>0</v>
      </c>
      <c r="AC589" s="261">
        <f>IFERROR(IF(-SUM(AC$20:AC588)+AC$15&lt;0.000001,0,IF($C589&gt;='H-32A-WP06 - Debt Service'!#REF!,'H-32A-WP06 - Debt Service'!#REF!/12,0)),"-")</f>
        <v>0</v>
      </c>
      <c r="AD589" s="261">
        <f>IFERROR(IF(-SUM(AD$20:AD588)+AD$15&lt;0.000001,0,IF($C589&gt;='H-32A-WP06 - Debt Service'!#REF!,'H-32A-WP06 - Debt Service'!#REF!/12,0)),"-")</f>
        <v>0</v>
      </c>
      <c r="AE589" s="261">
        <f>IFERROR(IF(-SUM(AE$20:AE588)+AE$15&lt;0.000001,0,IF($C589&gt;='H-32A-WP06 - Debt Service'!#REF!,'H-32A-WP06 - Debt Service'!#REF!/12,0)),"-")</f>
        <v>0</v>
      </c>
      <c r="AF589" s="261">
        <f>IFERROR(IF(-SUM(AF$20:AF588)+AF$15&lt;0.000001,0,IF($C589&gt;='H-32A-WP06 - Debt Service'!#REF!,'H-32A-WP06 - Debt Service'!#REF!/12,0)),"-")</f>
        <v>0</v>
      </c>
      <c r="AH589" s="252">
        <f t="shared" si="36"/>
        <v>2066</v>
      </c>
      <c r="AI589" s="273">
        <f t="shared" si="38"/>
        <v>60784</v>
      </c>
      <c r="AJ589" s="273"/>
      <c r="AK589" s="261" t="str">
        <f>IFERROR(IF(-SUM(AK$20:AK588)+AK$15&lt;0.000001,0,IF($C589&gt;='H-32A-WP06 - Debt Service'!AH$24,'H-32A-WP06 - Debt Service'!AH$27/12,0)),"-")</f>
        <v>-</v>
      </c>
      <c r="AL589" s="261">
        <f>IFERROR(IF(-SUM(AL$20:AL588)+AL$15&lt;0.000001,0,IF($C589&gt;='H-32A-WP06 - Debt Service'!AI$24,'H-32A-WP06 - Debt Service'!AI$27/12,0)),"-")</f>
        <v>0</v>
      </c>
      <c r="AM589" s="261">
        <f>IFERROR(IF(-SUM(AM$20:AM588)+AM$15&lt;0.000001,0,IF($C589&gt;='H-32A-WP06 - Debt Service'!AJ$24,'H-32A-WP06 - Debt Service'!AJ$27/12,0)),"-")</f>
        <v>0</v>
      </c>
      <c r="AN589" s="261">
        <f>IFERROR(IF(-SUM(AN$20:AN588)+AN$15&lt;0.000001,0,IF($C589&gt;='H-32A-WP06 - Debt Service'!AK$24,'H-32A-WP06 - Debt Service'!AK$27/12,0)),"-")</f>
        <v>0</v>
      </c>
      <c r="AO589" s="261">
        <f>IFERROR(IF(-SUM(AO$20:AO588)+AO$15&lt;0.000001,0,IF($C589&gt;='H-32A-WP06 - Debt Service'!AL$24,'H-32A-WP06 - Debt Service'!AL$27/12,0)),"-")</f>
        <v>0</v>
      </c>
      <c r="AP589" s="261">
        <f>IFERROR(IF(-SUM(AP$20:AP588)+AP$15&lt;0.000001,0,IF($C589&gt;='H-32A-WP06 - Debt Service'!AM$24,'H-32A-WP06 - Debt Service'!AM$27/12,0)),"-")</f>
        <v>0</v>
      </c>
      <c r="AQ589" s="261">
        <f>IFERROR(IF(-SUM(AQ$20:AQ588)+AQ$15&lt;0.000001,0,IF($C589&gt;='H-32A-WP06 - Debt Service'!AN$24,'H-32A-WP06 - Debt Service'!AN$27/12,0)),"-")</f>
        <v>0</v>
      </c>
      <c r="AR589" s="261">
        <f>IFERROR(IF(-SUM(AR$20:AR588)+AR$15&lt;0.000001,0,IF($C589&gt;='H-32A-WP06 - Debt Service'!AO$24,'H-32A-WP06 - Debt Service'!AO$27/12,0)),"-")</f>
        <v>0</v>
      </c>
      <c r="AS589" s="261">
        <f>IFERROR(IF(-SUM(AS$20:AS588)+AS$15&lt;0.000001,0,IF($C589&gt;='H-32A-WP06 - Debt Service'!AP$24,'H-32A-WP06 - Debt Service'!AP$27/12,0)),"-")</f>
        <v>0</v>
      </c>
      <c r="AT589" s="261">
        <f>IFERROR(IF(-SUM(AT$20:AT588)+AT$15&lt;0.000001,0,IF($C589&gt;='H-32A-WP06 - Debt Service'!AQ$24,'H-32A-WP06 - Debt Service'!AQ$27/12,0)),"-")</f>
        <v>0</v>
      </c>
    </row>
    <row r="590" spans="2:46" x14ac:dyDescent="0.35">
      <c r="B590" s="252">
        <f t="shared" si="35"/>
        <v>2066</v>
      </c>
      <c r="C590" s="273">
        <f t="shared" si="37"/>
        <v>60814</v>
      </c>
      <c r="D590" s="273"/>
      <c r="E590" s="261">
        <f>IFERROR(IF(-SUM(E$20:E589)+E$15&lt;0.000001,0,IF($C590&gt;='H-32A-WP06 - Debt Service'!C$24,'H-32A-WP06 - Debt Service'!C$27/12,0)),"-")</f>
        <v>0</v>
      </c>
      <c r="F590" s="261">
        <f>IFERROR(IF(-SUM(F$20:F589)+F$15&lt;0.000001,0,IF($C590&gt;='H-32A-WP06 - Debt Service'!D$24,'H-32A-WP06 - Debt Service'!D$27/12,0)),"-")</f>
        <v>0</v>
      </c>
      <c r="G590" s="261">
        <f>IFERROR(IF(-SUM(G$20:G589)+G$15&lt;0.000001,0,IF($C590&gt;='H-32A-WP06 - Debt Service'!E$24,'H-32A-WP06 - Debt Service'!E$27/12,0)),"-")</f>
        <v>0</v>
      </c>
      <c r="H590" s="261">
        <f>IFERROR(IF(-SUM(H$20:H589)+H$15&lt;0.000001,0,IF($C590&gt;='H-32A-WP06 - Debt Service'!F$24,'H-32A-WP06 - Debt Service'!F$27/12,0)),"-")</f>
        <v>0</v>
      </c>
      <c r="I590" s="261">
        <f>IFERROR(IF(-SUM(I$20:I589)+I$15&lt;0.000001,0,IF($C590&gt;='H-32A-WP06 - Debt Service'!G$24,'H-32A-WP06 - Debt Service'!G$27/12,0)),"-")</f>
        <v>0</v>
      </c>
      <c r="J590" s="261">
        <f>IFERROR(IF(-SUM(J$20:J589)+J$15&lt;0.000001,0,IF($C590&gt;='H-32A-WP06 - Debt Service'!H$24,'H-32A-WP06 - Debt Service'!H$27/12,0)),"-")</f>
        <v>0</v>
      </c>
      <c r="K590" s="261">
        <f>IFERROR(IF(-SUM(K$20:K589)+K$15&lt;0.000001,0,IF($C590&gt;='H-32A-WP06 - Debt Service'!I$24,'H-32A-WP06 - Debt Service'!I$27/12,0)),"-")</f>
        <v>0</v>
      </c>
      <c r="L590" s="261">
        <f>IFERROR(IF(-SUM(L$20:L589)+L$15&lt;0.000001,0,IF($C590&gt;='H-32A-WP06 - Debt Service'!J$24,'H-32A-WP06 - Debt Service'!J$27/12,0)),"-")</f>
        <v>0</v>
      </c>
      <c r="M590" s="261">
        <f>IFERROR(IF(-SUM(M$20:M589)+M$15&lt;0.000001,0,IF($C590&gt;='H-32A-WP06 - Debt Service'!K$24,'H-32A-WP06 - Debt Service'!K$27/12,0)),"-")</f>
        <v>0</v>
      </c>
      <c r="N590" s="261"/>
      <c r="O590" s="261"/>
      <c r="P590" s="261">
        <f>IFERROR(IF(-SUM(P$20:P589)+P$15&lt;0.000001,0,IF($C590&gt;='H-32A-WP06 - Debt Service'!M$24,'H-32A-WP06 - Debt Service'!M$27/12,0)),"-")</f>
        <v>0</v>
      </c>
      <c r="Q590" s="261">
        <f>IFERROR(IF(-SUM(Q$20:Q589)+Q$15&lt;0.000001,0,IF($C590&gt;='H-32A-WP06 - Debt Service'!L$24,'H-32A-WP06 - Debt Service'!L$27/12,0)),"-")</f>
        <v>0</v>
      </c>
      <c r="R590" s="261">
        <f>IFERROR(IF(-SUM(R$20:R589)+R$15&lt;0.000001,0,IF($C590&gt;='H-32A-WP06 - Debt Service'!S$24,'H-32A-WP06 - Debt Service'!S$27/12,0)),"-")</f>
        <v>0</v>
      </c>
      <c r="S590" s="261">
        <f>IFERROR(IF(-SUM(S$20:S589)+S$15&lt;0.000001,0,IF($C590&gt;='H-32A-WP06 - Debt Service'!O$24,'H-32A-WP06 - Debt Service'!O$27/12,0)),"-")</f>
        <v>0</v>
      </c>
      <c r="T590" s="261">
        <f>IFERROR(IF(-SUM(T$20:T589)+T$15&lt;0.000001,0,IF($C590&gt;='H-32A-WP06 - Debt Service'!#REF!,'H-32A-WP06 - Debt Service'!#REF!/12,0)),"-")</f>
        <v>0</v>
      </c>
      <c r="U590" s="261">
        <f>IFERROR(IF(-SUM(U$20:U589)+U$15&lt;0.000001,0,IF($C590&gt;='H-32A-WP06 - Debt Service'!T$24,'H-32A-WP06 - Debt Service'!T$27/12,0)),"-")</f>
        <v>0</v>
      </c>
      <c r="V590" s="261">
        <f>IFERROR(IF(-SUM(V$20:V589)+V$15&lt;0.000001,0,IF($C590&gt;='H-32A-WP06 - Debt Service'!N$24,'H-32A-WP06 - Debt Service'!N$27/12,0)),"-")</f>
        <v>0</v>
      </c>
      <c r="W590" s="261">
        <f>IFERROR(IF(-SUM(W$20:W589)+W$15&lt;0.000001,0,IF($C590&gt;='H-32A-WP06 - Debt Service'!Q$24,'H-32A-WP06 - Debt Service'!Q$27/12,0)),"-")</f>
        <v>0</v>
      </c>
      <c r="X590" s="261">
        <f>IFERROR(IF(-SUM(X$20:X589)+X$15&lt;0.000001,0,IF($C590&gt;='H-32A-WP06 - Debt Service'!T$24,'H-32A-WP06 - Debt Service'!T$27/12,0)),"-")</f>
        <v>0</v>
      </c>
      <c r="Y590" s="261">
        <f>IFERROR(IF(-SUM(Y$20:Y589)+Y$15&lt;0.000001,0,IF($C590&gt;='H-32A-WP06 - Debt Service'!#REF!,'H-32A-WP06 - Debt Service'!#REF!/12,0)),"-")</f>
        <v>0</v>
      </c>
      <c r="Z590" s="261">
        <f>IFERROR(IF(-SUM(Z$20:Z589)+Z$15&lt;0.000001,0,IF($C590&gt;='H-32A-WP06 - Debt Service'!S$24,'H-32A-WP06 - Debt Service'!S$27/12,0)),"-")</f>
        <v>0</v>
      </c>
      <c r="AA590" s="261">
        <f>IFERROR(IF(-SUM(AA$20:AA589)+AA$15&lt;0.000001,0,IF($C590&gt;='H-32A-WP06 - Debt Service'!R$24,'H-32A-WP06 - Debt Service'!R$27/12,0)),"-")</f>
        <v>0</v>
      </c>
      <c r="AB590" s="261">
        <f>IFERROR(IF(-SUM(AB$20:AB589)+AB$15&lt;0.000001,0,IF($C590&gt;='H-32A-WP06 - Debt Service'!P$24,'H-32A-WP06 - Debt Service'!P$27/12,0)),"-")</f>
        <v>0</v>
      </c>
      <c r="AC590" s="261">
        <f>IFERROR(IF(-SUM(AC$20:AC589)+AC$15&lt;0.000001,0,IF($C590&gt;='H-32A-WP06 - Debt Service'!#REF!,'H-32A-WP06 - Debt Service'!#REF!/12,0)),"-")</f>
        <v>0</v>
      </c>
      <c r="AD590" s="261">
        <f>IFERROR(IF(-SUM(AD$20:AD589)+AD$15&lt;0.000001,0,IF($C590&gt;='H-32A-WP06 - Debt Service'!#REF!,'H-32A-WP06 - Debt Service'!#REF!/12,0)),"-")</f>
        <v>0</v>
      </c>
      <c r="AE590" s="261">
        <f>IFERROR(IF(-SUM(AE$20:AE589)+AE$15&lt;0.000001,0,IF($C590&gt;='H-32A-WP06 - Debt Service'!#REF!,'H-32A-WP06 - Debt Service'!#REF!/12,0)),"-")</f>
        <v>0</v>
      </c>
      <c r="AF590" s="261">
        <f>IFERROR(IF(-SUM(AF$20:AF589)+AF$15&lt;0.000001,0,IF($C590&gt;='H-32A-WP06 - Debt Service'!#REF!,'H-32A-WP06 - Debt Service'!#REF!/12,0)),"-")</f>
        <v>0</v>
      </c>
      <c r="AH590" s="252">
        <f t="shared" si="36"/>
        <v>2066</v>
      </c>
      <c r="AI590" s="273">
        <f t="shared" si="38"/>
        <v>60814</v>
      </c>
      <c r="AJ590" s="273"/>
      <c r="AK590" s="261" t="str">
        <f>IFERROR(IF(-SUM(AK$20:AK589)+AK$15&lt;0.000001,0,IF($C590&gt;='H-32A-WP06 - Debt Service'!AH$24,'H-32A-WP06 - Debt Service'!AH$27/12,0)),"-")</f>
        <v>-</v>
      </c>
      <c r="AL590" s="261">
        <f>IFERROR(IF(-SUM(AL$20:AL589)+AL$15&lt;0.000001,0,IF($C590&gt;='H-32A-WP06 - Debt Service'!AI$24,'H-32A-WP06 - Debt Service'!AI$27/12,0)),"-")</f>
        <v>0</v>
      </c>
      <c r="AM590" s="261">
        <f>IFERROR(IF(-SUM(AM$20:AM589)+AM$15&lt;0.000001,0,IF($C590&gt;='H-32A-WP06 - Debt Service'!AJ$24,'H-32A-WP06 - Debt Service'!AJ$27/12,0)),"-")</f>
        <v>0</v>
      </c>
      <c r="AN590" s="261">
        <f>IFERROR(IF(-SUM(AN$20:AN589)+AN$15&lt;0.000001,0,IF($C590&gt;='H-32A-WP06 - Debt Service'!AK$24,'H-32A-WP06 - Debt Service'!AK$27/12,0)),"-")</f>
        <v>0</v>
      </c>
      <c r="AO590" s="261">
        <f>IFERROR(IF(-SUM(AO$20:AO589)+AO$15&lt;0.000001,0,IF($C590&gt;='H-32A-WP06 - Debt Service'!AL$24,'H-32A-WP06 - Debt Service'!AL$27/12,0)),"-")</f>
        <v>0</v>
      </c>
      <c r="AP590" s="261">
        <f>IFERROR(IF(-SUM(AP$20:AP589)+AP$15&lt;0.000001,0,IF($C590&gt;='H-32A-WP06 - Debt Service'!AM$24,'H-32A-WP06 - Debt Service'!AM$27/12,0)),"-")</f>
        <v>0</v>
      </c>
      <c r="AQ590" s="261">
        <f>IFERROR(IF(-SUM(AQ$20:AQ589)+AQ$15&lt;0.000001,0,IF($C590&gt;='H-32A-WP06 - Debt Service'!AN$24,'H-32A-WP06 - Debt Service'!AN$27/12,0)),"-")</f>
        <v>0</v>
      </c>
      <c r="AR590" s="261">
        <f>IFERROR(IF(-SUM(AR$20:AR589)+AR$15&lt;0.000001,0,IF($C590&gt;='H-32A-WP06 - Debt Service'!AO$24,'H-32A-WP06 - Debt Service'!AO$27/12,0)),"-")</f>
        <v>0</v>
      </c>
      <c r="AS590" s="261">
        <f>IFERROR(IF(-SUM(AS$20:AS589)+AS$15&lt;0.000001,0,IF($C590&gt;='H-32A-WP06 - Debt Service'!AP$24,'H-32A-WP06 - Debt Service'!AP$27/12,0)),"-")</f>
        <v>0</v>
      </c>
      <c r="AT590" s="261">
        <f>IFERROR(IF(-SUM(AT$20:AT589)+AT$15&lt;0.000001,0,IF($C590&gt;='H-32A-WP06 - Debt Service'!AQ$24,'H-32A-WP06 - Debt Service'!AQ$27/12,0)),"-")</f>
        <v>0</v>
      </c>
    </row>
    <row r="591" spans="2:46" x14ac:dyDescent="0.35">
      <c r="B591" s="252">
        <f t="shared" si="35"/>
        <v>2066</v>
      </c>
      <c r="C591" s="273">
        <f t="shared" si="37"/>
        <v>60845</v>
      </c>
      <c r="D591" s="273"/>
      <c r="E591" s="261">
        <f>IFERROR(IF(-SUM(E$20:E590)+E$15&lt;0.000001,0,IF($C591&gt;='H-32A-WP06 - Debt Service'!C$24,'H-32A-WP06 - Debt Service'!C$27/12,0)),"-")</f>
        <v>0</v>
      </c>
      <c r="F591" s="261">
        <f>IFERROR(IF(-SUM(F$20:F590)+F$15&lt;0.000001,0,IF($C591&gt;='H-32A-WP06 - Debt Service'!D$24,'H-32A-WP06 - Debt Service'!D$27/12,0)),"-")</f>
        <v>0</v>
      </c>
      <c r="G591" s="261">
        <f>IFERROR(IF(-SUM(G$20:G590)+G$15&lt;0.000001,0,IF($C591&gt;='H-32A-WP06 - Debt Service'!E$24,'H-32A-WP06 - Debt Service'!E$27/12,0)),"-")</f>
        <v>0</v>
      </c>
      <c r="H591" s="261">
        <f>IFERROR(IF(-SUM(H$20:H590)+H$15&lt;0.000001,0,IF($C591&gt;='H-32A-WP06 - Debt Service'!F$24,'H-32A-WP06 - Debt Service'!F$27/12,0)),"-")</f>
        <v>0</v>
      </c>
      <c r="I591" s="261">
        <f>IFERROR(IF(-SUM(I$20:I590)+I$15&lt;0.000001,0,IF($C591&gt;='H-32A-WP06 - Debt Service'!G$24,'H-32A-WP06 - Debt Service'!G$27/12,0)),"-")</f>
        <v>0</v>
      </c>
      <c r="J591" s="261">
        <f>IFERROR(IF(-SUM(J$20:J590)+J$15&lt;0.000001,0,IF($C591&gt;='H-32A-WP06 - Debt Service'!H$24,'H-32A-WP06 - Debt Service'!H$27/12,0)),"-")</f>
        <v>0</v>
      </c>
      <c r="K591" s="261">
        <f>IFERROR(IF(-SUM(K$20:K590)+K$15&lt;0.000001,0,IF($C591&gt;='H-32A-WP06 - Debt Service'!I$24,'H-32A-WP06 - Debt Service'!I$27/12,0)),"-")</f>
        <v>0</v>
      </c>
      <c r="L591" s="261">
        <f>IFERROR(IF(-SUM(L$20:L590)+L$15&lt;0.000001,0,IF($C591&gt;='H-32A-WP06 - Debt Service'!J$24,'H-32A-WP06 - Debt Service'!J$27/12,0)),"-")</f>
        <v>0</v>
      </c>
      <c r="M591" s="261">
        <f>IFERROR(IF(-SUM(M$20:M590)+M$15&lt;0.000001,0,IF($C591&gt;='H-32A-WP06 - Debt Service'!K$24,'H-32A-WP06 - Debt Service'!K$27/12,0)),"-")</f>
        <v>0</v>
      </c>
      <c r="N591" s="261"/>
      <c r="O591" s="261"/>
      <c r="P591" s="261">
        <f>IFERROR(IF(-SUM(P$20:P590)+P$15&lt;0.000001,0,IF($C591&gt;='H-32A-WP06 - Debt Service'!M$24,'H-32A-WP06 - Debt Service'!M$27/12,0)),"-")</f>
        <v>0</v>
      </c>
      <c r="Q591" s="261">
        <f>IFERROR(IF(-SUM(Q$20:Q590)+Q$15&lt;0.000001,0,IF($C591&gt;='H-32A-WP06 - Debt Service'!L$24,'H-32A-WP06 - Debt Service'!L$27/12,0)),"-")</f>
        <v>0</v>
      </c>
      <c r="R591" s="261">
        <f>IFERROR(IF(-SUM(R$20:R590)+R$15&lt;0.000001,0,IF($C591&gt;='H-32A-WP06 - Debt Service'!S$24,'H-32A-WP06 - Debt Service'!S$27/12,0)),"-")</f>
        <v>0</v>
      </c>
      <c r="S591" s="261">
        <f>IFERROR(IF(-SUM(S$20:S590)+S$15&lt;0.000001,0,IF($C591&gt;='H-32A-WP06 - Debt Service'!O$24,'H-32A-WP06 - Debt Service'!O$27/12,0)),"-")</f>
        <v>0</v>
      </c>
      <c r="T591" s="261">
        <f>IFERROR(IF(-SUM(T$20:T590)+T$15&lt;0.000001,0,IF($C591&gt;='H-32A-WP06 - Debt Service'!#REF!,'H-32A-WP06 - Debt Service'!#REF!/12,0)),"-")</f>
        <v>0</v>
      </c>
      <c r="U591" s="261">
        <f>IFERROR(IF(-SUM(U$20:U590)+U$15&lt;0.000001,0,IF($C591&gt;='H-32A-WP06 - Debt Service'!T$24,'H-32A-WP06 - Debt Service'!T$27/12,0)),"-")</f>
        <v>0</v>
      </c>
      <c r="V591" s="261">
        <f>IFERROR(IF(-SUM(V$20:V590)+V$15&lt;0.000001,0,IF($C591&gt;='H-32A-WP06 - Debt Service'!N$24,'H-32A-WP06 - Debt Service'!N$27/12,0)),"-")</f>
        <v>0</v>
      </c>
      <c r="W591" s="261">
        <f>IFERROR(IF(-SUM(W$20:W590)+W$15&lt;0.000001,0,IF($C591&gt;='H-32A-WP06 - Debt Service'!Q$24,'H-32A-WP06 - Debt Service'!Q$27/12,0)),"-")</f>
        <v>0</v>
      </c>
      <c r="X591" s="261">
        <f>IFERROR(IF(-SUM(X$20:X590)+X$15&lt;0.000001,0,IF($C591&gt;='H-32A-WP06 - Debt Service'!T$24,'H-32A-WP06 - Debt Service'!T$27/12,0)),"-")</f>
        <v>0</v>
      </c>
      <c r="Y591" s="261">
        <f>IFERROR(IF(-SUM(Y$20:Y590)+Y$15&lt;0.000001,0,IF($C591&gt;='H-32A-WP06 - Debt Service'!#REF!,'H-32A-WP06 - Debt Service'!#REF!/12,0)),"-")</f>
        <v>0</v>
      </c>
      <c r="Z591" s="261">
        <f>IFERROR(IF(-SUM(Z$20:Z590)+Z$15&lt;0.000001,0,IF($C591&gt;='H-32A-WP06 - Debt Service'!S$24,'H-32A-WP06 - Debt Service'!S$27/12,0)),"-")</f>
        <v>0</v>
      </c>
      <c r="AA591" s="261">
        <f>IFERROR(IF(-SUM(AA$20:AA590)+AA$15&lt;0.000001,0,IF($C591&gt;='H-32A-WP06 - Debt Service'!R$24,'H-32A-WP06 - Debt Service'!R$27/12,0)),"-")</f>
        <v>0</v>
      </c>
      <c r="AB591" s="261">
        <f>IFERROR(IF(-SUM(AB$20:AB590)+AB$15&lt;0.000001,0,IF($C591&gt;='H-32A-WP06 - Debt Service'!P$24,'H-32A-WP06 - Debt Service'!P$27/12,0)),"-")</f>
        <v>0</v>
      </c>
      <c r="AC591" s="261">
        <f>IFERROR(IF(-SUM(AC$20:AC590)+AC$15&lt;0.000001,0,IF($C591&gt;='H-32A-WP06 - Debt Service'!#REF!,'H-32A-WP06 - Debt Service'!#REF!/12,0)),"-")</f>
        <v>0</v>
      </c>
      <c r="AD591" s="261">
        <f>IFERROR(IF(-SUM(AD$20:AD590)+AD$15&lt;0.000001,0,IF($C591&gt;='H-32A-WP06 - Debt Service'!#REF!,'H-32A-WP06 - Debt Service'!#REF!/12,0)),"-")</f>
        <v>0</v>
      </c>
      <c r="AE591" s="261">
        <f>IFERROR(IF(-SUM(AE$20:AE590)+AE$15&lt;0.000001,0,IF($C591&gt;='H-32A-WP06 - Debt Service'!#REF!,'H-32A-WP06 - Debt Service'!#REF!/12,0)),"-")</f>
        <v>0</v>
      </c>
      <c r="AF591" s="261">
        <f>IFERROR(IF(-SUM(AF$20:AF590)+AF$15&lt;0.000001,0,IF($C591&gt;='H-32A-WP06 - Debt Service'!#REF!,'H-32A-WP06 - Debt Service'!#REF!/12,0)),"-")</f>
        <v>0</v>
      </c>
      <c r="AH591" s="252">
        <f t="shared" si="36"/>
        <v>2066</v>
      </c>
      <c r="AI591" s="273">
        <f t="shared" si="38"/>
        <v>60845</v>
      </c>
      <c r="AJ591" s="273"/>
      <c r="AK591" s="261" t="str">
        <f>IFERROR(IF(-SUM(AK$20:AK590)+AK$15&lt;0.000001,0,IF($C591&gt;='H-32A-WP06 - Debt Service'!AH$24,'H-32A-WP06 - Debt Service'!AH$27/12,0)),"-")</f>
        <v>-</v>
      </c>
      <c r="AL591" s="261">
        <f>IFERROR(IF(-SUM(AL$20:AL590)+AL$15&lt;0.000001,0,IF($C591&gt;='H-32A-WP06 - Debt Service'!AI$24,'H-32A-WP06 - Debt Service'!AI$27/12,0)),"-")</f>
        <v>0</v>
      </c>
      <c r="AM591" s="261">
        <f>IFERROR(IF(-SUM(AM$20:AM590)+AM$15&lt;0.000001,0,IF($C591&gt;='H-32A-WP06 - Debt Service'!AJ$24,'H-32A-WP06 - Debt Service'!AJ$27/12,0)),"-")</f>
        <v>0</v>
      </c>
      <c r="AN591" s="261">
        <f>IFERROR(IF(-SUM(AN$20:AN590)+AN$15&lt;0.000001,0,IF($C591&gt;='H-32A-WP06 - Debt Service'!AK$24,'H-32A-WP06 - Debt Service'!AK$27/12,0)),"-")</f>
        <v>0</v>
      </c>
      <c r="AO591" s="261">
        <f>IFERROR(IF(-SUM(AO$20:AO590)+AO$15&lt;0.000001,0,IF($C591&gt;='H-32A-WP06 - Debt Service'!AL$24,'H-32A-WP06 - Debt Service'!AL$27/12,0)),"-")</f>
        <v>0</v>
      </c>
      <c r="AP591" s="261">
        <f>IFERROR(IF(-SUM(AP$20:AP590)+AP$15&lt;0.000001,0,IF($C591&gt;='H-32A-WP06 - Debt Service'!AM$24,'H-32A-WP06 - Debt Service'!AM$27/12,0)),"-")</f>
        <v>0</v>
      </c>
      <c r="AQ591" s="261">
        <f>IFERROR(IF(-SUM(AQ$20:AQ590)+AQ$15&lt;0.000001,0,IF($C591&gt;='H-32A-WP06 - Debt Service'!AN$24,'H-32A-WP06 - Debt Service'!AN$27/12,0)),"-")</f>
        <v>0</v>
      </c>
      <c r="AR591" s="261">
        <f>IFERROR(IF(-SUM(AR$20:AR590)+AR$15&lt;0.000001,0,IF($C591&gt;='H-32A-WP06 - Debt Service'!AO$24,'H-32A-WP06 - Debt Service'!AO$27/12,0)),"-")</f>
        <v>0</v>
      </c>
      <c r="AS591" s="261">
        <f>IFERROR(IF(-SUM(AS$20:AS590)+AS$15&lt;0.000001,0,IF($C591&gt;='H-32A-WP06 - Debt Service'!AP$24,'H-32A-WP06 - Debt Service'!AP$27/12,0)),"-")</f>
        <v>0</v>
      </c>
      <c r="AT591" s="261">
        <f>IFERROR(IF(-SUM(AT$20:AT590)+AT$15&lt;0.000001,0,IF($C591&gt;='H-32A-WP06 - Debt Service'!AQ$24,'H-32A-WP06 - Debt Service'!AQ$27/12,0)),"-")</f>
        <v>0</v>
      </c>
    </row>
    <row r="592" spans="2:46" x14ac:dyDescent="0.35">
      <c r="B592" s="252">
        <f t="shared" si="35"/>
        <v>2066</v>
      </c>
      <c r="C592" s="273">
        <f t="shared" si="37"/>
        <v>60876</v>
      </c>
      <c r="D592" s="273"/>
      <c r="E592" s="261">
        <f>IFERROR(IF(-SUM(E$20:E591)+E$15&lt;0.000001,0,IF($C592&gt;='H-32A-WP06 - Debt Service'!C$24,'H-32A-WP06 - Debt Service'!C$27/12,0)),"-")</f>
        <v>0</v>
      </c>
      <c r="F592" s="261">
        <f>IFERROR(IF(-SUM(F$20:F591)+F$15&lt;0.000001,0,IF($C592&gt;='H-32A-WP06 - Debt Service'!D$24,'H-32A-WP06 - Debt Service'!D$27/12,0)),"-")</f>
        <v>0</v>
      </c>
      <c r="G592" s="261">
        <f>IFERROR(IF(-SUM(G$20:G591)+G$15&lt;0.000001,0,IF($C592&gt;='H-32A-WP06 - Debt Service'!E$24,'H-32A-WP06 - Debt Service'!E$27/12,0)),"-")</f>
        <v>0</v>
      </c>
      <c r="H592" s="261">
        <f>IFERROR(IF(-SUM(H$20:H591)+H$15&lt;0.000001,0,IF($C592&gt;='H-32A-WP06 - Debt Service'!F$24,'H-32A-WP06 - Debt Service'!F$27/12,0)),"-")</f>
        <v>0</v>
      </c>
      <c r="I592" s="261">
        <f>IFERROR(IF(-SUM(I$20:I591)+I$15&lt;0.000001,0,IF($C592&gt;='H-32A-WP06 - Debt Service'!G$24,'H-32A-WP06 - Debt Service'!G$27/12,0)),"-")</f>
        <v>0</v>
      </c>
      <c r="J592" s="261">
        <f>IFERROR(IF(-SUM(J$20:J591)+J$15&lt;0.000001,0,IF($C592&gt;='H-32A-WP06 - Debt Service'!H$24,'H-32A-WP06 - Debt Service'!H$27/12,0)),"-")</f>
        <v>0</v>
      </c>
      <c r="K592" s="261">
        <f>IFERROR(IF(-SUM(K$20:K591)+K$15&lt;0.000001,0,IF($C592&gt;='H-32A-WP06 - Debt Service'!I$24,'H-32A-WP06 - Debt Service'!I$27/12,0)),"-")</f>
        <v>0</v>
      </c>
      <c r="L592" s="261">
        <f>IFERROR(IF(-SUM(L$20:L591)+L$15&lt;0.000001,0,IF($C592&gt;='H-32A-WP06 - Debt Service'!J$24,'H-32A-WP06 - Debt Service'!J$27/12,0)),"-")</f>
        <v>0</v>
      </c>
      <c r="M592" s="261">
        <f>IFERROR(IF(-SUM(M$20:M591)+M$15&lt;0.000001,0,IF($C592&gt;='H-32A-WP06 - Debt Service'!K$24,'H-32A-WP06 - Debt Service'!K$27/12,0)),"-")</f>
        <v>0</v>
      </c>
      <c r="N592" s="261"/>
      <c r="O592" s="261"/>
      <c r="P592" s="261">
        <f>IFERROR(IF(-SUM(P$20:P591)+P$15&lt;0.000001,0,IF($C592&gt;='H-32A-WP06 - Debt Service'!M$24,'H-32A-WP06 - Debt Service'!M$27/12,0)),"-")</f>
        <v>0</v>
      </c>
      <c r="Q592" s="261">
        <f>IFERROR(IF(-SUM(Q$20:Q591)+Q$15&lt;0.000001,0,IF($C592&gt;='H-32A-WP06 - Debt Service'!L$24,'H-32A-WP06 - Debt Service'!L$27/12,0)),"-")</f>
        <v>0</v>
      </c>
      <c r="R592" s="261">
        <f>IFERROR(IF(-SUM(R$20:R591)+R$15&lt;0.000001,0,IF($C592&gt;='H-32A-WP06 - Debt Service'!S$24,'H-32A-WP06 - Debt Service'!S$27/12,0)),"-")</f>
        <v>0</v>
      </c>
      <c r="S592" s="261">
        <f>IFERROR(IF(-SUM(S$20:S591)+S$15&lt;0.000001,0,IF($C592&gt;='H-32A-WP06 - Debt Service'!O$24,'H-32A-WP06 - Debt Service'!O$27/12,0)),"-")</f>
        <v>0</v>
      </c>
      <c r="T592" s="261">
        <f>IFERROR(IF(-SUM(T$20:T591)+T$15&lt;0.000001,0,IF($C592&gt;='H-32A-WP06 - Debt Service'!#REF!,'H-32A-WP06 - Debt Service'!#REF!/12,0)),"-")</f>
        <v>0</v>
      </c>
      <c r="U592" s="261">
        <f>IFERROR(IF(-SUM(U$20:U591)+U$15&lt;0.000001,0,IF($C592&gt;='H-32A-WP06 - Debt Service'!T$24,'H-32A-WP06 - Debt Service'!T$27/12,0)),"-")</f>
        <v>0</v>
      </c>
      <c r="V592" s="261">
        <f>IFERROR(IF(-SUM(V$20:V591)+V$15&lt;0.000001,0,IF($C592&gt;='H-32A-WP06 - Debt Service'!N$24,'H-32A-WP06 - Debt Service'!N$27/12,0)),"-")</f>
        <v>0</v>
      </c>
      <c r="W592" s="261">
        <f>IFERROR(IF(-SUM(W$20:W591)+W$15&lt;0.000001,0,IF($C592&gt;='H-32A-WP06 - Debt Service'!Q$24,'H-32A-WP06 - Debt Service'!Q$27/12,0)),"-")</f>
        <v>0</v>
      </c>
      <c r="X592" s="261">
        <f>IFERROR(IF(-SUM(X$20:X591)+X$15&lt;0.000001,0,IF($C592&gt;='H-32A-WP06 - Debt Service'!T$24,'H-32A-WP06 - Debt Service'!T$27/12,0)),"-")</f>
        <v>0</v>
      </c>
      <c r="Y592" s="261">
        <f>IFERROR(IF(-SUM(Y$20:Y591)+Y$15&lt;0.000001,0,IF($C592&gt;='H-32A-WP06 - Debt Service'!#REF!,'H-32A-WP06 - Debt Service'!#REF!/12,0)),"-")</f>
        <v>0</v>
      </c>
      <c r="Z592" s="261">
        <f>IFERROR(IF(-SUM(Z$20:Z591)+Z$15&lt;0.000001,0,IF($C592&gt;='H-32A-WP06 - Debt Service'!S$24,'H-32A-WP06 - Debt Service'!S$27/12,0)),"-")</f>
        <v>0</v>
      </c>
      <c r="AA592" s="261">
        <f>IFERROR(IF(-SUM(AA$20:AA591)+AA$15&lt;0.000001,0,IF($C592&gt;='H-32A-WP06 - Debt Service'!R$24,'H-32A-WP06 - Debt Service'!R$27/12,0)),"-")</f>
        <v>0</v>
      </c>
      <c r="AB592" s="261">
        <f>IFERROR(IF(-SUM(AB$20:AB591)+AB$15&lt;0.000001,0,IF($C592&gt;='H-32A-WP06 - Debt Service'!P$24,'H-32A-WP06 - Debt Service'!P$27/12,0)),"-")</f>
        <v>0</v>
      </c>
      <c r="AC592" s="261">
        <f>IFERROR(IF(-SUM(AC$20:AC591)+AC$15&lt;0.000001,0,IF($C592&gt;='H-32A-WP06 - Debt Service'!#REF!,'H-32A-WP06 - Debt Service'!#REF!/12,0)),"-")</f>
        <v>0</v>
      </c>
      <c r="AD592" s="261">
        <f>IFERROR(IF(-SUM(AD$20:AD591)+AD$15&lt;0.000001,0,IF($C592&gt;='H-32A-WP06 - Debt Service'!#REF!,'H-32A-WP06 - Debt Service'!#REF!/12,0)),"-")</f>
        <v>0</v>
      </c>
      <c r="AE592" s="261">
        <f>IFERROR(IF(-SUM(AE$20:AE591)+AE$15&lt;0.000001,0,IF($C592&gt;='H-32A-WP06 - Debt Service'!#REF!,'H-32A-WP06 - Debt Service'!#REF!/12,0)),"-")</f>
        <v>0</v>
      </c>
      <c r="AF592" s="261">
        <f>IFERROR(IF(-SUM(AF$20:AF591)+AF$15&lt;0.000001,0,IF($C592&gt;='H-32A-WP06 - Debt Service'!#REF!,'H-32A-WP06 - Debt Service'!#REF!/12,0)),"-")</f>
        <v>0</v>
      </c>
      <c r="AH592" s="252">
        <f t="shared" si="36"/>
        <v>2066</v>
      </c>
      <c r="AI592" s="273">
        <f t="shared" si="38"/>
        <v>60876</v>
      </c>
      <c r="AJ592" s="273"/>
      <c r="AK592" s="261" t="str">
        <f>IFERROR(IF(-SUM(AK$20:AK591)+AK$15&lt;0.000001,0,IF($C592&gt;='H-32A-WP06 - Debt Service'!AH$24,'H-32A-WP06 - Debt Service'!AH$27/12,0)),"-")</f>
        <v>-</v>
      </c>
      <c r="AL592" s="261">
        <f>IFERROR(IF(-SUM(AL$20:AL591)+AL$15&lt;0.000001,0,IF($C592&gt;='H-32A-WP06 - Debt Service'!AI$24,'H-32A-WP06 - Debt Service'!AI$27/12,0)),"-")</f>
        <v>0</v>
      </c>
      <c r="AM592" s="261">
        <f>IFERROR(IF(-SUM(AM$20:AM591)+AM$15&lt;0.000001,0,IF($C592&gt;='H-32A-WP06 - Debt Service'!AJ$24,'H-32A-WP06 - Debt Service'!AJ$27/12,0)),"-")</f>
        <v>0</v>
      </c>
      <c r="AN592" s="261">
        <f>IFERROR(IF(-SUM(AN$20:AN591)+AN$15&lt;0.000001,0,IF($C592&gt;='H-32A-WP06 - Debt Service'!AK$24,'H-32A-WP06 - Debt Service'!AK$27/12,0)),"-")</f>
        <v>0</v>
      </c>
      <c r="AO592" s="261">
        <f>IFERROR(IF(-SUM(AO$20:AO591)+AO$15&lt;0.000001,0,IF($C592&gt;='H-32A-WP06 - Debt Service'!AL$24,'H-32A-WP06 - Debt Service'!AL$27/12,0)),"-")</f>
        <v>0</v>
      </c>
      <c r="AP592" s="261">
        <f>IFERROR(IF(-SUM(AP$20:AP591)+AP$15&lt;0.000001,0,IF($C592&gt;='H-32A-WP06 - Debt Service'!AM$24,'H-32A-WP06 - Debt Service'!AM$27/12,0)),"-")</f>
        <v>0</v>
      </c>
      <c r="AQ592" s="261">
        <f>IFERROR(IF(-SUM(AQ$20:AQ591)+AQ$15&lt;0.000001,0,IF($C592&gt;='H-32A-WP06 - Debt Service'!AN$24,'H-32A-WP06 - Debt Service'!AN$27/12,0)),"-")</f>
        <v>0</v>
      </c>
      <c r="AR592" s="261">
        <f>IFERROR(IF(-SUM(AR$20:AR591)+AR$15&lt;0.000001,0,IF($C592&gt;='H-32A-WP06 - Debt Service'!AO$24,'H-32A-WP06 - Debt Service'!AO$27/12,0)),"-")</f>
        <v>0</v>
      </c>
      <c r="AS592" s="261">
        <f>IFERROR(IF(-SUM(AS$20:AS591)+AS$15&lt;0.000001,0,IF($C592&gt;='H-32A-WP06 - Debt Service'!AP$24,'H-32A-WP06 - Debt Service'!AP$27/12,0)),"-")</f>
        <v>0</v>
      </c>
      <c r="AT592" s="261">
        <f>IFERROR(IF(-SUM(AT$20:AT591)+AT$15&lt;0.000001,0,IF($C592&gt;='H-32A-WP06 - Debt Service'!AQ$24,'H-32A-WP06 - Debt Service'!AQ$27/12,0)),"-")</f>
        <v>0</v>
      </c>
    </row>
    <row r="593" spans="2:46" x14ac:dyDescent="0.35">
      <c r="B593" s="252">
        <f t="shared" si="35"/>
        <v>2066</v>
      </c>
      <c r="C593" s="273">
        <f t="shared" si="37"/>
        <v>60906</v>
      </c>
      <c r="D593" s="273"/>
      <c r="E593" s="261">
        <f>IFERROR(IF(-SUM(E$20:E592)+E$15&lt;0.000001,0,IF($C593&gt;='H-32A-WP06 - Debt Service'!C$24,'H-32A-WP06 - Debt Service'!C$27/12,0)),"-")</f>
        <v>0</v>
      </c>
      <c r="F593" s="261">
        <f>IFERROR(IF(-SUM(F$20:F592)+F$15&lt;0.000001,0,IF($C593&gt;='H-32A-WP06 - Debt Service'!D$24,'H-32A-WP06 - Debt Service'!D$27/12,0)),"-")</f>
        <v>0</v>
      </c>
      <c r="G593" s="261">
        <f>IFERROR(IF(-SUM(G$20:G592)+G$15&lt;0.000001,0,IF($C593&gt;='H-32A-WP06 - Debt Service'!E$24,'H-32A-WP06 - Debt Service'!E$27/12,0)),"-")</f>
        <v>0</v>
      </c>
      <c r="H593" s="261">
        <f>IFERROR(IF(-SUM(H$20:H592)+H$15&lt;0.000001,0,IF($C593&gt;='H-32A-WP06 - Debt Service'!F$24,'H-32A-WP06 - Debt Service'!F$27/12,0)),"-")</f>
        <v>0</v>
      </c>
      <c r="I593" s="261">
        <f>IFERROR(IF(-SUM(I$20:I592)+I$15&lt;0.000001,0,IF($C593&gt;='H-32A-WP06 - Debt Service'!G$24,'H-32A-WP06 - Debt Service'!G$27/12,0)),"-")</f>
        <v>0</v>
      </c>
      <c r="J593" s="261">
        <f>IFERROR(IF(-SUM(J$20:J592)+J$15&lt;0.000001,0,IF($C593&gt;='H-32A-WP06 - Debt Service'!H$24,'H-32A-WP06 - Debt Service'!H$27/12,0)),"-")</f>
        <v>0</v>
      </c>
      <c r="K593" s="261">
        <f>IFERROR(IF(-SUM(K$20:K592)+K$15&lt;0.000001,0,IF($C593&gt;='H-32A-WP06 - Debt Service'!I$24,'H-32A-WP06 - Debt Service'!I$27/12,0)),"-")</f>
        <v>0</v>
      </c>
      <c r="L593" s="261">
        <f>IFERROR(IF(-SUM(L$20:L592)+L$15&lt;0.000001,0,IF($C593&gt;='H-32A-WP06 - Debt Service'!J$24,'H-32A-WP06 - Debt Service'!J$27/12,0)),"-")</f>
        <v>0</v>
      </c>
      <c r="M593" s="261">
        <f>IFERROR(IF(-SUM(M$20:M592)+M$15&lt;0.000001,0,IF($C593&gt;='H-32A-WP06 - Debt Service'!K$24,'H-32A-WP06 - Debt Service'!K$27/12,0)),"-")</f>
        <v>0</v>
      </c>
      <c r="N593" s="261"/>
      <c r="O593" s="261"/>
      <c r="P593" s="261">
        <f>IFERROR(IF(-SUM(P$20:P592)+P$15&lt;0.000001,0,IF($C593&gt;='H-32A-WP06 - Debt Service'!M$24,'H-32A-WP06 - Debt Service'!M$27/12,0)),"-")</f>
        <v>0</v>
      </c>
      <c r="Q593" s="261">
        <f>IFERROR(IF(-SUM(Q$20:Q592)+Q$15&lt;0.000001,0,IF($C593&gt;='H-32A-WP06 - Debt Service'!L$24,'H-32A-WP06 - Debt Service'!L$27/12,0)),"-")</f>
        <v>0</v>
      </c>
      <c r="R593" s="261">
        <f>IFERROR(IF(-SUM(R$20:R592)+R$15&lt;0.000001,0,IF($C593&gt;='H-32A-WP06 - Debt Service'!S$24,'H-32A-WP06 - Debt Service'!S$27/12,0)),"-")</f>
        <v>0</v>
      </c>
      <c r="S593" s="261">
        <f>IFERROR(IF(-SUM(S$20:S592)+S$15&lt;0.000001,0,IF($C593&gt;='H-32A-WP06 - Debt Service'!O$24,'H-32A-WP06 - Debt Service'!O$27/12,0)),"-")</f>
        <v>0</v>
      </c>
      <c r="T593" s="261">
        <f>IFERROR(IF(-SUM(T$20:T592)+T$15&lt;0.000001,0,IF($C593&gt;='H-32A-WP06 - Debt Service'!#REF!,'H-32A-WP06 - Debt Service'!#REF!/12,0)),"-")</f>
        <v>0</v>
      </c>
      <c r="U593" s="261">
        <f>IFERROR(IF(-SUM(U$20:U592)+U$15&lt;0.000001,0,IF($C593&gt;='H-32A-WP06 - Debt Service'!T$24,'H-32A-WP06 - Debt Service'!T$27/12,0)),"-")</f>
        <v>0</v>
      </c>
      <c r="V593" s="261">
        <f>IFERROR(IF(-SUM(V$20:V592)+V$15&lt;0.000001,0,IF($C593&gt;='H-32A-WP06 - Debt Service'!N$24,'H-32A-WP06 - Debt Service'!N$27/12,0)),"-")</f>
        <v>0</v>
      </c>
      <c r="W593" s="261">
        <f>IFERROR(IF(-SUM(W$20:W592)+W$15&lt;0.000001,0,IF($C593&gt;='H-32A-WP06 - Debt Service'!Q$24,'H-32A-WP06 - Debt Service'!Q$27/12,0)),"-")</f>
        <v>0</v>
      </c>
      <c r="X593" s="261">
        <f>IFERROR(IF(-SUM(X$20:X592)+X$15&lt;0.000001,0,IF($C593&gt;='H-32A-WP06 - Debt Service'!T$24,'H-32A-WP06 - Debt Service'!T$27/12,0)),"-")</f>
        <v>0</v>
      </c>
      <c r="Y593" s="261">
        <f>IFERROR(IF(-SUM(Y$20:Y592)+Y$15&lt;0.000001,0,IF($C593&gt;='H-32A-WP06 - Debt Service'!#REF!,'H-32A-WP06 - Debt Service'!#REF!/12,0)),"-")</f>
        <v>0</v>
      </c>
      <c r="Z593" s="261">
        <f>IFERROR(IF(-SUM(Z$20:Z592)+Z$15&lt;0.000001,0,IF($C593&gt;='H-32A-WP06 - Debt Service'!S$24,'H-32A-WP06 - Debt Service'!S$27/12,0)),"-")</f>
        <v>0</v>
      </c>
      <c r="AA593" s="261">
        <f>IFERROR(IF(-SUM(AA$20:AA592)+AA$15&lt;0.000001,0,IF($C593&gt;='H-32A-WP06 - Debt Service'!R$24,'H-32A-WP06 - Debt Service'!R$27/12,0)),"-")</f>
        <v>0</v>
      </c>
      <c r="AB593" s="261">
        <f>IFERROR(IF(-SUM(AB$20:AB592)+AB$15&lt;0.000001,0,IF($C593&gt;='H-32A-WP06 - Debt Service'!P$24,'H-32A-WP06 - Debt Service'!P$27/12,0)),"-")</f>
        <v>0</v>
      </c>
      <c r="AC593" s="261">
        <f>IFERROR(IF(-SUM(AC$20:AC592)+AC$15&lt;0.000001,0,IF($C593&gt;='H-32A-WP06 - Debt Service'!#REF!,'H-32A-WP06 - Debt Service'!#REF!/12,0)),"-")</f>
        <v>0</v>
      </c>
      <c r="AD593" s="261">
        <f>IFERROR(IF(-SUM(AD$20:AD592)+AD$15&lt;0.000001,0,IF($C593&gt;='H-32A-WP06 - Debt Service'!#REF!,'H-32A-WP06 - Debt Service'!#REF!/12,0)),"-")</f>
        <v>0</v>
      </c>
      <c r="AE593" s="261">
        <f>IFERROR(IF(-SUM(AE$20:AE592)+AE$15&lt;0.000001,0,IF($C593&gt;='H-32A-WP06 - Debt Service'!#REF!,'H-32A-WP06 - Debt Service'!#REF!/12,0)),"-")</f>
        <v>0</v>
      </c>
      <c r="AF593" s="261">
        <f>IFERROR(IF(-SUM(AF$20:AF592)+AF$15&lt;0.000001,0,IF($C593&gt;='H-32A-WP06 - Debt Service'!#REF!,'H-32A-WP06 - Debt Service'!#REF!/12,0)),"-")</f>
        <v>0</v>
      </c>
      <c r="AH593" s="252">
        <f t="shared" si="36"/>
        <v>2066</v>
      </c>
      <c r="AI593" s="273">
        <f t="shared" si="38"/>
        <v>60906</v>
      </c>
      <c r="AJ593" s="273"/>
      <c r="AK593" s="261" t="str">
        <f>IFERROR(IF(-SUM(AK$20:AK592)+AK$15&lt;0.000001,0,IF($C593&gt;='H-32A-WP06 - Debt Service'!AH$24,'H-32A-WP06 - Debt Service'!AH$27/12,0)),"-")</f>
        <v>-</v>
      </c>
      <c r="AL593" s="261">
        <f>IFERROR(IF(-SUM(AL$20:AL592)+AL$15&lt;0.000001,0,IF($C593&gt;='H-32A-WP06 - Debt Service'!AI$24,'H-32A-WP06 - Debt Service'!AI$27/12,0)),"-")</f>
        <v>0</v>
      </c>
      <c r="AM593" s="261">
        <f>IFERROR(IF(-SUM(AM$20:AM592)+AM$15&lt;0.000001,0,IF($C593&gt;='H-32A-WP06 - Debt Service'!AJ$24,'H-32A-WP06 - Debt Service'!AJ$27/12,0)),"-")</f>
        <v>0</v>
      </c>
      <c r="AN593" s="261">
        <f>IFERROR(IF(-SUM(AN$20:AN592)+AN$15&lt;0.000001,0,IF($C593&gt;='H-32A-WP06 - Debt Service'!AK$24,'H-32A-WP06 - Debt Service'!AK$27/12,0)),"-")</f>
        <v>0</v>
      </c>
      <c r="AO593" s="261">
        <f>IFERROR(IF(-SUM(AO$20:AO592)+AO$15&lt;0.000001,0,IF($C593&gt;='H-32A-WP06 - Debt Service'!AL$24,'H-32A-WP06 - Debt Service'!AL$27/12,0)),"-")</f>
        <v>0</v>
      </c>
      <c r="AP593" s="261">
        <f>IFERROR(IF(-SUM(AP$20:AP592)+AP$15&lt;0.000001,0,IF($C593&gt;='H-32A-WP06 - Debt Service'!AM$24,'H-32A-WP06 - Debt Service'!AM$27/12,0)),"-")</f>
        <v>0</v>
      </c>
      <c r="AQ593" s="261">
        <f>IFERROR(IF(-SUM(AQ$20:AQ592)+AQ$15&lt;0.000001,0,IF($C593&gt;='H-32A-WP06 - Debt Service'!AN$24,'H-32A-WP06 - Debt Service'!AN$27/12,0)),"-")</f>
        <v>0</v>
      </c>
      <c r="AR593" s="261">
        <f>IFERROR(IF(-SUM(AR$20:AR592)+AR$15&lt;0.000001,0,IF($C593&gt;='H-32A-WP06 - Debt Service'!AO$24,'H-32A-WP06 - Debt Service'!AO$27/12,0)),"-")</f>
        <v>0</v>
      </c>
      <c r="AS593" s="261">
        <f>IFERROR(IF(-SUM(AS$20:AS592)+AS$15&lt;0.000001,0,IF($C593&gt;='H-32A-WP06 - Debt Service'!AP$24,'H-32A-WP06 - Debt Service'!AP$27/12,0)),"-")</f>
        <v>0</v>
      </c>
      <c r="AT593" s="261">
        <f>IFERROR(IF(-SUM(AT$20:AT592)+AT$15&lt;0.000001,0,IF($C593&gt;='H-32A-WP06 - Debt Service'!AQ$24,'H-32A-WP06 - Debt Service'!AQ$27/12,0)),"-")</f>
        <v>0</v>
      </c>
    </row>
    <row r="594" spans="2:46" x14ac:dyDescent="0.35">
      <c r="B594" s="252">
        <f t="shared" si="35"/>
        <v>2066</v>
      </c>
      <c r="C594" s="273">
        <f t="shared" si="37"/>
        <v>60937</v>
      </c>
      <c r="D594" s="273"/>
      <c r="E594" s="261">
        <f>IFERROR(IF(-SUM(E$20:E593)+E$15&lt;0.000001,0,IF($C594&gt;='H-32A-WP06 - Debt Service'!C$24,'H-32A-WP06 - Debt Service'!C$27/12,0)),"-")</f>
        <v>0</v>
      </c>
      <c r="F594" s="261">
        <f>IFERROR(IF(-SUM(F$20:F593)+F$15&lt;0.000001,0,IF($C594&gt;='H-32A-WP06 - Debt Service'!D$24,'H-32A-WP06 - Debt Service'!D$27/12,0)),"-")</f>
        <v>0</v>
      </c>
      <c r="G594" s="261">
        <f>IFERROR(IF(-SUM(G$20:G593)+G$15&lt;0.000001,0,IF($C594&gt;='H-32A-WP06 - Debt Service'!E$24,'H-32A-WP06 - Debt Service'!E$27/12,0)),"-")</f>
        <v>0</v>
      </c>
      <c r="H594" s="261">
        <f>IFERROR(IF(-SUM(H$20:H593)+H$15&lt;0.000001,0,IF($C594&gt;='H-32A-WP06 - Debt Service'!F$24,'H-32A-WP06 - Debt Service'!F$27/12,0)),"-")</f>
        <v>0</v>
      </c>
      <c r="I594" s="261">
        <f>IFERROR(IF(-SUM(I$20:I593)+I$15&lt;0.000001,0,IF($C594&gt;='H-32A-WP06 - Debt Service'!G$24,'H-32A-WP06 - Debt Service'!G$27/12,0)),"-")</f>
        <v>0</v>
      </c>
      <c r="J594" s="261">
        <f>IFERROR(IF(-SUM(J$20:J593)+J$15&lt;0.000001,0,IF($C594&gt;='H-32A-WP06 - Debt Service'!H$24,'H-32A-WP06 - Debt Service'!H$27/12,0)),"-")</f>
        <v>0</v>
      </c>
      <c r="K594" s="261">
        <f>IFERROR(IF(-SUM(K$20:K593)+K$15&lt;0.000001,0,IF($C594&gt;='H-32A-WP06 - Debt Service'!I$24,'H-32A-WP06 - Debt Service'!I$27/12,0)),"-")</f>
        <v>0</v>
      </c>
      <c r="L594" s="261">
        <f>IFERROR(IF(-SUM(L$20:L593)+L$15&lt;0.000001,0,IF($C594&gt;='H-32A-WP06 - Debt Service'!J$24,'H-32A-WP06 - Debt Service'!J$27/12,0)),"-")</f>
        <v>0</v>
      </c>
      <c r="M594" s="261">
        <f>IFERROR(IF(-SUM(M$20:M593)+M$15&lt;0.000001,0,IF($C594&gt;='H-32A-WP06 - Debt Service'!K$24,'H-32A-WP06 - Debt Service'!K$27/12,0)),"-")</f>
        <v>0</v>
      </c>
      <c r="N594" s="261"/>
      <c r="O594" s="261"/>
      <c r="P594" s="261">
        <f>IFERROR(IF(-SUM(P$20:P593)+P$15&lt;0.000001,0,IF($C594&gt;='H-32A-WP06 - Debt Service'!M$24,'H-32A-WP06 - Debt Service'!M$27/12,0)),"-")</f>
        <v>0</v>
      </c>
      <c r="Q594" s="261">
        <f>IFERROR(IF(-SUM(Q$20:Q593)+Q$15&lt;0.000001,0,IF($C594&gt;='H-32A-WP06 - Debt Service'!L$24,'H-32A-WP06 - Debt Service'!L$27/12,0)),"-")</f>
        <v>0</v>
      </c>
      <c r="R594" s="261">
        <f>IFERROR(IF(-SUM(R$20:R593)+R$15&lt;0.000001,0,IF($C594&gt;='H-32A-WP06 - Debt Service'!S$24,'H-32A-WP06 - Debt Service'!S$27/12,0)),"-")</f>
        <v>0</v>
      </c>
      <c r="S594" s="261">
        <f>IFERROR(IF(-SUM(S$20:S593)+S$15&lt;0.000001,0,IF($C594&gt;='H-32A-WP06 - Debt Service'!O$24,'H-32A-WP06 - Debt Service'!O$27/12,0)),"-")</f>
        <v>0</v>
      </c>
      <c r="T594" s="261">
        <f>IFERROR(IF(-SUM(T$20:T593)+T$15&lt;0.000001,0,IF($C594&gt;='H-32A-WP06 - Debt Service'!#REF!,'H-32A-WP06 - Debt Service'!#REF!/12,0)),"-")</f>
        <v>0</v>
      </c>
      <c r="U594" s="261">
        <f>IFERROR(IF(-SUM(U$20:U593)+U$15&lt;0.000001,0,IF($C594&gt;='H-32A-WP06 - Debt Service'!T$24,'H-32A-WP06 - Debt Service'!T$27/12,0)),"-")</f>
        <v>0</v>
      </c>
      <c r="V594" s="261">
        <f>IFERROR(IF(-SUM(V$20:V593)+V$15&lt;0.000001,0,IF($C594&gt;='H-32A-WP06 - Debt Service'!N$24,'H-32A-WP06 - Debt Service'!N$27/12,0)),"-")</f>
        <v>0</v>
      </c>
      <c r="W594" s="261">
        <f>IFERROR(IF(-SUM(W$20:W593)+W$15&lt;0.000001,0,IF($C594&gt;='H-32A-WP06 - Debt Service'!Q$24,'H-32A-WP06 - Debt Service'!Q$27/12,0)),"-")</f>
        <v>0</v>
      </c>
      <c r="X594" s="261">
        <f>IFERROR(IF(-SUM(X$20:X593)+X$15&lt;0.000001,0,IF($C594&gt;='H-32A-WP06 - Debt Service'!T$24,'H-32A-WP06 - Debt Service'!T$27/12,0)),"-")</f>
        <v>0</v>
      </c>
      <c r="Y594" s="261">
        <f>IFERROR(IF(-SUM(Y$20:Y593)+Y$15&lt;0.000001,0,IF($C594&gt;='H-32A-WP06 - Debt Service'!#REF!,'H-32A-WP06 - Debt Service'!#REF!/12,0)),"-")</f>
        <v>0</v>
      </c>
      <c r="Z594" s="261">
        <f>IFERROR(IF(-SUM(Z$20:Z593)+Z$15&lt;0.000001,0,IF($C594&gt;='H-32A-WP06 - Debt Service'!S$24,'H-32A-WP06 - Debt Service'!S$27/12,0)),"-")</f>
        <v>0</v>
      </c>
      <c r="AA594" s="261">
        <f>IFERROR(IF(-SUM(AA$20:AA593)+AA$15&lt;0.000001,0,IF($C594&gt;='H-32A-WP06 - Debt Service'!R$24,'H-32A-WP06 - Debt Service'!R$27/12,0)),"-")</f>
        <v>0</v>
      </c>
      <c r="AB594" s="261">
        <f>IFERROR(IF(-SUM(AB$20:AB593)+AB$15&lt;0.000001,0,IF($C594&gt;='H-32A-WP06 - Debt Service'!P$24,'H-32A-WP06 - Debt Service'!P$27/12,0)),"-")</f>
        <v>0</v>
      </c>
      <c r="AC594" s="261">
        <f>IFERROR(IF(-SUM(AC$20:AC593)+AC$15&lt;0.000001,0,IF($C594&gt;='H-32A-WP06 - Debt Service'!#REF!,'H-32A-WP06 - Debt Service'!#REF!/12,0)),"-")</f>
        <v>0</v>
      </c>
      <c r="AD594" s="261">
        <f>IFERROR(IF(-SUM(AD$20:AD593)+AD$15&lt;0.000001,0,IF($C594&gt;='H-32A-WP06 - Debt Service'!#REF!,'H-32A-WP06 - Debt Service'!#REF!/12,0)),"-")</f>
        <v>0</v>
      </c>
      <c r="AE594" s="261">
        <f>IFERROR(IF(-SUM(AE$20:AE593)+AE$15&lt;0.000001,0,IF($C594&gt;='H-32A-WP06 - Debt Service'!#REF!,'H-32A-WP06 - Debt Service'!#REF!/12,0)),"-")</f>
        <v>0</v>
      </c>
      <c r="AF594" s="261">
        <f>IFERROR(IF(-SUM(AF$20:AF593)+AF$15&lt;0.000001,0,IF($C594&gt;='H-32A-WP06 - Debt Service'!#REF!,'H-32A-WP06 - Debt Service'!#REF!/12,0)),"-")</f>
        <v>0</v>
      </c>
      <c r="AH594" s="252">
        <f t="shared" si="36"/>
        <v>2066</v>
      </c>
      <c r="AI594" s="273">
        <f t="shared" si="38"/>
        <v>60937</v>
      </c>
      <c r="AJ594" s="273"/>
      <c r="AK594" s="261" t="str">
        <f>IFERROR(IF(-SUM(AK$20:AK593)+AK$15&lt;0.000001,0,IF($C594&gt;='H-32A-WP06 - Debt Service'!AH$24,'H-32A-WP06 - Debt Service'!AH$27/12,0)),"-")</f>
        <v>-</v>
      </c>
      <c r="AL594" s="261">
        <f>IFERROR(IF(-SUM(AL$20:AL593)+AL$15&lt;0.000001,0,IF($C594&gt;='H-32A-WP06 - Debt Service'!AI$24,'H-32A-WP06 - Debt Service'!AI$27/12,0)),"-")</f>
        <v>0</v>
      </c>
      <c r="AM594" s="261">
        <f>IFERROR(IF(-SUM(AM$20:AM593)+AM$15&lt;0.000001,0,IF($C594&gt;='H-32A-WP06 - Debt Service'!AJ$24,'H-32A-WP06 - Debt Service'!AJ$27/12,0)),"-")</f>
        <v>0</v>
      </c>
      <c r="AN594" s="261">
        <f>IFERROR(IF(-SUM(AN$20:AN593)+AN$15&lt;0.000001,0,IF($C594&gt;='H-32A-WP06 - Debt Service'!AK$24,'H-32A-WP06 - Debt Service'!AK$27/12,0)),"-")</f>
        <v>0</v>
      </c>
      <c r="AO594" s="261">
        <f>IFERROR(IF(-SUM(AO$20:AO593)+AO$15&lt;0.000001,0,IF($C594&gt;='H-32A-WP06 - Debt Service'!AL$24,'H-32A-WP06 - Debt Service'!AL$27/12,0)),"-")</f>
        <v>0</v>
      </c>
      <c r="AP594" s="261">
        <f>IFERROR(IF(-SUM(AP$20:AP593)+AP$15&lt;0.000001,0,IF($C594&gt;='H-32A-WP06 - Debt Service'!AM$24,'H-32A-WP06 - Debt Service'!AM$27/12,0)),"-")</f>
        <v>0</v>
      </c>
      <c r="AQ594" s="261">
        <f>IFERROR(IF(-SUM(AQ$20:AQ593)+AQ$15&lt;0.000001,0,IF($C594&gt;='H-32A-WP06 - Debt Service'!AN$24,'H-32A-WP06 - Debt Service'!AN$27/12,0)),"-")</f>
        <v>0</v>
      </c>
      <c r="AR594" s="261">
        <f>IFERROR(IF(-SUM(AR$20:AR593)+AR$15&lt;0.000001,0,IF($C594&gt;='H-32A-WP06 - Debt Service'!AO$24,'H-32A-WP06 - Debt Service'!AO$27/12,0)),"-")</f>
        <v>0</v>
      </c>
      <c r="AS594" s="261">
        <f>IFERROR(IF(-SUM(AS$20:AS593)+AS$15&lt;0.000001,0,IF($C594&gt;='H-32A-WP06 - Debt Service'!AP$24,'H-32A-WP06 - Debt Service'!AP$27/12,0)),"-")</f>
        <v>0</v>
      </c>
      <c r="AT594" s="261">
        <f>IFERROR(IF(-SUM(AT$20:AT593)+AT$15&lt;0.000001,0,IF($C594&gt;='H-32A-WP06 - Debt Service'!AQ$24,'H-32A-WP06 - Debt Service'!AQ$27/12,0)),"-")</f>
        <v>0</v>
      </c>
    </row>
    <row r="595" spans="2:46" x14ac:dyDescent="0.35">
      <c r="B595" s="252">
        <f t="shared" si="35"/>
        <v>2066</v>
      </c>
      <c r="C595" s="273">
        <f t="shared" si="37"/>
        <v>60967</v>
      </c>
      <c r="D595" s="273"/>
      <c r="E595" s="261">
        <f>IFERROR(IF(-SUM(E$20:E594)+E$15&lt;0.000001,0,IF($C595&gt;='H-32A-WP06 - Debt Service'!C$24,'H-32A-WP06 - Debt Service'!C$27/12,0)),"-")</f>
        <v>0</v>
      </c>
      <c r="F595" s="261">
        <f>IFERROR(IF(-SUM(F$20:F594)+F$15&lt;0.000001,0,IF($C595&gt;='H-32A-WP06 - Debt Service'!D$24,'H-32A-WP06 - Debt Service'!D$27/12,0)),"-")</f>
        <v>0</v>
      </c>
      <c r="G595" s="261">
        <f>IFERROR(IF(-SUM(G$20:G594)+G$15&lt;0.000001,0,IF($C595&gt;='H-32A-WP06 - Debt Service'!E$24,'H-32A-WP06 - Debt Service'!E$27/12,0)),"-")</f>
        <v>0</v>
      </c>
      <c r="H595" s="261">
        <f>IFERROR(IF(-SUM(H$20:H594)+H$15&lt;0.000001,0,IF($C595&gt;='H-32A-WP06 - Debt Service'!F$24,'H-32A-WP06 - Debt Service'!F$27/12,0)),"-")</f>
        <v>0</v>
      </c>
      <c r="I595" s="261">
        <f>IFERROR(IF(-SUM(I$20:I594)+I$15&lt;0.000001,0,IF($C595&gt;='H-32A-WP06 - Debt Service'!G$24,'H-32A-WP06 - Debt Service'!G$27/12,0)),"-")</f>
        <v>0</v>
      </c>
      <c r="J595" s="261">
        <f>IFERROR(IF(-SUM(J$20:J594)+J$15&lt;0.000001,0,IF($C595&gt;='H-32A-WP06 - Debt Service'!H$24,'H-32A-WP06 - Debt Service'!H$27/12,0)),"-")</f>
        <v>0</v>
      </c>
      <c r="K595" s="261">
        <f>IFERROR(IF(-SUM(K$20:K594)+K$15&lt;0.000001,0,IF($C595&gt;='H-32A-WP06 - Debt Service'!I$24,'H-32A-WP06 - Debt Service'!I$27/12,0)),"-")</f>
        <v>0</v>
      </c>
      <c r="L595" s="261">
        <f>IFERROR(IF(-SUM(L$20:L594)+L$15&lt;0.000001,0,IF($C595&gt;='H-32A-WP06 - Debt Service'!J$24,'H-32A-WP06 - Debt Service'!J$27/12,0)),"-")</f>
        <v>0</v>
      </c>
      <c r="M595" s="261">
        <f>IFERROR(IF(-SUM(M$20:M594)+M$15&lt;0.000001,0,IF($C595&gt;='H-32A-WP06 - Debt Service'!K$24,'H-32A-WP06 - Debt Service'!K$27/12,0)),"-")</f>
        <v>0</v>
      </c>
      <c r="N595" s="261"/>
      <c r="O595" s="261"/>
      <c r="P595" s="261">
        <f>IFERROR(IF(-SUM(P$20:P594)+P$15&lt;0.000001,0,IF($C595&gt;='H-32A-WP06 - Debt Service'!M$24,'H-32A-WP06 - Debt Service'!M$27/12,0)),"-")</f>
        <v>0</v>
      </c>
      <c r="Q595" s="261">
        <f>IFERROR(IF(-SUM(Q$20:Q594)+Q$15&lt;0.000001,0,IF($C595&gt;='H-32A-WP06 - Debt Service'!L$24,'H-32A-WP06 - Debt Service'!L$27/12,0)),"-")</f>
        <v>0</v>
      </c>
      <c r="R595" s="261">
        <f>IFERROR(IF(-SUM(R$20:R594)+R$15&lt;0.000001,0,IF($C595&gt;='H-32A-WP06 - Debt Service'!S$24,'H-32A-WP06 - Debt Service'!S$27/12,0)),"-")</f>
        <v>0</v>
      </c>
      <c r="S595" s="261">
        <f>IFERROR(IF(-SUM(S$20:S594)+S$15&lt;0.000001,0,IF($C595&gt;='H-32A-WP06 - Debt Service'!O$24,'H-32A-WP06 - Debt Service'!O$27/12,0)),"-")</f>
        <v>0</v>
      </c>
      <c r="T595" s="261">
        <f>IFERROR(IF(-SUM(T$20:T594)+T$15&lt;0.000001,0,IF($C595&gt;='H-32A-WP06 - Debt Service'!#REF!,'H-32A-WP06 - Debt Service'!#REF!/12,0)),"-")</f>
        <v>0</v>
      </c>
      <c r="U595" s="261">
        <f>IFERROR(IF(-SUM(U$20:U594)+U$15&lt;0.000001,0,IF($C595&gt;='H-32A-WP06 - Debt Service'!T$24,'H-32A-WP06 - Debt Service'!T$27/12,0)),"-")</f>
        <v>0</v>
      </c>
      <c r="V595" s="261">
        <f>IFERROR(IF(-SUM(V$20:V594)+V$15&lt;0.000001,0,IF($C595&gt;='H-32A-WP06 - Debt Service'!N$24,'H-32A-WP06 - Debt Service'!N$27/12,0)),"-")</f>
        <v>0</v>
      </c>
      <c r="W595" s="261">
        <f>IFERROR(IF(-SUM(W$20:W594)+W$15&lt;0.000001,0,IF($C595&gt;='H-32A-WP06 - Debt Service'!Q$24,'H-32A-WP06 - Debt Service'!Q$27/12,0)),"-")</f>
        <v>0</v>
      </c>
      <c r="X595" s="261">
        <f>IFERROR(IF(-SUM(X$20:X594)+X$15&lt;0.000001,0,IF($C595&gt;='H-32A-WP06 - Debt Service'!T$24,'H-32A-WP06 - Debt Service'!T$27/12,0)),"-")</f>
        <v>0</v>
      </c>
      <c r="Y595" s="261">
        <f>IFERROR(IF(-SUM(Y$20:Y594)+Y$15&lt;0.000001,0,IF($C595&gt;='H-32A-WP06 - Debt Service'!#REF!,'H-32A-WP06 - Debt Service'!#REF!/12,0)),"-")</f>
        <v>0</v>
      </c>
      <c r="Z595" s="261">
        <f>IFERROR(IF(-SUM(Z$20:Z594)+Z$15&lt;0.000001,0,IF($C595&gt;='H-32A-WP06 - Debt Service'!S$24,'H-32A-WP06 - Debt Service'!S$27/12,0)),"-")</f>
        <v>0</v>
      </c>
      <c r="AA595" s="261">
        <f>IFERROR(IF(-SUM(AA$20:AA594)+AA$15&lt;0.000001,0,IF($C595&gt;='H-32A-WP06 - Debt Service'!R$24,'H-32A-WP06 - Debt Service'!R$27/12,0)),"-")</f>
        <v>0</v>
      </c>
      <c r="AB595" s="261">
        <f>IFERROR(IF(-SUM(AB$20:AB594)+AB$15&lt;0.000001,0,IF($C595&gt;='H-32A-WP06 - Debt Service'!P$24,'H-32A-WP06 - Debt Service'!P$27/12,0)),"-")</f>
        <v>0</v>
      </c>
      <c r="AC595" s="261">
        <f>IFERROR(IF(-SUM(AC$20:AC594)+AC$15&lt;0.000001,0,IF($C595&gt;='H-32A-WP06 - Debt Service'!#REF!,'H-32A-WP06 - Debt Service'!#REF!/12,0)),"-")</f>
        <v>0</v>
      </c>
      <c r="AD595" s="261">
        <f>IFERROR(IF(-SUM(AD$20:AD594)+AD$15&lt;0.000001,0,IF($C595&gt;='H-32A-WP06 - Debt Service'!#REF!,'H-32A-WP06 - Debt Service'!#REF!/12,0)),"-")</f>
        <v>0</v>
      </c>
      <c r="AE595" s="261">
        <f>IFERROR(IF(-SUM(AE$20:AE594)+AE$15&lt;0.000001,0,IF($C595&gt;='H-32A-WP06 - Debt Service'!#REF!,'H-32A-WP06 - Debt Service'!#REF!/12,0)),"-")</f>
        <v>0</v>
      </c>
      <c r="AF595" s="261">
        <f>IFERROR(IF(-SUM(AF$20:AF594)+AF$15&lt;0.000001,0,IF($C595&gt;='H-32A-WP06 - Debt Service'!#REF!,'H-32A-WP06 - Debt Service'!#REF!/12,0)),"-")</f>
        <v>0</v>
      </c>
      <c r="AH595" s="252">
        <f t="shared" si="36"/>
        <v>2066</v>
      </c>
      <c r="AI595" s="273">
        <f t="shared" si="38"/>
        <v>60967</v>
      </c>
      <c r="AJ595" s="273"/>
      <c r="AK595" s="261" t="str">
        <f>IFERROR(IF(-SUM(AK$20:AK594)+AK$15&lt;0.000001,0,IF($C595&gt;='H-32A-WP06 - Debt Service'!AH$24,'H-32A-WP06 - Debt Service'!AH$27/12,0)),"-")</f>
        <v>-</v>
      </c>
      <c r="AL595" s="261">
        <f>IFERROR(IF(-SUM(AL$20:AL594)+AL$15&lt;0.000001,0,IF($C595&gt;='H-32A-WP06 - Debt Service'!AI$24,'H-32A-WP06 - Debt Service'!AI$27/12,0)),"-")</f>
        <v>0</v>
      </c>
      <c r="AM595" s="261">
        <f>IFERROR(IF(-SUM(AM$20:AM594)+AM$15&lt;0.000001,0,IF($C595&gt;='H-32A-WP06 - Debt Service'!AJ$24,'H-32A-WP06 - Debt Service'!AJ$27/12,0)),"-")</f>
        <v>0</v>
      </c>
      <c r="AN595" s="261">
        <f>IFERROR(IF(-SUM(AN$20:AN594)+AN$15&lt;0.000001,0,IF($C595&gt;='H-32A-WP06 - Debt Service'!AK$24,'H-32A-WP06 - Debt Service'!AK$27/12,0)),"-")</f>
        <v>0</v>
      </c>
      <c r="AO595" s="261">
        <f>IFERROR(IF(-SUM(AO$20:AO594)+AO$15&lt;0.000001,0,IF($C595&gt;='H-32A-WP06 - Debt Service'!AL$24,'H-32A-WP06 - Debt Service'!AL$27/12,0)),"-")</f>
        <v>0</v>
      </c>
      <c r="AP595" s="261">
        <f>IFERROR(IF(-SUM(AP$20:AP594)+AP$15&lt;0.000001,0,IF($C595&gt;='H-32A-WP06 - Debt Service'!AM$24,'H-32A-WP06 - Debt Service'!AM$27/12,0)),"-")</f>
        <v>0</v>
      </c>
      <c r="AQ595" s="261">
        <f>IFERROR(IF(-SUM(AQ$20:AQ594)+AQ$15&lt;0.000001,0,IF($C595&gt;='H-32A-WP06 - Debt Service'!AN$24,'H-32A-WP06 - Debt Service'!AN$27/12,0)),"-")</f>
        <v>0</v>
      </c>
      <c r="AR595" s="261">
        <f>IFERROR(IF(-SUM(AR$20:AR594)+AR$15&lt;0.000001,0,IF($C595&gt;='H-32A-WP06 - Debt Service'!AO$24,'H-32A-WP06 - Debt Service'!AO$27/12,0)),"-")</f>
        <v>0</v>
      </c>
      <c r="AS595" s="261">
        <f>IFERROR(IF(-SUM(AS$20:AS594)+AS$15&lt;0.000001,0,IF($C595&gt;='H-32A-WP06 - Debt Service'!AP$24,'H-32A-WP06 - Debt Service'!AP$27/12,0)),"-")</f>
        <v>0</v>
      </c>
      <c r="AT595" s="261">
        <f>IFERROR(IF(-SUM(AT$20:AT594)+AT$15&lt;0.000001,0,IF($C595&gt;='H-32A-WP06 - Debt Service'!AQ$24,'H-32A-WP06 - Debt Service'!AQ$27/12,0)),"-")</f>
        <v>0</v>
      </c>
    </row>
    <row r="596" spans="2:46" x14ac:dyDescent="0.35">
      <c r="B596" s="252">
        <f t="shared" si="35"/>
        <v>2067</v>
      </c>
      <c r="C596" s="273">
        <f t="shared" si="37"/>
        <v>60998</v>
      </c>
      <c r="D596" s="273"/>
      <c r="E596" s="261">
        <f>IFERROR(IF(-SUM(E$20:E595)+E$15&lt;0.000001,0,IF($C596&gt;='H-32A-WP06 - Debt Service'!C$24,'H-32A-WP06 - Debt Service'!C$27/12,0)),"-")</f>
        <v>0</v>
      </c>
      <c r="F596" s="261">
        <f>IFERROR(IF(-SUM(F$20:F595)+F$15&lt;0.000001,0,IF($C596&gt;='H-32A-WP06 - Debt Service'!D$24,'H-32A-WP06 - Debt Service'!D$27/12,0)),"-")</f>
        <v>0</v>
      </c>
      <c r="G596" s="261">
        <f>IFERROR(IF(-SUM(G$20:G595)+G$15&lt;0.000001,0,IF($C596&gt;='H-32A-WP06 - Debt Service'!E$24,'H-32A-WP06 - Debt Service'!E$27/12,0)),"-")</f>
        <v>0</v>
      </c>
      <c r="H596" s="261">
        <f>IFERROR(IF(-SUM(H$20:H595)+H$15&lt;0.000001,0,IF($C596&gt;='H-32A-WP06 - Debt Service'!F$24,'H-32A-WP06 - Debt Service'!F$27/12,0)),"-")</f>
        <v>0</v>
      </c>
      <c r="I596" s="261">
        <f>IFERROR(IF(-SUM(I$20:I595)+I$15&lt;0.000001,0,IF($C596&gt;='H-32A-WP06 - Debt Service'!G$24,'H-32A-WP06 - Debt Service'!G$27/12,0)),"-")</f>
        <v>0</v>
      </c>
      <c r="J596" s="261">
        <f>IFERROR(IF(-SUM(J$20:J595)+J$15&lt;0.000001,0,IF($C596&gt;='H-32A-WP06 - Debt Service'!H$24,'H-32A-WP06 - Debt Service'!H$27/12,0)),"-")</f>
        <v>0</v>
      </c>
      <c r="K596" s="261">
        <f>IFERROR(IF(-SUM(K$20:K595)+K$15&lt;0.000001,0,IF($C596&gt;='H-32A-WP06 - Debt Service'!I$24,'H-32A-WP06 - Debt Service'!I$27/12,0)),"-")</f>
        <v>0</v>
      </c>
      <c r="L596" s="261">
        <f>IFERROR(IF(-SUM(L$20:L595)+L$15&lt;0.000001,0,IF($C596&gt;='H-32A-WP06 - Debt Service'!J$24,'H-32A-WP06 - Debt Service'!J$27/12,0)),"-")</f>
        <v>0</v>
      </c>
      <c r="M596" s="261">
        <f>IFERROR(IF(-SUM(M$20:M595)+M$15&lt;0.000001,0,IF($C596&gt;='H-32A-WP06 - Debt Service'!K$24,'H-32A-WP06 - Debt Service'!K$27/12,0)),"-")</f>
        <v>0</v>
      </c>
      <c r="N596" s="261"/>
      <c r="O596" s="261"/>
      <c r="P596" s="261">
        <f>IFERROR(IF(-SUM(P$20:P595)+P$15&lt;0.000001,0,IF($C596&gt;='H-32A-WP06 - Debt Service'!M$24,'H-32A-WP06 - Debt Service'!M$27/12,0)),"-")</f>
        <v>0</v>
      </c>
      <c r="Q596" s="261">
        <f>IFERROR(IF(-SUM(Q$20:Q595)+Q$15&lt;0.000001,0,IF($C596&gt;='H-32A-WP06 - Debt Service'!L$24,'H-32A-WP06 - Debt Service'!L$27/12,0)),"-")</f>
        <v>0</v>
      </c>
      <c r="R596" s="261">
        <f>IFERROR(IF(-SUM(R$20:R595)+R$15&lt;0.000001,0,IF($C596&gt;='H-32A-WP06 - Debt Service'!S$24,'H-32A-WP06 - Debt Service'!S$27/12,0)),"-")</f>
        <v>0</v>
      </c>
      <c r="S596" s="261">
        <f>IFERROR(IF(-SUM(S$20:S595)+S$15&lt;0.000001,0,IF($C596&gt;='H-32A-WP06 - Debt Service'!O$24,'H-32A-WP06 - Debt Service'!O$27/12,0)),"-")</f>
        <v>0</v>
      </c>
      <c r="T596" s="261">
        <f>IFERROR(IF(-SUM(T$20:T595)+T$15&lt;0.000001,0,IF($C596&gt;='H-32A-WP06 - Debt Service'!#REF!,'H-32A-WP06 - Debt Service'!#REF!/12,0)),"-")</f>
        <v>0</v>
      </c>
      <c r="U596" s="261">
        <f>IFERROR(IF(-SUM(U$20:U595)+U$15&lt;0.000001,0,IF($C596&gt;='H-32A-WP06 - Debt Service'!T$24,'H-32A-WP06 - Debt Service'!T$27/12,0)),"-")</f>
        <v>0</v>
      </c>
      <c r="V596" s="261">
        <f>IFERROR(IF(-SUM(V$20:V595)+V$15&lt;0.000001,0,IF($C596&gt;='H-32A-WP06 - Debt Service'!N$24,'H-32A-WP06 - Debt Service'!N$27/12,0)),"-")</f>
        <v>0</v>
      </c>
      <c r="W596" s="261">
        <f>IFERROR(IF(-SUM(W$20:W595)+W$15&lt;0.000001,0,IF($C596&gt;='H-32A-WP06 - Debt Service'!Q$24,'H-32A-WP06 - Debt Service'!Q$27/12,0)),"-")</f>
        <v>0</v>
      </c>
      <c r="X596" s="261">
        <f>IFERROR(IF(-SUM(X$20:X595)+X$15&lt;0.000001,0,IF($C596&gt;='H-32A-WP06 - Debt Service'!T$24,'H-32A-WP06 - Debt Service'!T$27/12,0)),"-")</f>
        <v>0</v>
      </c>
      <c r="Y596" s="261">
        <f>IFERROR(IF(-SUM(Y$20:Y595)+Y$15&lt;0.000001,0,IF($C596&gt;='H-32A-WP06 - Debt Service'!#REF!,'H-32A-WP06 - Debt Service'!#REF!/12,0)),"-")</f>
        <v>0</v>
      </c>
      <c r="Z596" s="261">
        <f>IFERROR(IF(-SUM(Z$20:Z595)+Z$15&lt;0.000001,0,IF($C596&gt;='H-32A-WP06 - Debt Service'!S$24,'H-32A-WP06 - Debt Service'!S$27/12,0)),"-")</f>
        <v>0</v>
      </c>
      <c r="AA596" s="261">
        <f>IFERROR(IF(-SUM(AA$20:AA595)+AA$15&lt;0.000001,0,IF($C596&gt;='H-32A-WP06 - Debt Service'!R$24,'H-32A-WP06 - Debt Service'!R$27/12,0)),"-")</f>
        <v>0</v>
      </c>
      <c r="AB596" s="261">
        <f>IFERROR(IF(-SUM(AB$20:AB595)+AB$15&lt;0.000001,0,IF($C596&gt;='H-32A-WP06 - Debt Service'!P$24,'H-32A-WP06 - Debt Service'!P$27/12,0)),"-")</f>
        <v>0</v>
      </c>
      <c r="AC596" s="261">
        <f>IFERROR(IF(-SUM(AC$20:AC595)+AC$15&lt;0.000001,0,IF($C596&gt;='H-32A-WP06 - Debt Service'!#REF!,'H-32A-WP06 - Debt Service'!#REF!/12,0)),"-")</f>
        <v>0</v>
      </c>
      <c r="AD596" s="261">
        <f>IFERROR(IF(-SUM(AD$20:AD595)+AD$15&lt;0.000001,0,IF($C596&gt;='H-32A-WP06 - Debt Service'!#REF!,'H-32A-WP06 - Debt Service'!#REF!/12,0)),"-")</f>
        <v>0</v>
      </c>
      <c r="AE596" s="261">
        <f>IFERROR(IF(-SUM(AE$20:AE595)+AE$15&lt;0.000001,0,IF($C596&gt;='H-32A-WP06 - Debt Service'!#REF!,'H-32A-WP06 - Debt Service'!#REF!/12,0)),"-")</f>
        <v>0</v>
      </c>
      <c r="AF596" s="261">
        <f>IFERROR(IF(-SUM(AF$20:AF595)+AF$15&lt;0.000001,0,IF($C596&gt;='H-32A-WP06 - Debt Service'!#REF!,'H-32A-WP06 - Debt Service'!#REF!/12,0)),"-")</f>
        <v>0</v>
      </c>
      <c r="AH596" s="252">
        <f t="shared" si="36"/>
        <v>2067</v>
      </c>
      <c r="AI596" s="273">
        <f t="shared" si="38"/>
        <v>60998</v>
      </c>
      <c r="AJ596" s="273"/>
      <c r="AK596" s="261" t="str">
        <f>IFERROR(IF(-SUM(AK$20:AK595)+AK$15&lt;0.000001,0,IF($C596&gt;='H-32A-WP06 - Debt Service'!AH$24,'H-32A-WP06 - Debt Service'!AH$27/12,0)),"-")</f>
        <v>-</v>
      </c>
      <c r="AL596" s="261">
        <f>IFERROR(IF(-SUM(AL$20:AL595)+AL$15&lt;0.000001,0,IF($C596&gt;='H-32A-WP06 - Debt Service'!AI$24,'H-32A-WP06 - Debt Service'!AI$27/12,0)),"-")</f>
        <v>0</v>
      </c>
      <c r="AM596" s="261">
        <f>IFERROR(IF(-SUM(AM$20:AM595)+AM$15&lt;0.000001,0,IF($C596&gt;='H-32A-WP06 - Debt Service'!AJ$24,'H-32A-WP06 - Debt Service'!AJ$27/12,0)),"-")</f>
        <v>0</v>
      </c>
      <c r="AN596" s="261">
        <f>IFERROR(IF(-SUM(AN$20:AN595)+AN$15&lt;0.000001,0,IF($C596&gt;='H-32A-WP06 - Debt Service'!AK$24,'H-32A-WP06 - Debt Service'!AK$27/12,0)),"-")</f>
        <v>0</v>
      </c>
      <c r="AO596" s="261">
        <f>IFERROR(IF(-SUM(AO$20:AO595)+AO$15&lt;0.000001,0,IF($C596&gt;='H-32A-WP06 - Debt Service'!AL$24,'H-32A-WP06 - Debt Service'!AL$27/12,0)),"-")</f>
        <v>0</v>
      </c>
      <c r="AP596" s="261">
        <f>IFERROR(IF(-SUM(AP$20:AP595)+AP$15&lt;0.000001,0,IF($C596&gt;='H-32A-WP06 - Debt Service'!AM$24,'H-32A-WP06 - Debt Service'!AM$27/12,0)),"-")</f>
        <v>0</v>
      </c>
      <c r="AQ596" s="261">
        <f>IFERROR(IF(-SUM(AQ$20:AQ595)+AQ$15&lt;0.000001,0,IF($C596&gt;='H-32A-WP06 - Debt Service'!AN$24,'H-32A-WP06 - Debt Service'!AN$27/12,0)),"-")</f>
        <v>0</v>
      </c>
      <c r="AR596" s="261">
        <f>IFERROR(IF(-SUM(AR$20:AR595)+AR$15&lt;0.000001,0,IF($C596&gt;='H-32A-WP06 - Debt Service'!AO$24,'H-32A-WP06 - Debt Service'!AO$27/12,0)),"-")</f>
        <v>0</v>
      </c>
      <c r="AS596" s="261">
        <f>IFERROR(IF(-SUM(AS$20:AS595)+AS$15&lt;0.000001,0,IF($C596&gt;='H-32A-WP06 - Debt Service'!AP$24,'H-32A-WP06 - Debt Service'!AP$27/12,0)),"-")</f>
        <v>0</v>
      </c>
      <c r="AT596" s="261">
        <f>IFERROR(IF(-SUM(AT$20:AT595)+AT$15&lt;0.000001,0,IF($C596&gt;='H-32A-WP06 - Debt Service'!AQ$24,'H-32A-WP06 - Debt Service'!AQ$27/12,0)),"-")</f>
        <v>0</v>
      </c>
    </row>
    <row r="597" spans="2:46" x14ac:dyDescent="0.35">
      <c r="B597" s="252">
        <f t="shared" ref="B597:B660" si="39">YEAR(C597)</f>
        <v>2067</v>
      </c>
      <c r="C597" s="273">
        <f t="shared" si="37"/>
        <v>61029</v>
      </c>
      <c r="D597" s="273"/>
      <c r="E597" s="261">
        <f>IFERROR(IF(-SUM(E$20:E596)+E$15&lt;0.000001,0,IF($C597&gt;='H-32A-WP06 - Debt Service'!C$24,'H-32A-WP06 - Debt Service'!C$27/12,0)),"-")</f>
        <v>0</v>
      </c>
      <c r="F597" s="261">
        <f>IFERROR(IF(-SUM(F$20:F596)+F$15&lt;0.000001,0,IF($C597&gt;='H-32A-WP06 - Debt Service'!D$24,'H-32A-WP06 - Debt Service'!D$27/12,0)),"-")</f>
        <v>0</v>
      </c>
      <c r="G597" s="261">
        <f>IFERROR(IF(-SUM(G$20:G596)+G$15&lt;0.000001,0,IF($C597&gt;='H-32A-WP06 - Debt Service'!E$24,'H-32A-WP06 - Debt Service'!E$27/12,0)),"-")</f>
        <v>0</v>
      </c>
      <c r="H597" s="261">
        <f>IFERROR(IF(-SUM(H$20:H596)+H$15&lt;0.000001,0,IF($C597&gt;='H-32A-WP06 - Debt Service'!F$24,'H-32A-WP06 - Debt Service'!F$27/12,0)),"-")</f>
        <v>0</v>
      </c>
      <c r="I597" s="261">
        <f>IFERROR(IF(-SUM(I$20:I596)+I$15&lt;0.000001,0,IF($C597&gt;='H-32A-WP06 - Debt Service'!G$24,'H-32A-WP06 - Debt Service'!G$27/12,0)),"-")</f>
        <v>0</v>
      </c>
      <c r="J597" s="261">
        <f>IFERROR(IF(-SUM(J$20:J596)+J$15&lt;0.000001,0,IF($C597&gt;='H-32A-WP06 - Debt Service'!H$24,'H-32A-WP06 - Debt Service'!H$27/12,0)),"-")</f>
        <v>0</v>
      </c>
      <c r="K597" s="261">
        <f>IFERROR(IF(-SUM(K$20:K596)+K$15&lt;0.000001,0,IF($C597&gt;='H-32A-WP06 - Debt Service'!I$24,'H-32A-WP06 - Debt Service'!I$27/12,0)),"-")</f>
        <v>0</v>
      </c>
      <c r="L597" s="261">
        <f>IFERROR(IF(-SUM(L$20:L596)+L$15&lt;0.000001,0,IF($C597&gt;='H-32A-WP06 - Debt Service'!J$24,'H-32A-WP06 - Debt Service'!J$27/12,0)),"-")</f>
        <v>0</v>
      </c>
      <c r="M597" s="261">
        <f>IFERROR(IF(-SUM(M$20:M596)+M$15&lt;0.000001,0,IF($C597&gt;='H-32A-WP06 - Debt Service'!K$24,'H-32A-WP06 - Debt Service'!K$27/12,0)),"-")</f>
        <v>0</v>
      </c>
      <c r="N597" s="261"/>
      <c r="O597" s="261"/>
      <c r="P597" s="261">
        <f>IFERROR(IF(-SUM(P$20:P596)+P$15&lt;0.000001,0,IF($C597&gt;='H-32A-WP06 - Debt Service'!M$24,'H-32A-WP06 - Debt Service'!M$27/12,0)),"-")</f>
        <v>0</v>
      </c>
      <c r="Q597" s="261">
        <f>IFERROR(IF(-SUM(Q$20:Q596)+Q$15&lt;0.000001,0,IF($C597&gt;='H-32A-WP06 - Debt Service'!L$24,'H-32A-WP06 - Debt Service'!L$27/12,0)),"-")</f>
        <v>0</v>
      </c>
      <c r="R597" s="261">
        <f>IFERROR(IF(-SUM(R$20:R596)+R$15&lt;0.000001,0,IF($C597&gt;='H-32A-WP06 - Debt Service'!S$24,'H-32A-WP06 - Debt Service'!S$27/12,0)),"-")</f>
        <v>0</v>
      </c>
      <c r="S597" s="261">
        <f>IFERROR(IF(-SUM(S$20:S596)+S$15&lt;0.000001,0,IF($C597&gt;='H-32A-WP06 - Debt Service'!O$24,'H-32A-WP06 - Debt Service'!O$27/12,0)),"-")</f>
        <v>0</v>
      </c>
      <c r="T597" s="261">
        <f>IFERROR(IF(-SUM(T$20:T596)+T$15&lt;0.000001,0,IF($C597&gt;='H-32A-WP06 - Debt Service'!#REF!,'H-32A-WP06 - Debt Service'!#REF!/12,0)),"-")</f>
        <v>0</v>
      </c>
      <c r="U597" s="261">
        <f>IFERROR(IF(-SUM(U$20:U596)+U$15&lt;0.000001,0,IF($C597&gt;='H-32A-WP06 - Debt Service'!T$24,'H-32A-WP06 - Debt Service'!T$27/12,0)),"-")</f>
        <v>0</v>
      </c>
      <c r="V597" s="261">
        <f>IFERROR(IF(-SUM(V$20:V596)+V$15&lt;0.000001,0,IF($C597&gt;='H-32A-WP06 - Debt Service'!N$24,'H-32A-WP06 - Debt Service'!N$27/12,0)),"-")</f>
        <v>0</v>
      </c>
      <c r="W597" s="261">
        <f>IFERROR(IF(-SUM(W$20:W596)+W$15&lt;0.000001,0,IF($C597&gt;='H-32A-WP06 - Debt Service'!Q$24,'H-32A-WP06 - Debt Service'!Q$27/12,0)),"-")</f>
        <v>0</v>
      </c>
      <c r="X597" s="261">
        <f>IFERROR(IF(-SUM(X$20:X596)+X$15&lt;0.000001,0,IF($C597&gt;='H-32A-WP06 - Debt Service'!T$24,'H-32A-WP06 - Debt Service'!T$27/12,0)),"-")</f>
        <v>0</v>
      </c>
      <c r="Y597" s="261">
        <f>IFERROR(IF(-SUM(Y$20:Y596)+Y$15&lt;0.000001,0,IF($C597&gt;='H-32A-WP06 - Debt Service'!#REF!,'H-32A-WP06 - Debt Service'!#REF!/12,0)),"-")</f>
        <v>0</v>
      </c>
      <c r="Z597" s="261">
        <f>IFERROR(IF(-SUM(Z$20:Z596)+Z$15&lt;0.000001,0,IF($C597&gt;='H-32A-WP06 - Debt Service'!S$24,'H-32A-WP06 - Debt Service'!S$27/12,0)),"-")</f>
        <v>0</v>
      </c>
      <c r="AA597" s="261">
        <f>IFERROR(IF(-SUM(AA$20:AA596)+AA$15&lt;0.000001,0,IF($C597&gt;='H-32A-WP06 - Debt Service'!R$24,'H-32A-WP06 - Debt Service'!R$27/12,0)),"-")</f>
        <v>0</v>
      </c>
      <c r="AB597" s="261">
        <f>IFERROR(IF(-SUM(AB$20:AB596)+AB$15&lt;0.000001,0,IF($C597&gt;='H-32A-WP06 - Debt Service'!P$24,'H-32A-WP06 - Debt Service'!P$27/12,0)),"-")</f>
        <v>0</v>
      </c>
      <c r="AC597" s="261">
        <f>IFERROR(IF(-SUM(AC$20:AC596)+AC$15&lt;0.000001,0,IF($C597&gt;='H-32A-WP06 - Debt Service'!#REF!,'H-32A-WP06 - Debt Service'!#REF!/12,0)),"-")</f>
        <v>0</v>
      </c>
      <c r="AD597" s="261">
        <f>IFERROR(IF(-SUM(AD$20:AD596)+AD$15&lt;0.000001,0,IF($C597&gt;='H-32A-WP06 - Debt Service'!#REF!,'H-32A-WP06 - Debt Service'!#REF!/12,0)),"-")</f>
        <v>0</v>
      </c>
      <c r="AE597" s="261">
        <f>IFERROR(IF(-SUM(AE$20:AE596)+AE$15&lt;0.000001,0,IF($C597&gt;='H-32A-WP06 - Debt Service'!#REF!,'H-32A-WP06 - Debt Service'!#REF!/12,0)),"-")</f>
        <v>0</v>
      </c>
      <c r="AF597" s="261">
        <f>IFERROR(IF(-SUM(AF$20:AF596)+AF$15&lt;0.000001,0,IF($C597&gt;='H-32A-WP06 - Debt Service'!#REF!,'H-32A-WP06 - Debt Service'!#REF!/12,0)),"-")</f>
        <v>0</v>
      </c>
      <c r="AH597" s="252">
        <f t="shared" ref="AH597:AH660" si="40">YEAR(AI597)</f>
        <v>2067</v>
      </c>
      <c r="AI597" s="273">
        <f t="shared" si="38"/>
        <v>61029</v>
      </c>
      <c r="AJ597" s="273"/>
      <c r="AK597" s="261" t="str">
        <f>IFERROR(IF(-SUM(AK$20:AK596)+AK$15&lt;0.000001,0,IF($C597&gt;='H-32A-WP06 - Debt Service'!AH$24,'H-32A-WP06 - Debt Service'!AH$27/12,0)),"-")</f>
        <v>-</v>
      </c>
      <c r="AL597" s="261">
        <f>IFERROR(IF(-SUM(AL$20:AL596)+AL$15&lt;0.000001,0,IF($C597&gt;='H-32A-WP06 - Debt Service'!AI$24,'H-32A-WP06 - Debt Service'!AI$27/12,0)),"-")</f>
        <v>0</v>
      </c>
      <c r="AM597" s="261">
        <f>IFERROR(IF(-SUM(AM$20:AM596)+AM$15&lt;0.000001,0,IF($C597&gt;='H-32A-WP06 - Debt Service'!AJ$24,'H-32A-WP06 - Debt Service'!AJ$27/12,0)),"-")</f>
        <v>0</v>
      </c>
      <c r="AN597" s="261">
        <f>IFERROR(IF(-SUM(AN$20:AN596)+AN$15&lt;0.000001,0,IF($C597&gt;='H-32A-WP06 - Debt Service'!AK$24,'H-32A-WP06 - Debt Service'!AK$27/12,0)),"-")</f>
        <v>0</v>
      </c>
      <c r="AO597" s="261">
        <f>IFERROR(IF(-SUM(AO$20:AO596)+AO$15&lt;0.000001,0,IF($C597&gt;='H-32A-WP06 - Debt Service'!AL$24,'H-32A-WP06 - Debt Service'!AL$27/12,0)),"-")</f>
        <v>0</v>
      </c>
      <c r="AP597" s="261">
        <f>IFERROR(IF(-SUM(AP$20:AP596)+AP$15&lt;0.000001,0,IF($C597&gt;='H-32A-WP06 - Debt Service'!AM$24,'H-32A-WP06 - Debt Service'!AM$27/12,0)),"-")</f>
        <v>0</v>
      </c>
      <c r="AQ597" s="261">
        <f>IFERROR(IF(-SUM(AQ$20:AQ596)+AQ$15&lt;0.000001,0,IF($C597&gt;='H-32A-WP06 - Debt Service'!AN$24,'H-32A-WP06 - Debt Service'!AN$27/12,0)),"-")</f>
        <v>0</v>
      </c>
      <c r="AR597" s="261">
        <f>IFERROR(IF(-SUM(AR$20:AR596)+AR$15&lt;0.000001,0,IF($C597&gt;='H-32A-WP06 - Debt Service'!AO$24,'H-32A-WP06 - Debt Service'!AO$27/12,0)),"-")</f>
        <v>0</v>
      </c>
      <c r="AS597" s="261">
        <f>IFERROR(IF(-SUM(AS$20:AS596)+AS$15&lt;0.000001,0,IF($C597&gt;='H-32A-WP06 - Debt Service'!AP$24,'H-32A-WP06 - Debt Service'!AP$27/12,0)),"-")</f>
        <v>0</v>
      </c>
      <c r="AT597" s="261">
        <f>IFERROR(IF(-SUM(AT$20:AT596)+AT$15&lt;0.000001,0,IF($C597&gt;='H-32A-WP06 - Debt Service'!AQ$24,'H-32A-WP06 - Debt Service'!AQ$27/12,0)),"-")</f>
        <v>0</v>
      </c>
    </row>
    <row r="598" spans="2:46" x14ac:dyDescent="0.35">
      <c r="B598" s="252">
        <f t="shared" si="39"/>
        <v>2067</v>
      </c>
      <c r="C598" s="273">
        <f t="shared" ref="C598:C661" si="41">EOMONTH(C597,0)+1</f>
        <v>61057</v>
      </c>
      <c r="D598" s="273"/>
      <c r="E598" s="261">
        <f>IFERROR(IF(-SUM(E$20:E597)+E$15&lt;0.000001,0,IF($C598&gt;='H-32A-WP06 - Debt Service'!C$24,'H-32A-WP06 - Debt Service'!C$27/12,0)),"-")</f>
        <v>0</v>
      </c>
      <c r="F598" s="261">
        <f>IFERROR(IF(-SUM(F$20:F597)+F$15&lt;0.000001,0,IF($C598&gt;='H-32A-WP06 - Debt Service'!D$24,'H-32A-WP06 - Debt Service'!D$27/12,0)),"-")</f>
        <v>0</v>
      </c>
      <c r="G598" s="261">
        <f>IFERROR(IF(-SUM(G$20:G597)+G$15&lt;0.000001,0,IF($C598&gt;='H-32A-WP06 - Debt Service'!E$24,'H-32A-WP06 - Debt Service'!E$27/12,0)),"-")</f>
        <v>0</v>
      </c>
      <c r="H598" s="261">
        <f>IFERROR(IF(-SUM(H$20:H597)+H$15&lt;0.000001,0,IF($C598&gt;='H-32A-WP06 - Debt Service'!F$24,'H-32A-WP06 - Debt Service'!F$27/12,0)),"-")</f>
        <v>0</v>
      </c>
      <c r="I598" s="261">
        <f>IFERROR(IF(-SUM(I$20:I597)+I$15&lt;0.000001,0,IF($C598&gt;='H-32A-WP06 - Debt Service'!G$24,'H-32A-WP06 - Debt Service'!G$27/12,0)),"-")</f>
        <v>0</v>
      </c>
      <c r="J598" s="261">
        <f>IFERROR(IF(-SUM(J$20:J597)+J$15&lt;0.000001,0,IF($C598&gt;='H-32A-WP06 - Debt Service'!H$24,'H-32A-WP06 - Debt Service'!H$27/12,0)),"-")</f>
        <v>0</v>
      </c>
      <c r="K598" s="261">
        <f>IFERROR(IF(-SUM(K$20:K597)+K$15&lt;0.000001,0,IF($C598&gt;='H-32A-WP06 - Debt Service'!I$24,'H-32A-WP06 - Debt Service'!I$27/12,0)),"-")</f>
        <v>0</v>
      </c>
      <c r="L598" s="261">
        <f>IFERROR(IF(-SUM(L$20:L597)+L$15&lt;0.000001,0,IF($C598&gt;='H-32A-WP06 - Debt Service'!J$24,'H-32A-WP06 - Debt Service'!J$27/12,0)),"-")</f>
        <v>0</v>
      </c>
      <c r="M598" s="261">
        <f>IFERROR(IF(-SUM(M$20:M597)+M$15&lt;0.000001,0,IF($C598&gt;='H-32A-WP06 - Debt Service'!K$24,'H-32A-WP06 - Debt Service'!K$27/12,0)),"-")</f>
        <v>0</v>
      </c>
      <c r="N598" s="261"/>
      <c r="O598" s="261"/>
      <c r="P598" s="261">
        <f>IFERROR(IF(-SUM(P$20:P597)+P$15&lt;0.000001,0,IF($C598&gt;='H-32A-WP06 - Debt Service'!M$24,'H-32A-WP06 - Debt Service'!M$27/12,0)),"-")</f>
        <v>0</v>
      </c>
      <c r="Q598" s="261">
        <f>IFERROR(IF(-SUM(Q$20:Q597)+Q$15&lt;0.000001,0,IF($C598&gt;='H-32A-WP06 - Debt Service'!L$24,'H-32A-WP06 - Debt Service'!L$27/12,0)),"-")</f>
        <v>0</v>
      </c>
      <c r="R598" s="261">
        <f>IFERROR(IF(-SUM(R$20:R597)+R$15&lt;0.000001,0,IF($C598&gt;='H-32A-WP06 - Debt Service'!S$24,'H-32A-WP06 - Debt Service'!S$27/12,0)),"-")</f>
        <v>0</v>
      </c>
      <c r="S598" s="261">
        <f>IFERROR(IF(-SUM(S$20:S597)+S$15&lt;0.000001,0,IF($C598&gt;='H-32A-WP06 - Debt Service'!O$24,'H-32A-WP06 - Debt Service'!O$27/12,0)),"-")</f>
        <v>0</v>
      </c>
      <c r="T598" s="261">
        <f>IFERROR(IF(-SUM(T$20:T597)+T$15&lt;0.000001,0,IF($C598&gt;='H-32A-WP06 - Debt Service'!#REF!,'H-32A-WP06 - Debt Service'!#REF!/12,0)),"-")</f>
        <v>0</v>
      </c>
      <c r="U598" s="261">
        <f>IFERROR(IF(-SUM(U$20:U597)+U$15&lt;0.000001,0,IF($C598&gt;='H-32A-WP06 - Debt Service'!T$24,'H-32A-WP06 - Debt Service'!T$27/12,0)),"-")</f>
        <v>0</v>
      </c>
      <c r="V598" s="261">
        <f>IFERROR(IF(-SUM(V$20:V597)+V$15&lt;0.000001,0,IF($C598&gt;='H-32A-WP06 - Debt Service'!N$24,'H-32A-WP06 - Debt Service'!N$27/12,0)),"-")</f>
        <v>0</v>
      </c>
      <c r="W598" s="261">
        <f>IFERROR(IF(-SUM(W$20:W597)+W$15&lt;0.000001,0,IF($C598&gt;='H-32A-WP06 - Debt Service'!Q$24,'H-32A-WP06 - Debt Service'!Q$27/12,0)),"-")</f>
        <v>0</v>
      </c>
      <c r="X598" s="261">
        <f>IFERROR(IF(-SUM(X$20:X597)+X$15&lt;0.000001,0,IF($C598&gt;='H-32A-WP06 - Debt Service'!T$24,'H-32A-WP06 - Debt Service'!T$27/12,0)),"-")</f>
        <v>0</v>
      </c>
      <c r="Y598" s="261">
        <f>IFERROR(IF(-SUM(Y$20:Y597)+Y$15&lt;0.000001,0,IF($C598&gt;='H-32A-WP06 - Debt Service'!#REF!,'H-32A-WP06 - Debt Service'!#REF!/12,0)),"-")</f>
        <v>0</v>
      </c>
      <c r="Z598" s="261">
        <f>IFERROR(IF(-SUM(Z$20:Z597)+Z$15&lt;0.000001,0,IF($C598&gt;='H-32A-WP06 - Debt Service'!S$24,'H-32A-WP06 - Debt Service'!S$27/12,0)),"-")</f>
        <v>0</v>
      </c>
      <c r="AA598" s="261">
        <f>IFERROR(IF(-SUM(AA$20:AA597)+AA$15&lt;0.000001,0,IF($C598&gt;='H-32A-WP06 - Debt Service'!R$24,'H-32A-WP06 - Debt Service'!R$27/12,0)),"-")</f>
        <v>0</v>
      </c>
      <c r="AB598" s="261">
        <f>IFERROR(IF(-SUM(AB$20:AB597)+AB$15&lt;0.000001,0,IF($C598&gt;='H-32A-WP06 - Debt Service'!P$24,'H-32A-WP06 - Debt Service'!P$27/12,0)),"-")</f>
        <v>0</v>
      </c>
      <c r="AC598" s="261">
        <f>IFERROR(IF(-SUM(AC$20:AC597)+AC$15&lt;0.000001,0,IF($C598&gt;='H-32A-WP06 - Debt Service'!#REF!,'H-32A-WP06 - Debt Service'!#REF!/12,0)),"-")</f>
        <v>0</v>
      </c>
      <c r="AD598" s="261">
        <f>IFERROR(IF(-SUM(AD$20:AD597)+AD$15&lt;0.000001,0,IF($C598&gt;='H-32A-WP06 - Debt Service'!#REF!,'H-32A-WP06 - Debt Service'!#REF!/12,0)),"-")</f>
        <v>0</v>
      </c>
      <c r="AE598" s="261">
        <f>IFERROR(IF(-SUM(AE$20:AE597)+AE$15&lt;0.000001,0,IF($C598&gt;='H-32A-WP06 - Debt Service'!#REF!,'H-32A-WP06 - Debt Service'!#REF!/12,0)),"-")</f>
        <v>0</v>
      </c>
      <c r="AF598" s="261">
        <f>IFERROR(IF(-SUM(AF$20:AF597)+AF$15&lt;0.000001,0,IF($C598&gt;='H-32A-WP06 - Debt Service'!#REF!,'H-32A-WP06 - Debt Service'!#REF!/12,0)),"-")</f>
        <v>0</v>
      </c>
      <c r="AH598" s="252">
        <f t="shared" si="40"/>
        <v>2067</v>
      </c>
      <c r="AI598" s="273">
        <f t="shared" ref="AI598:AI661" si="42">EOMONTH(AI597,0)+1</f>
        <v>61057</v>
      </c>
      <c r="AJ598" s="273"/>
      <c r="AK598" s="261" t="str">
        <f>IFERROR(IF(-SUM(AK$20:AK597)+AK$15&lt;0.000001,0,IF($C598&gt;='H-32A-WP06 - Debt Service'!AH$24,'H-32A-WP06 - Debt Service'!AH$27/12,0)),"-")</f>
        <v>-</v>
      </c>
      <c r="AL598" s="261">
        <f>IFERROR(IF(-SUM(AL$20:AL597)+AL$15&lt;0.000001,0,IF($C598&gt;='H-32A-WP06 - Debt Service'!AI$24,'H-32A-WP06 - Debt Service'!AI$27/12,0)),"-")</f>
        <v>0</v>
      </c>
      <c r="AM598" s="261">
        <f>IFERROR(IF(-SUM(AM$20:AM597)+AM$15&lt;0.000001,0,IF($C598&gt;='H-32A-WP06 - Debt Service'!AJ$24,'H-32A-WP06 - Debt Service'!AJ$27/12,0)),"-")</f>
        <v>0</v>
      </c>
      <c r="AN598" s="261">
        <f>IFERROR(IF(-SUM(AN$20:AN597)+AN$15&lt;0.000001,0,IF($C598&gt;='H-32A-WP06 - Debt Service'!AK$24,'H-32A-WP06 - Debt Service'!AK$27/12,0)),"-")</f>
        <v>0</v>
      </c>
      <c r="AO598" s="261">
        <f>IFERROR(IF(-SUM(AO$20:AO597)+AO$15&lt;0.000001,0,IF($C598&gt;='H-32A-WP06 - Debt Service'!AL$24,'H-32A-WP06 - Debt Service'!AL$27/12,0)),"-")</f>
        <v>0</v>
      </c>
      <c r="AP598" s="261">
        <f>IFERROR(IF(-SUM(AP$20:AP597)+AP$15&lt;0.000001,0,IF($C598&gt;='H-32A-WP06 - Debt Service'!AM$24,'H-32A-WP06 - Debt Service'!AM$27/12,0)),"-")</f>
        <v>0</v>
      </c>
      <c r="AQ598" s="261">
        <f>IFERROR(IF(-SUM(AQ$20:AQ597)+AQ$15&lt;0.000001,0,IF($C598&gt;='H-32A-WP06 - Debt Service'!AN$24,'H-32A-WP06 - Debt Service'!AN$27/12,0)),"-")</f>
        <v>0</v>
      </c>
      <c r="AR598" s="261">
        <f>IFERROR(IF(-SUM(AR$20:AR597)+AR$15&lt;0.000001,0,IF($C598&gt;='H-32A-WP06 - Debt Service'!AO$24,'H-32A-WP06 - Debt Service'!AO$27/12,0)),"-")</f>
        <v>0</v>
      </c>
      <c r="AS598" s="261">
        <f>IFERROR(IF(-SUM(AS$20:AS597)+AS$15&lt;0.000001,0,IF($C598&gt;='H-32A-WP06 - Debt Service'!AP$24,'H-32A-WP06 - Debt Service'!AP$27/12,0)),"-")</f>
        <v>0</v>
      </c>
      <c r="AT598" s="261">
        <f>IFERROR(IF(-SUM(AT$20:AT597)+AT$15&lt;0.000001,0,IF($C598&gt;='H-32A-WP06 - Debt Service'!AQ$24,'H-32A-WP06 - Debt Service'!AQ$27/12,0)),"-")</f>
        <v>0</v>
      </c>
    </row>
    <row r="599" spans="2:46" x14ac:dyDescent="0.35">
      <c r="B599" s="252">
        <f t="shared" si="39"/>
        <v>2067</v>
      </c>
      <c r="C599" s="273">
        <f t="shared" si="41"/>
        <v>61088</v>
      </c>
      <c r="D599" s="273"/>
      <c r="E599" s="261">
        <f>IFERROR(IF(-SUM(E$20:E598)+E$15&lt;0.000001,0,IF($C599&gt;='H-32A-WP06 - Debt Service'!C$24,'H-32A-WP06 - Debt Service'!C$27/12,0)),"-")</f>
        <v>0</v>
      </c>
      <c r="F599" s="261">
        <f>IFERROR(IF(-SUM(F$20:F598)+F$15&lt;0.000001,0,IF($C599&gt;='H-32A-WP06 - Debt Service'!D$24,'H-32A-WP06 - Debt Service'!D$27/12,0)),"-")</f>
        <v>0</v>
      </c>
      <c r="G599" s="261">
        <f>IFERROR(IF(-SUM(G$20:G598)+G$15&lt;0.000001,0,IF($C599&gt;='H-32A-WP06 - Debt Service'!E$24,'H-32A-WP06 - Debt Service'!E$27/12,0)),"-")</f>
        <v>0</v>
      </c>
      <c r="H599" s="261">
        <f>IFERROR(IF(-SUM(H$20:H598)+H$15&lt;0.000001,0,IF($C599&gt;='H-32A-WP06 - Debt Service'!F$24,'H-32A-WP06 - Debt Service'!F$27/12,0)),"-")</f>
        <v>0</v>
      </c>
      <c r="I599" s="261">
        <f>IFERROR(IF(-SUM(I$20:I598)+I$15&lt;0.000001,0,IF($C599&gt;='H-32A-WP06 - Debt Service'!G$24,'H-32A-WP06 - Debt Service'!G$27/12,0)),"-")</f>
        <v>0</v>
      </c>
      <c r="J599" s="261">
        <f>IFERROR(IF(-SUM(J$20:J598)+J$15&lt;0.000001,0,IF($C599&gt;='H-32A-WP06 - Debt Service'!H$24,'H-32A-WP06 - Debt Service'!H$27/12,0)),"-")</f>
        <v>0</v>
      </c>
      <c r="K599" s="261">
        <f>IFERROR(IF(-SUM(K$20:K598)+K$15&lt;0.000001,0,IF($C599&gt;='H-32A-WP06 - Debt Service'!I$24,'H-32A-WP06 - Debt Service'!I$27/12,0)),"-")</f>
        <v>0</v>
      </c>
      <c r="L599" s="261">
        <f>IFERROR(IF(-SUM(L$20:L598)+L$15&lt;0.000001,0,IF($C599&gt;='H-32A-WP06 - Debt Service'!J$24,'H-32A-WP06 - Debt Service'!J$27/12,0)),"-")</f>
        <v>0</v>
      </c>
      <c r="M599" s="261">
        <f>IFERROR(IF(-SUM(M$20:M598)+M$15&lt;0.000001,0,IF($C599&gt;='H-32A-WP06 - Debt Service'!K$24,'H-32A-WP06 - Debt Service'!K$27/12,0)),"-")</f>
        <v>0</v>
      </c>
      <c r="N599" s="261"/>
      <c r="O599" s="261"/>
      <c r="P599" s="261">
        <f>IFERROR(IF(-SUM(P$20:P598)+P$15&lt;0.000001,0,IF($C599&gt;='H-32A-WP06 - Debt Service'!M$24,'H-32A-WP06 - Debt Service'!M$27/12,0)),"-")</f>
        <v>0</v>
      </c>
      <c r="Q599" s="261">
        <f>IFERROR(IF(-SUM(Q$20:Q598)+Q$15&lt;0.000001,0,IF($C599&gt;='H-32A-WP06 - Debt Service'!L$24,'H-32A-WP06 - Debt Service'!L$27/12,0)),"-")</f>
        <v>0</v>
      </c>
      <c r="R599" s="261">
        <f>IFERROR(IF(-SUM(R$20:R598)+R$15&lt;0.000001,0,IF($C599&gt;='H-32A-WP06 - Debt Service'!S$24,'H-32A-WP06 - Debt Service'!S$27/12,0)),"-")</f>
        <v>0</v>
      </c>
      <c r="S599" s="261">
        <f>IFERROR(IF(-SUM(S$20:S598)+S$15&lt;0.000001,0,IF($C599&gt;='H-32A-WP06 - Debt Service'!O$24,'H-32A-WP06 - Debt Service'!O$27/12,0)),"-")</f>
        <v>0</v>
      </c>
      <c r="T599" s="261">
        <f>IFERROR(IF(-SUM(T$20:T598)+T$15&lt;0.000001,0,IF($C599&gt;='H-32A-WP06 - Debt Service'!#REF!,'H-32A-WP06 - Debt Service'!#REF!/12,0)),"-")</f>
        <v>0</v>
      </c>
      <c r="U599" s="261">
        <f>IFERROR(IF(-SUM(U$20:U598)+U$15&lt;0.000001,0,IF($C599&gt;='H-32A-WP06 - Debt Service'!T$24,'H-32A-WP06 - Debt Service'!T$27/12,0)),"-")</f>
        <v>0</v>
      </c>
      <c r="V599" s="261">
        <f>IFERROR(IF(-SUM(V$20:V598)+V$15&lt;0.000001,0,IF($C599&gt;='H-32A-WP06 - Debt Service'!N$24,'H-32A-WP06 - Debt Service'!N$27/12,0)),"-")</f>
        <v>0</v>
      </c>
      <c r="W599" s="261">
        <f>IFERROR(IF(-SUM(W$20:W598)+W$15&lt;0.000001,0,IF($C599&gt;='H-32A-WP06 - Debt Service'!Q$24,'H-32A-WP06 - Debt Service'!Q$27/12,0)),"-")</f>
        <v>0</v>
      </c>
      <c r="X599" s="261">
        <f>IFERROR(IF(-SUM(X$20:X598)+X$15&lt;0.000001,0,IF($C599&gt;='H-32A-WP06 - Debt Service'!T$24,'H-32A-WP06 - Debt Service'!T$27/12,0)),"-")</f>
        <v>0</v>
      </c>
      <c r="Y599" s="261">
        <f>IFERROR(IF(-SUM(Y$20:Y598)+Y$15&lt;0.000001,0,IF($C599&gt;='H-32A-WP06 - Debt Service'!#REF!,'H-32A-WP06 - Debt Service'!#REF!/12,0)),"-")</f>
        <v>0</v>
      </c>
      <c r="Z599" s="261">
        <f>IFERROR(IF(-SUM(Z$20:Z598)+Z$15&lt;0.000001,0,IF($C599&gt;='H-32A-WP06 - Debt Service'!S$24,'H-32A-WP06 - Debt Service'!S$27/12,0)),"-")</f>
        <v>0</v>
      </c>
      <c r="AA599" s="261">
        <f>IFERROR(IF(-SUM(AA$20:AA598)+AA$15&lt;0.000001,0,IF($C599&gt;='H-32A-WP06 - Debt Service'!R$24,'H-32A-WP06 - Debt Service'!R$27/12,0)),"-")</f>
        <v>0</v>
      </c>
      <c r="AB599" s="261">
        <f>IFERROR(IF(-SUM(AB$20:AB598)+AB$15&lt;0.000001,0,IF($C599&gt;='H-32A-WP06 - Debt Service'!P$24,'H-32A-WP06 - Debt Service'!P$27/12,0)),"-")</f>
        <v>0</v>
      </c>
      <c r="AC599" s="261">
        <f>IFERROR(IF(-SUM(AC$20:AC598)+AC$15&lt;0.000001,0,IF($C599&gt;='H-32A-WP06 - Debt Service'!#REF!,'H-32A-WP06 - Debt Service'!#REF!/12,0)),"-")</f>
        <v>0</v>
      </c>
      <c r="AD599" s="261">
        <f>IFERROR(IF(-SUM(AD$20:AD598)+AD$15&lt;0.000001,0,IF($C599&gt;='H-32A-WP06 - Debt Service'!#REF!,'H-32A-WP06 - Debt Service'!#REF!/12,0)),"-")</f>
        <v>0</v>
      </c>
      <c r="AE599" s="261">
        <f>IFERROR(IF(-SUM(AE$20:AE598)+AE$15&lt;0.000001,0,IF($C599&gt;='H-32A-WP06 - Debt Service'!#REF!,'H-32A-WP06 - Debt Service'!#REF!/12,0)),"-")</f>
        <v>0</v>
      </c>
      <c r="AF599" s="261">
        <f>IFERROR(IF(-SUM(AF$20:AF598)+AF$15&lt;0.000001,0,IF($C599&gt;='H-32A-WP06 - Debt Service'!#REF!,'H-32A-WP06 - Debt Service'!#REF!/12,0)),"-")</f>
        <v>0</v>
      </c>
      <c r="AH599" s="252">
        <f t="shared" si="40"/>
        <v>2067</v>
      </c>
      <c r="AI599" s="273">
        <f t="shared" si="42"/>
        <v>61088</v>
      </c>
      <c r="AJ599" s="273"/>
      <c r="AK599" s="261" t="str">
        <f>IFERROR(IF(-SUM(AK$20:AK598)+AK$15&lt;0.000001,0,IF($C599&gt;='H-32A-WP06 - Debt Service'!AH$24,'H-32A-WP06 - Debt Service'!AH$27/12,0)),"-")</f>
        <v>-</v>
      </c>
      <c r="AL599" s="261">
        <f>IFERROR(IF(-SUM(AL$20:AL598)+AL$15&lt;0.000001,0,IF($C599&gt;='H-32A-WP06 - Debt Service'!AI$24,'H-32A-WP06 - Debt Service'!AI$27/12,0)),"-")</f>
        <v>0</v>
      </c>
      <c r="AM599" s="261">
        <f>IFERROR(IF(-SUM(AM$20:AM598)+AM$15&lt;0.000001,0,IF($C599&gt;='H-32A-WP06 - Debt Service'!AJ$24,'H-32A-WP06 - Debt Service'!AJ$27/12,0)),"-")</f>
        <v>0</v>
      </c>
      <c r="AN599" s="261">
        <f>IFERROR(IF(-SUM(AN$20:AN598)+AN$15&lt;0.000001,0,IF($C599&gt;='H-32A-WP06 - Debt Service'!AK$24,'H-32A-WP06 - Debt Service'!AK$27/12,0)),"-")</f>
        <v>0</v>
      </c>
      <c r="AO599" s="261">
        <f>IFERROR(IF(-SUM(AO$20:AO598)+AO$15&lt;0.000001,0,IF($C599&gt;='H-32A-WP06 - Debt Service'!AL$24,'H-32A-WP06 - Debt Service'!AL$27/12,0)),"-")</f>
        <v>0</v>
      </c>
      <c r="AP599" s="261">
        <f>IFERROR(IF(-SUM(AP$20:AP598)+AP$15&lt;0.000001,0,IF($C599&gt;='H-32A-WP06 - Debt Service'!AM$24,'H-32A-WP06 - Debt Service'!AM$27/12,0)),"-")</f>
        <v>0</v>
      </c>
      <c r="AQ599" s="261">
        <f>IFERROR(IF(-SUM(AQ$20:AQ598)+AQ$15&lt;0.000001,0,IF($C599&gt;='H-32A-WP06 - Debt Service'!AN$24,'H-32A-WP06 - Debt Service'!AN$27/12,0)),"-")</f>
        <v>0</v>
      </c>
      <c r="AR599" s="261">
        <f>IFERROR(IF(-SUM(AR$20:AR598)+AR$15&lt;0.000001,0,IF($C599&gt;='H-32A-WP06 - Debt Service'!AO$24,'H-32A-WP06 - Debt Service'!AO$27/12,0)),"-")</f>
        <v>0</v>
      </c>
      <c r="AS599" s="261">
        <f>IFERROR(IF(-SUM(AS$20:AS598)+AS$15&lt;0.000001,0,IF($C599&gt;='H-32A-WP06 - Debt Service'!AP$24,'H-32A-WP06 - Debt Service'!AP$27/12,0)),"-")</f>
        <v>0</v>
      </c>
      <c r="AT599" s="261">
        <f>IFERROR(IF(-SUM(AT$20:AT598)+AT$15&lt;0.000001,0,IF($C599&gt;='H-32A-WP06 - Debt Service'!AQ$24,'H-32A-WP06 - Debt Service'!AQ$27/12,0)),"-")</f>
        <v>0</v>
      </c>
    </row>
    <row r="600" spans="2:46" x14ac:dyDescent="0.35">
      <c r="B600" s="252">
        <f t="shared" si="39"/>
        <v>2067</v>
      </c>
      <c r="C600" s="273">
        <f t="shared" si="41"/>
        <v>61118</v>
      </c>
      <c r="D600" s="273"/>
      <c r="E600" s="261">
        <f>IFERROR(IF(-SUM(E$20:E599)+E$15&lt;0.000001,0,IF($C600&gt;='H-32A-WP06 - Debt Service'!C$24,'H-32A-WP06 - Debt Service'!C$27/12,0)),"-")</f>
        <v>0</v>
      </c>
      <c r="F600" s="261">
        <f>IFERROR(IF(-SUM(F$20:F599)+F$15&lt;0.000001,0,IF($C600&gt;='H-32A-WP06 - Debt Service'!D$24,'H-32A-WP06 - Debt Service'!D$27/12,0)),"-")</f>
        <v>0</v>
      </c>
      <c r="G600" s="261">
        <f>IFERROR(IF(-SUM(G$20:G599)+G$15&lt;0.000001,0,IF($C600&gt;='H-32A-WP06 - Debt Service'!E$24,'H-32A-WP06 - Debt Service'!E$27/12,0)),"-")</f>
        <v>0</v>
      </c>
      <c r="H600" s="261">
        <f>IFERROR(IF(-SUM(H$20:H599)+H$15&lt;0.000001,0,IF($C600&gt;='H-32A-WP06 - Debt Service'!F$24,'H-32A-WP06 - Debt Service'!F$27/12,0)),"-")</f>
        <v>0</v>
      </c>
      <c r="I600" s="261">
        <f>IFERROR(IF(-SUM(I$20:I599)+I$15&lt;0.000001,0,IF($C600&gt;='H-32A-WP06 - Debt Service'!G$24,'H-32A-WP06 - Debt Service'!G$27/12,0)),"-")</f>
        <v>0</v>
      </c>
      <c r="J600" s="261">
        <f>IFERROR(IF(-SUM(J$20:J599)+J$15&lt;0.000001,0,IF($C600&gt;='H-32A-WP06 - Debt Service'!H$24,'H-32A-WP06 - Debt Service'!H$27/12,0)),"-")</f>
        <v>0</v>
      </c>
      <c r="K600" s="261">
        <f>IFERROR(IF(-SUM(K$20:K599)+K$15&lt;0.000001,0,IF($C600&gt;='H-32A-WP06 - Debt Service'!I$24,'H-32A-WP06 - Debt Service'!I$27/12,0)),"-")</f>
        <v>0</v>
      </c>
      <c r="L600" s="261">
        <f>IFERROR(IF(-SUM(L$20:L599)+L$15&lt;0.000001,0,IF($C600&gt;='H-32A-WP06 - Debt Service'!J$24,'H-32A-WP06 - Debt Service'!J$27/12,0)),"-")</f>
        <v>0</v>
      </c>
      <c r="M600" s="261">
        <f>IFERROR(IF(-SUM(M$20:M599)+M$15&lt;0.000001,0,IF($C600&gt;='H-32A-WP06 - Debt Service'!K$24,'H-32A-WP06 - Debt Service'!K$27/12,0)),"-")</f>
        <v>0</v>
      </c>
      <c r="N600" s="261"/>
      <c r="O600" s="261"/>
      <c r="P600" s="261">
        <f>IFERROR(IF(-SUM(P$20:P599)+P$15&lt;0.000001,0,IF($C600&gt;='H-32A-WP06 - Debt Service'!M$24,'H-32A-WP06 - Debt Service'!M$27/12,0)),"-")</f>
        <v>0</v>
      </c>
      <c r="Q600" s="261">
        <f>IFERROR(IF(-SUM(Q$20:Q599)+Q$15&lt;0.000001,0,IF($C600&gt;='H-32A-WP06 - Debt Service'!L$24,'H-32A-WP06 - Debt Service'!L$27/12,0)),"-")</f>
        <v>0</v>
      </c>
      <c r="R600" s="261">
        <f>IFERROR(IF(-SUM(R$20:R599)+R$15&lt;0.000001,0,IF($C600&gt;='H-32A-WP06 - Debt Service'!S$24,'H-32A-WP06 - Debt Service'!S$27/12,0)),"-")</f>
        <v>0</v>
      </c>
      <c r="S600" s="261">
        <f>IFERROR(IF(-SUM(S$20:S599)+S$15&lt;0.000001,0,IF($C600&gt;='H-32A-WP06 - Debt Service'!O$24,'H-32A-WP06 - Debt Service'!O$27/12,0)),"-")</f>
        <v>0</v>
      </c>
      <c r="T600" s="261">
        <f>IFERROR(IF(-SUM(T$20:T599)+T$15&lt;0.000001,0,IF($C600&gt;='H-32A-WP06 - Debt Service'!#REF!,'H-32A-WP06 - Debt Service'!#REF!/12,0)),"-")</f>
        <v>0</v>
      </c>
      <c r="U600" s="261">
        <f>IFERROR(IF(-SUM(U$20:U599)+U$15&lt;0.000001,0,IF($C600&gt;='H-32A-WP06 - Debt Service'!T$24,'H-32A-WP06 - Debt Service'!T$27/12,0)),"-")</f>
        <v>0</v>
      </c>
      <c r="V600" s="261">
        <f>IFERROR(IF(-SUM(V$20:V599)+V$15&lt;0.000001,0,IF($C600&gt;='H-32A-WP06 - Debt Service'!N$24,'H-32A-WP06 - Debt Service'!N$27/12,0)),"-")</f>
        <v>0</v>
      </c>
      <c r="W600" s="261">
        <f>IFERROR(IF(-SUM(W$20:W599)+W$15&lt;0.000001,0,IF($C600&gt;='H-32A-WP06 - Debt Service'!Q$24,'H-32A-WP06 - Debt Service'!Q$27/12,0)),"-")</f>
        <v>0</v>
      </c>
      <c r="X600" s="261">
        <f>IFERROR(IF(-SUM(X$20:X599)+X$15&lt;0.000001,0,IF($C600&gt;='H-32A-WP06 - Debt Service'!T$24,'H-32A-WP06 - Debt Service'!T$27/12,0)),"-")</f>
        <v>0</v>
      </c>
      <c r="Y600" s="261">
        <f>IFERROR(IF(-SUM(Y$20:Y599)+Y$15&lt;0.000001,0,IF($C600&gt;='H-32A-WP06 - Debt Service'!#REF!,'H-32A-WP06 - Debt Service'!#REF!/12,0)),"-")</f>
        <v>0</v>
      </c>
      <c r="Z600" s="261">
        <f>IFERROR(IF(-SUM(Z$20:Z599)+Z$15&lt;0.000001,0,IF($C600&gt;='H-32A-WP06 - Debt Service'!S$24,'H-32A-WP06 - Debt Service'!S$27/12,0)),"-")</f>
        <v>0</v>
      </c>
      <c r="AA600" s="261">
        <f>IFERROR(IF(-SUM(AA$20:AA599)+AA$15&lt;0.000001,0,IF($C600&gt;='H-32A-WP06 - Debt Service'!R$24,'H-32A-WP06 - Debt Service'!R$27/12,0)),"-")</f>
        <v>0</v>
      </c>
      <c r="AB600" s="261">
        <f>IFERROR(IF(-SUM(AB$20:AB599)+AB$15&lt;0.000001,0,IF($C600&gt;='H-32A-WP06 - Debt Service'!P$24,'H-32A-WP06 - Debt Service'!P$27/12,0)),"-")</f>
        <v>0</v>
      </c>
      <c r="AC600" s="261">
        <f>IFERROR(IF(-SUM(AC$20:AC599)+AC$15&lt;0.000001,0,IF($C600&gt;='H-32A-WP06 - Debt Service'!#REF!,'H-32A-WP06 - Debt Service'!#REF!/12,0)),"-")</f>
        <v>0</v>
      </c>
      <c r="AD600" s="261">
        <f>IFERROR(IF(-SUM(AD$20:AD599)+AD$15&lt;0.000001,0,IF($C600&gt;='H-32A-WP06 - Debt Service'!#REF!,'H-32A-WP06 - Debt Service'!#REF!/12,0)),"-")</f>
        <v>0</v>
      </c>
      <c r="AE600" s="261">
        <f>IFERROR(IF(-SUM(AE$20:AE599)+AE$15&lt;0.000001,0,IF($C600&gt;='H-32A-WP06 - Debt Service'!#REF!,'H-32A-WP06 - Debt Service'!#REF!/12,0)),"-")</f>
        <v>0</v>
      </c>
      <c r="AF600" s="261">
        <f>IFERROR(IF(-SUM(AF$20:AF599)+AF$15&lt;0.000001,0,IF($C600&gt;='H-32A-WP06 - Debt Service'!#REF!,'H-32A-WP06 - Debt Service'!#REF!/12,0)),"-")</f>
        <v>0</v>
      </c>
      <c r="AH600" s="252">
        <f t="shared" si="40"/>
        <v>2067</v>
      </c>
      <c r="AI600" s="273">
        <f t="shared" si="42"/>
        <v>61118</v>
      </c>
      <c r="AJ600" s="273"/>
      <c r="AK600" s="261" t="str">
        <f>IFERROR(IF(-SUM(AK$20:AK599)+AK$15&lt;0.000001,0,IF($C600&gt;='H-32A-WP06 - Debt Service'!AH$24,'H-32A-WP06 - Debt Service'!AH$27/12,0)),"-")</f>
        <v>-</v>
      </c>
      <c r="AL600" s="261">
        <f>IFERROR(IF(-SUM(AL$20:AL599)+AL$15&lt;0.000001,0,IF($C600&gt;='H-32A-WP06 - Debt Service'!AI$24,'H-32A-WP06 - Debt Service'!AI$27/12,0)),"-")</f>
        <v>0</v>
      </c>
      <c r="AM600" s="261">
        <f>IFERROR(IF(-SUM(AM$20:AM599)+AM$15&lt;0.000001,0,IF($C600&gt;='H-32A-WP06 - Debt Service'!AJ$24,'H-32A-WP06 - Debt Service'!AJ$27/12,0)),"-")</f>
        <v>0</v>
      </c>
      <c r="AN600" s="261">
        <f>IFERROR(IF(-SUM(AN$20:AN599)+AN$15&lt;0.000001,0,IF($C600&gt;='H-32A-WP06 - Debt Service'!AK$24,'H-32A-WP06 - Debt Service'!AK$27/12,0)),"-")</f>
        <v>0</v>
      </c>
      <c r="AO600" s="261">
        <f>IFERROR(IF(-SUM(AO$20:AO599)+AO$15&lt;0.000001,0,IF($C600&gt;='H-32A-WP06 - Debt Service'!AL$24,'H-32A-WP06 - Debt Service'!AL$27/12,0)),"-")</f>
        <v>0</v>
      </c>
      <c r="AP600" s="261">
        <f>IFERROR(IF(-SUM(AP$20:AP599)+AP$15&lt;0.000001,0,IF($C600&gt;='H-32A-WP06 - Debt Service'!AM$24,'H-32A-WP06 - Debt Service'!AM$27/12,0)),"-")</f>
        <v>0</v>
      </c>
      <c r="AQ600" s="261">
        <f>IFERROR(IF(-SUM(AQ$20:AQ599)+AQ$15&lt;0.000001,0,IF($C600&gt;='H-32A-WP06 - Debt Service'!AN$24,'H-32A-WP06 - Debt Service'!AN$27/12,0)),"-")</f>
        <v>0</v>
      </c>
      <c r="AR600" s="261">
        <f>IFERROR(IF(-SUM(AR$20:AR599)+AR$15&lt;0.000001,0,IF($C600&gt;='H-32A-WP06 - Debt Service'!AO$24,'H-32A-WP06 - Debt Service'!AO$27/12,0)),"-")</f>
        <v>0</v>
      </c>
      <c r="AS600" s="261">
        <f>IFERROR(IF(-SUM(AS$20:AS599)+AS$15&lt;0.000001,0,IF($C600&gt;='H-32A-WP06 - Debt Service'!AP$24,'H-32A-WP06 - Debt Service'!AP$27/12,0)),"-")</f>
        <v>0</v>
      </c>
      <c r="AT600" s="261">
        <f>IFERROR(IF(-SUM(AT$20:AT599)+AT$15&lt;0.000001,0,IF($C600&gt;='H-32A-WP06 - Debt Service'!AQ$24,'H-32A-WP06 - Debt Service'!AQ$27/12,0)),"-")</f>
        <v>0</v>
      </c>
    </row>
    <row r="601" spans="2:46" x14ac:dyDescent="0.35">
      <c r="B601" s="252">
        <f t="shared" si="39"/>
        <v>2067</v>
      </c>
      <c r="C601" s="273">
        <f t="shared" si="41"/>
        <v>61149</v>
      </c>
      <c r="D601" s="273"/>
      <c r="E601" s="261">
        <f>IFERROR(IF(-SUM(E$20:E600)+E$15&lt;0.000001,0,IF($C601&gt;='H-32A-WP06 - Debt Service'!C$24,'H-32A-WP06 - Debt Service'!C$27/12,0)),"-")</f>
        <v>0</v>
      </c>
      <c r="F601" s="261">
        <f>IFERROR(IF(-SUM(F$20:F600)+F$15&lt;0.000001,0,IF($C601&gt;='H-32A-WP06 - Debt Service'!D$24,'H-32A-WP06 - Debt Service'!D$27/12,0)),"-")</f>
        <v>0</v>
      </c>
      <c r="G601" s="261">
        <f>IFERROR(IF(-SUM(G$20:G600)+G$15&lt;0.000001,0,IF($C601&gt;='H-32A-WP06 - Debt Service'!E$24,'H-32A-WP06 - Debt Service'!E$27/12,0)),"-")</f>
        <v>0</v>
      </c>
      <c r="H601" s="261">
        <f>IFERROR(IF(-SUM(H$20:H600)+H$15&lt;0.000001,0,IF($C601&gt;='H-32A-WP06 - Debt Service'!F$24,'H-32A-WP06 - Debt Service'!F$27/12,0)),"-")</f>
        <v>0</v>
      </c>
      <c r="I601" s="261">
        <f>IFERROR(IF(-SUM(I$20:I600)+I$15&lt;0.000001,0,IF($C601&gt;='H-32A-WP06 - Debt Service'!G$24,'H-32A-WP06 - Debt Service'!G$27/12,0)),"-")</f>
        <v>0</v>
      </c>
      <c r="J601" s="261">
        <f>IFERROR(IF(-SUM(J$20:J600)+J$15&lt;0.000001,0,IF($C601&gt;='H-32A-WP06 - Debt Service'!H$24,'H-32A-WP06 - Debt Service'!H$27/12,0)),"-")</f>
        <v>0</v>
      </c>
      <c r="K601" s="261">
        <f>IFERROR(IF(-SUM(K$20:K600)+K$15&lt;0.000001,0,IF($C601&gt;='H-32A-WP06 - Debt Service'!I$24,'H-32A-WP06 - Debt Service'!I$27/12,0)),"-")</f>
        <v>0</v>
      </c>
      <c r="L601" s="261">
        <f>IFERROR(IF(-SUM(L$20:L600)+L$15&lt;0.000001,0,IF($C601&gt;='H-32A-WP06 - Debt Service'!J$24,'H-32A-WP06 - Debt Service'!J$27/12,0)),"-")</f>
        <v>0</v>
      </c>
      <c r="M601" s="261">
        <f>IFERROR(IF(-SUM(M$20:M600)+M$15&lt;0.000001,0,IF($C601&gt;='H-32A-WP06 - Debt Service'!K$24,'H-32A-WP06 - Debt Service'!K$27/12,0)),"-")</f>
        <v>0</v>
      </c>
      <c r="N601" s="261"/>
      <c r="O601" s="261"/>
      <c r="P601" s="261">
        <f>IFERROR(IF(-SUM(P$20:P600)+P$15&lt;0.000001,0,IF($C601&gt;='H-32A-WP06 - Debt Service'!M$24,'H-32A-WP06 - Debt Service'!M$27/12,0)),"-")</f>
        <v>0</v>
      </c>
      <c r="Q601" s="261">
        <f>IFERROR(IF(-SUM(Q$20:Q600)+Q$15&lt;0.000001,0,IF($C601&gt;='H-32A-WP06 - Debt Service'!L$24,'H-32A-WP06 - Debt Service'!L$27/12,0)),"-")</f>
        <v>0</v>
      </c>
      <c r="R601" s="261">
        <f>IFERROR(IF(-SUM(R$20:R600)+R$15&lt;0.000001,0,IF($C601&gt;='H-32A-WP06 - Debt Service'!S$24,'H-32A-WP06 - Debt Service'!S$27/12,0)),"-")</f>
        <v>0</v>
      </c>
      <c r="S601" s="261">
        <f>IFERROR(IF(-SUM(S$20:S600)+S$15&lt;0.000001,0,IF($C601&gt;='H-32A-WP06 - Debt Service'!O$24,'H-32A-WP06 - Debt Service'!O$27/12,0)),"-")</f>
        <v>0</v>
      </c>
      <c r="T601" s="261">
        <f>IFERROR(IF(-SUM(T$20:T600)+T$15&lt;0.000001,0,IF($C601&gt;='H-32A-WP06 - Debt Service'!#REF!,'H-32A-WP06 - Debt Service'!#REF!/12,0)),"-")</f>
        <v>0</v>
      </c>
      <c r="U601" s="261">
        <f>IFERROR(IF(-SUM(U$20:U600)+U$15&lt;0.000001,0,IF($C601&gt;='H-32A-WP06 - Debt Service'!T$24,'H-32A-WP06 - Debt Service'!T$27/12,0)),"-")</f>
        <v>0</v>
      </c>
      <c r="V601" s="261">
        <f>IFERROR(IF(-SUM(V$20:V600)+V$15&lt;0.000001,0,IF($C601&gt;='H-32A-WP06 - Debt Service'!N$24,'H-32A-WP06 - Debt Service'!N$27/12,0)),"-")</f>
        <v>0</v>
      </c>
      <c r="W601" s="261">
        <f>IFERROR(IF(-SUM(W$20:W600)+W$15&lt;0.000001,0,IF($C601&gt;='H-32A-WP06 - Debt Service'!Q$24,'H-32A-WP06 - Debt Service'!Q$27/12,0)),"-")</f>
        <v>0</v>
      </c>
      <c r="X601" s="261">
        <f>IFERROR(IF(-SUM(X$20:X600)+X$15&lt;0.000001,0,IF($C601&gt;='H-32A-WP06 - Debt Service'!T$24,'H-32A-WP06 - Debt Service'!T$27/12,0)),"-")</f>
        <v>0</v>
      </c>
      <c r="Y601" s="261">
        <f>IFERROR(IF(-SUM(Y$20:Y600)+Y$15&lt;0.000001,0,IF($C601&gt;='H-32A-WP06 - Debt Service'!#REF!,'H-32A-WP06 - Debt Service'!#REF!/12,0)),"-")</f>
        <v>0</v>
      </c>
      <c r="Z601" s="261">
        <f>IFERROR(IF(-SUM(Z$20:Z600)+Z$15&lt;0.000001,0,IF($C601&gt;='H-32A-WP06 - Debt Service'!S$24,'H-32A-WP06 - Debt Service'!S$27/12,0)),"-")</f>
        <v>0</v>
      </c>
      <c r="AA601" s="261">
        <f>IFERROR(IF(-SUM(AA$20:AA600)+AA$15&lt;0.000001,0,IF($C601&gt;='H-32A-WP06 - Debt Service'!R$24,'H-32A-WP06 - Debt Service'!R$27/12,0)),"-")</f>
        <v>0</v>
      </c>
      <c r="AB601" s="261">
        <f>IFERROR(IF(-SUM(AB$20:AB600)+AB$15&lt;0.000001,0,IF($C601&gt;='H-32A-WP06 - Debt Service'!P$24,'H-32A-WP06 - Debt Service'!P$27/12,0)),"-")</f>
        <v>0</v>
      </c>
      <c r="AC601" s="261">
        <f>IFERROR(IF(-SUM(AC$20:AC600)+AC$15&lt;0.000001,0,IF($C601&gt;='H-32A-WP06 - Debt Service'!#REF!,'H-32A-WP06 - Debt Service'!#REF!/12,0)),"-")</f>
        <v>0</v>
      </c>
      <c r="AD601" s="261">
        <f>IFERROR(IF(-SUM(AD$20:AD600)+AD$15&lt;0.000001,0,IF($C601&gt;='H-32A-WP06 - Debt Service'!#REF!,'H-32A-WP06 - Debt Service'!#REF!/12,0)),"-")</f>
        <v>0</v>
      </c>
      <c r="AE601" s="261">
        <f>IFERROR(IF(-SUM(AE$20:AE600)+AE$15&lt;0.000001,0,IF($C601&gt;='H-32A-WP06 - Debt Service'!#REF!,'H-32A-WP06 - Debt Service'!#REF!/12,0)),"-")</f>
        <v>0</v>
      </c>
      <c r="AF601" s="261">
        <f>IFERROR(IF(-SUM(AF$20:AF600)+AF$15&lt;0.000001,0,IF($C601&gt;='H-32A-WP06 - Debt Service'!#REF!,'H-32A-WP06 - Debt Service'!#REF!/12,0)),"-")</f>
        <v>0</v>
      </c>
      <c r="AH601" s="252">
        <f t="shared" si="40"/>
        <v>2067</v>
      </c>
      <c r="AI601" s="273">
        <f t="shared" si="42"/>
        <v>61149</v>
      </c>
      <c r="AJ601" s="273"/>
      <c r="AK601" s="261" t="str">
        <f>IFERROR(IF(-SUM(AK$20:AK600)+AK$15&lt;0.000001,0,IF($C601&gt;='H-32A-WP06 - Debt Service'!AH$24,'H-32A-WP06 - Debt Service'!AH$27/12,0)),"-")</f>
        <v>-</v>
      </c>
      <c r="AL601" s="261">
        <f>IFERROR(IF(-SUM(AL$20:AL600)+AL$15&lt;0.000001,0,IF($C601&gt;='H-32A-WP06 - Debt Service'!AI$24,'H-32A-WP06 - Debt Service'!AI$27/12,0)),"-")</f>
        <v>0</v>
      </c>
      <c r="AM601" s="261">
        <f>IFERROR(IF(-SUM(AM$20:AM600)+AM$15&lt;0.000001,0,IF($C601&gt;='H-32A-WP06 - Debt Service'!AJ$24,'H-32A-WP06 - Debt Service'!AJ$27/12,0)),"-")</f>
        <v>0</v>
      </c>
      <c r="AN601" s="261">
        <f>IFERROR(IF(-SUM(AN$20:AN600)+AN$15&lt;0.000001,0,IF($C601&gt;='H-32A-WP06 - Debt Service'!AK$24,'H-32A-WP06 - Debt Service'!AK$27/12,0)),"-")</f>
        <v>0</v>
      </c>
      <c r="AO601" s="261">
        <f>IFERROR(IF(-SUM(AO$20:AO600)+AO$15&lt;0.000001,0,IF($C601&gt;='H-32A-WP06 - Debt Service'!AL$24,'H-32A-WP06 - Debt Service'!AL$27/12,0)),"-")</f>
        <v>0</v>
      </c>
      <c r="AP601" s="261">
        <f>IFERROR(IF(-SUM(AP$20:AP600)+AP$15&lt;0.000001,0,IF($C601&gt;='H-32A-WP06 - Debt Service'!AM$24,'H-32A-WP06 - Debt Service'!AM$27/12,0)),"-")</f>
        <v>0</v>
      </c>
      <c r="AQ601" s="261">
        <f>IFERROR(IF(-SUM(AQ$20:AQ600)+AQ$15&lt;0.000001,0,IF($C601&gt;='H-32A-WP06 - Debt Service'!AN$24,'H-32A-WP06 - Debt Service'!AN$27/12,0)),"-")</f>
        <v>0</v>
      </c>
      <c r="AR601" s="261">
        <f>IFERROR(IF(-SUM(AR$20:AR600)+AR$15&lt;0.000001,0,IF($C601&gt;='H-32A-WP06 - Debt Service'!AO$24,'H-32A-WP06 - Debt Service'!AO$27/12,0)),"-")</f>
        <v>0</v>
      </c>
      <c r="AS601" s="261">
        <f>IFERROR(IF(-SUM(AS$20:AS600)+AS$15&lt;0.000001,0,IF($C601&gt;='H-32A-WP06 - Debt Service'!AP$24,'H-32A-WP06 - Debt Service'!AP$27/12,0)),"-")</f>
        <v>0</v>
      </c>
      <c r="AT601" s="261">
        <f>IFERROR(IF(-SUM(AT$20:AT600)+AT$15&lt;0.000001,0,IF($C601&gt;='H-32A-WP06 - Debt Service'!AQ$24,'H-32A-WP06 - Debt Service'!AQ$27/12,0)),"-")</f>
        <v>0</v>
      </c>
    </row>
    <row r="602" spans="2:46" x14ac:dyDescent="0.35">
      <c r="B602" s="252">
        <f t="shared" si="39"/>
        <v>2067</v>
      </c>
      <c r="C602" s="273">
        <f t="shared" si="41"/>
        <v>61179</v>
      </c>
      <c r="D602" s="273"/>
      <c r="E602" s="261">
        <f>IFERROR(IF(-SUM(E$20:E601)+E$15&lt;0.000001,0,IF($C602&gt;='H-32A-WP06 - Debt Service'!C$24,'H-32A-WP06 - Debt Service'!C$27/12,0)),"-")</f>
        <v>0</v>
      </c>
      <c r="F602" s="261">
        <f>IFERROR(IF(-SUM(F$20:F601)+F$15&lt;0.000001,0,IF($C602&gt;='H-32A-WP06 - Debt Service'!D$24,'H-32A-WP06 - Debt Service'!D$27/12,0)),"-")</f>
        <v>0</v>
      </c>
      <c r="G602" s="261">
        <f>IFERROR(IF(-SUM(G$20:G601)+G$15&lt;0.000001,0,IF($C602&gt;='H-32A-WP06 - Debt Service'!E$24,'H-32A-WP06 - Debt Service'!E$27/12,0)),"-")</f>
        <v>0</v>
      </c>
      <c r="H602" s="261">
        <f>IFERROR(IF(-SUM(H$20:H601)+H$15&lt;0.000001,0,IF($C602&gt;='H-32A-WP06 - Debt Service'!F$24,'H-32A-WP06 - Debt Service'!F$27/12,0)),"-")</f>
        <v>0</v>
      </c>
      <c r="I602" s="261">
        <f>IFERROR(IF(-SUM(I$20:I601)+I$15&lt;0.000001,0,IF($C602&gt;='H-32A-WP06 - Debt Service'!G$24,'H-32A-WP06 - Debt Service'!G$27/12,0)),"-")</f>
        <v>0</v>
      </c>
      <c r="J602" s="261">
        <f>IFERROR(IF(-SUM(J$20:J601)+J$15&lt;0.000001,0,IF($C602&gt;='H-32A-WP06 - Debt Service'!H$24,'H-32A-WP06 - Debt Service'!H$27/12,0)),"-")</f>
        <v>0</v>
      </c>
      <c r="K602" s="261">
        <f>IFERROR(IF(-SUM(K$20:K601)+K$15&lt;0.000001,0,IF($C602&gt;='H-32A-WP06 - Debt Service'!I$24,'H-32A-WP06 - Debt Service'!I$27/12,0)),"-")</f>
        <v>0</v>
      </c>
      <c r="L602" s="261">
        <f>IFERROR(IF(-SUM(L$20:L601)+L$15&lt;0.000001,0,IF($C602&gt;='H-32A-WP06 - Debt Service'!J$24,'H-32A-WP06 - Debt Service'!J$27/12,0)),"-")</f>
        <v>0</v>
      </c>
      <c r="M602" s="261">
        <f>IFERROR(IF(-SUM(M$20:M601)+M$15&lt;0.000001,0,IF($C602&gt;='H-32A-WP06 - Debt Service'!K$24,'H-32A-WP06 - Debt Service'!K$27/12,0)),"-")</f>
        <v>0</v>
      </c>
      <c r="N602" s="261"/>
      <c r="O602" s="261"/>
      <c r="P602" s="261">
        <f>IFERROR(IF(-SUM(P$20:P601)+P$15&lt;0.000001,0,IF($C602&gt;='H-32A-WP06 - Debt Service'!M$24,'H-32A-WP06 - Debt Service'!M$27/12,0)),"-")</f>
        <v>0</v>
      </c>
      <c r="Q602" s="261">
        <f>IFERROR(IF(-SUM(Q$20:Q601)+Q$15&lt;0.000001,0,IF($C602&gt;='H-32A-WP06 - Debt Service'!L$24,'H-32A-WP06 - Debt Service'!L$27/12,0)),"-")</f>
        <v>0</v>
      </c>
      <c r="R602" s="261">
        <f>IFERROR(IF(-SUM(R$20:R601)+R$15&lt;0.000001,0,IF($C602&gt;='H-32A-WP06 - Debt Service'!S$24,'H-32A-WP06 - Debt Service'!S$27/12,0)),"-")</f>
        <v>0</v>
      </c>
      <c r="S602" s="261">
        <f>IFERROR(IF(-SUM(S$20:S601)+S$15&lt;0.000001,0,IF($C602&gt;='H-32A-WP06 - Debt Service'!O$24,'H-32A-WP06 - Debt Service'!O$27/12,0)),"-")</f>
        <v>0</v>
      </c>
      <c r="T602" s="261">
        <f>IFERROR(IF(-SUM(T$20:T601)+T$15&lt;0.000001,0,IF($C602&gt;='H-32A-WP06 - Debt Service'!#REF!,'H-32A-WP06 - Debt Service'!#REF!/12,0)),"-")</f>
        <v>0</v>
      </c>
      <c r="U602" s="261">
        <f>IFERROR(IF(-SUM(U$20:U601)+U$15&lt;0.000001,0,IF($C602&gt;='H-32A-WP06 - Debt Service'!T$24,'H-32A-WP06 - Debt Service'!T$27/12,0)),"-")</f>
        <v>0</v>
      </c>
      <c r="V602" s="261">
        <f>IFERROR(IF(-SUM(V$20:V601)+V$15&lt;0.000001,0,IF($C602&gt;='H-32A-WP06 - Debt Service'!N$24,'H-32A-WP06 - Debt Service'!N$27/12,0)),"-")</f>
        <v>0</v>
      </c>
      <c r="W602" s="261">
        <f>IFERROR(IF(-SUM(W$20:W601)+W$15&lt;0.000001,0,IF($C602&gt;='H-32A-WP06 - Debt Service'!Q$24,'H-32A-WP06 - Debt Service'!Q$27/12,0)),"-")</f>
        <v>0</v>
      </c>
      <c r="X602" s="261">
        <f>IFERROR(IF(-SUM(X$20:X601)+X$15&lt;0.000001,0,IF($C602&gt;='H-32A-WP06 - Debt Service'!T$24,'H-32A-WP06 - Debt Service'!T$27/12,0)),"-")</f>
        <v>0</v>
      </c>
      <c r="Y602" s="261">
        <f>IFERROR(IF(-SUM(Y$20:Y601)+Y$15&lt;0.000001,0,IF($C602&gt;='H-32A-WP06 - Debt Service'!#REF!,'H-32A-WP06 - Debt Service'!#REF!/12,0)),"-")</f>
        <v>0</v>
      </c>
      <c r="Z602" s="261">
        <f>IFERROR(IF(-SUM(Z$20:Z601)+Z$15&lt;0.000001,0,IF($C602&gt;='H-32A-WP06 - Debt Service'!S$24,'H-32A-WP06 - Debt Service'!S$27/12,0)),"-")</f>
        <v>0</v>
      </c>
      <c r="AA602" s="261">
        <f>IFERROR(IF(-SUM(AA$20:AA601)+AA$15&lt;0.000001,0,IF($C602&gt;='H-32A-WP06 - Debt Service'!R$24,'H-32A-WP06 - Debt Service'!R$27/12,0)),"-")</f>
        <v>0</v>
      </c>
      <c r="AB602" s="261">
        <f>IFERROR(IF(-SUM(AB$20:AB601)+AB$15&lt;0.000001,0,IF($C602&gt;='H-32A-WP06 - Debt Service'!P$24,'H-32A-WP06 - Debt Service'!P$27/12,0)),"-")</f>
        <v>0</v>
      </c>
      <c r="AC602" s="261">
        <f>IFERROR(IF(-SUM(AC$20:AC601)+AC$15&lt;0.000001,0,IF($C602&gt;='H-32A-WP06 - Debt Service'!#REF!,'H-32A-WP06 - Debt Service'!#REF!/12,0)),"-")</f>
        <v>0</v>
      </c>
      <c r="AD602" s="261">
        <f>IFERROR(IF(-SUM(AD$20:AD601)+AD$15&lt;0.000001,0,IF($C602&gt;='H-32A-WP06 - Debt Service'!#REF!,'H-32A-WP06 - Debt Service'!#REF!/12,0)),"-")</f>
        <v>0</v>
      </c>
      <c r="AE602" s="261">
        <f>IFERROR(IF(-SUM(AE$20:AE601)+AE$15&lt;0.000001,0,IF($C602&gt;='H-32A-WP06 - Debt Service'!#REF!,'H-32A-WP06 - Debt Service'!#REF!/12,0)),"-")</f>
        <v>0</v>
      </c>
      <c r="AF602" s="261">
        <f>IFERROR(IF(-SUM(AF$20:AF601)+AF$15&lt;0.000001,0,IF($C602&gt;='H-32A-WP06 - Debt Service'!#REF!,'H-32A-WP06 - Debt Service'!#REF!/12,0)),"-")</f>
        <v>0</v>
      </c>
      <c r="AH602" s="252">
        <f t="shared" si="40"/>
        <v>2067</v>
      </c>
      <c r="AI602" s="273">
        <f t="shared" si="42"/>
        <v>61179</v>
      </c>
      <c r="AJ602" s="273"/>
      <c r="AK602" s="261" t="str">
        <f>IFERROR(IF(-SUM(AK$20:AK601)+AK$15&lt;0.000001,0,IF($C602&gt;='H-32A-WP06 - Debt Service'!AH$24,'H-32A-WP06 - Debt Service'!AH$27/12,0)),"-")</f>
        <v>-</v>
      </c>
      <c r="AL602" s="261">
        <f>IFERROR(IF(-SUM(AL$20:AL601)+AL$15&lt;0.000001,0,IF($C602&gt;='H-32A-WP06 - Debt Service'!AI$24,'H-32A-WP06 - Debt Service'!AI$27/12,0)),"-")</f>
        <v>0</v>
      </c>
      <c r="AM602" s="261">
        <f>IFERROR(IF(-SUM(AM$20:AM601)+AM$15&lt;0.000001,0,IF($C602&gt;='H-32A-WP06 - Debt Service'!AJ$24,'H-32A-WP06 - Debt Service'!AJ$27/12,0)),"-")</f>
        <v>0</v>
      </c>
      <c r="AN602" s="261">
        <f>IFERROR(IF(-SUM(AN$20:AN601)+AN$15&lt;0.000001,0,IF($C602&gt;='H-32A-WP06 - Debt Service'!AK$24,'H-32A-WP06 - Debt Service'!AK$27/12,0)),"-")</f>
        <v>0</v>
      </c>
      <c r="AO602" s="261">
        <f>IFERROR(IF(-SUM(AO$20:AO601)+AO$15&lt;0.000001,0,IF($C602&gt;='H-32A-WP06 - Debt Service'!AL$24,'H-32A-WP06 - Debt Service'!AL$27/12,0)),"-")</f>
        <v>0</v>
      </c>
      <c r="AP602" s="261">
        <f>IFERROR(IF(-SUM(AP$20:AP601)+AP$15&lt;0.000001,0,IF($C602&gt;='H-32A-WP06 - Debt Service'!AM$24,'H-32A-WP06 - Debt Service'!AM$27/12,0)),"-")</f>
        <v>0</v>
      </c>
      <c r="AQ602" s="261">
        <f>IFERROR(IF(-SUM(AQ$20:AQ601)+AQ$15&lt;0.000001,0,IF($C602&gt;='H-32A-WP06 - Debt Service'!AN$24,'H-32A-WP06 - Debt Service'!AN$27/12,0)),"-")</f>
        <v>0</v>
      </c>
      <c r="AR602" s="261">
        <f>IFERROR(IF(-SUM(AR$20:AR601)+AR$15&lt;0.000001,0,IF($C602&gt;='H-32A-WP06 - Debt Service'!AO$24,'H-32A-WP06 - Debt Service'!AO$27/12,0)),"-")</f>
        <v>0</v>
      </c>
      <c r="AS602" s="261">
        <f>IFERROR(IF(-SUM(AS$20:AS601)+AS$15&lt;0.000001,0,IF($C602&gt;='H-32A-WP06 - Debt Service'!AP$24,'H-32A-WP06 - Debt Service'!AP$27/12,0)),"-")</f>
        <v>0</v>
      </c>
      <c r="AT602" s="261">
        <f>IFERROR(IF(-SUM(AT$20:AT601)+AT$15&lt;0.000001,0,IF($C602&gt;='H-32A-WP06 - Debt Service'!AQ$24,'H-32A-WP06 - Debt Service'!AQ$27/12,0)),"-")</f>
        <v>0</v>
      </c>
    </row>
    <row r="603" spans="2:46" x14ac:dyDescent="0.35">
      <c r="B603" s="252">
        <f t="shared" si="39"/>
        <v>2067</v>
      </c>
      <c r="C603" s="273">
        <f t="shared" si="41"/>
        <v>61210</v>
      </c>
      <c r="D603" s="273"/>
      <c r="E603" s="261">
        <f>IFERROR(IF(-SUM(E$20:E602)+E$15&lt;0.000001,0,IF($C603&gt;='H-32A-WP06 - Debt Service'!C$24,'H-32A-WP06 - Debt Service'!C$27/12,0)),"-")</f>
        <v>0</v>
      </c>
      <c r="F603" s="261">
        <f>IFERROR(IF(-SUM(F$20:F602)+F$15&lt;0.000001,0,IF($C603&gt;='H-32A-WP06 - Debt Service'!D$24,'H-32A-WP06 - Debt Service'!D$27/12,0)),"-")</f>
        <v>0</v>
      </c>
      <c r="G603" s="261">
        <f>IFERROR(IF(-SUM(G$20:G602)+G$15&lt;0.000001,0,IF($C603&gt;='H-32A-WP06 - Debt Service'!E$24,'H-32A-WP06 - Debt Service'!E$27/12,0)),"-")</f>
        <v>0</v>
      </c>
      <c r="H603" s="261">
        <f>IFERROR(IF(-SUM(H$20:H602)+H$15&lt;0.000001,0,IF($C603&gt;='H-32A-WP06 - Debt Service'!F$24,'H-32A-WP06 - Debt Service'!F$27/12,0)),"-")</f>
        <v>0</v>
      </c>
      <c r="I603" s="261">
        <f>IFERROR(IF(-SUM(I$20:I602)+I$15&lt;0.000001,0,IF($C603&gt;='H-32A-WP06 - Debt Service'!G$24,'H-32A-WP06 - Debt Service'!G$27/12,0)),"-")</f>
        <v>0</v>
      </c>
      <c r="J603" s="261">
        <f>IFERROR(IF(-SUM(J$20:J602)+J$15&lt;0.000001,0,IF($C603&gt;='H-32A-WP06 - Debt Service'!H$24,'H-32A-WP06 - Debt Service'!H$27/12,0)),"-")</f>
        <v>0</v>
      </c>
      <c r="K603" s="261">
        <f>IFERROR(IF(-SUM(K$20:K602)+K$15&lt;0.000001,0,IF($C603&gt;='H-32A-WP06 - Debt Service'!I$24,'H-32A-WP06 - Debt Service'!I$27/12,0)),"-")</f>
        <v>0</v>
      </c>
      <c r="L603" s="261">
        <f>IFERROR(IF(-SUM(L$20:L602)+L$15&lt;0.000001,0,IF($C603&gt;='H-32A-WP06 - Debt Service'!J$24,'H-32A-WP06 - Debt Service'!J$27/12,0)),"-")</f>
        <v>0</v>
      </c>
      <c r="M603" s="261">
        <f>IFERROR(IF(-SUM(M$20:M602)+M$15&lt;0.000001,0,IF($C603&gt;='H-32A-WP06 - Debt Service'!K$24,'H-32A-WP06 - Debt Service'!K$27/12,0)),"-")</f>
        <v>0</v>
      </c>
      <c r="N603" s="261"/>
      <c r="O603" s="261"/>
      <c r="P603" s="261">
        <f>IFERROR(IF(-SUM(P$20:P602)+P$15&lt;0.000001,0,IF($C603&gt;='H-32A-WP06 - Debt Service'!M$24,'H-32A-WP06 - Debt Service'!M$27/12,0)),"-")</f>
        <v>0</v>
      </c>
      <c r="Q603" s="261">
        <f>IFERROR(IF(-SUM(Q$20:Q602)+Q$15&lt;0.000001,0,IF($C603&gt;='H-32A-WP06 - Debt Service'!L$24,'H-32A-WP06 - Debt Service'!L$27/12,0)),"-")</f>
        <v>0</v>
      </c>
      <c r="R603" s="261">
        <f>IFERROR(IF(-SUM(R$20:R602)+R$15&lt;0.000001,0,IF($C603&gt;='H-32A-WP06 - Debt Service'!S$24,'H-32A-WP06 - Debt Service'!S$27/12,0)),"-")</f>
        <v>0</v>
      </c>
      <c r="S603" s="261">
        <f>IFERROR(IF(-SUM(S$20:S602)+S$15&lt;0.000001,0,IF($C603&gt;='H-32A-WP06 - Debt Service'!O$24,'H-32A-WP06 - Debt Service'!O$27/12,0)),"-")</f>
        <v>0</v>
      </c>
      <c r="T603" s="261">
        <f>IFERROR(IF(-SUM(T$20:T602)+T$15&lt;0.000001,0,IF($C603&gt;='H-32A-WP06 - Debt Service'!#REF!,'H-32A-WP06 - Debt Service'!#REF!/12,0)),"-")</f>
        <v>0</v>
      </c>
      <c r="U603" s="261">
        <f>IFERROR(IF(-SUM(U$20:U602)+U$15&lt;0.000001,0,IF($C603&gt;='H-32A-WP06 - Debt Service'!T$24,'H-32A-WP06 - Debt Service'!T$27/12,0)),"-")</f>
        <v>0</v>
      </c>
      <c r="V603" s="261">
        <f>IFERROR(IF(-SUM(V$20:V602)+V$15&lt;0.000001,0,IF($C603&gt;='H-32A-WP06 - Debt Service'!N$24,'H-32A-WP06 - Debt Service'!N$27/12,0)),"-")</f>
        <v>0</v>
      </c>
      <c r="W603" s="261">
        <f>IFERROR(IF(-SUM(W$20:W602)+W$15&lt;0.000001,0,IF($C603&gt;='H-32A-WP06 - Debt Service'!Q$24,'H-32A-WP06 - Debt Service'!Q$27/12,0)),"-")</f>
        <v>0</v>
      </c>
      <c r="X603" s="261">
        <f>IFERROR(IF(-SUM(X$20:X602)+X$15&lt;0.000001,0,IF($C603&gt;='H-32A-WP06 - Debt Service'!T$24,'H-32A-WP06 - Debt Service'!T$27/12,0)),"-")</f>
        <v>0</v>
      </c>
      <c r="Y603" s="261">
        <f>IFERROR(IF(-SUM(Y$20:Y602)+Y$15&lt;0.000001,0,IF($C603&gt;='H-32A-WP06 - Debt Service'!#REF!,'H-32A-WP06 - Debt Service'!#REF!/12,0)),"-")</f>
        <v>0</v>
      </c>
      <c r="Z603" s="261">
        <f>IFERROR(IF(-SUM(Z$20:Z602)+Z$15&lt;0.000001,0,IF($C603&gt;='H-32A-WP06 - Debt Service'!S$24,'H-32A-WP06 - Debt Service'!S$27/12,0)),"-")</f>
        <v>0</v>
      </c>
      <c r="AA603" s="261">
        <f>IFERROR(IF(-SUM(AA$20:AA602)+AA$15&lt;0.000001,0,IF($C603&gt;='H-32A-WP06 - Debt Service'!R$24,'H-32A-WP06 - Debt Service'!R$27/12,0)),"-")</f>
        <v>0</v>
      </c>
      <c r="AB603" s="261">
        <f>IFERROR(IF(-SUM(AB$20:AB602)+AB$15&lt;0.000001,0,IF($C603&gt;='H-32A-WP06 - Debt Service'!P$24,'H-32A-WP06 - Debt Service'!P$27/12,0)),"-")</f>
        <v>0</v>
      </c>
      <c r="AC603" s="261">
        <f>IFERROR(IF(-SUM(AC$20:AC602)+AC$15&lt;0.000001,0,IF($C603&gt;='H-32A-WP06 - Debt Service'!#REF!,'H-32A-WP06 - Debt Service'!#REF!/12,0)),"-")</f>
        <v>0</v>
      </c>
      <c r="AD603" s="261">
        <f>IFERROR(IF(-SUM(AD$20:AD602)+AD$15&lt;0.000001,0,IF($C603&gt;='H-32A-WP06 - Debt Service'!#REF!,'H-32A-WP06 - Debt Service'!#REF!/12,0)),"-")</f>
        <v>0</v>
      </c>
      <c r="AE603" s="261">
        <f>IFERROR(IF(-SUM(AE$20:AE602)+AE$15&lt;0.000001,0,IF($C603&gt;='H-32A-WP06 - Debt Service'!#REF!,'H-32A-WP06 - Debt Service'!#REF!/12,0)),"-")</f>
        <v>0</v>
      </c>
      <c r="AF603" s="261">
        <f>IFERROR(IF(-SUM(AF$20:AF602)+AF$15&lt;0.000001,0,IF($C603&gt;='H-32A-WP06 - Debt Service'!#REF!,'H-32A-WP06 - Debt Service'!#REF!/12,0)),"-")</f>
        <v>0</v>
      </c>
      <c r="AH603" s="252">
        <f t="shared" si="40"/>
        <v>2067</v>
      </c>
      <c r="AI603" s="273">
        <f t="shared" si="42"/>
        <v>61210</v>
      </c>
      <c r="AJ603" s="273"/>
      <c r="AK603" s="261" t="str">
        <f>IFERROR(IF(-SUM(AK$20:AK602)+AK$15&lt;0.000001,0,IF($C603&gt;='H-32A-WP06 - Debt Service'!AH$24,'H-32A-WP06 - Debt Service'!AH$27/12,0)),"-")</f>
        <v>-</v>
      </c>
      <c r="AL603" s="261">
        <f>IFERROR(IF(-SUM(AL$20:AL602)+AL$15&lt;0.000001,0,IF($C603&gt;='H-32A-WP06 - Debt Service'!AI$24,'H-32A-WP06 - Debt Service'!AI$27/12,0)),"-")</f>
        <v>0</v>
      </c>
      <c r="AM603" s="261">
        <f>IFERROR(IF(-SUM(AM$20:AM602)+AM$15&lt;0.000001,0,IF($C603&gt;='H-32A-WP06 - Debt Service'!AJ$24,'H-32A-WP06 - Debt Service'!AJ$27/12,0)),"-")</f>
        <v>0</v>
      </c>
      <c r="AN603" s="261">
        <f>IFERROR(IF(-SUM(AN$20:AN602)+AN$15&lt;0.000001,0,IF($C603&gt;='H-32A-WP06 - Debt Service'!AK$24,'H-32A-WP06 - Debt Service'!AK$27/12,0)),"-")</f>
        <v>0</v>
      </c>
      <c r="AO603" s="261">
        <f>IFERROR(IF(-SUM(AO$20:AO602)+AO$15&lt;0.000001,0,IF($C603&gt;='H-32A-WP06 - Debt Service'!AL$24,'H-32A-WP06 - Debt Service'!AL$27/12,0)),"-")</f>
        <v>0</v>
      </c>
      <c r="AP603" s="261">
        <f>IFERROR(IF(-SUM(AP$20:AP602)+AP$15&lt;0.000001,0,IF($C603&gt;='H-32A-WP06 - Debt Service'!AM$24,'H-32A-WP06 - Debt Service'!AM$27/12,0)),"-")</f>
        <v>0</v>
      </c>
      <c r="AQ603" s="261">
        <f>IFERROR(IF(-SUM(AQ$20:AQ602)+AQ$15&lt;0.000001,0,IF($C603&gt;='H-32A-WP06 - Debt Service'!AN$24,'H-32A-WP06 - Debt Service'!AN$27/12,0)),"-")</f>
        <v>0</v>
      </c>
      <c r="AR603" s="261">
        <f>IFERROR(IF(-SUM(AR$20:AR602)+AR$15&lt;0.000001,0,IF($C603&gt;='H-32A-WP06 - Debt Service'!AO$24,'H-32A-WP06 - Debt Service'!AO$27/12,0)),"-")</f>
        <v>0</v>
      </c>
      <c r="AS603" s="261">
        <f>IFERROR(IF(-SUM(AS$20:AS602)+AS$15&lt;0.000001,0,IF($C603&gt;='H-32A-WP06 - Debt Service'!AP$24,'H-32A-WP06 - Debt Service'!AP$27/12,0)),"-")</f>
        <v>0</v>
      </c>
      <c r="AT603" s="261">
        <f>IFERROR(IF(-SUM(AT$20:AT602)+AT$15&lt;0.000001,0,IF($C603&gt;='H-32A-WP06 - Debt Service'!AQ$24,'H-32A-WP06 - Debt Service'!AQ$27/12,0)),"-")</f>
        <v>0</v>
      </c>
    </row>
    <row r="604" spans="2:46" x14ac:dyDescent="0.35">
      <c r="B604" s="252">
        <f t="shared" si="39"/>
        <v>2067</v>
      </c>
      <c r="C604" s="273">
        <f t="shared" si="41"/>
        <v>61241</v>
      </c>
      <c r="D604" s="273"/>
      <c r="E604" s="261">
        <f>IFERROR(IF(-SUM(E$20:E603)+E$15&lt;0.000001,0,IF($C604&gt;='H-32A-WP06 - Debt Service'!C$24,'H-32A-WP06 - Debt Service'!C$27/12,0)),"-")</f>
        <v>0</v>
      </c>
      <c r="F604" s="261">
        <f>IFERROR(IF(-SUM(F$20:F603)+F$15&lt;0.000001,0,IF($C604&gt;='H-32A-WP06 - Debt Service'!D$24,'H-32A-WP06 - Debt Service'!D$27/12,0)),"-")</f>
        <v>0</v>
      </c>
      <c r="G604" s="261">
        <f>IFERROR(IF(-SUM(G$20:G603)+G$15&lt;0.000001,0,IF($C604&gt;='H-32A-WP06 - Debt Service'!E$24,'H-32A-WP06 - Debt Service'!E$27/12,0)),"-")</f>
        <v>0</v>
      </c>
      <c r="H604" s="261">
        <f>IFERROR(IF(-SUM(H$20:H603)+H$15&lt;0.000001,0,IF($C604&gt;='H-32A-WP06 - Debt Service'!F$24,'H-32A-WP06 - Debt Service'!F$27/12,0)),"-")</f>
        <v>0</v>
      </c>
      <c r="I604" s="261">
        <f>IFERROR(IF(-SUM(I$20:I603)+I$15&lt;0.000001,0,IF($C604&gt;='H-32A-WP06 - Debt Service'!G$24,'H-32A-WP06 - Debt Service'!G$27/12,0)),"-")</f>
        <v>0</v>
      </c>
      <c r="J604" s="261">
        <f>IFERROR(IF(-SUM(J$20:J603)+J$15&lt;0.000001,0,IF($C604&gt;='H-32A-WP06 - Debt Service'!H$24,'H-32A-WP06 - Debt Service'!H$27/12,0)),"-")</f>
        <v>0</v>
      </c>
      <c r="K604" s="261">
        <f>IFERROR(IF(-SUM(K$20:K603)+K$15&lt;0.000001,0,IF($C604&gt;='H-32A-WP06 - Debt Service'!I$24,'H-32A-WP06 - Debt Service'!I$27/12,0)),"-")</f>
        <v>0</v>
      </c>
      <c r="L604" s="261">
        <f>IFERROR(IF(-SUM(L$20:L603)+L$15&lt;0.000001,0,IF($C604&gt;='H-32A-WP06 - Debt Service'!J$24,'H-32A-WP06 - Debt Service'!J$27/12,0)),"-")</f>
        <v>0</v>
      </c>
      <c r="M604" s="261">
        <f>IFERROR(IF(-SUM(M$20:M603)+M$15&lt;0.000001,0,IF($C604&gt;='H-32A-WP06 - Debt Service'!K$24,'H-32A-WP06 - Debt Service'!K$27/12,0)),"-")</f>
        <v>0</v>
      </c>
      <c r="N604" s="261"/>
      <c r="O604" s="261"/>
      <c r="P604" s="261">
        <f>IFERROR(IF(-SUM(P$20:P603)+P$15&lt;0.000001,0,IF($C604&gt;='H-32A-WP06 - Debt Service'!M$24,'H-32A-WP06 - Debt Service'!M$27/12,0)),"-")</f>
        <v>0</v>
      </c>
      <c r="Q604" s="261">
        <f>IFERROR(IF(-SUM(Q$20:Q603)+Q$15&lt;0.000001,0,IF($C604&gt;='H-32A-WP06 - Debt Service'!L$24,'H-32A-WP06 - Debt Service'!L$27/12,0)),"-")</f>
        <v>0</v>
      </c>
      <c r="R604" s="261">
        <f>IFERROR(IF(-SUM(R$20:R603)+R$15&lt;0.000001,0,IF($C604&gt;='H-32A-WP06 - Debt Service'!S$24,'H-32A-WP06 - Debt Service'!S$27/12,0)),"-")</f>
        <v>0</v>
      </c>
      <c r="S604" s="261">
        <f>IFERROR(IF(-SUM(S$20:S603)+S$15&lt;0.000001,0,IF($C604&gt;='H-32A-WP06 - Debt Service'!O$24,'H-32A-WP06 - Debt Service'!O$27/12,0)),"-")</f>
        <v>0</v>
      </c>
      <c r="T604" s="261">
        <f>IFERROR(IF(-SUM(T$20:T603)+T$15&lt;0.000001,0,IF($C604&gt;='H-32A-WP06 - Debt Service'!#REF!,'H-32A-WP06 - Debt Service'!#REF!/12,0)),"-")</f>
        <v>0</v>
      </c>
      <c r="U604" s="261">
        <f>IFERROR(IF(-SUM(U$20:U603)+U$15&lt;0.000001,0,IF($C604&gt;='H-32A-WP06 - Debt Service'!T$24,'H-32A-WP06 - Debt Service'!T$27/12,0)),"-")</f>
        <v>0</v>
      </c>
      <c r="V604" s="261">
        <f>IFERROR(IF(-SUM(V$20:V603)+V$15&lt;0.000001,0,IF($C604&gt;='H-32A-WP06 - Debt Service'!N$24,'H-32A-WP06 - Debt Service'!N$27/12,0)),"-")</f>
        <v>0</v>
      </c>
      <c r="W604" s="261">
        <f>IFERROR(IF(-SUM(W$20:W603)+W$15&lt;0.000001,0,IF($C604&gt;='H-32A-WP06 - Debt Service'!Q$24,'H-32A-WP06 - Debt Service'!Q$27/12,0)),"-")</f>
        <v>0</v>
      </c>
      <c r="X604" s="261">
        <f>IFERROR(IF(-SUM(X$20:X603)+X$15&lt;0.000001,0,IF($C604&gt;='H-32A-WP06 - Debt Service'!T$24,'H-32A-WP06 - Debt Service'!T$27/12,0)),"-")</f>
        <v>0</v>
      </c>
      <c r="Y604" s="261">
        <f>IFERROR(IF(-SUM(Y$20:Y603)+Y$15&lt;0.000001,0,IF($C604&gt;='H-32A-WP06 - Debt Service'!#REF!,'H-32A-WP06 - Debt Service'!#REF!/12,0)),"-")</f>
        <v>0</v>
      </c>
      <c r="Z604" s="261">
        <f>IFERROR(IF(-SUM(Z$20:Z603)+Z$15&lt;0.000001,0,IF($C604&gt;='H-32A-WP06 - Debt Service'!S$24,'H-32A-WP06 - Debt Service'!S$27/12,0)),"-")</f>
        <v>0</v>
      </c>
      <c r="AA604" s="261">
        <f>IFERROR(IF(-SUM(AA$20:AA603)+AA$15&lt;0.000001,0,IF($C604&gt;='H-32A-WP06 - Debt Service'!R$24,'H-32A-WP06 - Debt Service'!R$27/12,0)),"-")</f>
        <v>0</v>
      </c>
      <c r="AB604" s="261">
        <f>IFERROR(IF(-SUM(AB$20:AB603)+AB$15&lt;0.000001,0,IF($C604&gt;='H-32A-WP06 - Debt Service'!P$24,'H-32A-WP06 - Debt Service'!P$27/12,0)),"-")</f>
        <v>0</v>
      </c>
      <c r="AC604" s="261">
        <f>IFERROR(IF(-SUM(AC$20:AC603)+AC$15&lt;0.000001,0,IF($C604&gt;='H-32A-WP06 - Debt Service'!#REF!,'H-32A-WP06 - Debt Service'!#REF!/12,0)),"-")</f>
        <v>0</v>
      </c>
      <c r="AD604" s="261">
        <f>IFERROR(IF(-SUM(AD$20:AD603)+AD$15&lt;0.000001,0,IF($C604&gt;='H-32A-WP06 - Debt Service'!#REF!,'H-32A-WP06 - Debt Service'!#REF!/12,0)),"-")</f>
        <v>0</v>
      </c>
      <c r="AE604" s="261">
        <f>IFERROR(IF(-SUM(AE$20:AE603)+AE$15&lt;0.000001,0,IF($C604&gt;='H-32A-WP06 - Debt Service'!#REF!,'H-32A-WP06 - Debt Service'!#REF!/12,0)),"-")</f>
        <v>0</v>
      </c>
      <c r="AF604" s="261">
        <f>IFERROR(IF(-SUM(AF$20:AF603)+AF$15&lt;0.000001,0,IF($C604&gt;='H-32A-WP06 - Debt Service'!#REF!,'H-32A-WP06 - Debt Service'!#REF!/12,0)),"-")</f>
        <v>0</v>
      </c>
      <c r="AH604" s="252">
        <f t="shared" si="40"/>
        <v>2067</v>
      </c>
      <c r="AI604" s="273">
        <f t="shared" si="42"/>
        <v>61241</v>
      </c>
      <c r="AJ604" s="273"/>
      <c r="AK604" s="261" t="str">
        <f>IFERROR(IF(-SUM(AK$20:AK603)+AK$15&lt;0.000001,0,IF($C604&gt;='H-32A-WP06 - Debt Service'!AH$24,'H-32A-WP06 - Debt Service'!AH$27/12,0)),"-")</f>
        <v>-</v>
      </c>
      <c r="AL604" s="261">
        <f>IFERROR(IF(-SUM(AL$20:AL603)+AL$15&lt;0.000001,0,IF($C604&gt;='H-32A-WP06 - Debt Service'!AI$24,'H-32A-WP06 - Debt Service'!AI$27/12,0)),"-")</f>
        <v>0</v>
      </c>
      <c r="AM604" s="261">
        <f>IFERROR(IF(-SUM(AM$20:AM603)+AM$15&lt;0.000001,0,IF($C604&gt;='H-32A-WP06 - Debt Service'!AJ$24,'H-32A-WP06 - Debt Service'!AJ$27/12,0)),"-")</f>
        <v>0</v>
      </c>
      <c r="AN604" s="261">
        <f>IFERROR(IF(-SUM(AN$20:AN603)+AN$15&lt;0.000001,0,IF($C604&gt;='H-32A-WP06 - Debt Service'!AK$24,'H-32A-WP06 - Debt Service'!AK$27/12,0)),"-")</f>
        <v>0</v>
      </c>
      <c r="AO604" s="261">
        <f>IFERROR(IF(-SUM(AO$20:AO603)+AO$15&lt;0.000001,0,IF($C604&gt;='H-32A-WP06 - Debt Service'!AL$24,'H-32A-WP06 - Debt Service'!AL$27/12,0)),"-")</f>
        <v>0</v>
      </c>
      <c r="AP604" s="261">
        <f>IFERROR(IF(-SUM(AP$20:AP603)+AP$15&lt;0.000001,0,IF($C604&gt;='H-32A-WP06 - Debt Service'!AM$24,'H-32A-WP06 - Debt Service'!AM$27/12,0)),"-")</f>
        <v>0</v>
      </c>
      <c r="AQ604" s="261">
        <f>IFERROR(IF(-SUM(AQ$20:AQ603)+AQ$15&lt;0.000001,0,IF($C604&gt;='H-32A-WP06 - Debt Service'!AN$24,'H-32A-WP06 - Debt Service'!AN$27/12,0)),"-")</f>
        <v>0</v>
      </c>
      <c r="AR604" s="261">
        <f>IFERROR(IF(-SUM(AR$20:AR603)+AR$15&lt;0.000001,0,IF($C604&gt;='H-32A-WP06 - Debt Service'!AO$24,'H-32A-WP06 - Debt Service'!AO$27/12,0)),"-")</f>
        <v>0</v>
      </c>
      <c r="AS604" s="261">
        <f>IFERROR(IF(-SUM(AS$20:AS603)+AS$15&lt;0.000001,0,IF($C604&gt;='H-32A-WP06 - Debt Service'!AP$24,'H-32A-WP06 - Debt Service'!AP$27/12,0)),"-")</f>
        <v>0</v>
      </c>
      <c r="AT604" s="261">
        <f>IFERROR(IF(-SUM(AT$20:AT603)+AT$15&lt;0.000001,0,IF($C604&gt;='H-32A-WP06 - Debt Service'!AQ$24,'H-32A-WP06 - Debt Service'!AQ$27/12,0)),"-")</f>
        <v>0</v>
      </c>
    </row>
    <row r="605" spans="2:46" x14ac:dyDescent="0.35">
      <c r="B605" s="252">
        <f t="shared" si="39"/>
        <v>2067</v>
      </c>
      <c r="C605" s="273">
        <f t="shared" si="41"/>
        <v>61271</v>
      </c>
      <c r="D605" s="273"/>
      <c r="E605" s="261">
        <f>IFERROR(IF(-SUM(E$20:E604)+E$15&lt;0.000001,0,IF($C605&gt;='H-32A-WP06 - Debt Service'!C$24,'H-32A-WP06 - Debt Service'!C$27/12,0)),"-")</f>
        <v>0</v>
      </c>
      <c r="F605" s="261">
        <f>IFERROR(IF(-SUM(F$20:F604)+F$15&lt;0.000001,0,IF($C605&gt;='H-32A-WP06 - Debt Service'!D$24,'H-32A-WP06 - Debt Service'!D$27/12,0)),"-")</f>
        <v>0</v>
      </c>
      <c r="G605" s="261">
        <f>IFERROR(IF(-SUM(G$20:G604)+G$15&lt;0.000001,0,IF($C605&gt;='H-32A-WP06 - Debt Service'!E$24,'H-32A-WP06 - Debt Service'!E$27/12,0)),"-")</f>
        <v>0</v>
      </c>
      <c r="H605" s="261">
        <f>IFERROR(IF(-SUM(H$20:H604)+H$15&lt;0.000001,0,IF($C605&gt;='H-32A-WP06 - Debt Service'!F$24,'H-32A-WP06 - Debt Service'!F$27/12,0)),"-")</f>
        <v>0</v>
      </c>
      <c r="I605" s="261">
        <f>IFERROR(IF(-SUM(I$20:I604)+I$15&lt;0.000001,0,IF($C605&gt;='H-32A-WP06 - Debt Service'!G$24,'H-32A-WP06 - Debt Service'!G$27/12,0)),"-")</f>
        <v>0</v>
      </c>
      <c r="J605" s="261">
        <f>IFERROR(IF(-SUM(J$20:J604)+J$15&lt;0.000001,0,IF($C605&gt;='H-32A-WP06 - Debt Service'!H$24,'H-32A-WP06 - Debt Service'!H$27/12,0)),"-")</f>
        <v>0</v>
      </c>
      <c r="K605" s="261">
        <f>IFERROR(IF(-SUM(K$20:K604)+K$15&lt;0.000001,0,IF($C605&gt;='H-32A-WP06 - Debt Service'!I$24,'H-32A-WP06 - Debt Service'!I$27/12,0)),"-")</f>
        <v>0</v>
      </c>
      <c r="L605" s="261">
        <f>IFERROR(IF(-SUM(L$20:L604)+L$15&lt;0.000001,0,IF($C605&gt;='H-32A-WP06 - Debt Service'!J$24,'H-32A-WP06 - Debt Service'!J$27/12,0)),"-")</f>
        <v>0</v>
      </c>
      <c r="M605" s="261">
        <f>IFERROR(IF(-SUM(M$20:M604)+M$15&lt;0.000001,0,IF($C605&gt;='H-32A-WP06 - Debt Service'!K$24,'H-32A-WP06 - Debt Service'!K$27/12,0)),"-")</f>
        <v>0</v>
      </c>
      <c r="N605" s="261"/>
      <c r="O605" s="261"/>
      <c r="P605" s="261">
        <f>IFERROR(IF(-SUM(P$20:P604)+P$15&lt;0.000001,0,IF($C605&gt;='H-32A-WP06 - Debt Service'!M$24,'H-32A-WP06 - Debt Service'!M$27/12,0)),"-")</f>
        <v>0</v>
      </c>
      <c r="Q605" s="261">
        <f>IFERROR(IF(-SUM(Q$20:Q604)+Q$15&lt;0.000001,0,IF($C605&gt;='H-32A-WP06 - Debt Service'!L$24,'H-32A-WP06 - Debt Service'!L$27/12,0)),"-")</f>
        <v>0</v>
      </c>
      <c r="R605" s="261">
        <f>IFERROR(IF(-SUM(R$20:R604)+R$15&lt;0.000001,0,IF($C605&gt;='H-32A-WP06 - Debt Service'!S$24,'H-32A-WP06 - Debt Service'!S$27/12,0)),"-")</f>
        <v>0</v>
      </c>
      <c r="S605" s="261">
        <f>IFERROR(IF(-SUM(S$20:S604)+S$15&lt;0.000001,0,IF($C605&gt;='H-32A-WP06 - Debt Service'!O$24,'H-32A-WP06 - Debt Service'!O$27/12,0)),"-")</f>
        <v>0</v>
      </c>
      <c r="T605" s="261">
        <f>IFERROR(IF(-SUM(T$20:T604)+T$15&lt;0.000001,0,IF($C605&gt;='H-32A-WP06 - Debt Service'!#REF!,'H-32A-WP06 - Debt Service'!#REF!/12,0)),"-")</f>
        <v>0</v>
      </c>
      <c r="U605" s="261">
        <f>IFERROR(IF(-SUM(U$20:U604)+U$15&lt;0.000001,0,IF($C605&gt;='H-32A-WP06 - Debt Service'!T$24,'H-32A-WP06 - Debt Service'!T$27/12,0)),"-")</f>
        <v>0</v>
      </c>
      <c r="V605" s="261">
        <f>IFERROR(IF(-SUM(V$20:V604)+V$15&lt;0.000001,0,IF($C605&gt;='H-32A-WP06 - Debt Service'!N$24,'H-32A-WP06 - Debt Service'!N$27/12,0)),"-")</f>
        <v>0</v>
      </c>
      <c r="W605" s="261">
        <f>IFERROR(IF(-SUM(W$20:W604)+W$15&lt;0.000001,0,IF($C605&gt;='H-32A-WP06 - Debt Service'!Q$24,'H-32A-WP06 - Debt Service'!Q$27/12,0)),"-")</f>
        <v>0</v>
      </c>
      <c r="X605" s="261">
        <f>IFERROR(IF(-SUM(X$20:X604)+X$15&lt;0.000001,0,IF($C605&gt;='H-32A-WP06 - Debt Service'!T$24,'H-32A-WP06 - Debt Service'!T$27/12,0)),"-")</f>
        <v>0</v>
      </c>
      <c r="Y605" s="261">
        <f>IFERROR(IF(-SUM(Y$20:Y604)+Y$15&lt;0.000001,0,IF($C605&gt;='H-32A-WP06 - Debt Service'!#REF!,'H-32A-WP06 - Debt Service'!#REF!/12,0)),"-")</f>
        <v>0</v>
      </c>
      <c r="Z605" s="261">
        <f>IFERROR(IF(-SUM(Z$20:Z604)+Z$15&lt;0.000001,0,IF($C605&gt;='H-32A-WP06 - Debt Service'!S$24,'H-32A-WP06 - Debt Service'!S$27/12,0)),"-")</f>
        <v>0</v>
      </c>
      <c r="AA605" s="261">
        <f>IFERROR(IF(-SUM(AA$20:AA604)+AA$15&lt;0.000001,0,IF($C605&gt;='H-32A-WP06 - Debt Service'!R$24,'H-32A-WP06 - Debt Service'!R$27/12,0)),"-")</f>
        <v>0</v>
      </c>
      <c r="AB605" s="261">
        <f>IFERROR(IF(-SUM(AB$20:AB604)+AB$15&lt;0.000001,0,IF($C605&gt;='H-32A-WP06 - Debt Service'!P$24,'H-32A-WP06 - Debt Service'!P$27/12,0)),"-")</f>
        <v>0</v>
      </c>
      <c r="AC605" s="261">
        <f>IFERROR(IF(-SUM(AC$20:AC604)+AC$15&lt;0.000001,0,IF($C605&gt;='H-32A-WP06 - Debt Service'!#REF!,'H-32A-WP06 - Debt Service'!#REF!/12,0)),"-")</f>
        <v>0</v>
      </c>
      <c r="AD605" s="261">
        <f>IFERROR(IF(-SUM(AD$20:AD604)+AD$15&lt;0.000001,0,IF($C605&gt;='H-32A-WP06 - Debt Service'!#REF!,'H-32A-WP06 - Debt Service'!#REF!/12,0)),"-")</f>
        <v>0</v>
      </c>
      <c r="AE605" s="261">
        <f>IFERROR(IF(-SUM(AE$20:AE604)+AE$15&lt;0.000001,0,IF($C605&gt;='H-32A-WP06 - Debt Service'!#REF!,'H-32A-WP06 - Debt Service'!#REF!/12,0)),"-")</f>
        <v>0</v>
      </c>
      <c r="AF605" s="261">
        <f>IFERROR(IF(-SUM(AF$20:AF604)+AF$15&lt;0.000001,0,IF($C605&gt;='H-32A-WP06 - Debt Service'!#REF!,'H-32A-WP06 - Debt Service'!#REF!/12,0)),"-")</f>
        <v>0</v>
      </c>
      <c r="AH605" s="252">
        <f t="shared" si="40"/>
        <v>2067</v>
      </c>
      <c r="AI605" s="273">
        <f t="shared" si="42"/>
        <v>61271</v>
      </c>
      <c r="AJ605" s="273"/>
      <c r="AK605" s="261" t="str">
        <f>IFERROR(IF(-SUM(AK$20:AK604)+AK$15&lt;0.000001,0,IF($C605&gt;='H-32A-WP06 - Debt Service'!AH$24,'H-32A-WP06 - Debt Service'!AH$27/12,0)),"-")</f>
        <v>-</v>
      </c>
      <c r="AL605" s="261">
        <f>IFERROR(IF(-SUM(AL$20:AL604)+AL$15&lt;0.000001,0,IF($C605&gt;='H-32A-WP06 - Debt Service'!AI$24,'H-32A-WP06 - Debt Service'!AI$27/12,0)),"-")</f>
        <v>0</v>
      </c>
      <c r="AM605" s="261">
        <f>IFERROR(IF(-SUM(AM$20:AM604)+AM$15&lt;0.000001,0,IF($C605&gt;='H-32A-WP06 - Debt Service'!AJ$24,'H-32A-WP06 - Debt Service'!AJ$27/12,0)),"-")</f>
        <v>0</v>
      </c>
      <c r="AN605" s="261">
        <f>IFERROR(IF(-SUM(AN$20:AN604)+AN$15&lt;0.000001,0,IF($C605&gt;='H-32A-WP06 - Debt Service'!AK$24,'H-32A-WP06 - Debt Service'!AK$27/12,0)),"-")</f>
        <v>0</v>
      </c>
      <c r="AO605" s="261">
        <f>IFERROR(IF(-SUM(AO$20:AO604)+AO$15&lt;0.000001,0,IF($C605&gt;='H-32A-WP06 - Debt Service'!AL$24,'H-32A-WP06 - Debt Service'!AL$27/12,0)),"-")</f>
        <v>0</v>
      </c>
      <c r="AP605" s="261">
        <f>IFERROR(IF(-SUM(AP$20:AP604)+AP$15&lt;0.000001,0,IF($C605&gt;='H-32A-WP06 - Debt Service'!AM$24,'H-32A-WP06 - Debt Service'!AM$27/12,0)),"-")</f>
        <v>0</v>
      </c>
      <c r="AQ605" s="261">
        <f>IFERROR(IF(-SUM(AQ$20:AQ604)+AQ$15&lt;0.000001,0,IF($C605&gt;='H-32A-WP06 - Debt Service'!AN$24,'H-32A-WP06 - Debt Service'!AN$27/12,0)),"-")</f>
        <v>0</v>
      </c>
      <c r="AR605" s="261">
        <f>IFERROR(IF(-SUM(AR$20:AR604)+AR$15&lt;0.000001,0,IF($C605&gt;='H-32A-WP06 - Debt Service'!AO$24,'H-32A-WP06 - Debt Service'!AO$27/12,0)),"-")</f>
        <v>0</v>
      </c>
      <c r="AS605" s="261">
        <f>IFERROR(IF(-SUM(AS$20:AS604)+AS$15&lt;0.000001,0,IF($C605&gt;='H-32A-WP06 - Debt Service'!AP$24,'H-32A-WP06 - Debt Service'!AP$27/12,0)),"-")</f>
        <v>0</v>
      </c>
      <c r="AT605" s="261">
        <f>IFERROR(IF(-SUM(AT$20:AT604)+AT$15&lt;0.000001,0,IF($C605&gt;='H-32A-WP06 - Debt Service'!AQ$24,'H-32A-WP06 - Debt Service'!AQ$27/12,0)),"-")</f>
        <v>0</v>
      </c>
    </row>
    <row r="606" spans="2:46" x14ac:dyDescent="0.35">
      <c r="B606" s="252">
        <f t="shared" si="39"/>
        <v>2067</v>
      </c>
      <c r="C606" s="273">
        <f t="shared" si="41"/>
        <v>61302</v>
      </c>
      <c r="D606" s="273"/>
      <c r="E606" s="261">
        <f>IFERROR(IF(-SUM(E$20:E605)+E$15&lt;0.000001,0,IF($C606&gt;='H-32A-WP06 - Debt Service'!C$24,'H-32A-WP06 - Debt Service'!C$27/12,0)),"-")</f>
        <v>0</v>
      </c>
      <c r="F606" s="261">
        <f>IFERROR(IF(-SUM(F$20:F605)+F$15&lt;0.000001,0,IF($C606&gt;='H-32A-WP06 - Debt Service'!D$24,'H-32A-WP06 - Debt Service'!D$27/12,0)),"-")</f>
        <v>0</v>
      </c>
      <c r="G606" s="261">
        <f>IFERROR(IF(-SUM(G$20:G605)+G$15&lt;0.000001,0,IF($C606&gt;='H-32A-WP06 - Debt Service'!E$24,'H-32A-WP06 - Debt Service'!E$27/12,0)),"-")</f>
        <v>0</v>
      </c>
      <c r="H606" s="261">
        <f>IFERROR(IF(-SUM(H$20:H605)+H$15&lt;0.000001,0,IF($C606&gt;='H-32A-WP06 - Debt Service'!F$24,'H-32A-WP06 - Debt Service'!F$27/12,0)),"-")</f>
        <v>0</v>
      </c>
      <c r="I606" s="261">
        <f>IFERROR(IF(-SUM(I$20:I605)+I$15&lt;0.000001,0,IF($C606&gt;='H-32A-WP06 - Debt Service'!G$24,'H-32A-WP06 - Debt Service'!G$27/12,0)),"-")</f>
        <v>0</v>
      </c>
      <c r="J606" s="261">
        <f>IFERROR(IF(-SUM(J$20:J605)+J$15&lt;0.000001,0,IF($C606&gt;='H-32A-WP06 - Debt Service'!H$24,'H-32A-WP06 - Debt Service'!H$27/12,0)),"-")</f>
        <v>0</v>
      </c>
      <c r="K606" s="261">
        <f>IFERROR(IF(-SUM(K$20:K605)+K$15&lt;0.000001,0,IF($C606&gt;='H-32A-WP06 - Debt Service'!I$24,'H-32A-WP06 - Debt Service'!I$27/12,0)),"-")</f>
        <v>0</v>
      </c>
      <c r="L606" s="261">
        <f>IFERROR(IF(-SUM(L$20:L605)+L$15&lt;0.000001,0,IF($C606&gt;='H-32A-WP06 - Debt Service'!J$24,'H-32A-WP06 - Debt Service'!J$27/12,0)),"-")</f>
        <v>0</v>
      </c>
      <c r="M606" s="261">
        <f>IFERROR(IF(-SUM(M$20:M605)+M$15&lt;0.000001,0,IF($C606&gt;='H-32A-WP06 - Debt Service'!K$24,'H-32A-WP06 - Debt Service'!K$27/12,0)),"-")</f>
        <v>0</v>
      </c>
      <c r="N606" s="261"/>
      <c r="O606" s="261"/>
      <c r="P606" s="261">
        <f>IFERROR(IF(-SUM(P$20:P605)+P$15&lt;0.000001,0,IF($C606&gt;='H-32A-WP06 - Debt Service'!M$24,'H-32A-WP06 - Debt Service'!M$27/12,0)),"-")</f>
        <v>0</v>
      </c>
      <c r="Q606" s="261">
        <f>IFERROR(IF(-SUM(Q$20:Q605)+Q$15&lt;0.000001,0,IF($C606&gt;='H-32A-WP06 - Debt Service'!L$24,'H-32A-WP06 - Debt Service'!L$27/12,0)),"-")</f>
        <v>0</v>
      </c>
      <c r="R606" s="261">
        <f>IFERROR(IF(-SUM(R$20:R605)+R$15&lt;0.000001,0,IF($C606&gt;='H-32A-WP06 - Debt Service'!S$24,'H-32A-WP06 - Debt Service'!S$27/12,0)),"-")</f>
        <v>0</v>
      </c>
      <c r="S606" s="261">
        <f>IFERROR(IF(-SUM(S$20:S605)+S$15&lt;0.000001,0,IF($C606&gt;='H-32A-WP06 - Debt Service'!O$24,'H-32A-WP06 - Debt Service'!O$27/12,0)),"-")</f>
        <v>0</v>
      </c>
      <c r="T606" s="261">
        <f>IFERROR(IF(-SUM(T$20:T605)+T$15&lt;0.000001,0,IF($C606&gt;='H-32A-WP06 - Debt Service'!#REF!,'H-32A-WP06 - Debt Service'!#REF!/12,0)),"-")</f>
        <v>0</v>
      </c>
      <c r="U606" s="261">
        <f>IFERROR(IF(-SUM(U$20:U605)+U$15&lt;0.000001,0,IF($C606&gt;='H-32A-WP06 - Debt Service'!T$24,'H-32A-WP06 - Debt Service'!T$27/12,0)),"-")</f>
        <v>0</v>
      </c>
      <c r="V606" s="261">
        <f>IFERROR(IF(-SUM(V$20:V605)+V$15&lt;0.000001,0,IF($C606&gt;='H-32A-WP06 - Debt Service'!N$24,'H-32A-WP06 - Debt Service'!N$27/12,0)),"-")</f>
        <v>0</v>
      </c>
      <c r="W606" s="261">
        <f>IFERROR(IF(-SUM(W$20:W605)+W$15&lt;0.000001,0,IF($C606&gt;='H-32A-WP06 - Debt Service'!Q$24,'H-32A-WP06 - Debt Service'!Q$27/12,0)),"-")</f>
        <v>0</v>
      </c>
      <c r="X606" s="261">
        <f>IFERROR(IF(-SUM(X$20:X605)+X$15&lt;0.000001,0,IF($C606&gt;='H-32A-WP06 - Debt Service'!T$24,'H-32A-WP06 - Debt Service'!T$27/12,0)),"-")</f>
        <v>0</v>
      </c>
      <c r="Y606" s="261">
        <f>IFERROR(IF(-SUM(Y$20:Y605)+Y$15&lt;0.000001,0,IF($C606&gt;='H-32A-WP06 - Debt Service'!#REF!,'H-32A-WP06 - Debt Service'!#REF!/12,0)),"-")</f>
        <v>0</v>
      </c>
      <c r="Z606" s="261">
        <f>IFERROR(IF(-SUM(Z$20:Z605)+Z$15&lt;0.000001,0,IF($C606&gt;='H-32A-WP06 - Debt Service'!S$24,'H-32A-WP06 - Debt Service'!S$27/12,0)),"-")</f>
        <v>0</v>
      </c>
      <c r="AA606" s="261">
        <f>IFERROR(IF(-SUM(AA$20:AA605)+AA$15&lt;0.000001,0,IF($C606&gt;='H-32A-WP06 - Debt Service'!R$24,'H-32A-WP06 - Debt Service'!R$27/12,0)),"-")</f>
        <v>0</v>
      </c>
      <c r="AB606" s="261">
        <f>IFERROR(IF(-SUM(AB$20:AB605)+AB$15&lt;0.000001,0,IF($C606&gt;='H-32A-WP06 - Debt Service'!P$24,'H-32A-WP06 - Debt Service'!P$27/12,0)),"-")</f>
        <v>0</v>
      </c>
      <c r="AC606" s="261">
        <f>IFERROR(IF(-SUM(AC$20:AC605)+AC$15&lt;0.000001,0,IF($C606&gt;='H-32A-WP06 - Debt Service'!#REF!,'H-32A-WP06 - Debt Service'!#REF!/12,0)),"-")</f>
        <v>0</v>
      </c>
      <c r="AD606" s="261">
        <f>IFERROR(IF(-SUM(AD$20:AD605)+AD$15&lt;0.000001,0,IF($C606&gt;='H-32A-WP06 - Debt Service'!#REF!,'H-32A-WP06 - Debt Service'!#REF!/12,0)),"-")</f>
        <v>0</v>
      </c>
      <c r="AE606" s="261">
        <f>IFERROR(IF(-SUM(AE$20:AE605)+AE$15&lt;0.000001,0,IF($C606&gt;='H-32A-WP06 - Debt Service'!#REF!,'H-32A-WP06 - Debt Service'!#REF!/12,0)),"-")</f>
        <v>0</v>
      </c>
      <c r="AF606" s="261">
        <f>IFERROR(IF(-SUM(AF$20:AF605)+AF$15&lt;0.000001,0,IF($C606&gt;='H-32A-WP06 - Debt Service'!#REF!,'H-32A-WP06 - Debt Service'!#REF!/12,0)),"-")</f>
        <v>0</v>
      </c>
      <c r="AH606" s="252">
        <f t="shared" si="40"/>
        <v>2067</v>
      </c>
      <c r="AI606" s="273">
        <f t="shared" si="42"/>
        <v>61302</v>
      </c>
      <c r="AJ606" s="273"/>
      <c r="AK606" s="261" t="str">
        <f>IFERROR(IF(-SUM(AK$20:AK605)+AK$15&lt;0.000001,0,IF($C606&gt;='H-32A-WP06 - Debt Service'!AH$24,'H-32A-WP06 - Debt Service'!AH$27/12,0)),"-")</f>
        <v>-</v>
      </c>
      <c r="AL606" s="261">
        <f>IFERROR(IF(-SUM(AL$20:AL605)+AL$15&lt;0.000001,0,IF($C606&gt;='H-32A-WP06 - Debt Service'!AI$24,'H-32A-WP06 - Debt Service'!AI$27/12,0)),"-")</f>
        <v>0</v>
      </c>
      <c r="AM606" s="261">
        <f>IFERROR(IF(-SUM(AM$20:AM605)+AM$15&lt;0.000001,0,IF($C606&gt;='H-32A-WP06 - Debt Service'!AJ$24,'H-32A-WP06 - Debt Service'!AJ$27/12,0)),"-")</f>
        <v>0</v>
      </c>
      <c r="AN606" s="261">
        <f>IFERROR(IF(-SUM(AN$20:AN605)+AN$15&lt;0.000001,0,IF($C606&gt;='H-32A-WP06 - Debt Service'!AK$24,'H-32A-WP06 - Debt Service'!AK$27/12,0)),"-")</f>
        <v>0</v>
      </c>
      <c r="AO606" s="261">
        <f>IFERROR(IF(-SUM(AO$20:AO605)+AO$15&lt;0.000001,0,IF($C606&gt;='H-32A-WP06 - Debt Service'!AL$24,'H-32A-WP06 - Debt Service'!AL$27/12,0)),"-")</f>
        <v>0</v>
      </c>
      <c r="AP606" s="261">
        <f>IFERROR(IF(-SUM(AP$20:AP605)+AP$15&lt;0.000001,0,IF($C606&gt;='H-32A-WP06 - Debt Service'!AM$24,'H-32A-WP06 - Debt Service'!AM$27/12,0)),"-")</f>
        <v>0</v>
      </c>
      <c r="AQ606" s="261">
        <f>IFERROR(IF(-SUM(AQ$20:AQ605)+AQ$15&lt;0.000001,0,IF($C606&gt;='H-32A-WP06 - Debt Service'!AN$24,'H-32A-WP06 - Debt Service'!AN$27/12,0)),"-")</f>
        <v>0</v>
      </c>
      <c r="AR606" s="261">
        <f>IFERROR(IF(-SUM(AR$20:AR605)+AR$15&lt;0.000001,0,IF($C606&gt;='H-32A-WP06 - Debt Service'!AO$24,'H-32A-WP06 - Debt Service'!AO$27/12,0)),"-")</f>
        <v>0</v>
      </c>
      <c r="AS606" s="261">
        <f>IFERROR(IF(-SUM(AS$20:AS605)+AS$15&lt;0.000001,0,IF($C606&gt;='H-32A-WP06 - Debt Service'!AP$24,'H-32A-WP06 - Debt Service'!AP$27/12,0)),"-")</f>
        <v>0</v>
      </c>
      <c r="AT606" s="261">
        <f>IFERROR(IF(-SUM(AT$20:AT605)+AT$15&lt;0.000001,0,IF($C606&gt;='H-32A-WP06 - Debt Service'!AQ$24,'H-32A-WP06 - Debt Service'!AQ$27/12,0)),"-")</f>
        <v>0</v>
      </c>
    </row>
    <row r="607" spans="2:46" x14ac:dyDescent="0.35">
      <c r="B607" s="252">
        <f t="shared" si="39"/>
        <v>2067</v>
      </c>
      <c r="C607" s="273">
        <f t="shared" si="41"/>
        <v>61332</v>
      </c>
      <c r="D607" s="273"/>
      <c r="E607" s="261">
        <f>IFERROR(IF(-SUM(E$20:E606)+E$15&lt;0.000001,0,IF($C607&gt;='H-32A-WP06 - Debt Service'!C$24,'H-32A-WP06 - Debt Service'!C$27/12,0)),"-")</f>
        <v>0</v>
      </c>
      <c r="F607" s="261">
        <f>IFERROR(IF(-SUM(F$20:F606)+F$15&lt;0.000001,0,IF($C607&gt;='H-32A-WP06 - Debt Service'!D$24,'H-32A-WP06 - Debt Service'!D$27/12,0)),"-")</f>
        <v>0</v>
      </c>
      <c r="G607" s="261">
        <f>IFERROR(IF(-SUM(G$20:G606)+G$15&lt;0.000001,0,IF($C607&gt;='H-32A-WP06 - Debt Service'!E$24,'H-32A-WP06 - Debt Service'!E$27/12,0)),"-")</f>
        <v>0</v>
      </c>
      <c r="H607" s="261">
        <f>IFERROR(IF(-SUM(H$20:H606)+H$15&lt;0.000001,0,IF($C607&gt;='H-32A-WP06 - Debt Service'!F$24,'H-32A-WP06 - Debt Service'!F$27/12,0)),"-")</f>
        <v>0</v>
      </c>
      <c r="I607" s="261">
        <f>IFERROR(IF(-SUM(I$20:I606)+I$15&lt;0.000001,0,IF($C607&gt;='H-32A-WP06 - Debt Service'!G$24,'H-32A-WP06 - Debt Service'!G$27/12,0)),"-")</f>
        <v>0</v>
      </c>
      <c r="J607" s="261">
        <f>IFERROR(IF(-SUM(J$20:J606)+J$15&lt;0.000001,0,IF($C607&gt;='H-32A-WP06 - Debt Service'!H$24,'H-32A-WP06 - Debt Service'!H$27/12,0)),"-")</f>
        <v>0</v>
      </c>
      <c r="K607" s="261">
        <f>IFERROR(IF(-SUM(K$20:K606)+K$15&lt;0.000001,0,IF($C607&gt;='H-32A-WP06 - Debt Service'!I$24,'H-32A-WP06 - Debt Service'!I$27/12,0)),"-")</f>
        <v>0</v>
      </c>
      <c r="L607" s="261">
        <f>IFERROR(IF(-SUM(L$20:L606)+L$15&lt;0.000001,0,IF($C607&gt;='H-32A-WP06 - Debt Service'!J$24,'H-32A-WP06 - Debt Service'!J$27/12,0)),"-")</f>
        <v>0</v>
      </c>
      <c r="M607" s="261">
        <f>IFERROR(IF(-SUM(M$20:M606)+M$15&lt;0.000001,0,IF($C607&gt;='H-32A-WP06 - Debt Service'!K$24,'H-32A-WP06 - Debt Service'!K$27/12,0)),"-")</f>
        <v>0</v>
      </c>
      <c r="N607" s="261"/>
      <c r="O607" s="261"/>
      <c r="P607" s="261">
        <f>IFERROR(IF(-SUM(P$20:P606)+P$15&lt;0.000001,0,IF($C607&gt;='H-32A-WP06 - Debt Service'!M$24,'H-32A-WP06 - Debt Service'!M$27/12,0)),"-")</f>
        <v>0</v>
      </c>
      <c r="Q607" s="261">
        <f>IFERROR(IF(-SUM(Q$20:Q606)+Q$15&lt;0.000001,0,IF($C607&gt;='H-32A-WP06 - Debt Service'!L$24,'H-32A-WP06 - Debt Service'!L$27/12,0)),"-")</f>
        <v>0</v>
      </c>
      <c r="R607" s="261">
        <f>IFERROR(IF(-SUM(R$20:R606)+R$15&lt;0.000001,0,IF($C607&gt;='H-32A-WP06 - Debt Service'!S$24,'H-32A-WP06 - Debt Service'!S$27/12,0)),"-")</f>
        <v>0</v>
      </c>
      <c r="S607" s="261">
        <f>IFERROR(IF(-SUM(S$20:S606)+S$15&lt;0.000001,0,IF($C607&gt;='H-32A-WP06 - Debt Service'!O$24,'H-32A-WP06 - Debt Service'!O$27/12,0)),"-")</f>
        <v>0</v>
      </c>
      <c r="T607" s="261">
        <f>IFERROR(IF(-SUM(T$20:T606)+T$15&lt;0.000001,0,IF($C607&gt;='H-32A-WP06 - Debt Service'!#REF!,'H-32A-WP06 - Debt Service'!#REF!/12,0)),"-")</f>
        <v>0</v>
      </c>
      <c r="U607" s="261">
        <f>IFERROR(IF(-SUM(U$20:U606)+U$15&lt;0.000001,0,IF($C607&gt;='H-32A-WP06 - Debt Service'!T$24,'H-32A-WP06 - Debt Service'!T$27/12,0)),"-")</f>
        <v>0</v>
      </c>
      <c r="V607" s="261">
        <f>IFERROR(IF(-SUM(V$20:V606)+V$15&lt;0.000001,0,IF($C607&gt;='H-32A-WP06 - Debt Service'!N$24,'H-32A-WP06 - Debt Service'!N$27/12,0)),"-")</f>
        <v>0</v>
      </c>
      <c r="W607" s="261">
        <f>IFERROR(IF(-SUM(W$20:W606)+W$15&lt;0.000001,0,IF($C607&gt;='H-32A-WP06 - Debt Service'!Q$24,'H-32A-WP06 - Debt Service'!Q$27/12,0)),"-")</f>
        <v>0</v>
      </c>
      <c r="X607" s="261">
        <f>IFERROR(IF(-SUM(X$20:X606)+X$15&lt;0.000001,0,IF($C607&gt;='H-32A-WP06 - Debt Service'!T$24,'H-32A-WP06 - Debt Service'!T$27/12,0)),"-")</f>
        <v>0</v>
      </c>
      <c r="Y607" s="261">
        <f>IFERROR(IF(-SUM(Y$20:Y606)+Y$15&lt;0.000001,0,IF($C607&gt;='H-32A-WP06 - Debt Service'!#REF!,'H-32A-WP06 - Debt Service'!#REF!/12,0)),"-")</f>
        <v>0</v>
      </c>
      <c r="Z607" s="261">
        <f>IFERROR(IF(-SUM(Z$20:Z606)+Z$15&lt;0.000001,0,IF($C607&gt;='H-32A-WP06 - Debt Service'!S$24,'H-32A-WP06 - Debt Service'!S$27/12,0)),"-")</f>
        <v>0</v>
      </c>
      <c r="AA607" s="261">
        <f>IFERROR(IF(-SUM(AA$20:AA606)+AA$15&lt;0.000001,0,IF($C607&gt;='H-32A-WP06 - Debt Service'!R$24,'H-32A-WP06 - Debt Service'!R$27/12,0)),"-")</f>
        <v>0</v>
      </c>
      <c r="AB607" s="261">
        <f>IFERROR(IF(-SUM(AB$20:AB606)+AB$15&lt;0.000001,0,IF($C607&gt;='H-32A-WP06 - Debt Service'!P$24,'H-32A-WP06 - Debt Service'!P$27/12,0)),"-")</f>
        <v>0</v>
      </c>
      <c r="AC607" s="261">
        <f>IFERROR(IF(-SUM(AC$20:AC606)+AC$15&lt;0.000001,0,IF($C607&gt;='H-32A-WP06 - Debt Service'!#REF!,'H-32A-WP06 - Debt Service'!#REF!/12,0)),"-")</f>
        <v>0</v>
      </c>
      <c r="AD607" s="261">
        <f>IFERROR(IF(-SUM(AD$20:AD606)+AD$15&lt;0.000001,0,IF($C607&gt;='H-32A-WP06 - Debt Service'!#REF!,'H-32A-WP06 - Debt Service'!#REF!/12,0)),"-")</f>
        <v>0</v>
      </c>
      <c r="AE607" s="261">
        <f>IFERROR(IF(-SUM(AE$20:AE606)+AE$15&lt;0.000001,0,IF($C607&gt;='H-32A-WP06 - Debt Service'!#REF!,'H-32A-WP06 - Debt Service'!#REF!/12,0)),"-")</f>
        <v>0</v>
      </c>
      <c r="AF607" s="261">
        <f>IFERROR(IF(-SUM(AF$20:AF606)+AF$15&lt;0.000001,0,IF($C607&gt;='H-32A-WP06 - Debt Service'!#REF!,'H-32A-WP06 - Debt Service'!#REF!/12,0)),"-")</f>
        <v>0</v>
      </c>
      <c r="AH607" s="252">
        <f t="shared" si="40"/>
        <v>2067</v>
      </c>
      <c r="AI607" s="273">
        <f t="shared" si="42"/>
        <v>61332</v>
      </c>
      <c r="AJ607" s="273"/>
      <c r="AK607" s="261" t="str">
        <f>IFERROR(IF(-SUM(AK$20:AK606)+AK$15&lt;0.000001,0,IF($C607&gt;='H-32A-WP06 - Debt Service'!AH$24,'H-32A-WP06 - Debt Service'!AH$27/12,0)),"-")</f>
        <v>-</v>
      </c>
      <c r="AL607" s="261">
        <f>IFERROR(IF(-SUM(AL$20:AL606)+AL$15&lt;0.000001,0,IF($C607&gt;='H-32A-WP06 - Debt Service'!AI$24,'H-32A-WP06 - Debt Service'!AI$27/12,0)),"-")</f>
        <v>0</v>
      </c>
      <c r="AM607" s="261">
        <f>IFERROR(IF(-SUM(AM$20:AM606)+AM$15&lt;0.000001,0,IF($C607&gt;='H-32A-WP06 - Debt Service'!AJ$24,'H-32A-WP06 - Debt Service'!AJ$27/12,0)),"-")</f>
        <v>0</v>
      </c>
      <c r="AN607" s="261">
        <f>IFERROR(IF(-SUM(AN$20:AN606)+AN$15&lt;0.000001,0,IF($C607&gt;='H-32A-WP06 - Debt Service'!AK$24,'H-32A-WP06 - Debt Service'!AK$27/12,0)),"-")</f>
        <v>0</v>
      </c>
      <c r="AO607" s="261">
        <f>IFERROR(IF(-SUM(AO$20:AO606)+AO$15&lt;0.000001,0,IF($C607&gt;='H-32A-WP06 - Debt Service'!AL$24,'H-32A-WP06 - Debt Service'!AL$27/12,0)),"-")</f>
        <v>0</v>
      </c>
      <c r="AP607" s="261">
        <f>IFERROR(IF(-SUM(AP$20:AP606)+AP$15&lt;0.000001,0,IF($C607&gt;='H-32A-WP06 - Debt Service'!AM$24,'H-32A-WP06 - Debt Service'!AM$27/12,0)),"-")</f>
        <v>0</v>
      </c>
      <c r="AQ607" s="261">
        <f>IFERROR(IF(-SUM(AQ$20:AQ606)+AQ$15&lt;0.000001,0,IF($C607&gt;='H-32A-WP06 - Debt Service'!AN$24,'H-32A-WP06 - Debt Service'!AN$27/12,0)),"-")</f>
        <v>0</v>
      </c>
      <c r="AR607" s="261">
        <f>IFERROR(IF(-SUM(AR$20:AR606)+AR$15&lt;0.000001,0,IF($C607&gt;='H-32A-WP06 - Debt Service'!AO$24,'H-32A-WP06 - Debt Service'!AO$27/12,0)),"-")</f>
        <v>0</v>
      </c>
      <c r="AS607" s="261">
        <f>IFERROR(IF(-SUM(AS$20:AS606)+AS$15&lt;0.000001,0,IF($C607&gt;='H-32A-WP06 - Debt Service'!AP$24,'H-32A-WP06 - Debt Service'!AP$27/12,0)),"-")</f>
        <v>0</v>
      </c>
      <c r="AT607" s="261">
        <f>IFERROR(IF(-SUM(AT$20:AT606)+AT$15&lt;0.000001,0,IF($C607&gt;='H-32A-WP06 - Debt Service'!AQ$24,'H-32A-WP06 - Debt Service'!AQ$27/12,0)),"-")</f>
        <v>0</v>
      </c>
    </row>
    <row r="608" spans="2:46" x14ac:dyDescent="0.35">
      <c r="B608" s="252">
        <f t="shared" si="39"/>
        <v>2068</v>
      </c>
      <c r="C608" s="273">
        <f t="shared" si="41"/>
        <v>61363</v>
      </c>
      <c r="D608" s="273"/>
      <c r="E608" s="261">
        <f>IFERROR(IF(-SUM(E$20:E607)+E$15&lt;0.000001,0,IF($C608&gt;='H-32A-WP06 - Debt Service'!C$24,'H-32A-WP06 - Debt Service'!C$27/12,0)),"-")</f>
        <v>0</v>
      </c>
      <c r="F608" s="261">
        <f>IFERROR(IF(-SUM(F$20:F607)+F$15&lt;0.000001,0,IF($C608&gt;='H-32A-WP06 - Debt Service'!D$24,'H-32A-WP06 - Debt Service'!D$27/12,0)),"-")</f>
        <v>0</v>
      </c>
      <c r="G608" s="261">
        <f>IFERROR(IF(-SUM(G$20:G607)+G$15&lt;0.000001,0,IF($C608&gt;='H-32A-WP06 - Debt Service'!E$24,'H-32A-WP06 - Debt Service'!E$27/12,0)),"-")</f>
        <v>0</v>
      </c>
      <c r="H608" s="261">
        <f>IFERROR(IF(-SUM(H$20:H607)+H$15&lt;0.000001,0,IF($C608&gt;='H-32A-WP06 - Debt Service'!F$24,'H-32A-WP06 - Debt Service'!F$27/12,0)),"-")</f>
        <v>0</v>
      </c>
      <c r="I608" s="261">
        <f>IFERROR(IF(-SUM(I$20:I607)+I$15&lt;0.000001,0,IF($C608&gt;='H-32A-WP06 - Debt Service'!G$24,'H-32A-WP06 - Debt Service'!G$27/12,0)),"-")</f>
        <v>0</v>
      </c>
      <c r="J608" s="261">
        <f>IFERROR(IF(-SUM(J$20:J607)+J$15&lt;0.000001,0,IF($C608&gt;='H-32A-WP06 - Debt Service'!H$24,'H-32A-WP06 - Debt Service'!H$27/12,0)),"-")</f>
        <v>0</v>
      </c>
      <c r="K608" s="261">
        <f>IFERROR(IF(-SUM(K$20:K607)+K$15&lt;0.000001,0,IF($C608&gt;='H-32A-WP06 - Debt Service'!I$24,'H-32A-WP06 - Debt Service'!I$27/12,0)),"-")</f>
        <v>0</v>
      </c>
      <c r="L608" s="261">
        <f>IFERROR(IF(-SUM(L$20:L607)+L$15&lt;0.000001,0,IF($C608&gt;='H-32A-WP06 - Debt Service'!J$24,'H-32A-WP06 - Debt Service'!J$27/12,0)),"-")</f>
        <v>0</v>
      </c>
      <c r="M608" s="261">
        <f>IFERROR(IF(-SUM(M$20:M607)+M$15&lt;0.000001,0,IF($C608&gt;='H-32A-WP06 - Debt Service'!K$24,'H-32A-WP06 - Debt Service'!K$27/12,0)),"-")</f>
        <v>0</v>
      </c>
      <c r="N608" s="261"/>
      <c r="O608" s="261"/>
      <c r="P608" s="261">
        <f>IFERROR(IF(-SUM(P$20:P607)+P$15&lt;0.000001,0,IF($C608&gt;='H-32A-WP06 - Debt Service'!M$24,'H-32A-WP06 - Debt Service'!M$27/12,0)),"-")</f>
        <v>0</v>
      </c>
      <c r="Q608" s="261">
        <f>IFERROR(IF(-SUM(Q$20:Q607)+Q$15&lt;0.000001,0,IF($C608&gt;='H-32A-WP06 - Debt Service'!L$24,'H-32A-WP06 - Debt Service'!L$27/12,0)),"-")</f>
        <v>0</v>
      </c>
      <c r="R608" s="261">
        <f>IFERROR(IF(-SUM(R$20:R607)+R$15&lt;0.000001,0,IF($C608&gt;='H-32A-WP06 - Debt Service'!S$24,'H-32A-WP06 - Debt Service'!S$27/12,0)),"-")</f>
        <v>0</v>
      </c>
      <c r="S608" s="261">
        <f>IFERROR(IF(-SUM(S$20:S607)+S$15&lt;0.000001,0,IF($C608&gt;='H-32A-WP06 - Debt Service'!O$24,'H-32A-WP06 - Debt Service'!O$27/12,0)),"-")</f>
        <v>0</v>
      </c>
      <c r="T608" s="261">
        <f>IFERROR(IF(-SUM(T$20:T607)+T$15&lt;0.000001,0,IF($C608&gt;='H-32A-WP06 - Debt Service'!#REF!,'H-32A-WP06 - Debt Service'!#REF!/12,0)),"-")</f>
        <v>0</v>
      </c>
      <c r="U608" s="261">
        <f>IFERROR(IF(-SUM(U$20:U607)+U$15&lt;0.000001,0,IF($C608&gt;='H-32A-WP06 - Debt Service'!T$24,'H-32A-WP06 - Debt Service'!T$27/12,0)),"-")</f>
        <v>0</v>
      </c>
      <c r="V608" s="261">
        <f>IFERROR(IF(-SUM(V$20:V607)+V$15&lt;0.000001,0,IF($C608&gt;='H-32A-WP06 - Debt Service'!N$24,'H-32A-WP06 - Debt Service'!N$27/12,0)),"-")</f>
        <v>0</v>
      </c>
      <c r="W608" s="261">
        <f>IFERROR(IF(-SUM(W$20:W607)+W$15&lt;0.000001,0,IF($C608&gt;='H-32A-WP06 - Debt Service'!Q$24,'H-32A-WP06 - Debt Service'!Q$27/12,0)),"-")</f>
        <v>0</v>
      </c>
      <c r="X608" s="261">
        <f>IFERROR(IF(-SUM(X$20:X607)+X$15&lt;0.000001,0,IF($C608&gt;='H-32A-WP06 - Debt Service'!T$24,'H-32A-WP06 - Debt Service'!T$27/12,0)),"-")</f>
        <v>0</v>
      </c>
      <c r="Y608" s="261">
        <f>IFERROR(IF(-SUM(Y$20:Y607)+Y$15&lt;0.000001,0,IF($C608&gt;='H-32A-WP06 - Debt Service'!#REF!,'H-32A-WP06 - Debt Service'!#REF!/12,0)),"-")</f>
        <v>0</v>
      </c>
      <c r="Z608" s="261">
        <f>IFERROR(IF(-SUM(Z$20:Z607)+Z$15&lt;0.000001,0,IF($C608&gt;='H-32A-WP06 - Debt Service'!S$24,'H-32A-WP06 - Debt Service'!S$27/12,0)),"-")</f>
        <v>0</v>
      </c>
      <c r="AA608" s="261">
        <f>IFERROR(IF(-SUM(AA$20:AA607)+AA$15&lt;0.000001,0,IF($C608&gt;='H-32A-WP06 - Debt Service'!R$24,'H-32A-WP06 - Debt Service'!R$27/12,0)),"-")</f>
        <v>0</v>
      </c>
      <c r="AB608" s="261">
        <f>IFERROR(IF(-SUM(AB$20:AB607)+AB$15&lt;0.000001,0,IF($C608&gt;='H-32A-WP06 - Debt Service'!P$24,'H-32A-WP06 - Debt Service'!P$27/12,0)),"-")</f>
        <v>0</v>
      </c>
      <c r="AC608" s="261">
        <f>IFERROR(IF(-SUM(AC$20:AC607)+AC$15&lt;0.000001,0,IF($C608&gt;='H-32A-WP06 - Debt Service'!#REF!,'H-32A-WP06 - Debt Service'!#REF!/12,0)),"-")</f>
        <v>0</v>
      </c>
      <c r="AD608" s="261">
        <f>IFERROR(IF(-SUM(AD$20:AD607)+AD$15&lt;0.000001,0,IF($C608&gt;='H-32A-WP06 - Debt Service'!#REF!,'H-32A-WP06 - Debt Service'!#REF!/12,0)),"-")</f>
        <v>0</v>
      </c>
      <c r="AE608" s="261">
        <f>IFERROR(IF(-SUM(AE$20:AE607)+AE$15&lt;0.000001,0,IF($C608&gt;='H-32A-WP06 - Debt Service'!#REF!,'H-32A-WP06 - Debt Service'!#REF!/12,0)),"-")</f>
        <v>0</v>
      </c>
      <c r="AF608" s="261">
        <f>IFERROR(IF(-SUM(AF$20:AF607)+AF$15&lt;0.000001,0,IF($C608&gt;='H-32A-WP06 - Debt Service'!#REF!,'H-32A-WP06 - Debt Service'!#REF!/12,0)),"-")</f>
        <v>0</v>
      </c>
      <c r="AH608" s="252">
        <f t="shared" si="40"/>
        <v>2068</v>
      </c>
      <c r="AI608" s="273">
        <f t="shared" si="42"/>
        <v>61363</v>
      </c>
      <c r="AJ608" s="273"/>
      <c r="AK608" s="261" t="str">
        <f>IFERROR(IF(-SUM(AK$20:AK607)+AK$15&lt;0.000001,0,IF($C608&gt;='H-32A-WP06 - Debt Service'!AH$24,'H-32A-WP06 - Debt Service'!AH$27/12,0)),"-")</f>
        <v>-</v>
      </c>
      <c r="AL608" s="261">
        <f>IFERROR(IF(-SUM(AL$20:AL607)+AL$15&lt;0.000001,0,IF($C608&gt;='H-32A-WP06 - Debt Service'!AI$24,'H-32A-WP06 - Debt Service'!AI$27/12,0)),"-")</f>
        <v>0</v>
      </c>
      <c r="AM608" s="261">
        <f>IFERROR(IF(-SUM(AM$20:AM607)+AM$15&lt;0.000001,0,IF($C608&gt;='H-32A-WP06 - Debt Service'!AJ$24,'H-32A-WP06 - Debt Service'!AJ$27/12,0)),"-")</f>
        <v>0</v>
      </c>
      <c r="AN608" s="261">
        <f>IFERROR(IF(-SUM(AN$20:AN607)+AN$15&lt;0.000001,0,IF($C608&gt;='H-32A-WP06 - Debt Service'!AK$24,'H-32A-WP06 - Debt Service'!AK$27/12,0)),"-")</f>
        <v>0</v>
      </c>
      <c r="AO608" s="261">
        <f>IFERROR(IF(-SUM(AO$20:AO607)+AO$15&lt;0.000001,0,IF($C608&gt;='H-32A-WP06 - Debt Service'!AL$24,'H-32A-WP06 - Debt Service'!AL$27/12,0)),"-")</f>
        <v>0</v>
      </c>
      <c r="AP608" s="261">
        <f>IFERROR(IF(-SUM(AP$20:AP607)+AP$15&lt;0.000001,0,IF($C608&gt;='H-32A-WP06 - Debt Service'!AM$24,'H-32A-WP06 - Debt Service'!AM$27/12,0)),"-")</f>
        <v>0</v>
      </c>
      <c r="AQ608" s="261">
        <f>IFERROR(IF(-SUM(AQ$20:AQ607)+AQ$15&lt;0.000001,0,IF($C608&gt;='H-32A-WP06 - Debt Service'!AN$24,'H-32A-WP06 - Debt Service'!AN$27/12,0)),"-")</f>
        <v>0</v>
      </c>
      <c r="AR608" s="261">
        <f>IFERROR(IF(-SUM(AR$20:AR607)+AR$15&lt;0.000001,0,IF($C608&gt;='H-32A-WP06 - Debt Service'!AO$24,'H-32A-WP06 - Debt Service'!AO$27/12,0)),"-")</f>
        <v>0</v>
      </c>
      <c r="AS608" s="261">
        <f>IFERROR(IF(-SUM(AS$20:AS607)+AS$15&lt;0.000001,0,IF($C608&gt;='H-32A-WP06 - Debt Service'!AP$24,'H-32A-WP06 - Debt Service'!AP$27/12,0)),"-")</f>
        <v>0</v>
      </c>
      <c r="AT608" s="261">
        <f>IFERROR(IF(-SUM(AT$20:AT607)+AT$15&lt;0.000001,0,IF($C608&gt;='H-32A-WP06 - Debt Service'!AQ$24,'H-32A-WP06 - Debt Service'!AQ$27/12,0)),"-")</f>
        <v>0</v>
      </c>
    </row>
    <row r="609" spans="2:46" x14ac:dyDescent="0.35">
      <c r="B609" s="252">
        <f t="shared" si="39"/>
        <v>2068</v>
      </c>
      <c r="C609" s="273">
        <f t="shared" si="41"/>
        <v>61394</v>
      </c>
      <c r="D609" s="273"/>
      <c r="E609" s="261">
        <f>IFERROR(IF(-SUM(E$20:E608)+E$15&lt;0.000001,0,IF($C609&gt;='H-32A-WP06 - Debt Service'!C$24,'H-32A-WP06 - Debt Service'!C$27/12,0)),"-")</f>
        <v>0</v>
      </c>
      <c r="F609" s="261">
        <f>IFERROR(IF(-SUM(F$20:F608)+F$15&lt;0.000001,0,IF($C609&gt;='H-32A-WP06 - Debt Service'!D$24,'H-32A-WP06 - Debt Service'!D$27/12,0)),"-")</f>
        <v>0</v>
      </c>
      <c r="G609" s="261">
        <f>IFERROR(IF(-SUM(G$20:G608)+G$15&lt;0.000001,0,IF($C609&gt;='H-32A-WP06 - Debt Service'!E$24,'H-32A-WP06 - Debt Service'!E$27/12,0)),"-")</f>
        <v>0</v>
      </c>
      <c r="H609" s="261">
        <f>IFERROR(IF(-SUM(H$20:H608)+H$15&lt;0.000001,0,IF($C609&gt;='H-32A-WP06 - Debt Service'!F$24,'H-32A-WP06 - Debt Service'!F$27/12,0)),"-")</f>
        <v>0</v>
      </c>
      <c r="I609" s="261">
        <f>IFERROR(IF(-SUM(I$20:I608)+I$15&lt;0.000001,0,IF($C609&gt;='H-32A-WP06 - Debt Service'!G$24,'H-32A-WP06 - Debt Service'!G$27/12,0)),"-")</f>
        <v>0</v>
      </c>
      <c r="J609" s="261">
        <f>IFERROR(IF(-SUM(J$20:J608)+J$15&lt;0.000001,0,IF($C609&gt;='H-32A-WP06 - Debt Service'!H$24,'H-32A-WP06 - Debt Service'!H$27/12,0)),"-")</f>
        <v>0</v>
      </c>
      <c r="K609" s="261">
        <f>IFERROR(IF(-SUM(K$20:K608)+K$15&lt;0.000001,0,IF($C609&gt;='H-32A-WP06 - Debt Service'!I$24,'H-32A-WP06 - Debt Service'!I$27/12,0)),"-")</f>
        <v>0</v>
      </c>
      <c r="L609" s="261">
        <f>IFERROR(IF(-SUM(L$20:L608)+L$15&lt;0.000001,0,IF($C609&gt;='H-32A-WP06 - Debt Service'!J$24,'H-32A-WP06 - Debt Service'!J$27/12,0)),"-")</f>
        <v>0</v>
      </c>
      <c r="M609" s="261">
        <f>IFERROR(IF(-SUM(M$20:M608)+M$15&lt;0.000001,0,IF($C609&gt;='H-32A-WP06 - Debt Service'!K$24,'H-32A-WP06 - Debt Service'!K$27/12,0)),"-")</f>
        <v>0</v>
      </c>
      <c r="N609" s="261"/>
      <c r="O609" s="261"/>
      <c r="P609" s="261">
        <f>IFERROR(IF(-SUM(P$20:P608)+P$15&lt;0.000001,0,IF($C609&gt;='H-32A-WP06 - Debt Service'!M$24,'H-32A-WP06 - Debt Service'!M$27/12,0)),"-")</f>
        <v>0</v>
      </c>
      <c r="Q609" s="261">
        <f>IFERROR(IF(-SUM(Q$20:Q608)+Q$15&lt;0.000001,0,IF($C609&gt;='H-32A-WP06 - Debt Service'!L$24,'H-32A-WP06 - Debt Service'!L$27/12,0)),"-")</f>
        <v>0</v>
      </c>
      <c r="R609" s="261">
        <f>IFERROR(IF(-SUM(R$20:R608)+R$15&lt;0.000001,0,IF($C609&gt;='H-32A-WP06 - Debt Service'!S$24,'H-32A-WP06 - Debt Service'!S$27/12,0)),"-")</f>
        <v>0</v>
      </c>
      <c r="S609" s="261">
        <f>IFERROR(IF(-SUM(S$20:S608)+S$15&lt;0.000001,0,IF($C609&gt;='H-32A-WP06 - Debt Service'!O$24,'H-32A-WP06 - Debt Service'!O$27/12,0)),"-")</f>
        <v>0</v>
      </c>
      <c r="T609" s="261">
        <f>IFERROR(IF(-SUM(T$20:T608)+T$15&lt;0.000001,0,IF($C609&gt;='H-32A-WP06 - Debt Service'!#REF!,'H-32A-WP06 - Debt Service'!#REF!/12,0)),"-")</f>
        <v>0</v>
      </c>
      <c r="U609" s="261">
        <f>IFERROR(IF(-SUM(U$20:U608)+U$15&lt;0.000001,0,IF($C609&gt;='H-32A-WP06 - Debt Service'!T$24,'H-32A-WP06 - Debt Service'!T$27/12,0)),"-")</f>
        <v>0</v>
      </c>
      <c r="V609" s="261">
        <f>IFERROR(IF(-SUM(V$20:V608)+V$15&lt;0.000001,0,IF($C609&gt;='H-32A-WP06 - Debt Service'!N$24,'H-32A-WP06 - Debt Service'!N$27/12,0)),"-")</f>
        <v>0</v>
      </c>
      <c r="W609" s="261">
        <f>IFERROR(IF(-SUM(W$20:W608)+W$15&lt;0.000001,0,IF($C609&gt;='H-32A-WP06 - Debt Service'!Q$24,'H-32A-WP06 - Debt Service'!Q$27/12,0)),"-")</f>
        <v>0</v>
      </c>
      <c r="X609" s="261">
        <f>IFERROR(IF(-SUM(X$20:X608)+X$15&lt;0.000001,0,IF($C609&gt;='H-32A-WP06 - Debt Service'!T$24,'H-32A-WP06 - Debt Service'!T$27/12,0)),"-")</f>
        <v>0</v>
      </c>
      <c r="Y609" s="261">
        <f>IFERROR(IF(-SUM(Y$20:Y608)+Y$15&lt;0.000001,0,IF($C609&gt;='H-32A-WP06 - Debt Service'!#REF!,'H-32A-WP06 - Debt Service'!#REF!/12,0)),"-")</f>
        <v>0</v>
      </c>
      <c r="Z609" s="261">
        <f>IFERROR(IF(-SUM(Z$20:Z608)+Z$15&lt;0.000001,0,IF($C609&gt;='H-32A-WP06 - Debt Service'!S$24,'H-32A-WP06 - Debt Service'!S$27/12,0)),"-")</f>
        <v>0</v>
      </c>
      <c r="AA609" s="261">
        <f>IFERROR(IF(-SUM(AA$20:AA608)+AA$15&lt;0.000001,0,IF($C609&gt;='H-32A-WP06 - Debt Service'!R$24,'H-32A-WP06 - Debt Service'!R$27/12,0)),"-")</f>
        <v>0</v>
      </c>
      <c r="AB609" s="261">
        <f>IFERROR(IF(-SUM(AB$20:AB608)+AB$15&lt;0.000001,0,IF($C609&gt;='H-32A-WP06 - Debt Service'!P$24,'H-32A-WP06 - Debt Service'!P$27/12,0)),"-")</f>
        <v>0</v>
      </c>
      <c r="AC609" s="261">
        <f>IFERROR(IF(-SUM(AC$20:AC608)+AC$15&lt;0.000001,0,IF($C609&gt;='H-32A-WP06 - Debt Service'!#REF!,'H-32A-WP06 - Debt Service'!#REF!/12,0)),"-")</f>
        <v>0</v>
      </c>
      <c r="AD609" s="261">
        <f>IFERROR(IF(-SUM(AD$20:AD608)+AD$15&lt;0.000001,0,IF($C609&gt;='H-32A-WP06 - Debt Service'!#REF!,'H-32A-WP06 - Debt Service'!#REF!/12,0)),"-")</f>
        <v>0</v>
      </c>
      <c r="AE609" s="261">
        <f>IFERROR(IF(-SUM(AE$20:AE608)+AE$15&lt;0.000001,0,IF($C609&gt;='H-32A-WP06 - Debt Service'!#REF!,'H-32A-WP06 - Debt Service'!#REF!/12,0)),"-")</f>
        <v>0</v>
      </c>
      <c r="AF609" s="261">
        <f>IFERROR(IF(-SUM(AF$20:AF608)+AF$15&lt;0.000001,0,IF($C609&gt;='H-32A-WP06 - Debt Service'!#REF!,'H-32A-WP06 - Debt Service'!#REF!/12,0)),"-")</f>
        <v>0</v>
      </c>
      <c r="AH609" s="252">
        <f t="shared" si="40"/>
        <v>2068</v>
      </c>
      <c r="AI609" s="273">
        <f t="shared" si="42"/>
        <v>61394</v>
      </c>
      <c r="AJ609" s="273"/>
      <c r="AK609" s="261" t="str">
        <f>IFERROR(IF(-SUM(AK$20:AK608)+AK$15&lt;0.000001,0,IF($C609&gt;='H-32A-WP06 - Debt Service'!AH$24,'H-32A-WP06 - Debt Service'!AH$27/12,0)),"-")</f>
        <v>-</v>
      </c>
      <c r="AL609" s="261">
        <f>IFERROR(IF(-SUM(AL$20:AL608)+AL$15&lt;0.000001,0,IF($C609&gt;='H-32A-WP06 - Debt Service'!AI$24,'H-32A-WP06 - Debt Service'!AI$27/12,0)),"-")</f>
        <v>0</v>
      </c>
      <c r="AM609" s="261">
        <f>IFERROR(IF(-SUM(AM$20:AM608)+AM$15&lt;0.000001,0,IF($C609&gt;='H-32A-WP06 - Debt Service'!AJ$24,'H-32A-WP06 - Debt Service'!AJ$27/12,0)),"-")</f>
        <v>0</v>
      </c>
      <c r="AN609" s="261">
        <f>IFERROR(IF(-SUM(AN$20:AN608)+AN$15&lt;0.000001,0,IF($C609&gt;='H-32A-WP06 - Debt Service'!AK$24,'H-32A-WP06 - Debt Service'!AK$27/12,0)),"-")</f>
        <v>0</v>
      </c>
      <c r="AO609" s="261">
        <f>IFERROR(IF(-SUM(AO$20:AO608)+AO$15&lt;0.000001,0,IF($C609&gt;='H-32A-WP06 - Debt Service'!AL$24,'H-32A-WP06 - Debt Service'!AL$27/12,0)),"-")</f>
        <v>0</v>
      </c>
      <c r="AP609" s="261">
        <f>IFERROR(IF(-SUM(AP$20:AP608)+AP$15&lt;0.000001,0,IF($C609&gt;='H-32A-WP06 - Debt Service'!AM$24,'H-32A-WP06 - Debt Service'!AM$27/12,0)),"-")</f>
        <v>0</v>
      </c>
      <c r="AQ609" s="261">
        <f>IFERROR(IF(-SUM(AQ$20:AQ608)+AQ$15&lt;0.000001,0,IF($C609&gt;='H-32A-WP06 - Debt Service'!AN$24,'H-32A-WP06 - Debt Service'!AN$27/12,0)),"-")</f>
        <v>0</v>
      </c>
      <c r="AR609" s="261">
        <f>IFERROR(IF(-SUM(AR$20:AR608)+AR$15&lt;0.000001,0,IF($C609&gt;='H-32A-WP06 - Debt Service'!AO$24,'H-32A-WP06 - Debt Service'!AO$27/12,0)),"-")</f>
        <v>0</v>
      </c>
      <c r="AS609" s="261">
        <f>IFERROR(IF(-SUM(AS$20:AS608)+AS$15&lt;0.000001,0,IF($C609&gt;='H-32A-WP06 - Debt Service'!AP$24,'H-32A-WP06 - Debt Service'!AP$27/12,0)),"-")</f>
        <v>0</v>
      </c>
      <c r="AT609" s="261">
        <f>IFERROR(IF(-SUM(AT$20:AT608)+AT$15&lt;0.000001,0,IF($C609&gt;='H-32A-WP06 - Debt Service'!AQ$24,'H-32A-WP06 - Debt Service'!AQ$27/12,0)),"-")</f>
        <v>0</v>
      </c>
    </row>
    <row r="610" spans="2:46" x14ac:dyDescent="0.35">
      <c r="B610" s="252">
        <f t="shared" si="39"/>
        <v>2068</v>
      </c>
      <c r="C610" s="273">
        <f t="shared" si="41"/>
        <v>61423</v>
      </c>
      <c r="D610" s="273"/>
      <c r="E610" s="261">
        <f>IFERROR(IF(-SUM(E$20:E609)+E$15&lt;0.000001,0,IF($C610&gt;='H-32A-WP06 - Debt Service'!C$24,'H-32A-WP06 - Debt Service'!C$27/12,0)),"-")</f>
        <v>0</v>
      </c>
      <c r="F610" s="261">
        <f>IFERROR(IF(-SUM(F$20:F609)+F$15&lt;0.000001,0,IF($C610&gt;='H-32A-WP06 - Debt Service'!D$24,'H-32A-WP06 - Debt Service'!D$27/12,0)),"-")</f>
        <v>0</v>
      </c>
      <c r="G610" s="261">
        <f>IFERROR(IF(-SUM(G$20:G609)+G$15&lt;0.000001,0,IF($C610&gt;='H-32A-WP06 - Debt Service'!E$24,'H-32A-WP06 - Debt Service'!E$27/12,0)),"-")</f>
        <v>0</v>
      </c>
      <c r="H610" s="261">
        <f>IFERROR(IF(-SUM(H$20:H609)+H$15&lt;0.000001,0,IF($C610&gt;='H-32A-WP06 - Debt Service'!F$24,'H-32A-WP06 - Debt Service'!F$27/12,0)),"-")</f>
        <v>0</v>
      </c>
      <c r="I610" s="261">
        <f>IFERROR(IF(-SUM(I$20:I609)+I$15&lt;0.000001,0,IF($C610&gt;='H-32A-WP06 - Debt Service'!G$24,'H-32A-WP06 - Debt Service'!G$27/12,0)),"-")</f>
        <v>0</v>
      </c>
      <c r="J610" s="261">
        <f>IFERROR(IF(-SUM(J$20:J609)+J$15&lt;0.000001,0,IF($C610&gt;='H-32A-WP06 - Debt Service'!H$24,'H-32A-WP06 - Debt Service'!H$27/12,0)),"-")</f>
        <v>0</v>
      </c>
      <c r="K610" s="261">
        <f>IFERROR(IF(-SUM(K$20:K609)+K$15&lt;0.000001,0,IF($C610&gt;='H-32A-WP06 - Debt Service'!I$24,'H-32A-WP06 - Debt Service'!I$27/12,0)),"-")</f>
        <v>0</v>
      </c>
      <c r="L610" s="261">
        <f>IFERROR(IF(-SUM(L$20:L609)+L$15&lt;0.000001,0,IF($C610&gt;='H-32A-WP06 - Debt Service'!J$24,'H-32A-WP06 - Debt Service'!J$27/12,0)),"-")</f>
        <v>0</v>
      </c>
      <c r="M610" s="261">
        <f>IFERROR(IF(-SUM(M$20:M609)+M$15&lt;0.000001,0,IF($C610&gt;='H-32A-WP06 - Debt Service'!K$24,'H-32A-WP06 - Debt Service'!K$27/12,0)),"-")</f>
        <v>0</v>
      </c>
      <c r="N610" s="261"/>
      <c r="O610" s="261"/>
      <c r="P610" s="261">
        <f>IFERROR(IF(-SUM(P$20:P609)+P$15&lt;0.000001,0,IF($C610&gt;='H-32A-WP06 - Debt Service'!M$24,'H-32A-WP06 - Debt Service'!M$27/12,0)),"-")</f>
        <v>0</v>
      </c>
      <c r="Q610" s="261">
        <f>IFERROR(IF(-SUM(Q$20:Q609)+Q$15&lt;0.000001,0,IF($C610&gt;='H-32A-WP06 - Debt Service'!L$24,'H-32A-WP06 - Debt Service'!L$27/12,0)),"-")</f>
        <v>0</v>
      </c>
      <c r="R610" s="261">
        <f>IFERROR(IF(-SUM(R$20:R609)+R$15&lt;0.000001,0,IF($C610&gt;='H-32A-WP06 - Debt Service'!S$24,'H-32A-WP06 - Debt Service'!S$27/12,0)),"-")</f>
        <v>0</v>
      </c>
      <c r="S610" s="261">
        <f>IFERROR(IF(-SUM(S$20:S609)+S$15&lt;0.000001,0,IF($C610&gt;='H-32A-WP06 - Debt Service'!O$24,'H-32A-WP06 - Debt Service'!O$27/12,0)),"-")</f>
        <v>0</v>
      </c>
      <c r="T610" s="261">
        <f>IFERROR(IF(-SUM(T$20:T609)+T$15&lt;0.000001,0,IF($C610&gt;='H-32A-WP06 - Debt Service'!#REF!,'H-32A-WP06 - Debt Service'!#REF!/12,0)),"-")</f>
        <v>0</v>
      </c>
      <c r="U610" s="261">
        <f>IFERROR(IF(-SUM(U$20:U609)+U$15&lt;0.000001,0,IF($C610&gt;='H-32A-WP06 - Debt Service'!T$24,'H-32A-WP06 - Debt Service'!T$27/12,0)),"-")</f>
        <v>0</v>
      </c>
      <c r="V610" s="261">
        <f>IFERROR(IF(-SUM(V$20:V609)+V$15&lt;0.000001,0,IF($C610&gt;='H-32A-WP06 - Debt Service'!N$24,'H-32A-WP06 - Debt Service'!N$27/12,0)),"-")</f>
        <v>0</v>
      </c>
      <c r="W610" s="261">
        <f>IFERROR(IF(-SUM(W$20:W609)+W$15&lt;0.000001,0,IF($C610&gt;='H-32A-WP06 - Debt Service'!Q$24,'H-32A-WP06 - Debt Service'!Q$27/12,0)),"-")</f>
        <v>0</v>
      </c>
      <c r="X610" s="261">
        <f>IFERROR(IF(-SUM(X$20:X609)+X$15&lt;0.000001,0,IF($C610&gt;='H-32A-WP06 - Debt Service'!T$24,'H-32A-WP06 - Debt Service'!T$27/12,0)),"-")</f>
        <v>0</v>
      </c>
      <c r="Y610" s="261">
        <f>IFERROR(IF(-SUM(Y$20:Y609)+Y$15&lt;0.000001,0,IF($C610&gt;='H-32A-WP06 - Debt Service'!#REF!,'H-32A-WP06 - Debt Service'!#REF!/12,0)),"-")</f>
        <v>0</v>
      </c>
      <c r="Z610" s="261">
        <f>IFERROR(IF(-SUM(Z$20:Z609)+Z$15&lt;0.000001,0,IF($C610&gt;='H-32A-WP06 - Debt Service'!S$24,'H-32A-WP06 - Debt Service'!S$27/12,0)),"-")</f>
        <v>0</v>
      </c>
      <c r="AA610" s="261">
        <f>IFERROR(IF(-SUM(AA$20:AA609)+AA$15&lt;0.000001,0,IF($C610&gt;='H-32A-WP06 - Debt Service'!R$24,'H-32A-WP06 - Debt Service'!R$27/12,0)),"-")</f>
        <v>0</v>
      </c>
      <c r="AB610" s="261">
        <f>IFERROR(IF(-SUM(AB$20:AB609)+AB$15&lt;0.000001,0,IF($C610&gt;='H-32A-WP06 - Debt Service'!P$24,'H-32A-WP06 - Debt Service'!P$27/12,0)),"-")</f>
        <v>0</v>
      </c>
      <c r="AC610" s="261">
        <f>IFERROR(IF(-SUM(AC$20:AC609)+AC$15&lt;0.000001,0,IF($C610&gt;='H-32A-WP06 - Debt Service'!#REF!,'H-32A-WP06 - Debt Service'!#REF!/12,0)),"-")</f>
        <v>0</v>
      </c>
      <c r="AD610" s="261">
        <f>IFERROR(IF(-SUM(AD$20:AD609)+AD$15&lt;0.000001,0,IF($C610&gt;='H-32A-WP06 - Debt Service'!#REF!,'H-32A-WP06 - Debt Service'!#REF!/12,0)),"-")</f>
        <v>0</v>
      </c>
      <c r="AE610" s="261">
        <f>IFERROR(IF(-SUM(AE$20:AE609)+AE$15&lt;0.000001,0,IF($C610&gt;='H-32A-WP06 - Debt Service'!#REF!,'H-32A-WP06 - Debt Service'!#REF!/12,0)),"-")</f>
        <v>0</v>
      </c>
      <c r="AF610" s="261">
        <f>IFERROR(IF(-SUM(AF$20:AF609)+AF$15&lt;0.000001,0,IF($C610&gt;='H-32A-WP06 - Debt Service'!#REF!,'H-32A-WP06 - Debt Service'!#REF!/12,0)),"-")</f>
        <v>0</v>
      </c>
      <c r="AH610" s="252">
        <f t="shared" si="40"/>
        <v>2068</v>
      </c>
      <c r="AI610" s="273">
        <f t="shared" si="42"/>
        <v>61423</v>
      </c>
      <c r="AJ610" s="273"/>
      <c r="AK610" s="261" t="str">
        <f>IFERROR(IF(-SUM(AK$20:AK609)+AK$15&lt;0.000001,0,IF($C610&gt;='H-32A-WP06 - Debt Service'!AH$24,'H-32A-WP06 - Debt Service'!AH$27/12,0)),"-")</f>
        <v>-</v>
      </c>
      <c r="AL610" s="261">
        <f>IFERROR(IF(-SUM(AL$20:AL609)+AL$15&lt;0.000001,0,IF($C610&gt;='H-32A-WP06 - Debt Service'!AI$24,'H-32A-WP06 - Debt Service'!AI$27/12,0)),"-")</f>
        <v>0</v>
      </c>
      <c r="AM610" s="261">
        <f>IFERROR(IF(-SUM(AM$20:AM609)+AM$15&lt;0.000001,0,IF($C610&gt;='H-32A-WP06 - Debt Service'!AJ$24,'H-32A-WP06 - Debt Service'!AJ$27/12,0)),"-")</f>
        <v>0</v>
      </c>
      <c r="AN610" s="261">
        <f>IFERROR(IF(-SUM(AN$20:AN609)+AN$15&lt;0.000001,0,IF($C610&gt;='H-32A-WP06 - Debt Service'!AK$24,'H-32A-WP06 - Debt Service'!AK$27/12,0)),"-")</f>
        <v>0</v>
      </c>
      <c r="AO610" s="261">
        <f>IFERROR(IF(-SUM(AO$20:AO609)+AO$15&lt;0.000001,0,IF($C610&gt;='H-32A-WP06 - Debt Service'!AL$24,'H-32A-WP06 - Debt Service'!AL$27/12,0)),"-")</f>
        <v>0</v>
      </c>
      <c r="AP610" s="261">
        <f>IFERROR(IF(-SUM(AP$20:AP609)+AP$15&lt;0.000001,0,IF($C610&gt;='H-32A-WP06 - Debt Service'!AM$24,'H-32A-WP06 - Debt Service'!AM$27/12,0)),"-")</f>
        <v>0</v>
      </c>
      <c r="AQ610" s="261">
        <f>IFERROR(IF(-SUM(AQ$20:AQ609)+AQ$15&lt;0.000001,0,IF($C610&gt;='H-32A-WP06 - Debt Service'!AN$24,'H-32A-WP06 - Debt Service'!AN$27/12,0)),"-")</f>
        <v>0</v>
      </c>
      <c r="AR610" s="261">
        <f>IFERROR(IF(-SUM(AR$20:AR609)+AR$15&lt;0.000001,0,IF($C610&gt;='H-32A-WP06 - Debt Service'!AO$24,'H-32A-WP06 - Debt Service'!AO$27/12,0)),"-")</f>
        <v>0</v>
      </c>
      <c r="AS610" s="261">
        <f>IFERROR(IF(-SUM(AS$20:AS609)+AS$15&lt;0.000001,0,IF($C610&gt;='H-32A-WP06 - Debt Service'!AP$24,'H-32A-WP06 - Debt Service'!AP$27/12,0)),"-")</f>
        <v>0</v>
      </c>
      <c r="AT610" s="261">
        <f>IFERROR(IF(-SUM(AT$20:AT609)+AT$15&lt;0.000001,0,IF($C610&gt;='H-32A-WP06 - Debt Service'!AQ$24,'H-32A-WP06 - Debt Service'!AQ$27/12,0)),"-")</f>
        <v>0</v>
      </c>
    </row>
    <row r="611" spans="2:46" x14ac:dyDescent="0.35">
      <c r="B611" s="252">
        <f t="shared" si="39"/>
        <v>2068</v>
      </c>
      <c r="C611" s="273">
        <f t="shared" si="41"/>
        <v>61454</v>
      </c>
      <c r="D611" s="273"/>
      <c r="E611" s="261">
        <f>IFERROR(IF(-SUM(E$20:E610)+E$15&lt;0.000001,0,IF($C611&gt;='H-32A-WP06 - Debt Service'!C$24,'H-32A-WP06 - Debt Service'!C$27/12,0)),"-")</f>
        <v>0</v>
      </c>
      <c r="F611" s="261">
        <f>IFERROR(IF(-SUM(F$20:F610)+F$15&lt;0.000001,0,IF($C611&gt;='H-32A-WP06 - Debt Service'!D$24,'H-32A-WP06 - Debt Service'!D$27/12,0)),"-")</f>
        <v>0</v>
      </c>
      <c r="G611" s="261">
        <f>IFERROR(IF(-SUM(G$20:G610)+G$15&lt;0.000001,0,IF($C611&gt;='H-32A-WP06 - Debt Service'!E$24,'H-32A-WP06 - Debt Service'!E$27/12,0)),"-")</f>
        <v>0</v>
      </c>
      <c r="H611" s="261">
        <f>IFERROR(IF(-SUM(H$20:H610)+H$15&lt;0.000001,0,IF($C611&gt;='H-32A-WP06 - Debt Service'!F$24,'H-32A-WP06 - Debt Service'!F$27/12,0)),"-")</f>
        <v>0</v>
      </c>
      <c r="I611" s="261">
        <f>IFERROR(IF(-SUM(I$20:I610)+I$15&lt;0.000001,0,IF($C611&gt;='H-32A-WP06 - Debt Service'!G$24,'H-32A-WP06 - Debt Service'!G$27/12,0)),"-")</f>
        <v>0</v>
      </c>
      <c r="J611" s="261">
        <f>IFERROR(IF(-SUM(J$20:J610)+J$15&lt;0.000001,0,IF($C611&gt;='H-32A-WP06 - Debt Service'!H$24,'H-32A-WP06 - Debt Service'!H$27/12,0)),"-")</f>
        <v>0</v>
      </c>
      <c r="K611" s="261">
        <f>IFERROR(IF(-SUM(K$20:K610)+K$15&lt;0.000001,0,IF($C611&gt;='H-32A-WP06 - Debt Service'!I$24,'H-32A-WP06 - Debt Service'!I$27/12,0)),"-")</f>
        <v>0</v>
      </c>
      <c r="L611" s="261">
        <f>IFERROR(IF(-SUM(L$20:L610)+L$15&lt;0.000001,0,IF($C611&gt;='H-32A-WP06 - Debt Service'!J$24,'H-32A-WP06 - Debt Service'!J$27/12,0)),"-")</f>
        <v>0</v>
      </c>
      <c r="M611" s="261">
        <f>IFERROR(IF(-SUM(M$20:M610)+M$15&lt;0.000001,0,IF($C611&gt;='H-32A-WP06 - Debt Service'!K$24,'H-32A-WP06 - Debt Service'!K$27/12,0)),"-")</f>
        <v>0</v>
      </c>
      <c r="N611" s="261"/>
      <c r="O611" s="261"/>
      <c r="P611" s="261">
        <f>IFERROR(IF(-SUM(P$20:P610)+P$15&lt;0.000001,0,IF($C611&gt;='H-32A-WP06 - Debt Service'!M$24,'H-32A-WP06 - Debt Service'!M$27/12,0)),"-")</f>
        <v>0</v>
      </c>
      <c r="Q611" s="261">
        <f>IFERROR(IF(-SUM(Q$20:Q610)+Q$15&lt;0.000001,0,IF($C611&gt;='H-32A-WP06 - Debt Service'!L$24,'H-32A-WP06 - Debt Service'!L$27/12,0)),"-")</f>
        <v>0</v>
      </c>
      <c r="R611" s="261">
        <f>IFERROR(IF(-SUM(R$20:R610)+R$15&lt;0.000001,0,IF($C611&gt;='H-32A-WP06 - Debt Service'!S$24,'H-32A-WP06 - Debt Service'!S$27/12,0)),"-")</f>
        <v>0</v>
      </c>
      <c r="S611" s="261">
        <f>IFERROR(IF(-SUM(S$20:S610)+S$15&lt;0.000001,0,IF($C611&gt;='H-32A-WP06 - Debt Service'!O$24,'H-32A-WP06 - Debt Service'!O$27/12,0)),"-")</f>
        <v>0</v>
      </c>
      <c r="T611" s="261">
        <f>IFERROR(IF(-SUM(T$20:T610)+T$15&lt;0.000001,0,IF($C611&gt;='H-32A-WP06 - Debt Service'!#REF!,'H-32A-WP06 - Debt Service'!#REF!/12,0)),"-")</f>
        <v>0</v>
      </c>
      <c r="U611" s="261">
        <f>IFERROR(IF(-SUM(U$20:U610)+U$15&lt;0.000001,0,IF($C611&gt;='H-32A-WP06 - Debt Service'!T$24,'H-32A-WP06 - Debt Service'!T$27/12,0)),"-")</f>
        <v>0</v>
      </c>
      <c r="V611" s="261">
        <f>IFERROR(IF(-SUM(V$20:V610)+V$15&lt;0.000001,0,IF($C611&gt;='H-32A-WP06 - Debt Service'!N$24,'H-32A-WP06 - Debt Service'!N$27/12,0)),"-")</f>
        <v>0</v>
      </c>
      <c r="W611" s="261">
        <f>IFERROR(IF(-SUM(W$20:W610)+W$15&lt;0.000001,0,IF($C611&gt;='H-32A-WP06 - Debt Service'!Q$24,'H-32A-WP06 - Debt Service'!Q$27/12,0)),"-")</f>
        <v>0</v>
      </c>
      <c r="X611" s="261">
        <f>IFERROR(IF(-SUM(X$20:X610)+X$15&lt;0.000001,0,IF($C611&gt;='H-32A-WP06 - Debt Service'!T$24,'H-32A-WP06 - Debt Service'!T$27/12,0)),"-")</f>
        <v>0</v>
      </c>
      <c r="Y611" s="261">
        <f>IFERROR(IF(-SUM(Y$20:Y610)+Y$15&lt;0.000001,0,IF($C611&gt;='H-32A-WP06 - Debt Service'!#REF!,'H-32A-WP06 - Debt Service'!#REF!/12,0)),"-")</f>
        <v>0</v>
      </c>
      <c r="Z611" s="261">
        <f>IFERROR(IF(-SUM(Z$20:Z610)+Z$15&lt;0.000001,0,IF($C611&gt;='H-32A-WP06 - Debt Service'!S$24,'H-32A-WP06 - Debt Service'!S$27/12,0)),"-")</f>
        <v>0</v>
      </c>
      <c r="AA611" s="261">
        <f>IFERROR(IF(-SUM(AA$20:AA610)+AA$15&lt;0.000001,0,IF($C611&gt;='H-32A-WP06 - Debt Service'!R$24,'H-32A-WP06 - Debt Service'!R$27/12,0)),"-")</f>
        <v>0</v>
      </c>
      <c r="AB611" s="261">
        <f>IFERROR(IF(-SUM(AB$20:AB610)+AB$15&lt;0.000001,0,IF($C611&gt;='H-32A-WP06 - Debt Service'!P$24,'H-32A-WP06 - Debt Service'!P$27/12,0)),"-")</f>
        <v>0</v>
      </c>
      <c r="AC611" s="261">
        <f>IFERROR(IF(-SUM(AC$20:AC610)+AC$15&lt;0.000001,0,IF($C611&gt;='H-32A-WP06 - Debt Service'!#REF!,'H-32A-WP06 - Debt Service'!#REF!/12,0)),"-")</f>
        <v>0</v>
      </c>
      <c r="AD611" s="261">
        <f>IFERROR(IF(-SUM(AD$20:AD610)+AD$15&lt;0.000001,0,IF($C611&gt;='H-32A-WP06 - Debt Service'!#REF!,'H-32A-WP06 - Debt Service'!#REF!/12,0)),"-")</f>
        <v>0</v>
      </c>
      <c r="AE611" s="261">
        <f>IFERROR(IF(-SUM(AE$20:AE610)+AE$15&lt;0.000001,0,IF($C611&gt;='H-32A-WP06 - Debt Service'!#REF!,'H-32A-WP06 - Debt Service'!#REF!/12,0)),"-")</f>
        <v>0</v>
      </c>
      <c r="AF611" s="261">
        <f>IFERROR(IF(-SUM(AF$20:AF610)+AF$15&lt;0.000001,0,IF($C611&gt;='H-32A-WP06 - Debt Service'!#REF!,'H-32A-WP06 - Debt Service'!#REF!/12,0)),"-")</f>
        <v>0</v>
      </c>
      <c r="AH611" s="252">
        <f t="shared" si="40"/>
        <v>2068</v>
      </c>
      <c r="AI611" s="273">
        <f t="shared" si="42"/>
        <v>61454</v>
      </c>
      <c r="AJ611" s="273"/>
      <c r="AK611" s="261" t="str">
        <f>IFERROR(IF(-SUM(AK$20:AK610)+AK$15&lt;0.000001,0,IF($C611&gt;='H-32A-WP06 - Debt Service'!AH$24,'H-32A-WP06 - Debt Service'!AH$27/12,0)),"-")</f>
        <v>-</v>
      </c>
      <c r="AL611" s="261">
        <f>IFERROR(IF(-SUM(AL$20:AL610)+AL$15&lt;0.000001,0,IF($C611&gt;='H-32A-WP06 - Debt Service'!AI$24,'H-32A-WP06 - Debt Service'!AI$27/12,0)),"-")</f>
        <v>0</v>
      </c>
      <c r="AM611" s="261">
        <f>IFERROR(IF(-SUM(AM$20:AM610)+AM$15&lt;0.000001,0,IF($C611&gt;='H-32A-WP06 - Debt Service'!AJ$24,'H-32A-WP06 - Debt Service'!AJ$27/12,0)),"-")</f>
        <v>0</v>
      </c>
      <c r="AN611" s="261">
        <f>IFERROR(IF(-SUM(AN$20:AN610)+AN$15&lt;0.000001,0,IF($C611&gt;='H-32A-WP06 - Debt Service'!AK$24,'H-32A-WP06 - Debt Service'!AK$27/12,0)),"-")</f>
        <v>0</v>
      </c>
      <c r="AO611" s="261">
        <f>IFERROR(IF(-SUM(AO$20:AO610)+AO$15&lt;0.000001,0,IF($C611&gt;='H-32A-WP06 - Debt Service'!AL$24,'H-32A-WP06 - Debt Service'!AL$27/12,0)),"-")</f>
        <v>0</v>
      </c>
      <c r="AP611" s="261">
        <f>IFERROR(IF(-SUM(AP$20:AP610)+AP$15&lt;0.000001,0,IF($C611&gt;='H-32A-WP06 - Debt Service'!AM$24,'H-32A-WP06 - Debt Service'!AM$27/12,0)),"-")</f>
        <v>0</v>
      </c>
      <c r="AQ611" s="261">
        <f>IFERROR(IF(-SUM(AQ$20:AQ610)+AQ$15&lt;0.000001,0,IF($C611&gt;='H-32A-WP06 - Debt Service'!AN$24,'H-32A-WP06 - Debt Service'!AN$27/12,0)),"-")</f>
        <v>0</v>
      </c>
      <c r="AR611" s="261">
        <f>IFERROR(IF(-SUM(AR$20:AR610)+AR$15&lt;0.000001,0,IF($C611&gt;='H-32A-WP06 - Debt Service'!AO$24,'H-32A-WP06 - Debt Service'!AO$27/12,0)),"-")</f>
        <v>0</v>
      </c>
      <c r="AS611" s="261">
        <f>IFERROR(IF(-SUM(AS$20:AS610)+AS$15&lt;0.000001,0,IF($C611&gt;='H-32A-WP06 - Debt Service'!AP$24,'H-32A-WP06 - Debt Service'!AP$27/12,0)),"-")</f>
        <v>0</v>
      </c>
      <c r="AT611" s="261">
        <f>IFERROR(IF(-SUM(AT$20:AT610)+AT$15&lt;0.000001,0,IF($C611&gt;='H-32A-WP06 - Debt Service'!AQ$24,'H-32A-WP06 - Debt Service'!AQ$27/12,0)),"-")</f>
        <v>0</v>
      </c>
    </row>
    <row r="612" spans="2:46" x14ac:dyDescent="0.35">
      <c r="B612" s="252">
        <f t="shared" si="39"/>
        <v>2068</v>
      </c>
      <c r="C612" s="273">
        <f t="shared" si="41"/>
        <v>61484</v>
      </c>
      <c r="D612" s="273"/>
      <c r="E612" s="261">
        <f>IFERROR(IF(-SUM(E$20:E611)+E$15&lt;0.000001,0,IF($C612&gt;='H-32A-WP06 - Debt Service'!C$24,'H-32A-WP06 - Debt Service'!C$27/12,0)),"-")</f>
        <v>0</v>
      </c>
      <c r="F612" s="261">
        <f>IFERROR(IF(-SUM(F$20:F611)+F$15&lt;0.000001,0,IF($C612&gt;='H-32A-WP06 - Debt Service'!D$24,'H-32A-WP06 - Debt Service'!D$27/12,0)),"-")</f>
        <v>0</v>
      </c>
      <c r="G612" s="261">
        <f>IFERROR(IF(-SUM(G$20:G611)+G$15&lt;0.000001,0,IF($C612&gt;='H-32A-WP06 - Debt Service'!E$24,'H-32A-WP06 - Debt Service'!E$27/12,0)),"-")</f>
        <v>0</v>
      </c>
      <c r="H612" s="261">
        <f>IFERROR(IF(-SUM(H$20:H611)+H$15&lt;0.000001,0,IF($C612&gt;='H-32A-WP06 - Debt Service'!F$24,'H-32A-WP06 - Debt Service'!F$27/12,0)),"-")</f>
        <v>0</v>
      </c>
      <c r="I612" s="261">
        <f>IFERROR(IF(-SUM(I$20:I611)+I$15&lt;0.000001,0,IF($C612&gt;='H-32A-WP06 - Debt Service'!G$24,'H-32A-WP06 - Debt Service'!G$27/12,0)),"-")</f>
        <v>0</v>
      </c>
      <c r="J612" s="261">
        <f>IFERROR(IF(-SUM(J$20:J611)+J$15&lt;0.000001,0,IF($C612&gt;='H-32A-WP06 - Debt Service'!H$24,'H-32A-WP06 - Debt Service'!H$27/12,0)),"-")</f>
        <v>0</v>
      </c>
      <c r="K612" s="261">
        <f>IFERROR(IF(-SUM(K$20:K611)+K$15&lt;0.000001,0,IF($C612&gt;='H-32A-WP06 - Debt Service'!I$24,'H-32A-WP06 - Debt Service'!I$27/12,0)),"-")</f>
        <v>0</v>
      </c>
      <c r="L612" s="261">
        <f>IFERROR(IF(-SUM(L$20:L611)+L$15&lt;0.000001,0,IF($C612&gt;='H-32A-WP06 - Debt Service'!J$24,'H-32A-WP06 - Debt Service'!J$27/12,0)),"-")</f>
        <v>0</v>
      </c>
      <c r="M612" s="261">
        <f>IFERROR(IF(-SUM(M$20:M611)+M$15&lt;0.000001,0,IF($C612&gt;='H-32A-WP06 - Debt Service'!K$24,'H-32A-WP06 - Debt Service'!K$27/12,0)),"-")</f>
        <v>0</v>
      </c>
      <c r="N612" s="261"/>
      <c r="O612" s="261"/>
      <c r="P612" s="261">
        <f>IFERROR(IF(-SUM(P$20:P611)+P$15&lt;0.000001,0,IF($C612&gt;='H-32A-WP06 - Debt Service'!M$24,'H-32A-WP06 - Debt Service'!M$27/12,0)),"-")</f>
        <v>0</v>
      </c>
      <c r="Q612" s="261">
        <f>IFERROR(IF(-SUM(Q$20:Q611)+Q$15&lt;0.000001,0,IF($C612&gt;='H-32A-WP06 - Debt Service'!L$24,'H-32A-WP06 - Debt Service'!L$27/12,0)),"-")</f>
        <v>0</v>
      </c>
      <c r="R612" s="261">
        <f>IFERROR(IF(-SUM(R$20:R611)+R$15&lt;0.000001,0,IF($C612&gt;='H-32A-WP06 - Debt Service'!S$24,'H-32A-WP06 - Debt Service'!S$27/12,0)),"-")</f>
        <v>0</v>
      </c>
      <c r="S612" s="261">
        <f>IFERROR(IF(-SUM(S$20:S611)+S$15&lt;0.000001,0,IF($C612&gt;='H-32A-WP06 - Debt Service'!O$24,'H-32A-WP06 - Debt Service'!O$27/12,0)),"-")</f>
        <v>0</v>
      </c>
      <c r="T612" s="261">
        <f>IFERROR(IF(-SUM(T$20:T611)+T$15&lt;0.000001,0,IF($C612&gt;='H-32A-WP06 - Debt Service'!#REF!,'H-32A-WP06 - Debt Service'!#REF!/12,0)),"-")</f>
        <v>0</v>
      </c>
      <c r="U612" s="261">
        <f>IFERROR(IF(-SUM(U$20:U611)+U$15&lt;0.000001,0,IF($C612&gt;='H-32A-WP06 - Debt Service'!T$24,'H-32A-WP06 - Debt Service'!T$27/12,0)),"-")</f>
        <v>0</v>
      </c>
      <c r="V612" s="261">
        <f>IFERROR(IF(-SUM(V$20:V611)+V$15&lt;0.000001,0,IF($C612&gt;='H-32A-WP06 - Debt Service'!N$24,'H-32A-WP06 - Debt Service'!N$27/12,0)),"-")</f>
        <v>0</v>
      </c>
      <c r="W612" s="261">
        <f>IFERROR(IF(-SUM(W$20:W611)+W$15&lt;0.000001,0,IF($C612&gt;='H-32A-WP06 - Debt Service'!Q$24,'H-32A-WP06 - Debt Service'!Q$27/12,0)),"-")</f>
        <v>0</v>
      </c>
      <c r="X612" s="261">
        <f>IFERROR(IF(-SUM(X$20:X611)+X$15&lt;0.000001,0,IF($C612&gt;='H-32A-WP06 - Debt Service'!T$24,'H-32A-WP06 - Debt Service'!T$27/12,0)),"-")</f>
        <v>0</v>
      </c>
      <c r="Y612" s="261">
        <f>IFERROR(IF(-SUM(Y$20:Y611)+Y$15&lt;0.000001,0,IF($C612&gt;='H-32A-WP06 - Debt Service'!#REF!,'H-32A-WP06 - Debt Service'!#REF!/12,0)),"-")</f>
        <v>0</v>
      </c>
      <c r="Z612" s="261">
        <f>IFERROR(IF(-SUM(Z$20:Z611)+Z$15&lt;0.000001,0,IF($C612&gt;='H-32A-WP06 - Debt Service'!S$24,'H-32A-WP06 - Debt Service'!S$27/12,0)),"-")</f>
        <v>0</v>
      </c>
      <c r="AA612" s="261">
        <f>IFERROR(IF(-SUM(AA$20:AA611)+AA$15&lt;0.000001,0,IF($C612&gt;='H-32A-WP06 - Debt Service'!R$24,'H-32A-WP06 - Debt Service'!R$27/12,0)),"-")</f>
        <v>0</v>
      </c>
      <c r="AB612" s="261">
        <f>IFERROR(IF(-SUM(AB$20:AB611)+AB$15&lt;0.000001,0,IF($C612&gt;='H-32A-WP06 - Debt Service'!P$24,'H-32A-WP06 - Debt Service'!P$27/12,0)),"-")</f>
        <v>0</v>
      </c>
      <c r="AC612" s="261">
        <f>IFERROR(IF(-SUM(AC$20:AC611)+AC$15&lt;0.000001,0,IF($C612&gt;='H-32A-WP06 - Debt Service'!#REF!,'H-32A-WP06 - Debt Service'!#REF!/12,0)),"-")</f>
        <v>0</v>
      </c>
      <c r="AD612" s="261">
        <f>IFERROR(IF(-SUM(AD$20:AD611)+AD$15&lt;0.000001,0,IF($C612&gt;='H-32A-WP06 - Debt Service'!#REF!,'H-32A-WP06 - Debt Service'!#REF!/12,0)),"-")</f>
        <v>0</v>
      </c>
      <c r="AE612" s="261">
        <f>IFERROR(IF(-SUM(AE$20:AE611)+AE$15&lt;0.000001,0,IF($C612&gt;='H-32A-WP06 - Debt Service'!#REF!,'H-32A-WP06 - Debt Service'!#REF!/12,0)),"-")</f>
        <v>0</v>
      </c>
      <c r="AF612" s="261">
        <f>IFERROR(IF(-SUM(AF$20:AF611)+AF$15&lt;0.000001,0,IF($C612&gt;='H-32A-WP06 - Debt Service'!#REF!,'H-32A-WP06 - Debt Service'!#REF!/12,0)),"-")</f>
        <v>0</v>
      </c>
      <c r="AH612" s="252">
        <f t="shared" si="40"/>
        <v>2068</v>
      </c>
      <c r="AI612" s="273">
        <f t="shared" si="42"/>
        <v>61484</v>
      </c>
      <c r="AJ612" s="273"/>
      <c r="AK612" s="261" t="str">
        <f>IFERROR(IF(-SUM(AK$20:AK611)+AK$15&lt;0.000001,0,IF($C612&gt;='H-32A-WP06 - Debt Service'!AH$24,'H-32A-WP06 - Debt Service'!AH$27/12,0)),"-")</f>
        <v>-</v>
      </c>
      <c r="AL612" s="261">
        <f>IFERROR(IF(-SUM(AL$20:AL611)+AL$15&lt;0.000001,0,IF($C612&gt;='H-32A-WP06 - Debt Service'!AI$24,'H-32A-WP06 - Debt Service'!AI$27/12,0)),"-")</f>
        <v>0</v>
      </c>
      <c r="AM612" s="261">
        <f>IFERROR(IF(-SUM(AM$20:AM611)+AM$15&lt;0.000001,0,IF($C612&gt;='H-32A-WP06 - Debt Service'!AJ$24,'H-32A-WP06 - Debt Service'!AJ$27/12,0)),"-")</f>
        <v>0</v>
      </c>
      <c r="AN612" s="261">
        <f>IFERROR(IF(-SUM(AN$20:AN611)+AN$15&lt;0.000001,0,IF($C612&gt;='H-32A-WP06 - Debt Service'!AK$24,'H-32A-WP06 - Debt Service'!AK$27/12,0)),"-")</f>
        <v>0</v>
      </c>
      <c r="AO612" s="261">
        <f>IFERROR(IF(-SUM(AO$20:AO611)+AO$15&lt;0.000001,0,IF($C612&gt;='H-32A-WP06 - Debt Service'!AL$24,'H-32A-WP06 - Debt Service'!AL$27/12,0)),"-")</f>
        <v>0</v>
      </c>
      <c r="AP612" s="261">
        <f>IFERROR(IF(-SUM(AP$20:AP611)+AP$15&lt;0.000001,0,IF($C612&gt;='H-32A-WP06 - Debt Service'!AM$24,'H-32A-WP06 - Debt Service'!AM$27/12,0)),"-")</f>
        <v>0</v>
      </c>
      <c r="AQ612" s="261">
        <f>IFERROR(IF(-SUM(AQ$20:AQ611)+AQ$15&lt;0.000001,0,IF($C612&gt;='H-32A-WP06 - Debt Service'!AN$24,'H-32A-WP06 - Debt Service'!AN$27/12,0)),"-")</f>
        <v>0</v>
      </c>
      <c r="AR612" s="261">
        <f>IFERROR(IF(-SUM(AR$20:AR611)+AR$15&lt;0.000001,0,IF($C612&gt;='H-32A-WP06 - Debt Service'!AO$24,'H-32A-WP06 - Debt Service'!AO$27/12,0)),"-")</f>
        <v>0</v>
      </c>
      <c r="AS612" s="261">
        <f>IFERROR(IF(-SUM(AS$20:AS611)+AS$15&lt;0.000001,0,IF($C612&gt;='H-32A-WP06 - Debt Service'!AP$24,'H-32A-WP06 - Debt Service'!AP$27/12,0)),"-")</f>
        <v>0</v>
      </c>
      <c r="AT612" s="261">
        <f>IFERROR(IF(-SUM(AT$20:AT611)+AT$15&lt;0.000001,0,IF($C612&gt;='H-32A-WP06 - Debt Service'!AQ$24,'H-32A-WP06 - Debt Service'!AQ$27/12,0)),"-")</f>
        <v>0</v>
      </c>
    </row>
    <row r="613" spans="2:46" x14ac:dyDescent="0.35">
      <c r="B613" s="252">
        <f t="shared" si="39"/>
        <v>2068</v>
      </c>
      <c r="C613" s="273">
        <f t="shared" si="41"/>
        <v>61515</v>
      </c>
      <c r="D613" s="273"/>
      <c r="E613" s="261">
        <f>IFERROR(IF(-SUM(E$20:E612)+E$15&lt;0.000001,0,IF($C613&gt;='H-32A-WP06 - Debt Service'!C$24,'H-32A-WP06 - Debt Service'!C$27/12,0)),"-")</f>
        <v>0</v>
      </c>
      <c r="F613" s="261">
        <f>IFERROR(IF(-SUM(F$20:F612)+F$15&lt;0.000001,0,IF($C613&gt;='H-32A-WP06 - Debt Service'!D$24,'H-32A-WP06 - Debt Service'!D$27/12,0)),"-")</f>
        <v>0</v>
      </c>
      <c r="G613" s="261">
        <f>IFERROR(IF(-SUM(G$20:G612)+G$15&lt;0.000001,0,IF($C613&gt;='H-32A-WP06 - Debt Service'!E$24,'H-32A-WP06 - Debt Service'!E$27/12,0)),"-")</f>
        <v>0</v>
      </c>
      <c r="H613" s="261">
        <f>IFERROR(IF(-SUM(H$20:H612)+H$15&lt;0.000001,0,IF($C613&gt;='H-32A-WP06 - Debt Service'!F$24,'H-32A-WP06 - Debt Service'!F$27/12,0)),"-")</f>
        <v>0</v>
      </c>
      <c r="I613" s="261">
        <f>IFERROR(IF(-SUM(I$20:I612)+I$15&lt;0.000001,0,IF($C613&gt;='H-32A-WP06 - Debt Service'!G$24,'H-32A-WP06 - Debt Service'!G$27/12,0)),"-")</f>
        <v>0</v>
      </c>
      <c r="J613" s="261">
        <f>IFERROR(IF(-SUM(J$20:J612)+J$15&lt;0.000001,0,IF($C613&gt;='H-32A-WP06 - Debt Service'!H$24,'H-32A-WP06 - Debt Service'!H$27/12,0)),"-")</f>
        <v>0</v>
      </c>
      <c r="K613" s="261">
        <f>IFERROR(IF(-SUM(K$20:K612)+K$15&lt;0.000001,0,IF($C613&gt;='H-32A-WP06 - Debt Service'!I$24,'H-32A-WP06 - Debt Service'!I$27/12,0)),"-")</f>
        <v>0</v>
      </c>
      <c r="L613" s="261">
        <f>IFERROR(IF(-SUM(L$20:L612)+L$15&lt;0.000001,0,IF($C613&gt;='H-32A-WP06 - Debt Service'!J$24,'H-32A-WP06 - Debt Service'!J$27/12,0)),"-")</f>
        <v>0</v>
      </c>
      <c r="M613" s="261">
        <f>IFERROR(IF(-SUM(M$20:M612)+M$15&lt;0.000001,0,IF($C613&gt;='H-32A-WP06 - Debt Service'!K$24,'H-32A-WP06 - Debt Service'!K$27/12,0)),"-")</f>
        <v>0</v>
      </c>
      <c r="N613" s="261"/>
      <c r="O613" s="261"/>
      <c r="P613" s="261">
        <f>IFERROR(IF(-SUM(P$20:P612)+P$15&lt;0.000001,0,IF($C613&gt;='H-32A-WP06 - Debt Service'!M$24,'H-32A-WP06 - Debt Service'!M$27/12,0)),"-")</f>
        <v>0</v>
      </c>
      <c r="Q613" s="261">
        <f>IFERROR(IF(-SUM(Q$20:Q612)+Q$15&lt;0.000001,0,IF($C613&gt;='H-32A-WP06 - Debt Service'!L$24,'H-32A-WP06 - Debt Service'!L$27/12,0)),"-")</f>
        <v>0</v>
      </c>
      <c r="R613" s="261">
        <f>IFERROR(IF(-SUM(R$20:R612)+R$15&lt;0.000001,0,IF($C613&gt;='H-32A-WP06 - Debt Service'!S$24,'H-32A-WP06 - Debt Service'!S$27/12,0)),"-")</f>
        <v>0</v>
      </c>
      <c r="S613" s="261">
        <f>IFERROR(IF(-SUM(S$20:S612)+S$15&lt;0.000001,0,IF($C613&gt;='H-32A-WP06 - Debt Service'!O$24,'H-32A-WP06 - Debt Service'!O$27/12,0)),"-")</f>
        <v>0</v>
      </c>
      <c r="T613" s="261">
        <f>IFERROR(IF(-SUM(T$20:T612)+T$15&lt;0.000001,0,IF($C613&gt;='H-32A-WP06 - Debt Service'!#REF!,'H-32A-WP06 - Debt Service'!#REF!/12,0)),"-")</f>
        <v>0</v>
      </c>
      <c r="U613" s="261">
        <f>IFERROR(IF(-SUM(U$20:U612)+U$15&lt;0.000001,0,IF($C613&gt;='H-32A-WP06 - Debt Service'!T$24,'H-32A-WP06 - Debt Service'!T$27/12,0)),"-")</f>
        <v>0</v>
      </c>
      <c r="V613" s="261">
        <f>IFERROR(IF(-SUM(V$20:V612)+V$15&lt;0.000001,0,IF($C613&gt;='H-32A-WP06 - Debt Service'!N$24,'H-32A-WP06 - Debt Service'!N$27/12,0)),"-")</f>
        <v>0</v>
      </c>
      <c r="W613" s="261">
        <f>IFERROR(IF(-SUM(W$20:W612)+W$15&lt;0.000001,0,IF($C613&gt;='H-32A-WP06 - Debt Service'!Q$24,'H-32A-WP06 - Debt Service'!Q$27/12,0)),"-")</f>
        <v>0</v>
      </c>
      <c r="X613" s="261">
        <f>IFERROR(IF(-SUM(X$20:X612)+X$15&lt;0.000001,0,IF($C613&gt;='H-32A-WP06 - Debt Service'!T$24,'H-32A-WP06 - Debt Service'!T$27/12,0)),"-")</f>
        <v>0</v>
      </c>
      <c r="Y613" s="261">
        <f>IFERROR(IF(-SUM(Y$20:Y612)+Y$15&lt;0.000001,0,IF($C613&gt;='H-32A-WP06 - Debt Service'!#REF!,'H-32A-WP06 - Debt Service'!#REF!/12,0)),"-")</f>
        <v>0</v>
      </c>
      <c r="Z613" s="261">
        <f>IFERROR(IF(-SUM(Z$20:Z612)+Z$15&lt;0.000001,0,IF($C613&gt;='H-32A-WP06 - Debt Service'!S$24,'H-32A-WP06 - Debt Service'!S$27/12,0)),"-")</f>
        <v>0</v>
      </c>
      <c r="AA613" s="261">
        <f>IFERROR(IF(-SUM(AA$20:AA612)+AA$15&lt;0.000001,0,IF($C613&gt;='H-32A-WP06 - Debt Service'!R$24,'H-32A-WP06 - Debt Service'!R$27/12,0)),"-")</f>
        <v>0</v>
      </c>
      <c r="AB613" s="261">
        <f>IFERROR(IF(-SUM(AB$20:AB612)+AB$15&lt;0.000001,0,IF($C613&gt;='H-32A-WP06 - Debt Service'!P$24,'H-32A-WP06 - Debt Service'!P$27/12,0)),"-")</f>
        <v>0</v>
      </c>
      <c r="AC613" s="261">
        <f>IFERROR(IF(-SUM(AC$20:AC612)+AC$15&lt;0.000001,0,IF($C613&gt;='H-32A-WP06 - Debt Service'!#REF!,'H-32A-WP06 - Debt Service'!#REF!/12,0)),"-")</f>
        <v>0</v>
      </c>
      <c r="AD613" s="261">
        <f>IFERROR(IF(-SUM(AD$20:AD612)+AD$15&lt;0.000001,0,IF($C613&gt;='H-32A-WP06 - Debt Service'!#REF!,'H-32A-WP06 - Debt Service'!#REF!/12,0)),"-")</f>
        <v>0</v>
      </c>
      <c r="AE613" s="261">
        <f>IFERROR(IF(-SUM(AE$20:AE612)+AE$15&lt;0.000001,0,IF($C613&gt;='H-32A-WP06 - Debt Service'!#REF!,'H-32A-WP06 - Debt Service'!#REF!/12,0)),"-")</f>
        <v>0</v>
      </c>
      <c r="AF613" s="261">
        <f>IFERROR(IF(-SUM(AF$20:AF612)+AF$15&lt;0.000001,0,IF($C613&gt;='H-32A-WP06 - Debt Service'!#REF!,'H-32A-WP06 - Debt Service'!#REF!/12,0)),"-")</f>
        <v>0</v>
      </c>
      <c r="AH613" s="252">
        <f t="shared" si="40"/>
        <v>2068</v>
      </c>
      <c r="AI613" s="273">
        <f t="shared" si="42"/>
        <v>61515</v>
      </c>
      <c r="AJ613" s="273"/>
      <c r="AK613" s="261" t="str">
        <f>IFERROR(IF(-SUM(AK$20:AK612)+AK$15&lt;0.000001,0,IF($C613&gt;='H-32A-WP06 - Debt Service'!AH$24,'H-32A-WP06 - Debt Service'!AH$27/12,0)),"-")</f>
        <v>-</v>
      </c>
      <c r="AL613" s="261">
        <f>IFERROR(IF(-SUM(AL$20:AL612)+AL$15&lt;0.000001,0,IF($C613&gt;='H-32A-WP06 - Debt Service'!AI$24,'H-32A-WP06 - Debt Service'!AI$27/12,0)),"-")</f>
        <v>0</v>
      </c>
      <c r="AM613" s="261">
        <f>IFERROR(IF(-SUM(AM$20:AM612)+AM$15&lt;0.000001,0,IF($C613&gt;='H-32A-WP06 - Debt Service'!AJ$24,'H-32A-WP06 - Debt Service'!AJ$27/12,0)),"-")</f>
        <v>0</v>
      </c>
      <c r="AN613" s="261">
        <f>IFERROR(IF(-SUM(AN$20:AN612)+AN$15&lt;0.000001,0,IF($C613&gt;='H-32A-WP06 - Debt Service'!AK$24,'H-32A-WP06 - Debt Service'!AK$27/12,0)),"-")</f>
        <v>0</v>
      </c>
      <c r="AO613" s="261">
        <f>IFERROR(IF(-SUM(AO$20:AO612)+AO$15&lt;0.000001,0,IF($C613&gt;='H-32A-WP06 - Debt Service'!AL$24,'H-32A-WP06 - Debt Service'!AL$27/12,0)),"-")</f>
        <v>0</v>
      </c>
      <c r="AP613" s="261">
        <f>IFERROR(IF(-SUM(AP$20:AP612)+AP$15&lt;0.000001,0,IF($C613&gt;='H-32A-WP06 - Debt Service'!AM$24,'H-32A-WP06 - Debt Service'!AM$27/12,0)),"-")</f>
        <v>0</v>
      </c>
      <c r="AQ613" s="261">
        <f>IFERROR(IF(-SUM(AQ$20:AQ612)+AQ$15&lt;0.000001,0,IF($C613&gt;='H-32A-WP06 - Debt Service'!AN$24,'H-32A-WP06 - Debt Service'!AN$27/12,0)),"-")</f>
        <v>0</v>
      </c>
      <c r="AR613" s="261">
        <f>IFERROR(IF(-SUM(AR$20:AR612)+AR$15&lt;0.000001,0,IF($C613&gt;='H-32A-WP06 - Debt Service'!AO$24,'H-32A-WP06 - Debt Service'!AO$27/12,0)),"-")</f>
        <v>0</v>
      </c>
      <c r="AS613" s="261">
        <f>IFERROR(IF(-SUM(AS$20:AS612)+AS$15&lt;0.000001,0,IF($C613&gt;='H-32A-WP06 - Debt Service'!AP$24,'H-32A-WP06 - Debt Service'!AP$27/12,0)),"-")</f>
        <v>0</v>
      </c>
      <c r="AT613" s="261">
        <f>IFERROR(IF(-SUM(AT$20:AT612)+AT$15&lt;0.000001,0,IF($C613&gt;='H-32A-WP06 - Debt Service'!AQ$24,'H-32A-WP06 - Debt Service'!AQ$27/12,0)),"-")</f>
        <v>0</v>
      </c>
    </row>
    <row r="614" spans="2:46" x14ac:dyDescent="0.35">
      <c r="B614" s="252">
        <f t="shared" si="39"/>
        <v>2068</v>
      </c>
      <c r="C614" s="273">
        <f t="shared" si="41"/>
        <v>61545</v>
      </c>
      <c r="D614" s="273"/>
      <c r="E614" s="261">
        <f>IFERROR(IF(-SUM(E$20:E613)+E$15&lt;0.000001,0,IF($C614&gt;='H-32A-WP06 - Debt Service'!C$24,'H-32A-WP06 - Debt Service'!C$27/12,0)),"-")</f>
        <v>0</v>
      </c>
      <c r="F614" s="261">
        <f>IFERROR(IF(-SUM(F$20:F613)+F$15&lt;0.000001,0,IF($C614&gt;='H-32A-WP06 - Debt Service'!D$24,'H-32A-WP06 - Debt Service'!D$27/12,0)),"-")</f>
        <v>0</v>
      </c>
      <c r="G614" s="261">
        <f>IFERROR(IF(-SUM(G$20:G613)+G$15&lt;0.000001,0,IF($C614&gt;='H-32A-WP06 - Debt Service'!E$24,'H-32A-WP06 - Debt Service'!E$27/12,0)),"-")</f>
        <v>0</v>
      </c>
      <c r="H614" s="261">
        <f>IFERROR(IF(-SUM(H$20:H613)+H$15&lt;0.000001,0,IF($C614&gt;='H-32A-WP06 - Debt Service'!F$24,'H-32A-WP06 - Debt Service'!F$27/12,0)),"-")</f>
        <v>0</v>
      </c>
      <c r="I614" s="261">
        <f>IFERROR(IF(-SUM(I$20:I613)+I$15&lt;0.000001,0,IF($C614&gt;='H-32A-WP06 - Debt Service'!G$24,'H-32A-WP06 - Debt Service'!G$27/12,0)),"-")</f>
        <v>0</v>
      </c>
      <c r="J614" s="261">
        <f>IFERROR(IF(-SUM(J$20:J613)+J$15&lt;0.000001,0,IF($C614&gt;='H-32A-WP06 - Debt Service'!H$24,'H-32A-WP06 - Debt Service'!H$27/12,0)),"-")</f>
        <v>0</v>
      </c>
      <c r="K614" s="261">
        <f>IFERROR(IF(-SUM(K$20:K613)+K$15&lt;0.000001,0,IF($C614&gt;='H-32A-WP06 - Debt Service'!I$24,'H-32A-WP06 - Debt Service'!I$27/12,0)),"-")</f>
        <v>0</v>
      </c>
      <c r="L614" s="261">
        <f>IFERROR(IF(-SUM(L$20:L613)+L$15&lt;0.000001,0,IF($C614&gt;='H-32A-WP06 - Debt Service'!J$24,'H-32A-WP06 - Debt Service'!J$27/12,0)),"-")</f>
        <v>0</v>
      </c>
      <c r="M614" s="261">
        <f>IFERROR(IF(-SUM(M$20:M613)+M$15&lt;0.000001,0,IF($C614&gt;='H-32A-WP06 - Debt Service'!K$24,'H-32A-WP06 - Debt Service'!K$27/12,0)),"-")</f>
        <v>0</v>
      </c>
      <c r="N614" s="261"/>
      <c r="O614" s="261"/>
      <c r="P614" s="261">
        <f>IFERROR(IF(-SUM(P$20:P613)+P$15&lt;0.000001,0,IF($C614&gt;='H-32A-WP06 - Debt Service'!M$24,'H-32A-WP06 - Debt Service'!M$27/12,0)),"-")</f>
        <v>0</v>
      </c>
      <c r="Q614" s="261">
        <f>IFERROR(IF(-SUM(Q$20:Q613)+Q$15&lt;0.000001,0,IF($C614&gt;='H-32A-WP06 - Debt Service'!L$24,'H-32A-WP06 - Debt Service'!L$27/12,0)),"-")</f>
        <v>0</v>
      </c>
      <c r="R614" s="261">
        <f>IFERROR(IF(-SUM(R$20:R613)+R$15&lt;0.000001,0,IF($C614&gt;='H-32A-WP06 - Debt Service'!S$24,'H-32A-WP06 - Debt Service'!S$27/12,0)),"-")</f>
        <v>0</v>
      </c>
      <c r="S614" s="261">
        <f>IFERROR(IF(-SUM(S$20:S613)+S$15&lt;0.000001,0,IF($C614&gt;='H-32A-WP06 - Debt Service'!O$24,'H-32A-WP06 - Debt Service'!O$27/12,0)),"-")</f>
        <v>0</v>
      </c>
      <c r="T614" s="261">
        <f>IFERROR(IF(-SUM(T$20:T613)+T$15&lt;0.000001,0,IF($C614&gt;='H-32A-WP06 - Debt Service'!#REF!,'H-32A-WP06 - Debt Service'!#REF!/12,0)),"-")</f>
        <v>0</v>
      </c>
      <c r="U614" s="261">
        <f>IFERROR(IF(-SUM(U$20:U613)+U$15&lt;0.000001,0,IF($C614&gt;='H-32A-WP06 - Debt Service'!T$24,'H-32A-WP06 - Debt Service'!T$27/12,0)),"-")</f>
        <v>0</v>
      </c>
      <c r="V614" s="261">
        <f>IFERROR(IF(-SUM(V$20:V613)+V$15&lt;0.000001,0,IF($C614&gt;='H-32A-WP06 - Debt Service'!N$24,'H-32A-WP06 - Debt Service'!N$27/12,0)),"-")</f>
        <v>0</v>
      </c>
      <c r="W614" s="261">
        <f>IFERROR(IF(-SUM(W$20:W613)+W$15&lt;0.000001,0,IF($C614&gt;='H-32A-WP06 - Debt Service'!Q$24,'H-32A-WP06 - Debt Service'!Q$27/12,0)),"-")</f>
        <v>0</v>
      </c>
      <c r="X614" s="261">
        <f>IFERROR(IF(-SUM(X$20:X613)+X$15&lt;0.000001,0,IF($C614&gt;='H-32A-WP06 - Debt Service'!T$24,'H-32A-WP06 - Debt Service'!T$27/12,0)),"-")</f>
        <v>0</v>
      </c>
      <c r="Y614" s="261">
        <f>IFERROR(IF(-SUM(Y$20:Y613)+Y$15&lt;0.000001,0,IF($C614&gt;='H-32A-WP06 - Debt Service'!#REF!,'H-32A-WP06 - Debt Service'!#REF!/12,0)),"-")</f>
        <v>0</v>
      </c>
      <c r="Z614" s="261">
        <f>IFERROR(IF(-SUM(Z$20:Z613)+Z$15&lt;0.000001,0,IF($C614&gt;='H-32A-WP06 - Debt Service'!S$24,'H-32A-WP06 - Debt Service'!S$27/12,0)),"-")</f>
        <v>0</v>
      </c>
      <c r="AA614" s="261">
        <f>IFERROR(IF(-SUM(AA$20:AA613)+AA$15&lt;0.000001,0,IF($C614&gt;='H-32A-WP06 - Debt Service'!R$24,'H-32A-WP06 - Debt Service'!R$27/12,0)),"-")</f>
        <v>0</v>
      </c>
      <c r="AB614" s="261">
        <f>IFERROR(IF(-SUM(AB$20:AB613)+AB$15&lt;0.000001,0,IF($C614&gt;='H-32A-WP06 - Debt Service'!P$24,'H-32A-WP06 - Debt Service'!P$27/12,0)),"-")</f>
        <v>0</v>
      </c>
      <c r="AC614" s="261">
        <f>IFERROR(IF(-SUM(AC$20:AC613)+AC$15&lt;0.000001,0,IF($C614&gt;='H-32A-WP06 - Debt Service'!#REF!,'H-32A-WP06 - Debt Service'!#REF!/12,0)),"-")</f>
        <v>0</v>
      </c>
      <c r="AD614" s="261">
        <f>IFERROR(IF(-SUM(AD$20:AD613)+AD$15&lt;0.000001,0,IF($C614&gt;='H-32A-WP06 - Debt Service'!#REF!,'H-32A-WP06 - Debt Service'!#REF!/12,0)),"-")</f>
        <v>0</v>
      </c>
      <c r="AE614" s="261">
        <f>IFERROR(IF(-SUM(AE$20:AE613)+AE$15&lt;0.000001,0,IF($C614&gt;='H-32A-WP06 - Debt Service'!#REF!,'H-32A-WP06 - Debt Service'!#REF!/12,0)),"-")</f>
        <v>0</v>
      </c>
      <c r="AF614" s="261">
        <f>IFERROR(IF(-SUM(AF$20:AF613)+AF$15&lt;0.000001,0,IF($C614&gt;='H-32A-WP06 - Debt Service'!#REF!,'H-32A-WP06 - Debt Service'!#REF!/12,0)),"-")</f>
        <v>0</v>
      </c>
      <c r="AH614" s="252">
        <f t="shared" si="40"/>
        <v>2068</v>
      </c>
      <c r="AI614" s="273">
        <f t="shared" si="42"/>
        <v>61545</v>
      </c>
      <c r="AJ614" s="273"/>
      <c r="AK614" s="261" t="str">
        <f>IFERROR(IF(-SUM(AK$20:AK613)+AK$15&lt;0.000001,0,IF($C614&gt;='H-32A-WP06 - Debt Service'!AH$24,'H-32A-WP06 - Debt Service'!AH$27/12,0)),"-")</f>
        <v>-</v>
      </c>
      <c r="AL614" s="261">
        <f>IFERROR(IF(-SUM(AL$20:AL613)+AL$15&lt;0.000001,0,IF($C614&gt;='H-32A-WP06 - Debt Service'!AI$24,'H-32A-WP06 - Debt Service'!AI$27/12,0)),"-")</f>
        <v>0</v>
      </c>
      <c r="AM614" s="261">
        <f>IFERROR(IF(-SUM(AM$20:AM613)+AM$15&lt;0.000001,0,IF($C614&gt;='H-32A-WP06 - Debt Service'!AJ$24,'H-32A-WP06 - Debt Service'!AJ$27/12,0)),"-")</f>
        <v>0</v>
      </c>
      <c r="AN614" s="261">
        <f>IFERROR(IF(-SUM(AN$20:AN613)+AN$15&lt;0.000001,0,IF($C614&gt;='H-32A-WP06 - Debt Service'!AK$24,'H-32A-WP06 - Debt Service'!AK$27/12,0)),"-")</f>
        <v>0</v>
      </c>
      <c r="AO614" s="261">
        <f>IFERROR(IF(-SUM(AO$20:AO613)+AO$15&lt;0.000001,0,IF($C614&gt;='H-32A-WP06 - Debt Service'!AL$24,'H-32A-WP06 - Debt Service'!AL$27/12,0)),"-")</f>
        <v>0</v>
      </c>
      <c r="AP614" s="261">
        <f>IFERROR(IF(-SUM(AP$20:AP613)+AP$15&lt;0.000001,0,IF($C614&gt;='H-32A-WP06 - Debt Service'!AM$24,'H-32A-WP06 - Debt Service'!AM$27/12,0)),"-")</f>
        <v>0</v>
      </c>
      <c r="AQ614" s="261">
        <f>IFERROR(IF(-SUM(AQ$20:AQ613)+AQ$15&lt;0.000001,0,IF($C614&gt;='H-32A-WP06 - Debt Service'!AN$24,'H-32A-WP06 - Debt Service'!AN$27/12,0)),"-")</f>
        <v>0</v>
      </c>
      <c r="AR614" s="261">
        <f>IFERROR(IF(-SUM(AR$20:AR613)+AR$15&lt;0.000001,0,IF($C614&gt;='H-32A-WP06 - Debt Service'!AO$24,'H-32A-WP06 - Debt Service'!AO$27/12,0)),"-")</f>
        <v>0</v>
      </c>
      <c r="AS614" s="261">
        <f>IFERROR(IF(-SUM(AS$20:AS613)+AS$15&lt;0.000001,0,IF($C614&gt;='H-32A-WP06 - Debt Service'!AP$24,'H-32A-WP06 - Debt Service'!AP$27/12,0)),"-")</f>
        <v>0</v>
      </c>
      <c r="AT614" s="261">
        <f>IFERROR(IF(-SUM(AT$20:AT613)+AT$15&lt;0.000001,0,IF($C614&gt;='H-32A-WP06 - Debt Service'!AQ$24,'H-32A-WP06 - Debt Service'!AQ$27/12,0)),"-")</f>
        <v>0</v>
      </c>
    </row>
    <row r="615" spans="2:46" x14ac:dyDescent="0.35">
      <c r="B615" s="252">
        <f t="shared" si="39"/>
        <v>2068</v>
      </c>
      <c r="C615" s="273">
        <f t="shared" si="41"/>
        <v>61576</v>
      </c>
      <c r="D615" s="273"/>
      <c r="E615" s="261">
        <f>IFERROR(IF(-SUM(E$20:E614)+E$15&lt;0.000001,0,IF($C615&gt;='H-32A-WP06 - Debt Service'!C$24,'H-32A-WP06 - Debt Service'!C$27/12,0)),"-")</f>
        <v>0</v>
      </c>
      <c r="F615" s="261">
        <f>IFERROR(IF(-SUM(F$20:F614)+F$15&lt;0.000001,0,IF($C615&gt;='H-32A-WP06 - Debt Service'!D$24,'H-32A-WP06 - Debt Service'!D$27/12,0)),"-")</f>
        <v>0</v>
      </c>
      <c r="G615" s="261">
        <f>IFERROR(IF(-SUM(G$20:G614)+G$15&lt;0.000001,0,IF($C615&gt;='H-32A-WP06 - Debt Service'!E$24,'H-32A-WP06 - Debt Service'!E$27/12,0)),"-")</f>
        <v>0</v>
      </c>
      <c r="H615" s="261">
        <f>IFERROR(IF(-SUM(H$20:H614)+H$15&lt;0.000001,0,IF($C615&gt;='H-32A-WP06 - Debt Service'!F$24,'H-32A-WP06 - Debt Service'!F$27/12,0)),"-")</f>
        <v>0</v>
      </c>
      <c r="I615" s="261">
        <f>IFERROR(IF(-SUM(I$20:I614)+I$15&lt;0.000001,0,IF($C615&gt;='H-32A-WP06 - Debt Service'!G$24,'H-32A-WP06 - Debt Service'!G$27/12,0)),"-")</f>
        <v>0</v>
      </c>
      <c r="J615" s="261">
        <f>IFERROR(IF(-SUM(J$20:J614)+J$15&lt;0.000001,0,IF($C615&gt;='H-32A-WP06 - Debt Service'!H$24,'H-32A-WP06 - Debt Service'!H$27/12,0)),"-")</f>
        <v>0</v>
      </c>
      <c r="K615" s="261">
        <f>IFERROR(IF(-SUM(K$20:K614)+K$15&lt;0.000001,0,IF($C615&gt;='H-32A-WP06 - Debt Service'!I$24,'H-32A-WP06 - Debt Service'!I$27/12,0)),"-")</f>
        <v>0</v>
      </c>
      <c r="L615" s="261">
        <f>IFERROR(IF(-SUM(L$20:L614)+L$15&lt;0.000001,0,IF($C615&gt;='H-32A-WP06 - Debt Service'!J$24,'H-32A-WP06 - Debt Service'!J$27/12,0)),"-")</f>
        <v>0</v>
      </c>
      <c r="M615" s="261">
        <f>IFERROR(IF(-SUM(M$20:M614)+M$15&lt;0.000001,0,IF($C615&gt;='H-32A-WP06 - Debt Service'!K$24,'H-32A-WP06 - Debt Service'!K$27/12,0)),"-")</f>
        <v>0</v>
      </c>
      <c r="N615" s="261"/>
      <c r="O615" s="261"/>
      <c r="P615" s="261">
        <f>IFERROR(IF(-SUM(P$20:P614)+P$15&lt;0.000001,0,IF($C615&gt;='H-32A-WP06 - Debt Service'!M$24,'H-32A-WP06 - Debt Service'!M$27/12,0)),"-")</f>
        <v>0</v>
      </c>
      <c r="Q615" s="261">
        <f>IFERROR(IF(-SUM(Q$20:Q614)+Q$15&lt;0.000001,0,IF($C615&gt;='H-32A-WP06 - Debt Service'!L$24,'H-32A-WP06 - Debt Service'!L$27/12,0)),"-")</f>
        <v>0</v>
      </c>
      <c r="R615" s="261">
        <f>IFERROR(IF(-SUM(R$20:R614)+R$15&lt;0.000001,0,IF($C615&gt;='H-32A-WP06 - Debt Service'!S$24,'H-32A-WP06 - Debt Service'!S$27/12,0)),"-")</f>
        <v>0</v>
      </c>
      <c r="S615" s="261">
        <f>IFERROR(IF(-SUM(S$20:S614)+S$15&lt;0.000001,0,IF($C615&gt;='H-32A-WP06 - Debt Service'!O$24,'H-32A-WP06 - Debt Service'!O$27/12,0)),"-")</f>
        <v>0</v>
      </c>
      <c r="T615" s="261">
        <f>IFERROR(IF(-SUM(T$20:T614)+T$15&lt;0.000001,0,IF($C615&gt;='H-32A-WP06 - Debt Service'!#REF!,'H-32A-WP06 - Debt Service'!#REF!/12,0)),"-")</f>
        <v>0</v>
      </c>
      <c r="U615" s="261">
        <f>IFERROR(IF(-SUM(U$20:U614)+U$15&lt;0.000001,0,IF($C615&gt;='H-32A-WP06 - Debt Service'!T$24,'H-32A-WP06 - Debt Service'!T$27/12,0)),"-")</f>
        <v>0</v>
      </c>
      <c r="V615" s="261">
        <f>IFERROR(IF(-SUM(V$20:V614)+V$15&lt;0.000001,0,IF($C615&gt;='H-32A-WP06 - Debt Service'!N$24,'H-32A-WP06 - Debt Service'!N$27/12,0)),"-")</f>
        <v>0</v>
      </c>
      <c r="W615" s="261">
        <f>IFERROR(IF(-SUM(W$20:W614)+W$15&lt;0.000001,0,IF($C615&gt;='H-32A-WP06 - Debt Service'!Q$24,'H-32A-WP06 - Debt Service'!Q$27/12,0)),"-")</f>
        <v>0</v>
      </c>
      <c r="X615" s="261">
        <f>IFERROR(IF(-SUM(X$20:X614)+X$15&lt;0.000001,0,IF($C615&gt;='H-32A-WP06 - Debt Service'!T$24,'H-32A-WP06 - Debt Service'!T$27/12,0)),"-")</f>
        <v>0</v>
      </c>
      <c r="Y615" s="261">
        <f>IFERROR(IF(-SUM(Y$20:Y614)+Y$15&lt;0.000001,0,IF($C615&gt;='H-32A-WP06 - Debt Service'!#REF!,'H-32A-WP06 - Debt Service'!#REF!/12,0)),"-")</f>
        <v>0</v>
      </c>
      <c r="Z615" s="261">
        <f>IFERROR(IF(-SUM(Z$20:Z614)+Z$15&lt;0.000001,0,IF($C615&gt;='H-32A-WP06 - Debt Service'!S$24,'H-32A-WP06 - Debt Service'!S$27/12,0)),"-")</f>
        <v>0</v>
      </c>
      <c r="AA615" s="261">
        <f>IFERROR(IF(-SUM(AA$20:AA614)+AA$15&lt;0.000001,0,IF($C615&gt;='H-32A-WP06 - Debt Service'!R$24,'H-32A-WP06 - Debt Service'!R$27/12,0)),"-")</f>
        <v>0</v>
      </c>
      <c r="AB615" s="261">
        <f>IFERROR(IF(-SUM(AB$20:AB614)+AB$15&lt;0.000001,0,IF($C615&gt;='H-32A-WP06 - Debt Service'!P$24,'H-32A-WP06 - Debt Service'!P$27/12,0)),"-")</f>
        <v>0</v>
      </c>
      <c r="AC615" s="261">
        <f>IFERROR(IF(-SUM(AC$20:AC614)+AC$15&lt;0.000001,0,IF($C615&gt;='H-32A-WP06 - Debt Service'!#REF!,'H-32A-WP06 - Debt Service'!#REF!/12,0)),"-")</f>
        <v>0</v>
      </c>
      <c r="AD615" s="261">
        <f>IFERROR(IF(-SUM(AD$20:AD614)+AD$15&lt;0.000001,0,IF($C615&gt;='H-32A-WP06 - Debt Service'!#REF!,'H-32A-WP06 - Debt Service'!#REF!/12,0)),"-")</f>
        <v>0</v>
      </c>
      <c r="AE615" s="261">
        <f>IFERROR(IF(-SUM(AE$20:AE614)+AE$15&lt;0.000001,0,IF($C615&gt;='H-32A-WP06 - Debt Service'!#REF!,'H-32A-WP06 - Debt Service'!#REF!/12,0)),"-")</f>
        <v>0</v>
      </c>
      <c r="AF615" s="261">
        <f>IFERROR(IF(-SUM(AF$20:AF614)+AF$15&lt;0.000001,0,IF($C615&gt;='H-32A-WP06 - Debt Service'!#REF!,'H-32A-WP06 - Debt Service'!#REF!/12,0)),"-")</f>
        <v>0</v>
      </c>
      <c r="AH615" s="252">
        <f t="shared" si="40"/>
        <v>2068</v>
      </c>
      <c r="AI615" s="273">
        <f t="shared" si="42"/>
        <v>61576</v>
      </c>
      <c r="AJ615" s="273"/>
      <c r="AK615" s="261" t="str">
        <f>IFERROR(IF(-SUM(AK$20:AK614)+AK$15&lt;0.000001,0,IF($C615&gt;='H-32A-WP06 - Debt Service'!AH$24,'H-32A-WP06 - Debt Service'!AH$27/12,0)),"-")</f>
        <v>-</v>
      </c>
      <c r="AL615" s="261">
        <f>IFERROR(IF(-SUM(AL$20:AL614)+AL$15&lt;0.000001,0,IF($C615&gt;='H-32A-WP06 - Debt Service'!AI$24,'H-32A-WP06 - Debt Service'!AI$27/12,0)),"-")</f>
        <v>0</v>
      </c>
      <c r="AM615" s="261">
        <f>IFERROR(IF(-SUM(AM$20:AM614)+AM$15&lt;0.000001,0,IF($C615&gt;='H-32A-WP06 - Debt Service'!AJ$24,'H-32A-WP06 - Debt Service'!AJ$27/12,0)),"-")</f>
        <v>0</v>
      </c>
      <c r="AN615" s="261">
        <f>IFERROR(IF(-SUM(AN$20:AN614)+AN$15&lt;0.000001,0,IF($C615&gt;='H-32A-WP06 - Debt Service'!AK$24,'H-32A-WP06 - Debt Service'!AK$27/12,0)),"-")</f>
        <v>0</v>
      </c>
      <c r="AO615" s="261">
        <f>IFERROR(IF(-SUM(AO$20:AO614)+AO$15&lt;0.000001,0,IF($C615&gt;='H-32A-WP06 - Debt Service'!AL$24,'H-32A-WP06 - Debt Service'!AL$27/12,0)),"-")</f>
        <v>0</v>
      </c>
      <c r="AP615" s="261">
        <f>IFERROR(IF(-SUM(AP$20:AP614)+AP$15&lt;0.000001,0,IF($C615&gt;='H-32A-WP06 - Debt Service'!AM$24,'H-32A-WP06 - Debt Service'!AM$27/12,0)),"-")</f>
        <v>0</v>
      </c>
      <c r="AQ615" s="261">
        <f>IFERROR(IF(-SUM(AQ$20:AQ614)+AQ$15&lt;0.000001,0,IF($C615&gt;='H-32A-WP06 - Debt Service'!AN$24,'H-32A-WP06 - Debt Service'!AN$27/12,0)),"-")</f>
        <v>0</v>
      </c>
      <c r="AR615" s="261">
        <f>IFERROR(IF(-SUM(AR$20:AR614)+AR$15&lt;0.000001,0,IF($C615&gt;='H-32A-WP06 - Debt Service'!AO$24,'H-32A-WP06 - Debt Service'!AO$27/12,0)),"-")</f>
        <v>0</v>
      </c>
      <c r="AS615" s="261">
        <f>IFERROR(IF(-SUM(AS$20:AS614)+AS$15&lt;0.000001,0,IF($C615&gt;='H-32A-WP06 - Debt Service'!AP$24,'H-32A-WP06 - Debt Service'!AP$27/12,0)),"-")</f>
        <v>0</v>
      </c>
      <c r="AT615" s="261">
        <f>IFERROR(IF(-SUM(AT$20:AT614)+AT$15&lt;0.000001,0,IF($C615&gt;='H-32A-WP06 - Debt Service'!AQ$24,'H-32A-WP06 - Debt Service'!AQ$27/12,0)),"-")</f>
        <v>0</v>
      </c>
    </row>
    <row r="616" spans="2:46" x14ac:dyDescent="0.35">
      <c r="B616" s="252">
        <f t="shared" si="39"/>
        <v>2068</v>
      </c>
      <c r="C616" s="273">
        <f t="shared" si="41"/>
        <v>61607</v>
      </c>
      <c r="D616" s="273"/>
      <c r="E616" s="261">
        <f>IFERROR(IF(-SUM(E$20:E615)+E$15&lt;0.000001,0,IF($C616&gt;='H-32A-WP06 - Debt Service'!C$24,'H-32A-WP06 - Debt Service'!C$27/12,0)),"-")</f>
        <v>0</v>
      </c>
      <c r="F616" s="261">
        <f>IFERROR(IF(-SUM(F$20:F615)+F$15&lt;0.000001,0,IF($C616&gt;='H-32A-WP06 - Debt Service'!D$24,'H-32A-WP06 - Debt Service'!D$27/12,0)),"-")</f>
        <v>0</v>
      </c>
      <c r="G616" s="261">
        <f>IFERROR(IF(-SUM(G$20:G615)+G$15&lt;0.000001,0,IF($C616&gt;='H-32A-WP06 - Debt Service'!E$24,'H-32A-WP06 - Debt Service'!E$27/12,0)),"-")</f>
        <v>0</v>
      </c>
      <c r="H616" s="261">
        <f>IFERROR(IF(-SUM(H$20:H615)+H$15&lt;0.000001,0,IF($C616&gt;='H-32A-WP06 - Debt Service'!F$24,'H-32A-WP06 - Debt Service'!F$27/12,0)),"-")</f>
        <v>0</v>
      </c>
      <c r="I616" s="261">
        <f>IFERROR(IF(-SUM(I$20:I615)+I$15&lt;0.000001,0,IF($C616&gt;='H-32A-WP06 - Debt Service'!G$24,'H-32A-WP06 - Debt Service'!G$27/12,0)),"-")</f>
        <v>0</v>
      </c>
      <c r="J616" s="261">
        <f>IFERROR(IF(-SUM(J$20:J615)+J$15&lt;0.000001,0,IF($C616&gt;='H-32A-WP06 - Debt Service'!H$24,'H-32A-WP06 - Debt Service'!H$27/12,0)),"-")</f>
        <v>0</v>
      </c>
      <c r="K616" s="261">
        <f>IFERROR(IF(-SUM(K$20:K615)+K$15&lt;0.000001,0,IF($C616&gt;='H-32A-WP06 - Debt Service'!I$24,'H-32A-WP06 - Debt Service'!I$27/12,0)),"-")</f>
        <v>0</v>
      </c>
      <c r="L616" s="261">
        <f>IFERROR(IF(-SUM(L$20:L615)+L$15&lt;0.000001,0,IF($C616&gt;='H-32A-WP06 - Debt Service'!J$24,'H-32A-WP06 - Debt Service'!J$27/12,0)),"-")</f>
        <v>0</v>
      </c>
      <c r="M616" s="261">
        <f>IFERROR(IF(-SUM(M$20:M615)+M$15&lt;0.000001,0,IF($C616&gt;='H-32A-WP06 - Debt Service'!K$24,'H-32A-WP06 - Debt Service'!K$27/12,0)),"-")</f>
        <v>0</v>
      </c>
      <c r="N616" s="261"/>
      <c r="O616" s="261"/>
      <c r="P616" s="261">
        <f>IFERROR(IF(-SUM(P$20:P615)+P$15&lt;0.000001,0,IF($C616&gt;='H-32A-WP06 - Debt Service'!M$24,'H-32A-WP06 - Debt Service'!M$27/12,0)),"-")</f>
        <v>0</v>
      </c>
      <c r="Q616" s="261">
        <f>IFERROR(IF(-SUM(Q$20:Q615)+Q$15&lt;0.000001,0,IF($C616&gt;='H-32A-WP06 - Debt Service'!L$24,'H-32A-WP06 - Debt Service'!L$27/12,0)),"-")</f>
        <v>0</v>
      </c>
      <c r="R616" s="261">
        <f>IFERROR(IF(-SUM(R$20:R615)+R$15&lt;0.000001,0,IF($C616&gt;='H-32A-WP06 - Debt Service'!S$24,'H-32A-WP06 - Debt Service'!S$27/12,0)),"-")</f>
        <v>0</v>
      </c>
      <c r="S616" s="261">
        <f>IFERROR(IF(-SUM(S$20:S615)+S$15&lt;0.000001,0,IF($C616&gt;='H-32A-WP06 - Debt Service'!O$24,'H-32A-WP06 - Debt Service'!O$27/12,0)),"-")</f>
        <v>0</v>
      </c>
      <c r="T616" s="261">
        <f>IFERROR(IF(-SUM(T$20:T615)+T$15&lt;0.000001,0,IF($C616&gt;='H-32A-WP06 - Debt Service'!#REF!,'H-32A-WP06 - Debt Service'!#REF!/12,0)),"-")</f>
        <v>0</v>
      </c>
      <c r="U616" s="261">
        <f>IFERROR(IF(-SUM(U$20:U615)+U$15&lt;0.000001,0,IF($C616&gt;='H-32A-WP06 - Debt Service'!T$24,'H-32A-WP06 - Debt Service'!T$27/12,0)),"-")</f>
        <v>0</v>
      </c>
      <c r="V616" s="261">
        <f>IFERROR(IF(-SUM(V$20:V615)+V$15&lt;0.000001,0,IF($C616&gt;='H-32A-WP06 - Debt Service'!N$24,'H-32A-WP06 - Debt Service'!N$27/12,0)),"-")</f>
        <v>0</v>
      </c>
      <c r="W616" s="261">
        <f>IFERROR(IF(-SUM(W$20:W615)+W$15&lt;0.000001,0,IF($C616&gt;='H-32A-WP06 - Debt Service'!Q$24,'H-32A-WP06 - Debt Service'!Q$27/12,0)),"-")</f>
        <v>0</v>
      </c>
      <c r="X616" s="261">
        <f>IFERROR(IF(-SUM(X$20:X615)+X$15&lt;0.000001,0,IF($C616&gt;='H-32A-WP06 - Debt Service'!T$24,'H-32A-WP06 - Debt Service'!T$27/12,0)),"-")</f>
        <v>0</v>
      </c>
      <c r="Y616" s="261">
        <f>IFERROR(IF(-SUM(Y$20:Y615)+Y$15&lt;0.000001,0,IF($C616&gt;='H-32A-WP06 - Debt Service'!#REF!,'H-32A-WP06 - Debt Service'!#REF!/12,0)),"-")</f>
        <v>0</v>
      </c>
      <c r="Z616" s="261">
        <f>IFERROR(IF(-SUM(Z$20:Z615)+Z$15&lt;0.000001,0,IF($C616&gt;='H-32A-WP06 - Debt Service'!S$24,'H-32A-WP06 - Debt Service'!S$27/12,0)),"-")</f>
        <v>0</v>
      </c>
      <c r="AA616" s="261">
        <f>IFERROR(IF(-SUM(AA$20:AA615)+AA$15&lt;0.000001,0,IF($C616&gt;='H-32A-WP06 - Debt Service'!R$24,'H-32A-WP06 - Debt Service'!R$27/12,0)),"-")</f>
        <v>0</v>
      </c>
      <c r="AB616" s="261">
        <f>IFERROR(IF(-SUM(AB$20:AB615)+AB$15&lt;0.000001,0,IF($C616&gt;='H-32A-WP06 - Debt Service'!P$24,'H-32A-WP06 - Debt Service'!P$27/12,0)),"-")</f>
        <v>0</v>
      </c>
      <c r="AC616" s="261">
        <f>IFERROR(IF(-SUM(AC$20:AC615)+AC$15&lt;0.000001,0,IF($C616&gt;='H-32A-WP06 - Debt Service'!#REF!,'H-32A-WP06 - Debt Service'!#REF!/12,0)),"-")</f>
        <v>0</v>
      </c>
      <c r="AD616" s="261">
        <f>IFERROR(IF(-SUM(AD$20:AD615)+AD$15&lt;0.000001,0,IF($C616&gt;='H-32A-WP06 - Debt Service'!#REF!,'H-32A-WP06 - Debt Service'!#REF!/12,0)),"-")</f>
        <v>0</v>
      </c>
      <c r="AE616" s="261">
        <f>IFERROR(IF(-SUM(AE$20:AE615)+AE$15&lt;0.000001,0,IF($C616&gt;='H-32A-WP06 - Debt Service'!#REF!,'H-32A-WP06 - Debt Service'!#REF!/12,0)),"-")</f>
        <v>0</v>
      </c>
      <c r="AF616" s="261">
        <f>IFERROR(IF(-SUM(AF$20:AF615)+AF$15&lt;0.000001,0,IF($C616&gt;='H-32A-WP06 - Debt Service'!#REF!,'H-32A-WP06 - Debt Service'!#REF!/12,0)),"-")</f>
        <v>0</v>
      </c>
      <c r="AH616" s="252">
        <f t="shared" si="40"/>
        <v>2068</v>
      </c>
      <c r="AI616" s="273">
        <f t="shared" si="42"/>
        <v>61607</v>
      </c>
      <c r="AJ616" s="273"/>
      <c r="AK616" s="261" t="str">
        <f>IFERROR(IF(-SUM(AK$20:AK615)+AK$15&lt;0.000001,0,IF($C616&gt;='H-32A-WP06 - Debt Service'!AH$24,'H-32A-WP06 - Debt Service'!AH$27/12,0)),"-")</f>
        <v>-</v>
      </c>
      <c r="AL616" s="261">
        <f>IFERROR(IF(-SUM(AL$20:AL615)+AL$15&lt;0.000001,0,IF($C616&gt;='H-32A-WP06 - Debt Service'!AI$24,'H-32A-WP06 - Debt Service'!AI$27/12,0)),"-")</f>
        <v>0</v>
      </c>
      <c r="AM616" s="261">
        <f>IFERROR(IF(-SUM(AM$20:AM615)+AM$15&lt;0.000001,0,IF($C616&gt;='H-32A-WP06 - Debt Service'!AJ$24,'H-32A-WP06 - Debt Service'!AJ$27/12,0)),"-")</f>
        <v>0</v>
      </c>
      <c r="AN616" s="261">
        <f>IFERROR(IF(-SUM(AN$20:AN615)+AN$15&lt;0.000001,0,IF($C616&gt;='H-32A-WP06 - Debt Service'!AK$24,'H-32A-WP06 - Debt Service'!AK$27/12,0)),"-")</f>
        <v>0</v>
      </c>
      <c r="AO616" s="261">
        <f>IFERROR(IF(-SUM(AO$20:AO615)+AO$15&lt;0.000001,0,IF($C616&gt;='H-32A-WP06 - Debt Service'!AL$24,'H-32A-WP06 - Debt Service'!AL$27/12,0)),"-")</f>
        <v>0</v>
      </c>
      <c r="AP616" s="261">
        <f>IFERROR(IF(-SUM(AP$20:AP615)+AP$15&lt;0.000001,0,IF($C616&gt;='H-32A-WP06 - Debt Service'!AM$24,'H-32A-WP06 - Debt Service'!AM$27/12,0)),"-")</f>
        <v>0</v>
      </c>
      <c r="AQ616" s="261">
        <f>IFERROR(IF(-SUM(AQ$20:AQ615)+AQ$15&lt;0.000001,0,IF($C616&gt;='H-32A-WP06 - Debt Service'!AN$24,'H-32A-WP06 - Debt Service'!AN$27/12,0)),"-")</f>
        <v>0</v>
      </c>
      <c r="AR616" s="261">
        <f>IFERROR(IF(-SUM(AR$20:AR615)+AR$15&lt;0.000001,0,IF($C616&gt;='H-32A-WP06 - Debt Service'!AO$24,'H-32A-WP06 - Debt Service'!AO$27/12,0)),"-")</f>
        <v>0</v>
      </c>
      <c r="AS616" s="261">
        <f>IFERROR(IF(-SUM(AS$20:AS615)+AS$15&lt;0.000001,0,IF($C616&gt;='H-32A-WP06 - Debt Service'!AP$24,'H-32A-WP06 - Debt Service'!AP$27/12,0)),"-")</f>
        <v>0</v>
      </c>
      <c r="AT616" s="261">
        <f>IFERROR(IF(-SUM(AT$20:AT615)+AT$15&lt;0.000001,0,IF($C616&gt;='H-32A-WP06 - Debt Service'!AQ$24,'H-32A-WP06 - Debt Service'!AQ$27/12,0)),"-")</f>
        <v>0</v>
      </c>
    </row>
    <row r="617" spans="2:46" x14ac:dyDescent="0.35">
      <c r="B617" s="252">
        <f t="shared" si="39"/>
        <v>2068</v>
      </c>
      <c r="C617" s="273">
        <f t="shared" si="41"/>
        <v>61637</v>
      </c>
      <c r="D617" s="273"/>
      <c r="E617" s="261">
        <f>IFERROR(IF(-SUM(E$20:E616)+E$15&lt;0.000001,0,IF($C617&gt;='H-32A-WP06 - Debt Service'!C$24,'H-32A-WP06 - Debt Service'!C$27/12,0)),"-")</f>
        <v>0</v>
      </c>
      <c r="F617" s="261">
        <f>IFERROR(IF(-SUM(F$20:F616)+F$15&lt;0.000001,0,IF($C617&gt;='H-32A-WP06 - Debt Service'!D$24,'H-32A-WP06 - Debt Service'!D$27/12,0)),"-")</f>
        <v>0</v>
      </c>
      <c r="G617" s="261">
        <f>IFERROR(IF(-SUM(G$20:G616)+G$15&lt;0.000001,0,IF($C617&gt;='H-32A-WP06 - Debt Service'!E$24,'H-32A-WP06 - Debt Service'!E$27/12,0)),"-")</f>
        <v>0</v>
      </c>
      <c r="H617" s="261">
        <f>IFERROR(IF(-SUM(H$20:H616)+H$15&lt;0.000001,0,IF($C617&gt;='H-32A-WP06 - Debt Service'!F$24,'H-32A-WP06 - Debt Service'!F$27/12,0)),"-")</f>
        <v>0</v>
      </c>
      <c r="I617" s="261">
        <f>IFERROR(IF(-SUM(I$20:I616)+I$15&lt;0.000001,0,IF($C617&gt;='H-32A-WP06 - Debt Service'!G$24,'H-32A-WP06 - Debt Service'!G$27/12,0)),"-")</f>
        <v>0</v>
      </c>
      <c r="J617" s="261">
        <f>IFERROR(IF(-SUM(J$20:J616)+J$15&lt;0.000001,0,IF($C617&gt;='H-32A-WP06 - Debt Service'!H$24,'H-32A-WP06 - Debt Service'!H$27/12,0)),"-")</f>
        <v>0</v>
      </c>
      <c r="K617" s="261">
        <f>IFERROR(IF(-SUM(K$20:K616)+K$15&lt;0.000001,0,IF($C617&gt;='H-32A-WP06 - Debt Service'!I$24,'H-32A-WP06 - Debt Service'!I$27/12,0)),"-")</f>
        <v>0</v>
      </c>
      <c r="L617" s="261">
        <f>IFERROR(IF(-SUM(L$20:L616)+L$15&lt;0.000001,0,IF($C617&gt;='H-32A-WP06 - Debt Service'!J$24,'H-32A-WP06 - Debt Service'!J$27/12,0)),"-")</f>
        <v>0</v>
      </c>
      <c r="M617" s="261">
        <f>IFERROR(IF(-SUM(M$20:M616)+M$15&lt;0.000001,0,IF($C617&gt;='H-32A-WP06 - Debt Service'!K$24,'H-32A-WP06 - Debt Service'!K$27/12,0)),"-")</f>
        <v>0</v>
      </c>
      <c r="N617" s="261"/>
      <c r="O617" s="261"/>
      <c r="P617" s="261">
        <f>IFERROR(IF(-SUM(P$20:P616)+P$15&lt;0.000001,0,IF($C617&gt;='H-32A-WP06 - Debt Service'!M$24,'H-32A-WP06 - Debt Service'!M$27/12,0)),"-")</f>
        <v>0</v>
      </c>
      <c r="Q617" s="261">
        <f>IFERROR(IF(-SUM(Q$20:Q616)+Q$15&lt;0.000001,0,IF($C617&gt;='H-32A-WP06 - Debt Service'!L$24,'H-32A-WP06 - Debt Service'!L$27/12,0)),"-")</f>
        <v>0</v>
      </c>
      <c r="R617" s="261">
        <f>IFERROR(IF(-SUM(R$20:R616)+R$15&lt;0.000001,0,IF($C617&gt;='H-32A-WP06 - Debt Service'!S$24,'H-32A-WP06 - Debt Service'!S$27/12,0)),"-")</f>
        <v>0</v>
      </c>
      <c r="S617" s="261">
        <f>IFERROR(IF(-SUM(S$20:S616)+S$15&lt;0.000001,0,IF($C617&gt;='H-32A-WP06 - Debt Service'!O$24,'H-32A-WP06 - Debt Service'!O$27/12,0)),"-")</f>
        <v>0</v>
      </c>
      <c r="T617" s="261">
        <f>IFERROR(IF(-SUM(T$20:T616)+T$15&lt;0.000001,0,IF($C617&gt;='H-32A-WP06 - Debt Service'!#REF!,'H-32A-WP06 - Debt Service'!#REF!/12,0)),"-")</f>
        <v>0</v>
      </c>
      <c r="U617" s="261">
        <f>IFERROR(IF(-SUM(U$20:U616)+U$15&lt;0.000001,0,IF($C617&gt;='H-32A-WP06 - Debt Service'!T$24,'H-32A-WP06 - Debt Service'!T$27/12,0)),"-")</f>
        <v>0</v>
      </c>
      <c r="V617" s="261">
        <f>IFERROR(IF(-SUM(V$20:V616)+V$15&lt;0.000001,0,IF($C617&gt;='H-32A-WP06 - Debt Service'!N$24,'H-32A-WP06 - Debt Service'!N$27/12,0)),"-")</f>
        <v>0</v>
      </c>
      <c r="W617" s="261">
        <f>IFERROR(IF(-SUM(W$20:W616)+W$15&lt;0.000001,0,IF($C617&gt;='H-32A-WP06 - Debt Service'!Q$24,'H-32A-WP06 - Debt Service'!Q$27/12,0)),"-")</f>
        <v>0</v>
      </c>
      <c r="X617" s="261">
        <f>IFERROR(IF(-SUM(X$20:X616)+X$15&lt;0.000001,0,IF($C617&gt;='H-32A-WP06 - Debt Service'!T$24,'H-32A-WP06 - Debt Service'!T$27/12,0)),"-")</f>
        <v>0</v>
      </c>
      <c r="Y617" s="261">
        <f>IFERROR(IF(-SUM(Y$20:Y616)+Y$15&lt;0.000001,0,IF($C617&gt;='H-32A-WP06 - Debt Service'!#REF!,'H-32A-WP06 - Debt Service'!#REF!/12,0)),"-")</f>
        <v>0</v>
      </c>
      <c r="Z617" s="261">
        <f>IFERROR(IF(-SUM(Z$20:Z616)+Z$15&lt;0.000001,0,IF($C617&gt;='H-32A-WP06 - Debt Service'!S$24,'H-32A-WP06 - Debt Service'!S$27/12,0)),"-")</f>
        <v>0</v>
      </c>
      <c r="AA617" s="261">
        <f>IFERROR(IF(-SUM(AA$20:AA616)+AA$15&lt;0.000001,0,IF($C617&gt;='H-32A-WP06 - Debt Service'!R$24,'H-32A-WP06 - Debt Service'!R$27/12,0)),"-")</f>
        <v>0</v>
      </c>
      <c r="AB617" s="261">
        <f>IFERROR(IF(-SUM(AB$20:AB616)+AB$15&lt;0.000001,0,IF($C617&gt;='H-32A-WP06 - Debt Service'!P$24,'H-32A-WP06 - Debt Service'!P$27/12,0)),"-")</f>
        <v>0</v>
      </c>
      <c r="AC617" s="261">
        <f>IFERROR(IF(-SUM(AC$20:AC616)+AC$15&lt;0.000001,0,IF($C617&gt;='H-32A-WP06 - Debt Service'!#REF!,'H-32A-WP06 - Debt Service'!#REF!/12,0)),"-")</f>
        <v>0</v>
      </c>
      <c r="AD617" s="261">
        <f>IFERROR(IF(-SUM(AD$20:AD616)+AD$15&lt;0.000001,0,IF($C617&gt;='H-32A-WP06 - Debt Service'!#REF!,'H-32A-WP06 - Debt Service'!#REF!/12,0)),"-")</f>
        <v>0</v>
      </c>
      <c r="AE617" s="261">
        <f>IFERROR(IF(-SUM(AE$20:AE616)+AE$15&lt;0.000001,0,IF($C617&gt;='H-32A-WP06 - Debt Service'!#REF!,'H-32A-WP06 - Debt Service'!#REF!/12,0)),"-")</f>
        <v>0</v>
      </c>
      <c r="AF617" s="261">
        <f>IFERROR(IF(-SUM(AF$20:AF616)+AF$15&lt;0.000001,0,IF($C617&gt;='H-32A-WP06 - Debt Service'!#REF!,'H-32A-WP06 - Debt Service'!#REF!/12,0)),"-")</f>
        <v>0</v>
      </c>
      <c r="AH617" s="252">
        <f t="shared" si="40"/>
        <v>2068</v>
      </c>
      <c r="AI617" s="273">
        <f t="shared" si="42"/>
        <v>61637</v>
      </c>
      <c r="AJ617" s="273"/>
      <c r="AK617" s="261" t="str">
        <f>IFERROR(IF(-SUM(AK$20:AK616)+AK$15&lt;0.000001,0,IF($C617&gt;='H-32A-WP06 - Debt Service'!AH$24,'H-32A-WP06 - Debt Service'!AH$27/12,0)),"-")</f>
        <v>-</v>
      </c>
      <c r="AL617" s="261">
        <f>IFERROR(IF(-SUM(AL$20:AL616)+AL$15&lt;0.000001,0,IF($C617&gt;='H-32A-WP06 - Debt Service'!AI$24,'H-32A-WP06 - Debt Service'!AI$27/12,0)),"-")</f>
        <v>0</v>
      </c>
      <c r="AM617" s="261">
        <f>IFERROR(IF(-SUM(AM$20:AM616)+AM$15&lt;0.000001,0,IF($C617&gt;='H-32A-WP06 - Debt Service'!AJ$24,'H-32A-WP06 - Debt Service'!AJ$27/12,0)),"-")</f>
        <v>0</v>
      </c>
      <c r="AN617" s="261">
        <f>IFERROR(IF(-SUM(AN$20:AN616)+AN$15&lt;0.000001,0,IF($C617&gt;='H-32A-WP06 - Debt Service'!AK$24,'H-32A-WP06 - Debt Service'!AK$27/12,0)),"-")</f>
        <v>0</v>
      </c>
      <c r="AO617" s="261">
        <f>IFERROR(IF(-SUM(AO$20:AO616)+AO$15&lt;0.000001,0,IF($C617&gt;='H-32A-WP06 - Debt Service'!AL$24,'H-32A-WP06 - Debt Service'!AL$27/12,0)),"-")</f>
        <v>0</v>
      </c>
      <c r="AP617" s="261">
        <f>IFERROR(IF(-SUM(AP$20:AP616)+AP$15&lt;0.000001,0,IF($C617&gt;='H-32A-WP06 - Debt Service'!AM$24,'H-32A-WP06 - Debt Service'!AM$27/12,0)),"-")</f>
        <v>0</v>
      </c>
      <c r="AQ617" s="261">
        <f>IFERROR(IF(-SUM(AQ$20:AQ616)+AQ$15&lt;0.000001,0,IF($C617&gt;='H-32A-WP06 - Debt Service'!AN$24,'H-32A-WP06 - Debt Service'!AN$27/12,0)),"-")</f>
        <v>0</v>
      </c>
      <c r="AR617" s="261">
        <f>IFERROR(IF(-SUM(AR$20:AR616)+AR$15&lt;0.000001,0,IF($C617&gt;='H-32A-WP06 - Debt Service'!AO$24,'H-32A-WP06 - Debt Service'!AO$27/12,0)),"-")</f>
        <v>0</v>
      </c>
      <c r="AS617" s="261">
        <f>IFERROR(IF(-SUM(AS$20:AS616)+AS$15&lt;0.000001,0,IF($C617&gt;='H-32A-WP06 - Debt Service'!AP$24,'H-32A-WP06 - Debt Service'!AP$27/12,0)),"-")</f>
        <v>0</v>
      </c>
      <c r="AT617" s="261">
        <f>IFERROR(IF(-SUM(AT$20:AT616)+AT$15&lt;0.000001,0,IF($C617&gt;='H-32A-WP06 - Debt Service'!AQ$24,'H-32A-WP06 - Debt Service'!AQ$27/12,0)),"-")</f>
        <v>0</v>
      </c>
    </row>
    <row r="618" spans="2:46" x14ac:dyDescent="0.35">
      <c r="B618" s="252">
        <f t="shared" si="39"/>
        <v>2068</v>
      </c>
      <c r="C618" s="273">
        <f t="shared" si="41"/>
        <v>61668</v>
      </c>
      <c r="D618" s="273"/>
      <c r="E618" s="261">
        <f>IFERROR(IF(-SUM(E$20:E617)+E$15&lt;0.000001,0,IF($C618&gt;='H-32A-WP06 - Debt Service'!C$24,'H-32A-WP06 - Debt Service'!C$27/12,0)),"-")</f>
        <v>0</v>
      </c>
      <c r="F618" s="261">
        <f>IFERROR(IF(-SUM(F$20:F617)+F$15&lt;0.000001,0,IF($C618&gt;='H-32A-WP06 - Debt Service'!D$24,'H-32A-WP06 - Debt Service'!D$27/12,0)),"-")</f>
        <v>0</v>
      </c>
      <c r="G618" s="261">
        <f>IFERROR(IF(-SUM(G$20:G617)+G$15&lt;0.000001,0,IF($C618&gt;='H-32A-WP06 - Debt Service'!E$24,'H-32A-WP06 - Debt Service'!E$27/12,0)),"-")</f>
        <v>0</v>
      </c>
      <c r="H618" s="261">
        <f>IFERROR(IF(-SUM(H$20:H617)+H$15&lt;0.000001,0,IF($C618&gt;='H-32A-WP06 - Debt Service'!F$24,'H-32A-WP06 - Debt Service'!F$27/12,0)),"-")</f>
        <v>0</v>
      </c>
      <c r="I618" s="261">
        <f>IFERROR(IF(-SUM(I$20:I617)+I$15&lt;0.000001,0,IF($C618&gt;='H-32A-WP06 - Debt Service'!G$24,'H-32A-WP06 - Debt Service'!G$27/12,0)),"-")</f>
        <v>0</v>
      </c>
      <c r="J618" s="261">
        <f>IFERROR(IF(-SUM(J$20:J617)+J$15&lt;0.000001,0,IF($C618&gt;='H-32A-WP06 - Debt Service'!H$24,'H-32A-WP06 - Debt Service'!H$27/12,0)),"-")</f>
        <v>0</v>
      </c>
      <c r="K618" s="261">
        <f>IFERROR(IF(-SUM(K$20:K617)+K$15&lt;0.000001,0,IF($C618&gt;='H-32A-WP06 - Debt Service'!I$24,'H-32A-WP06 - Debt Service'!I$27/12,0)),"-")</f>
        <v>0</v>
      </c>
      <c r="L618" s="261">
        <f>IFERROR(IF(-SUM(L$20:L617)+L$15&lt;0.000001,0,IF($C618&gt;='H-32A-WP06 - Debt Service'!J$24,'H-32A-WP06 - Debt Service'!J$27/12,0)),"-")</f>
        <v>0</v>
      </c>
      <c r="M618" s="261">
        <f>IFERROR(IF(-SUM(M$20:M617)+M$15&lt;0.000001,0,IF($C618&gt;='H-32A-WP06 - Debt Service'!K$24,'H-32A-WP06 - Debt Service'!K$27/12,0)),"-")</f>
        <v>0</v>
      </c>
      <c r="N618" s="261"/>
      <c r="O618" s="261"/>
      <c r="P618" s="261">
        <f>IFERROR(IF(-SUM(P$20:P617)+P$15&lt;0.000001,0,IF($C618&gt;='H-32A-WP06 - Debt Service'!M$24,'H-32A-WP06 - Debt Service'!M$27/12,0)),"-")</f>
        <v>0</v>
      </c>
      <c r="Q618" s="261">
        <f>IFERROR(IF(-SUM(Q$20:Q617)+Q$15&lt;0.000001,0,IF($C618&gt;='H-32A-WP06 - Debt Service'!L$24,'H-32A-WP06 - Debt Service'!L$27/12,0)),"-")</f>
        <v>0</v>
      </c>
      <c r="R618" s="261">
        <f>IFERROR(IF(-SUM(R$20:R617)+R$15&lt;0.000001,0,IF($C618&gt;='H-32A-WP06 - Debt Service'!S$24,'H-32A-WP06 - Debt Service'!S$27/12,0)),"-")</f>
        <v>0</v>
      </c>
      <c r="S618" s="261">
        <f>IFERROR(IF(-SUM(S$20:S617)+S$15&lt;0.000001,0,IF($C618&gt;='H-32A-WP06 - Debt Service'!O$24,'H-32A-WP06 - Debt Service'!O$27/12,0)),"-")</f>
        <v>0</v>
      </c>
      <c r="T618" s="261">
        <f>IFERROR(IF(-SUM(T$20:T617)+T$15&lt;0.000001,0,IF($C618&gt;='H-32A-WP06 - Debt Service'!#REF!,'H-32A-WP06 - Debt Service'!#REF!/12,0)),"-")</f>
        <v>0</v>
      </c>
      <c r="U618" s="261">
        <f>IFERROR(IF(-SUM(U$20:U617)+U$15&lt;0.000001,0,IF($C618&gt;='H-32A-WP06 - Debt Service'!T$24,'H-32A-WP06 - Debt Service'!T$27/12,0)),"-")</f>
        <v>0</v>
      </c>
      <c r="V618" s="261">
        <f>IFERROR(IF(-SUM(V$20:V617)+V$15&lt;0.000001,0,IF($C618&gt;='H-32A-WP06 - Debt Service'!N$24,'H-32A-WP06 - Debt Service'!N$27/12,0)),"-")</f>
        <v>0</v>
      </c>
      <c r="W618" s="261">
        <f>IFERROR(IF(-SUM(W$20:W617)+W$15&lt;0.000001,0,IF($C618&gt;='H-32A-WP06 - Debt Service'!Q$24,'H-32A-WP06 - Debt Service'!Q$27/12,0)),"-")</f>
        <v>0</v>
      </c>
      <c r="X618" s="261">
        <f>IFERROR(IF(-SUM(X$20:X617)+X$15&lt;0.000001,0,IF($C618&gt;='H-32A-WP06 - Debt Service'!T$24,'H-32A-WP06 - Debt Service'!T$27/12,0)),"-")</f>
        <v>0</v>
      </c>
      <c r="Y618" s="261">
        <f>IFERROR(IF(-SUM(Y$20:Y617)+Y$15&lt;0.000001,0,IF($C618&gt;='H-32A-WP06 - Debt Service'!#REF!,'H-32A-WP06 - Debt Service'!#REF!/12,0)),"-")</f>
        <v>0</v>
      </c>
      <c r="Z618" s="261">
        <f>IFERROR(IF(-SUM(Z$20:Z617)+Z$15&lt;0.000001,0,IF($C618&gt;='H-32A-WP06 - Debt Service'!S$24,'H-32A-WP06 - Debt Service'!S$27/12,0)),"-")</f>
        <v>0</v>
      </c>
      <c r="AA618" s="261">
        <f>IFERROR(IF(-SUM(AA$20:AA617)+AA$15&lt;0.000001,0,IF($C618&gt;='H-32A-WP06 - Debt Service'!R$24,'H-32A-WP06 - Debt Service'!R$27/12,0)),"-")</f>
        <v>0</v>
      </c>
      <c r="AB618" s="261">
        <f>IFERROR(IF(-SUM(AB$20:AB617)+AB$15&lt;0.000001,0,IF($C618&gt;='H-32A-WP06 - Debt Service'!P$24,'H-32A-WP06 - Debt Service'!P$27/12,0)),"-")</f>
        <v>0</v>
      </c>
      <c r="AC618" s="261">
        <f>IFERROR(IF(-SUM(AC$20:AC617)+AC$15&lt;0.000001,0,IF($C618&gt;='H-32A-WP06 - Debt Service'!#REF!,'H-32A-WP06 - Debt Service'!#REF!/12,0)),"-")</f>
        <v>0</v>
      </c>
      <c r="AD618" s="261">
        <f>IFERROR(IF(-SUM(AD$20:AD617)+AD$15&lt;0.000001,0,IF($C618&gt;='H-32A-WP06 - Debt Service'!#REF!,'H-32A-WP06 - Debt Service'!#REF!/12,0)),"-")</f>
        <v>0</v>
      </c>
      <c r="AE618" s="261">
        <f>IFERROR(IF(-SUM(AE$20:AE617)+AE$15&lt;0.000001,0,IF($C618&gt;='H-32A-WP06 - Debt Service'!#REF!,'H-32A-WP06 - Debt Service'!#REF!/12,0)),"-")</f>
        <v>0</v>
      </c>
      <c r="AF618" s="261">
        <f>IFERROR(IF(-SUM(AF$20:AF617)+AF$15&lt;0.000001,0,IF($C618&gt;='H-32A-WP06 - Debt Service'!#REF!,'H-32A-WP06 - Debt Service'!#REF!/12,0)),"-")</f>
        <v>0</v>
      </c>
      <c r="AH618" s="252">
        <f t="shared" si="40"/>
        <v>2068</v>
      </c>
      <c r="AI618" s="273">
        <f t="shared" si="42"/>
        <v>61668</v>
      </c>
      <c r="AJ618" s="273"/>
      <c r="AK618" s="261" t="str">
        <f>IFERROR(IF(-SUM(AK$20:AK617)+AK$15&lt;0.000001,0,IF($C618&gt;='H-32A-WP06 - Debt Service'!AH$24,'H-32A-WP06 - Debt Service'!AH$27/12,0)),"-")</f>
        <v>-</v>
      </c>
      <c r="AL618" s="261">
        <f>IFERROR(IF(-SUM(AL$20:AL617)+AL$15&lt;0.000001,0,IF($C618&gt;='H-32A-WP06 - Debt Service'!AI$24,'H-32A-WP06 - Debt Service'!AI$27/12,0)),"-")</f>
        <v>0</v>
      </c>
      <c r="AM618" s="261">
        <f>IFERROR(IF(-SUM(AM$20:AM617)+AM$15&lt;0.000001,0,IF($C618&gt;='H-32A-WP06 - Debt Service'!AJ$24,'H-32A-WP06 - Debt Service'!AJ$27/12,0)),"-")</f>
        <v>0</v>
      </c>
      <c r="AN618" s="261">
        <f>IFERROR(IF(-SUM(AN$20:AN617)+AN$15&lt;0.000001,0,IF($C618&gt;='H-32A-WP06 - Debt Service'!AK$24,'H-32A-WP06 - Debt Service'!AK$27/12,0)),"-")</f>
        <v>0</v>
      </c>
      <c r="AO618" s="261">
        <f>IFERROR(IF(-SUM(AO$20:AO617)+AO$15&lt;0.000001,0,IF($C618&gt;='H-32A-WP06 - Debt Service'!AL$24,'H-32A-WP06 - Debt Service'!AL$27/12,0)),"-")</f>
        <v>0</v>
      </c>
      <c r="AP618" s="261">
        <f>IFERROR(IF(-SUM(AP$20:AP617)+AP$15&lt;0.000001,0,IF($C618&gt;='H-32A-WP06 - Debt Service'!AM$24,'H-32A-WP06 - Debt Service'!AM$27/12,0)),"-")</f>
        <v>0</v>
      </c>
      <c r="AQ618" s="261">
        <f>IFERROR(IF(-SUM(AQ$20:AQ617)+AQ$15&lt;0.000001,0,IF($C618&gt;='H-32A-WP06 - Debt Service'!AN$24,'H-32A-WP06 - Debt Service'!AN$27/12,0)),"-")</f>
        <v>0</v>
      </c>
      <c r="AR618" s="261">
        <f>IFERROR(IF(-SUM(AR$20:AR617)+AR$15&lt;0.000001,0,IF($C618&gt;='H-32A-WP06 - Debt Service'!AO$24,'H-32A-WP06 - Debt Service'!AO$27/12,0)),"-")</f>
        <v>0</v>
      </c>
      <c r="AS618" s="261">
        <f>IFERROR(IF(-SUM(AS$20:AS617)+AS$15&lt;0.000001,0,IF($C618&gt;='H-32A-WP06 - Debt Service'!AP$24,'H-32A-WP06 - Debt Service'!AP$27/12,0)),"-")</f>
        <v>0</v>
      </c>
      <c r="AT618" s="261">
        <f>IFERROR(IF(-SUM(AT$20:AT617)+AT$15&lt;0.000001,0,IF($C618&gt;='H-32A-WP06 - Debt Service'!AQ$24,'H-32A-WP06 - Debt Service'!AQ$27/12,0)),"-")</f>
        <v>0</v>
      </c>
    </row>
    <row r="619" spans="2:46" x14ac:dyDescent="0.35">
      <c r="B619" s="252">
        <f t="shared" si="39"/>
        <v>2068</v>
      </c>
      <c r="C619" s="273">
        <f t="shared" si="41"/>
        <v>61698</v>
      </c>
      <c r="D619" s="273"/>
      <c r="E619" s="261">
        <f>IFERROR(IF(-SUM(E$20:E618)+E$15&lt;0.000001,0,IF($C619&gt;='H-32A-WP06 - Debt Service'!C$24,'H-32A-WP06 - Debt Service'!C$27/12,0)),"-")</f>
        <v>0</v>
      </c>
      <c r="F619" s="261">
        <f>IFERROR(IF(-SUM(F$20:F618)+F$15&lt;0.000001,0,IF($C619&gt;='H-32A-WP06 - Debt Service'!D$24,'H-32A-WP06 - Debt Service'!D$27/12,0)),"-")</f>
        <v>0</v>
      </c>
      <c r="G619" s="261">
        <f>IFERROR(IF(-SUM(G$20:G618)+G$15&lt;0.000001,0,IF($C619&gt;='H-32A-WP06 - Debt Service'!E$24,'H-32A-WP06 - Debt Service'!E$27/12,0)),"-")</f>
        <v>0</v>
      </c>
      <c r="H619" s="261">
        <f>IFERROR(IF(-SUM(H$20:H618)+H$15&lt;0.000001,0,IF($C619&gt;='H-32A-WP06 - Debt Service'!F$24,'H-32A-WP06 - Debt Service'!F$27/12,0)),"-")</f>
        <v>0</v>
      </c>
      <c r="I619" s="261">
        <f>IFERROR(IF(-SUM(I$20:I618)+I$15&lt;0.000001,0,IF($C619&gt;='H-32A-WP06 - Debt Service'!G$24,'H-32A-WP06 - Debt Service'!G$27/12,0)),"-")</f>
        <v>0</v>
      </c>
      <c r="J619" s="261">
        <f>IFERROR(IF(-SUM(J$20:J618)+J$15&lt;0.000001,0,IF($C619&gt;='H-32A-WP06 - Debt Service'!H$24,'H-32A-WP06 - Debt Service'!H$27/12,0)),"-")</f>
        <v>0</v>
      </c>
      <c r="K619" s="261">
        <f>IFERROR(IF(-SUM(K$20:K618)+K$15&lt;0.000001,0,IF($C619&gt;='H-32A-WP06 - Debt Service'!I$24,'H-32A-WP06 - Debt Service'!I$27/12,0)),"-")</f>
        <v>0</v>
      </c>
      <c r="L619" s="261">
        <f>IFERROR(IF(-SUM(L$20:L618)+L$15&lt;0.000001,0,IF($C619&gt;='H-32A-WP06 - Debt Service'!J$24,'H-32A-WP06 - Debt Service'!J$27/12,0)),"-")</f>
        <v>0</v>
      </c>
      <c r="M619" s="261">
        <f>IFERROR(IF(-SUM(M$20:M618)+M$15&lt;0.000001,0,IF($C619&gt;='H-32A-WP06 - Debt Service'!K$24,'H-32A-WP06 - Debt Service'!K$27/12,0)),"-")</f>
        <v>0</v>
      </c>
      <c r="N619" s="261"/>
      <c r="O619" s="261"/>
      <c r="P619" s="261">
        <f>IFERROR(IF(-SUM(P$20:P618)+P$15&lt;0.000001,0,IF($C619&gt;='H-32A-WP06 - Debt Service'!M$24,'H-32A-WP06 - Debt Service'!M$27/12,0)),"-")</f>
        <v>0</v>
      </c>
      <c r="Q619" s="261">
        <f>IFERROR(IF(-SUM(Q$20:Q618)+Q$15&lt;0.000001,0,IF($C619&gt;='H-32A-WP06 - Debt Service'!L$24,'H-32A-WP06 - Debt Service'!L$27/12,0)),"-")</f>
        <v>0</v>
      </c>
      <c r="R619" s="261">
        <f>IFERROR(IF(-SUM(R$20:R618)+R$15&lt;0.000001,0,IF($C619&gt;='H-32A-WP06 - Debt Service'!S$24,'H-32A-WP06 - Debt Service'!S$27/12,0)),"-")</f>
        <v>0</v>
      </c>
      <c r="S619" s="261">
        <f>IFERROR(IF(-SUM(S$20:S618)+S$15&lt;0.000001,0,IF($C619&gt;='H-32A-WP06 - Debt Service'!O$24,'H-32A-WP06 - Debt Service'!O$27/12,0)),"-")</f>
        <v>0</v>
      </c>
      <c r="T619" s="261">
        <f>IFERROR(IF(-SUM(T$20:T618)+T$15&lt;0.000001,0,IF($C619&gt;='H-32A-WP06 - Debt Service'!#REF!,'H-32A-WP06 - Debt Service'!#REF!/12,0)),"-")</f>
        <v>0</v>
      </c>
      <c r="U619" s="261">
        <f>IFERROR(IF(-SUM(U$20:U618)+U$15&lt;0.000001,0,IF($C619&gt;='H-32A-WP06 - Debt Service'!T$24,'H-32A-WP06 - Debt Service'!T$27/12,0)),"-")</f>
        <v>0</v>
      </c>
      <c r="V619" s="261">
        <f>IFERROR(IF(-SUM(V$20:V618)+V$15&lt;0.000001,0,IF($C619&gt;='H-32A-WP06 - Debt Service'!N$24,'H-32A-WP06 - Debt Service'!N$27/12,0)),"-")</f>
        <v>0</v>
      </c>
      <c r="W619" s="261">
        <f>IFERROR(IF(-SUM(W$20:W618)+W$15&lt;0.000001,0,IF($C619&gt;='H-32A-WP06 - Debt Service'!Q$24,'H-32A-WP06 - Debt Service'!Q$27/12,0)),"-")</f>
        <v>0</v>
      </c>
      <c r="X619" s="261">
        <f>IFERROR(IF(-SUM(X$20:X618)+X$15&lt;0.000001,0,IF($C619&gt;='H-32A-WP06 - Debt Service'!T$24,'H-32A-WP06 - Debt Service'!T$27/12,0)),"-")</f>
        <v>0</v>
      </c>
      <c r="Y619" s="261">
        <f>IFERROR(IF(-SUM(Y$20:Y618)+Y$15&lt;0.000001,0,IF($C619&gt;='H-32A-WP06 - Debt Service'!#REF!,'H-32A-WP06 - Debt Service'!#REF!/12,0)),"-")</f>
        <v>0</v>
      </c>
      <c r="Z619" s="261">
        <f>IFERROR(IF(-SUM(Z$20:Z618)+Z$15&lt;0.000001,0,IF($C619&gt;='H-32A-WP06 - Debt Service'!S$24,'H-32A-WP06 - Debt Service'!S$27/12,0)),"-")</f>
        <v>0</v>
      </c>
      <c r="AA619" s="261">
        <f>IFERROR(IF(-SUM(AA$20:AA618)+AA$15&lt;0.000001,0,IF($C619&gt;='H-32A-WP06 - Debt Service'!R$24,'H-32A-WP06 - Debt Service'!R$27/12,0)),"-")</f>
        <v>0</v>
      </c>
      <c r="AB619" s="261">
        <f>IFERROR(IF(-SUM(AB$20:AB618)+AB$15&lt;0.000001,0,IF($C619&gt;='H-32A-WP06 - Debt Service'!P$24,'H-32A-WP06 - Debt Service'!P$27/12,0)),"-")</f>
        <v>0</v>
      </c>
      <c r="AC619" s="261">
        <f>IFERROR(IF(-SUM(AC$20:AC618)+AC$15&lt;0.000001,0,IF($C619&gt;='H-32A-WP06 - Debt Service'!#REF!,'H-32A-WP06 - Debt Service'!#REF!/12,0)),"-")</f>
        <v>0</v>
      </c>
      <c r="AD619" s="261">
        <f>IFERROR(IF(-SUM(AD$20:AD618)+AD$15&lt;0.000001,0,IF($C619&gt;='H-32A-WP06 - Debt Service'!#REF!,'H-32A-WP06 - Debt Service'!#REF!/12,0)),"-")</f>
        <v>0</v>
      </c>
      <c r="AE619" s="261">
        <f>IFERROR(IF(-SUM(AE$20:AE618)+AE$15&lt;0.000001,0,IF($C619&gt;='H-32A-WP06 - Debt Service'!#REF!,'H-32A-WP06 - Debt Service'!#REF!/12,0)),"-")</f>
        <v>0</v>
      </c>
      <c r="AF619" s="261">
        <f>IFERROR(IF(-SUM(AF$20:AF618)+AF$15&lt;0.000001,0,IF($C619&gt;='H-32A-WP06 - Debt Service'!#REF!,'H-32A-WP06 - Debt Service'!#REF!/12,0)),"-")</f>
        <v>0</v>
      </c>
      <c r="AH619" s="252">
        <f t="shared" si="40"/>
        <v>2068</v>
      </c>
      <c r="AI619" s="273">
        <f t="shared" si="42"/>
        <v>61698</v>
      </c>
      <c r="AJ619" s="273"/>
      <c r="AK619" s="261" t="str">
        <f>IFERROR(IF(-SUM(AK$20:AK618)+AK$15&lt;0.000001,0,IF($C619&gt;='H-32A-WP06 - Debt Service'!AH$24,'H-32A-WP06 - Debt Service'!AH$27/12,0)),"-")</f>
        <v>-</v>
      </c>
      <c r="AL619" s="261">
        <f>IFERROR(IF(-SUM(AL$20:AL618)+AL$15&lt;0.000001,0,IF($C619&gt;='H-32A-WP06 - Debt Service'!AI$24,'H-32A-WP06 - Debt Service'!AI$27/12,0)),"-")</f>
        <v>0</v>
      </c>
      <c r="AM619" s="261">
        <f>IFERROR(IF(-SUM(AM$20:AM618)+AM$15&lt;0.000001,0,IF($C619&gt;='H-32A-WP06 - Debt Service'!AJ$24,'H-32A-WP06 - Debt Service'!AJ$27/12,0)),"-")</f>
        <v>0</v>
      </c>
      <c r="AN619" s="261">
        <f>IFERROR(IF(-SUM(AN$20:AN618)+AN$15&lt;0.000001,0,IF($C619&gt;='H-32A-WP06 - Debt Service'!AK$24,'H-32A-WP06 - Debt Service'!AK$27/12,0)),"-")</f>
        <v>0</v>
      </c>
      <c r="AO619" s="261">
        <f>IFERROR(IF(-SUM(AO$20:AO618)+AO$15&lt;0.000001,0,IF($C619&gt;='H-32A-WP06 - Debt Service'!AL$24,'H-32A-WP06 - Debt Service'!AL$27/12,0)),"-")</f>
        <v>0</v>
      </c>
      <c r="AP619" s="261">
        <f>IFERROR(IF(-SUM(AP$20:AP618)+AP$15&lt;0.000001,0,IF($C619&gt;='H-32A-WP06 - Debt Service'!AM$24,'H-32A-WP06 - Debt Service'!AM$27/12,0)),"-")</f>
        <v>0</v>
      </c>
      <c r="AQ619" s="261">
        <f>IFERROR(IF(-SUM(AQ$20:AQ618)+AQ$15&lt;0.000001,0,IF($C619&gt;='H-32A-WP06 - Debt Service'!AN$24,'H-32A-WP06 - Debt Service'!AN$27/12,0)),"-")</f>
        <v>0</v>
      </c>
      <c r="AR619" s="261">
        <f>IFERROR(IF(-SUM(AR$20:AR618)+AR$15&lt;0.000001,0,IF($C619&gt;='H-32A-WP06 - Debt Service'!AO$24,'H-32A-WP06 - Debt Service'!AO$27/12,0)),"-")</f>
        <v>0</v>
      </c>
      <c r="AS619" s="261">
        <f>IFERROR(IF(-SUM(AS$20:AS618)+AS$15&lt;0.000001,0,IF($C619&gt;='H-32A-WP06 - Debt Service'!AP$24,'H-32A-WP06 - Debt Service'!AP$27/12,0)),"-")</f>
        <v>0</v>
      </c>
      <c r="AT619" s="261">
        <f>IFERROR(IF(-SUM(AT$20:AT618)+AT$15&lt;0.000001,0,IF($C619&gt;='H-32A-WP06 - Debt Service'!AQ$24,'H-32A-WP06 - Debt Service'!AQ$27/12,0)),"-")</f>
        <v>0</v>
      </c>
    </row>
    <row r="620" spans="2:46" x14ac:dyDescent="0.35">
      <c r="B620" s="252">
        <f t="shared" si="39"/>
        <v>2069</v>
      </c>
      <c r="C620" s="273">
        <f t="shared" si="41"/>
        <v>61729</v>
      </c>
      <c r="D620" s="273"/>
      <c r="E620" s="261">
        <f>IFERROR(IF(-SUM(E$20:E619)+E$15&lt;0.000001,0,IF($C620&gt;='H-32A-WP06 - Debt Service'!C$24,'H-32A-WP06 - Debt Service'!C$27/12,0)),"-")</f>
        <v>0</v>
      </c>
      <c r="F620" s="261">
        <f>IFERROR(IF(-SUM(F$20:F619)+F$15&lt;0.000001,0,IF($C620&gt;='H-32A-WP06 - Debt Service'!D$24,'H-32A-WP06 - Debt Service'!D$27/12,0)),"-")</f>
        <v>0</v>
      </c>
      <c r="G620" s="261">
        <f>IFERROR(IF(-SUM(G$20:G619)+G$15&lt;0.000001,0,IF($C620&gt;='H-32A-WP06 - Debt Service'!E$24,'H-32A-WP06 - Debt Service'!E$27/12,0)),"-")</f>
        <v>0</v>
      </c>
      <c r="H620" s="261">
        <f>IFERROR(IF(-SUM(H$20:H619)+H$15&lt;0.000001,0,IF($C620&gt;='H-32A-WP06 - Debt Service'!F$24,'H-32A-WP06 - Debt Service'!F$27/12,0)),"-")</f>
        <v>0</v>
      </c>
      <c r="I620" s="261">
        <f>IFERROR(IF(-SUM(I$20:I619)+I$15&lt;0.000001,0,IF($C620&gt;='H-32A-WP06 - Debt Service'!G$24,'H-32A-WP06 - Debt Service'!G$27/12,0)),"-")</f>
        <v>0</v>
      </c>
      <c r="J620" s="261">
        <f>IFERROR(IF(-SUM(J$20:J619)+J$15&lt;0.000001,0,IF($C620&gt;='H-32A-WP06 - Debt Service'!H$24,'H-32A-WP06 - Debt Service'!H$27/12,0)),"-")</f>
        <v>0</v>
      </c>
      <c r="K620" s="261">
        <f>IFERROR(IF(-SUM(K$20:K619)+K$15&lt;0.000001,0,IF($C620&gt;='H-32A-WP06 - Debt Service'!I$24,'H-32A-WP06 - Debt Service'!I$27/12,0)),"-")</f>
        <v>0</v>
      </c>
      <c r="L620" s="261">
        <f>IFERROR(IF(-SUM(L$20:L619)+L$15&lt;0.000001,0,IF($C620&gt;='H-32A-WP06 - Debt Service'!J$24,'H-32A-WP06 - Debt Service'!J$27/12,0)),"-")</f>
        <v>0</v>
      </c>
      <c r="M620" s="261">
        <f>IFERROR(IF(-SUM(M$20:M619)+M$15&lt;0.000001,0,IF($C620&gt;='H-32A-WP06 - Debt Service'!K$24,'H-32A-WP06 - Debt Service'!K$27/12,0)),"-")</f>
        <v>0</v>
      </c>
      <c r="N620" s="261"/>
      <c r="O620" s="261"/>
      <c r="P620" s="261">
        <f>IFERROR(IF(-SUM(P$20:P619)+P$15&lt;0.000001,0,IF($C620&gt;='H-32A-WP06 - Debt Service'!M$24,'H-32A-WP06 - Debt Service'!M$27/12,0)),"-")</f>
        <v>0</v>
      </c>
      <c r="Q620" s="261">
        <f>IFERROR(IF(-SUM(Q$20:Q619)+Q$15&lt;0.000001,0,IF($C620&gt;='H-32A-WP06 - Debt Service'!L$24,'H-32A-WP06 - Debt Service'!L$27/12,0)),"-")</f>
        <v>0</v>
      </c>
      <c r="R620" s="261">
        <f>IFERROR(IF(-SUM(R$20:R619)+R$15&lt;0.000001,0,IF($C620&gt;='H-32A-WP06 - Debt Service'!S$24,'H-32A-WP06 - Debt Service'!S$27/12,0)),"-")</f>
        <v>0</v>
      </c>
      <c r="S620" s="261">
        <f>IFERROR(IF(-SUM(S$20:S619)+S$15&lt;0.000001,0,IF($C620&gt;='H-32A-WP06 - Debt Service'!O$24,'H-32A-WP06 - Debt Service'!O$27/12,0)),"-")</f>
        <v>0</v>
      </c>
      <c r="T620" s="261">
        <f>IFERROR(IF(-SUM(T$20:T619)+T$15&lt;0.000001,0,IF($C620&gt;='H-32A-WP06 - Debt Service'!#REF!,'H-32A-WP06 - Debt Service'!#REF!/12,0)),"-")</f>
        <v>0</v>
      </c>
      <c r="U620" s="261">
        <f>IFERROR(IF(-SUM(U$20:U619)+U$15&lt;0.000001,0,IF($C620&gt;='H-32A-WP06 - Debt Service'!T$24,'H-32A-WP06 - Debt Service'!T$27/12,0)),"-")</f>
        <v>0</v>
      </c>
      <c r="V620" s="261">
        <f>IFERROR(IF(-SUM(V$20:V619)+V$15&lt;0.000001,0,IF($C620&gt;='H-32A-WP06 - Debt Service'!N$24,'H-32A-WP06 - Debt Service'!N$27/12,0)),"-")</f>
        <v>0</v>
      </c>
      <c r="W620" s="261">
        <f>IFERROR(IF(-SUM(W$20:W619)+W$15&lt;0.000001,0,IF($C620&gt;='H-32A-WP06 - Debt Service'!Q$24,'H-32A-WP06 - Debt Service'!Q$27/12,0)),"-")</f>
        <v>0</v>
      </c>
      <c r="X620" s="261">
        <f>IFERROR(IF(-SUM(X$20:X619)+X$15&lt;0.000001,0,IF($C620&gt;='H-32A-WP06 - Debt Service'!T$24,'H-32A-WP06 - Debt Service'!T$27/12,0)),"-")</f>
        <v>0</v>
      </c>
      <c r="Y620" s="261">
        <f>IFERROR(IF(-SUM(Y$20:Y619)+Y$15&lt;0.000001,0,IF($C620&gt;='H-32A-WP06 - Debt Service'!#REF!,'H-32A-WP06 - Debt Service'!#REF!/12,0)),"-")</f>
        <v>0</v>
      </c>
      <c r="Z620" s="261">
        <f>IFERROR(IF(-SUM(Z$20:Z619)+Z$15&lt;0.000001,0,IF($C620&gt;='H-32A-WP06 - Debt Service'!S$24,'H-32A-WP06 - Debt Service'!S$27/12,0)),"-")</f>
        <v>0</v>
      </c>
      <c r="AA620" s="261">
        <f>IFERROR(IF(-SUM(AA$20:AA619)+AA$15&lt;0.000001,0,IF($C620&gt;='H-32A-WP06 - Debt Service'!R$24,'H-32A-WP06 - Debt Service'!R$27/12,0)),"-")</f>
        <v>0</v>
      </c>
      <c r="AB620" s="261">
        <f>IFERROR(IF(-SUM(AB$20:AB619)+AB$15&lt;0.000001,0,IF($C620&gt;='H-32A-WP06 - Debt Service'!P$24,'H-32A-WP06 - Debt Service'!P$27/12,0)),"-")</f>
        <v>0</v>
      </c>
      <c r="AC620" s="261">
        <f>IFERROR(IF(-SUM(AC$20:AC619)+AC$15&lt;0.000001,0,IF($C620&gt;='H-32A-WP06 - Debt Service'!#REF!,'H-32A-WP06 - Debt Service'!#REF!/12,0)),"-")</f>
        <v>0</v>
      </c>
      <c r="AD620" s="261">
        <f>IFERROR(IF(-SUM(AD$20:AD619)+AD$15&lt;0.000001,0,IF($C620&gt;='H-32A-WP06 - Debt Service'!#REF!,'H-32A-WP06 - Debt Service'!#REF!/12,0)),"-")</f>
        <v>0</v>
      </c>
      <c r="AE620" s="261">
        <f>IFERROR(IF(-SUM(AE$20:AE619)+AE$15&lt;0.000001,0,IF($C620&gt;='H-32A-WP06 - Debt Service'!#REF!,'H-32A-WP06 - Debt Service'!#REF!/12,0)),"-")</f>
        <v>0</v>
      </c>
      <c r="AF620" s="261">
        <f>IFERROR(IF(-SUM(AF$20:AF619)+AF$15&lt;0.000001,0,IF($C620&gt;='H-32A-WP06 - Debt Service'!#REF!,'H-32A-WP06 - Debt Service'!#REF!/12,0)),"-")</f>
        <v>0</v>
      </c>
      <c r="AH620" s="252">
        <f t="shared" si="40"/>
        <v>2069</v>
      </c>
      <c r="AI620" s="273">
        <f t="shared" si="42"/>
        <v>61729</v>
      </c>
      <c r="AJ620" s="273"/>
      <c r="AK620" s="261" t="str">
        <f>IFERROR(IF(-SUM(AK$20:AK619)+AK$15&lt;0.000001,0,IF($C620&gt;='H-32A-WP06 - Debt Service'!AH$24,'H-32A-WP06 - Debt Service'!AH$27/12,0)),"-")</f>
        <v>-</v>
      </c>
      <c r="AL620" s="261">
        <f>IFERROR(IF(-SUM(AL$20:AL619)+AL$15&lt;0.000001,0,IF($C620&gt;='H-32A-WP06 - Debt Service'!AI$24,'H-32A-WP06 - Debt Service'!AI$27/12,0)),"-")</f>
        <v>0</v>
      </c>
      <c r="AM620" s="261">
        <f>IFERROR(IF(-SUM(AM$20:AM619)+AM$15&lt;0.000001,0,IF($C620&gt;='H-32A-WP06 - Debt Service'!AJ$24,'H-32A-WP06 - Debt Service'!AJ$27/12,0)),"-")</f>
        <v>0</v>
      </c>
      <c r="AN620" s="261">
        <f>IFERROR(IF(-SUM(AN$20:AN619)+AN$15&lt;0.000001,0,IF($C620&gt;='H-32A-WP06 - Debt Service'!AK$24,'H-32A-WP06 - Debt Service'!AK$27/12,0)),"-")</f>
        <v>0</v>
      </c>
      <c r="AO620" s="261">
        <f>IFERROR(IF(-SUM(AO$20:AO619)+AO$15&lt;0.000001,0,IF($C620&gt;='H-32A-WP06 - Debt Service'!AL$24,'H-32A-WP06 - Debt Service'!AL$27/12,0)),"-")</f>
        <v>0</v>
      </c>
      <c r="AP620" s="261">
        <f>IFERROR(IF(-SUM(AP$20:AP619)+AP$15&lt;0.000001,0,IF($C620&gt;='H-32A-WP06 - Debt Service'!AM$24,'H-32A-WP06 - Debt Service'!AM$27/12,0)),"-")</f>
        <v>0</v>
      </c>
      <c r="AQ620" s="261">
        <f>IFERROR(IF(-SUM(AQ$20:AQ619)+AQ$15&lt;0.000001,0,IF($C620&gt;='H-32A-WP06 - Debt Service'!AN$24,'H-32A-WP06 - Debt Service'!AN$27/12,0)),"-")</f>
        <v>0</v>
      </c>
      <c r="AR620" s="261">
        <f>IFERROR(IF(-SUM(AR$20:AR619)+AR$15&lt;0.000001,0,IF($C620&gt;='H-32A-WP06 - Debt Service'!AO$24,'H-32A-WP06 - Debt Service'!AO$27/12,0)),"-")</f>
        <v>0</v>
      </c>
      <c r="AS620" s="261">
        <f>IFERROR(IF(-SUM(AS$20:AS619)+AS$15&lt;0.000001,0,IF($C620&gt;='H-32A-WP06 - Debt Service'!AP$24,'H-32A-WP06 - Debt Service'!AP$27/12,0)),"-")</f>
        <v>0</v>
      </c>
      <c r="AT620" s="261">
        <f>IFERROR(IF(-SUM(AT$20:AT619)+AT$15&lt;0.000001,0,IF($C620&gt;='H-32A-WP06 - Debt Service'!AQ$24,'H-32A-WP06 - Debt Service'!AQ$27/12,0)),"-")</f>
        <v>0</v>
      </c>
    </row>
    <row r="621" spans="2:46" x14ac:dyDescent="0.35">
      <c r="B621" s="252">
        <f t="shared" si="39"/>
        <v>2069</v>
      </c>
      <c r="C621" s="273">
        <f t="shared" si="41"/>
        <v>61760</v>
      </c>
      <c r="D621" s="273"/>
      <c r="E621" s="261">
        <f>IFERROR(IF(-SUM(E$20:E620)+E$15&lt;0.000001,0,IF($C621&gt;='H-32A-WP06 - Debt Service'!C$24,'H-32A-WP06 - Debt Service'!C$27/12,0)),"-")</f>
        <v>0</v>
      </c>
      <c r="F621" s="261">
        <f>IFERROR(IF(-SUM(F$20:F620)+F$15&lt;0.000001,0,IF($C621&gt;='H-32A-WP06 - Debt Service'!D$24,'H-32A-WP06 - Debt Service'!D$27/12,0)),"-")</f>
        <v>0</v>
      </c>
      <c r="G621" s="261">
        <f>IFERROR(IF(-SUM(G$20:G620)+G$15&lt;0.000001,0,IF($C621&gt;='H-32A-WP06 - Debt Service'!E$24,'H-32A-WP06 - Debt Service'!E$27/12,0)),"-")</f>
        <v>0</v>
      </c>
      <c r="H621" s="261">
        <f>IFERROR(IF(-SUM(H$20:H620)+H$15&lt;0.000001,0,IF($C621&gt;='H-32A-WP06 - Debt Service'!F$24,'H-32A-WP06 - Debt Service'!F$27/12,0)),"-")</f>
        <v>0</v>
      </c>
      <c r="I621" s="261">
        <f>IFERROR(IF(-SUM(I$20:I620)+I$15&lt;0.000001,0,IF($C621&gt;='H-32A-WP06 - Debt Service'!G$24,'H-32A-WP06 - Debt Service'!G$27/12,0)),"-")</f>
        <v>0</v>
      </c>
      <c r="J621" s="261">
        <f>IFERROR(IF(-SUM(J$20:J620)+J$15&lt;0.000001,0,IF($C621&gt;='H-32A-WP06 - Debt Service'!H$24,'H-32A-WP06 - Debt Service'!H$27/12,0)),"-")</f>
        <v>0</v>
      </c>
      <c r="K621" s="261">
        <f>IFERROR(IF(-SUM(K$20:K620)+K$15&lt;0.000001,0,IF($C621&gt;='H-32A-WP06 - Debt Service'!I$24,'H-32A-WP06 - Debt Service'!I$27/12,0)),"-")</f>
        <v>0</v>
      </c>
      <c r="L621" s="261">
        <f>IFERROR(IF(-SUM(L$20:L620)+L$15&lt;0.000001,0,IF($C621&gt;='H-32A-WP06 - Debt Service'!J$24,'H-32A-WP06 - Debt Service'!J$27/12,0)),"-")</f>
        <v>0</v>
      </c>
      <c r="M621" s="261">
        <f>IFERROR(IF(-SUM(M$20:M620)+M$15&lt;0.000001,0,IF($C621&gt;='H-32A-WP06 - Debt Service'!K$24,'H-32A-WP06 - Debt Service'!K$27/12,0)),"-")</f>
        <v>0</v>
      </c>
      <c r="N621" s="261"/>
      <c r="O621" s="261"/>
      <c r="P621" s="261">
        <f>IFERROR(IF(-SUM(P$20:P620)+P$15&lt;0.000001,0,IF($C621&gt;='H-32A-WP06 - Debt Service'!M$24,'H-32A-WP06 - Debt Service'!M$27/12,0)),"-")</f>
        <v>0</v>
      </c>
      <c r="Q621" s="261">
        <f>IFERROR(IF(-SUM(Q$20:Q620)+Q$15&lt;0.000001,0,IF($C621&gt;='H-32A-WP06 - Debt Service'!L$24,'H-32A-WP06 - Debt Service'!L$27/12,0)),"-")</f>
        <v>0</v>
      </c>
      <c r="R621" s="261">
        <f>IFERROR(IF(-SUM(R$20:R620)+R$15&lt;0.000001,0,IF($C621&gt;='H-32A-WP06 - Debt Service'!S$24,'H-32A-WP06 - Debt Service'!S$27/12,0)),"-")</f>
        <v>0</v>
      </c>
      <c r="S621" s="261">
        <f>IFERROR(IF(-SUM(S$20:S620)+S$15&lt;0.000001,0,IF($C621&gt;='H-32A-WP06 - Debt Service'!O$24,'H-32A-WP06 - Debt Service'!O$27/12,0)),"-")</f>
        <v>0</v>
      </c>
      <c r="T621" s="261">
        <f>IFERROR(IF(-SUM(T$20:T620)+T$15&lt;0.000001,0,IF($C621&gt;='H-32A-WP06 - Debt Service'!#REF!,'H-32A-WP06 - Debt Service'!#REF!/12,0)),"-")</f>
        <v>0</v>
      </c>
      <c r="U621" s="261">
        <f>IFERROR(IF(-SUM(U$20:U620)+U$15&lt;0.000001,0,IF($C621&gt;='H-32A-WP06 - Debt Service'!T$24,'H-32A-WP06 - Debt Service'!T$27/12,0)),"-")</f>
        <v>0</v>
      </c>
      <c r="V621" s="261">
        <f>IFERROR(IF(-SUM(V$20:V620)+V$15&lt;0.000001,0,IF($C621&gt;='H-32A-WP06 - Debt Service'!N$24,'H-32A-WP06 - Debt Service'!N$27/12,0)),"-")</f>
        <v>0</v>
      </c>
      <c r="W621" s="261">
        <f>IFERROR(IF(-SUM(W$20:W620)+W$15&lt;0.000001,0,IF($C621&gt;='H-32A-WP06 - Debt Service'!Q$24,'H-32A-WP06 - Debt Service'!Q$27/12,0)),"-")</f>
        <v>0</v>
      </c>
      <c r="X621" s="261">
        <f>IFERROR(IF(-SUM(X$20:X620)+X$15&lt;0.000001,0,IF($C621&gt;='H-32A-WP06 - Debt Service'!T$24,'H-32A-WP06 - Debt Service'!T$27/12,0)),"-")</f>
        <v>0</v>
      </c>
      <c r="Y621" s="261">
        <f>IFERROR(IF(-SUM(Y$20:Y620)+Y$15&lt;0.000001,0,IF($C621&gt;='H-32A-WP06 - Debt Service'!#REF!,'H-32A-WP06 - Debt Service'!#REF!/12,0)),"-")</f>
        <v>0</v>
      </c>
      <c r="Z621" s="261">
        <f>IFERROR(IF(-SUM(Z$20:Z620)+Z$15&lt;0.000001,0,IF($C621&gt;='H-32A-WP06 - Debt Service'!S$24,'H-32A-WP06 - Debt Service'!S$27/12,0)),"-")</f>
        <v>0</v>
      </c>
      <c r="AA621" s="261">
        <f>IFERROR(IF(-SUM(AA$20:AA620)+AA$15&lt;0.000001,0,IF($C621&gt;='H-32A-WP06 - Debt Service'!R$24,'H-32A-WP06 - Debt Service'!R$27/12,0)),"-")</f>
        <v>0</v>
      </c>
      <c r="AB621" s="261">
        <f>IFERROR(IF(-SUM(AB$20:AB620)+AB$15&lt;0.000001,0,IF($C621&gt;='H-32A-WP06 - Debt Service'!P$24,'H-32A-WP06 - Debt Service'!P$27/12,0)),"-")</f>
        <v>0</v>
      </c>
      <c r="AC621" s="261">
        <f>IFERROR(IF(-SUM(AC$20:AC620)+AC$15&lt;0.000001,0,IF($C621&gt;='H-32A-WP06 - Debt Service'!#REF!,'H-32A-WP06 - Debt Service'!#REF!/12,0)),"-")</f>
        <v>0</v>
      </c>
      <c r="AD621" s="261">
        <f>IFERROR(IF(-SUM(AD$20:AD620)+AD$15&lt;0.000001,0,IF($C621&gt;='H-32A-WP06 - Debt Service'!#REF!,'H-32A-WP06 - Debt Service'!#REF!/12,0)),"-")</f>
        <v>0</v>
      </c>
      <c r="AE621" s="261">
        <f>IFERROR(IF(-SUM(AE$20:AE620)+AE$15&lt;0.000001,0,IF($C621&gt;='H-32A-WP06 - Debt Service'!#REF!,'H-32A-WP06 - Debt Service'!#REF!/12,0)),"-")</f>
        <v>0</v>
      </c>
      <c r="AF621" s="261">
        <f>IFERROR(IF(-SUM(AF$20:AF620)+AF$15&lt;0.000001,0,IF($C621&gt;='H-32A-WP06 - Debt Service'!#REF!,'H-32A-WP06 - Debt Service'!#REF!/12,0)),"-")</f>
        <v>0</v>
      </c>
      <c r="AH621" s="252">
        <f t="shared" si="40"/>
        <v>2069</v>
      </c>
      <c r="AI621" s="273">
        <f t="shared" si="42"/>
        <v>61760</v>
      </c>
      <c r="AJ621" s="273"/>
      <c r="AK621" s="261" t="str">
        <f>IFERROR(IF(-SUM(AK$20:AK620)+AK$15&lt;0.000001,0,IF($C621&gt;='H-32A-WP06 - Debt Service'!AH$24,'H-32A-WP06 - Debt Service'!AH$27/12,0)),"-")</f>
        <v>-</v>
      </c>
      <c r="AL621" s="261">
        <f>IFERROR(IF(-SUM(AL$20:AL620)+AL$15&lt;0.000001,0,IF($C621&gt;='H-32A-WP06 - Debt Service'!AI$24,'H-32A-WP06 - Debt Service'!AI$27/12,0)),"-")</f>
        <v>0</v>
      </c>
      <c r="AM621" s="261">
        <f>IFERROR(IF(-SUM(AM$20:AM620)+AM$15&lt;0.000001,0,IF($C621&gt;='H-32A-WP06 - Debt Service'!AJ$24,'H-32A-WP06 - Debt Service'!AJ$27/12,0)),"-")</f>
        <v>0</v>
      </c>
      <c r="AN621" s="261">
        <f>IFERROR(IF(-SUM(AN$20:AN620)+AN$15&lt;0.000001,0,IF($C621&gt;='H-32A-WP06 - Debt Service'!AK$24,'H-32A-WP06 - Debt Service'!AK$27/12,0)),"-")</f>
        <v>0</v>
      </c>
      <c r="AO621" s="261">
        <f>IFERROR(IF(-SUM(AO$20:AO620)+AO$15&lt;0.000001,0,IF($C621&gt;='H-32A-WP06 - Debt Service'!AL$24,'H-32A-WP06 - Debt Service'!AL$27/12,0)),"-")</f>
        <v>0</v>
      </c>
      <c r="AP621" s="261">
        <f>IFERROR(IF(-SUM(AP$20:AP620)+AP$15&lt;0.000001,0,IF($C621&gt;='H-32A-WP06 - Debt Service'!AM$24,'H-32A-WP06 - Debt Service'!AM$27/12,0)),"-")</f>
        <v>0</v>
      </c>
      <c r="AQ621" s="261">
        <f>IFERROR(IF(-SUM(AQ$20:AQ620)+AQ$15&lt;0.000001,0,IF($C621&gt;='H-32A-WP06 - Debt Service'!AN$24,'H-32A-WP06 - Debt Service'!AN$27/12,0)),"-")</f>
        <v>0</v>
      </c>
      <c r="AR621" s="261">
        <f>IFERROR(IF(-SUM(AR$20:AR620)+AR$15&lt;0.000001,0,IF($C621&gt;='H-32A-WP06 - Debt Service'!AO$24,'H-32A-WP06 - Debt Service'!AO$27/12,0)),"-")</f>
        <v>0</v>
      </c>
      <c r="AS621" s="261">
        <f>IFERROR(IF(-SUM(AS$20:AS620)+AS$15&lt;0.000001,0,IF($C621&gt;='H-32A-WP06 - Debt Service'!AP$24,'H-32A-WP06 - Debt Service'!AP$27/12,0)),"-")</f>
        <v>0</v>
      </c>
      <c r="AT621" s="261">
        <f>IFERROR(IF(-SUM(AT$20:AT620)+AT$15&lt;0.000001,0,IF($C621&gt;='H-32A-WP06 - Debt Service'!AQ$24,'H-32A-WP06 - Debt Service'!AQ$27/12,0)),"-")</f>
        <v>0</v>
      </c>
    </row>
    <row r="622" spans="2:46" x14ac:dyDescent="0.35">
      <c r="B622" s="252">
        <f t="shared" si="39"/>
        <v>2069</v>
      </c>
      <c r="C622" s="273">
        <f t="shared" si="41"/>
        <v>61788</v>
      </c>
      <c r="D622" s="273"/>
      <c r="E622" s="261">
        <f>IFERROR(IF(-SUM(E$20:E621)+E$15&lt;0.000001,0,IF($C622&gt;='H-32A-WP06 - Debt Service'!C$24,'H-32A-WP06 - Debt Service'!C$27/12,0)),"-")</f>
        <v>0</v>
      </c>
      <c r="F622" s="261">
        <f>IFERROR(IF(-SUM(F$20:F621)+F$15&lt;0.000001,0,IF($C622&gt;='H-32A-WP06 - Debt Service'!D$24,'H-32A-WP06 - Debt Service'!D$27/12,0)),"-")</f>
        <v>0</v>
      </c>
      <c r="G622" s="261">
        <f>IFERROR(IF(-SUM(G$20:G621)+G$15&lt;0.000001,0,IF($C622&gt;='H-32A-WP06 - Debt Service'!E$24,'H-32A-WP06 - Debt Service'!E$27/12,0)),"-")</f>
        <v>0</v>
      </c>
      <c r="H622" s="261">
        <f>IFERROR(IF(-SUM(H$20:H621)+H$15&lt;0.000001,0,IF($C622&gt;='H-32A-WP06 - Debt Service'!F$24,'H-32A-WP06 - Debt Service'!F$27/12,0)),"-")</f>
        <v>0</v>
      </c>
      <c r="I622" s="261">
        <f>IFERROR(IF(-SUM(I$20:I621)+I$15&lt;0.000001,0,IF($C622&gt;='H-32A-WP06 - Debt Service'!G$24,'H-32A-WP06 - Debt Service'!G$27/12,0)),"-")</f>
        <v>0</v>
      </c>
      <c r="J622" s="261">
        <f>IFERROR(IF(-SUM(J$20:J621)+J$15&lt;0.000001,0,IF($C622&gt;='H-32A-WP06 - Debt Service'!H$24,'H-32A-WP06 - Debt Service'!H$27/12,0)),"-")</f>
        <v>0</v>
      </c>
      <c r="K622" s="261">
        <f>IFERROR(IF(-SUM(K$20:K621)+K$15&lt;0.000001,0,IF($C622&gt;='H-32A-WP06 - Debt Service'!I$24,'H-32A-WP06 - Debt Service'!I$27/12,0)),"-")</f>
        <v>0</v>
      </c>
      <c r="L622" s="261">
        <f>IFERROR(IF(-SUM(L$20:L621)+L$15&lt;0.000001,0,IF($C622&gt;='H-32A-WP06 - Debt Service'!J$24,'H-32A-WP06 - Debt Service'!J$27/12,0)),"-")</f>
        <v>0</v>
      </c>
      <c r="M622" s="261">
        <f>IFERROR(IF(-SUM(M$20:M621)+M$15&lt;0.000001,0,IF($C622&gt;='H-32A-WP06 - Debt Service'!K$24,'H-32A-WP06 - Debt Service'!K$27/12,0)),"-")</f>
        <v>0</v>
      </c>
      <c r="N622" s="261"/>
      <c r="O622" s="261"/>
      <c r="P622" s="261">
        <f>IFERROR(IF(-SUM(P$20:P621)+P$15&lt;0.000001,0,IF($C622&gt;='H-32A-WP06 - Debt Service'!M$24,'H-32A-WP06 - Debt Service'!M$27/12,0)),"-")</f>
        <v>0</v>
      </c>
      <c r="Q622" s="261">
        <f>IFERROR(IF(-SUM(Q$20:Q621)+Q$15&lt;0.000001,0,IF($C622&gt;='H-32A-WP06 - Debt Service'!L$24,'H-32A-WP06 - Debt Service'!L$27/12,0)),"-")</f>
        <v>0</v>
      </c>
      <c r="R622" s="261">
        <f>IFERROR(IF(-SUM(R$20:R621)+R$15&lt;0.000001,0,IF($C622&gt;='H-32A-WP06 - Debt Service'!S$24,'H-32A-WP06 - Debt Service'!S$27/12,0)),"-")</f>
        <v>0</v>
      </c>
      <c r="S622" s="261">
        <f>IFERROR(IF(-SUM(S$20:S621)+S$15&lt;0.000001,0,IF($C622&gt;='H-32A-WP06 - Debt Service'!O$24,'H-32A-WP06 - Debt Service'!O$27/12,0)),"-")</f>
        <v>0</v>
      </c>
      <c r="T622" s="261">
        <f>IFERROR(IF(-SUM(T$20:T621)+T$15&lt;0.000001,0,IF($C622&gt;='H-32A-WP06 - Debt Service'!#REF!,'H-32A-WP06 - Debt Service'!#REF!/12,0)),"-")</f>
        <v>0</v>
      </c>
      <c r="U622" s="261">
        <f>IFERROR(IF(-SUM(U$20:U621)+U$15&lt;0.000001,0,IF($C622&gt;='H-32A-WP06 - Debt Service'!T$24,'H-32A-WP06 - Debt Service'!T$27/12,0)),"-")</f>
        <v>0</v>
      </c>
      <c r="V622" s="261">
        <f>IFERROR(IF(-SUM(V$20:V621)+V$15&lt;0.000001,0,IF($C622&gt;='H-32A-WP06 - Debt Service'!N$24,'H-32A-WP06 - Debt Service'!N$27/12,0)),"-")</f>
        <v>0</v>
      </c>
      <c r="W622" s="261">
        <f>IFERROR(IF(-SUM(W$20:W621)+W$15&lt;0.000001,0,IF($C622&gt;='H-32A-WP06 - Debt Service'!Q$24,'H-32A-WP06 - Debt Service'!Q$27/12,0)),"-")</f>
        <v>0</v>
      </c>
      <c r="X622" s="261">
        <f>IFERROR(IF(-SUM(X$20:X621)+X$15&lt;0.000001,0,IF($C622&gt;='H-32A-WP06 - Debt Service'!T$24,'H-32A-WP06 - Debt Service'!T$27/12,0)),"-")</f>
        <v>0</v>
      </c>
      <c r="Y622" s="261">
        <f>IFERROR(IF(-SUM(Y$20:Y621)+Y$15&lt;0.000001,0,IF($C622&gt;='H-32A-WP06 - Debt Service'!#REF!,'H-32A-WP06 - Debt Service'!#REF!/12,0)),"-")</f>
        <v>0</v>
      </c>
      <c r="Z622" s="261">
        <f>IFERROR(IF(-SUM(Z$20:Z621)+Z$15&lt;0.000001,0,IF($C622&gt;='H-32A-WP06 - Debt Service'!S$24,'H-32A-WP06 - Debt Service'!S$27/12,0)),"-")</f>
        <v>0</v>
      </c>
      <c r="AA622" s="261">
        <f>IFERROR(IF(-SUM(AA$20:AA621)+AA$15&lt;0.000001,0,IF($C622&gt;='H-32A-WP06 - Debt Service'!R$24,'H-32A-WP06 - Debt Service'!R$27/12,0)),"-")</f>
        <v>0</v>
      </c>
      <c r="AB622" s="261">
        <f>IFERROR(IF(-SUM(AB$20:AB621)+AB$15&lt;0.000001,0,IF($C622&gt;='H-32A-WP06 - Debt Service'!P$24,'H-32A-WP06 - Debt Service'!P$27/12,0)),"-")</f>
        <v>0</v>
      </c>
      <c r="AC622" s="261">
        <f>IFERROR(IF(-SUM(AC$20:AC621)+AC$15&lt;0.000001,0,IF($C622&gt;='H-32A-WP06 - Debt Service'!#REF!,'H-32A-WP06 - Debt Service'!#REF!/12,0)),"-")</f>
        <v>0</v>
      </c>
      <c r="AD622" s="261">
        <f>IFERROR(IF(-SUM(AD$20:AD621)+AD$15&lt;0.000001,0,IF($C622&gt;='H-32A-WP06 - Debt Service'!#REF!,'H-32A-WP06 - Debt Service'!#REF!/12,0)),"-")</f>
        <v>0</v>
      </c>
      <c r="AE622" s="261">
        <f>IFERROR(IF(-SUM(AE$20:AE621)+AE$15&lt;0.000001,0,IF($C622&gt;='H-32A-WP06 - Debt Service'!#REF!,'H-32A-WP06 - Debt Service'!#REF!/12,0)),"-")</f>
        <v>0</v>
      </c>
      <c r="AF622" s="261">
        <f>IFERROR(IF(-SUM(AF$20:AF621)+AF$15&lt;0.000001,0,IF($C622&gt;='H-32A-WP06 - Debt Service'!#REF!,'H-32A-WP06 - Debt Service'!#REF!/12,0)),"-")</f>
        <v>0</v>
      </c>
      <c r="AH622" s="252">
        <f t="shared" si="40"/>
        <v>2069</v>
      </c>
      <c r="AI622" s="273">
        <f t="shared" si="42"/>
        <v>61788</v>
      </c>
      <c r="AJ622" s="273"/>
      <c r="AK622" s="261" t="str">
        <f>IFERROR(IF(-SUM(AK$20:AK621)+AK$15&lt;0.000001,0,IF($C622&gt;='H-32A-WP06 - Debt Service'!AH$24,'H-32A-WP06 - Debt Service'!AH$27/12,0)),"-")</f>
        <v>-</v>
      </c>
      <c r="AL622" s="261">
        <f>IFERROR(IF(-SUM(AL$20:AL621)+AL$15&lt;0.000001,0,IF($C622&gt;='H-32A-WP06 - Debt Service'!AI$24,'H-32A-WP06 - Debt Service'!AI$27/12,0)),"-")</f>
        <v>0</v>
      </c>
      <c r="AM622" s="261">
        <f>IFERROR(IF(-SUM(AM$20:AM621)+AM$15&lt;0.000001,0,IF($C622&gt;='H-32A-WP06 - Debt Service'!AJ$24,'H-32A-WP06 - Debt Service'!AJ$27/12,0)),"-")</f>
        <v>0</v>
      </c>
      <c r="AN622" s="261">
        <f>IFERROR(IF(-SUM(AN$20:AN621)+AN$15&lt;0.000001,0,IF($C622&gt;='H-32A-WP06 - Debt Service'!AK$24,'H-32A-WP06 - Debt Service'!AK$27/12,0)),"-")</f>
        <v>0</v>
      </c>
      <c r="AO622" s="261">
        <f>IFERROR(IF(-SUM(AO$20:AO621)+AO$15&lt;0.000001,0,IF($C622&gt;='H-32A-WP06 - Debt Service'!AL$24,'H-32A-WP06 - Debt Service'!AL$27/12,0)),"-")</f>
        <v>0</v>
      </c>
      <c r="AP622" s="261">
        <f>IFERROR(IF(-SUM(AP$20:AP621)+AP$15&lt;0.000001,0,IF($C622&gt;='H-32A-WP06 - Debt Service'!AM$24,'H-32A-WP06 - Debt Service'!AM$27/12,0)),"-")</f>
        <v>0</v>
      </c>
      <c r="AQ622" s="261">
        <f>IFERROR(IF(-SUM(AQ$20:AQ621)+AQ$15&lt;0.000001,0,IF($C622&gt;='H-32A-WP06 - Debt Service'!AN$24,'H-32A-WP06 - Debt Service'!AN$27/12,0)),"-")</f>
        <v>0</v>
      </c>
      <c r="AR622" s="261">
        <f>IFERROR(IF(-SUM(AR$20:AR621)+AR$15&lt;0.000001,0,IF($C622&gt;='H-32A-WP06 - Debt Service'!AO$24,'H-32A-WP06 - Debt Service'!AO$27/12,0)),"-")</f>
        <v>0</v>
      </c>
      <c r="AS622" s="261">
        <f>IFERROR(IF(-SUM(AS$20:AS621)+AS$15&lt;0.000001,0,IF($C622&gt;='H-32A-WP06 - Debt Service'!AP$24,'H-32A-WP06 - Debt Service'!AP$27/12,0)),"-")</f>
        <v>0</v>
      </c>
      <c r="AT622" s="261">
        <f>IFERROR(IF(-SUM(AT$20:AT621)+AT$15&lt;0.000001,0,IF($C622&gt;='H-32A-WP06 - Debt Service'!AQ$24,'H-32A-WP06 - Debt Service'!AQ$27/12,0)),"-")</f>
        <v>0</v>
      </c>
    </row>
    <row r="623" spans="2:46" x14ac:dyDescent="0.35">
      <c r="B623" s="252">
        <f t="shared" si="39"/>
        <v>2069</v>
      </c>
      <c r="C623" s="273">
        <f t="shared" si="41"/>
        <v>61819</v>
      </c>
      <c r="D623" s="273"/>
      <c r="E623" s="261">
        <f>IFERROR(IF(-SUM(E$20:E622)+E$15&lt;0.000001,0,IF($C623&gt;='H-32A-WP06 - Debt Service'!C$24,'H-32A-WP06 - Debt Service'!C$27/12,0)),"-")</f>
        <v>0</v>
      </c>
      <c r="F623" s="261">
        <f>IFERROR(IF(-SUM(F$20:F622)+F$15&lt;0.000001,0,IF($C623&gt;='H-32A-WP06 - Debt Service'!D$24,'H-32A-WP06 - Debt Service'!D$27/12,0)),"-")</f>
        <v>0</v>
      </c>
      <c r="G623" s="261">
        <f>IFERROR(IF(-SUM(G$20:G622)+G$15&lt;0.000001,0,IF($C623&gt;='H-32A-WP06 - Debt Service'!E$24,'H-32A-WP06 - Debt Service'!E$27/12,0)),"-")</f>
        <v>0</v>
      </c>
      <c r="H623" s="261">
        <f>IFERROR(IF(-SUM(H$20:H622)+H$15&lt;0.000001,0,IF($C623&gt;='H-32A-WP06 - Debt Service'!F$24,'H-32A-WP06 - Debt Service'!F$27/12,0)),"-")</f>
        <v>0</v>
      </c>
      <c r="I623" s="261">
        <f>IFERROR(IF(-SUM(I$20:I622)+I$15&lt;0.000001,0,IF($C623&gt;='H-32A-WP06 - Debt Service'!G$24,'H-32A-WP06 - Debt Service'!G$27/12,0)),"-")</f>
        <v>0</v>
      </c>
      <c r="J623" s="261">
        <f>IFERROR(IF(-SUM(J$20:J622)+J$15&lt;0.000001,0,IF($C623&gt;='H-32A-WP06 - Debt Service'!H$24,'H-32A-WP06 - Debt Service'!H$27/12,0)),"-")</f>
        <v>0</v>
      </c>
      <c r="K623" s="261">
        <f>IFERROR(IF(-SUM(K$20:K622)+K$15&lt;0.000001,0,IF($C623&gt;='H-32A-WP06 - Debt Service'!I$24,'H-32A-WP06 - Debt Service'!I$27/12,0)),"-")</f>
        <v>0</v>
      </c>
      <c r="L623" s="261">
        <f>IFERROR(IF(-SUM(L$20:L622)+L$15&lt;0.000001,0,IF($C623&gt;='H-32A-WP06 - Debt Service'!J$24,'H-32A-WP06 - Debt Service'!J$27/12,0)),"-")</f>
        <v>0</v>
      </c>
      <c r="M623" s="261">
        <f>IFERROR(IF(-SUM(M$20:M622)+M$15&lt;0.000001,0,IF($C623&gt;='H-32A-WP06 - Debt Service'!K$24,'H-32A-WP06 - Debt Service'!K$27/12,0)),"-")</f>
        <v>0</v>
      </c>
      <c r="N623" s="261"/>
      <c r="O623" s="261"/>
      <c r="P623" s="261">
        <f>IFERROR(IF(-SUM(P$20:P622)+P$15&lt;0.000001,0,IF($C623&gt;='H-32A-WP06 - Debt Service'!M$24,'H-32A-WP06 - Debt Service'!M$27/12,0)),"-")</f>
        <v>0</v>
      </c>
      <c r="Q623" s="261">
        <f>IFERROR(IF(-SUM(Q$20:Q622)+Q$15&lt;0.000001,0,IF($C623&gt;='H-32A-WP06 - Debt Service'!L$24,'H-32A-WP06 - Debt Service'!L$27/12,0)),"-")</f>
        <v>0</v>
      </c>
      <c r="R623" s="261">
        <f>IFERROR(IF(-SUM(R$20:R622)+R$15&lt;0.000001,0,IF($C623&gt;='H-32A-WP06 - Debt Service'!S$24,'H-32A-WP06 - Debt Service'!S$27/12,0)),"-")</f>
        <v>0</v>
      </c>
      <c r="S623" s="261">
        <f>IFERROR(IF(-SUM(S$20:S622)+S$15&lt;0.000001,0,IF($C623&gt;='H-32A-WP06 - Debt Service'!O$24,'H-32A-WP06 - Debt Service'!O$27/12,0)),"-")</f>
        <v>0</v>
      </c>
      <c r="T623" s="261">
        <f>IFERROR(IF(-SUM(T$20:T622)+T$15&lt;0.000001,0,IF($C623&gt;='H-32A-WP06 - Debt Service'!#REF!,'H-32A-WP06 - Debt Service'!#REF!/12,0)),"-")</f>
        <v>0</v>
      </c>
      <c r="U623" s="261">
        <f>IFERROR(IF(-SUM(U$20:U622)+U$15&lt;0.000001,0,IF($C623&gt;='H-32A-WP06 - Debt Service'!T$24,'H-32A-WP06 - Debt Service'!T$27/12,0)),"-")</f>
        <v>0</v>
      </c>
      <c r="V623" s="261">
        <f>IFERROR(IF(-SUM(V$20:V622)+V$15&lt;0.000001,0,IF($C623&gt;='H-32A-WP06 - Debt Service'!N$24,'H-32A-WP06 - Debt Service'!N$27/12,0)),"-")</f>
        <v>0</v>
      </c>
      <c r="W623" s="261">
        <f>IFERROR(IF(-SUM(W$20:W622)+W$15&lt;0.000001,0,IF($C623&gt;='H-32A-WP06 - Debt Service'!Q$24,'H-32A-WP06 - Debt Service'!Q$27/12,0)),"-")</f>
        <v>0</v>
      </c>
      <c r="X623" s="261">
        <f>IFERROR(IF(-SUM(X$20:X622)+X$15&lt;0.000001,0,IF($C623&gt;='H-32A-WP06 - Debt Service'!T$24,'H-32A-WP06 - Debt Service'!T$27/12,0)),"-")</f>
        <v>0</v>
      </c>
      <c r="Y623" s="261">
        <f>IFERROR(IF(-SUM(Y$20:Y622)+Y$15&lt;0.000001,0,IF($C623&gt;='H-32A-WP06 - Debt Service'!#REF!,'H-32A-WP06 - Debt Service'!#REF!/12,0)),"-")</f>
        <v>0</v>
      </c>
      <c r="Z623" s="261">
        <f>IFERROR(IF(-SUM(Z$20:Z622)+Z$15&lt;0.000001,0,IF($C623&gt;='H-32A-WP06 - Debt Service'!S$24,'H-32A-WP06 - Debt Service'!S$27/12,0)),"-")</f>
        <v>0</v>
      </c>
      <c r="AA623" s="261">
        <f>IFERROR(IF(-SUM(AA$20:AA622)+AA$15&lt;0.000001,0,IF($C623&gt;='H-32A-WP06 - Debt Service'!R$24,'H-32A-WP06 - Debt Service'!R$27/12,0)),"-")</f>
        <v>0</v>
      </c>
      <c r="AB623" s="261">
        <f>IFERROR(IF(-SUM(AB$20:AB622)+AB$15&lt;0.000001,0,IF($C623&gt;='H-32A-WP06 - Debt Service'!P$24,'H-32A-WP06 - Debt Service'!P$27/12,0)),"-")</f>
        <v>0</v>
      </c>
      <c r="AC623" s="261">
        <f>IFERROR(IF(-SUM(AC$20:AC622)+AC$15&lt;0.000001,0,IF($C623&gt;='H-32A-WP06 - Debt Service'!#REF!,'H-32A-WP06 - Debt Service'!#REF!/12,0)),"-")</f>
        <v>0</v>
      </c>
      <c r="AD623" s="261">
        <f>IFERROR(IF(-SUM(AD$20:AD622)+AD$15&lt;0.000001,0,IF($C623&gt;='H-32A-WP06 - Debt Service'!#REF!,'H-32A-WP06 - Debt Service'!#REF!/12,0)),"-")</f>
        <v>0</v>
      </c>
      <c r="AE623" s="261">
        <f>IFERROR(IF(-SUM(AE$20:AE622)+AE$15&lt;0.000001,0,IF($C623&gt;='H-32A-WP06 - Debt Service'!#REF!,'H-32A-WP06 - Debt Service'!#REF!/12,0)),"-")</f>
        <v>0</v>
      </c>
      <c r="AF623" s="261">
        <f>IFERROR(IF(-SUM(AF$20:AF622)+AF$15&lt;0.000001,0,IF($C623&gt;='H-32A-WP06 - Debt Service'!#REF!,'H-32A-WP06 - Debt Service'!#REF!/12,0)),"-")</f>
        <v>0</v>
      </c>
      <c r="AH623" s="252">
        <f t="shared" si="40"/>
        <v>2069</v>
      </c>
      <c r="AI623" s="273">
        <f t="shared" si="42"/>
        <v>61819</v>
      </c>
      <c r="AJ623" s="273"/>
      <c r="AK623" s="261" t="str">
        <f>IFERROR(IF(-SUM(AK$20:AK622)+AK$15&lt;0.000001,0,IF($C623&gt;='H-32A-WP06 - Debt Service'!AH$24,'H-32A-WP06 - Debt Service'!AH$27/12,0)),"-")</f>
        <v>-</v>
      </c>
      <c r="AL623" s="261">
        <f>IFERROR(IF(-SUM(AL$20:AL622)+AL$15&lt;0.000001,0,IF($C623&gt;='H-32A-WP06 - Debt Service'!AI$24,'H-32A-WP06 - Debt Service'!AI$27/12,0)),"-")</f>
        <v>0</v>
      </c>
      <c r="AM623" s="261">
        <f>IFERROR(IF(-SUM(AM$20:AM622)+AM$15&lt;0.000001,0,IF($C623&gt;='H-32A-WP06 - Debt Service'!AJ$24,'H-32A-WP06 - Debt Service'!AJ$27/12,0)),"-")</f>
        <v>0</v>
      </c>
      <c r="AN623" s="261">
        <f>IFERROR(IF(-SUM(AN$20:AN622)+AN$15&lt;0.000001,0,IF($C623&gt;='H-32A-WP06 - Debt Service'!AK$24,'H-32A-WP06 - Debt Service'!AK$27/12,0)),"-")</f>
        <v>0</v>
      </c>
      <c r="AO623" s="261">
        <f>IFERROR(IF(-SUM(AO$20:AO622)+AO$15&lt;0.000001,0,IF($C623&gt;='H-32A-WP06 - Debt Service'!AL$24,'H-32A-WP06 - Debt Service'!AL$27/12,0)),"-")</f>
        <v>0</v>
      </c>
      <c r="AP623" s="261">
        <f>IFERROR(IF(-SUM(AP$20:AP622)+AP$15&lt;0.000001,0,IF($C623&gt;='H-32A-WP06 - Debt Service'!AM$24,'H-32A-WP06 - Debt Service'!AM$27/12,0)),"-")</f>
        <v>0</v>
      </c>
      <c r="AQ623" s="261">
        <f>IFERROR(IF(-SUM(AQ$20:AQ622)+AQ$15&lt;0.000001,0,IF($C623&gt;='H-32A-WP06 - Debt Service'!AN$24,'H-32A-WP06 - Debt Service'!AN$27/12,0)),"-")</f>
        <v>0</v>
      </c>
      <c r="AR623" s="261">
        <f>IFERROR(IF(-SUM(AR$20:AR622)+AR$15&lt;0.000001,0,IF($C623&gt;='H-32A-WP06 - Debt Service'!AO$24,'H-32A-WP06 - Debt Service'!AO$27/12,0)),"-")</f>
        <v>0</v>
      </c>
      <c r="AS623" s="261">
        <f>IFERROR(IF(-SUM(AS$20:AS622)+AS$15&lt;0.000001,0,IF($C623&gt;='H-32A-WP06 - Debt Service'!AP$24,'H-32A-WP06 - Debt Service'!AP$27/12,0)),"-")</f>
        <v>0</v>
      </c>
      <c r="AT623" s="261">
        <f>IFERROR(IF(-SUM(AT$20:AT622)+AT$15&lt;0.000001,0,IF($C623&gt;='H-32A-WP06 - Debt Service'!AQ$24,'H-32A-WP06 - Debt Service'!AQ$27/12,0)),"-")</f>
        <v>0</v>
      </c>
    </row>
    <row r="624" spans="2:46" x14ac:dyDescent="0.35">
      <c r="B624" s="252">
        <f t="shared" si="39"/>
        <v>2069</v>
      </c>
      <c r="C624" s="273">
        <f t="shared" si="41"/>
        <v>61849</v>
      </c>
      <c r="D624" s="273"/>
      <c r="E624" s="261">
        <f>IFERROR(IF(-SUM(E$20:E623)+E$15&lt;0.000001,0,IF($C624&gt;='H-32A-WP06 - Debt Service'!C$24,'H-32A-WP06 - Debt Service'!C$27/12,0)),"-")</f>
        <v>0</v>
      </c>
      <c r="F624" s="261">
        <f>IFERROR(IF(-SUM(F$20:F623)+F$15&lt;0.000001,0,IF($C624&gt;='H-32A-WP06 - Debt Service'!D$24,'H-32A-WP06 - Debt Service'!D$27/12,0)),"-")</f>
        <v>0</v>
      </c>
      <c r="G624" s="261">
        <f>IFERROR(IF(-SUM(G$20:G623)+G$15&lt;0.000001,0,IF($C624&gt;='H-32A-WP06 - Debt Service'!E$24,'H-32A-WP06 - Debt Service'!E$27/12,0)),"-")</f>
        <v>0</v>
      </c>
      <c r="H624" s="261">
        <f>IFERROR(IF(-SUM(H$20:H623)+H$15&lt;0.000001,0,IF($C624&gt;='H-32A-WP06 - Debt Service'!F$24,'H-32A-WP06 - Debt Service'!F$27/12,0)),"-")</f>
        <v>0</v>
      </c>
      <c r="I624" s="261">
        <f>IFERROR(IF(-SUM(I$20:I623)+I$15&lt;0.000001,0,IF($C624&gt;='H-32A-WP06 - Debt Service'!G$24,'H-32A-WP06 - Debt Service'!G$27/12,0)),"-")</f>
        <v>0</v>
      </c>
      <c r="J624" s="261">
        <f>IFERROR(IF(-SUM(J$20:J623)+J$15&lt;0.000001,0,IF($C624&gt;='H-32A-WP06 - Debt Service'!H$24,'H-32A-WP06 - Debt Service'!H$27/12,0)),"-")</f>
        <v>0</v>
      </c>
      <c r="K624" s="261">
        <f>IFERROR(IF(-SUM(K$20:K623)+K$15&lt;0.000001,0,IF($C624&gt;='H-32A-WP06 - Debt Service'!I$24,'H-32A-WP06 - Debt Service'!I$27/12,0)),"-")</f>
        <v>0</v>
      </c>
      <c r="L624" s="261">
        <f>IFERROR(IF(-SUM(L$20:L623)+L$15&lt;0.000001,0,IF($C624&gt;='H-32A-WP06 - Debt Service'!J$24,'H-32A-WP06 - Debt Service'!J$27/12,0)),"-")</f>
        <v>0</v>
      </c>
      <c r="M624" s="261">
        <f>IFERROR(IF(-SUM(M$20:M623)+M$15&lt;0.000001,0,IF($C624&gt;='H-32A-WP06 - Debt Service'!K$24,'H-32A-WP06 - Debt Service'!K$27/12,0)),"-")</f>
        <v>0</v>
      </c>
      <c r="N624" s="261"/>
      <c r="O624" s="261"/>
      <c r="P624" s="261">
        <f>IFERROR(IF(-SUM(P$20:P623)+P$15&lt;0.000001,0,IF($C624&gt;='H-32A-WP06 - Debt Service'!M$24,'H-32A-WP06 - Debt Service'!M$27/12,0)),"-")</f>
        <v>0</v>
      </c>
      <c r="Q624" s="261">
        <f>IFERROR(IF(-SUM(Q$20:Q623)+Q$15&lt;0.000001,0,IF($C624&gt;='H-32A-WP06 - Debt Service'!L$24,'H-32A-WP06 - Debt Service'!L$27/12,0)),"-")</f>
        <v>0</v>
      </c>
      <c r="R624" s="261">
        <f>IFERROR(IF(-SUM(R$20:R623)+R$15&lt;0.000001,0,IF($C624&gt;='H-32A-WP06 - Debt Service'!S$24,'H-32A-WP06 - Debt Service'!S$27/12,0)),"-")</f>
        <v>0</v>
      </c>
      <c r="S624" s="261">
        <f>IFERROR(IF(-SUM(S$20:S623)+S$15&lt;0.000001,0,IF($C624&gt;='H-32A-WP06 - Debt Service'!O$24,'H-32A-WP06 - Debt Service'!O$27/12,0)),"-")</f>
        <v>0</v>
      </c>
      <c r="T624" s="261">
        <f>IFERROR(IF(-SUM(T$20:T623)+T$15&lt;0.000001,0,IF($C624&gt;='H-32A-WP06 - Debt Service'!#REF!,'H-32A-WP06 - Debt Service'!#REF!/12,0)),"-")</f>
        <v>0</v>
      </c>
      <c r="U624" s="261">
        <f>IFERROR(IF(-SUM(U$20:U623)+U$15&lt;0.000001,0,IF($C624&gt;='H-32A-WP06 - Debt Service'!T$24,'H-32A-WP06 - Debt Service'!T$27/12,0)),"-")</f>
        <v>0</v>
      </c>
      <c r="V624" s="261">
        <f>IFERROR(IF(-SUM(V$20:V623)+V$15&lt;0.000001,0,IF($C624&gt;='H-32A-WP06 - Debt Service'!N$24,'H-32A-WP06 - Debt Service'!N$27/12,0)),"-")</f>
        <v>0</v>
      </c>
      <c r="W624" s="261">
        <f>IFERROR(IF(-SUM(W$20:W623)+W$15&lt;0.000001,0,IF($C624&gt;='H-32A-WP06 - Debt Service'!Q$24,'H-32A-WP06 - Debt Service'!Q$27/12,0)),"-")</f>
        <v>0</v>
      </c>
      <c r="X624" s="261">
        <f>IFERROR(IF(-SUM(X$20:X623)+X$15&lt;0.000001,0,IF($C624&gt;='H-32A-WP06 - Debt Service'!T$24,'H-32A-WP06 - Debt Service'!T$27/12,0)),"-")</f>
        <v>0</v>
      </c>
      <c r="Y624" s="261">
        <f>IFERROR(IF(-SUM(Y$20:Y623)+Y$15&lt;0.000001,0,IF($C624&gt;='H-32A-WP06 - Debt Service'!#REF!,'H-32A-WP06 - Debt Service'!#REF!/12,0)),"-")</f>
        <v>0</v>
      </c>
      <c r="Z624" s="261">
        <f>IFERROR(IF(-SUM(Z$20:Z623)+Z$15&lt;0.000001,0,IF($C624&gt;='H-32A-WP06 - Debt Service'!S$24,'H-32A-WP06 - Debt Service'!S$27/12,0)),"-")</f>
        <v>0</v>
      </c>
      <c r="AA624" s="261">
        <f>IFERROR(IF(-SUM(AA$20:AA623)+AA$15&lt;0.000001,0,IF($C624&gt;='H-32A-WP06 - Debt Service'!R$24,'H-32A-WP06 - Debt Service'!R$27/12,0)),"-")</f>
        <v>0</v>
      </c>
      <c r="AB624" s="261">
        <f>IFERROR(IF(-SUM(AB$20:AB623)+AB$15&lt;0.000001,0,IF($C624&gt;='H-32A-WP06 - Debt Service'!P$24,'H-32A-WP06 - Debt Service'!P$27/12,0)),"-")</f>
        <v>0</v>
      </c>
      <c r="AC624" s="261">
        <f>IFERROR(IF(-SUM(AC$20:AC623)+AC$15&lt;0.000001,0,IF($C624&gt;='H-32A-WP06 - Debt Service'!#REF!,'H-32A-WP06 - Debt Service'!#REF!/12,0)),"-")</f>
        <v>0</v>
      </c>
      <c r="AD624" s="261">
        <f>IFERROR(IF(-SUM(AD$20:AD623)+AD$15&lt;0.000001,0,IF($C624&gt;='H-32A-WP06 - Debt Service'!#REF!,'H-32A-WP06 - Debt Service'!#REF!/12,0)),"-")</f>
        <v>0</v>
      </c>
      <c r="AE624" s="261">
        <f>IFERROR(IF(-SUM(AE$20:AE623)+AE$15&lt;0.000001,0,IF($C624&gt;='H-32A-WP06 - Debt Service'!#REF!,'H-32A-WP06 - Debt Service'!#REF!/12,0)),"-")</f>
        <v>0</v>
      </c>
      <c r="AF624" s="261">
        <f>IFERROR(IF(-SUM(AF$20:AF623)+AF$15&lt;0.000001,0,IF($C624&gt;='H-32A-WP06 - Debt Service'!#REF!,'H-32A-WP06 - Debt Service'!#REF!/12,0)),"-")</f>
        <v>0</v>
      </c>
      <c r="AH624" s="252">
        <f t="shared" si="40"/>
        <v>2069</v>
      </c>
      <c r="AI624" s="273">
        <f t="shared" si="42"/>
        <v>61849</v>
      </c>
      <c r="AJ624" s="273"/>
      <c r="AK624" s="261" t="str">
        <f>IFERROR(IF(-SUM(AK$20:AK623)+AK$15&lt;0.000001,0,IF($C624&gt;='H-32A-WP06 - Debt Service'!AH$24,'H-32A-WP06 - Debt Service'!AH$27/12,0)),"-")</f>
        <v>-</v>
      </c>
      <c r="AL624" s="261">
        <f>IFERROR(IF(-SUM(AL$20:AL623)+AL$15&lt;0.000001,0,IF($C624&gt;='H-32A-WP06 - Debt Service'!AI$24,'H-32A-WP06 - Debt Service'!AI$27/12,0)),"-")</f>
        <v>0</v>
      </c>
      <c r="AM624" s="261">
        <f>IFERROR(IF(-SUM(AM$20:AM623)+AM$15&lt;0.000001,0,IF($C624&gt;='H-32A-WP06 - Debt Service'!AJ$24,'H-32A-WP06 - Debt Service'!AJ$27/12,0)),"-")</f>
        <v>0</v>
      </c>
      <c r="AN624" s="261">
        <f>IFERROR(IF(-SUM(AN$20:AN623)+AN$15&lt;0.000001,0,IF($C624&gt;='H-32A-WP06 - Debt Service'!AK$24,'H-32A-WP06 - Debt Service'!AK$27/12,0)),"-")</f>
        <v>0</v>
      </c>
      <c r="AO624" s="261">
        <f>IFERROR(IF(-SUM(AO$20:AO623)+AO$15&lt;0.000001,0,IF($C624&gt;='H-32A-WP06 - Debt Service'!AL$24,'H-32A-WP06 - Debt Service'!AL$27/12,0)),"-")</f>
        <v>0</v>
      </c>
      <c r="AP624" s="261">
        <f>IFERROR(IF(-SUM(AP$20:AP623)+AP$15&lt;0.000001,0,IF($C624&gt;='H-32A-WP06 - Debt Service'!AM$24,'H-32A-WP06 - Debt Service'!AM$27/12,0)),"-")</f>
        <v>0</v>
      </c>
      <c r="AQ624" s="261">
        <f>IFERROR(IF(-SUM(AQ$20:AQ623)+AQ$15&lt;0.000001,0,IF($C624&gt;='H-32A-WP06 - Debt Service'!AN$24,'H-32A-WP06 - Debt Service'!AN$27/12,0)),"-")</f>
        <v>0</v>
      </c>
      <c r="AR624" s="261">
        <f>IFERROR(IF(-SUM(AR$20:AR623)+AR$15&lt;0.000001,0,IF($C624&gt;='H-32A-WP06 - Debt Service'!AO$24,'H-32A-WP06 - Debt Service'!AO$27/12,0)),"-")</f>
        <v>0</v>
      </c>
      <c r="AS624" s="261">
        <f>IFERROR(IF(-SUM(AS$20:AS623)+AS$15&lt;0.000001,0,IF($C624&gt;='H-32A-WP06 - Debt Service'!AP$24,'H-32A-WP06 - Debt Service'!AP$27/12,0)),"-")</f>
        <v>0</v>
      </c>
      <c r="AT624" s="261">
        <f>IFERROR(IF(-SUM(AT$20:AT623)+AT$15&lt;0.000001,0,IF($C624&gt;='H-32A-WP06 - Debt Service'!AQ$24,'H-32A-WP06 - Debt Service'!AQ$27/12,0)),"-")</f>
        <v>0</v>
      </c>
    </row>
    <row r="625" spans="2:46" x14ac:dyDescent="0.35">
      <c r="B625" s="252">
        <f t="shared" si="39"/>
        <v>2069</v>
      </c>
      <c r="C625" s="273">
        <f t="shared" si="41"/>
        <v>61880</v>
      </c>
      <c r="D625" s="273"/>
      <c r="E625" s="261">
        <f>IFERROR(IF(-SUM(E$20:E624)+E$15&lt;0.000001,0,IF($C625&gt;='H-32A-WP06 - Debt Service'!C$24,'H-32A-WP06 - Debt Service'!C$27/12,0)),"-")</f>
        <v>0</v>
      </c>
      <c r="F625" s="261">
        <f>IFERROR(IF(-SUM(F$20:F624)+F$15&lt;0.000001,0,IF($C625&gt;='H-32A-WP06 - Debt Service'!D$24,'H-32A-WP06 - Debt Service'!D$27/12,0)),"-")</f>
        <v>0</v>
      </c>
      <c r="G625" s="261">
        <f>IFERROR(IF(-SUM(G$20:G624)+G$15&lt;0.000001,0,IF($C625&gt;='H-32A-WP06 - Debt Service'!E$24,'H-32A-WP06 - Debt Service'!E$27/12,0)),"-")</f>
        <v>0</v>
      </c>
      <c r="H625" s="261">
        <f>IFERROR(IF(-SUM(H$20:H624)+H$15&lt;0.000001,0,IF($C625&gt;='H-32A-WP06 - Debt Service'!F$24,'H-32A-WP06 - Debt Service'!F$27/12,0)),"-")</f>
        <v>0</v>
      </c>
      <c r="I625" s="261">
        <f>IFERROR(IF(-SUM(I$20:I624)+I$15&lt;0.000001,0,IF($C625&gt;='H-32A-WP06 - Debt Service'!G$24,'H-32A-WP06 - Debt Service'!G$27/12,0)),"-")</f>
        <v>0</v>
      </c>
      <c r="J625" s="261">
        <f>IFERROR(IF(-SUM(J$20:J624)+J$15&lt;0.000001,0,IF($C625&gt;='H-32A-WP06 - Debt Service'!H$24,'H-32A-WP06 - Debt Service'!H$27/12,0)),"-")</f>
        <v>0</v>
      </c>
      <c r="K625" s="261">
        <f>IFERROR(IF(-SUM(K$20:K624)+K$15&lt;0.000001,0,IF($C625&gt;='H-32A-WP06 - Debt Service'!I$24,'H-32A-WP06 - Debt Service'!I$27/12,0)),"-")</f>
        <v>0</v>
      </c>
      <c r="L625" s="261">
        <f>IFERROR(IF(-SUM(L$20:L624)+L$15&lt;0.000001,0,IF($C625&gt;='H-32A-WP06 - Debt Service'!J$24,'H-32A-WP06 - Debt Service'!J$27/12,0)),"-")</f>
        <v>0</v>
      </c>
      <c r="M625" s="261">
        <f>IFERROR(IF(-SUM(M$20:M624)+M$15&lt;0.000001,0,IF($C625&gt;='H-32A-WP06 - Debt Service'!K$24,'H-32A-WP06 - Debt Service'!K$27/12,0)),"-")</f>
        <v>0</v>
      </c>
      <c r="N625" s="261"/>
      <c r="O625" s="261"/>
      <c r="P625" s="261">
        <f>IFERROR(IF(-SUM(P$20:P624)+P$15&lt;0.000001,0,IF($C625&gt;='H-32A-WP06 - Debt Service'!M$24,'H-32A-WP06 - Debt Service'!M$27/12,0)),"-")</f>
        <v>0</v>
      </c>
      <c r="Q625" s="261">
        <f>IFERROR(IF(-SUM(Q$20:Q624)+Q$15&lt;0.000001,0,IF($C625&gt;='H-32A-WP06 - Debt Service'!L$24,'H-32A-WP06 - Debt Service'!L$27/12,0)),"-")</f>
        <v>0</v>
      </c>
      <c r="R625" s="261">
        <f>IFERROR(IF(-SUM(R$20:R624)+R$15&lt;0.000001,0,IF($C625&gt;='H-32A-WP06 - Debt Service'!S$24,'H-32A-WP06 - Debt Service'!S$27/12,0)),"-")</f>
        <v>0</v>
      </c>
      <c r="S625" s="261">
        <f>IFERROR(IF(-SUM(S$20:S624)+S$15&lt;0.000001,0,IF($C625&gt;='H-32A-WP06 - Debt Service'!O$24,'H-32A-WP06 - Debt Service'!O$27/12,0)),"-")</f>
        <v>0</v>
      </c>
      <c r="T625" s="261">
        <f>IFERROR(IF(-SUM(T$20:T624)+T$15&lt;0.000001,0,IF($C625&gt;='H-32A-WP06 - Debt Service'!#REF!,'H-32A-WP06 - Debt Service'!#REF!/12,0)),"-")</f>
        <v>0</v>
      </c>
      <c r="U625" s="261">
        <f>IFERROR(IF(-SUM(U$20:U624)+U$15&lt;0.000001,0,IF($C625&gt;='H-32A-WP06 - Debt Service'!T$24,'H-32A-WP06 - Debt Service'!T$27/12,0)),"-")</f>
        <v>0</v>
      </c>
      <c r="V625" s="261">
        <f>IFERROR(IF(-SUM(V$20:V624)+V$15&lt;0.000001,0,IF($C625&gt;='H-32A-WP06 - Debt Service'!N$24,'H-32A-WP06 - Debt Service'!N$27/12,0)),"-")</f>
        <v>0</v>
      </c>
      <c r="W625" s="261">
        <f>IFERROR(IF(-SUM(W$20:W624)+W$15&lt;0.000001,0,IF($C625&gt;='H-32A-WP06 - Debt Service'!Q$24,'H-32A-WP06 - Debt Service'!Q$27/12,0)),"-")</f>
        <v>0</v>
      </c>
      <c r="X625" s="261">
        <f>IFERROR(IF(-SUM(X$20:X624)+X$15&lt;0.000001,0,IF($C625&gt;='H-32A-WP06 - Debt Service'!T$24,'H-32A-WP06 - Debt Service'!T$27/12,0)),"-")</f>
        <v>0</v>
      </c>
      <c r="Y625" s="261">
        <f>IFERROR(IF(-SUM(Y$20:Y624)+Y$15&lt;0.000001,0,IF($C625&gt;='H-32A-WP06 - Debt Service'!#REF!,'H-32A-WP06 - Debt Service'!#REF!/12,0)),"-")</f>
        <v>0</v>
      </c>
      <c r="Z625" s="261">
        <f>IFERROR(IF(-SUM(Z$20:Z624)+Z$15&lt;0.000001,0,IF($C625&gt;='H-32A-WP06 - Debt Service'!S$24,'H-32A-WP06 - Debt Service'!S$27/12,0)),"-")</f>
        <v>0</v>
      </c>
      <c r="AA625" s="261">
        <f>IFERROR(IF(-SUM(AA$20:AA624)+AA$15&lt;0.000001,0,IF($C625&gt;='H-32A-WP06 - Debt Service'!R$24,'H-32A-WP06 - Debt Service'!R$27/12,0)),"-")</f>
        <v>0</v>
      </c>
      <c r="AB625" s="261">
        <f>IFERROR(IF(-SUM(AB$20:AB624)+AB$15&lt;0.000001,0,IF($C625&gt;='H-32A-WP06 - Debt Service'!P$24,'H-32A-WP06 - Debt Service'!P$27/12,0)),"-")</f>
        <v>0</v>
      </c>
      <c r="AC625" s="261">
        <f>IFERROR(IF(-SUM(AC$20:AC624)+AC$15&lt;0.000001,0,IF($C625&gt;='H-32A-WP06 - Debt Service'!#REF!,'H-32A-WP06 - Debt Service'!#REF!/12,0)),"-")</f>
        <v>0</v>
      </c>
      <c r="AD625" s="261">
        <f>IFERROR(IF(-SUM(AD$20:AD624)+AD$15&lt;0.000001,0,IF($C625&gt;='H-32A-WP06 - Debt Service'!#REF!,'H-32A-WP06 - Debt Service'!#REF!/12,0)),"-")</f>
        <v>0</v>
      </c>
      <c r="AE625" s="261">
        <f>IFERROR(IF(-SUM(AE$20:AE624)+AE$15&lt;0.000001,0,IF($C625&gt;='H-32A-WP06 - Debt Service'!#REF!,'H-32A-WP06 - Debt Service'!#REF!/12,0)),"-")</f>
        <v>0</v>
      </c>
      <c r="AF625" s="261">
        <f>IFERROR(IF(-SUM(AF$20:AF624)+AF$15&lt;0.000001,0,IF($C625&gt;='H-32A-WP06 - Debt Service'!#REF!,'H-32A-WP06 - Debt Service'!#REF!/12,0)),"-")</f>
        <v>0</v>
      </c>
      <c r="AH625" s="252">
        <f t="shared" si="40"/>
        <v>2069</v>
      </c>
      <c r="AI625" s="273">
        <f t="shared" si="42"/>
        <v>61880</v>
      </c>
      <c r="AJ625" s="273"/>
      <c r="AK625" s="261" t="str">
        <f>IFERROR(IF(-SUM(AK$20:AK624)+AK$15&lt;0.000001,0,IF($C625&gt;='H-32A-WP06 - Debt Service'!AH$24,'H-32A-WP06 - Debt Service'!AH$27/12,0)),"-")</f>
        <v>-</v>
      </c>
      <c r="AL625" s="261">
        <f>IFERROR(IF(-SUM(AL$20:AL624)+AL$15&lt;0.000001,0,IF($C625&gt;='H-32A-WP06 - Debt Service'!AI$24,'H-32A-WP06 - Debt Service'!AI$27/12,0)),"-")</f>
        <v>0</v>
      </c>
      <c r="AM625" s="261">
        <f>IFERROR(IF(-SUM(AM$20:AM624)+AM$15&lt;0.000001,0,IF($C625&gt;='H-32A-WP06 - Debt Service'!AJ$24,'H-32A-WP06 - Debt Service'!AJ$27/12,0)),"-")</f>
        <v>0</v>
      </c>
      <c r="AN625" s="261">
        <f>IFERROR(IF(-SUM(AN$20:AN624)+AN$15&lt;0.000001,0,IF($C625&gt;='H-32A-WP06 - Debt Service'!AK$24,'H-32A-WP06 - Debt Service'!AK$27/12,0)),"-")</f>
        <v>0</v>
      </c>
      <c r="AO625" s="261">
        <f>IFERROR(IF(-SUM(AO$20:AO624)+AO$15&lt;0.000001,0,IF($C625&gt;='H-32A-WP06 - Debt Service'!AL$24,'H-32A-WP06 - Debt Service'!AL$27/12,0)),"-")</f>
        <v>0</v>
      </c>
      <c r="AP625" s="261">
        <f>IFERROR(IF(-SUM(AP$20:AP624)+AP$15&lt;0.000001,0,IF($C625&gt;='H-32A-WP06 - Debt Service'!AM$24,'H-32A-WP06 - Debt Service'!AM$27/12,0)),"-")</f>
        <v>0</v>
      </c>
      <c r="AQ625" s="261">
        <f>IFERROR(IF(-SUM(AQ$20:AQ624)+AQ$15&lt;0.000001,0,IF($C625&gt;='H-32A-WP06 - Debt Service'!AN$24,'H-32A-WP06 - Debt Service'!AN$27/12,0)),"-")</f>
        <v>0</v>
      </c>
      <c r="AR625" s="261">
        <f>IFERROR(IF(-SUM(AR$20:AR624)+AR$15&lt;0.000001,0,IF($C625&gt;='H-32A-WP06 - Debt Service'!AO$24,'H-32A-WP06 - Debt Service'!AO$27/12,0)),"-")</f>
        <v>0</v>
      </c>
      <c r="AS625" s="261">
        <f>IFERROR(IF(-SUM(AS$20:AS624)+AS$15&lt;0.000001,0,IF($C625&gt;='H-32A-WP06 - Debt Service'!AP$24,'H-32A-WP06 - Debt Service'!AP$27/12,0)),"-")</f>
        <v>0</v>
      </c>
      <c r="AT625" s="261">
        <f>IFERROR(IF(-SUM(AT$20:AT624)+AT$15&lt;0.000001,0,IF($C625&gt;='H-32A-WP06 - Debt Service'!AQ$24,'H-32A-WP06 - Debt Service'!AQ$27/12,0)),"-")</f>
        <v>0</v>
      </c>
    </row>
    <row r="626" spans="2:46" x14ac:dyDescent="0.35">
      <c r="B626" s="252">
        <f t="shared" si="39"/>
        <v>2069</v>
      </c>
      <c r="C626" s="273">
        <f t="shared" si="41"/>
        <v>61910</v>
      </c>
      <c r="D626" s="273"/>
      <c r="E626" s="261">
        <f>IFERROR(IF(-SUM(E$20:E625)+E$15&lt;0.000001,0,IF($C626&gt;='H-32A-WP06 - Debt Service'!C$24,'H-32A-WP06 - Debt Service'!C$27/12,0)),"-")</f>
        <v>0</v>
      </c>
      <c r="F626" s="261">
        <f>IFERROR(IF(-SUM(F$20:F625)+F$15&lt;0.000001,0,IF($C626&gt;='H-32A-WP06 - Debt Service'!D$24,'H-32A-WP06 - Debt Service'!D$27/12,0)),"-")</f>
        <v>0</v>
      </c>
      <c r="G626" s="261">
        <f>IFERROR(IF(-SUM(G$20:G625)+G$15&lt;0.000001,0,IF($C626&gt;='H-32A-WP06 - Debt Service'!E$24,'H-32A-WP06 - Debt Service'!E$27/12,0)),"-")</f>
        <v>0</v>
      </c>
      <c r="H626" s="261">
        <f>IFERROR(IF(-SUM(H$20:H625)+H$15&lt;0.000001,0,IF($C626&gt;='H-32A-WP06 - Debt Service'!F$24,'H-32A-WP06 - Debt Service'!F$27/12,0)),"-")</f>
        <v>0</v>
      </c>
      <c r="I626" s="261">
        <f>IFERROR(IF(-SUM(I$20:I625)+I$15&lt;0.000001,0,IF($C626&gt;='H-32A-WP06 - Debt Service'!G$24,'H-32A-WP06 - Debt Service'!G$27/12,0)),"-")</f>
        <v>0</v>
      </c>
      <c r="J626" s="261">
        <f>IFERROR(IF(-SUM(J$20:J625)+J$15&lt;0.000001,0,IF($C626&gt;='H-32A-WP06 - Debt Service'!H$24,'H-32A-WP06 - Debt Service'!H$27/12,0)),"-")</f>
        <v>0</v>
      </c>
      <c r="K626" s="261">
        <f>IFERROR(IF(-SUM(K$20:K625)+K$15&lt;0.000001,0,IF($C626&gt;='H-32A-WP06 - Debt Service'!I$24,'H-32A-WP06 - Debt Service'!I$27/12,0)),"-")</f>
        <v>0</v>
      </c>
      <c r="L626" s="261">
        <f>IFERROR(IF(-SUM(L$20:L625)+L$15&lt;0.000001,0,IF($C626&gt;='H-32A-WP06 - Debt Service'!J$24,'H-32A-WP06 - Debt Service'!J$27/12,0)),"-")</f>
        <v>0</v>
      </c>
      <c r="M626" s="261">
        <f>IFERROR(IF(-SUM(M$20:M625)+M$15&lt;0.000001,0,IF($C626&gt;='H-32A-WP06 - Debt Service'!K$24,'H-32A-WP06 - Debt Service'!K$27/12,0)),"-")</f>
        <v>0</v>
      </c>
      <c r="N626" s="261"/>
      <c r="O626" s="261"/>
      <c r="P626" s="261">
        <f>IFERROR(IF(-SUM(P$20:P625)+P$15&lt;0.000001,0,IF($C626&gt;='H-32A-WP06 - Debt Service'!M$24,'H-32A-WP06 - Debt Service'!M$27/12,0)),"-")</f>
        <v>0</v>
      </c>
      <c r="Q626" s="261">
        <f>IFERROR(IF(-SUM(Q$20:Q625)+Q$15&lt;0.000001,0,IF($C626&gt;='H-32A-WP06 - Debt Service'!L$24,'H-32A-WP06 - Debt Service'!L$27/12,0)),"-")</f>
        <v>0</v>
      </c>
      <c r="R626" s="261">
        <f>IFERROR(IF(-SUM(R$20:R625)+R$15&lt;0.000001,0,IF($C626&gt;='H-32A-WP06 - Debt Service'!S$24,'H-32A-WP06 - Debt Service'!S$27/12,0)),"-")</f>
        <v>0</v>
      </c>
      <c r="S626" s="261">
        <f>IFERROR(IF(-SUM(S$20:S625)+S$15&lt;0.000001,0,IF($C626&gt;='H-32A-WP06 - Debt Service'!O$24,'H-32A-WP06 - Debt Service'!O$27/12,0)),"-")</f>
        <v>0</v>
      </c>
      <c r="T626" s="261">
        <f>IFERROR(IF(-SUM(T$20:T625)+T$15&lt;0.000001,0,IF($C626&gt;='H-32A-WP06 - Debt Service'!#REF!,'H-32A-WP06 - Debt Service'!#REF!/12,0)),"-")</f>
        <v>0</v>
      </c>
      <c r="U626" s="261">
        <f>IFERROR(IF(-SUM(U$20:U625)+U$15&lt;0.000001,0,IF($C626&gt;='H-32A-WP06 - Debt Service'!T$24,'H-32A-WP06 - Debt Service'!T$27/12,0)),"-")</f>
        <v>0</v>
      </c>
      <c r="V626" s="261">
        <f>IFERROR(IF(-SUM(V$20:V625)+V$15&lt;0.000001,0,IF($C626&gt;='H-32A-WP06 - Debt Service'!N$24,'H-32A-WP06 - Debt Service'!N$27/12,0)),"-")</f>
        <v>0</v>
      </c>
      <c r="W626" s="261">
        <f>IFERROR(IF(-SUM(W$20:W625)+W$15&lt;0.000001,0,IF($C626&gt;='H-32A-WP06 - Debt Service'!Q$24,'H-32A-WP06 - Debt Service'!Q$27/12,0)),"-")</f>
        <v>0</v>
      </c>
      <c r="X626" s="261">
        <f>IFERROR(IF(-SUM(X$20:X625)+X$15&lt;0.000001,0,IF($C626&gt;='H-32A-WP06 - Debt Service'!T$24,'H-32A-WP06 - Debt Service'!T$27/12,0)),"-")</f>
        <v>0</v>
      </c>
      <c r="Y626" s="261">
        <f>IFERROR(IF(-SUM(Y$20:Y625)+Y$15&lt;0.000001,0,IF($C626&gt;='H-32A-WP06 - Debt Service'!#REF!,'H-32A-WP06 - Debt Service'!#REF!/12,0)),"-")</f>
        <v>0</v>
      </c>
      <c r="Z626" s="261">
        <f>IFERROR(IF(-SUM(Z$20:Z625)+Z$15&lt;0.000001,0,IF($C626&gt;='H-32A-WP06 - Debt Service'!S$24,'H-32A-WP06 - Debt Service'!S$27/12,0)),"-")</f>
        <v>0</v>
      </c>
      <c r="AA626" s="261">
        <f>IFERROR(IF(-SUM(AA$20:AA625)+AA$15&lt;0.000001,0,IF($C626&gt;='H-32A-WP06 - Debt Service'!R$24,'H-32A-WP06 - Debt Service'!R$27/12,0)),"-")</f>
        <v>0</v>
      </c>
      <c r="AB626" s="261">
        <f>IFERROR(IF(-SUM(AB$20:AB625)+AB$15&lt;0.000001,0,IF($C626&gt;='H-32A-WP06 - Debt Service'!P$24,'H-32A-WP06 - Debt Service'!P$27/12,0)),"-")</f>
        <v>0</v>
      </c>
      <c r="AC626" s="261">
        <f>IFERROR(IF(-SUM(AC$20:AC625)+AC$15&lt;0.000001,0,IF($C626&gt;='H-32A-WP06 - Debt Service'!#REF!,'H-32A-WP06 - Debt Service'!#REF!/12,0)),"-")</f>
        <v>0</v>
      </c>
      <c r="AD626" s="261">
        <f>IFERROR(IF(-SUM(AD$20:AD625)+AD$15&lt;0.000001,0,IF($C626&gt;='H-32A-WP06 - Debt Service'!#REF!,'H-32A-WP06 - Debt Service'!#REF!/12,0)),"-")</f>
        <v>0</v>
      </c>
      <c r="AE626" s="261">
        <f>IFERROR(IF(-SUM(AE$20:AE625)+AE$15&lt;0.000001,0,IF($C626&gt;='H-32A-WP06 - Debt Service'!#REF!,'H-32A-WP06 - Debt Service'!#REF!/12,0)),"-")</f>
        <v>0</v>
      </c>
      <c r="AF626" s="261">
        <f>IFERROR(IF(-SUM(AF$20:AF625)+AF$15&lt;0.000001,0,IF($C626&gt;='H-32A-WP06 - Debt Service'!#REF!,'H-32A-WP06 - Debt Service'!#REF!/12,0)),"-")</f>
        <v>0</v>
      </c>
      <c r="AH626" s="252">
        <f t="shared" si="40"/>
        <v>2069</v>
      </c>
      <c r="AI626" s="273">
        <f t="shared" si="42"/>
        <v>61910</v>
      </c>
      <c r="AJ626" s="273"/>
      <c r="AK626" s="261" t="str">
        <f>IFERROR(IF(-SUM(AK$20:AK625)+AK$15&lt;0.000001,0,IF($C626&gt;='H-32A-WP06 - Debt Service'!AH$24,'H-32A-WP06 - Debt Service'!AH$27/12,0)),"-")</f>
        <v>-</v>
      </c>
      <c r="AL626" s="261">
        <f>IFERROR(IF(-SUM(AL$20:AL625)+AL$15&lt;0.000001,0,IF($C626&gt;='H-32A-WP06 - Debt Service'!AI$24,'H-32A-WP06 - Debt Service'!AI$27/12,0)),"-")</f>
        <v>0</v>
      </c>
      <c r="AM626" s="261">
        <f>IFERROR(IF(-SUM(AM$20:AM625)+AM$15&lt;0.000001,0,IF($C626&gt;='H-32A-WP06 - Debt Service'!AJ$24,'H-32A-WP06 - Debt Service'!AJ$27/12,0)),"-")</f>
        <v>0</v>
      </c>
      <c r="AN626" s="261">
        <f>IFERROR(IF(-SUM(AN$20:AN625)+AN$15&lt;0.000001,0,IF($C626&gt;='H-32A-WP06 - Debt Service'!AK$24,'H-32A-WP06 - Debt Service'!AK$27/12,0)),"-")</f>
        <v>0</v>
      </c>
      <c r="AO626" s="261">
        <f>IFERROR(IF(-SUM(AO$20:AO625)+AO$15&lt;0.000001,0,IF($C626&gt;='H-32A-WP06 - Debt Service'!AL$24,'H-32A-WP06 - Debt Service'!AL$27/12,0)),"-")</f>
        <v>0</v>
      </c>
      <c r="AP626" s="261">
        <f>IFERROR(IF(-SUM(AP$20:AP625)+AP$15&lt;0.000001,0,IF($C626&gt;='H-32A-WP06 - Debt Service'!AM$24,'H-32A-WP06 - Debt Service'!AM$27/12,0)),"-")</f>
        <v>0</v>
      </c>
      <c r="AQ626" s="261">
        <f>IFERROR(IF(-SUM(AQ$20:AQ625)+AQ$15&lt;0.000001,0,IF($C626&gt;='H-32A-WP06 - Debt Service'!AN$24,'H-32A-WP06 - Debt Service'!AN$27/12,0)),"-")</f>
        <v>0</v>
      </c>
      <c r="AR626" s="261">
        <f>IFERROR(IF(-SUM(AR$20:AR625)+AR$15&lt;0.000001,0,IF($C626&gt;='H-32A-WP06 - Debt Service'!AO$24,'H-32A-WP06 - Debt Service'!AO$27/12,0)),"-")</f>
        <v>0</v>
      </c>
      <c r="AS626" s="261">
        <f>IFERROR(IF(-SUM(AS$20:AS625)+AS$15&lt;0.000001,0,IF($C626&gt;='H-32A-WP06 - Debt Service'!AP$24,'H-32A-WP06 - Debt Service'!AP$27/12,0)),"-")</f>
        <v>0</v>
      </c>
      <c r="AT626" s="261">
        <f>IFERROR(IF(-SUM(AT$20:AT625)+AT$15&lt;0.000001,0,IF($C626&gt;='H-32A-WP06 - Debt Service'!AQ$24,'H-32A-WP06 - Debt Service'!AQ$27/12,0)),"-")</f>
        <v>0</v>
      </c>
    </row>
    <row r="627" spans="2:46" x14ac:dyDescent="0.35">
      <c r="B627" s="252">
        <f t="shared" si="39"/>
        <v>2069</v>
      </c>
      <c r="C627" s="273">
        <f t="shared" si="41"/>
        <v>61941</v>
      </c>
      <c r="D627" s="273"/>
      <c r="E627" s="261">
        <f>IFERROR(IF(-SUM(E$20:E626)+E$15&lt;0.000001,0,IF($C627&gt;='H-32A-WP06 - Debt Service'!C$24,'H-32A-WP06 - Debt Service'!C$27/12,0)),"-")</f>
        <v>0</v>
      </c>
      <c r="F627" s="261">
        <f>IFERROR(IF(-SUM(F$20:F626)+F$15&lt;0.000001,0,IF($C627&gt;='H-32A-WP06 - Debt Service'!D$24,'H-32A-WP06 - Debt Service'!D$27/12,0)),"-")</f>
        <v>0</v>
      </c>
      <c r="G627" s="261">
        <f>IFERROR(IF(-SUM(G$20:G626)+G$15&lt;0.000001,0,IF($C627&gt;='H-32A-WP06 - Debt Service'!E$24,'H-32A-WP06 - Debt Service'!E$27/12,0)),"-")</f>
        <v>0</v>
      </c>
      <c r="H627" s="261">
        <f>IFERROR(IF(-SUM(H$20:H626)+H$15&lt;0.000001,0,IF($C627&gt;='H-32A-WP06 - Debt Service'!F$24,'H-32A-WP06 - Debt Service'!F$27/12,0)),"-")</f>
        <v>0</v>
      </c>
      <c r="I627" s="261">
        <f>IFERROR(IF(-SUM(I$20:I626)+I$15&lt;0.000001,0,IF($C627&gt;='H-32A-WP06 - Debt Service'!G$24,'H-32A-WP06 - Debt Service'!G$27/12,0)),"-")</f>
        <v>0</v>
      </c>
      <c r="J627" s="261">
        <f>IFERROR(IF(-SUM(J$20:J626)+J$15&lt;0.000001,0,IF($C627&gt;='H-32A-WP06 - Debt Service'!H$24,'H-32A-WP06 - Debt Service'!H$27/12,0)),"-")</f>
        <v>0</v>
      </c>
      <c r="K627" s="261">
        <f>IFERROR(IF(-SUM(K$20:K626)+K$15&lt;0.000001,0,IF($C627&gt;='H-32A-WP06 - Debt Service'!I$24,'H-32A-WP06 - Debt Service'!I$27/12,0)),"-")</f>
        <v>0</v>
      </c>
      <c r="L627" s="261">
        <f>IFERROR(IF(-SUM(L$20:L626)+L$15&lt;0.000001,0,IF($C627&gt;='H-32A-WP06 - Debt Service'!J$24,'H-32A-WP06 - Debt Service'!J$27/12,0)),"-")</f>
        <v>0</v>
      </c>
      <c r="M627" s="261">
        <f>IFERROR(IF(-SUM(M$20:M626)+M$15&lt;0.000001,0,IF($C627&gt;='H-32A-WP06 - Debt Service'!K$24,'H-32A-WP06 - Debt Service'!K$27/12,0)),"-")</f>
        <v>0</v>
      </c>
      <c r="N627" s="261"/>
      <c r="O627" s="261"/>
      <c r="P627" s="261">
        <f>IFERROR(IF(-SUM(P$20:P626)+P$15&lt;0.000001,0,IF($C627&gt;='H-32A-WP06 - Debt Service'!M$24,'H-32A-WP06 - Debt Service'!M$27/12,0)),"-")</f>
        <v>0</v>
      </c>
      <c r="Q627" s="261">
        <f>IFERROR(IF(-SUM(Q$20:Q626)+Q$15&lt;0.000001,0,IF($C627&gt;='H-32A-WP06 - Debt Service'!L$24,'H-32A-WP06 - Debt Service'!L$27/12,0)),"-")</f>
        <v>0</v>
      </c>
      <c r="R627" s="261">
        <f>IFERROR(IF(-SUM(R$20:R626)+R$15&lt;0.000001,0,IF($C627&gt;='H-32A-WP06 - Debt Service'!S$24,'H-32A-WP06 - Debt Service'!S$27/12,0)),"-")</f>
        <v>0</v>
      </c>
      <c r="S627" s="261">
        <f>IFERROR(IF(-SUM(S$20:S626)+S$15&lt;0.000001,0,IF($C627&gt;='H-32A-WP06 - Debt Service'!O$24,'H-32A-WP06 - Debt Service'!O$27/12,0)),"-")</f>
        <v>0</v>
      </c>
      <c r="T627" s="261">
        <f>IFERROR(IF(-SUM(T$20:T626)+T$15&lt;0.000001,0,IF($C627&gt;='H-32A-WP06 - Debt Service'!#REF!,'H-32A-WP06 - Debt Service'!#REF!/12,0)),"-")</f>
        <v>0</v>
      </c>
      <c r="U627" s="261">
        <f>IFERROR(IF(-SUM(U$20:U626)+U$15&lt;0.000001,0,IF($C627&gt;='H-32A-WP06 - Debt Service'!T$24,'H-32A-WP06 - Debt Service'!T$27/12,0)),"-")</f>
        <v>0</v>
      </c>
      <c r="V627" s="261">
        <f>IFERROR(IF(-SUM(V$20:V626)+V$15&lt;0.000001,0,IF($C627&gt;='H-32A-WP06 - Debt Service'!N$24,'H-32A-WP06 - Debt Service'!N$27/12,0)),"-")</f>
        <v>0</v>
      </c>
      <c r="W627" s="261">
        <f>IFERROR(IF(-SUM(W$20:W626)+W$15&lt;0.000001,0,IF($C627&gt;='H-32A-WP06 - Debt Service'!Q$24,'H-32A-WP06 - Debt Service'!Q$27/12,0)),"-")</f>
        <v>0</v>
      </c>
      <c r="X627" s="261">
        <f>IFERROR(IF(-SUM(X$20:X626)+X$15&lt;0.000001,0,IF($C627&gt;='H-32A-WP06 - Debt Service'!T$24,'H-32A-WP06 - Debt Service'!T$27/12,0)),"-")</f>
        <v>0</v>
      </c>
      <c r="Y627" s="261">
        <f>IFERROR(IF(-SUM(Y$20:Y626)+Y$15&lt;0.000001,0,IF($C627&gt;='H-32A-WP06 - Debt Service'!#REF!,'H-32A-WP06 - Debt Service'!#REF!/12,0)),"-")</f>
        <v>0</v>
      </c>
      <c r="Z627" s="261">
        <f>IFERROR(IF(-SUM(Z$20:Z626)+Z$15&lt;0.000001,0,IF($C627&gt;='H-32A-WP06 - Debt Service'!S$24,'H-32A-WP06 - Debt Service'!S$27/12,0)),"-")</f>
        <v>0</v>
      </c>
      <c r="AA627" s="261">
        <f>IFERROR(IF(-SUM(AA$20:AA626)+AA$15&lt;0.000001,0,IF($C627&gt;='H-32A-WP06 - Debt Service'!R$24,'H-32A-WP06 - Debt Service'!R$27/12,0)),"-")</f>
        <v>0</v>
      </c>
      <c r="AB627" s="261">
        <f>IFERROR(IF(-SUM(AB$20:AB626)+AB$15&lt;0.000001,0,IF($C627&gt;='H-32A-WP06 - Debt Service'!P$24,'H-32A-WP06 - Debt Service'!P$27/12,0)),"-")</f>
        <v>0</v>
      </c>
      <c r="AC627" s="261">
        <f>IFERROR(IF(-SUM(AC$20:AC626)+AC$15&lt;0.000001,0,IF($C627&gt;='H-32A-WP06 - Debt Service'!#REF!,'H-32A-WP06 - Debt Service'!#REF!/12,0)),"-")</f>
        <v>0</v>
      </c>
      <c r="AD627" s="261">
        <f>IFERROR(IF(-SUM(AD$20:AD626)+AD$15&lt;0.000001,0,IF($C627&gt;='H-32A-WP06 - Debt Service'!#REF!,'H-32A-WP06 - Debt Service'!#REF!/12,0)),"-")</f>
        <v>0</v>
      </c>
      <c r="AE627" s="261">
        <f>IFERROR(IF(-SUM(AE$20:AE626)+AE$15&lt;0.000001,0,IF($C627&gt;='H-32A-WP06 - Debt Service'!#REF!,'H-32A-WP06 - Debt Service'!#REF!/12,0)),"-")</f>
        <v>0</v>
      </c>
      <c r="AF627" s="261">
        <f>IFERROR(IF(-SUM(AF$20:AF626)+AF$15&lt;0.000001,0,IF($C627&gt;='H-32A-WP06 - Debt Service'!#REF!,'H-32A-WP06 - Debt Service'!#REF!/12,0)),"-")</f>
        <v>0</v>
      </c>
      <c r="AH627" s="252">
        <f t="shared" si="40"/>
        <v>2069</v>
      </c>
      <c r="AI627" s="273">
        <f t="shared" si="42"/>
        <v>61941</v>
      </c>
      <c r="AJ627" s="273"/>
      <c r="AK627" s="261" t="str">
        <f>IFERROR(IF(-SUM(AK$20:AK626)+AK$15&lt;0.000001,0,IF($C627&gt;='H-32A-WP06 - Debt Service'!AH$24,'H-32A-WP06 - Debt Service'!AH$27/12,0)),"-")</f>
        <v>-</v>
      </c>
      <c r="AL627" s="261">
        <f>IFERROR(IF(-SUM(AL$20:AL626)+AL$15&lt;0.000001,0,IF($C627&gt;='H-32A-WP06 - Debt Service'!AI$24,'H-32A-WP06 - Debt Service'!AI$27/12,0)),"-")</f>
        <v>0</v>
      </c>
      <c r="AM627" s="261">
        <f>IFERROR(IF(-SUM(AM$20:AM626)+AM$15&lt;0.000001,0,IF($C627&gt;='H-32A-WP06 - Debt Service'!AJ$24,'H-32A-WP06 - Debt Service'!AJ$27/12,0)),"-")</f>
        <v>0</v>
      </c>
      <c r="AN627" s="261">
        <f>IFERROR(IF(-SUM(AN$20:AN626)+AN$15&lt;0.000001,0,IF($C627&gt;='H-32A-WP06 - Debt Service'!AK$24,'H-32A-WP06 - Debt Service'!AK$27/12,0)),"-")</f>
        <v>0</v>
      </c>
      <c r="AO627" s="261">
        <f>IFERROR(IF(-SUM(AO$20:AO626)+AO$15&lt;0.000001,0,IF($C627&gt;='H-32A-WP06 - Debt Service'!AL$24,'H-32A-WP06 - Debt Service'!AL$27/12,0)),"-")</f>
        <v>0</v>
      </c>
      <c r="AP627" s="261">
        <f>IFERROR(IF(-SUM(AP$20:AP626)+AP$15&lt;0.000001,0,IF($C627&gt;='H-32A-WP06 - Debt Service'!AM$24,'H-32A-WP06 - Debt Service'!AM$27/12,0)),"-")</f>
        <v>0</v>
      </c>
      <c r="AQ627" s="261">
        <f>IFERROR(IF(-SUM(AQ$20:AQ626)+AQ$15&lt;0.000001,0,IF($C627&gt;='H-32A-WP06 - Debt Service'!AN$24,'H-32A-WP06 - Debt Service'!AN$27/12,0)),"-")</f>
        <v>0</v>
      </c>
      <c r="AR627" s="261">
        <f>IFERROR(IF(-SUM(AR$20:AR626)+AR$15&lt;0.000001,0,IF($C627&gt;='H-32A-WP06 - Debt Service'!AO$24,'H-32A-WP06 - Debt Service'!AO$27/12,0)),"-")</f>
        <v>0</v>
      </c>
      <c r="AS627" s="261">
        <f>IFERROR(IF(-SUM(AS$20:AS626)+AS$15&lt;0.000001,0,IF($C627&gt;='H-32A-WP06 - Debt Service'!AP$24,'H-32A-WP06 - Debt Service'!AP$27/12,0)),"-")</f>
        <v>0</v>
      </c>
      <c r="AT627" s="261">
        <f>IFERROR(IF(-SUM(AT$20:AT626)+AT$15&lt;0.000001,0,IF($C627&gt;='H-32A-WP06 - Debt Service'!AQ$24,'H-32A-WP06 - Debt Service'!AQ$27/12,0)),"-")</f>
        <v>0</v>
      </c>
    </row>
    <row r="628" spans="2:46" x14ac:dyDescent="0.35">
      <c r="B628" s="252">
        <f t="shared" si="39"/>
        <v>2069</v>
      </c>
      <c r="C628" s="273">
        <f t="shared" si="41"/>
        <v>61972</v>
      </c>
      <c r="D628" s="273"/>
      <c r="E628" s="261">
        <f>IFERROR(IF(-SUM(E$20:E627)+E$15&lt;0.000001,0,IF($C628&gt;='H-32A-WP06 - Debt Service'!C$24,'H-32A-WP06 - Debt Service'!C$27/12,0)),"-")</f>
        <v>0</v>
      </c>
      <c r="F628" s="261">
        <f>IFERROR(IF(-SUM(F$20:F627)+F$15&lt;0.000001,0,IF($C628&gt;='H-32A-WP06 - Debt Service'!D$24,'H-32A-WP06 - Debt Service'!D$27/12,0)),"-")</f>
        <v>0</v>
      </c>
      <c r="G628" s="261">
        <f>IFERROR(IF(-SUM(G$20:G627)+G$15&lt;0.000001,0,IF($C628&gt;='H-32A-WP06 - Debt Service'!E$24,'H-32A-WP06 - Debt Service'!E$27/12,0)),"-")</f>
        <v>0</v>
      </c>
      <c r="H628" s="261">
        <f>IFERROR(IF(-SUM(H$20:H627)+H$15&lt;0.000001,0,IF($C628&gt;='H-32A-WP06 - Debt Service'!F$24,'H-32A-WP06 - Debt Service'!F$27/12,0)),"-")</f>
        <v>0</v>
      </c>
      <c r="I628" s="261">
        <f>IFERROR(IF(-SUM(I$20:I627)+I$15&lt;0.000001,0,IF($C628&gt;='H-32A-WP06 - Debt Service'!G$24,'H-32A-WP06 - Debt Service'!G$27/12,0)),"-")</f>
        <v>0</v>
      </c>
      <c r="J628" s="261">
        <f>IFERROR(IF(-SUM(J$20:J627)+J$15&lt;0.000001,0,IF($C628&gt;='H-32A-WP06 - Debt Service'!H$24,'H-32A-WP06 - Debt Service'!H$27/12,0)),"-")</f>
        <v>0</v>
      </c>
      <c r="K628" s="261">
        <f>IFERROR(IF(-SUM(K$20:K627)+K$15&lt;0.000001,0,IF($C628&gt;='H-32A-WP06 - Debt Service'!I$24,'H-32A-WP06 - Debt Service'!I$27/12,0)),"-")</f>
        <v>0</v>
      </c>
      <c r="L628" s="261">
        <f>IFERROR(IF(-SUM(L$20:L627)+L$15&lt;0.000001,0,IF($C628&gt;='H-32A-WP06 - Debt Service'!J$24,'H-32A-WP06 - Debt Service'!J$27/12,0)),"-")</f>
        <v>0</v>
      </c>
      <c r="M628" s="261">
        <f>IFERROR(IF(-SUM(M$20:M627)+M$15&lt;0.000001,0,IF($C628&gt;='H-32A-WP06 - Debt Service'!K$24,'H-32A-WP06 - Debt Service'!K$27/12,0)),"-")</f>
        <v>0</v>
      </c>
      <c r="N628" s="261"/>
      <c r="O628" s="261"/>
      <c r="P628" s="261">
        <f>IFERROR(IF(-SUM(P$20:P627)+P$15&lt;0.000001,0,IF($C628&gt;='H-32A-WP06 - Debt Service'!M$24,'H-32A-WP06 - Debt Service'!M$27/12,0)),"-")</f>
        <v>0</v>
      </c>
      <c r="Q628" s="261">
        <f>IFERROR(IF(-SUM(Q$20:Q627)+Q$15&lt;0.000001,0,IF($C628&gt;='H-32A-WP06 - Debt Service'!L$24,'H-32A-WP06 - Debt Service'!L$27/12,0)),"-")</f>
        <v>0</v>
      </c>
      <c r="R628" s="261">
        <f>IFERROR(IF(-SUM(R$20:R627)+R$15&lt;0.000001,0,IF($C628&gt;='H-32A-WP06 - Debt Service'!S$24,'H-32A-WP06 - Debt Service'!S$27/12,0)),"-")</f>
        <v>0</v>
      </c>
      <c r="S628" s="261">
        <f>IFERROR(IF(-SUM(S$20:S627)+S$15&lt;0.000001,0,IF($C628&gt;='H-32A-WP06 - Debt Service'!O$24,'H-32A-WP06 - Debt Service'!O$27/12,0)),"-")</f>
        <v>0</v>
      </c>
      <c r="T628" s="261">
        <f>IFERROR(IF(-SUM(T$20:T627)+T$15&lt;0.000001,0,IF($C628&gt;='H-32A-WP06 - Debt Service'!#REF!,'H-32A-WP06 - Debt Service'!#REF!/12,0)),"-")</f>
        <v>0</v>
      </c>
      <c r="U628" s="261">
        <f>IFERROR(IF(-SUM(U$20:U627)+U$15&lt;0.000001,0,IF($C628&gt;='H-32A-WP06 - Debt Service'!T$24,'H-32A-WP06 - Debt Service'!T$27/12,0)),"-")</f>
        <v>0</v>
      </c>
      <c r="V628" s="261">
        <f>IFERROR(IF(-SUM(V$20:V627)+V$15&lt;0.000001,0,IF($C628&gt;='H-32A-WP06 - Debt Service'!N$24,'H-32A-WP06 - Debt Service'!N$27/12,0)),"-")</f>
        <v>0</v>
      </c>
      <c r="W628" s="261">
        <f>IFERROR(IF(-SUM(W$20:W627)+W$15&lt;0.000001,0,IF($C628&gt;='H-32A-WP06 - Debt Service'!Q$24,'H-32A-WP06 - Debt Service'!Q$27/12,0)),"-")</f>
        <v>0</v>
      </c>
      <c r="X628" s="261">
        <f>IFERROR(IF(-SUM(X$20:X627)+X$15&lt;0.000001,0,IF($C628&gt;='H-32A-WP06 - Debt Service'!T$24,'H-32A-WP06 - Debt Service'!T$27/12,0)),"-")</f>
        <v>0</v>
      </c>
      <c r="Y628" s="261">
        <f>IFERROR(IF(-SUM(Y$20:Y627)+Y$15&lt;0.000001,0,IF($C628&gt;='H-32A-WP06 - Debt Service'!#REF!,'H-32A-WP06 - Debt Service'!#REF!/12,0)),"-")</f>
        <v>0</v>
      </c>
      <c r="Z628" s="261">
        <f>IFERROR(IF(-SUM(Z$20:Z627)+Z$15&lt;0.000001,0,IF($C628&gt;='H-32A-WP06 - Debt Service'!S$24,'H-32A-WP06 - Debt Service'!S$27/12,0)),"-")</f>
        <v>0</v>
      </c>
      <c r="AA628" s="261">
        <f>IFERROR(IF(-SUM(AA$20:AA627)+AA$15&lt;0.000001,0,IF($C628&gt;='H-32A-WP06 - Debt Service'!R$24,'H-32A-WP06 - Debt Service'!R$27/12,0)),"-")</f>
        <v>0</v>
      </c>
      <c r="AB628" s="261">
        <f>IFERROR(IF(-SUM(AB$20:AB627)+AB$15&lt;0.000001,0,IF($C628&gt;='H-32A-WP06 - Debt Service'!P$24,'H-32A-WP06 - Debt Service'!P$27/12,0)),"-")</f>
        <v>0</v>
      </c>
      <c r="AC628" s="261">
        <f>IFERROR(IF(-SUM(AC$20:AC627)+AC$15&lt;0.000001,0,IF($C628&gt;='H-32A-WP06 - Debt Service'!#REF!,'H-32A-WP06 - Debt Service'!#REF!/12,0)),"-")</f>
        <v>0</v>
      </c>
      <c r="AD628" s="261">
        <f>IFERROR(IF(-SUM(AD$20:AD627)+AD$15&lt;0.000001,0,IF($C628&gt;='H-32A-WP06 - Debt Service'!#REF!,'H-32A-WP06 - Debt Service'!#REF!/12,0)),"-")</f>
        <v>0</v>
      </c>
      <c r="AE628" s="261">
        <f>IFERROR(IF(-SUM(AE$20:AE627)+AE$15&lt;0.000001,0,IF($C628&gt;='H-32A-WP06 - Debt Service'!#REF!,'H-32A-WP06 - Debt Service'!#REF!/12,0)),"-")</f>
        <v>0</v>
      </c>
      <c r="AF628" s="261">
        <f>IFERROR(IF(-SUM(AF$20:AF627)+AF$15&lt;0.000001,0,IF($C628&gt;='H-32A-WP06 - Debt Service'!#REF!,'H-32A-WP06 - Debt Service'!#REF!/12,0)),"-")</f>
        <v>0</v>
      </c>
      <c r="AH628" s="252">
        <f t="shared" si="40"/>
        <v>2069</v>
      </c>
      <c r="AI628" s="273">
        <f t="shared" si="42"/>
        <v>61972</v>
      </c>
      <c r="AJ628" s="273"/>
      <c r="AK628" s="261" t="str">
        <f>IFERROR(IF(-SUM(AK$20:AK627)+AK$15&lt;0.000001,0,IF($C628&gt;='H-32A-WP06 - Debt Service'!AH$24,'H-32A-WP06 - Debt Service'!AH$27/12,0)),"-")</f>
        <v>-</v>
      </c>
      <c r="AL628" s="261">
        <f>IFERROR(IF(-SUM(AL$20:AL627)+AL$15&lt;0.000001,0,IF($C628&gt;='H-32A-WP06 - Debt Service'!AI$24,'H-32A-WP06 - Debt Service'!AI$27/12,0)),"-")</f>
        <v>0</v>
      </c>
      <c r="AM628" s="261">
        <f>IFERROR(IF(-SUM(AM$20:AM627)+AM$15&lt;0.000001,0,IF($C628&gt;='H-32A-WP06 - Debt Service'!AJ$24,'H-32A-WP06 - Debt Service'!AJ$27/12,0)),"-")</f>
        <v>0</v>
      </c>
      <c r="AN628" s="261">
        <f>IFERROR(IF(-SUM(AN$20:AN627)+AN$15&lt;0.000001,0,IF($C628&gt;='H-32A-WP06 - Debt Service'!AK$24,'H-32A-WP06 - Debt Service'!AK$27/12,0)),"-")</f>
        <v>0</v>
      </c>
      <c r="AO628" s="261">
        <f>IFERROR(IF(-SUM(AO$20:AO627)+AO$15&lt;0.000001,0,IF($C628&gt;='H-32A-WP06 - Debt Service'!AL$24,'H-32A-WP06 - Debt Service'!AL$27/12,0)),"-")</f>
        <v>0</v>
      </c>
      <c r="AP628" s="261">
        <f>IFERROR(IF(-SUM(AP$20:AP627)+AP$15&lt;0.000001,0,IF($C628&gt;='H-32A-WP06 - Debt Service'!AM$24,'H-32A-WP06 - Debt Service'!AM$27/12,0)),"-")</f>
        <v>0</v>
      </c>
      <c r="AQ628" s="261">
        <f>IFERROR(IF(-SUM(AQ$20:AQ627)+AQ$15&lt;0.000001,0,IF($C628&gt;='H-32A-WP06 - Debt Service'!AN$24,'H-32A-WP06 - Debt Service'!AN$27/12,0)),"-")</f>
        <v>0</v>
      </c>
      <c r="AR628" s="261">
        <f>IFERROR(IF(-SUM(AR$20:AR627)+AR$15&lt;0.000001,0,IF($C628&gt;='H-32A-WP06 - Debt Service'!AO$24,'H-32A-WP06 - Debt Service'!AO$27/12,0)),"-")</f>
        <v>0</v>
      </c>
      <c r="AS628" s="261">
        <f>IFERROR(IF(-SUM(AS$20:AS627)+AS$15&lt;0.000001,0,IF($C628&gt;='H-32A-WP06 - Debt Service'!AP$24,'H-32A-WP06 - Debt Service'!AP$27/12,0)),"-")</f>
        <v>0</v>
      </c>
      <c r="AT628" s="261">
        <f>IFERROR(IF(-SUM(AT$20:AT627)+AT$15&lt;0.000001,0,IF($C628&gt;='H-32A-WP06 - Debt Service'!AQ$24,'H-32A-WP06 - Debt Service'!AQ$27/12,0)),"-")</f>
        <v>0</v>
      </c>
    </row>
    <row r="629" spans="2:46" x14ac:dyDescent="0.35">
      <c r="B629" s="252">
        <f t="shared" si="39"/>
        <v>2069</v>
      </c>
      <c r="C629" s="273">
        <f t="shared" si="41"/>
        <v>62002</v>
      </c>
      <c r="D629" s="273"/>
      <c r="E629" s="261">
        <f>IFERROR(IF(-SUM(E$20:E628)+E$15&lt;0.000001,0,IF($C629&gt;='H-32A-WP06 - Debt Service'!C$24,'H-32A-WP06 - Debt Service'!C$27/12,0)),"-")</f>
        <v>0</v>
      </c>
      <c r="F629" s="261">
        <f>IFERROR(IF(-SUM(F$20:F628)+F$15&lt;0.000001,0,IF($C629&gt;='H-32A-WP06 - Debt Service'!D$24,'H-32A-WP06 - Debt Service'!D$27/12,0)),"-")</f>
        <v>0</v>
      </c>
      <c r="G629" s="261">
        <f>IFERROR(IF(-SUM(G$20:G628)+G$15&lt;0.000001,0,IF($C629&gt;='H-32A-WP06 - Debt Service'!E$24,'H-32A-WP06 - Debt Service'!E$27/12,0)),"-")</f>
        <v>0</v>
      </c>
      <c r="H629" s="261">
        <f>IFERROR(IF(-SUM(H$20:H628)+H$15&lt;0.000001,0,IF($C629&gt;='H-32A-WP06 - Debt Service'!F$24,'H-32A-WP06 - Debt Service'!F$27/12,0)),"-")</f>
        <v>0</v>
      </c>
      <c r="I629" s="261">
        <f>IFERROR(IF(-SUM(I$20:I628)+I$15&lt;0.000001,0,IF($C629&gt;='H-32A-WP06 - Debt Service'!G$24,'H-32A-WP06 - Debt Service'!G$27/12,0)),"-")</f>
        <v>0</v>
      </c>
      <c r="J629" s="261">
        <f>IFERROR(IF(-SUM(J$20:J628)+J$15&lt;0.000001,0,IF($C629&gt;='H-32A-WP06 - Debt Service'!H$24,'H-32A-WP06 - Debt Service'!H$27/12,0)),"-")</f>
        <v>0</v>
      </c>
      <c r="K629" s="261">
        <f>IFERROR(IF(-SUM(K$20:K628)+K$15&lt;0.000001,0,IF($C629&gt;='H-32A-WP06 - Debt Service'!I$24,'H-32A-WP06 - Debt Service'!I$27/12,0)),"-")</f>
        <v>0</v>
      </c>
      <c r="L629" s="261">
        <f>IFERROR(IF(-SUM(L$20:L628)+L$15&lt;0.000001,0,IF($C629&gt;='H-32A-WP06 - Debt Service'!J$24,'H-32A-WP06 - Debt Service'!J$27/12,0)),"-")</f>
        <v>0</v>
      </c>
      <c r="M629" s="261">
        <f>IFERROR(IF(-SUM(M$20:M628)+M$15&lt;0.000001,0,IF($C629&gt;='H-32A-WP06 - Debt Service'!K$24,'H-32A-WP06 - Debt Service'!K$27/12,0)),"-")</f>
        <v>0</v>
      </c>
      <c r="N629" s="261"/>
      <c r="O629" s="261"/>
      <c r="P629" s="261">
        <f>IFERROR(IF(-SUM(P$20:P628)+P$15&lt;0.000001,0,IF($C629&gt;='H-32A-WP06 - Debt Service'!M$24,'H-32A-WP06 - Debt Service'!M$27/12,0)),"-")</f>
        <v>0</v>
      </c>
      <c r="Q629" s="261">
        <f>IFERROR(IF(-SUM(Q$20:Q628)+Q$15&lt;0.000001,0,IF($C629&gt;='H-32A-WP06 - Debt Service'!L$24,'H-32A-WP06 - Debt Service'!L$27/12,0)),"-")</f>
        <v>0</v>
      </c>
      <c r="R629" s="261">
        <f>IFERROR(IF(-SUM(R$20:R628)+R$15&lt;0.000001,0,IF($C629&gt;='H-32A-WP06 - Debt Service'!S$24,'H-32A-WP06 - Debt Service'!S$27/12,0)),"-")</f>
        <v>0</v>
      </c>
      <c r="S629" s="261">
        <f>IFERROR(IF(-SUM(S$20:S628)+S$15&lt;0.000001,0,IF($C629&gt;='H-32A-WP06 - Debt Service'!O$24,'H-32A-WP06 - Debt Service'!O$27/12,0)),"-")</f>
        <v>0</v>
      </c>
      <c r="T629" s="261">
        <f>IFERROR(IF(-SUM(T$20:T628)+T$15&lt;0.000001,0,IF($C629&gt;='H-32A-WP06 - Debt Service'!#REF!,'H-32A-WP06 - Debt Service'!#REF!/12,0)),"-")</f>
        <v>0</v>
      </c>
      <c r="U629" s="261">
        <f>IFERROR(IF(-SUM(U$20:U628)+U$15&lt;0.000001,0,IF($C629&gt;='H-32A-WP06 - Debt Service'!T$24,'H-32A-WP06 - Debt Service'!T$27/12,0)),"-")</f>
        <v>0</v>
      </c>
      <c r="V629" s="261">
        <f>IFERROR(IF(-SUM(V$20:V628)+V$15&lt;0.000001,0,IF($C629&gt;='H-32A-WP06 - Debt Service'!N$24,'H-32A-WP06 - Debt Service'!N$27/12,0)),"-")</f>
        <v>0</v>
      </c>
      <c r="W629" s="261">
        <f>IFERROR(IF(-SUM(W$20:W628)+W$15&lt;0.000001,0,IF($C629&gt;='H-32A-WP06 - Debt Service'!Q$24,'H-32A-WP06 - Debt Service'!Q$27/12,0)),"-")</f>
        <v>0</v>
      </c>
      <c r="X629" s="261">
        <f>IFERROR(IF(-SUM(X$20:X628)+X$15&lt;0.000001,0,IF($C629&gt;='H-32A-WP06 - Debt Service'!T$24,'H-32A-WP06 - Debt Service'!T$27/12,0)),"-")</f>
        <v>0</v>
      </c>
      <c r="Y629" s="261">
        <f>IFERROR(IF(-SUM(Y$20:Y628)+Y$15&lt;0.000001,0,IF($C629&gt;='H-32A-WP06 - Debt Service'!#REF!,'H-32A-WP06 - Debt Service'!#REF!/12,0)),"-")</f>
        <v>0</v>
      </c>
      <c r="Z629" s="261">
        <f>IFERROR(IF(-SUM(Z$20:Z628)+Z$15&lt;0.000001,0,IF($C629&gt;='H-32A-WP06 - Debt Service'!S$24,'H-32A-WP06 - Debt Service'!S$27/12,0)),"-")</f>
        <v>0</v>
      </c>
      <c r="AA629" s="261">
        <f>IFERROR(IF(-SUM(AA$20:AA628)+AA$15&lt;0.000001,0,IF($C629&gt;='H-32A-WP06 - Debt Service'!R$24,'H-32A-WP06 - Debt Service'!R$27/12,0)),"-")</f>
        <v>0</v>
      </c>
      <c r="AB629" s="261">
        <f>IFERROR(IF(-SUM(AB$20:AB628)+AB$15&lt;0.000001,0,IF($C629&gt;='H-32A-WP06 - Debt Service'!P$24,'H-32A-WP06 - Debt Service'!P$27/12,0)),"-")</f>
        <v>0</v>
      </c>
      <c r="AC629" s="261">
        <f>IFERROR(IF(-SUM(AC$20:AC628)+AC$15&lt;0.000001,0,IF($C629&gt;='H-32A-WP06 - Debt Service'!#REF!,'H-32A-WP06 - Debt Service'!#REF!/12,0)),"-")</f>
        <v>0</v>
      </c>
      <c r="AD629" s="261">
        <f>IFERROR(IF(-SUM(AD$20:AD628)+AD$15&lt;0.000001,0,IF($C629&gt;='H-32A-WP06 - Debt Service'!#REF!,'H-32A-WP06 - Debt Service'!#REF!/12,0)),"-")</f>
        <v>0</v>
      </c>
      <c r="AE629" s="261">
        <f>IFERROR(IF(-SUM(AE$20:AE628)+AE$15&lt;0.000001,0,IF($C629&gt;='H-32A-WP06 - Debt Service'!#REF!,'H-32A-WP06 - Debt Service'!#REF!/12,0)),"-")</f>
        <v>0</v>
      </c>
      <c r="AF629" s="261">
        <f>IFERROR(IF(-SUM(AF$20:AF628)+AF$15&lt;0.000001,0,IF($C629&gt;='H-32A-WP06 - Debt Service'!#REF!,'H-32A-WP06 - Debt Service'!#REF!/12,0)),"-")</f>
        <v>0</v>
      </c>
      <c r="AH629" s="252">
        <f t="shared" si="40"/>
        <v>2069</v>
      </c>
      <c r="AI629" s="273">
        <f t="shared" si="42"/>
        <v>62002</v>
      </c>
      <c r="AJ629" s="273"/>
      <c r="AK629" s="261" t="str">
        <f>IFERROR(IF(-SUM(AK$20:AK628)+AK$15&lt;0.000001,0,IF($C629&gt;='H-32A-WP06 - Debt Service'!AH$24,'H-32A-WP06 - Debt Service'!AH$27/12,0)),"-")</f>
        <v>-</v>
      </c>
      <c r="AL629" s="261">
        <f>IFERROR(IF(-SUM(AL$20:AL628)+AL$15&lt;0.000001,0,IF($C629&gt;='H-32A-WP06 - Debt Service'!AI$24,'H-32A-WP06 - Debt Service'!AI$27/12,0)),"-")</f>
        <v>0</v>
      </c>
      <c r="AM629" s="261">
        <f>IFERROR(IF(-SUM(AM$20:AM628)+AM$15&lt;0.000001,0,IF($C629&gt;='H-32A-WP06 - Debt Service'!AJ$24,'H-32A-WP06 - Debt Service'!AJ$27/12,0)),"-")</f>
        <v>0</v>
      </c>
      <c r="AN629" s="261">
        <f>IFERROR(IF(-SUM(AN$20:AN628)+AN$15&lt;0.000001,0,IF($C629&gt;='H-32A-WP06 - Debt Service'!AK$24,'H-32A-WP06 - Debt Service'!AK$27/12,0)),"-")</f>
        <v>0</v>
      </c>
      <c r="AO629" s="261">
        <f>IFERROR(IF(-SUM(AO$20:AO628)+AO$15&lt;0.000001,0,IF($C629&gt;='H-32A-WP06 - Debt Service'!AL$24,'H-32A-WP06 - Debt Service'!AL$27/12,0)),"-")</f>
        <v>0</v>
      </c>
      <c r="AP629" s="261">
        <f>IFERROR(IF(-SUM(AP$20:AP628)+AP$15&lt;0.000001,0,IF($C629&gt;='H-32A-WP06 - Debt Service'!AM$24,'H-32A-WP06 - Debt Service'!AM$27/12,0)),"-")</f>
        <v>0</v>
      </c>
      <c r="AQ629" s="261">
        <f>IFERROR(IF(-SUM(AQ$20:AQ628)+AQ$15&lt;0.000001,0,IF($C629&gt;='H-32A-WP06 - Debt Service'!AN$24,'H-32A-WP06 - Debt Service'!AN$27/12,0)),"-")</f>
        <v>0</v>
      </c>
      <c r="AR629" s="261">
        <f>IFERROR(IF(-SUM(AR$20:AR628)+AR$15&lt;0.000001,0,IF($C629&gt;='H-32A-WP06 - Debt Service'!AO$24,'H-32A-WP06 - Debt Service'!AO$27/12,0)),"-")</f>
        <v>0</v>
      </c>
      <c r="AS629" s="261">
        <f>IFERROR(IF(-SUM(AS$20:AS628)+AS$15&lt;0.000001,0,IF($C629&gt;='H-32A-WP06 - Debt Service'!AP$24,'H-32A-WP06 - Debt Service'!AP$27/12,0)),"-")</f>
        <v>0</v>
      </c>
      <c r="AT629" s="261">
        <f>IFERROR(IF(-SUM(AT$20:AT628)+AT$15&lt;0.000001,0,IF($C629&gt;='H-32A-WP06 - Debt Service'!AQ$24,'H-32A-WP06 - Debt Service'!AQ$27/12,0)),"-")</f>
        <v>0</v>
      </c>
    </row>
    <row r="630" spans="2:46" x14ac:dyDescent="0.35">
      <c r="B630" s="252">
        <f t="shared" si="39"/>
        <v>2069</v>
      </c>
      <c r="C630" s="273">
        <f t="shared" si="41"/>
        <v>62033</v>
      </c>
      <c r="D630" s="273"/>
      <c r="E630" s="261">
        <f>IFERROR(IF(-SUM(E$20:E629)+E$15&lt;0.000001,0,IF($C630&gt;='H-32A-WP06 - Debt Service'!C$24,'H-32A-WP06 - Debt Service'!C$27/12,0)),"-")</f>
        <v>0</v>
      </c>
      <c r="F630" s="261">
        <f>IFERROR(IF(-SUM(F$20:F629)+F$15&lt;0.000001,0,IF($C630&gt;='H-32A-WP06 - Debt Service'!D$24,'H-32A-WP06 - Debt Service'!D$27/12,0)),"-")</f>
        <v>0</v>
      </c>
      <c r="G630" s="261">
        <f>IFERROR(IF(-SUM(G$20:G629)+G$15&lt;0.000001,0,IF($C630&gt;='H-32A-WP06 - Debt Service'!E$24,'H-32A-WP06 - Debt Service'!E$27/12,0)),"-")</f>
        <v>0</v>
      </c>
      <c r="H630" s="261">
        <f>IFERROR(IF(-SUM(H$20:H629)+H$15&lt;0.000001,0,IF($C630&gt;='H-32A-WP06 - Debt Service'!F$24,'H-32A-WP06 - Debt Service'!F$27/12,0)),"-")</f>
        <v>0</v>
      </c>
      <c r="I630" s="261">
        <f>IFERROR(IF(-SUM(I$20:I629)+I$15&lt;0.000001,0,IF($C630&gt;='H-32A-WP06 - Debt Service'!G$24,'H-32A-WP06 - Debt Service'!G$27/12,0)),"-")</f>
        <v>0</v>
      </c>
      <c r="J630" s="261">
        <f>IFERROR(IF(-SUM(J$20:J629)+J$15&lt;0.000001,0,IF($C630&gt;='H-32A-WP06 - Debt Service'!H$24,'H-32A-WP06 - Debt Service'!H$27/12,0)),"-")</f>
        <v>0</v>
      </c>
      <c r="K630" s="261">
        <f>IFERROR(IF(-SUM(K$20:K629)+K$15&lt;0.000001,0,IF($C630&gt;='H-32A-WP06 - Debt Service'!I$24,'H-32A-WP06 - Debt Service'!I$27/12,0)),"-")</f>
        <v>0</v>
      </c>
      <c r="L630" s="261">
        <f>IFERROR(IF(-SUM(L$20:L629)+L$15&lt;0.000001,0,IF($C630&gt;='H-32A-WP06 - Debt Service'!J$24,'H-32A-WP06 - Debt Service'!J$27/12,0)),"-")</f>
        <v>0</v>
      </c>
      <c r="M630" s="261">
        <f>IFERROR(IF(-SUM(M$20:M629)+M$15&lt;0.000001,0,IF($C630&gt;='H-32A-WP06 - Debt Service'!K$24,'H-32A-WP06 - Debt Service'!K$27/12,0)),"-")</f>
        <v>0</v>
      </c>
      <c r="N630" s="261"/>
      <c r="O630" s="261"/>
      <c r="P630" s="261">
        <f>IFERROR(IF(-SUM(P$20:P629)+P$15&lt;0.000001,0,IF($C630&gt;='H-32A-WP06 - Debt Service'!M$24,'H-32A-WP06 - Debt Service'!M$27/12,0)),"-")</f>
        <v>0</v>
      </c>
      <c r="Q630" s="261">
        <f>IFERROR(IF(-SUM(Q$20:Q629)+Q$15&lt;0.000001,0,IF($C630&gt;='H-32A-WP06 - Debt Service'!L$24,'H-32A-WP06 - Debt Service'!L$27/12,0)),"-")</f>
        <v>0</v>
      </c>
      <c r="R630" s="261">
        <f>IFERROR(IF(-SUM(R$20:R629)+R$15&lt;0.000001,0,IF($C630&gt;='H-32A-WP06 - Debt Service'!S$24,'H-32A-WP06 - Debt Service'!S$27/12,0)),"-")</f>
        <v>0</v>
      </c>
      <c r="S630" s="261">
        <f>IFERROR(IF(-SUM(S$20:S629)+S$15&lt;0.000001,0,IF($C630&gt;='H-32A-WP06 - Debt Service'!O$24,'H-32A-WP06 - Debt Service'!O$27/12,0)),"-")</f>
        <v>0</v>
      </c>
      <c r="T630" s="261">
        <f>IFERROR(IF(-SUM(T$20:T629)+T$15&lt;0.000001,0,IF($C630&gt;='H-32A-WP06 - Debt Service'!#REF!,'H-32A-WP06 - Debt Service'!#REF!/12,0)),"-")</f>
        <v>0</v>
      </c>
      <c r="U630" s="261">
        <f>IFERROR(IF(-SUM(U$20:U629)+U$15&lt;0.000001,0,IF($C630&gt;='H-32A-WP06 - Debt Service'!T$24,'H-32A-WP06 - Debt Service'!T$27/12,0)),"-")</f>
        <v>0</v>
      </c>
      <c r="V630" s="261">
        <f>IFERROR(IF(-SUM(V$20:V629)+V$15&lt;0.000001,0,IF($C630&gt;='H-32A-WP06 - Debt Service'!N$24,'H-32A-WP06 - Debt Service'!N$27/12,0)),"-")</f>
        <v>0</v>
      </c>
      <c r="W630" s="261">
        <f>IFERROR(IF(-SUM(W$20:W629)+W$15&lt;0.000001,0,IF($C630&gt;='H-32A-WP06 - Debt Service'!Q$24,'H-32A-WP06 - Debt Service'!Q$27/12,0)),"-")</f>
        <v>0</v>
      </c>
      <c r="X630" s="261">
        <f>IFERROR(IF(-SUM(X$20:X629)+X$15&lt;0.000001,0,IF($C630&gt;='H-32A-WP06 - Debt Service'!T$24,'H-32A-WP06 - Debt Service'!T$27/12,0)),"-")</f>
        <v>0</v>
      </c>
      <c r="Y630" s="261">
        <f>IFERROR(IF(-SUM(Y$20:Y629)+Y$15&lt;0.000001,0,IF($C630&gt;='H-32A-WP06 - Debt Service'!#REF!,'H-32A-WP06 - Debt Service'!#REF!/12,0)),"-")</f>
        <v>0</v>
      </c>
      <c r="Z630" s="261">
        <f>IFERROR(IF(-SUM(Z$20:Z629)+Z$15&lt;0.000001,0,IF($C630&gt;='H-32A-WP06 - Debt Service'!S$24,'H-32A-WP06 - Debt Service'!S$27/12,0)),"-")</f>
        <v>0</v>
      </c>
      <c r="AA630" s="261">
        <f>IFERROR(IF(-SUM(AA$20:AA629)+AA$15&lt;0.000001,0,IF($C630&gt;='H-32A-WP06 - Debt Service'!R$24,'H-32A-WP06 - Debt Service'!R$27/12,0)),"-")</f>
        <v>0</v>
      </c>
      <c r="AB630" s="261">
        <f>IFERROR(IF(-SUM(AB$20:AB629)+AB$15&lt;0.000001,0,IF($C630&gt;='H-32A-WP06 - Debt Service'!P$24,'H-32A-WP06 - Debt Service'!P$27/12,0)),"-")</f>
        <v>0</v>
      </c>
      <c r="AC630" s="261">
        <f>IFERROR(IF(-SUM(AC$20:AC629)+AC$15&lt;0.000001,0,IF($C630&gt;='H-32A-WP06 - Debt Service'!#REF!,'H-32A-WP06 - Debt Service'!#REF!/12,0)),"-")</f>
        <v>0</v>
      </c>
      <c r="AD630" s="261">
        <f>IFERROR(IF(-SUM(AD$20:AD629)+AD$15&lt;0.000001,0,IF($C630&gt;='H-32A-WP06 - Debt Service'!#REF!,'H-32A-WP06 - Debt Service'!#REF!/12,0)),"-")</f>
        <v>0</v>
      </c>
      <c r="AE630" s="261">
        <f>IFERROR(IF(-SUM(AE$20:AE629)+AE$15&lt;0.000001,0,IF($C630&gt;='H-32A-WP06 - Debt Service'!#REF!,'H-32A-WP06 - Debt Service'!#REF!/12,0)),"-")</f>
        <v>0</v>
      </c>
      <c r="AF630" s="261">
        <f>IFERROR(IF(-SUM(AF$20:AF629)+AF$15&lt;0.000001,0,IF($C630&gt;='H-32A-WP06 - Debt Service'!#REF!,'H-32A-WP06 - Debt Service'!#REF!/12,0)),"-")</f>
        <v>0</v>
      </c>
      <c r="AH630" s="252">
        <f t="shared" si="40"/>
        <v>2069</v>
      </c>
      <c r="AI630" s="273">
        <f t="shared" si="42"/>
        <v>62033</v>
      </c>
      <c r="AJ630" s="273"/>
      <c r="AK630" s="261" t="str">
        <f>IFERROR(IF(-SUM(AK$20:AK629)+AK$15&lt;0.000001,0,IF($C630&gt;='H-32A-WP06 - Debt Service'!AH$24,'H-32A-WP06 - Debt Service'!AH$27/12,0)),"-")</f>
        <v>-</v>
      </c>
      <c r="AL630" s="261">
        <f>IFERROR(IF(-SUM(AL$20:AL629)+AL$15&lt;0.000001,0,IF($C630&gt;='H-32A-WP06 - Debt Service'!AI$24,'H-32A-WP06 - Debt Service'!AI$27/12,0)),"-")</f>
        <v>0</v>
      </c>
      <c r="AM630" s="261">
        <f>IFERROR(IF(-SUM(AM$20:AM629)+AM$15&lt;0.000001,0,IF($C630&gt;='H-32A-WP06 - Debt Service'!AJ$24,'H-32A-WP06 - Debt Service'!AJ$27/12,0)),"-")</f>
        <v>0</v>
      </c>
      <c r="AN630" s="261">
        <f>IFERROR(IF(-SUM(AN$20:AN629)+AN$15&lt;0.000001,0,IF($C630&gt;='H-32A-WP06 - Debt Service'!AK$24,'H-32A-WP06 - Debt Service'!AK$27/12,0)),"-")</f>
        <v>0</v>
      </c>
      <c r="AO630" s="261">
        <f>IFERROR(IF(-SUM(AO$20:AO629)+AO$15&lt;0.000001,0,IF($C630&gt;='H-32A-WP06 - Debt Service'!AL$24,'H-32A-WP06 - Debt Service'!AL$27/12,0)),"-")</f>
        <v>0</v>
      </c>
      <c r="AP630" s="261">
        <f>IFERROR(IF(-SUM(AP$20:AP629)+AP$15&lt;0.000001,0,IF($C630&gt;='H-32A-WP06 - Debt Service'!AM$24,'H-32A-WP06 - Debt Service'!AM$27/12,0)),"-")</f>
        <v>0</v>
      </c>
      <c r="AQ630" s="261">
        <f>IFERROR(IF(-SUM(AQ$20:AQ629)+AQ$15&lt;0.000001,0,IF($C630&gt;='H-32A-WP06 - Debt Service'!AN$24,'H-32A-WP06 - Debt Service'!AN$27/12,0)),"-")</f>
        <v>0</v>
      </c>
      <c r="AR630" s="261">
        <f>IFERROR(IF(-SUM(AR$20:AR629)+AR$15&lt;0.000001,0,IF($C630&gt;='H-32A-WP06 - Debt Service'!AO$24,'H-32A-WP06 - Debt Service'!AO$27/12,0)),"-")</f>
        <v>0</v>
      </c>
      <c r="AS630" s="261">
        <f>IFERROR(IF(-SUM(AS$20:AS629)+AS$15&lt;0.000001,0,IF($C630&gt;='H-32A-WP06 - Debt Service'!AP$24,'H-32A-WP06 - Debt Service'!AP$27/12,0)),"-")</f>
        <v>0</v>
      </c>
      <c r="AT630" s="261">
        <f>IFERROR(IF(-SUM(AT$20:AT629)+AT$15&lt;0.000001,0,IF($C630&gt;='H-32A-WP06 - Debt Service'!AQ$24,'H-32A-WP06 - Debt Service'!AQ$27/12,0)),"-")</f>
        <v>0</v>
      </c>
    </row>
    <row r="631" spans="2:46" x14ac:dyDescent="0.35">
      <c r="B631" s="252">
        <f t="shared" si="39"/>
        <v>2069</v>
      </c>
      <c r="C631" s="273">
        <f t="shared" si="41"/>
        <v>62063</v>
      </c>
      <c r="D631" s="273"/>
      <c r="E631" s="261">
        <f>IFERROR(IF(-SUM(E$20:E630)+E$15&lt;0.000001,0,IF($C631&gt;='H-32A-WP06 - Debt Service'!C$24,'H-32A-WP06 - Debt Service'!C$27/12,0)),"-")</f>
        <v>0</v>
      </c>
      <c r="F631" s="261">
        <f>IFERROR(IF(-SUM(F$20:F630)+F$15&lt;0.000001,0,IF($C631&gt;='H-32A-WP06 - Debt Service'!D$24,'H-32A-WP06 - Debt Service'!D$27/12,0)),"-")</f>
        <v>0</v>
      </c>
      <c r="G631" s="261">
        <f>IFERROR(IF(-SUM(G$20:G630)+G$15&lt;0.000001,0,IF($C631&gt;='H-32A-WP06 - Debt Service'!E$24,'H-32A-WP06 - Debt Service'!E$27/12,0)),"-")</f>
        <v>0</v>
      </c>
      <c r="H631" s="261">
        <f>IFERROR(IF(-SUM(H$20:H630)+H$15&lt;0.000001,0,IF($C631&gt;='H-32A-WP06 - Debt Service'!F$24,'H-32A-WP06 - Debt Service'!F$27/12,0)),"-")</f>
        <v>0</v>
      </c>
      <c r="I631" s="261">
        <f>IFERROR(IF(-SUM(I$20:I630)+I$15&lt;0.000001,0,IF($C631&gt;='H-32A-WP06 - Debt Service'!G$24,'H-32A-WP06 - Debt Service'!G$27/12,0)),"-")</f>
        <v>0</v>
      </c>
      <c r="J631" s="261">
        <f>IFERROR(IF(-SUM(J$20:J630)+J$15&lt;0.000001,0,IF($C631&gt;='H-32A-WP06 - Debt Service'!H$24,'H-32A-WP06 - Debt Service'!H$27/12,0)),"-")</f>
        <v>0</v>
      </c>
      <c r="K631" s="261">
        <f>IFERROR(IF(-SUM(K$20:K630)+K$15&lt;0.000001,0,IF($C631&gt;='H-32A-WP06 - Debt Service'!I$24,'H-32A-WP06 - Debt Service'!I$27/12,0)),"-")</f>
        <v>0</v>
      </c>
      <c r="L631" s="261">
        <f>IFERROR(IF(-SUM(L$20:L630)+L$15&lt;0.000001,0,IF($C631&gt;='H-32A-WP06 - Debt Service'!J$24,'H-32A-WP06 - Debt Service'!J$27/12,0)),"-")</f>
        <v>0</v>
      </c>
      <c r="M631" s="261">
        <f>IFERROR(IF(-SUM(M$20:M630)+M$15&lt;0.000001,0,IF($C631&gt;='H-32A-WP06 - Debt Service'!K$24,'H-32A-WP06 - Debt Service'!K$27/12,0)),"-")</f>
        <v>0</v>
      </c>
      <c r="N631" s="261"/>
      <c r="O631" s="261"/>
      <c r="P631" s="261">
        <f>IFERROR(IF(-SUM(P$20:P630)+P$15&lt;0.000001,0,IF($C631&gt;='H-32A-WP06 - Debt Service'!M$24,'H-32A-WP06 - Debt Service'!M$27/12,0)),"-")</f>
        <v>0</v>
      </c>
      <c r="Q631" s="261">
        <f>IFERROR(IF(-SUM(Q$20:Q630)+Q$15&lt;0.000001,0,IF($C631&gt;='H-32A-WP06 - Debt Service'!L$24,'H-32A-WP06 - Debt Service'!L$27/12,0)),"-")</f>
        <v>0</v>
      </c>
      <c r="R631" s="261">
        <f>IFERROR(IF(-SUM(R$20:R630)+R$15&lt;0.000001,0,IF($C631&gt;='H-32A-WP06 - Debt Service'!S$24,'H-32A-WP06 - Debt Service'!S$27/12,0)),"-")</f>
        <v>0</v>
      </c>
      <c r="S631" s="261">
        <f>IFERROR(IF(-SUM(S$20:S630)+S$15&lt;0.000001,0,IF($C631&gt;='H-32A-WP06 - Debt Service'!O$24,'H-32A-WP06 - Debt Service'!O$27/12,0)),"-")</f>
        <v>0</v>
      </c>
      <c r="T631" s="261">
        <f>IFERROR(IF(-SUM(T$20:T630)+T$15&lt;0.000001,0,IF($C631&gt;='H-32A-WP06 - Debt Service'!#REF!,'H-32A-WP06 - Debt Service'!#REF!/12,0)),"-")</f>
        <v>0</v>
      </c>
      <c r="U631" s="261">
        <f>IFERROR(IF(-SUM(U$20:U630)+U$15&lt;0.000001,0,IF($C631&gt;='H-32A-WP06 - Debt Service'!T$24,'H-32A-WP06 - Debt Service'!T$27/12,0)),"-")</f>
        <v>0</v>
      </c>
      <c r="V631" s="261">
        <f>IFERROR(IF(-SUM(V$20:V630)+V$15&lt;0.000001,0,IF($C631&gt;='H-32A-WP06 - Debt Service'!N$24,'H-32A-WP06 - Debt Service'!N$27/12,0)),"-")</f>
        <v>0</v>
      </c>
      <c r="W631" s="261">
        <f>IFERROR(IF(-SUM(W$20:W630)+W$15&lt;0.000001,0,IF($C631&gt;='H-32A-WP06 - Debt Service'!Q$24,'H-32A-WP06 - Debt Service'!Q$27/12,0)),"-")</f>
        <v>0</v>
      </c>
      <c r="X631" s="261">
        <f>IFERROR(IF(-SUM(X$20:X630)+X$15&lt;0.000001,0,IF($C631&gt;='H-32A-WP06 - Debt Service'!T$24,'H-32A-WP06 - Debt Service'!T$27/12,0)),"-")</f>
        <v>0</v>
      </c>
      <c r="Y631" s="261">
        <f>IFERROR(IF(-SUM(Y$20:Y630)+Y$15&lt;0.000001,0,IF($C631&gt;='H-32A-WP06 - Debt Service'!#REF!,'H-32A-WP06 - Debt Service'!#REF!/12,0)),"-")</f>
        <v>0</v>
      </c>
      <c r="Z631" s="261">
        <f>IFERROR(IF(-SUM(Z$20:Z630)+Z$15&lt;0.000001,0,IF($C631&gt;='H-32A-WP06 - Debt Service'!S$24,'H-32A-WP06 - Debt Service'!S$27/12,0)),"-")</f>
        <v>0</v>
      </c>
      <c r="AA631" s="261">
        <f>IFERROR(IF(-SUM(AA$20:AA630)+AA$15&lt;0.000001,0,IF($C631&gt;='H-32A-WP06 - Debt Service'!R$24,'H-32A-WP06 - Debt Service'!R$27/12,0)),"-")</f>
        <v>0</v>
      </c>
      <c r="AB631" s="261">
        <f>IFERROR(IF(-SUM(AB$20:AB630)+AB$15&lt;0.000001,0,IF($C631&gt;='H-32A-WP06 - Debt Service'!P$24,'H-32A-WP06 - Debt Service'!P$27/12,0)),"-")</f>
        <v>0</v>
      </c>
      <c r="AC631" s="261">
        <f>IFERROR(IF(-SUM(AC$20:AC630)+AC$15&lt;0.000001,0,IF($C631&gt;='H-32A-WP06 - Debt Service'!#REF!,'H-32A-WP06 - Debt Service'!#REF!/12,0)),"-")</f>
        <v>0</v>
      </c>
      <c r="AD631" s="261">
        <f>IFERROR(IF(-SUM(AD$20:AD630)+AD$15&lt;0.000001,0,IF($C631&gt;='H-32A-WP06 - Debt Service'!#REF!,'H-32A-WP06 - Debt Service'!#REF!/12,0)),"-")</f>
        <v>0</v>
      </c>
      <c r="AE631" s="261">
        <f>IFERROR(IF(-SUM(AE$20:AE630)+AE$15&lt;0.000001,0,IF($C631&gt;='H-32A-WP06 - Debt Service'!#REF!,'H-32A-WP06 - Debt Service'!#REF!/12,0)),"-")</f>
        <v>0</v>
      </c>
      <c r="AF631" s="261">
        <f>IFERROR(IF(-SUM(AF$20:AF630)+AF$15&lt;0.000001,0,IF($C631&gt;='H-32A-WP06 - Debt Service'!#REF!,'H-32A-WP06 - Debt Service'!#REF!/12,0)),"-")</f>
        <v>0</v>
      </c>
      <c r="AH631" s="252">
        <f t="shared" si="40"/>
        <v>2069</v>
      </c>
      <c r="AI631" s="273">
        <f t="shared" si="42"/>
        <v>62063</v>
      </c>
      <c r="AJ631" s="273"/>
      <c r="AK631" s="261" t="str">
        <f>IFERROR(IF(-SUM(AK$20:AK630)+AK$15&lt;0.000001,0,IF($C631&gt;='H-32A-WP06 - Debt Service'!AH$24,'H-32A-WP06 - Debt Service'!AH$27/12,0)),"-")</f>
        <v>-</v>
      </c>
      <c r="AL631" s="261">
        <f>IFERROR(IF(-SUM(AL$20:AL630)+AL$15&lt;0.000001,0,IF($C631&gt;='H-32A-WP06 - Debt Service'!AI$24,'H-32A-WP06 - Debt Service'!AI$27/12,0)),"-")</f>
        <v>0</v>
      </c>
      <c r="AM631" s="261">
        <f>IFERROR(IF(-SUM(AM$20:AM630)+AM$15&lt;0.000001,0,IF($C631&gt;='H-32A-WP06 - Debt Service'!AJ$24,'H-32A-WP06 - Debt Service'!AJ$27/12,0)),"-")</f>
        <v>0</v>
      </c>
      <c r="AN631" s="261">
        <f>IFERROR(IF(-SUM(AN$20:AN630)+AN$15&lt;0.000001,0,IF($C631&gt;='H-32A-WP06 - Debt Service'!AK$24,'H-32A-WP06 - Debt Service'!AK$27/12,0)),"-")</f>
        <v>0</v>
      </c>
      <c r="AO631" s="261">
        <f>IFERROR(IF(-SUM(AO$20:AO630)+AO$15&lt;0.000001,0,IF($C631&gt;='H-32A-WP06 - Debt Service'!AL$24,'H-32A-WP06 - Debt Service'!AL$27/12,0)),"-")</f>
        <v>0</v>
      </c>
      <c r="AP631" s="261">
        <f>IFERROR(IF(-SUM(AP$20:AP630)+AP$15&lt;0.000001,0,IF($C631&gt;='H-32A-WP06 - Debt Service'!AM$24,'H-32A-WP06 - Debt Service'!AM$27/12,0)),"-")</f>
        <v>0</v>
      </c>
      <c r="AQ631" s="261">
        <f>IFERROR(IF(-SUM(AQ$20:AQ630)+AQ$15&lt;0.000001,0,IF($C631&gt;='H-32A-WP06 - Debt Service'!AN$24,'H-32A-WP06 - Debt Service'!AN$27/12,0)),"-")</f>
        <v>0</v>
      </c>
      <c r="AR631" s="261">
        <f>IFERROR(IF(-SUM(AR$20:AR630)+AR$15&lt;0.000001,0,IF($C631&gt;='H-32A-WP06 - Debt Service'!AO$24,'H-32A-WP06 - Debt Service'!AO$27/12,0)),"-")</f>
        <v>0</v>
      </c>
      <c r="AS631" s="261">
        <f>IFERROR(IF(-SUM(AS$20:AS630)+AS$15&lt;0.000001,0,IF($C631&gt;='H-32A-WP06 - Debt Service'!AP$24,'H-32A-WP06 - Debt Service'!AP$27/12,0)),"-")</f>
        <v>0</v>
      </c>
      <c r="AT631" s="261">
        <f>IFERROR(IF(-SUM(AT$20:AT630)+AT$15&lt;0.000001,0,IF($C631&gt;='H-32A-WP06 - Debt Service'!AQ$24,'H-32A-WP06 - Debt Service'!AQ$27/12,0)),"-")</f>
        <v>0</v>
      </c>
    </row>
    <row r="632" spans="2:46" x14ac:dyDescent="0.35">
      <c r="B632" s="252">
        <f t="shared" si="39"/>
        <v>2070</v>
      </c>
      <c r="C632" s="273">
        <f t="shared" si="41"/>
        <v>62094</v>
      </c>
      <c r="D632" s="273"/>
      <c r="E632" s="261">
        <f>IFERROR(IF(-SUM(E$20:E631)+E$15&lt;0.000001,0,IF($C632&gt;='H-32A-WP06 - Debt Service'!C$24,'H-32A-WP06 - Debt Service'!C$27/12,0)),"-")</f>
        <v>0</v>
      </c>
      <c r="F632" s="261">
        <f>IFERROR(IF(-SUM(F$20:F631)+F$15&lt;0.000001,0,IF($C632&gt;='H-32A-WP06 - Debt Service'!D$24,'H-32A-WP06 - Debt Service'!D$27/12,0)),"-")</f>
        <v>0</v>
      </c>
      <c r="G632" s="261">
        <f>IFERROR(IF(-SUM(G$20:G631)+G$15&lt;0.000001,0,IF($C632&gt;='H-32A-WP06 - Debt Service'!E$24,'H-32A-WP06 - Debt Service'!E$27/12,0)),"-")</f>
        <v>0</v>
      </c>
      <c r="H632" s="261">
        <f>IFERROR(IF(-SUM(H$20:H631)+H$15&lt;0.000001,0,IF($C632&gt;='H-32A-WP06 - Debt Service'!F$24,'H-32A-WP06 - Debt Service'!F$27/12,0)),"-")</f>
        <v>0</v>
      </c>
      <c r="I632" s="261">
        <f>IFERROR(IF(-SUM(I$20:I631)+I$15&lt;0.000001,0,IF($C632&gt;='H-32A-WP06 - Debt Service'!G$24,'H-32A-WP06 - Debt Service'!G$27/12,0)),"-")</f>
        <v>0</v>
      </c>
      <c r="J632" s="261">
        <f>IFERROR(IF(-SUM(J$20:J631)+J$15&lt;0.000001,0,IF($C632&gt;='H-32A-WP06 - Debt Service'!H$24,'H-32A-WP06 - Debt Service'!H$27/12,0)),"-")</f>
        <v>0</v>
      </c>
      <c r="K632" s="261">
        <f>IFERROR(IF(-SUM(K$20:K631)+K$15&lt;0.000001,0,IF($C632&gt;='H-32A-WP06 - Debt Service'!I$24,'H-32A-WP06 - Debt Service'!I$27/12,0)),"-")</f>
        <v>0</v>
      </c>
      <c r="L632" s="261">
        <f>IFERROR(IF(-SUM(L$20:L631)+L$15&lt;0.000001,0,IF($C632&gt;='H-32A-WP06 - Debt Service'!J$24,'H-32A-WP06 - Debt Service'!J$27/12,0)),"-")</f>
        <v>0</v>
      </c>
      <c r="M632" s="261">
        <f>IFERROR(IF(-SUM(M$20:M631)+M$15&lt;0.000001,0,IF($C632&gt;='H-32A-WP06 - Debt Service'!K$24,'H-32A-WP06 - Debt Service'!K$27/12,0)),"-")</f>
        <v>0</v>
      </c>
      <c r="N632" s="261"/>
      <c r="O632" s="261"/>
      <c r="P632" s="261">
        <f>IFERROR(IF(-SUM(P$20:P631)+P$15&lt;0.000001,0,IF($C632&gt;='H-32A-WP06 - Debt Service'!M$24,'H-32A-WP06 - Debt Service'!M$27/12,0)),"-")</f>
        <v>0</v>
      </c>
      <c r="Q632" s="261">
        <f>IFERROR(IF(-SUM(Q$20:Q631)+Q$15&lt;0.000001,0,IF($C632&gt;='H-32A-WP06 - Debt Service'!L$24,'H-32A-WP06 - Debt Service'!L$27/12,0)),"-")</f>
        <v>0</v>
      </c>
      <c r="R632" s="261">
        <f>IFERROR(IF(-SUM(R$20:R631)+R$15&lt;0.000001,0,IF($C632&gt;='H-32A-WP06 - Debt Service'!S$24,'H-32A-WP06 - Debt Service'!S$27/12,0)),"-")</f>
        <v>0</v>
      </c>
      <c r="S632" s="261">
        <f>IFERROR(IF(-SUM(S$20:S631)+S$15&lt;0.000001,0,IF($C632&gt;='H-32A-WP06 - Debt Service'!O$24,'H-32A-WP06 - Debt Service'!O$27/12,0)),"-")</f>
        <v>0</v>
      </c>
      <c r="T632" s="261">
        <f>IFERROR(IF(-SUM(T$20:T631)+T$15&lt;0.000001,0,IF($C632&gt;='H-32A-WP06 - Debt Service'!#REF!,'H-32A-WP06 - Debt Service'!#REF!/12,0)),"-")</f>
        <v>0</v>
      </c>
      <c r="U632" s="261">
        <f>IFERROR(IF(-SUM(U$20:U631)+U$15&lt;0.000001,0,IF($C632&gt;='H-32A-WP06 - Debt Service'!T$24,'H-32A-WP06 - Debt Service'!T$27/12,0)),"-")</f>
        <v>0</v>
      </c>
      <c r="V632" s="261">
        <f>IFERROR(IF(-SUM(V$20:V631)+V$15&lt;0.000001,0,IF($C632&gt;='H-32A-WP06 - Debt Service'!N$24,'H-32A-WP06 - Debt Service'!N$27/12,0)),"-")</f>
        <v>0</v>
      </c>
      <c r="W632" s="261">
        <f>IFERROR(IF(-SUM(W$20:W631)+W$15&lt;0.000001,0,IF($C632&gt;='H-32A-WP06 - Debt Service'!Q$24,'H-32A-WP06 - Debt Service'!Q$27/12,0)),"-")</f>
        <v>0</v>
      </c>
      <c r="X632" s="261">
        <f>IFERROR(IF(-SUM(X$20:X631)+X$15&lt;0.000001,0,IF($C632&gt;='H-32A-WP06 - Debt Service'!T$24,'H-32A-WP06 - Debt Service'!T$27/12,0)),"-")</f>
        <v>0</v>
      </c>
      <c r="Y632" s="261">
        <f>IFERROR(IF(-SUM(Y$20:Y631)+Y$15&lt;0.000001,0,IF($C632&gt;='H-32A-WP06 - Debt Service'!#REF!,'H-32A-WP06 - Debt Service'!#REF!/12,0)),"-")</f>
        <v>0</v>
      </c>
      <c r="Z632" s="261">
        <f>IFERROR(IF(-SUM(Z$20:Z631)+Z$15&lt;0.000001,0,IF($C632&gt;='H-32A-WP06 - Debt Service'!S$24,'H-32A-WP06 - Debt Service'!S$27/12,0)),"-")</f>
        <v>0</v>
      </c>
      <c r="AA632" s="261">
        <f>IFERROR(IF(-SUM(AA$20:AA631)+AA$15&lt;0.000001,0,IF($C632&gt;='H-32A-WP06 - Debt Service'!R$24,'H-32A-WP06 - Debt Service'!R$27/12,0)),"-")</f>
        <v>0</v>
      </c>
      <c r="AB632" s="261">
        <f>IFERROR(IF(-SUM(AB$20:AB631)+AB$15&lt;0.000001,0,IF($C632&gt;='H-32A-WP06 - Debt Service'!P$24,'H-32A-WP06 - Debt Service'!P$27/12,0)),"-")</f>
        <v>0</v>
      </c>
      <c r="AC632" s="261">
        <f>IFERROR(IF(-SUM(AC$20:AC631)+AC$15&lt;0.000001,0,IF($C632&gt;='H-32A-WP06 - Debt Service'!#REF!,'H-32A-WP06 - Debt Service'!#REF!/12,0)),"-")</f>
        <v>0</v>
      </c>
      <c r="AD632" s="261">
        <f>IFERROR(IF(-SUM(AD$20:AD631)+AD$15&lt;0.000001,0,IF($C632&gt;='H-32A-WP06 - Debt Service'!#REF!,'H-32A-WP06 - Debt Service'!#REF!/12,0)),"-")</f>
        <v>0</v>
      </c>
      <c r="AE632" s="261">
        <f>IFERROR(IF(-SUM(AE$20:AE631)+AE$15&lt;0.000001,0,IF($C632&gt;='H-32A-WP06 - Debt Service'!#REF!,'H-32A-WP06 - Debt Service'!#REF!/12,0)),"-")</f>
        <v>0</v>
      </c>
      <c r="AF632" s="261">
        <f>IFERROR(IF(-SUM(AF$20:AF631)+AF$15&lt;0.000001,0,IF($C632&gt;='H-32A-WP06 - Debt Service'!#REF!,'H-32A-WP06 - Debt Service'!#REF!/12,0)),"-")</f>
        <v>0</v>
      </c>
      <c r="AH632" s="252">
        <f t="shared" si="40"/>
        <v>2070</v>
      </c>
      <c r="AI632" s="273">
        <f t="shared" si="42"/>
        <v>62094</v>
      </c>
      <c r="AJ632" s="273"/>
      <c r="AK632" s="261" t="str">
        <f>IFERROR(IF(-SUM(AK$20:AK631)+AK$15&lt;0.000001,0,IF($C632&gt;='H-32A-WP06 - Debt Service'!AH$24,'H-32A-WP06 - Debt Service'!AH$27/12,0)),"-")</f>
        <v>-</v>
      </c>
      <c r="AL632" s="261">
        <f>IFERROR(IF(-SUM(AL$20:AL631)+AL$15&lt;0.000001,0,IF($C632&gt;='H-32A-WP06 - Debt Service'!AI$24,'H-32A-WP06 - Debt Service'!AI$27/12,0)),"-")</f>
        <v>0</v>
      </c>
      <c r="AM632" s="261">
        <f>IFERROR(IF(-SUM(AM$20:AM631)+AM$15&lt;0.000001,0,IF($C632&gt;='H-32A-WP06 - Debt Service'!AJ$24,'H-32A-WP06 - Debt Service'!AJ$27/12,0)),"-")</f>
        <v>0</v>
      </c>
      <c r="AN632" s="261">
        <f>IFERROR(IF(-SUM(AN$20:AN631)+AN$15&lt;0.000001,0,IF($C632&gt;='H-32A-WP06 - Debt Service'!AK$24,'H-32A-WP06 - Debt Service'!AK$27/12,0)),"-")</f>
        <v>0</v>
      </c>
      <c r="AO632" s="261">
        <f>IFERROR(IF(-SUM(AO$20:AO631)+AO$15&lt;0.000001,0,IF($C632&gt;='H-32A-WP06 - Debt Service'!AL$24,'H-32A-WP06 - Debt Service'!AL$27/12,0)),"-")</f>
        <v>0</v>
      </c>
      <c r="AP632" s="261">
        <f>IFERROR(IF(-SUM(AP$20:AP631)+AP$15&lt;0.000001,0,IF($C632&gt;='H-32A-WP06 - Debt Service'!AM$24,'H-32A-WP06 - Debt Service'!AM$27/12,0)),"-")</f>
        <v>0</v>
      </c>
      <c r="AQ632" s="261">
        <f>IFERROR(IF(-SUM(AQ$20:AQ631)+AQ$15&lt;0.000001,0,IF($C632&gt;='H-32A-WP06 - Debt Service'!AN$24,'H-32A-WP06 - Debt Service'!AN$27/12,0)),"-")</f>
        <v>0</v>
      </c>
      <c r="AR632" s="261">
        <f>IFERROR(IF(-SUM(AR$20:AR631)+AR$15&lt;0.000001,0,IF($C632&gt;='H-32A-WP06 - Debt Service'!AO$24,'H-32A-WP06 - Debt Service'!AO$27/12,0)),"-")</f>
        <v>0</v>
      </c>
      <c r="AS632" s="261">
        <f>IFERROR(IF(-SUM(AS$20:AS631)+AS$15&lt;0.000001,0,IF($C632&gt;='H-32A-WP06 - Debt Service'!AP$24,'H-32A-WP06 - Debt Service'!AP$27/12,0)),"-")</f>
        <v>0</v>
      </c>
      <c r="AT632" s="261">
        <f>IFERROR(IF(-SUM(AT$20:AT631)+AT$15&lt;0.000001,0,IF($C632&gt;='H-32A-WP06 - Debt Service'!AQ$24,'H-32A-WP06 - Debt Service'!AQ$27/12,0)),"-")</f>
        <v>0</v>
      </c>
    </row>
    <row r="633" spans="2:46" x14ac:dyDescent="0.35">
      <c r="B633" s="252">
        <f t="shared" si="39"/>
        <v>2070</v>
      </c>
      <c r="C633" s="273">
        <f t="shared" si="41"/>
        <v>62125</v>
      </c>
      <c r="D633" s="273"/>
      <c r="E633" s="261">
        <f>IFERROR(IF(-SUM(E$20:E632)+E$15&lt;0.000001,0,IF($C633&gt;='H-32A-WP06 - Debt Service'!C$24,'H-32A-WP06 - Debt Service'!C$27/12,0)),"-")</f>
        <v>0</v>
      </c>
      <c r="F633" s="261">
        <f>IFERROR(IF(-SUM(F$20:F632)+F$15&lt;0.000001,0,IF($C633&gt;='H-32A-WP06 - Debt Service'!D$24,'H-32A-WP06 - Debt Service'!D$27/12,0)),"-")</f>
        <v>0</v>
      </c>
      <c r="G633" s="261">
        <f>IFERROR(IF(-SUM(G$20:G632)+G$15&lt;0.000001,0,IF($C633&gt;='H-32A-WP06 - Debt Service'!E$24,'H-32A-WP06 - Debt Service'!E$27/12,0)),"-")</f>
        <v>0</v>
      </c>
      <c r="H633" s="261">
        <f>IFERROR(IF(-SUM(H$20:H632)+H$15&lt;0.000001,0,IF($C633&gt;='H-32A-WP06 - Debt Service'!F$24,'H-32A-WP06 - Debt Service'!F$27/12,0)),"-")</f>
        <v>0</v>
      </c>
      <c r="I633" s="261">
        <f>IFERROR(IF(-SUM(I$20:I632)+I$15&lt;0.000001,0,IF($C633&gt;='H-32A-WP06 - Debt Service'!G$24,'H-32A-WP06 - Debt Service'!G$27/12,0)),"-")</f>
        <v>0</v>
      </c>
      <c r="J633" s="261">
        <f>IFERROR(IF(-SUM(J$20:J632)+J$15&lt;0.000001,0,IF($C633&gt;='H-32A-WP06 - Debt Service'!H$24,'H-32A-WP06 - Debt Service'!H$27/12,0)),"-")</f>
        <v>0</v>
      </c>
      <c r="K633" s="261">
        <f>IFERROR(IF(-SUM(K$20:K632)+K$15&lt;0.000001,0,IF($C633&gt;='H-32A-WP06 - Debt Service'!I$24,'H-32A-WP06 - Debt Service'!I$27/12,0)),"-")</f>
        <v>0</v>
      </c>
      <c r="L633" s="261">
        <f>IFERROR(IF(-SUM(L$20:L632)+L$15&lt;0.000001,0,IF($C633&gt;='H-32A-WP06 - Debt Service'!J$24,'H-32A-WP06 - Debt Service'!J$27/12,0)),"-")</f>
        <v>0</v>
      </c>
      <c r="M633" s="261">
        <f>IFERROR(IF(-SUM(M$20:M632)+M$15&lt;0.000001,0,IF($C633&gt;='H-32A-WP06 - Debt Service'!K$24,'H-32A-WP06 - Debt Service'!K$27/12,0)),"-")</f>
        <v>0</v>
      </c>
      <c r="N633" s="261"/>
      <c r="O633" s="261"/>
      <c r="P633" s="261">
        <f>IFERROR(IF(-SUM(P$20:P632)+P$15&lt;0.000001,0,IF($C633&gt;='H-32A-WP06 - Debt Service'!M$24,'H-32A-WP06 - Debt Service'!M$27/12,0)),"-")</f>
        <v>0</v>
      </c>
      <c r="Q633" s="261">
        <f>IFERROR(IF(-SUM(Q$20:Q632)+Q$15&lt;0.000001,0,IF($C633&gt;='H-32A-WP06 - Debt Service'!L$24,'H-32A-WP06 - Debt Service'!L$27/12,0)),"-")</f>
        <v>0</v>
      </c>
      <c r="R633" s="261">
        <f>IFERROR(IF(-SUM(R$20:R632)+R$15&lt;0.000001,0,IF($C633&gt;='H-32A-WP06 - Debt Service'!S$24,'H-32A-WP06 - Debt Service'!S$27/12,0)),"-")</f>
        <v>0</v>
      </c>
      <c r="S633" s="261">
        <f>IFERROR(IF(-SUM(S$20:S632)+S$15&lt;0.000001,0,IF($C633&gt;='H-32A-WP06 - Debt Service'!O$24,'H-32A-WP06 - Debt Service'!O$27/12,0)),"-")</f>
        <v>0</v>
      </c>
      <c r="T633" s="261">
        <f>IFERROR(IF(-SUM(T$20:T632)+T$15&lt;0.000001,0,IF($C633&gt;='H-32A-WP06 - Debt Service'!#REF!,'H-32A-WP06 - Debt Service'!#REF!/12,0)),"-")</f>
        <v>0</v>
      </c>
      <c r="U633" s="261">
        <f>IFERROR(IF(-SUM(U$20:U632)+U$15&lt;0.000001,0,IF($C633&gt;='H-32A-WP06 - Debt Service'!T$24,'H-32A-WP06 - Debt Service'!T$27/12,0)),"-")</f>
        <v>0</v>
      </c>
      <c r="V633" s="261">
        <f>IFERROR(IF(-SUM(V$20:V632)+V$15&lt;0.000001,0,IF($C633&gt;='H-32A-WP06 - Debt Service'!N$24,'H-32A-WP06 - Debt Service'!N$27/12,0)),"-")</f>
        <v>0</v>
      </c>
      <c r="W633" s="261">
        <f>IFERROR(IF(-SUM(W$20:W632)+W$15&lt;0.000001,0,IF($C633&gt;='H-32A-WP06 - Debt Service'!Q$24,'H-32A-WP06 - Debt Service'!Q$27/12,0)),"-")</f>
        <v>0</v>
      </c>
      <c r="X633" s="261">
        <f>IFERROR(IF(-SUM(X$20:X632)+X$15&lt;0.000001,0,IF($C633&gt;='H-32A-WP06 - Debt Service'!T$24,'H-32A-WP06 - Debt Service'!T$27/12,0)),"-")</f>
        <v>0</v>
      </c>
      <c r="Y633" s="261">
        <f>IFERROR(IF(-SUM(Y$20:Y632)+Y$15&lt;0.000001,0,IF($C633&gt;='H-32A-WP06 - Debt Service'!#REF!,'H-32A-WP06 - Debt Service'!#REF!/12,0)),"-")</f>
        <v>0</v>
      </c>
      <c r="Z633" s="261">
        <f>IFERROR(IF(-SUM(Z$20:Z632)+Z$15&lt;0.000001,0,IF($C633&gt;='H-32A-WP06 - Debt Service'!S$24,'H-32A-WP06 - Debt Service'!S$27/12,0)),"-")</f>
        <v>0</v>
      </c>
      <c r="AA633" s="261">
        <f>IFERROR(IF(-SUM(AA$20:AA632)+AA$15&lt;0.000001,0,IF($C633&gt;='H-32A-WP06 - Debt Service'!R$24,'H-32A-WP06 - Debt Service'!R$27/12,0)),"-")</f>
        <v>0</v>
      </c>
      <c r="AB633" s="261">
        <f>IFERROR(IF(-SUM(AB$20:AB632)+AB$15&lt;0.000001,0,IF($C633&gt;='H-32A-WP06 - Debt Service'!P$24,'H-32A-WP06 - Debt Service'!P$27/12,0)),"-")</f>
        <v>0</v>
      </c>
      <c r="AC633" s="261">
        <f>IFERROR(IF(-SUM(AC$20:AC632)+AC$15&lt;0.000001,0,IF($C633&gt;='H-32A-WP06 - Debt Service'!#REF!,'H-32A-WP06 - Debt Service'!#REF!/12,0)),"-")</f>
        <v>0</v>
      </c>
      <c r="AD633" s="261">
        <f>IFERROR(IF(-SUM(AD$20:AD632)+AD$15&lt;0.000001,0,IF($C633&gt;='H-32A-WP06 - Debt Service'!#REF!,'H-32A-WP06 - Debt Service'!#REF!/12,0)),"-")</f>
        <v>0</v>
      </c>
      <c r="AE633" s="261">
        <f>IFERROR(IF(-SUM(AE$20:AE632)+AE$15&lt;0.000001,0,IF($C633&gt;='H-32A-WP06 - Debt Service'!#REF!,'H-32A-WP06 - Debt Service'!#REF!/12,0)),"-")</f>
        <v>0</v>
      </c>
      <c r="AF633" s="261">
        <f>IFERROR(IF(-SUM(AF$20:AF632)+AF$15&lt;0.000001,0,IF($C633&gt;='H-32A-WP06 - Debt Service'!#REF!,'H-32A-WP06 - Debt Service'!#REF!/12,0)),"-")</f>
        <v>0</v>
      </c>
      <c r="AH633" s="252">
        <f t="shared" si="40"/>
        <v>2070</v>
      </c>
      <c r="AI633" s="273">
        <f t="shared" si="42"/>
        <v>62125</v>
      </c>
      <c r="AJ633" s="273"/>
      <c r="AK633" s="261" t="str">
        <f>IFERROR(IF(-SUM(AK$20:AK632)+AK$15&lt;0.000001,0,IF($C633&gt;='H-32A-WP06 - Debt Service'!AH$24,'H-32A-WP06 - Debt Service'!AH$27/12,0)),"-")</f>
        <v>-</v>
      </c>
      <c r="AL633" s="261">
        <f>IFERROR(IF(-SUM(AL$20:AL632)+AL$15&lt;0.000001,0,IF($C633&gt;='H-32A-WP06 - Debt Service'!AI$24,'H-32A-WP06 - Debt Service'!AI$27/12,0)),"-")</f>
        <v>0</v>
      </c>
      <c r="AM633" s="261">
        <f>IFERROR(IF(-SUM(AM$20:AM632)+AM$15&lt;0.000001,0,IF($C633&gt;='H-32A-WP06 - Debt Service'!AJ$24,'H-32A-WP06 - Debt Service'!AJ$27/12,0)),"-")</f>
        <v>0</v>
      </c>
      <c r="AN633" s="261">
        <f>IFERROR(IF(-SUM(AN$20:AN632)+AN$15&lt;0.000001,0,IF($C633&gt;='H-32A-WP06 - Debt Service'!AK$24,'H-32A-WP06 - Debt Service'!AK$27/12,0)),"-")</f>
        <v>0</v>
      </c>
      <c r="AO633" s="261">
        <f>IFERROR(IF(-SUM(AO$20:AO632)+AO$15&lt;0.000001,0,IF($C633&gt;='H-32A-WP06 - Debt Service'!AL$24,'H-32A-WP06 - Debt Service'!AL$27/12,0)),"-")</f>
        <v>0</v>
      </c>
      <c r="AP633" s="261">
        <f>IFERROR(IF(-SUM(AP$20:AP632)+AP$15&lt;0.000001,0,IF($C633&gt;='H-32A-WP06 - Debt Service'!AM$24,'H-32A-WP06 - Debt Service'!AM$27/12,0)),"-")</f>
        <v>0</v>
      </c>
      <c r="AQ633" s="261">
        <f>IFERROR(IF(-SUM(AQ$20:AQ632)+AQ$15&lt;0.000001,0,IF($C633&gt;='H-32A-WP06 - Debt Service'!AN$24,'H-32A-WP06 - Debt Service'!AN$27/12,0)),"-")</f>
        <v>0</v>
      </c>
      <c r="AR633" s="261">
        <f>IFERROR(IF(-SUM(AR$20:AR632)+AR$15&lt;0.000001,0,IF($C633&gt;='H-32A-WP06 - Debt Service'!AO$24,'H-32A-WP06 - Debt Service'!AO$27/12,0)),"-")</f>
        <v>0</v>
      </c>
      <c r="AS633" s="261">
        <f>IFERROR(IF(-SUM(AS$20:AS632)+AS$15&lt;0.000001,0,IF($C633&gt;='H-32A-WP06 - Debt Service'!AP$24,'H-32A-WP06 - Debt Service'!AP$27/12,0)),"-")</f>
        <v>0</v>
      </c>
      <c r="AT633" s="261">
        <f>IFERROR(IF(-SUM(AT$20:AT632)+AT$15&lt;0.000001,0,IF($C633&gt;='H-32A-WP06 - Debt Service'!AQ$24,'H-32A-WP06 - Debt Service'!AQ$27/12,0)),"-")</f>
        <v>0</v>
      </c>
    </row>
    <row r="634" spans="2:46" x14ac:dyDescent="0.35">
      <c r="B634" s="252">
        <f t="shared" si="39"/>
        <v>2070</v>
      </c>
      <c r="C634" s="273">
        <f t="shared" si="41"/>
        <v>62153</v>
      </c>
      <c r="D634" s="273"/>
      <c r="E634" s="261">
        <f>IFERROR(IF(-SUM(E$20:E633)+E$15&lt;0.000001,0,IF($C634&gt;='H-32A-WP06 - Debt Service'!C$24,'H-32A-WP06 - Debt Service'!C$27/12,0)),"-")</f>
        <v>0</v>
      </c>
      <c r="F634" s="261">
        <f>IFERROR(IF(-SUM(F$20:F633)+F$15&lt;0.000001,0,IF($C634&gt;='H-32A-WP06 - Debt Service'!D$24,'H-32A-WP06 - Debt Service'!D$27/12,0)),"-")</f>
        <v>0</v>
      </c>
      <c r="G634" s="261">
        <f>IFERROR(IF(-SUM(G$20:G633)+G$15&lt;0.000001,0,IF($C634&gt;='H-32A-WP06 - Debt Service'!E$24,'H-32A-WP06 - Debt Service'!E$27/12,0)),"-")</f>
        <v>0</v>
      </c>
      <c r="H634" s="261">
        <f>IFERROR(IF(-SUM(H$20:H633)+H$15&lt;0.000001,0,IF($C634&gt;='H-32A-WP06 - Debt Service'!F$24,'H-32A-WP06 - Debt Service'!F$27/12,0)),"-")</f>
        <v>0</v>
      </c>
      <c r="I634" s="261">
        <f>IFERROR(IF(-SUM(I$20:I633)+I$15&lt;0.000001,0,IF($C634&gt;='H-32A-WP06 - Debt Service'!G$24,'H-32A-WP06 - Debt Service'!G$27/12,0)),"-")</f>
        <v>0</v>
      </c>
      <c r="J634" s="261">
        <f>IFERROR(IF(-SUM(J$20:J633)+J$15&lt;0.000001,0,IF($C634&gt;='H-32A-WP06 - Debt Service'!H$24,'H-32A-WP06 - Debt Service'!H$27/12,0)),"-")</f>
        <v>0</v>
      </c>
      <c r="K634" s="261">
        <f>IFERROR(IF(-SUM(K$20:K633)+K$15&lt;0.000001,0,IF($C634&gt;='H-32A-WP06 - Debt Service'!I$24,'H-32A-WP06 - Debt Service'!I$27/12,0)),"-")</f>
        <v>0</v>
      </c>
      <c r="L634" s="261">
        <f>IFERROR(IF(-SUM(L$20:L633)+L$15&lt;0.000001,0,IF($C634&gt;='H-32A-WP06 - Debt Service'!J$24,'H-32A-WP06 - Debt Service'!J$27/12,0)),"-")</f>
        <v>0</v>
      </c>
      <c r="M634" s="261">
        <f>IFERROR(IF(-SUM(M$20:M633)+M$15&lt;0.000001,0,IF($C634&gt;='H-32A-WP06 - Debt Service'!K$24,'H-32A-WP06 - Debt Service'!K$27/12,0)),"-")</f>
        <v>0</v>
      </c>
      <c r="N634" s="261"/>
      <c r="O634" s="261"/>
      <c r="P634" s="261">
        <f>IFERROR(IF(-SUM(P$20:P633)+P$15&lt;0.000001,0,IF($C634&gt;='H-32A-WP06 - Debt Service'!M$24,'H-32A-WP06 - Debt Service'!M$27/12,0)),"-")</f>
        <v>0</v>
      </c>
      <c r="Q634" s="261">
        <f>IFERROR(IF(-SUM(Q$20:Q633)+Q$15&lt;0.000001,0,IF($C634&gt;='H-32A-WP06 - Debt Service'!L$24,'H-32A-WP06 - Debt Service'!L$27/12,0)),"-")</f>
        <v>0</v>
      </c>
      <c r="R634" s="261">
        <f>IFERROR(IF(-SUM(R$20:R633)+R$15&lt;0.000001,0,IF($C634&gt;='H-32A-WP06 - Debt Service'!S$24,'H-32A-WP06 - Debt Service'!S$27/12,0)),"-")</f>
        <v>0</v>
      </c>
      <c r="S634" s="261">
        <f>IFERROR(IF(-SUM(S$20:S633)+S$15&lt;0.000001,0,IF($C634&gt;='H-32A-WP06 - Debt Service'!O$24,'H-32A-WP06 - Debt Service'!O$27/12,0)),"-")</f>
        <v>0</v>
      </c>
      <c r="T634" s="261">
        <f>IFERROR(IF(-SUM(T$20:T633)+T$15&lt;0.000001,0,IF($C634&gt;='H-32A-WP06 - Debt Service'!#REF!,'H-32A-WP06 - Debt Service'!#REF!/12,0)),"-")</f>
        <v>0</v>
      </c>
      <c r="U634" s="261">
        <f>IFERROR(IF(-SUM(U$20:U633)+U$15&lt;0.000001,0,IF($C634&gt;='H-32A-WP06 - Debt Service'!T$24,'H-32A-WP06 - Debt Service'!T$27/12,0)),"-")</f>
        <v>0</v>
      </c>
      <c r="V634" s="261">
        <f>IFERROR(IF(-SUM(V$20:V633)+V$15&lt;0.000001,0,IF($C634&gt;='H-32A-WP06 - Debt Service'!N$24,'H-32A-WP06 - Debt Service'!N$27/12,0)),"-")</f>
        <v>0</v>
      </c>
      <c r="W634" s="261">
        <f>IFERROR(IF(-SUM(W$20:W633)+W$15&lt;0.000001,0,IF($C634&gt;='H-32A-WP06 - Debt Service'!Q$24,'H-32A-WP06 - Debt Service'!Q$27/12,0)),"-")</f>
        <v>0</v>
      </c>
      <c r="X634" s="261">
        <f>IFERROR(IF(-SUM(X$20:X633)+X$15&lt;0.000001,0,IF($C634&gt;='H-32A-WP06 - Debt Service'!T$24,'H-32A-WP06 - Debt Service'!T$27/12,0)),"-")</f>
        <v>0</v>
      </c>
      <c r="Y634" s="261">
        <f>IFERROR(IF(-SUM(Y$20:Y633)+Y$15&lt;0.000001,0,IF($C634&gt;='H-32A-WP06 - Debt Service'!#REF!,'H-32A-WP06 - Debt Service'!#REF!/12,0)),"-")</f>
        <v>0</v>
      </c>
      <c r="Z634" s="261">
        <f>IFERROR(IF(-SUM(Z$20:Z633)+Z$15&lt;0.000001,0,IF($C634&gt;='H-32A-WP06 - Debt Service'!S$24,'H-32A-WP06 - Debt Service'!S$27/12,0)),"-")</f>
        <v>0</v>
      </c>
      <c r="AA634" s="261">
        <f>IFERROR(IF(-SUM(AA$20:AA633)+AA$15&lt;0.000001,0,IF($C634&gt;='H-32A-WP06 - Debt Service'!R$24,'H-32A-WP06 - Debt Service'!R$27/12,0)),"-")</f>
        <v>0</v>
      </c>
      <c r="AB634" s="261">
        <f>IFERROR(IF(-SUM(AB$20:AB633)+AB$15&lt;0.000001,0,IF($C634&gt;='H-32A-WP06 - Debt Service'!P$24,'H-32A-WP06 - Debt Service'!P$27/12,0)),"-")</f>
        <v>0</v>
      </c>
      <c r="AC634" s="261">
        <f>IFERROR(IF(-SUM(AC$20:AC633)+AC$15&lt;0.000001,0,IF($C634&gt;='H-32A-WP06 - Debt Service'!#REF!,'H-32A-WP06 - Debt Service'!#REF!/12,0)),"-")</f>
        <v>0</v>
      </c>
      <c r="AD634" s="261">
        <f>IFERROR(IF(-SUM(AD$20:AD633)+AD$15&lt;0.000001,0,IF($C634&gt;='H-32A-WP06 - Debt Service'!#REF!,'H-32A-WP06 - Debt Service'!#REF!/12,0)),"-")</f>
        <v>0</v>
      </c>
      <c r="AE634" s="261">
        <f>IFERROR(IF(-SUM(AE$20:AE633)+AE$15&lt;0.000001,0,IF($C634&gt;='H-32A-WP06 - Debt Service'!#REF!,'H-32A-WP06 - Debt Service'!#REF!/12,0)),"-")</f>
        <v>0</v>
      </c>
      <c r="AF634" s="261">
        <f>IFERROR(IF(-SUM(AF$20:AF633)+AF$15&lt;0.000001,0,IF($C634&gt;='H-32A-WP06 - Debt Service'!#REF!,'H-32A-WP06 - Debt Service'!#REF!/12,0)),"-")</f>
        <v>0</v>
      </c>
      <c r="AH634" s="252">
        <f t="shared" si="40"/>
        <v>2070</v>
      </c>
      <c r="AI634" s="273">
        <f t="shared" si="42"/>
        <v>62153</v>
      </c>
      <c r="AJ634" s="273"/>
      <c r="AK634" s="261" t="str">
        <f>IFERROR(IF(-SUM(AK$20:AK633)+AK$15&lt;0.000001,0,IF($C634&gt;='H-32A-WP06 - Debt Service'!AH$24,'H-32A-WP06 - Debt Service'!AH$27/12,0)),"-")</f>
        <v>-</v>
      </c>
      <c r="AL634" s="261">
        <f>IFERROR(IF(-SUM(AL$20:AL633)+AL$15&lt;0.000001,0,IF($C634&gt;='H-32A-WP06 - Debt Service'!AI$24,'H-32A-WP06 - Debt Service'!AI$27/12,0)),"-")</f>
        <v>0</v>
      </c>
      <c r="AM634" s="261">
        <f>IFERROR(IF(-SUM(AM$20:AM633)+AM$15&lt;0.000001,0,IF($C634&gt;='H-32A-WP06 - Debt Service'!AJ$24,'H-32A-WP06 - Debt Service'!AJ$27/12,0)),"-")</f>
        <v>0</v>
      </c>
      <c r="AN634" s="261">
        <f>IFERROR(IF(-SUM(AN$20:AN633)+AN$15&lt;0.000001,0,IF($C634&gt;='H-32A-WP06 - Debt Service'!AK$24,'H-32A-WP06 - Debt Service'!AK$27/12,0)),"-")</f>
        <v>0</v>
      </c>
      <c r="AO634" s="261">
        <f>IFERROR(IF(-SUM(AO$20:AO633)+AO$15&lt;0.000001,0,IF($C634&gt;='H-32A-WP06 - Debt Service'!AL$24,'H-32A-WP06 - Debt Service'!AL$27/12,0)),"-")</f>
        <v>0</v>
      </c>
      <c r="AP634" s="261">
        <f>IFERROR(IF(-SUM(AP$20:AP633)+AP$15&lt;0.000001,0,IF($C634&gt;='H-32A-WP06 - Debt Service'!AM$24,'H-32A-WP06 - Debt Service'!AM$27/12,0)),"-")</f>
        <v>0</v>
      </c>
      <c r="AQ634" s="261">
        <f>IFERROR(IF(-SUM(AQ$20:AQ633)+AQ$15&lt;0.000001,0,IF($C634&gt;='H-32A-WP06 - Debt Service'!AN$24,'H-32A-WP06 - Debt Service'!AN$27/12,0)),"-")</f>
        <v>0</v>
      </c>
      <c r="AR634" s="261">
        <f>IFERROR(IF(-SUM(AR$20:AR633)+AR$15&lt;0.000001,0,IF($C634&gt;='H-32A-WP06 - Debt Service'!AO$24,'H-32A-WP06 - Debt Service'!AO$27/12,0)),"-")</f>
        <v>0</v>
      </c>
      <c r="AS634" s="261">
        <f>IFERROR(IF(-SUM(AS$20:AS633)+AS$15&lt;0.000001,0,IF($C634&gt;='H-32A-WP06 - Debt Service'!AP$24,'H-32A-WP06 - Debt Service'!AP$27/12,0)),"-")</f>
        <v>0</v>
      </c>
      <c r="AT634" s="261">
        <f>IFERROR(IF(-SUM(AT$20:AT633)+AT$15&lt;0.000001,0,IF($C634&gt;='H-32A-WP06 - Debt Service'!AQ$24,'H-32A-WP06 - Debt Service'!AQ$27/12,0)),"-")</f>
        <v>0</v>
      </c>
    </row>
    <row r="635" spans="2:46" x14ac:dyDescent="0.35">
      <c r="B635" s="252">
        <f t="shared" si="39"/>
        <v>2070</v>
      </c>
      <c r="C635" s="273">
        <f t="shared" si="41"/>
        <v>62184</v>
      </c>
      <c r="D635" s="273"/>
      <c r="E635" s="261">
        <f>IFERROR(IF(-SUM(E$20:E634)+E$15&lt;0.000001,0,IF($C635&gt;='H-32A-WP06 - Debt Service'!C$24,'H-32A-WP06 - Debt Service'!C$27/12,0)),"-")</f>
        <v>0</v>
      </c>
      <c r="F635" s="261">
        <f>IFERROR(IF(-SUM(F$20:F634)+F$15&lt;0.000001,0,IF($C635&gt;='H-32A-WP06 - Debt Service'!D$24,'H-32A-WP06 - Debt Service'!D$27/12,0)),"-")</f>
        <v>0</v>
      </c>
      <c r="G635" s="261">
        <f>IFERROR(IF(-SUM(G$20:G634)+G$15&lt;0.000001,0,IF($C635&gt;='H-32A-WP06 - Debt Service'!E$24,'H-32A-WP06 - Debt Service'!E$27/12,0)),"-")</f>
        <v>0</v>
      </c>
      <c r="H635" s="261">
        <f>IFERROR(IF(-SUM(H$20:H634)+H$15&lt;0.000001,0,IF($C635&gt;='H-32A-WP06 - Debt Service'!F$24,'H-32A-WP06 - Debt Service'!F$27/12,0)),"-")</f>
        <v>0</v>
      </c>
      <c r="I635" s="261">
        <f>IFERROR(IF(-SUM(I$20:I634)+I$15&lt;0.000001,0,IF($C635&gt;='H-32A-WP06 - Debt Service'!G$24,'H-32A-WP06 - Debt Service'!G$27/12,0)),"-")</f>
        <v>0</v>
      </c>
      <c r="J635" s="261">
        <f>IFERROR(IF(-SUM(J$20:J634)+J$15&lt;0.000001,0,IF($C635&gt;='H-32A-WP06 - Debt Service'!H$24,'H-32A-WP06 - Debt Service'!H$27/12,0)),"-")</f>
        <v>0</v>
      </c>
      <c r="K635" s="261">
        <f>IFERROR(IF(-SUM(K$20:K634)+K$15&lt;0.000001,0,IF($C635&gt;='H-32A-WP06 - Debt Service'!I$24,'H-32A-WP06 - Debt Service'!I$27/12,0)),"-")</f>
        <v>0</v>
      </c>
      <c r="L635" s="261">
        <f>IFERROR(IF(-SUM(L$20:L634)+L$15&lt;0.000001,0,IF($C635&gt;='H-32A-WP06 - Debt Service'!J$24,'H-32A-WP06 - Debt Service'!J$27/12,0)),"-")</f>
        <v>0</v>
      </c>
      <c r="M635" s="261">
        <f>IFERROR(IF(-SUM(M$20:M634)+M$15&lt;0.000001,0,IF($C635&gt;='H-32A-WP06 - Debt Service'!K$24,'H-32A-WP06 - Debt Service'!K$27/12,0)),"-")</f>
        <v>0</v>
      </c>
      <c r="N635" s="261"/>
      <c r="O635" s="261"/>
      <c r="P635" s="261">
        <f>IFERROR(IF(-SUM(P$20:P634)+P$15&lt;0.000001,0,IF($C635&gt;='H-32A-WP06 - Debt Service'!M$24,'H-32A-WP06 - Debt Service'!M$27/12,0)),"-")</f>
        <v>0</v>
      </c>
      <c r="Q635" s="261">
        <f>IFERROR(IF(-SUM(Q$20:Q634)+Q$15&lt;0.000001,0,IF($C635&gt;='H-32A-WP06 - Debt Service'!L$24,'H-32A-WP06 - Debt Service'!L$27/12,0)),"-")</f>
        <v>0</v>
      </c>
      <c r="R635" s="261">
        <f>IFERROR(IF(-SUM(R$20:R634)+R$15&lt;0.000001,0,IF($C635&gt;='H-32A-WP06 - Debt Service'!S$24,'H-32A-WP06 - Debt Service'!S$27/12,0)),"-")</f>
        <v>0</v>
      </c>
      <c r="S635" s="261">
        <f>IFERROR(IF(-SUM(S$20:S634)+S$15&lt;0.000001,0,IF($C635&gt;='H-32A-WP06 - Debt Service'!O$24,'H-32A-WP06 - Debt Service'!O$27/12,0)),"-")</f>
        <v>0</v>
      </c>
      <c r="T635" s="261">
        <f>IFERROR(IF(-SUM(T$20:T634)+T$15&lt;0.000001,0,IF($C635&gt;='H-32A-WP06 - Debt Service'!#REF!,'H-32A-WP06 - Debt Service'!#REF!/12,0)),"-")</f>
        <v>0</v>
      </c>
      <c r="U635" s="261">
        <f>IFERROR(IF(-SUM(U$20:U634)+U$15&lt;0.000001,0,IF($C635&gt;='H-32A-WP06 - Debt Service'!T$24,'H-32A-WP06 - Debt Service'!T$27/12,0)),"-")</f>
        <v>0</v>
      </c>
      <c r="V635" s="261">
        <f>IFERROR(IF(-SUM(V$20:V634)+V$15&lt;0.000001,0,IF($C635&gt;='H-32A-WP06 - Debt Service'!N$24,'H-32A-WP06 - Debt Service'!N$27/12,0)),"-")</f>
        <v>0</v>
      </c>
      <c r="W635" s="261">
        <f>IFERROR(IF(-SUM(W$20:W634)+W$15&lt;0.000001,0,IF($C635&gt;='H-32A-WP06 - Debt Service'!Q$24,'H-32A-WP06 - Debt Service'!Q$27/12,0)),"-")</f>
        <v>0</v>
      </c>
      <c r="X635" s="261">
        <f>IFERROR(IF(-SUM(X$20:X634)+X$15&lt;0.000001,0,IF($C635&gt;='H-32A-WP06 - Debt Service'!T$24,'H-32A-WP06 - Debt Service'!T$27/12,0)),"-")</f>
        <v>0</v>
      </c>
      <c r="Y635" s="261">
        <f>IFERROR(IF(-SUM(Y$20:Y634)+Y$15&lt;0.000001,0,IF($C635&gt;='H-32A-WP06 - Debt Service'!#REF!,'H-32A-WP06 - Debt Service'!#REF!/12,0)),"-")</f>
        <v>0</v>
      </c>
      <c r="Z635" s="261">
        <f>IFERROR(IF(-SUM(Z$20:Z634)+Z$15&lt;0.000001,0,IF($C635&gt;='H-32A-WP06 - Debt Service'!S$24,'H-32A-WP06 - Debt Service'!S$27/12,0)),"-")</f>
        <v>0</v>
      </c>
      <c r="AA635" s="261">
        <f>IFERROR(IF(-SUM(AA$20:AA634)+AA$15&lt;0.000001,0,IF($C635&gt;='H-32A-WP06 - Debt Service'!R$24,'H-32A-WP06 - Debt Service'!R$27/12,0)),"-")</f>
        <v>0</v>
      </c>
      <c r="AB635" s="261">
        <f>IFERROR(IF(-SUM(AB$20:AB634)+AB$15&lt;0.000001,0,IF($C635&gt;='H-32A-WP06 - Debt Service'!P$24,'H-32A-WP06 - Debt Service'!P$27/12,0)),"-")</f>
        <v>0</v>
      </c>
      <c r="AC635" s="261">
        <f>IFERROR(IF(-SUM(AC$20:AC634)+AC$15&lt;0.000001,0,IF($C635&gt;='H-32A-WP06 - Debt Service'!#REF!,'H-32A-WP06 - Debt Service'!#REF!/12,0)),"-")</f>
        <v>0</v>
      </c>
      <c r="AD635" s="261">
        <f>IFERROR(IF(-SUM(AD$20:AD634)+AD$15&lt;0.000001,0,IF($C635&gt;='H-32A-WP06 - Debt Service'!#REF!,'H-32A-WP06 - Debt Service'!#REF!/12,0)),"-")</f>
        <v>0</v>
      </c>
      <c r="AE635" s="261">
        <f>IFERROR(IF(-SUM(AE$20:AE634)+AE$15&lt;0.000001,0,IF($C635&gt;='H-32A-WP06 - Debt Service'!#REF!,'H-32A-WP06 - Debt Service'!#REF!/12,0)),"-")</f>
        <v>0</v>
      </c>
      <c r="AF635" s="261">
        <f>IFERROR(IF(-SUM(AF$20:AF634)+AF$15&lt;0.000001,0,IF($C635&gt;='H-32A-WP06 - Debt Service'!#REF!,'H-32A-WP06 - Debt Service'!#REF!/12,0)),"-")</f>
        <v>0</v>
      </c>
      <c r="AH635" s="252">
        <f t="shared" si="40"/>
        <v>2070</v>
      </c>
      <c r="AI635" s="273">
        <f t="shared" si="42"/>
        <v>62184</v>
      </c>
      <c r="AJ635" s="273"/>
      <c r="AK635" s="261" t="str">
        <f>IFERROR(IF(-SUM(AK$20:AK634)+AK$15&lt;0.000001,0,IF($C635&gt;='H-32A-WP06 - Debt Service'!AH$24,'H-32A-WP06 - Debt Service'!AH$27/12,0)),"-")</f>
        <v>-</v>
      </c>
      <c r="AL635" s="261">
        <f>IFERROR(IF(-SUM(AL$20:AL634)+AL$15&lt;0.000001,0,IF($C635&gt;='H-32A-WP06 - Debt Service'!AI$24,'H-32A-WP06 - Debt Service'!AI$27/12,0)),"-")</f>
        <v>0</v>
      </c>
      <c r="AM635" s="261">
        <f>IFERROR(IF(-SUM(AM$20:AM634)+AM$15&lt;0.000001,0,IF($C635&gt;='H-32A-WP06 - Debt Service'!AJ$24,'H-32A-WP06 - Debt Service'!AJ$27/12,0)),"-")</f>
        <v>0</v>
      </c>
      <c r="AN635" s="261">
        <f>IFERROR(IF(-SUM(AN$20:AN634)+AN$15&lt;0.000001,0,IF($C635&gt;='H-32A-WP06 - Debt Service'!AK$24,'H-32A-WP06 - Debt Service'!AK$27/12,0)),"-")</f>
        <v>0</v>
      </c>
      <c r="AO635" s="261">
        <f>IFERROR(IF(-SUM(AO$20:AO634)+AO$15&lt;0.000001,0,IF($C635&gt;='H-32A-WP06 - Debt Service'!AL$24,'H-32A-WP06 - Debt Service'!AL$27/12,0)),"-")</f>
        <v>0</v>
      </c>
      <c r="AP635" s="261">
        <f>IFERROR(IF(-SUM(AP$20:AP634)+AP$15&lt;0.000001,0,IF($C635&gt;='H-32A-WP06 - Debt Service'!AM$24,'H-32A-WP06 - Debt Service'!AM$27/12,0)),"-")</f>
        <v>0</v>
      </c>
      <c r="AQ635" s="261">
        <f>IFERROR(IF(-SUM(AQ$20:AQ634)+AQ$15&lt;0.000001,0,IF($C635&gt;='H-32A-WP06 - Debt Service'!AN$24,'H-32A-WP06 - Debt Service'!AN$27/12,0)),"-")</f>
        <v>0</v>
      </c>
      <c r="AR635" s="261">
        <f>IFERROR(IF(-SUM(AR$20:AR634)+AR$15&lt;0.000001,0,IF($C635&gt;='H-32A-WP06 - Debt Service'!AO$24,'H-32A-WP06 - Debt Service'!AO$27/12,0)),"-")</f>
        <v>0</v>
      </c>
      <c r="AS635" s="261">
        <f>IFERROR(IF(-SUM(AS$20:AS634)+AS$15&lt;0.000001,0,IF($C635&gt;='H-32A-WP06 - Debt Service'!AP$24,'H-32A-WP06 - Debt Service'!AP$27/12,0)),"-")</f>
        <v>0</v>
      </c>
      <c r="AT635" s="261">
        <f>IFERROR(IF(-SUM(AT$20:AT634)+AT$15&lt;0.000001,0,IF($C635&gt;='H-32A-WP06 - Debt Service'!AQ$24,'H-32A-WP06 - Debt Service'!AQ$27/12,0)),"-")</f>
        <v>0</v>
      </c>
    </row>
    <row r="636" spans="2:46" x14ac:dyDescent="0.35">
      <c r="B636" s="252">
        <f t="shared" si="39"/>
        <v>2070</v>
      </c>
      <c r="C636" s="273">
        <f t="shared" si="41"/>
        <v>62214</v>
      </c>
      <c r="D636" s="273"/>
      <c r="E636" s="261">
        <f>IFERROR(IF(-SUM(E$20:E635)+E$15&lt;0.000001,0,IF($C636&gt;='H-32A-WP06 - Debt Service'!C$24,'H-32A-WP06 - Debt Service'!C$27/12,0)),"-")</f>
        <v>0</v>
      </c>
      <c r="F636" s="261">
        <f>IFERROR(IF(-SUM(F$20:F635)+F$15&lt;0.000001,0,IF($C636&gt;='H-32A-WP06 - Debt Service'!D$24,'H-32A-WP06 - Debt Service'!D$27/12,0)),"-")</f>
        <v>0</v>
      </c>
      <c r="G636" s="261">
        <f>IFERROR(IF(-SUM(G$20:G635)+G$15&lt;0.000001,0,IF($C636&gt;='H-32A-WP06 - Debt Service'!E$24,'H-32A-WP06 - Debt Service'!E$27/12,0)),"-")</f>
        <v>0</v>
      </c>
      <c r="H636" s="261">
        <f>IFERROR(IF(-SUM(H$20:H635)+H$15&lt;0.000001,0,IF($C636&gt;='H-32A-WP06 - Debt Service'!F$24,'H-32A-WP06 - Debt Service'!F$27/12,0)),"-")</f>
        <v>0</v>
      </c>
      <c r="I636" s="261">
        <f>IFERROR(IF(-SUM(I$20:I635)+I$15&lt;0.000001,0,IF($C636&gt;='H-32A-WP06 - Debt Service'!G$24,'H-32A-WP06 - Debt Service'!G$27/12,0)),"-")</f>
        <v>0</v>
      </c>
      <c r="J636" s="261">
        <f>IFERROR(IF(-SUM(J$20:J635)+J$15&lt;0.000001,0,IF($C636&gt;='H-32A-WP06 - Debt Service'!H$24,'H-32A-WP06 - Debt Service'!H$27/12,0)),"-")</f>
        <v>0</v>
      </c>
      <c r="K636" s="261">
        <f>IFERROR(IF(-SUM(K$20:K635)+K$15&lt;0.000001,0,IF($C636&gt;='H-32A-WP06 - Debt Service'!I$24,'H-32A-WP06 - Debt Service'!I$27/12,0)),"-")</f>
        <v>0</v>
      </c>
      <c r="L636" s="261">
        <f>IFERROR(IF(-SUM(L$20:L635)+L$15&lt;0.000001,0,IF($C636&gt;='H-32A-WP06 - Debt Service'!J$24,'H-32A-WP06 - Debt Service'!J$27/12,0)),"-")</f>
        <v>0</v>
      </c>
      <c r="M636" s="261">
        <f>IFERROR(IF(-SUM(M$20:M635)+M$15&lt;0.000001,0,IF($C636&gt;='H-32A-WP06 - Debt Service'!K$24,'H-32A-WP06 - Debt Service'!K$27/12,0)),"-")</f>
        <v>0</v>
      </c>
      <c r="N636" s="261"/>
      <c r="O636" s="261"/>
      <c r="P636" s="261">
        <f>IFERROR(IF(-SUM(P$20:P635)+P$15&lt;0.000001,0,IF($C636&gt;='H-32A-WP06 - Debt Service'!M$24,'H-32A-WP06 - Debt Service'!M$27/12,0)),"-")</f>
        <v>0</v>
      </c>
      <c r="Q636" s="261">
        <f>IFERROR(IF(-SUM(Q$20:Q635)+Q$15&lt;0.000001,0,IF($C636&gt;='H-32A-WP06 - Debt Service'!L$24,'H-32A-WP06 - Debt Service'!L$27/12,0)),"-")</f>
        <v>0</v>
      </c>
      <c r="R636" s="261">
        <f>IFERROR(IF(-SUM(R$20:R635)+R$15&lt;0.000001,0,IF($C636&gt;='H-32A-WP06 - Debt Service'!S$24,'H-32A-WP06 - Debt Service'!S$27/12,0)),"-")</f>
        <v>0</v>
      </c>
      <c r="S636" s="261">
        <f>IFERROR(IF(-SUM(S$20:S635)+S$15&lt;0.000001,0,IF($C636&gt;='H-32A-WP06 - Debt Service'!O$24,'H-32A-WP06 - Debt Service'!O$27/12,0)),"-")</f>
        <v>0</v>
      </c>
      <c r="T636" s="261">
        <f>IFERROR(IF(-SUM(T$20:T635)+T$15&lt;0.000001,0,IF($C636&gt;='H-32A-WP06 - Debt Service'!#REF!,'H-32A-WP06 - Debt Service'!#REF!/12,0)),"-")</f>
        <v>0</v>
      </c>
      <c r="U636" s="261">
        <f>IFERROR(IF(-SUM(U$20:U635)+U$15&lt;0.000001,0,IF($C636&gt;='H-32A-WP06 - Debt Service'!T$24,'H-32A-WP06 - Debt Service'!T$27/12,0)),"-")</f>
        <v>0</v>
      </c>
      <c r="V636" s="261">
        <f>IFERROR(IF(-SUM(V$20:V635)+V$15&lt;0.000001,0,IF($C636&gt;='H-32A-WP06 - Debt Service'!N$24,'H-32A-WP06 - Debt Service'!N$27/12,0)),"-")</f>
        <v>0</v>
      </c>
      <c r="W636" s="261">
        <f>IFERROR(IF(-SUM(W$20:W635)+W$15&lt;0.000001,0,IF($C636&gt;='H-32A-WP06 - Debt Service'!Q$24,'H-32A-WP06 - Debt Service'!Q$27/12,0)),"-")</f>
        <v>0</v>
      </c>
      <c r="X636" s="261">
        <f>IFERROR(IF(-SUM(X$20:X635)+X$15&lt;0.000001,0,IF($C636&gt;='H-32A-WP06 - Debt Service'!T$24,'H-32A-WP06 - Debt Service'!T$27/12,0)),"-")</f>
        <v>0</v>
      </c>
      <c r="Y636" s="261">
        <f>IFERROR(IF(-SUM(Y$20:Y635)+Y$15&lt;0.000001,0,IF($C636&gt;='H-32A-WP06 - Debt Service'!#REF!,'H-32A-WP06 - Debt Service'!#REF!/12,0)),"-")</f>
        <v>0</v>
      </c>
      <c r="Z636" s="261">
        <f>IFERROR(IF(-SUM(Z$20:Z635)+Z$15&lt;0.000001,0,IF($C636&gt;='H-32A-WP06 - Debt Service'!S$24,'H-32A-WP06 - Debt Service'!S$27/12,0)),"-")</f>
        <v>0</v>
      </c>
      <c r="AA636" s="261">
        <f>IFERROR(IF(-SUM(AA$20:AA635)+AA$15&lt;0.000001,0,IF($C636&gt;='H-32A-WP06 - Debt Service'!R$24,'H-32A-WP06 - Debt Service'!R$27/12,0)),"-")</f>
        <v>0</v>
      </c>
      <c r="AB636" s="261">
        <f>IFERROR(IF(-SUM(AB$20:AB635)+AB$15&lt;0.000001,0,IF($C636&gt;='H-32A-WP06 - Debt Service'!P$24,'H-32A-WP06 - Debt Service'!P$27/12,0)),"-")</f>
        <v>0</v>
      </c>
      <c r="AC636" s="261">
        <f>IFERROR(IF(-SUM(AC$20:AC635)+AC$15&lt;0.000001,0,IF($C636&gt;='H-32A-WP06 - Debt Service'!#REF!,'H-32A-WP06 - Debt Service'!#REF!/12,0)),"-")</f>
        <v>0</v>
      </c>
      <c r="AD636" s="261">
        <f>IFERROR(IF(-SUM(AD$20:AD635)+AD$15&lt;0.000001,0,IF($C636&gt;='H-32A-WP06 - Debt Service'!#REF!,'H-32A-WP06 - Debt Service'!#REF!/12,0)),"-")</f>
        <v>0</v>
      </c>
      <c r="AE636" s="261">
        <f>IFERROR(IF(-SUM(AE$20:AE635)+AE$15&lt;0.000001,0,IF($C636&gt;='H-32A-WP06 - Debt Service'!#REF!,'H-32A-WP06 - Debt Service'!#REF!/12,0)),"-")</f>
        <v>0</v>
      </c>
      <c r="AF636" s="261">
        <f>IFERROR(IF(-SUM(AF$20:AF635)+AF$15&lt;0.000001,0,IF($C636&gt;='H-32A-WP06 - Debt Service'!#REF!,'H-32A-WP06 - Debt Service'!#REF!/12,0)),"-")</f>
        <v>0</v>
      </c>
      <c r="AH636" s="252">
        <f t="shared" si="40"/>
        <v>2070</v>
      </c>
      <c r="AI636" s="273">
        <f t="shared" si="42"/>
        <v>62214</v>
      </c>
      <c r="AJ636" s="273"/>
      <c r="AK636" s="261" t="str">
        <f>IFERROR(IF(-SUM(AK$20:AK635)+AK$15&lt;0.000001,0,IF($C636&gt;='H-32A-WP06 - Debt Service'!AH$24,'H-32A-WP06 - Debt Service'!AH$27/12,0)),"-")</f>
        <v>-</v>
      </c>
      <c r="AL636" s="261">
        <f>IFERROR(IF(-SUM(AL$20:AL635)+AL$15&lt;0.000001,0,IF($C636&gt;='H-32A-WP06 - Debt Service'!AI$24,'H-32A-WP06 - Debt Service'!AI$27/12,0)),"-")</f>
        <v>0</v>
      </c>
      <c r="AM636" s="261">
        <f>IFERROR(IF(-SUM(AM$20:AM635)+AM$15&lt;0.000001,0,IF($C636&gt;='H-32A-WP06 - Debt Service'!AJ$24,'H-32A-WP06 - Debt Service'!AJ$27/12,0)),"-")</f>
        <v>0</v>
      </c>
      <c r="AN636" s="261">
        <f>IFERROR(IF(-SUM(AN$20:AN635)+AN$15&lt;0.000001,0,IF($C636&gt;='H-32A-WP06 - Debt Service'!AK$24,'H-32A-WP06 - Debt Service'!AK$27/12,0)),"-")</f>
        <v>0</v>
      </c>
      <c r="AO636" s="261">
        <f>IFERROR(IF(-SUM(AO$20:AO635)+AO$15&lt;0.000001,0,IF($C636&gt;='H-32A-WP06 - Debt Service'!AL$24,'H-32A-WP06 - Debt Service'!AL$27/12,0)),"-")</f>
        <v>0</v>
      </c>
      <c r="AP636" s="261">
        <f>IFERROR(IF(-SUM(AP$20:AP635)+AP$15&lt;0.000001,0,IF($C636&gt;='H-32A-WP06 - Debt Service'!AM$24,'H-32A-WP06 - Debt Service'!AM$27/12,0)),"-")</f>
        <v>0</v>
      </c>
      <c r="AQ636" s="261">
        <f>IFERROR(IF(-SUM(AQ$20:AQ635)+AQ$15&lt;0.000001,0,IF($C636&gt;='H-32A-WP06 - Debt Service'!AN$24,'H-32A-WP06 - Debt Service'!AN$27/12,0)),"-")</f>
        <v>0</v>
      </c>
      <c r="AR636" s="261">
        <f>IFERROR(IF(-SUM(AR$20:AR635)+AR$15&lt;0.000001,0,IF($C636&gt;='H-32A-WP06 - Debt Service'!AO$24,'H-32A-WP06 - Debt Service'!AO$27/12,0)),"-")</f>
        <v>0</v>
      </c>
      <c r="AS636" s="261">
        <f>IFERROR(IF(-SUM(AS$20:AS635)+AS$15&lt;0.000001,0,IF($C636&gt;='H-32A-WP06 - Debt Service'!AP$24,'H-32A-WP06 - Debt Service'!AP$27/12,0)),"-")</f>
        <v>0</v>
      </c>
      <c r="AT636" s="261">
        <f>IFERROR(IF(-SUM(AT$20:AT635)+AT$15&lt;0.000001,0,IF($C636&gt;='H-32A-WP06 - Debt Service'!AQ$24,'H-32A-WP06 - Debt Service'!AQ$27/12,0)),"-")</f>
        <v>0</v>
      </c>
    </row>
    <row r="637" spans="2:46" x14ac:dyDescent="0.35">
      <c r="B637" s="252">
        <f t="shared" si="39"/>
        <v>2070</v>
      </c>
      <c r="C637" s="273">
        <f t="shared" si="41"/>
        <v>62245</v>
      </c>
      <c r="D637" s="273"/>
      <c r="E637" s="261">
        <f>IFERROR(IF(-SUM(E$20:E636)+E$15&lt;0.000001,0,IF($C637&gt;='H-32A-WP06 - Debt Service'!C$24,'H-32A-WP06 - Debt Service'!C$27/12,0)),"-")</f>
        <v>0</v>
      </c>
      <c r="F637" s="261">
        <f>IFERROR(IF(-SUM(F$20:F636)+F$15&lt;0.000001,0,IF($C637&gt;='H-32A-WP06 - Debt Service'!D$24,'H-32A-WP06 - Debt Service'!D$27/12,0)),"-")</f>
        <v>0</v>
      </c>
      <c r="G637" s="261">
        <f>IFERROR(IF(-SUM(G$20:G636)+G$15&lt;0.000001,0,IF($C637&gt;='H-32A-WP06 - Debt Service'!E$24,'H-32A-WP06 - Debt Service'!E$27/12,0)),"-")</f>
        <v>0</v>
      </c>
      <c r="H637" s="261">
        <f>IFERROR(IF(-SUM(H$20:H636)+H$15&lt;0.000001,0,IF($C637&gt;='H-32A-WP06 - Debt Service'!F$24,'H-32A-WP06 - Debt Service'!F$27/12,0)),"-")</f>
        <v>0</v>
      </c>
      <c r="I637" s="261">
        <f>IFERROR(IF(-SUM(I$20:I636)+I$15&lt;0.000001,0,IF($C637&gt;='H-32A-WP06 - Debt Service'!G$24,'H-32A-WP06 - Debt Service'!G$27/12,0)),"-")</f>
        <v>0</v>
      </c>
      <c r="J637" s="261">
        <f>IFERROR(IF(-SUM(J$20:J636)+J$15&lt;0.000001,0,IF($C637&gt;='H-32A-WP06 - Debt Service'!H$24,'H-32A-WP06 - Debt Service'!H$27/12,0)),"-")</f>
        <v>0</v>
      </c>
      <c r="K637" s="261">
        <f>IFERROR(IF(-SUM(K$20:K636)+K$15&lt;0.000001,0,IF($C637&gt;='H-32A-WP06 - Debt Service'!I$24,'H-32A-WP06 - Debt Service'!I$27/12,0)),"-")</f>
        <v>0</v>
      </c>
      <c r="L637" s="261">
        <f>IFERROR(IF(-SUM(L$20:L636)+L$15&lt;0.000001,0,IF($C637&gt;='H-32A-WP06 - Debt Service'!J$24,'H-32A-WP06 - Debt Service'!J$27/12,0)),"-")</f>
        <v>0</v>
      </c>
      <c r="M637" s="261">
        <f>IFERROR(IF(-SUM(M$20:M636)+M$15&lt;0.000001,0,IF($C637&gt;='H-32A-WP06 - Debt Service'!K$24,'H-32A-WP06 - Debt Service'!K$27/12,0)),"-")</f>
        <v>0</v>
      </c>
      <c r="N637" s="261"/>
      <c r="O637" s="261"/>
      <c r="P637" s="261">
        <f>IFERROR(IF(-SUM(P$20:P636)+P$15&lt;0.000001,0,IF($C637&gt;='H-32A-WP06 - Debt Service'!M$24,'H-32A-WP06 - Debt Service'!M$27/12,0)),"-")</f>
        <v>0</v>
      </c>
      <c r="Q637" s="261">
        <f>IFERROR(IF(-SUM(Q$20:Q636)+Q$15&lt;0.000001,0,IF($C637&gt;='H-32A-WP06 - Debt Service'!L$24,'H-32A-WP06 - Debt Service'!L$27/12,0)),"-")</f>
        <v>0</v>
      </c>
      <c r="R637" s="261">
        <f>IFERROR(IF(-SUM(R$20:R636)+R$15&lt;0.000001,0,IF($C637&gt;='H-32A-WP06 - Debt Service'!S$24,'H-32A-WP06 - Debt Service'!S$27/12,0)),"-")</f>
        <v>0</v>
      </c>
      <c r="S637" s="261">
        <f>IFERROR(IF(-SUM(S$20:S636)+S$15&lt;0.000001,0,IF($C637&gt;='H-32A-WP06 - Debt Service'!O$24,'H-32A-WP06 - Debt Service'!O$27/12,0)),"-")</f>
        <v>0</v>
      </c>
      <c r="T637" s="261">
        <f>IFERROR(IF(-SUM(T$20:T636)+T$15&lt;0.000001,0,IF($C637&gt;='H-32A-WP06 - Debt Service'!#REF!,'H-32A-WP06 - Debt Service'!#REF!/12,0)),"-")</f>
        <v>0</v>
      </c>
      <c r="U637" s="261">
        <f>IFERROR(IF(-SUM(U$20:U636)+U$15&lt;0.000001,0,IF($C637&gt;='H-32A-WP06 - Debt Service'!T$24,'H-32A-WP06 - Debt Service'!T$27/12,0)),"-")</f>
        <v>0</v>
      </c>
      <c r="V637" s="261">
        <f>IFERROR(IF(-SUM(V$20:V636)+V$15&lt;0.000001,0,IF($C637&gt;='H-32A-WP06 - Debt Service'!N$24,'H-32A-WP06 - Debt Service'!N$27/12,0)),"-")</f>
        <v>0</v>
      </c>
      <c r="W637" s="261">
        <f>IFERROR(IF(-SUM(W$20:W636)+W$15&lt;0.000001,0,IF($C637&gt;='H-32A-WP06 - Debt Service'!Q$24,'H-32A-WP06 - Debt Service'!Q$27/12,0)),"-")</f>
        <v>0</v>
      </c>
      <c r="X637" s="261">
        <f>IFERROR(IF(-SUM(X$20:X636)+X$15&lt;0.000001,0,IF($C637&gt;='H-32A-WP06 - Debt Service'!T$24,'H-32A-WP06 - Debt Service'!T$27/12,0)),"-")</f>
        <v>0</v>
      </c>
      <c r="Y637" s="261">
        <f>IFERROR(IF(-SUM(Y$20:Y636)+Y$15&lt;0.000001,0,IF($C637&gt;='H-32A-WP06 - Debt Service'!#REF!,'H-32A-WP06 - Debt Service'!#REF!/12,0)),"-")</f>
        <v>0</v>
      </c>
      <c r="Z637" s="261">
        <f>IFERROR(IF(-SUM(Z$20:Z636)+Z$15&lt;0.000001,0,IF($C637&gt;='H-32A-WP06 - Debt Service'!S$24,'H-32A-WP06 - Debt Service'!S$27/12,0)),"-")</f>
        <v>0</v>
      </c>
      <c r="AA637" s="261">
        <f>IFERROR(IF(-SUM(AA$20:AA636)+AA$15&lt;0.000001,0,IF($C637&gt;='H-32A-WP06 - Debt Service'!R$24,'H-32A-WP06 - Debt Service'!R$27/12,0)),"-")</f>
        <v>0</v>
      </c>
      <c r="AB637" s="261">
        <f>IFERROR(IF(-SUM(AB$20:AB636)+AB$15&lt;0.000001,0,IF($C637&gt;='H-32A-WP06 - Debt Service'!P$24,'H-32A-WP06 - Debt Service'!P$27/12,0)),"-")</f>
        <v>0</v>
      </c>
      <c r="AC637" s="261">
        <f>IFERROR(IF(-SUM(AC$20:AC636)+AC$15&lt;0.000001,0,IF($C637&gt;='H-32A-WP06 - Debt Service'!#REF!,'H-32A-WP06 - Debt Service'!#REF!/12,0)),"-")</f>
        <v>0</v>
      </c>
      <c r="AD637" s="261">
        <f>IFERROR(IF(-SUM(AD$20:AD636)+AD$15&lt;0.000001,0,IF($C637&gt;='H-32A-WP06 - Debt Service'!#REF!,'H-32A-WP06 - Debt Service'!#REF!/12,0)),"-")</f>
        <v>0</v>
      </c>
      <c r="AE637" s="261">
        <f>IFERROR(IF(-SUM(AE$20:AE636)+AE$15&lt;0.000001,0,IF($C637&gt;='H-32A-WP06 - Debt Service'!#REF!,'H-32A-WP06 - Debt Service'!#REF!/12,0)),"-")</f>
        <v>0</v>
      </c>
      <c r="AF637" s="261">
        <f>IFERROR(IF(-SUM(AF$20:AF636)+AF$15&lt;0.000001,0,IF($C637&gt;='H-32A-WP06 - Debt Service'!#REF!,'H-32A-WP06 - Debt Service'!#REF!/12,0)),"-")</f>
        <v>0</v>
      </c>
      <c r="AH637" s="252">
        <f t="shared" si="40"/>
        <v>2070</v>
      </c>
      <c r="AI637" s="273">
        <f t="shared" si="42"/>
        <v>62245</v>
      </c>
      <c r="AJ637" s="273"/>
      <c r="AK637" s="261" t="str">
        <f>IFERROR(IF(-SUM(AK$20:AK636)+AK$15&lt;0.000001,0,IF($C637&gt;='H-32A-WP06 - Debt Service'!AH$24,'H-32A-WP06 - Debt Service'!AH$27/12,0)),"-")</f>
        <v>-</v>
      </c>
      <c r="AL637" s="261">
        <f>IFERROR(IF(-SUM(AL$20:AL636)+AL$15&lt;0.000001,0,IF($C637&gt;='H-32A-WP06 - Debt Service'!AI$24,'H-32A-WP06 - Debt Service'!AI$27/12,0)),"-")</f>
        <v>0</v>
      </c>
      <c r="AM637" s="261">
        <f>IFERROR(IF(-SUM(AM$20:AM636)+AM$15&lt;0.000001,0,IF($C637&gt;='H-32A-WP06 - Debt Service'!AJ$24,'H-32A-WP06 - Debt Service'!AJ$27/12,0)),"-")</f>
        <v>0</v>
      </c>
      <c r="AN637" s="261">
        <f>IFERROR(IF(-SUM(AN$20:AN636)+AN$15&lt;0.000001,0,IF($C637&gt;='H-32A-WP06 - Debt Service'!AK$24,'H-32A-WP06 - Debt Service'!AK$27/12,0)),"-")</f>
        <v>0</v>
      </c>
      <c r="AO637" s="261">
        <f>IFERROR(IF(-SUM(AO$20:AO636)+AO$15&lt;0.000001,0,IF($C637&gt;='H-32A-WP06 - Debt Service'!AL$24,'H-32A-WP06 - Debt Service'!AL$27/12,0)),"-")</f>
        <v>0</v>
      </c>
      <c r="AP637" s="261">
        <f>IFERROR(IF(-SUM(AP$20:AP636)+AP$15&lt;0.000001,0,IF($C637&gt;='H-32A-WP06 - Debt Service'!AM$24,'H-32A-WP06 - Debt Service'!AM$27/12,0)),"-")</f>
        <v>0</v>
      </c>
      <c r="AQ637" s="261">
        <f>IFERROR(IF(-SUM(AQ$20:AQ636)+AQ$15&lt;0.000001,0,IF($C637&gt;='H-32A-WP06 - Debt Service'!AN$24,'H-32A-WP06 - Debt Service'!AN$27/12,0)),"-")</f>
        <v>0</v>
      </c>
      <c r="AR637" s="261">
        <f>IFERROR(IF(-SUM(AR$20:AR636)+AR$15&lt;0.000001,0,IF($C637&gt;='H-32A-WP06 - Debt Service'!AO$24,'H-32A-WP06 - Debt Service'!AO$27/12,0)),"-")</f>
        <v>0</v>
      </c>
      <c r="AS637" s="261">
        <f>IFERROR(IF(-SUM(AS$20:AS636)+AS$15&lt;0.000001,0,IF($C637&gt;='H-32A-WP06 - Debt Service'!AP$24,'H-32A-WP06 - Debt Service'!AP$27/12,0)),"-")</f>
        <v>0</v>
      </c>
      <c r="AT637" s="261">
        <f>IFERROR(IF(-SUM(AT$20:AT636)+AT$15&lt;0.000001,0,IF($C637&gt;='H-32A-WP06 - Debt Service'!AQ$24,'H-32A-WP06 - Debt Service'!AQ$27/12,0)),"-")</f>
        <v>0</v>
      </c>
    </row>
    <row r="638" spans="2:46" x14ac:dyDescent="0.35">
      <c r="B638" s="252">
        <f t="shared" si="39"/>
        <v>2070</v>
      </c>
      <c r="C638" s="273">
        <f t="shared" si="41"/>
        <v>62275</v>
      </c>
      <c r="D638" s="273"/>
      <c r="E638" s="261">
        <f>IFERROR(IF(-SUM(E$20:E637)+E$15&lt;0.000001,0,IF($C638&gt;='H-32A-WP06 - Debt Service'!C$24,'H-32A-WP06 - Debt Service'!C$27/12,0)),"-")</f>
        <v>0</v>
      </c>
      <c r="F638" s="261">
        <f>IFERROR(IF(-SUM(F$20:F637)+F$15&lt;0.000001,0,IF($C638&gt;='H-32A-WP06 - Debt Service'!D$24,'H-32A-WP06 - Debt Service'!D$27/12,0)),"-")</f>
        <v>0</v>
      </c>
      <c r="G638" s="261">
        <f>IFERROR(IF(-SUM(G$20:G637)+G$15&lt;0.000001,0,IF($C638&gt;='H-32A-WP06 - Debt Service'!E$24,'H-32A-WP06 - Debt Service'!E$27/12,0)),"-")</f>
        <v>0</v>
      </c>
      <c r="H638" s="261">
        <f>IFERROR(IF(-SUM(H$20:H637)+H$15&lt;0.000001,0,IF($C638&gt;='H-32A-WP06 - Debt Service'!F$24,'H-32A-WP06 - Debt Service'!F$27/12,0)),"-")</f>
        <v>0</v>
      </c>
      <c r="I638" s="261">
        <f>IFERROR(IF(-SUM(I$20:I637)+I$15&lt;0.000001,0,IF($C638&gt;='H-32A-WP06 - Debt Service'!G$24,'H-32A-WP06 - Debt Service'!G$27/12,0)),"-")</f>
        <v>0</v>
      </c>
      <c r="J638" s="261">
        <f>IFERROR(IF(-SUM(J$20:J637)+J$15&lt;0.000001,0,IF($C638&gt;='H-32A-WP06 - Debt Service'!H$24,'H-32A-WP06 - Debt Service'!H$27/12,0)),"-")</f>
        <v>0</v>
      </c>
      <c r="K638" s="261">
        <f>IFERROR(IF(-SUM(K$20:K637)+K$15&lt;0.000001,0,IF($C638&gt;='H-32A-WP06 - Debt Service'!I$24,'H-32A-WP06 - Debt Service'!I$27/12,0)),"-")</f>
        <v>0</v>
      </c>
      <c r="L638" s="261">
        <f>IFERROR(IF(-SUM(L$20:L637)+L$15&lt;0.000001,0,IF($C638&gt;='H-32A-WP06 - Debt Service'!J$24,'H-32A-WP06 - Debt Service'!J$27/12,0)),"-")</f>
        <v>0</v>
      </c>
      <c r="M638" s="261">
        <f>IFERROR(IF(-SUM(M$20:M637)+M$15&lt;0.000001,0,IF($C638&gt;='H-32A-WP06 - Debt Service'!K$24,'H-32A-WP06 - Debt Service'!K$27/12,0)),"-")</f>
        <v>0</v>
      </c>
      <c r="N638" s="261"/>
      <c r="O638" s="261"/>
      <c r="P638" s="261">
        <f>IFERROR(IF(-SUM(P$20:P637)+P$15&lt;0.000001,0,IF($C638&gt;='H-32A-WP06 - Debt Service'!M$24,'H-32A-WP06 - Debt Service'!M$27/12,0)),"-")</f>
        <v>0</v>
      </c>
      <c r="Q638" s="261">
        <f>IFERROR(IF(-SUM(Q$20:Q637)+Q$15&lt;0.000001,0,IF($C638&gt;='H-32A-WP06 - Debt Service'!L$24,'H-32A-WP06 - Debt Service'!L$27/12,0)),"-")</f>
        <v>0</v>
      </c>
      <c r="R638" s="261">
        <f>IFERROR(IF(-SUM(R$20:R637)+R$15&lt;0.000001,0,IF($C638&gt;='H-32A-WP06 - Debt Service'!S$24,'H-32A-WP06 - Debt Service'!S$27/12,0)),"-")</f>
        <v>0</v>
      </c>
      <c r="S638" s="261">
        <f>IFERROR(IF(-SUM(S$20:S637)+S$15&lt;0.000001,0,IF($C638&gt;='H-32A-WP06 - Debt Service'!O$24,'H-32A-WP06 - Debt Service'!O$27/12,0)),"-")</f>
        <v>0</v>
      </c>
      <c r="T638" s="261">
        <f>IFERROR(IF(-SUM(T$20:T637)+T$15&lt;0.000001,0,IF($C638&gt;='H-32A-WP06 - Debt Service'!#REF!,'H-32A-WP06 - Debt Service'!#REF!/12,0)),"-")</f>
        <v>0</v>
      </c>
      <c r="U638" s="261">
        <f>IFERROR(IF(-SUM(U$20:U637)+U$15&lt;0.000001,0,IF($C638&gt;='H-32A-WP06 - Debt Service'!T$24,'H-32A-WP06 - Debt Service'!T$27/12,0)),"-")</f>
        <v>0</v>
      </c>
      <c r="V638" s="261">
        <f>IFERROR(IF(-SUM(V$20:V637)+V$15&lt;0.000001,0,IF($C638&gt;='H-32A-WP06 - Debt Service'!N$24,'H-32A-WP06 - Debt Service'!N$27/12,0)),"-")</f>
        <v>0</v>
      </c>
      <c r="W638" s="261">
        <f>IFERROR(IF(-SUM(W$20:W637)+W$15&lt;0.000001,0,IF($C638&gt;='H-32A-WP06 - Debt Service'!Q$24,'H-32A-WP06 - Debt Service'!Q$27/12,0)),"-")</f>
        <v>0</v>
      </c>
      <c r="X638" s="261">
        <f>IFERROR(IF(-SUM(X$20:X637)+X$15&lt;0.000001,0,IF($C638&gt;='H-32A-WP06 - Debt Service'!T$24,'H-32A-WP06 - Debt Service'!T$27/12,0)),"-")</f>
        <v>0</v>
      </c>
      <c r="Y638" s="261">
        <f>IFERROR(IF(-SUM(Y$20:Y637)+Y$15&lt;0.000001,0,IF($C638&gt;='H-32A-WP06 - Debt Service'!#REF!,'H-32A-WP06 - Debt Service'!#REF!/12,0)),"-")</f>
        <v>0</v>
      </c>
      <c r="Z638" s="261">
        <f>IFERROR(IF(-SUM(Z$20:Z637)+Z$15&lt;0.000001,0,IF($C638&gt;='H-32A-WP06 - Debt Service'!S$24,'H-32A-WP06 - Debt Service'!S$27/12,0)),"-")</f>
        <v>0</v>
      </c>
      <c r="AA638" s="261">
        <f>IFERROR(IF(-SUM(AA$20:AA637)+AA$15&lt;0.000001,0,IF($C638&gt;='H-32A-WP06 - Debt Service'!R$24,'H-32A-WP06 - Debt Service'!R$27/12,0)),"-")</f>
        <v>0</v>
      </c>
      <c r="AB638" s="261">
        <f>IFERROR(IF(-SUM(AB$20:AB637)+AB$15&lt;0.000001,0,IF($C638&gt;='H-32A-WP06 - Debt Service'!P$24,'H-32A-WP06 - Debt Service'!P$27/12,0)),"-")</f>
        <v>0</v>
      </c>
      <c r="AC638" s="261">
        <f>IFERROR(IF(-SUM(AC$20:AC637)+AC$15&lt;0.000001,0,IF($C638&gt;='H-32A-WP06 - Debt Service'!#REF!,'H-32A-WP06 - Debt Service'!#REF!/12,0)),"-")</f>
        <v>0</v>
      </c>
      <c r="AD638" s="261">
        <f>IFERROR(IF(-SUM(AD$20:AD637)+AD$15&lt;0.000001,0,IF($C638&gt;='H-32A-WP06 - Debt Service'!#REF!,'H-32A-WP06 - Debt Service'!#REF!/12,0)),"-")</f>
        <v>0</v>
      </c>
      <c r="AE638" s="261">
        <f>IFERROR(IF(-SUM(AE$20:AE637)+AE$15&lt;0.000001,0,IF($C638&gt;='H-32A-WP06 - Debt Service'!#REF!,'H-32A-WP06 - Debt Service'!#REF!/12,0)),"-")</f>
        <v>0</v>
      </c>
      <c r="AF638" s="261">
        <f>IFERROR(IF(-SUM(AF$20:AF637)+AF$15&lt;0.000001,0,IF($C638&gt;='H-32A-WP06 - Debt Service'!#REF!,'H-32A-WP06 - Debt Service'!#REF!/12,0)),"-")</f>
        <v>0</v>
      </c>
      <c r="AH638" s="252">
        <f t="shared" si="40"/>
        <v>2070</v>
      </c>
      <c r="AI638" s="273">
        <f t="shared" si="42"/>
        <v>62275</v>
      </c>
      <c r="AJ638" s="273"/>
      <c r="AK638" s="261" t="str">
        <f>IFERROR(IF(-SUM(AK$20:AK637)+AK$15&lt;0.000001,0,IF($C638&gt;='H-32A-WP06 - Debt Service'!AH$24,'H-32A-WP06 - Debt Service'!AH$27/12,0)),"-")</f>
        <v>-</v>
      </c>
      <c r="AL638" s="261">
        <f>IFERROR(IF(-SUM(AL$20:AL637)+AL$15&lt;0.000001,0,IF($C638&gt;='H-32A-WP06 - Debt Service'!AI$24,'H-32A-WP06 - Debt Service'!AI$27/12,0)),"-")</f>
        <v>0</v>
      </c>
      <c r="AM638" s="261">
        <f>IFERROR(IF(-SUM(AM$20:AM637)+AM$15&lt;0.000001,0,IF($C638&gt;='H-32A-WP06 - Debt Service'!AJ$24,'H-32A-WP06 - Debt Service'!AJ$27/12,0)),"-")</f>
        <v>0</v>
      </c>
      <c r="AN638" s="261">
        <f>IFERROR(IF(-SUM(AN$20:AN637)+AN$15&lt;0.000001,0,IF($C638&gt;='H-32A-WP06 - Debt Service'!AK$24,'H-32A-WP06 - Debt Service'!AK$27/12,0)),"-")</f>
        <v>0</v>
      </c>
      <c r="AO638" s="261">
        <f>IFERROR(IF(-SUM(AO$20:AO637)+AO$15&lt;0.000001,0,IF($C638&gt;='H-32A-WP06 - Debt Service'!AL$24,'H-32A-WP06 - Debt Service'!AL$27/12,0)),"-")</f>
        <v>0</v>
      </c>
      <c r="AP638" s="261">
        <f>IFERROR(IF(-SUM(AP$20:AP637)+AP$15&lt;0.000001,0,IF($C638&gt;='H-32A-WP06 - Debt Service'!AM$24,'H-32A-WP06 - Debt Service'!AM$27/12,0)),"-")</f>
        <v>0</v>
      </c>
      <c r="AQ638" s="261">
        <f>IFERROR(IF(-SUM(AQ$20:AQ637)+AQ$15&lt;0.000001,0,IF($C638&gt;='H-32A-WP06 - Debt Service'!AN$24,'H-32A-WP06 - Debt Service'!AN$27/12,0)),"-")</f>
        <v>0</v>
      </c>
      <c r="AR638" s="261">
        <f>IFERROR(IF(-SUM(AR$20:AR637)+AR$15&lt;0.000001,0,IF($C638&gt;='H-32A-WP06 - Debt Service'!AO$24,'H-32A-WP06 - Debt Service'!AO$27/12,0)),"-")</f>
        <v>0</v>
      </c>
      <c r="AS638" s="261">
        <f>IFERROR(IF(-SUM(AS$20:AS637)+AS$15&lt;0.000001,0,IF($C638&gt;='H-32A-WP06 - Debt Service'!AP$24,'H-32A-WP06 - Debt Service'!AP$27/12,0)),"-")</f>
        <v>0</v>
      </c>
      <c r="AT638" s="261">
        <f>IFERROR(IF(-SUM(AT$20:AT637)+AT$15&lt;0.000001,0,IF($C638&gt;='H-32A-WP06 - Debt Service'!AQ$24,'H-32A-WP06 - Debt Service'!AQ$27/12,0)),"-")</f>
        <v>0</v>
      </c>
    </row>
    <row r="639" spans="2:46" x14ac:dyDescent="0.35">
      <c r="B639" s="252">
        <f t="shared" si="39"/>
        <v>2070</v>
      </c>
      <c r="C639" s="273">
        <f t="shared" si="41"/>
        <v>62306</v>
      </c>
      <c r="D639" s="273"/>
      <c r="E639" s="261">
        <f>IFERROR(IF(-SUM(E$20:E638)+E$15&lt;0.000001,0,IF($C639&gt;='H-32A-WP06 - Debt Service'!C$24,'H-32A-WP06 - Debt Service'!C$27/12,0)),"-")</f>
        <v>0</v>
      </c>
      <c r="F639" s="261">
        <f>IFERROR(IF(-SUM(F$20:F638)+F$15&lt;0.000001,0,IF($C639&gt;='H-32A-WP06 - Debt Service'!D$24,'H-32A-WP06 - Debt Service'!D$27/12,0)),"-")</f>
        <v>0</v>
      </c>
      <c r="G639" s="261">
        <f>IFERROR(IF(-SUM(G$20:G638)+G$15&lt;0.000001,0,IF($C639&gt;='H-32A-WP06 - Debt Service'!E$24,'H-32A-WP06 - Debt Service'!E$27/12,0)),"-")</f>
        <v>0</v>
      </c>
      <c r="H639" s="261">
        <f>IFERROR(IF(-SUM(H$20:H638)+H$15&lt;0.000001,0,IF($C639&gt;='H-32A-WP06 - Debt Service'!F$24,'H-32A-WP06 - Debt Service'!F$27/12,0)),"-")</f>
        <v>0</v>
      </c>
      <c r="I639" s="261">
        <f>IFERROR(IF(-SUM(I$20:I638)+I$15&lt;0.000001,0,IF($C639&gt;='H-32A-WP06 - Debt Service'!G$24,'H-32A-WP06 - Debt Service'!G$27/12,0)),"-")</f>
        <v>0</v>
      </c>
      <c r="J639" s="261">
        <f>IFERROR(IF(-SUM(J$20:J638)+J$15&lt;0.000001,0,IF($C639&gt;='H-32A-WP06 - Debt Service'!H$24,'H-32A-WP06 - Debt Service'!H$27/12,0)),"-")</f>
        <v>0</v>
      </c>
      <c r="K639" s="261">
        <f>IFERROR(IF(-SUM(K$20:K638)+K$15&lt;0.000001,0,IF($C639&gt;='H-32A-WP06 - Debt Service'!I$24,'H-32A-WP06 - Debt Service'!I$27/12,0)),"-")</f>
        <v>0</v>
      </c>
      <c r="L639" s="261">
        <f>IFERROR(IF(-SUM(L$20:L638)+L$15&lt;0.000001,0,IF($C639&gt;='H-32A-WP06 - Debt Service'!J$24,'H-32A-WP06 - Debt Service'!J$27/12,0)),"-")</f>
        <v>0</v>
      </c>
      <c r="M639" s="261">
        <f>IFERROR(IF(-SUM(M$20:M638)+M$15&lt;0.000001,0,IF($C639&gt;='H-32A-WP06 - Debt Service'!K$24,'H-32A-WP06 - Debt Service'!K$27/12,0)),"-")</f>
        <v>0</v>
      </c>
      <c r="N639" s="261"/>
      <c r="O639" s="261"/>
      <c r="P639" s="261">
        <f>IFERROR(IF(-SUM(P$20:P638)+P$15&lt;0.000001,0,IF($C639&gt;='H-32A-WP06 - Debt Service'!M$24,'H-32A-WP06 - Debt Service'!M$27/12,0)),"-")</f>
        <v>0</v>
      </c>
      <c r="Q639" s="261">
        <f>IFERROR(IF(-SUM(Q$20:Q638)+Q$15&lt;0.000001,0,IF($C639&gt;='H-32A-WP06 - Debt Service'!L$24,'H-32A-WP06 - Debt Service'!L$27/12,0)),"-")</f>
        <v>0</v>
      </c>
      <c r="R639" s="261">
        <f>IFERROR(IF(-SUM(R$20:R638)+R$15&lt;0.000001,0,IF($C639&gt;='H-32A-WP06 - Debt Service'!S$24,'H-32A-WP06 - Debt Service'!S$27/12,0)),"-")</f>
        <v>0</v>
      </c>
      <c r="S639" s="261">
        <f>IFERROR(IF(-SUM(S$20:S638)+S$15&lt;0.000001,0,IF($C639&gt;='H-32A-WP06 - Debt Service'!O$24,'H-32A-WP06 - Debt Service'!O$27/12,0)),"-")</f>
        <v>0</v>
      </c>
      <c r="T639" s="261">
        <f>IFERROR(IF(-SUM(T$20:T638)+T$15&lt;0.000001,0,IF($C639&gt;='H-32A-WP06 - Debt Service'!#REF!,'H-32A-WP06 - Debt Service'!#REF!/12,0)),"-")</f>
        <v>0</v>
      </c>
      <c r="U639" s="261">
        <f>IFERROR(IF(-SUM(U$20:U638)+U$15&lt;0.000001,0,IF($C639&gt;='H-32A-WP06 - Debt Service'!T$24,'H-32A-WP06 - Debt Service'!T$27/12,0)),"-")</f>
        <v>0</v>
      </c>
      <c r="V639" s="261">
        <f>IFERROR(IF(-SUM(V$20:V638)+V$15&lt;0.000001,0,IF($C639&gt;='H-32A-WP06 - Debt Service'!N$24,'H-32A-WP06 - Debt Service'!N$27/12,0)),"-")</f>
        <v>0</v>
      </c>
      <c r="W639" s="261">
        <f>IFERROR(IF(-SUM(W$20:W638)+W$15&lt;0.000001,0,IF($C639&gt;='H-32A-WP06 - Debt Service'!Q$24,'H-32A-WP06 - Debt Service'!Q$27/12,0)),"-")</f>
        <v>0</v>
      </c>
      <c r="X639" s="261">
        <f>IFERROR(IF(-SUM(X$20:X638)+X$15&lt;0.000001,0,IF($C639&gt;='H-32A-WP06 - Debt Service'!T$24,'H-32A-WP06 - Debt Service'!T$27/12,0)),"-")</f>
        <v>0</v>
      </c>
      <c r="Y639" s="261">
        <f>IFERROR(IF(-SUM(Y$20:Y638)+Y$15&lt;0.000001,0,IF($C639&gt;='H-32A-WP06 - Debt Service'!#REF!,'H-32A-WP06 - Debt Service'!#REF!/12,0)),"-")</f>
        <v>0</v>
      </c>
      <c r="Z639" s="261">
        <f>IFERROR(IF(-SUM(Z$20:Z638)+Z$15&lt;0.000001,0,IF($C639&gt;='H-32A-WP06 - Debt Service'!S$24,'H-32A-WP06 - Debt Service'!S$27/12,0)),"-")</f>
        <v>0</v>
      </c>
      <c r="AA639" s="261">
        <f>IFERROR(IF(-SUM(AA$20:AA638)+AA$15&lt;0.000001,0,IF($C639&gt;='H-32A-WP06 - Debt Service'!R$24,'H-32A-WP06 - Debt Service'!R$27/12,0)),"-")</f>
        <v>0</v>
      </c>
      <c r="AB639" s="261">
        <f>IFERROR(IF(-SUM(AB$20:AB638)+AB$15&lt;0.000001,0,IF($C639&gt;='H-32A-WP06 - Debt Service'!P$24,'H-32A-WP06 - Debt Service'!P$27/12,0)),"-")</f>
        <v>0</v>
      </c>
      <c r="AC639" s="261">
        <f>IFERROR(IF(-SUM(AC$20:AC638)+AC$15&lt;0.000001,0,IF($C639&gt;='H-32A-WP06 - Debt Service'!#REF!,'H-32A-WP06 - Debt Service'!#REF!/12,0)),"-")</f>
        <v>0</v>
      </c>
      <c r="AD639" s="261">
        <f>IFERROR(IF(-SUM(AD$20:AD638)+AD$15&lt;0.000001,0,IF($C639&gt;='H-32A-WP06 - Debt Service'!#REF!,'H-32A-WP06 - Debt Service'!#REF!/12,0)),"-")</f>
        <v>0</v>
      </c>
      <c r="AE639" s="261">
        <f>IFERROR(IF(-SUM(AE$20:AE638)+AE$15&lt;0.000001,0,IF($C639&gt;='H-32A-WP06 - Debt Service'!#REF!,'H-32A-WP06 - Debt Service'!#REF!/12,0)),"-")</f>
        <v>0</v>
      </c>
      <c r="AF639" s="261">
        <f>IFERROR(IF(-SUM(AF$20:AF638)+AF$15&lt;0.000001,0,IF($C639&gt;='H-32A-WP06 - Debt Service'!#REF!,'H-32A-WP06 - Debt Service'!#REF!/12,0)),"-")</f>
        <v>0</v>
      </c>
      <c r="AH639" s="252">
        <f t="shared" si="40"/>
        <v>2070</v>
      </c>
      <c r="AI639" s="273">
        <f t="shared" si="42"/>
        <v>62306</v>
      </c>
      <c r="AJ639" s="273"/>
      <c r="AK639" s="261" t="str">
        <f>IFERROR(IF(-SUM(AK$20:AK638)+AK$15&lt;0.000001,0,IF($C639&gt;='H-32A-WP06 - Debt Service'!AH$24,'H-32A-WP06 - Debt Service'!AH$27/12,0)),"-")</f>
        <v>-</v>
      </c>
      <c r="AL639" s="261">
        <f>IFERROR(IF(-SUM(AL$20:AL638)+AL$15&lt;0.000001,0,IF($C639&gt;='H-32A-WP06 - Debt Service'!AI$24,'H-32A-WP06 - Debt Service'!AI$27/12,0)),"-")</f>
        <v>0</v>
      </c>
      <c r="AM639" s="261">
        <f>IFERROR(IF(-SUM(AM$20:AM638)+AM$15&lt;0.000001,0,IF($C639&gt;='H-32A-WP06 - Debt Service'!AJ$24,'H-32A-WP06 - Debt Service'!AJ$27/12,0)),"-")</f>
        <v>0</v>
      </c>
      <c r="AN639" s="261">
        <f>IFERROR(IF(-SUM(AN$20:AN638)+AN$15&lt;0.000001,0,IF($C639&gt;='H-32A-WP06 - Debt Service'!AK$24,'H-32A-WP06 - Debt Service'!AK$27/12,0)),"-")</f>
        <v>0</v>
      </c>
      <c r="AO639" s="261">
        <f>IFERROR(IF(-SUM(AO$20:AO638)+AO$15&lt;0.000001,0,IF($C639&gt;='H-32A-WP06 - Debt Service'!AL$24,'H-32A-WP06 - Debt Service'!AL$27/12,0)),"-")</f>
        <v>0</v>
      </c>
      <c r="AP639" s="261">
        <f>IFERROR(IF(-SUM(AP$20:AP638)+AP$15&lt;0.000001,0,IF($C639&gt;='H-32A-WP06 - Debt Service'!AM$24,'H-32A-WP06 - Debt Service'!AM$27/12,0)),"-")</f>
        <v>0</v>
      </c>
      <c r="AQ639" s="261">
        <f>IFERROR(IF(-SUM(AQ$20:AQ638)+AQ$15&lt;0.000001,0,IF($C639&gt;='H-32A-WP06 - Debt Service'!AN$24,'H-32A-WP06 - Debt Service'!AN$27/12,0)),"-")</f>
        <v>0</v>
      </c>
      <c r="AR639" s="261">
        <f>IFERROR(IF(-SUM(AR$20:AR638)+AR$15&lt;0.000001,0,IF($C639&gt;='H-32A-WP06 - Debt Service'!AO$24,'H-32A-WP06 - Debt Service'!AO$27/12,0)),"-")</f>
        <v>0</v>
      </c>
      <c r="AS639" s="261">
        <f>IFERROR(IF(-SUM(AS$20:AS638)+AS$15&lt;0.000001,0,IF($C639&gt;='H-32A-WP06 - Debt Service'!AP$24,'H-32A-WP06 - Debt Service'!AP$27/12,0)),"-")</f>
        <v>0</v>
      </c>
      <c r="AT639" s="261">
        <f>IFERROR(IF(-SUM(AT$20:AT638)+AT$15&lt;0.000001,0,IF($C639&gt;='H-32A-WP06 - Debt Service'!AQ$24,'H-32A-WP06 - Debt Service'!AQ$27/12,0)),"-")</f>
        <v>0</v>
      </c>
    </row>
    <row r="640" spans="2:46" x14ac:dyDescent="0.35">
      <c r="B640" s="252">
        <f t="shared" si="39"/>
        <v>2070</v>
      </c>
      <c r="C640" s="273">
        <f t="shared" si="41"/>
        <v>62337</v>
      </c>
      <c r="D640" s="273"/>
      <c r="E640" s="261">
        <f>IFERROR(IF(-SUM(E$20:E639)+E$15&lt;0.000001,0,IF($C640&gt;='H-32A-WP06 - Debt Service'!C$24,'H-32A-WP06 - Debt Service'!C$27/12,0)),"-")</f>
        <v>0</v>
      </c>
      <c r="F640" s="261">
        <f>IFERROR(IF(-SUM(F$20:F639)+F$15&lt;0.000001,0,IF($C640&gt;='H-32A-WP06 - Debt Service'!D$24,'H-32A-WP06 - Debt Service'!D$27/12,0)),"-")</f>
        <v>0</v>
      </c>
      <c r="G640" s="261">
        <f>IFERROR(IF(-SUM(G$20:G639)+G$15&lt;0.000001,0,IF($C640&gt;='H-32A-WP06 - Debt Service'!E$24,'H-32A-WP06 - Debt Service'!E$27/12,0)),"-")</f>
        <v>0</v>
      </c>
      <c r="H640" s="261">
        <f>IFERROR(IF(-SUM(H$20:H639)+H$15&lt;0.000001,0,IF($C640&gt;='H-32A-WP06 - Debt Service'!F$24,'H-32A-WP06 - Debt Service'!F$27/12,0)),"-")</f>
        <v>0</v>
      </c>
      <c r="I640" s="261">
        <f>IFERROR(IF(-SUM(I$20:I639)+I$15&lt;0.000001,0,IF($C640&gt;='H-32A-WP06 - Debt Service'!G$24,'H-32A-WP06 - Debt Service'!G$27/12,0)),"-")</f>
        <v>0</v>
      </c>
      <c r="J640" s="261">
        <f>IFERROR(IF(-SUM(J$20:J639)+J$15&lt;0.000001,0,IF($C640&gt;='H-32A-WP06 - Debt Service'!H$24,'H-32A-WP06 - Debt Service'!H$27/12,0)),"-")</f>
        <v>0</v>
      </c>
      <c r="K640" s="261">
        <f>IFERROR(IF(-SUM(K$20:K639)+K$15&lt;0.000001,0,IF($C640&gt;='H-32A-WP06 - Debt Service'!I$24,'H-32A-WP06 - Debt Service'!I$27/12,0)),"-")</f>
        <v>0</v>
      </c>
      <c r="L640" s="261">
        <f>IFERROR(IF(-SUM(L$20:L639)+L$15&lt;0.000001,0,IF($C640&gt;='H-32A-WP06 - Debt Service'!J$24,'H-32A-WP06 - Debt Service'!J$27/12,0)),"-")</f>
        <v>0</v>
      </c>
      <c r="M640" s="261">
        <f>IFERROR(IF(-SUM(M$20:M639)+M$15&lt;0.000001,0,IF($C640&gt;='H-32A-WP06 - Debt Service'!K$24,'H-32A-WP06 - Debt Service'!K$27/12,0)),"-")</f>
        <v>0</v>
      </c>
      <c r="N640" s="261"/>
      <c r="O640" s="261"/>
      <c r="P640" s="261">
        <f>IFERROR(IF(-SUM(P$20:P639)+P$15&lt;0.000001,0,IF($C640&gt;='H-32A-WP06 - Debt Service'!M$24,'H-32A-WP06 - Debt Service'!M$27/12,0)),"-")</f>
        <v>0</v>
      </c>
      <c r="Q640" s="261">
        <f>IFERROR(IF(-SUM(Q$20:Q639)+Q$15&lt;0.000001,0,IF($C640&gt;='H-32A-WP06 - Debt Service'!L$24,'H-32A-WP06 - Debt Service'!L$27/12,0)),"-")</f>
        <v>0</v>
      </c>
      <c r="R640" s="261">
        <f>IFERROR(IF(-SUM(R$20:R639)+R$15&lt;0.000001,0,IF($C640&gt;='H-32A-WP06 - Debt Service'!S$24,'H-32A-WP06 - Debt Service'!S$27/12,0)),"-")</f>
        <v>0</v>
      </c>
      <c r="S640" s="261">
        <f>IFERROR(IF(-SUM(S$20:S639)+S$15&lt;0.000001,0,IF($C640&gt;='H-32A-WP06 - Debt Service'!O$24,'H-32A-WP06 - Debt Service'!O$27/12,0)),"-")</f>
        <v>0</v>
      </c>
      <c r="T640" s="261">
        <f>IFERROR(IF(-SUM(T$20:T639)+T$15&lt;0.000001,0,IF($C640&gt;='H-32A-WP06 - Debt Service'!#REF!,'H-32A-WP06 - Debt Service'!#REF!/12,0)),"-")</f>
        <v>0</v>
      </c>
      <c r="U640" s="261">
        <f>IFERROR(IF(-SUM(U$20:U639)+U$15&lt;0.000001,0,IF($C640&gt;='H-32A-WP06 - Debt Service'!T$24,'H-32A-WP06 - Debt Service'!T$27/12,0)),"-")</f>
        <v>0</v>
      </c>
      <c r="V640" s="261">
        <f>IFERROR(IF(-SUM(V$20:V639)+V$15&lt;0.000001,0,IF($C640&gt;='H-32A-WP06 - Debt Service'!N$24,'H-32A-WP06 - Debt Service'!N$27/12,0)),"-")</f>
        <v>0</v>
      </c>
      <c r="W640" s="261">
        <f>IFERROR(IF(-SUM(W$20:W639)+W$15&lt;0.000001,0,IF($C640&gt;='H-32A-WP06 - Debt Service'!Q$24,'H-32A-WP06 - Debt Service'!Q$27/12,0)),"-")</f>
        <v>0</v>
      </c>
      <c r="X640" s="261">
        <f>IFERROR(IF(-SUM(X$20:X639)+X$15&lt;0.000001,0,IF($C640&gt;='H-32A-WP06 - Debt Service'!T$24,'H-32A-WP06 - Debt Service'!T$27/12,0)),"-")</f>
        <v>0</v>
      </c>
      <c r="Y640" s="261">
        <f>IFERROR(IF(-SUM(Y$20:Y639)+Y$15&lt;0.000001,0,IF($C640&gt;='H-32A-WP06 - Debt Service'!#REF!,'H-32A-WP06 - Debt Service'!#REF!/12,0)),"-")</f>
        <v>0</v>
      </c>
      <c r="Z640" s="261">
        <f>IFERROR(IF(-SUM(Z$20:Z639)+Z$15&lt;0.000001,0,IF($C640&gt;='H-32A-WP06 - Debt Service'!S$24,'H-32A-WP06 - Debt Service'!S$27/12,0)),"-")</f>
        <v>0</v>
      </c>
      <c r="AA640" s="261">
        <f>IFERROR(IF(-SUM(AA$20:AA639)+AA$15&lt;0.000001,0,IF($C640&gt;='H-32A-WP06 - Debt Service'!R$24,'H-32A-WP06 - Debt Service'!R$27/12,0)),"-")</f>
        <v>0</v>
      </c>
      <c r="AB640" s="261">
        <f>IFERROR(IF(-SUM(AB$20:AB639)+AB$15&lt;0.000001,0,IF($C640&gt;='H-32A-WP06 - Debt Service'!P$24,'H-32A-WP06 - Debt Service'!P$27/12,0)),"-")</f>
        <v>0</v>
      </c>
      <c r="AC640" s="261">
        <f>IFERROR(IF(-SUM(AC$20:AC639)+AC$15&lt;0.000001,0,IF($C640&gt;='H-32A-WP06 - Debt Service'!#REF!,'H-32A-WP06 - Debt Service'!#REF!/12,0)),"-")</f>
        <v>0</v>
      </c>
      <c r="AD640" s="261">
        <f>IFERROR(IF(-SUM(AD$20:AD639)+AD$15&lt;0.000001,0,IF($C640&gt;='H-32A-WP06 - Debt Service'!#REF!,'H-32A-WP06 - Debt Service'!#REF!/12,0)),"-")</f>
        <v>0</v>
      </c>
      <c r="AE640" s="261">
        <f>IFERROR(IF(-SUM(AE$20:AE639)+AE$15&lt;0.000001,0,IF($C640&gt;='H-32A-WP06 - Debt Service'!#REF!,'H-32A-WP06 - Debt Service'!#REF!/12,0)),"-")</f>
        <v>0</v>
      </c>
      <c r="AF640" s="261">
        <f>IFERROR(IF(-SUM(AF$20:AF639)+AF$15&lt;0.000001,0,IF($C640&gt;='H-32A-WP06 - Debt Service'!#REF!,'H-32A-WP06 - Debt Service'!#REF!/12,0)),"-")</f>
        <v>0</v>
      </c>
      <c r="AH640" s="252">
        <f t="shared" si="40"/>
        <v>2070</v>
      </c>
      <c r="AI640" s="273">
        <f t="shared" si="42"/>
        <v>62337</v>
      </c>
      <c r="AJ640" s="273"/>
      <c r="AK640" s="261" t="str">
        <f>IFERROR(IF(-SUM(AK$20:AK639)+AK$15&lt;0.000001,0,IF($C640&gt;='H-32A-WP06 - Debt Service'!AH$24,'H-32A-WP06 - Debt Service'!AH$27/12,0)),"-")</f>
        <v>-</v>
      </c>
      <c r="AL640" s="261">
        <f>IFERROR(IF(-SUM(AL$20:AL639)+AL$15&lt;0.000001,0,IF($C640&gt;='H-32A-WP06 - Debt Service'!AI$24,'H-32A-WP06 - Debt Service'!AI$27/12,0)),"-")</f>
        <v>0</v>
      </c>
      <c r="AM640" s="261">
        <f>IFERROR(IF(-SUM(AM$20:AM639)+AM$15&lt;0.000001,0,IF($C640&gt;='H-32A-WP06 - Debt Service'!AJ$24,'H-32A-WP06 - Debt Service'!AJ$27/12,0)),"-")</f>
        <v>0</v>
      </c>
      <c r="AN640" s="261">
        <f>IFERROR(IF(-SUM(AN$20:AN639)+AN$15&lt;0.000001,0,IF($C640&gt;='H-32A-WP06 - Debt Service'!AK$24,'H-32A-WP06 - Debt Service'!AK$27/12,0)),"-")</f>
        <v>0</v>
      </c>
      <c r="AO640" s="261">
        <f>IFERROR(IF(-SUM(AO$20:AO639)+AO$15&lt;0.000001,0,IF($C640&gt;='H-32A-WP06 - Debt Service'!AL$24,'H-32A-WP06 - Debt Service'!AL$27/12,0)),"-")</f>
        <v>0</v>
      </c>
      <c r="AP640" s="261">
        <f>IFERROR(IF(-SUM(AP$20:AP639)+AP$15&lt;0.000001,0,IF($C640&gt;='H-32A-WP06 - Debt Service'!AM$24,'H-32A-WP06 - Debt Service'!AM$27/12,0)),"-")</f>
        <v>0</v>
      </c>
      <c r="AQ640" s="261">
        <f>IFERROR(IF(-SUM(AQ$20:AQ639)+AQ$15&lt;0.000001,0,IF($C640&gt;='H-32A-WP06 - Debt Service'!AN$24,'H-32A-WP06 - Debt Service'!AN$27/12,0)),"-")</f>
        <v>0</v>
      </c>
      <c r="AR640" s="261">
        <f>IFERROR(IF(-SUM(AR$20:AR639)+AR$15&lt;0.000001,0,IF($C640&gt;='H-32A-WP06 - Debt Service'!AO$24,'H-32A-WP06 - Debt Service'!AO$27/12,0)),"-")</f>
        <v>0</v>
      </c>
      <c r="AS640" s="261">
        <f>IFERROR(IF(-SUM(AS$20:AS639)+AS$15&lt;0.000001,0,IF($C640&gt;='H-32A-WP06 - Debt Service'!AP$24,'H-32A-WP06 - Debt Service'!AP$27/12,0)),"-")</f>
        <v>0</v>
      </c>
      <c r="AT640" s="261">
        <f>IFERROR(IF(-SUM(AT$20:AT639)+AT$15&lt;0.000001,0,IF($C640&gt;='H-32A-WP06 - Debt Service'!AQ$24,'H-32A-WP06 - Debt Service'!AQ$27/12,0)),"-")</f>
        <v>0</v>
      </c>
    </row>
    <row r="641" spans="2:46" x14ac:dyDescent="0.35">
      <c r="B641" s="252">
        <f t="shared" si="39"/>
        <v>2070</v>
      </c>
      <c r="C641" s="273">
        <f t="shared" si="41"/>
        <v>62367</v>
      </c>
      <c r="D641" s="273"/>
      <c r="E641" s="261">
        <f>IFERROR(IF(-SUM(E$20:E640)+E$15&lt;0.000001,0,IF($C641&gt;='H-32A-WP06 - Debt Service'!C$24,'H-32A-WP06 - Debt Service'!C$27/12,0)),"-")</f>
        <v>0</v>
      </c>
      <c r="F641" s="261">
        <f>IFERROR(IF(-SUM(F$20:F640)+F$15&lt;0.000001,0,IF($C641&gt;='H-32A-WP06 - Debt Service'!D$24,'H-32A-WP06 - Debt Service'!D$27/12,0)),"-")</f>
        <v>0</v>
      </c>
      <c r="G641" s="261">
        <f>IFERROR(IF(-SUM(G$20:G640)+G$15&lt;0.000001,0,IF($C641&gt;='H-32A-WP06 - Debt Service'!E$24,'H-32A-WP06 - Debt Service'!E$27/12,0)),"-")</f>
        <v>0</v>
      </c>
      <c r="H641" s="261">
        <f>IFERROR(IF(-SUM(H$20:H640)+H$15&lt;0.000001,0,IF($C641&gt;='H-32A-WP06 - Debt Service'!F$24,'H-32A-WP06 - Debt Service'!F$27/12,0)),"-")</f>
        <v>0</v>
      </c>
      <c r="I641" s="261">
        <f>IFERROR(IF(-SUM(I$20:I640)+I$15&lt;0.000001,0,IF($C641&gt;='H-32A-WP06 - Debt Service'!G$24,'H-32A-WP06 - Debt Service'!G$27/12,0)),"-")</f>
        <v>0</v>
      </c>
      <c r="J641" s="261">
        <f>IFERROR(IF(-SUM(J$20:J640)+J$15&lt;0.000001,0,IF($C641&gt;='H-32A-WP06 - Debt Service'!H$24,'H-32A-WP06 - Debt Service'!H$27/12,0)),"-")</f>
        <v>0</v>
      </c>
      <c r="K641" s="261">
        <f>IFERROR(IF(-SUM(K$20:K640)+K$15&lt;0.000001,0,IF($C641&gt;='H-32A-WP06 - Debt Service'!I$24,'H-32A-WP06 - Debt Service'!I$27/12,0)),"-")</f>
        <v>0</v>
      </c>
      <c r="L641" s="261">
        <f>IFERROR(IF(-SUM(L$20:L640)+L$15&lt;0.000001,0,IF($C641&gt;='H-32A-WP06 - Debt Service'!J$24,'H-32A-WP06 - Debt Service'!J$27/12,0)),"-")</f>
        <v>0</v>
      </c>
      <c r="M641" s="261">
        <f>IFERROR(IF(-SUM(M$20:M640)+M$15&lt;0.000001,0,IF($C641&gt;='H-32A-WP06 - Debt Service'!K$24,'H-32A-WP06 - Debt Service'!K$27/12,0)),"-")</f>
        <v>0</v>
      </c>
      <c r="N641" s="261"/>
      <c r="O641" s="261"/>
      <c r="P641" s="261">
        <f>IFERROR(IF(-SUM(P$20:P640)+P$15&lt;0.000001,0,IF($C641&gt;='H-32A-WP06 - Debt Service'!M$24,'H-32A-WP06 - Debt Service'!M$27/12,0)),"-")</f>
        <v>0</v>
      </c>
      <c r="Q641" s="261">
        <f>IFERROR(IF(-SUM(Q$20:Q640)+Q$15&lt;0.000001,0,IF($C641&gt;='H-32A-WP06 - Debt Service'!L$24,'H-32A-WP06 - Debt Service'!L$27/12,0)),"-")</f>
        <v>0</v>
      </c>
      <c r="R641" s="261">
        <f>IFERROR(IF(-SUM(R$20:R640)+R$15&lt;0.000001,0,IF($C641&gt;='H-32A-WP06 - Debt Service'!S$24,'H-32A-WP06 - Debt Service'!S$27/12,0)),"-")</f>
        <v>0</v>
      </c>
      <c r="S641" s="261">
        <f>IFERROR(IF(-SUM(S$20:S640)+S$15&lt;0.000001,0,IF($C641&gt;='H-32A-WP06 - Debt Service'!O$24,'H-32A-WP06 - Debt Service'!O$27/12,0)),"-")</f>
        <v>0</v>
      </c>
      <c r="T641" s="261">
        <f>IFERROR(IF(-SUM(T$20:T640)+T$15&lt;0.000001,0,IF($C641&gt;='H-32A-WP06 - Debt Service'!#REF!,'H-32A-WP06 - Debt Service'!#REF!/12,0)),"-")</f>
        <v>0</v>
      </c>
      <c r="U641" s="261">
        <f>IFERROR(IF(-SUM(U$20:U640)+U$15&lt;0.000001,0,IF($C641&gt;='H-32A-WP06 - Debt Service'!T$24,'H-32A-WP06 - Debt Service'!T$27/12,0)),"-")</f>
        <v>0</v>
      </c>
      <c r="V641" s="261">
        <f>IFERROR(IF(-SUM(V$20:V640)+V$15&lt;0.000001,0,IF($C641&gt;='H-32A-WP06 - Debt Service'!N$24,'H-32A-WP06 - Debt Service'!N$27/12,0)),"-")</f>
        <v>0</v>
      </c>
      <c r="W641" s="261">
        <f>IFERROR(IF(-SUM(W$20:W640)+W$15&lt;0.000001,0,IF($C641&gt;='H-32A-WP06 - Debt Service'!Q$24,'H-32A-WP06 - Debt Service'!Q$27/12,0)),"-")</f>
        <v>0</v>
      </c>
      <c r="X641" s="261">
        <f>IFERROR(IF(-SUM(X$20:X640)+X$15&lt;0.000001,0,IF($C641&gt;='H-32A-WP06 - Debt Service'!T$24,'H-32A-WP06 - Debt Service'!T$27/12,0)),"-")</f>
        <v>0</v>
      </c>
      <c r="Y641" s="261">
        <f>IFERROR(IF(-SUM(Y$20:Y640)+Y$15&lt;0.000001,0,IF($C641&gt;='H-32A-WP06 - Debt Service'!#REF!,'H-32A-WP06 - Debt Service'!#REF!/12,0)),"-")</f>
        <v>0</v>
      </c>
      <c r="Z641" s="261">
        <f>IFERROR(IF(-SUM(Z$20:Z640)+Z$15&lt;0.000001,0,IF($C641&gt;='H-32A-WP06 - Debt Service'!S$24,'H-32A-WP06 - Debt Service'!S$27/12,0)),"-")</f>
        <v>0</v>
      </c>
      <c r="AA641" s="261">
        <f>IFERROR(IF(-SUM(AA$20:AA640)+AA$15&lt;0.000001,0,IF($C641&gt;='H-32A-WP06 - Debt Service'!R$24,'H-32A-WP06 - Debt Service'!R$27/12,0)),"-")</f>
        <v>0</v>
      </c>
      <c r="AB641" s="261">
        <f>IFERROR(IF(-SUM(AB$20:AB640)+AB$15&lt;0.000001,0,IF($C641&gt;='H-32A-WP06 - Debt Service'!P$24,'H-32A-WP06 - Debt Service'!P$27/12,0)),"-")</f>
        <v>0</v>
      </c>
      <c r="AC641" s="261">
        <f>IFERROR(IF(-SUM(AC$20:AC640)+AC$15&lt;0.000001,0,IF($C641&gt;='H-32A-WP06 - Debt Service'!#REF!,'H-32A-WP06 - Debt Service'!#REF!/12,0)),"-")</f>
        <v>0</v>
      </c>
      <c r="AD641" s="261">
        <f>IFERROR(IF(-SUM(AD$20:AD640)+AD$15&lt;0.000001,0,IF($C641&gt;='H-32A-WP06 - Debt Service'!#REF!,'H-32A-WP06 - Debt Service'!#REF!/12,0)),"-")</f>
        <v>0</v>
      </c>
      <c r="AE641" s="261">
        <f>IFERROR(IF(-SUM(AE$20:AE640)+AE$15&lt;0.000001,0,IF($C641&gt;='H-32A-WP06 - Debt Service'!#REF!,'H-32A-WP06 - Debt Service'!#REF!/12,0)),"-")</f>
        <v>0</v>
      </c>
      <c r="AF641" s="261">
        <f>IFERROR(IF(-SUM(AF$20:AF640)+AF$15&lt;0.000001,0,IF($C641&gt;='H-32A-WP06 - Debt Service'!#REF!,'H-32A-WP06 - Debt Service'!#REF!/12,0)),"-")</f>
        <v>0</v>
      </c>
      <c r="AH641" s="252">
        <f t="shared" si="40"/>
        <v>2070</v>
      </c>
      <c r="AI641" s="273">
        <f t="shared" si="42"/>
        <v>62367</v>
      </c>
      <c r="AJ641" s="273"/>
      <c r="AK641" s="261" t="str">
        <f>IFERROR(IF(-SUM(AK$20:AK640)+AK$15&lt;0.000001,0,IF($C641&gt;='H-32A-WP06 - Debt Service'!AH$24,'H-32A-WP06 - Debt Service'!AH$27/12,0)),"-")</f>
        <v>-</v>
      </c>
      <c r="AL641" s="261">
        <f>IFERROR(IF(-SUM(AL$20:AL640)+AL$15&lt;0.000001,0,IF($C641&gt;='H-32A-WP06 - Debt Service'!AI$24,'H-32A-WP06 - Debt Service'!AI$27/12,0)),"-")</f>
        <v>0</v>
      </c>
      <c r="AM641" s="261">
        <f>IFERROR(IF(-SUM(AM$20:AM640)+AM$15&lt;0.000001,0,IF($C641&gt;='H-32A-WP06 - Debt Service'!AJ$24,'H-32A-WP06 - Debt Service'!AJ$27/12,0)),"-")</f>
        <v>0</v>
      </c>
      <c r="AN641" s="261">
        <f>IFERROR(IF(-SUM(AN$20:AN640)+AN$15&lt;0.000001,0,IF($C641&gt;='H-32A-WP06 - Debt Service'!AK$24,'H-32A-WP06 - Debt Service'!AK$27/12,0)),"-")</f>
        <v>0</v>
      </c>
      <c r="AO641" s="261">
        <f>IFERROR(IF(-SUM(AO$20:AO640)+AO$15&lt;0.000001,0,IF($C641&gt;='H-32A-WP06 - Debt Service'!AL$24,'H-32A-WP06 - Debt Service'!AL$27/12,0)),"-")</f>
        <v>0</v>
      </c>
      <c r="AP641" s="261">
        <f>IFERROR(IF(-SUM(AP$20:AP640)+AP$15&lt;0.000001,0,IF($C641&gt;='H-32A-WP06 - Debt Service'!AM$24,'H-32A-WP06 - Debt Service'!AM$27/12,0)),"-")</f>
        <v>0</v>
      </c>
      <c r="AQ641" s="261">
        <f>IFERROR(IF(-SUM(AQ$20:AQ640)+AQ$15&lt;0.000001,0,IF($C641&gt;='H-32A-WP06 - Debt Service'!AN$24,'H-32A-WP06 - Debt Service'!AN$27/12,0)),"-")</f>
        <v>0</v>
      </c>
      <c r="AR641" s="261">
        <f>IFERROR(IF(-SUM(AR$20:AR640)+AR$15&lt;0.000001,0,IF($C641&gt;='H-32A-WP06 - Debt Service'!AO$24,'H-32A-WP06 - Debt Service'!AO$27/12,0)),"-")</f>
        <v>0</v>
      </c>
      <c r="AS641" s="261">
        <f>IFERROR(IF(-SUM(AS$20:AS640)+AS$15&lt;0.000001,0,IF($C641&gt;='H-32A-WP06 - Debt Service'!AP$24,'H-32A-WP06 - Debt Service'!AP$27/12,0)),"-")</f>
        <v>0</v>
      </c>
      <c r="AT641" s="261">
        <f>IFERROR(IF(-SUM(AT$20:AT640)+AT$15&lt;0.000001,0,IF($C641&gt;='H-32A-WP06 - Debt Service'!AQ$24,'H-32A-WP06 - Debt Service'!AQ$27/12,0)),"-")</f>
        <v>0</v>
      </c>
    </row>
    <row r="642" spans="2:46" x14ac:dyDescent="0.35">
      <c r="B642" s="252">
        <f t="shared" si="39"/>
        <v>2070</v>
      </c>
      <c r="C642" s="273">
        <f t="shared" si="41"/>
        <v>62398</v>
      </c>
      <c r="D642" s="273"/>
      <c r="E642" s="261">
        <f>IFERROR(IF(-SUM(E$20:E641)+E$15&lt;0.000001,0,IF($C642&gt;='H-32A-WP06 - Debt Service'!C$24,'H-32A-WP06 - Debt Service'!C$27/12,0)),"-")</f>
        <v>0</v>
      </c>
      <c r="F642" s="261">
        <f>IFERROR(IF(-SUM(F$20:F641)+F$15&lt;0.000001,0,IF($C642&gt;='H-32A-WP06 - Debt Service'!D$24,'H-32A-WP06 - Debt Service'!D$27/12,0)),"-")</f>
        <v>0</v>
      </c>
      <c r="G642" s="261">
        <f>IFERROR(IF(-SUM(G$20:G641)+G$15&lt;0.000001,0,IF($C642&gt;='H-32A-WP06 - Debt Service'!E$24,'H-32A-WP06 - Debt Service'!E$27/12,0)),"-")</f>
        <v>0</v>
      </c>
      <c r="H642" s="261">
        <f>IFERROR(IF(-SUM(H$20:H641)+H$15&lt;0.000001,0,IF($C642&gt;='H-32A-WP06 - Debt Service'!F$24,'H-32A-WP06 - Debt Service'!F$27/12,0)),"-")</f>
        <v>0</v>
      </c>
      <c r="I642" s="261">
        <f>IFERROR(IF(-SUM(I$20:I641)+I$15&lt;0.000001,0,IF($C642&gt;='H-32A-WP06 - Debt Service'!G$24,'H-32A-WP06 - Debt Service'!G$27/12,0)),"-")</f>
        <v>0</v>
      </c>
      <c r="J642" s="261">
        <f>IFERROR(IF(-SUM(J$20:J641)+J$15&lt;0.000001,0,IF($C642&gt;='H-32A-WP06 - Debt Service'!H$24,'H-32A-WP06 - Debt Service'!H$27/12,0)),"-")</f>
        <v>0</v>
      </c>
      <c r="K642" s="261">
        <f>IFERROR(IF(-SUM(K$20:K641)+K$15&lt;0.000001,0,IF($C642&gt;='H-32A-WP06 - Debt Service'!I$24,'H-32A-WP06 - Debt Service'!I$27/12,0)),"-")</f>
        <v>0</v>
      </c>
      <c r="L642" s="261">
        <f>IFERROR(IF(-SUM(L$20:L641)+L$15&lt;0.000001,0,IF($C642&gt;='H-32A-WP06 - Debt Service'!J$24,'H-32A-WP06 - Debt Service'!J$27/12,0)),"-")</f>
        <v>0</v>
      </c>
      <c r="M642" s="261">
        <f>IFERROR(IF(-SUM(M$20:M641)+M$15&lt;0.000001,0,IF($C642&gt;='H-32A-WP06 - Debt Service'!K$24,'H-32A-WP06 - Debt Service'!K$27/12,0)),"-")</f>
        <v>0</v>
      </c>
      <c r="N642" s="261"/>
      <c r="O642" s="261"/>
      <c r="P642" s="261">
        <f>IFERROR(IF(-SUM(P$20:P641)+P$15&lt;0.000001,0,IF($C642&gt;='H-32A-WP06 - Debt Service'!M$24,'H-32A-WP06 - Debt Service'!M$27/12,0)),"-")</f>
        <v>0</v>
      </c>
      <c r="Q642" s="261">
        <f>IFERROR(IF(-SUM(Q$20:Q641)+Q$15&lt;0.000001,0,IF($C642&gt;='H-32A-WP06 - Debt Service'!L$24,'H-32A-WP06 - Debt Service'!L$27/12,0)),"-")</f>
        <v>0</v>
      </c>
      <c r="R642" s="261">
        <f>IFERROR(IF(-SUM(R$20:R641)+R$15&lt;0.000001,0,IF($C642&gt;='H-32A-WP06 - Debt Service'!S$24,'H-32A-WP06 - Debt Service'!S$27/12,0)),"-")</f>
        <v>0</v>
      </c>
      <c r="S642" s="261">
        <f>IFERROR(IF(-SUM(S$20:S641)+S$15&lt;0.000001,0,IF($C642&gt;='H-32A-WP06 - Debt Service'!O$24,'H-32A-WP06 - Debt Service'!O$27/12,0)),"-")</f>
        <v>0</v>
      </c>
      <c r="T642" s="261">
        <f>IFERROR(IF(-SUM(T$20:T641)+T$15&lt;0.000001,0,IF($C642&gt;='H-32A-WP06 - Debt Service'!#REF!,'H-32A-WP06 - Debt Service'!#REF!/12,0)),"-")</f>
        <v>0</v>
      </c>
      <c r="U642" s="261">
        <f>IFERROR(IF(-SUM(U$20:U641)+U$15&lt;0.000001,0,IF($C642&gt;='H-32A-WP06 - Debt Service'!T$24,'H-32A-WP06 - Debt Service'!T$27/12,0)),"-")</f>
        <v>0</v>
      </c>
      <c r="V642" s="261">
        <f>IFERROR(IF(-SUM(V$20:V641)+V$15&lt;0.000001,0,IF($C642&gt;='H-32A-WP06 - Debt Service'!N$24,'H-32A-WP06 - Debt Service'!N$27/12,0)),"-")</f>
        <v>0</v>
      </c>
      <c r="W642" s="261">
        <f>IFERROR(IF(-SUM(W$20:W641)+W$15&lt;0.000001,0,IF($C642&gt;='H-32A-WP06 - Debt Service'!Q$24,'H-32A-WP06 - Debt Service'!Q$27/12,0)),"-")</f>
        <v>0</v>
      </c>
      <c r="X642" s="261">
        <f>IFERROR(IF(-SUM(X$20:X641)+X$15&lt;0.000001,0,IF($C642&gt;='H-32A-WP06 - Debt Service'!T$24,'H-32A-WP06 - Debt Service'!T$27/12,0)),"-")</f>
        <v>0</v>
      </c>
      <c r="Y642" s="261">
        <f>IFERROR(IF(-SUM(Y$20:Y641)+Y$15&lt;0.000001,0,IF($C642&gt;='H-32A-WP06 - Debt Service'!#REF!,'H-32A-WP06 - Debt Service'!#REF!/12,0)),"-")</f>
        <v>0</v>
      </c>
      <c r="Z642" s="261">
        <f>IFERROR(IF(-SUM(Z$20:Z641)+Z$15&lt;0.000001,0,IF($C642&gt;='H-32A-WP06 - Debt Service'!S$24,'H-32A-WP06 - Debt Service'!S$27/12,0)),"-")</f>
        <v>0</v>
      </c>
      <c r="AA642" s="261">
        <f>IFERROR(IF(-SUM(AA$20:AA641)+AA$15&lt;0.000001,0,IF($C642&gt;='H-32A-WP06 - Debt Service'!R$24,'H-32A-WP06 - Debt Service'!R$27/12,0)),"-")</f>
        <v>0</v>
      </c>
      <c r="AB642" s="261">
        <f>IFERROR(IF(-SUM(AB$20:AB641)+AB$15&lt;0.000001,0,IF($C642&gt;='H-32A-WP06 - Debt Service'!P$24,'H-32A-WP06 - Debt Service'!P$27/12,0)),"-")</f>
        <v>0</v>
      </c>
      <c r="AC642" s="261">
        <f>IFERROR(IF(-SUM(AC$20:AC641)+AC$15&lt;0.000001,0,IF($C642&gt;='H-32A-WP06 - Debt Service'!#REF!,'H-32A-WP06 - Debt Service'!#REF!/12,0)),"-")</f>
        <v>0</v>
      </c>
      <c r="AD642" s="261">
        <f>IFERROR(IF(-SUM(AD$20:AD641)+AD$15&lt;0.000001,0,IF($C642&gt;='H-32A-WP06 - Debt Service'!#REF!,'H-32A-WP06 - Debt Service'!#REF!/12,0)),"-")</f>
        <v>0</v>
      </c>
      <c r="AE642" s="261">
        <f>IFERROR(IF(-SUM(AE$20:AE641)+AE$15&lt;0.000001,0,IF($C642&gt;='H-32A-WP06 - Debt Service'!#REF!,'H-32A-WP06 - Debt Service'!#REF!/12,0)),"-")</f>
        <v>0</v>
      </c>
      <c r="AF642" s="261">
        <f>IFERROR(IF(-SUM(AF$20:AF641)+AF$15&lt;0.000001,0,IF($C642&gt;='H-32A-WP06 - Debt Service'!#REF!,'H-32A-WP06 - Debt Service'!#REF!/12,0)),"-")</f>
        <v>0</v>
      </c>
      <c r="AH642" s="252">
        <f t="shared" si="40"/>
        <v>2070</v>
      </c>
      <c r="AI642" s="273">
        <f t="shared" si="42"/>
        <v>62398</v>
      </c>
      <c r="AJ642" s="273"/>
      <c r="AK642" s="261" t="str">
        <f>IFERROR(IF(-SUM(AK$20:AK641)+AK$15&lt;0.000001,0,IF($C642&gt;='H-32A-WP06 - Debt Service'!AH$24,'H-32A-WP06 - Debt Service'!AH$27/12,0)),"-")</f>
        <v>-</v>
      </c>
      <c r="AL642" s="261">
        <f>IFERROR(IF(-SUM(AL$20:AL641)+AL$15&lt;0.000001,0,IF($C642&gt;='H-32A-WP06 - Debt Service'!AI$24,'H-32A-WP06 - Debt Service'!AI$27/12,0)),"-")</f>
        <v>0</v>
      </c>
      <c r="AM642" s="261">
        <f>IFERROR(IF(-SUM(AM$20:AM641)+AM$15&lt;0.000001,0,IF($C642&gt;='H-32A-WP06 - Debt Service'!AJ$24,'H-32A-WP06 - Debt Service'!AJ$27/12,0)),"-")</f>
        <v>0</v>
      </c>
      <c r="AN642" s="261">
        <f>IFERROR(IF(-SUM(AN$20:AN641)+AN$15&lt;0.000001,0,IF($C642&gt;='H-32A-WP06 - Debt Service'!AK$24,'H-32A-WP06 - Debt Service'!AK$27/12,0)),"-")</f>
        <v>0</v>
      </c>
      <c r="AO642" s="261">
        <f>IFERROR(IF(-SUM(AO$20:AO641)+AO$15&lt;0.000001,0,IF($C642&gt;='H-32A-WP06 - Debt Service'!AL$24,'H-32A-WP06 - Debt Service'!AL$27/12,0)),"-")</f>
        <v>0</v>
      </c>
      <c r="AP642" s="261">
        <f>IFERROR(IF(-SUM(AP$20:AP641)+AP$15&lt;0.000001,0,IF($C642&gt;='H-32A-WP06 - Debt Service'!AM$24,'H-32A-WP06 - Debt Service'!AM$27/12,0)),"-")</f>
        <v>0</v>
      </c>
      <c r="AQ642" s="261">
        <f>IFERROR(IF(-SUM(AQ$20:AQ641)+AQ$15&lt;0.000001,0,IF($C642&gt;='H-32A-WP06 - Debt Service'!AN$24,'H-32A-WP06 - Debt Service'!AN$27/12,0)),"-")</f>
        <v>0</v>
      </c>
      <c r="AR642" s="261">
        <f>IFERROR(IF(-SUM(AR$20:AR641)+AR$15&lt;0.000001,0,IF($C642&gt;='H-32A-WP06 - Debt Service'!AO$24,'H-32A-WP06 - Debt Service'!AO$27/12,0)),"-")</f>
        <v>0</v>
      </c>
      <c r="AS642" s="261">
        <f>IFERROR(IF(-SUM(AS$20:AS641)+AS$15&lt;0.000001,0,IF($C642&gt;='H-32A-WP06 - Debt Service'!AP$24,'H-32A-WP06 - Debt Service'!AP$27/12,0)),"-")</f>
        <v>0</v>
      </c>
      <c r="AT642" s="261">
        <f>IFERROR(IF(-SUM(AT$20:AT641)+AT$15&lt;0.000001,0,IF($C642&gt;='H-32A-WP06 - Debt Service'!AQ$24,'H-32A-WP06 - Debt Service'!AQ$27/12,0)),"-")</f>
        <v>0</v>
      </c>
    </row>
    <row r="643" spans="2:46" x14ac:dyDescent="0.35">
      <c r="B643" s="252">
        <f t="shared" si="39"/>
        <v>2070</v>
      </c>
      <c r="C643" s="273">
        <f t="shared" si="41"/>
        <v>62428</v>
      </c>
      <c r="D643" s="273"/>
      <c r="E643" s="261">
        <f>IFERROR(IF(-SUM(E$20:E642)+E$15&lt;0.000001,0,IF($C643&gt;='H-32A-WP06 - Debt Service'!C$24,'H-32A-WP06 - Debt Service'!C$27/12,0)),"-")</f>
        <v>0</v>
      </c>
      <c r="F643" s="261">
        <f>IFERROR(IF(-SUM(F$20:F642)+F$15&lt;0.000001,0,IF($C643&gt;='H-32A-WP06 - Debt Service'!D$24,'H-32A-WP06 - Debt Service'!D$27/12,0)),"-")</f>
        <v>0</v>
      </c>
      <c r="G643" s="261">
        <f>IFERROR(IF(-SUM(G$20:G642)+G$15&lt;0.000001,0,IF($C643&gt;='H-32A-WP06 - Debt Service'!E$24,'H-32A-WP06 - Debt Service'!E$27/12,0)),"-")</f>
        <v>0</v>
      </c>
      <c r="H643" s="261">
        <f>IFERROR(IF(-SUM(H$20:H642)+H$15&lt;0.000001,0,IF($C643&gt;='H-32A-WP06 - Debt Service'!F$24,'H-32A-WP06 - Debt Service'!F$27/12,0)),"-")</f>
        <v>0</v>
      </c>
      <c r="I643" s="261">
        <f>IFERROR(IF(-SUM(I$20:I642)+I$15&lt;0.000001,0,IF($C643&gt;='H-32A-WP06 - Debt Service'!G$24,'H-32A-WP06 - Debt Service'!G$27/12,0)),"-")</f>
        <v>0</v>
      </c>
      <c r="J643" s="261">
        <f>IFERROR(IF(-SUM(J$20:J642)+J$15&lt;0.000001,0,IF($C643&gt;='H-32A-WP06 - Debt Service'!H$24,'H-32A-WP06 - Debt Service'!H$27/12,0)),"-")</f>
        <v>0</v>
      </c>
      <c r="K643" s="261">
        <f>IFERROR(IF(-SUM(K$20:K642)+K$15&lt;0.000001,0,IF($C643&gt;='H-32A-WP06 - Debt Service'!I$24,'H-32A-WP06 - Debt Service'!I$27/12,0)),"-")</f>
        <v>0</v>
      </c>
      <c r="L643" s="261">
        <f>IFERROR(IF(-SUM(L$20:L642)+L$15&lt;0.000001,0,IF($C643&gt;='H-32A-WP06 - Debt Service'!J$24,'H-32A-WP06 - Debt Service'!J$27/12,0)),"-")</f>
        <v>0</v>
      </c>
      <c r="M643" s="261">
        <f>IFERROR(IF(-SUM(M$20:M642)+M$15&lt;0.000001,0,IF($C643&gt;='H-32A-WP06 - Debt Service'!K$24,'H-32A-WP06 - Debt Service'!K$27/12,0)),"-")</f>
        <v>0</v>
      </c>
      <c r="N643" s="261"/>
      <c r="O643" s="261"/>
      <c r="P643" s="261">
        <f>IFERROR(IF(-SUM(P$20:P642)+P$15&lt;0.000001,0,IF($C643&gt;='H-32A-WP06 - Debt Service'!M$24,'H-32A-WP06 - Debt Service'!M$27/12,0)),"-")</f>
        <v>0</v>
      </c>
      <c r="Q643" s="261">
        <f>IFERROR(IF(-SUM(Q$20:Q642)+Q$15&lt;0.000001,0,IF($C643&gt;='H-32A-WP06 - Debt Service'!L$24,'H-32A-WP06 - Debt Service'!L$27/12,0)),"-")</f>
        <v>0</v>
      </c>
      <c r="R643" s="261">
        <f>IFERROR(IF(-SUM(R$20:R642)+R$15&lt;0.000001,0,IF($C643&gt;='H-32A-WP06 - Debt Service'!S$24,'H-32A-WP06 - Debt Service'!S$27/12,0)),"-")</f>
        <v>0</v>
      </c>
      <c r="S643" s="261">
        <f>IFERROR(IF(-SUM(S$20:S642)+S$15&lt;0.000001,0,IF($C643&gt;='H-32A-WP06 - Debt Service'!O$24,'H-32A-WP06 - Debt Service'!O$27/12,0)),"-")</f>
        <v>0</v>
      </c>
      <c r="T643" s="261">
        <f>IFERROR(IF(-SUM(T$20:T642)+T$15&lt;0.000001,0,IF($C643&gt;='H-32A-WP06 - Debt Service'!#REF!,'H-32A-WP06 - Debt Service'!#REF!/12,0)),"-")</f>
        <v>0</v>
      </c>
      <c r="U643" s="261">
        <f>IFERROR(IF(-SUM(U$20:U642)+U$15&lt;0.000001,0,IF($C643&gt;='H-32A-WP06 - Debt Service'!T$24,'H-32A-WP06 - Debt Service'!T$27/12,0)),"-")</f>
        <v>0</v>
      </c>
      <c r="V643" s="261">
        <f>IFERROR(IF(-SUM(V$20:V642)+V$15&lt;0.000001,0,IF($C643&gt;='H-32A-WP06 - Debt Service'!N$24,'H-32A-WP06 - Debt Service'!N$27/12,0)),"-")</f>
        <v>0</v>
      </c>
      <c r="W643" s="261">
        <f>IFERROR(IF(-SUM(W$20:W642)+W$15&lt;0.000001,0,IF($C643&gt;='H-32A-WP06 - Debt Service'!Q$24,'H-32A-WP06 - Debt Service'!Q$27/12,0)),"-")</f>
        <v>0</v>
      </c>
      <c r="X643" s="261">
        <f>IFERROR(IF(-SUM(X$20:X642)+X$15&lt;0.000001,0,IF($C643&gt;='H-32A-WP06 - Debt Service'!T$24,'H-32A-WP06 - Debt Service'!T$27/12,0)),"-")</f>
        <v>0</v>
      </c>
      <c r="Y643" s="261">
        <f>IFERROR(IF(-SUM(Y$20:Y642)+Y$15&lt;0.000001,0,IF($C643&gt;='H-32A-WP06 - Debt Service'!#REF!,'H-32A-WP06 - Debt Service'!#REF!/12,0)),"-")</f>
        <v>0</v>
      </c>
      <c r="Z643" s="261">
        <f>IFERROR(IF(-SUM(Z$20:Z642)+Z$15&lt;0.000001,0,IF($C643&gt;='H-32A-WP06 - Debt Service'!S$24,'H-32A-WP06 - Debt Service'!S$27/12,0)),"-")</f>
        <v>0</v>
      </c>
      <c r="AA643" s="261">
        <f>IFERROR(IF(-SUM(AA$20:AA642)+AA$15&lt;0.000001,0,IF($C643&gt;='H-32A-WP06 - Debt Service'!R$24,'H-32A-WP06 - Debt Service'!R$27/12,0)),"-")</f>
        <v>0</v>
      </c>
      <c r="AB643" s="261">
        <f>IFERROR(IF(-SUM(AB$20:AB642)+AB$15&lt;0.000001,0,IF($C643&gt;='H-32A-WP06 - Debt Service'!P$24,'H-32A-WP06 - Debt Service'!P$27/12,0)),"-")</f>
        <v>0</v>
      </c>
      <c r="AC643" s="261">
        <f>IFERROR(IF(-SUM(AC$20:AC642)+AC$15&lt;0.000001,0,IF($C643&gt;='H-32A-WP06 - Debt Service'!#REF!,'H-32A-WP06 - Debt Service'!#REF!/12,0)),"-")</f>
        <v>0</v>
      </c>
      <c r="AD643" s="261">
        <f>IFERROR(IF(-SUM(AD$20:AD642)+AD$15&lt;0.000001,0,IF($C643&gt;='H-32A-WP06 - Debt Service'!#REF!,'H-32A-WP06 - Debt Service'!#REF!/12,0)),"-")</f>
        <v>0</v>
      </c>
      <c r="AE643" s="261">
        <f>IFERROR(IF(-SUM(AE$20:AE642)+AE$15&lt;0.000001,0,IF($C643&gt;='H-32A-WP06 - Debt Service'!#REF!,'H-32A-WP06 - Debt Service'!#REF!/12,0)),"-")</f>
        <v>0</v>
      </c>
      <c r="AF643" s="261">
        <f>IFERROR(IF(-SUM(AF$20:AF642)+AF$15&lt;0.000001,0,IF($C643&gt;='H-32A-WP06 - Debt Service'!#REF!,'H-32A-WP06 - Debt Service'!#REF!/12,0)),"-")</f>
        <v>0</v>
      </c>
      <c r="AH643" s="252">
        <f t="shared" si="40"/>
        <v>2070</v>
      </c>
      <c r="AI643" s="273">
        <f t="shared" si="42"/>
        <v>62428</v>
      </c>
      <c r="AJ643" s="273"/>
      <c r="AK643" s="261" t="str">
        <f>IFERROR(IF(-SUM(AK$20:AK642)+AK$15&lt;0.000001,0,IF($C643&gt;='H-32A-WP06 - Debt Service'!AH$24,'H-32A-WP06 - Debt Service'!AH$27/12,0)),"-")</f>
        <v>-</v>
      </c>
      <c r="AL643" s="261">
        <f>IFERROR(IF(-SUM(AL$20:AL642)+AL$15&lt;0.000001,0,IF($C643&gt;='H-32A-WP06 - Debt Service'!AI$24,'H-32A-WP06 - Debt Service'!AI$27/12,0)),"-")</f>
        <v>0</v>
      </c>
      <c r="AM643" s="261">
        <f>IFERROR(IF(-SUM(AM$20:AM642)+AM$15&lt;0.000001,0,IF($C643&gt;='H-32A-WP06 - Debt Service'!AJ$24,'H-32A-WP06 - Debt Service'!AJ$27/12,0)),"-")</f>
        <v>0</v>
      </c>
      <c r="AN643" s="261">
        <f>IFERROR(IF(-SUM(AN$20:AN642)+AN$15&lt;0.000001,0,IF($C643&gt;='H-32A-WP06 - Debt Service'!AK$24,'H-32A-WP06 - Debt Service'!AK$27/12,0)),"-")</f>
        <v>0</v>
      </c>
      <c r="AO643" s="261">
        <f>IFERROR(IF(-SUM(AO$20:AO642)+AO$15&lt;0.000001,0,IF($C643&gt;='H-32A-WP06 - Debt Service'!AL$24,'H-32A-WP06 - Debt Service'!AL$27/12,0)),"-")</f>
        <v>0</v>
      </c>
      <c r="AP643" s="261">
        <f>IFERROR(IF(-SUM(AP$20:AP642)+AP$15&lt;0.000001,0,IF($C643&gt;='H-32A-WP06 - Debt Service'!AM$24,'H-32A-WP06 - Debt Service'!AM$27/12,0)),"-")</f>
        <v>0</v>
      </c>
      <c r="AQ643" s="261">
        <f>IFERROR(IF(-SUM(AQ$20:AQ642)+AQ$15&lt;0.000001,0,IF($C643&gt;='H-32A-WP06 - Debt Service'!AN$24,'H-32A-WP06 - Debt Service'!AN$27/12,0)),"-")</f>
        <v>0</v>
      </c>
      <c r="AR643" s="261">
        <f>IFERROR(IF(-SUM(AR$20:AR642)+AR$15&lt;0.000001,0,IF($C643&gt;='H-32A-WP06 - Debt Service'!AO$24,'H-32A-WP06 - Debt Service'!AO$27/12,0)),"-")</f>
        <v>0</v>
      </c>
      <c r="AS643" s="261">
        <f>IFERROR(IF(-SUM(AS$20:AS642)+AS$15&lt;0.000001,0,IF($C643&gt;='H-32A-WP06 - Debt Service'!AP$24,'H-32A-WP06 - Debt Service'!AP$27/12,0)),"-")</f>
        <v>0</v>
      </c>
      <c r="AT643" s="261">
        <f>IFERROR(IF(-SUM(AT$20:AT642)+AT$15&lt;0.000001,0,IF($C643&gt;='H-32A-WP06 - Debt Service'!AQ$24,'H-32A-WP06 - Debt Service'!AQ$27/12,0)),"-")</f>
        <v>0</v>
      </c>
    </row>
    <row r="644" spans="2:46" x14ac:dyDescent="0.35">
      <c r="B644" s="252">
        <f t="shared" si="39"/>
        <v>2071</v>
      </c>
      <c r="C644" s="273">
        <f t="shared" si="41"/>
        <v>62459</v>
      </c>
      <c r="D644" s="273"/>
      <c r="E644" s="261">
        <f>IFERROR(IF(-SUM(E$20:E643)+E$15&lt;0.000001,0,IF($C644&gt;='H-32A-WP06 - Debt Service'!C$24,'H-32A-WP06 - Debt Service'!C$27/12,0)),"-")</f>
        <v>0</v>
      </c>
      <c r="F644" s="261">
        <f>IFERROR(IF(-SUM(F$20:F643)+F$15&lt;0.000001,0,IF($C644&gt;='H-32A-WP06 - Debt Service'!D$24,'H-32A-WP06 - Debt Service'!D$27/12,0)),"-")</f>
        <v>0</v>
      </c>
      <c r="G644" s="261">
        <f>IFERROR(IF(-SUM(G$20:G643)+G$15&lt;0.000001,0,IF($C644&gt;='H-32A-WP06 - Debt Service'!E$24,'H-32A-WP06 - Debt Service'!E$27/12,0)),"-")</f>
        <v>0</v>
      </c>
      <c r="H644" s="261">
        <f>IFERROR(IF(-SUM(H$20:H643)+H$15&lt;0.000001,0,IF($C644&gt;='H-32A-WP06 - Debt Service'!F$24,'H-32A-WP06 - Debt Service'!F$27/12,0)),"-")</f>
        <v>0</v>
      </c>
      <c r="I644" s="261">
        <f>IFERROR(IF(-SUM(I$20:I643)+I$15&lt;0.000001,0,IF($C644&gt;='H-32A-WP06 - Debt Service'!G$24,'H-32A-WP06 - Debt Service'!G$27/12,0)),"-")</f>
        <v>0</v>
      </c>
      <c r="J644" s="261">
        <f>IFERROR(IF(-SUM(J$20:J643)+J$15&lt;0.000001,0,IF($C644&gt;='H-32A-WP06 - Debt Service'!H$24,'H-32A-WP06 - Debt Service'!H$27/12,0)),"-")</f>
        <v>0</v>
      </c>
      <c r="K644" s="261">
        <f>IFERROR(IF(-SUM(K$20:K643)+K$15&lt;0.000001,0,IF($C644&gt;='H-32A-WP06 - Debt Service'!I$24,'H-32A-WP06 - Debt Service'!I$27/12,0)),"-")</f>
        <v>0</v>
      </c>
      <c r="L644" s="261">
        <f>IFERROR(IF(-SUM(L$20:L643)+L$15&lt;0.000001,0,IF($C644&gt;='H-32A-WP06 - Debt Service'!J$24,'H-32A-WP06 - Debt Service'!J$27/12,0)),"-")</f>
        <v>0</v>
      </c>
      <c r="M644" s="261">
        <f>IFERROR(IF(-SUM(M$20:M643)+M$15&lt;0.000001,0,IF($C644&gt;='H-32A-WP06 - Debt Service'!K$24,'H-32A-WP06 - Debt Service'!K$27/12,0)),"-")</f>
        <v>0</v>
      </c>
      <c r="N644" s="261"/>
      <c r="O644" s="261"/>
      <c r="P644" s="261">
        <f>IFERROR(IF(-SUM(P$20:P643)+P$15&lt;0.000001,0,IF($C644&gt;='H-32A-WP06 - Debt Service'!M$24,'H-32A-WP06 - Debt Service'!M$27/12,0)),"-")</f>
        <v>0</v>
      </c>
      <c r="Q644" s="261">
        <f>IFERROR(IF(-SUM(Q$20:Q643)+Q$15&lt;0.000001,0,IF($C644&gt;='H-32A-WP06 - Debt Service'!L$24,'H-32A-WP06 - Debt Service'!L$27/12,0)),"-")</f>
        <v>0</v>
      </c>
      <c r="R644" s="261">
        <f>IFERROR(IF(-SUM(R$20:R643)+R$15&lt;0.000001,0,IF($C644&gt;='H-32A-WP06 - Debt Service'!S$24,'H-32A-WP06 - Debt Service'!S$27/12,0)),"-")</f>
        <v>0</v>
      </c>
      <c r="S644" s="261">
        <f>IFERROR(IF(-SUM(S$20:S643)+S$15&lt;0.000001,0,IF($C644&gt;='H-32A-WP06 - Debt Service'!O$24,'H-32A-WP06 - Debt Service'!O$27/12,0)),"-")</f>
        <v>0</v>
      </c>
      <c r="T644" s="261">
        <f>IFERROR(IF(-SUM(T$20:T643)+T$15&lt;0.000001,0,IF($C644&gt;='H-32A-WP06 - Debt Service'!#REF!,'H-32A-WP06 - Debt Service'!#REF!/12,0)),"-")</f>
        <v>0</v>
      </c>
      <c r="U644" s="261">
        <f>IFERROR(IF(-SUM(U$20:U643)+U$15&lt;0.000001,0,IF($C644&gt;='H-32A-WP06 - Debt Service'!T$24,'H-32A-WP06 - Debt Service'!T$27/12,0)),"-")</f>
        <v>0</v>
      </c>
      <c r="V644" s="261">
        <f>IFERROR(IF(-SUM(V$20:V643)+V$15&lt;0.000001,0,IF($C644&gt;='H-32A-WP06 - Debt Service'!N$24,'H-32A-WP06 - Debt Service'!N$27/12,0)),"-")</f>
        <v>0</v>
      </c>
      <c r="W644" s="261">
        <f>IFERROR(IF(-SUM(W$20:W643)+W$15&lt;0.000001,0,IF($C644&gt;='H-32A-WP06 - Debt Service'!Q$24,'H-32A-WP06 - Debt Service'!Q$27/12,0)),"-")</f>
        <v>0</v>
      </c>
      <c r="X644" s="261">
        <f>IFERROR(IF(-SUM(X$20:X643)+X$15&lt;0.000001,0,IF($C644&gt;='H-32A-WP06 - Debt Service'!T$24,'H-32A-WP06 - Debt Service'!T$27/12,0)),"-")</f>
        <v>0</v>
      </c>
      <c r="Y644" s="261">
        <f>IFERROR(IF(-SUM(Y$20:Y643)+Y$15&lt;0.000001,0,IF($C644&gt;='H-32A-WP06 - Debt Service'!#REF!,'H-32A-WP06 - Debt Service'!#REF!/12,0)),"-")</f>
        <v>0</v>
      </c>
      <c r="Z644" s="261">
        <f>IFERROR(IF(-SUM(Z$20:Z643)+Z$15&lt;0.000001,0,IF($C644&gt;='H-32A-WP06 - Debt Service'!S$24,'H-32A-WP06 - Debt Service'!S$27/12,0)),"-")</f>
        <v>0</v>
      </c>
      <c r="AA644" s="261">
        <f>IFERROR(IF(-SUM(AA$20:AA643)+AA$15&lt;0.000001,0,IF($C644&gt;='H-32A-WP06 - Debt Service'!R$24,'H-32A-WP06 - Debt Service'!R$27/12,0)),"-")</f>
        <v>0</v>
      </c>
      <c r="AB644" s="261">
        <f>IFERROR(IF(-SUM(AB$20:AB643)+AB$15&lt;0.000001,0,IF($C644&gt;='H-32A-WP06 - Debt Service'!P$24,'H-32A-WP06 - Debt Service'!P$27/12,0)),"-")</f>
        <v>0</v>
      </c>
      <c r="AC644" s="261">
        <f>IFERROR(IF(-SUM(AC$20:AC643)+AC$15&lt;0.000001,0,IF($C644&gt;='H-32A-WP06 - Debt Service'!#REF!,'H-32A-WP06 - Debt Service'!#REF!/12,0)),"-")</f>
        <v>0</v>
      </c>
      <c r="AD644" s="261">
        <f>IFERROR(IF(-SUM(AD$20:AD643)+AD$15&lt;0.000001,0,IF($C644&gt;='H-32A-WP06 - Debt Service'!#REF!,'H-32A-WP06 - Debt Service'!#REF!/12,0)),"-")</f>
        <v>0</v>
      </c>
      <c r="AE644" s="261">
        <f>IFERROR(IF(-SUM(AE$20:AE643)+AE$15&lt;0.000001,0,IF($C644&gt;='H-32A-WP06 - Debt Service'!#REF!,'H-32A-WP06 - Debt Service'!#REF!/12,0)),"-")</f>
        <v>0</v>
      </c>
      <c r="AF644" s="261">
        <f>IFERROR(IF(-SUM(AF$20:AF643)+AF$15&lt;0.000001,0,IF($C644&gt;='H-32A-WP06 - Debt Service'!#REF!,'H-32A-WP06 - Debt Service'!#REF!/12,0)),"-")</f>
        <v>0</v>
      </c>
      <c r="AH644" s="252">
        <f t="shared" si="40"/>
        <v>2071</v>
      </c>
      <c r="AI644" s="273">
        <f t="shared" si="42"/>
        <v>62459</v>
      </c>
      <c r="AJ644" s="273"/>
      <c r="AK644" s="261" t="str">
        <f>IFERROR(IF(-SUM(AK$20:AK643)+AK$15&lt;0.000001,0,IF($C644&gt;='H-32A-WP06 - Debt Service'!AH$24,'H-32A-WP06 - Debt Service'!AH$27/12,0)),"-")</f>
        <v>-</v>
      </c>
      <c r="AL644" s="261">
        <f>IFERROR(IF(-SUM(AL$20:AL643)+AL$15&lt;0.000001,0,IF($C644&gt;='H-32A-WP06 - Debt Service'!AI$24,'H-32A-WP06 - Debt Service'!AI$27/12,0)),"-")</f>
        <v>0</v>
      </c>
      <c r="AM644" s="261">
        <f>IFERROR(IF(-SUM(AM$20:AM643)+AM$15&lt;0.000001,0,IF($C644&gt;='H-32A-WP06 - Debt Service'!AJ$24,'H-32A-WP06 - Debt Service'!AJ$27/12,0)),"-")</f>
        <v>0</v>
      </c>
      <c r="AN644" s="261">
        <f>IFERROR(IF(-SUM(AN$20:AN643)+AN$15&lt;0.000001,0,IF($C644&gt;='H-32A-WP06 - Debt Service'!AK$24,'H-32A-WP06 - Debt Service'!AK$27/12,0)),"-")</f>
        <v>0</v>
      </c>
      <c r="AO644" s="261">
        <f>IFERROR(IF(-SUM(AO$20:AO643)+AO$15&lt;0.000001,0,IF($C644&gt;='H-32A-WP06 - Debt Service'!AL$24,'H-32A-WP06 - Debt Service'!AL$27/12,0)),"-")</f>
        <v>0</v>
      </c>
      <c r="AP644" s="261">
        <f>IFERROR(IF(-SUM(AP$20:AP643)+AP$15&lt;0.000001,0,IF($C644&gt;='H-32A-WP06 - Debt Service'!AM$24,'H-32A-WP06 - Debt Service'!AM$27/12,0)),"-")</f>
        <v>0</v>
      </c>
      <c r="AQ644" s="261">
        <f>IFERROR(IF(-SUM(AQ$20:AQ643)+AQ$15&lt;0.000001,0,IF($C644&gt;='H-32A-WP06 - Debt Service'!AN$24,'H-32A-WP06 - Debt Service'!AN$27/12,0)),"-")</f>
        <v>0</v>
      </c>
      <c r="AR644" s="261">
        <f>IFERROR(IF(-SUM(AR$20:AR643)+AR$15&lt;0.000001,0,IF($C644&gt;='H-32A-WP06 - Debt Service'!AO$24,'H-32A-WP06 - Debt Service'!AO$27/12,0)),"-")</f>
        <v>0</v>
      </c>
      <c r="AS644" s="261">
        <f>IFERROR(IF(-SUM(AS$20:AS643)+AS$15&lt;0.000001,0,IF($C644&gt;='H-32A-WP06 - Debt Service'!AP$24,'H-32A-WP06 - Debt Service'!AP$27/12,0)),"-")</f>
        <v>0</v>
      </c>
      <c r="AT644" s="261">
        <f>IFERROR(IF(-SUM(AT$20:AT643)+AT$15&lt;0.000001,0,IF($C644&gt;='H-32A-WP06 - Debt Service'!AQ$24,'H-32A-WP06 - Debt Service'!AQ$27/12,0)),"-")</f>
        <v>0</v>
      </c>
    </row>
    <row r="645" spans="2:46" x14ac:dyDescent="0.35">
      <c r="B645" s="252">
        <f t="shared" si="39"/>
        <v>2071</v>
      </c>
      <c r="C645" s="273">
        <f t="shared" si="41"/>
        <v>62490</v>
      </c>
      <c r="D645" s="273"/>
      <c r="E645" s="261">
        <f>IFERROR(IF(-SUM(E$20:E644)+E$15&lt;0.000001,0,IF($C645&gt;='H-32A-WP06 - Debt Service'!C$24,'H-32A-WP06 - Debt Service'!C$27/12,0)),"-")</f>
        <v>0</v>
      </c>
      <c r="F645" s="261">
        <f>IFERROR(IF(-SUM(F$20:F644)+F$15&lt;0.000001,0,IF($C645&gt;='H-32A-WP06 - Debt Service'!D$24,'H-32A-WP06 - Debt Service'!D$27/12,0)),"-")</f>
        <v>0</v>
      </c>
      <c r="G645" s="261">
        <f>IFERROR(IF(-SUM(G$20:G644)+G$15&lt;0.000001,0,IF($C645&gt;='H-32A-WP06 - Debt Service'!E$24,'H-32A-WP06 - Debt Service'!E$27/12,0)),"-")</f>
        <v>0</v>
      </c>
      <c r="H645" s="261">
        <f>IFERROR(IF(-SUM(H$20:H644)+H$15&lt;0.000001,0,IF($C645&gt;='H-32A-WP06 - Debt Service'!F$24,'H-32A-WP06 - Debt Service'!F$27/12,0)),"-")</f>
        <v>0</v>
      </c>
      <c r="I645" s="261">
        <f>IFERROR(IF(-SUM(I$20:I644)+I$15&lt;0.000001,0,IF($C645&gt;='H-32A-WP06 - Debt Service'!G$24,'H-32A-WP06 - Debt Service'!G$27/12,0)),"-")</f>
        <v>0</v>
      </c>
      <c r="J645" s="261">
        <f>IFERROR(IF(-SUM(J$20:J644)+J$15&lt;0.000001,0,IF($C645&gt;='H-32A-WP06 - Debt Service'!H$24,'H-32A-WP06 - Debt Service'!H$27/12,0)),"-")</f>
        <v>0</v>
      </c>
      <c r="K645" s="261">
        <f>IFERROR(IF(-SUM(K$20:K644)+K$15&lt;0.000001,0,IF($C645&gt;='H-32A-WP06 - Debt Service'!I$24,'H-32A-WP06 - Debt Service'!I$27/12,0)),"-")</f>
        <v>0</v>
      </c>
      <c r="L645" s="261">
        <f>IFERROR(IF(-SUM(L$20:L644)+L$15&lt;0.000001,0,IF($C645&gt;='H-32A-WP06 - Debt Service'!J$24,'H-32A-WP06 - Debt Service'!J$27/12,0)),"-")</f>
        <v>0</v>
      </c>
      <c r="M645" s="261">
        <f>IFERROR(IF(-SUM(M$20:M644)+M$15&lt;0.000001,0,IF($C645&gt;='H-32A-WP06 - Debt Service'!K$24,'H-32A-WP06 - Debt Service'!K$27/12,0)),"-")</f>
        <v>0</v>
      </c>
      <c r="N645" s="261"/>
      <c r="O645" s="261"/>
      <c r="P645" s="261">
        <f>IFERROR(IF(-SUM(P$20:P644)+P$15&lt;0.000001,0,IF($C645&gt;='H-32A-WP06 - Debt Service'!M$24,'H-32A-WP06 - Debt Service'!M$27/12,0)),"-")</f>
        <v>0</v>
      </c>
      <c r="Q645" s="261">
        <f>IFERROR(IF(-SUM(Q$20:Q644)+Q$15&lt;0.000001,0,IF($C645&gt;='H-32A-WP06 - Debt Service'!L$24,'H-32A-WP06 - Debt Service'!L$27/12,0)),"-")</f>
        <v>0</v>
      </c>
      <c r="R645" s="261">
        <f>IFERROR(IF(-SUM(R$20:R644)+R$15&lt;0.000001,0,IF($C645&gt;='H-32A-WP06 - Debt Service'!S$24,'H-32A-WP06 - Debt Service'!S$27/12,0)),"-")</f>
        <v>0</v>
      </c>
      <c r="S645" s="261">
        <f>IFERROR(IF(-SUM(S$20:S644)+S$15&lt;0.000001,0,IF($C645&gt;='H-32A-WP06 - Debt Service'!O$24,'H-32A-WP06 - Debt Service'!O$27/12,0)),"-")</f>
        <v>0</v>
      </c>
      <c r="T645" s="261">
        <f>IFERROR(IF(-SUM(T$20:T644)+T$15&lt;0.000001,0,IF($C645&gt;='H-32A-WP06 - Debt Service'!#REF!,'H-32A-WP06 - Debt Service'!#REF!/12,0)),"-")</f>
        <v>0</v>
      </c>
      <c r="U645" s="261">
        <f>IFERROR(IF(-SUM(U$20:U644)+U$15&lt;0.000001,0,IF($C645&gt;='H-32A-WP06 - Debt Service'!T$24,'H-32A-WP06 - Debt Service'!T$27/12,0)),"-")</f>
        <v>0</v>
      </c>
      <c r="V645" s="261">
        <f>IFERROR(IF(-SUM(V$20:V644)+V$15&lt;0.000001,0,IF($C645&gt;='H-32A-WP06 - Debt Service'!N$24,'H-32A-WP06 - Debt Service'!N$27/12,0)),"-")</f>
        <v>0</v>
      </c>
      <c r="W645" s="261">
        <f>IFERROR(IF(-SUM(W$20:W644)+W$15&lt;0.000001,0,IF($C645&gt;='H-32A-WP06 - Debt Service'!Q$24,'H-32A-WP06 - Debt Service'!Q$27/12,0)),"-")</f>
        <v>0</v>
      </c>
      <c r="X645" s="261">
        <f>IFERROR(IF(-SUM(X$20:X644)+X$15&lt;0.000001,0,IF($C645&gt;='H-32A-WP06 - Debt Service'!T$24,'H-32A-WP06 - Debt Service'!T$27/12,0)),"-")</f>
        <v>0</v>
      </c>
      <c r="Y645" s="261">
        <f>IFERROR(IF(-SUM(Y$20:Y644)+Y$15&lt;0.000001,0,IF($C645&gt;='H-32A-WP06 - Debt Service'!#REF!,'H-32A-WP06 - Debt Service'!#REF!/12,0)),"-")</f>
        <v>0</v>
      </c>
      <c r="Z645" s="261">
        <f>IFERROR(IF(-SUM(Z$20:Z644)+Z$15&lt;0.000001,0,IF($C645&gt;='H-32A-WP06 - Debt Service'!S$24,'H-32A-WP06 - Debt Service'!S$27/12,0)),"-")</f>
        <v>0</v>
      </c>
      <c r="AA645" s="261">
        <f>IFERROR(IF(-SUM(AA$20:AA644)+AA$15&lt;0.000001,0,IF($C645&gt;='H-32A-WP06 - Debt Service'!R$24,'H-32A-WP06 - Debt Service'!R$27/12,0)),"-")</f>
        <v>0</v>
      </c>
      <c r="AB645" s="261">
        <f>IFERROR(IF(-SUM(AB$20:AB644)+AB$15&lt;0.000001,0,IF($C645&gt;='H-32A-WP06 - Debt Service'!P$24,'H-32A-WP06 - Debt Service'!P$27/12,0)),"-")</f>
        <v>0</v>
      </c>
      <c r="AC645" s="261">
        <f>IFERROR(IF(-SUM(AC$20:AC644)+AC$15&lt;0.000001,0,IF($C645&gt;='H-32A-WP06 - Debt Service'!#REF!,'H-32A-WP06 - Debt Service'!#REF!/12,0)),"-")</f>
        <v>0</v>
      </c>
      <c r="AD645" s="261">
        <f>IFERROR(IF(-SUM(AD$20:AD644)+AD$15&lt;0.000001,0,IF($C645&gt;='H-32A-WP06 - Debt Service'!#REF!,'H-32A-WP06 - Debt Service'!#REF!/12,0)),"-")</f>
        <v>0</v>
      </c>
      <c r="AE645" s="261">
        <f>IFERROR(IF(-SUM(AE$20:AE644)+AE$15&lt;0.000001,0,IF($C645&gt;='H-32A-WP06 - Debt Service'!#REF!,'H-32A-WP06 - Debt Service'!#REF!/12,0)),"-")</f>
        <v>0</v>
      </c>
      <c r="AF645" s="261">
        <f>IFERROR(IF(-SUM(AF$20:AF644)+AF$15&lt;0.000001,0,IF($C645&gt;='H-32A-WP06 - Debt Service'!#REF!,'H-32A-WP06 - Debt Service'!#REF!/12,0)),"-")</f>
        <v>0</v>
      </c>
      <c r="AH645" s="252">
        <f t="shared" si="40"/>
        <v>2071</v>
      </c>
      <c r="AI645" s="273">
        <f t="shared" si="42"/>
        <v>62490</v>
      </c>
      <c r="AJ645" s="273"/>
      <c r="AK645" s="261" t="str">
        <f>IFERROR(IF(-SUM(AK$20:AK644)+AK$15&lt;0.000001,0,IF($C645&gt;='H-32A-WP06 - Debt Service'!AH$24,'H-32A-WP06 - Debt Service'!AH$27/12,0)),"-")</f>
        <v>-</v>
      </c>
      <c r="AL645" s="261">
        <f>IFERROR(IF(-SUM(AL$20:AL644)+AL$15&lt;0.000001,0,IF($C645&gt;='H-32A-WP06 - Debt Service'!AI$24,'H-32A-WP06 - Debt Service'!AI$27/12,0)),"-")</f>
        <v>0</v>
      </c>
      <c r="AM645" s="261">
        <f>IFERROR(IF(-SUM(AM$20:AM644)+AM$15&lt;0.000001,0,IF($C645&gt;='H-32A-WP06 - Debt Service'!AJ$24,'H-32A-WP06 - Debt Service'!AJ$27/12,0)),"-")</f>
        <v>0</v>
      </c>
      <c r="AN645" s="261">
        <f>IFERROR(IF(-SUM(AN$20:AN644)+AN$15&lt;0.000001,0,IF($C645&gt;='H-32A-WP06 - Debt Service'!AK$24,'H-32A-WP06 - Debt Service'!AK$27/12,0)),"-")</f>
        <v>0</v>
      </c>
      <c r="AO645" s="261">
        <f>IFERROR(IF(-SUM(AO$20:AO644)+AO$15&lt;0.000001,0,IF($C645&gt;='H-32A-WP06 - Debt Service'!AL$24,'H-32A-WP06 - Debt Service'!AL$27/12,0)),"-")</f>
        <v>0</v>
      </c>
      <c r="AP645" s="261">
        <f>IFERROR(IF(-SUM(AP$20:AP644)+AP$15&lt;0.000001,0,IF($C645&gt;='H-32A-WP06 - Debt Service'!AM$24,'H-32A-WP06 - Debt Service'!AM$27/12,0)),"-")</f>
        <v>0</v>
      </c>
      <c r="AQ645" s="261">
        <f>IFERROR(IF(-SUM(AQ$20:AQ644)+AQ$15&lt;0.000001,0,IF($C645&gt;='H-32A-WP06 - Debt Service'!AN$24,'H-32A-WP06 - Debt Service'!AN$27/12,0)),"-")</f>
        <v>0</v>
      </c>
      <c r="AR645" s="261">
        <f>IFERROR(IF(-SUM(AR$20:AR644)+AR$15&lt;0.000001,0,IF($C645&gt;='H-32A-WP06 - Debt Service'!AO$24,'H-32A-WP06 - Debt Service'!AO$27/12,0)),"-")</f>
        <v>0</v>
      </c>
      <c r="AS645" s="261">
        <f>IFERROR(IF(-SUM(AS$20:AS644)+AS$15&lt;0.000001,0,IF($C645&gt;='H-32A-WP06 - Debt Service'!AP$24,'H-32A-WP06 - Debt Service'!AP$27/12,0)),"-")</f>
        <v>0</v>
      </c>
      <c r="AT645" s="261">
        <f>IFERROR(IF(-SUM(AT$20:AT644)+AT$15&lt;0.000001,0,IF($C645&gt;='H-32A-WP06 - Debt Service'!AQ$24,'H-32A-WP06 - Debt Service'!AQ$27/12,0)),"-")</f>
        <v>0</v>
      </c>
    </row>
    <row r="646" spans="2:46" x14ac:dyDescent="0.35">
      <c r="B646" s="252">
        <f t="shared" si="39"/>
        <v>2071</v>
      </c>
      <c r="C646" s="273">
        <f t="shared" si="41"/>
        <v>62518</v>
      </c>
      <c r="D646" s="273"/>
      <c r="E646" s="261">
        <f>IFERROR(IF(-SUM(E$20:E645)+E$15&lt;0.000001,0,IF($C646&gt;='H-32A-WP06 - Debt Service'!C$24,'H-32A-WP06 - Debt Service'!C$27/12,0)),"-")</f>
        <v>0</v>
      </c>
      <c r="F646" s="261">
        <f>IFERROR(IF(-SUM(F$20:F645)+F$15&lt;0.000001,0,IF($C646&gt;='H-32A-WP06 - Debt Service'!D$24,'H-32A-WP06 - Debt Service'!D$27/12,0)),"-")</f>
        <v>0</v>
      </c>
      <c r="G646" s="261">
        <f>IFERROR(IF(-SUM(G$20:G645)+G$15&lt;0.000001,0,IF($C646&gt;='H-32A-WP06 - Debt Service'!E$24,'H-32A-WP06 - Debt Service'!E$27/12,0)),"-")</f>
        <v>0</v>
      </c>
      <c r="H646" s="261">
        <f>IFERROR(IF(-SUM(H$20:H645)+H$15&lt;0.000001,0,IF($C646&gt;='H-32A-WP06 - Debt Service'!F$24,'H-32A-WP06 - Debt Service'!F$27/12,0)),"-")</f>
        <v>0</v>
      </c>
      <c r="I646" s="261">
        <f>IFERROR(IF(-SUM(I$20:I645)+I$15&lt;0.000001,0,IF($C646&gt;='H-32A-WP06 - Debt Service'!G$24,'H-32A-WP06 - Debt Service'!G$27/12,0)),"-")</f>
        <v>0</v>
      </c>
      <c r="J646" s="261">
        <f>IFERROR(IF(-SUM(J$20:J645)+J$15&lt;0.000001,0,IF($C646&gt;='H-32A-WP06 - Debt Service'!H$24,'H-32A-WP06 - Debt Service'!H$27/12,0)),"-")</f>
        <v>0</v>
      </c>
      <c r="K646" s="261">
        <f>IFERROR(IF(-SUM(K$20:K645)+K$15&lt;0.000001,0,IF($C646&gt;='H-32A-WP06 - Debt Service'!I$24,'H-32A-WP06 - Debt Service'!I$27/12,0)),"-")</f>
        <v>0</v>
      </c>
      <c r="L646" s="261">
        <f>IFERROR(IF(-SUM(L$20:L645)+L$15&lt;0.000001,0,IF($C646&gt;='H-32A-WP06 - Debt Service'!J$24,'H-32A-WP06 - Debt Service'!J$27/12,0)),"-")</f>
        <v>0</v>
      </c>
      <c r="M646" s="261">
        <f>IFERROR(IF(-SUM(M$20:M645)+M$15&lt;0.000001,0,IF($C646&gt;='H-32A-WP06 - Debt Service'!K$24,'H-32A-WP06 - Debt Service'!K$27/12,0)),"-")</f>
        <v>0</v>
      </c>
      <c r="N646" s="261"/>
      <c r="O646" s="261"/>
      <c r="P646" s="261">
        <f>IFERROR(IF(-SUM(P$20:P645)+P$15&lt;0.000001,0,IF($C646&gt;='H-32A-WP06 - Debt Service'!M$24,'H-32A-WP06 - Debt Service'!M$27/12,0)),"-")</f>
        <v>0</v>
      </c>
      <c r="Q646" s="261">
        <f>IFERROR(IF(-SUM(Q$20:Q645)+Q$15&lt;0.000001,0,IF($C646&gt;='H-32A-WP06 - Debt Service'!L$24,'H-32A-WP06 - Debt Service'!L$27/12,0)),"-")</f>
        <v>0</v>
      </c>
      <c r="R646" s="261">
        <f>IFERROR(IF(-SUM(R$20:R645)+R$15&lt;0.000001,0,IF($C646&gt;='H-32A-WP06 - Debt Service'!S$24,'H-32A-WP06 - Debt Service'!S$27/12,0)),"-")</f>
        <v>0</v>
      </c>
      <c r="S646" s="261">
        <f>IFERROR(IF(-SUM(S$20:S645)+S$15&lt;0.000001,0,IF($C646&gt;='H-32A-WP06 - Debt Service'!O$24,'H-32A-WP06 - Debt Service'!O$27/12,0)),"-")</f>
        <v>0</v>
      </c>
      <c r="T646" s="261">
        <f>IFERROR(IF(-SUM(T$20:T645)+T$15&lt;0.000001,0,IF($C646&gt;='H-32A-WP06 - Debt Service'!#REF!,'H-32A-WP06 - Debt Service'!#REF!/12,0)),"-")</f>
        <v>0</v>
      </c>
      <c r="U646" s="261">
        <f>IFERROR(IF(-SUM(U$20:U645)+U$15&lt;0.000001,0,IF($C646&gt;='H-32A-WP06 - Debt Service'!T$24,'H-32A-WP06 - Debt Service'!T$27/12,0)),"-")</f>
        <v>0</v>
      </c>
      <c r="V646" s="261">
        <f>IFERROR(IF(-SUM(V$20:V645)+V$15&lt;0.000001,0,IF($C646&gt;='H-32A-WP06 - Debt Service'!N$24,'H-32A-WP06 - Debt Service'!N$27/12,0)),"-")</f>
        <v>0</v>
      </c>
      <c r="W646" s="261">
        <f>IFERROR(IF(-SUM(W$20:W645)+W$15&lt;0.000001,0,IF($C646&gt;='H-32A-WP06 - Debt Service'!Q$24,'H-32A-WP06 - Debt Service'!Q$27/12,0)),"-")</f>
        <v>0</v>
      </c>
      <c r="X646" s="261">
        <f>IFERROR(IF(-SUM(X$20:X645)+X$15&lt;0.000001,0,IF($C646&gt;='H-32A-WP06 - Debt Service'!T$24,'H-32A-WP06 - Debt Service'!T$27/12,0)),"-")</f>
        <v>0</v>
      </c>
      <c r="Y646" s="261">
        <f>IFERROR(IF(-SUM(Y$20:Y645)+Y$15&lt;0.000001,0,IF($C646&gt;='H-32A-WP06 - Debt Service'!#REF!,'H-32A-WP06 - Debt Service'!#REF!/12,0)),"-")</f>
        <v>0</v>
      </c>
      <c r="Z646" s="261">
        <f>IFERROR(IF(-SUM(Z$20:Z645)+Z$15&lt;0.000001,0,IF($C646&gt;='H-32A-WP06 - Debt Service'!S$24,'H-32A-WP06 - Debt Service'!S$27/12,0)),"-")</f>
        <v>0</v>
      </c>
      <c r="AA646" s="261">
        <f>IFERROR(IF(-SUM(AA$20:AA645)+AA$15&lt;0.000001,0,IF($C646&gt;='H-32A-WP06 - Debt Service'!R$24,'H-32A-WP06 - Debt Service'!R$27/12,0)),"-")</f>
        <v>0</v>
      </c>
      <c r="AB646" s="261">
        <f>IFERROR(IF(-SUM(AB$20:AB645)+AB$15&lt;0.000001,0,IF($C646&gt;='H-32A-WP06 - Debt Service'!P$24,'H-32A-WP06 - Debt Service'!P$27/12,0)),"-")</f>
        <v>0</v>
      </c>
      <c r="AC646" s="261">
        <f>IFERROR(IF(-SUM(AC$20:AC645)+AC$15&lt;0.000001,0,IF($C646&gt;='H-32A-WP06 - Debt Service'!#REF!,'H-32A-WP06 - Debt Service'!#REF!/12,0)),"-")</f>
        <v>0</v>
      </c>
      <c r="AD646" s="261">
        <f>IFERROR(IF(-SUM(AD$20:AD645)+AD$15&lt;0.000001,0,IF($C646&gt;='H-32A-WP06 - Debt Service'!#REF!,'H-32A-WP06 - Debt Service'!#REF!/12,0)),"-")</f>
        <v>0</v>
      </c>
      <c r="AE646" s="261">
        <f>IFERROR(IF(-SUM(AE$20:AE645)+AE$15&lt;0.000001,0,IF($C646&gt;='H-32A-WP06 - Debt Service'!#REF!,'H-32A-WP06 - Debt Service'!#REF!/12,0)),"-")</f>
        <v>0</v>
      </c>
      <c r="AF646" s="261">
        <f>IFERROR(IF(-SUM(AF$20:AF645)+AF$15&lt;0.000001,0,IF($C646&gt;='H-32A-WP06 - Debt Service'!#REF!,'H-32A-WP06 - Debt Service'!#REF!/12,0)),"-")</f>
        <v>0</v>
      </c>
      <c r="AH646" s="252">
        <f t="shared" si="40"/>
        <v>2071</v>
      </c>
      <c r="AI646" s="273">
        <f t="shared" si="42"/>
        <v>62518</v>
      </c>
      <c r="AJ646" s="273"/>
      <c r="AK646" s="261" t="str">
        <f>IFERROR(IF(-SUM(AK$20:AK645)+AK$15&lt;0.000001,0,IF($C646&gt;='H-32A-WP06 - Debt Service'!AH$24,'H-32A-WP06 - Debt Service'!AH$27/12,0)),"-")</f>
        <v>-</v>
      </c>
      <c r="AL646" s="261">
        <f>IFERROR(IF(-SUM(AL$20:AL645)+AL$15&lt;0.000001,0,IF($C646&gt;='H-32A-WP06 - Debt Service'!AI$24,'H-32A-WP06 - Debt Service'!AI$27/12,0)),"-")</f>
        <v>0</v>
      </c>
      <c r="AM646" s="261">
        <f>IFERROR(IF(-SUM(AM$20:AM645)+AM$15&lt;0.000001,0,IF($C646&gt;='H-32A-WP06 - Debt Service'!AJ$24,'H-32A-WP06 - Debt Service'!AJ$27/12,0)),"-")</f>
        <v>0</v>
      </c>
      <c r="AN646" s="261">
        <f>IFERROR(IF(-SUM(AN$20:AN645)+AN$15&lt;0.000001,0,IF($C646&gt;='H-32A-WP06 - Debt Service'!AK$24,'H-32A-WP06 - Debt Service'!AK$27/12,0)),"-")</f>
        <v>0</v>
      </c>
      <c r="AO646" s="261">
        <f>IFERROR(IF(-SUM(AO$20:AO645)+AO$15&lt;0.000001,0,IF($C646&gt;='H-32A-WP06 - Debt Service'!AL$24,'H-32A-WP06 - Debt Service'!AL$27/12,0)),"-")</f>
        <v>0</v>
      </c>
      <c r="AP646" s="261">
        <f>IFERROR(IF(-SUM(AP$20:AP645)+AP$15&lt;0.000001,0,IF($C646&gt;='H-32A-WP06 - Debt Service'!AM$24,'H-32A-WP06 - Debt Service'!AM$27/12,0)),"-")</f>
        <v>0</v>
      </c>
      <c r="AQ646" s="261">
        <f>IFERROR(IF(-SUM(AQ$20:AQ645)+AQ$15&lt;0.000001,0,IF($C646&gt;='H-32A-WP06 - Debt Service'!AN$24,'H-32A-WP06 - Debt Service'!AN$27/12,0)),"-")</f>
        <v>0</v>
      </c>
      <c r="AR646" s="261">
        <f>IFERROR(IF(-SUM(AR$20:AR645)+AR$15&lt;0.000001,0,IF($C646&gt;='H-32A-WP06 - Debt Service'!AO$24,'H-32A-WP06 - Debt Service'!AO$27/12,0)),"-")</f>
        <v>0</v>
      </c>
      <c r="AS646" s="261">
        <f>IFERROR(IF(-SUM(AS$20:AS645)+AS$15&lt;0.000001,0,IF($C646&gt;='H-32A-WP06 - Debt Service'!AP$24,'H-32A-WP06 - Debt Service'!AP$27/12,0)),"-")</f>
        <v>0</v>
      </c>
      <c r="AT646" s="261">
        <f>IFERROR(IF(-SUM(AT$20:AT645)+AT$15&lt;0.000001,0,IF($C646&gt;='H-32A-WP06 - Debt Service'!AQ$24,'H-32A-WP06 - Debt Service'!AQ$27/12,0)),"-")</f>
        <v>0</v>
      </c>
    </row>
    <row r="647" spans="2:46" x14ac:dyDescent="0.35">
      <c r="B647" s="252">
        <f t="shared" si="39"/>
        <v>2071</v>
      </c>
      <c r="C647" s="273">
        <f t="shared" si="41"/>
        <v>62549</v>
      </c>
      <c r="D647" s="273"/>
      <c r="E647" s="261">
        <f>IFERROR(IF(-SUM(E$20:E646)+E$15&lt;0.000001,0,IF($C647&gt;='H-32A-WP06 - Debt Service'!C$24,'H-32A-WP06 - Debt Service'!C$27/12,0)),"-")</f>
        <v>0</v>
      </c>
      <c r="F647" s="261">
        <f>IFERROR(IF(-SUM(F$20:F646)+F$15&lt;0.000001,0,IF($C647&gt;='H-32A-WP06 - Debt Service'!D$24,'H-32A-WP06 - Debt Service'!D$27/12,0)),"-")</f>
        <v>0</v>
      </c>
      <c r="G647" s="261">
        <f>IFERROR(IF(-SUM(G$20:G646)+G$15&lt;0.000001,0,IF($C647&gt;='H-32A-WP06 - Debt Service'!E$24,'H-32A-WP06 - Debt Service'!E$27/12,0)),"-")</f>
        <v>0</v>
      </c>
      <c r="H647" s="261">
        <f>IFERROR(IF(-SUM(H$20:H646)+H$15&lt;0.000001,0,IF($C647&gt;='H-32A-WP06 - Debt Service'!F$24,'H-32A-WP06 - Debt Service'!F$27/12,0)),"-")</f>
        <v>0</v>
      </c>
      <c r="I647" s="261">
        <f>IFERROR(IF(-SUM(I$20:I646)+I$15&lt;0.000001,0,IF($C647&gt;='H-32A-WP06 - Debt Service'!G$24,'H-32A-WP06 - Debt Service'!G$27/12,0)),"-")</f>
        <v>0</v>
      </c>
      <c r="J647" s="261">
        <f>IFERROR(IF(-SUM(J$20:J646)+J$15&lt;0.000001,0,IF($C647&gt;='H-32A-WP06 - Debt Service'!H$24,'H-32A-WP06 - Debt Service'!H$27/12,0)),"-")</f>
        <v>0</v>
      </c>
      <c r="K647" s="261">
        <f>IFERROR(IF(-SUM(K$20:K646)+K$15&lt;0.000001,0,IF($C647&gt;='H-32A-WP06 - Debt Service'!I$24,'H-32A-WP06 - Debt Service'!I$27/12,0)),"-")</f>
        <v>0</v>
      </c>
      <c r="L647" s="261">
        <f>IFERROR(IF(-SUM(L$20:L646)+L$15&lt;0.000001,0,IF($C647&gt;='H-32A-WP06 - Debt Service'!J$24,'H-32A-WP06 - Debt Service'!J$27/12,0)),"-")</f>
        <v>0</v>
      </c>
      <c r="M647" s="261">
        <f>IFERROR(IF(-SUM(M$20:M646)+M$15&lt;0.000001,0,IF($C647&gt;='H-32A-WP06 - Debt Service'!K$24,'H-32A-WP06 - Debt Service'!K$27/12,0)),"-")</f>
        <v>0</v>
      </c>
      <c r="N647" s="261"/>
      <c r="O647" s="261"/>
      <c r="P647" s="261">
        <f>IFERROR(IF(-SUM(P$20:P646)+P$15&lt;0.000001,0,IF($C647&gt;='H-32A-WP06 - Debt Service'!M$24,'H-32A-WP06 - Debt Service'!M$27/12,0)),"-")</f>
        <v>0</v>
      </c>
      <c r="Q647" s="261">
        <f>IFERROR(IF(-SUM(Q$20:Q646)+Q$15&lt;0.000001,0,IF($C647&gt;='H-32A-WP06 - Debt Service'!L$24,'H-32A-WP06 - Debt Service'!L$27/12,0)),"-")</f>
        <v>0</v>
      </c>
      <c r="R647" s="261">
        <f>IFERROR(IF(-SUM(R$20:R646)+R$15&lt;0.000001,0,IF($C647&gt;='H-32A-WP06 - Debt Service'!S$24,'H-32A-WP06 - Debt Service'!S$27/12,0)),"-")</f>
        <v>0</v>
      </c>
      <c r="S647" s="261">
        <f>IFERROR(IF(-SUM(S$20:S646)+S$15&lt;0.000001,0,IF($C647&gt;='H-32A-WP06 - Debt Service'!O$24,'H-32A-WP06 - Debt Service'!O$27/12,0)),"-")</f>
        <v>0</v>
      </c>
      <c r="T647" s="261">
        <f>IFERROR(IF(-SUM(T$20:T646)+T$15&lt;0.000001,0,IF($C647&gt;='H-32A-WP06 - Debt Service'!#REF!,'H-32A-WP06 - Debt Service'!#REF!/12,0)),"-")</f>
        <v>0</v>
      </c>
      <c r="U647" s="261">
        <f>IFERROR(IF(-SUM(U$20:U646)+U$15&lt;0.000001,0,IF($C647&gt;='H-32A-WP06 - Debt Service'!T$24,'H-32A-WP06 - Debt Service'!T$27/12,0)),"-")</f>
        <v>0</v>
      </c>
      <c r="V647" s="261">
        <f>IFERROR(IF(-SUM(V$20:V646)+V$15&lt;0.000001,0,IF($C647&gt;='H-32A-WP06 - Debt Service'!N$24,'H-32A-WP06 - Debt Service'!N$27/12,0)),"-")</f>
        <v>0</v>
      </c>
      <c r="W647" s="261">
        <f>IFERROR(IF(-SUM(W$20:W646)+W$15&lt;0.000001,0,IF($C647&gt;='H-32A-WP06 - Debt Service'!Q$24,'H-32A-WP06 - Debt Service'!Q$27/12,0)),"-")</f>
        <v>0</v>
      </c>
      <c r="X647" s="261">
        <f>IFERROR(IF(-SUM(X$20:X646)+X$15&lt;0.000001,0,IF($C647&gt;='H-32A-WP06 - Debt Service'!T$24,'H-32A-WP06 - Debt Service'!T$27/12,0)),"-")</f>
        <v>0</v>
      </c>
      <c r="Y647" s="261">
        <f>IFERROR(IF(-SUM(Y$20:Y646)+Y$15&lt;0.000001,0,IF($C647&gt;='H-32A-WP06 - Debt Service'!#REF!,'H-32A-WP06 - Debt Service'!#REF!/12,0)),"-")</f>
        <v>0</v>
      </c>
      <c r="Z647" s="261">
        <f>IFERROR(IF(-SUM(Z$20:Z646)+Z$15&lt;0.000001,0,IF($C647&gt;='H-32A-WP06 - Debt Service'!S$24,'H-32A-WP06 - Debt Service'!S$27/12,0)),"-")</f>
        <v>0</v>
      </c>
      <c r="AA647" s="261">
        <f>IFERROR(IF(-SUM(AA$20:AA646)+AA$15&lt;0.000001,0,IF($C647&gt;='H-32A-WP06 - Debt Service'!R$24,'H-32A-WP06 - Debt Service'!R$27/12,0)),"-")</f>
        <v>0</v>
      </c>
      <c r="AB647" s="261">
        <f>IFERROR(IF(-SUM(AB$20:AB646)+AB$15&lt;0.000001,0,IF($C647&gt;='H-32A-WP06 - Debt Service'!P$24,'H-32A-WP06 - Debt Service'!P$27/12,0)),"-")</f>
        <v>0</v>
      </c>
      <c r="AC647" s="261">
        <f>IFERROR(IF(-SUM(AC$20:AC646)+AC$15&lt;0.000001,0,IF($C647&gt;='H-32A-WP06 - Debt Service'!#REF!,'H-32A-WP06 - Debt Service'!#REF!/12,0)),"-")</f>
        <v>0</v>
      </c>
      <c r="AD647" s="261">
        <f>IFERROR(IF(-SUM(AD$20:AD646)+AD$15&lt;0.000001,0,IF($C647&gt;='H-32A-WP06 - Debt Service'!#REF!,'H-32A-WP06 - Debt Service'!#REF!/12,0)),"-")</f>
        <v>0</v>
      </c>
      <c r="AE647" s="261">
        <f>IFERROR(IF(-SUM(AE$20:AE646)+AE$15&lt;0.000001,0,IF($C647&gt;='H-32A-WP06 - Debt Service'!#REF!,'H-32A-WP06 - Debt Service'!#REF!/12,0)),"-")</f>
        <v>0</v>
      </c>
      <c r="AF647" s="261">
        <f>IFERROR(IF(-SUM(AF$20:AF646)+AF$15&lt;0.000001,0,IF($C647&gt;='H-32A-WP06 - Debt Service'!#REF!,'H-32A-WP06 - Debt Service'!#REF!/12,0)),"-")</f>
        <v>0</v>
      </c>
      <c r="AH647" s="252">
        <f t="shared" si="40"/>
        <v>2071</v>
      </c>
      <c r="AI647" s="273">
        <f t="shared" si="42"/>
        <v>62549</v>
      </c>
      <c r="AJ647" s="273"/>
      <c r="AK647" s="261" t="str">
        <f>IFERROR(IF(-SUM(AK$20:AK646)+AK$15&lt;0.000001,0,IF($C647&gt;='H-32A-WP06 - Debt Service'!AH$24,'H-32A-WP06 - Debt Service'!AH$27/12,0)),"-")</f>
        <v>-</v>
      </c>
      <c r="AL647" s="261">
        <f>IFERROR(IF(-SUM(AL$20:AL646)+AL$15&lt;0.000001,0,IF($C647&gt;='H-32A-WP06 - Debt Service'!AI$24,'H-32A-WP06 - Debt Service'!AI$27/12,0)),"-")</f>
        <v>0</v>
      </c>
      <c r="AM647" s="261">
        <f>IFERROR(IF(-SUM(AM$20:AM646)+AM$15&lt;0.000001,0,IF($C647&gt;='H-32A-WP06 - Debt Service'!AJ$24,'H-32A-WP06 - Debt Service'!AJ$27/12,0)),"-")</f>
        <v>0</v>
      </c>
      <c r="AN647" s="261">
        <f>IFERROR(IF(-SUM(AN$20:AN646)+AN$15&lt;0.000001,0,IF($C647&gt;='H-32A-WP06 - Debt Service'!AK$24,'H-32A-WP06 - Debt Service'!AK$27/12,0)),"-")</f>
        <v>0</v>
      </c>
      <c r="AO647" s="261">
        <f>IFERROR(IF(-SUM(AO$20:AO646)+AO$15&lt;0.000001,0,IF($C647&gt;='H-32A-WP06 - Debt Service'!AL$24,'H-32A-WP06 - Debt Service'!AL$27/12,0)),"-")</f>
        <v>0</v>
      </c>
      <c r="AP647" s="261">
        <f>IFERROR(IF(-SUM(AP$20:AP646)+AP$15&lt;0.000001,0,IF($C647&gt;='H-32A-WP06 - Debt Service'!AM$24,'H-32A-WP06 - Debt Service'!AM$27/12,0)),"-")</f>
        <v>0</v>
      </c>
      <c r="AQ647" s="261">
        <f>IFERROR(IF(-SUM(AQ$20:AQ646)+AQ$15&lt;0.000001,0,IF($C647&gt;='H-32A-WP06 - Debt Service'!AN$24,'H-32A-WP06 - Debt Service'!AN$27/12,0)),"-")</f>
        <v>0</v>
      </c>
      <c r="AR647" s="261">
        <f>IFERROR(IF(-SUM(AR$20:AR646)+AR$15&lt;0.000001,0,IF($C647&gt;='H-32A-WP06 - Debt Service'!AO$24,'H-32A-WP06 - Debt Service'!AO$27/12,0)),"-")</f>
        <v>0</v>
      </c>
      <c r="AS647" s="261">
        <f>IFERROR(IF(-SUM(AS$20:AS646)+AS$15&lt;0.000001,0,IF($C647&gt;='H-32A-WP06 - Debt Service'!AP$24,'H-32A-WP06 - Debt Service'!AP$27/12,0)),"-")</f>
        <v>0</v>
      </c>
      <c r="AT647" s="261">
        <f>IFERROR(IF(-SUM(AT$20:AT646)+AT$15&lt;0.000001,0,IF($C647&gt;='H-32A-WP06 - Debt Service'!AQ$24,'H-32A-WP06 - Debt Service'!AQ$27/12,0)),"-")</f>
        <v>0</v>
      </c>
    </row>
    <row r="648" spans="2:46" x14ac:dyDescent="0.35">
      <c r="B648" s="252">
        <f t="shared" si="39"/>
        <v>2071</v>
      </c>
      <c r="C648" s="273">
        <f t="shared" si="41"/>
        <v>62579</v>
      </c>
      <c r="D648" s="273"/>
      <c r="E648" s="261">
        <f>IFERROR(IF(-SUM(E$20:E647)+E$15&lt;0.000001,0,IF($C648&gt;='H-32A-WP06 - Debt Service'!C$24,'H-32A-WP06 - Debt Service'!C$27/12,0)),"-")</f>
        <v>0</v>
      </c>
      <c r="F648" s="261">
        <f>IFERROR(IF(-SUM(F$20:F647)+F$15&lt;0.000001,0,IF($C648&gt;='H-32A-WP06 - Debt Service'!D$24,'H-32A-WP06 - Debt Service'!D$27/12,0)),"-")</f>
        <v>0</v>
      </c>
      <c r="G648" s="261">
        <f>IFERROR(IF(-SUM(G$20:G647)+G$15&lt;0.000001,0,IF($C648&gt;='H-32A-WP06 - Debt Service'!E$24,'H-32A-WP06 - Debt Service'!E$27/12,0)),"-")</f>
        <v>0</v>
      </c>
      <c r="H648" s="261">
        <f>IFERROR(IF(-SUM(H$20:H647)+H$15&lt;0.000001,0,IF($C648&gt;='H-32A-WP06 - Debt Service'!F$24,'H-32A-WP06 - Debt Service'!F$27/12,0)),"-")</f>
        <v>0</v>
      </c>
      <c r="I648" s="261">
        <f>IFERROR(IF(-SUM(I$20:I647)+I$15&lt;0.000001,0,IF($C648&gt;='H-32A-WP06 - Debt Service'!G$24,'H-32A-WP06 - Debt Service'!G$27/12,0)),"-")</f>
        <v>0</v>
      </c>
      <c r="J648" s="261">
        <f>IFERROR(IF(-SUM(J$20:J647)+J$15&lt;0.000001,0,IF($C648&gt;='H-32A-WP06 - Debt Service'!H$24,'H-32A-WP06 - Debt Service'!H$27/12,0)),"-")</f>
        <v>0</v>
      </c>
      <c r="K648" s="261">
        <f>IFERROR(IF(-SUM(K$20:K647)+K$15&lt;0.000001,0,IF($C648&gt;='H-32A-WP06 - Debt Service'!I$24,'H-32A-WP06 - Debt Service'!I$27/12,0)),"-")</f>
        <v>0</v>
      </c>
      <c r="L648" s="261">
        <f>IFERROR(IF(-SUM(L$20:L647)+L$15&lt;0.000001,0,IF($C648&gt;='H-32A-WP06 - Debt Service'!J$24,'H-32A-WP06 - Debt Service'!J$27/12,0)),"-")</f>
        <v>0</v>
      </c>
      <c r="M648" s="261">
        <f>IFERROR(IF(-SUM(M$20:M647)+M$15&lt;0.000001,0,IF($C648&gt;='H-32A-WP06 - Debt Service'!K$24,'H-32A-WP06 - Debt Service'!K$27/12,0)),"-")</f>
        <v>0</v>
      </c>
      <c r="N648" s="261"/>
      <c r="O648" s="261"/>
      <c r="P648" s="261">
        <f>IFERROR(IF(-SUM(P$20:P647)+P$15&lt;0.000001,0,IF($C648&gt;='H-32A-WP06 - Debt Service'!M$24,'H-32A-WP06 - Debt Service'!M$27/12,0)),"-")</f>
        <v>0</v>
      </c>
      <c r="Q648" s="261">
        <f>IFERROR(IF(-SUM(Q$20:Q647)+Q$15&lt;0.000001,0,IF($C648&gt;='H-32A-WP06 - Debt Service'!L$24,'H-32A-WP06 - Debt Service'!L$27/12,0)),"-")</f>
        <v>0</v>
      </c>
      <c r="R648" s="261">
        <f>IFERROR(IF(-SUM(R$20:R647)+R$15&lt;0.000001,0,IF($C648&gt;='H-32A-WP06 - Debt Service'!S$24,'H-32A-WP06 - Debt Service'!S$27/12,0)),"-")</f>
        <v>0</v>
      </c>
      <c r="S648" s="261">
        <f>IFERROR(IF(-SUM(S$20:S647)+S$15&lt;0.000001,0,IF($C648&gt;='H-32A-WP06 - Debt Service'!O$24,'H-32A-WP06 - Debt Service'!O$27/12,0)),"-")</f>
        <v>0</v>
      </c>
      <c r="T648" s="261">
        <f>IFERROR(IF(-SUM(T$20:T647)+T$15&lt;0.000001,0,IF($C648&gt;='H-32A-WP06 - Debt Service'!#REF!,'H-32A-WP06 - Debt Service'!#REF!/12,0)),"-")</f>
        <v>0</v>
      </c>
      <c r="U648" s="261">
        <f>IFERROR(IF(-SUM(U$20:U647)+U$15&lt;0.000001,0,IF($C648&gt;='H-32A-WP06 - Debt Service'!T$24,'H-32A-WP06 - Debt Service'!T$27/12,0)),"-")</f>
        <v>0</v>
      </c>
      <c r="V648" s="261">
        <f>IFERROR(IF(-SUM(V$20:V647)+V$15&lt;0.000001,0,IF($C648&gt;='H-32A-WP06 - Debt Service'!N$24,'H-32A-WP06 - Debt Service'!N$27/12,0)),"-")</f>
        <v>0</v>
      </c>
      <c r="W648" s="261">
        <f>IFERROR(IF(-SUM(W$20:W647)+W$15&lt;0.000001,0,IF($C648&gt;='H-32A-WP06 - Debt Service'!Q$24,'H-32A-WP06 - Debt Service'!Q$27/12,0)),"-")</f>
        <v>0</v>
      </c>
      <c r="X648" s="261">
        <f>IFERROR(IF(-SUM(X$20:X647)+X$15&lt;0.000001,0,IF($C648&gt;='H-32A-WP06 - Debt Service'!T$24,'H-32A-WP06 - Debt Service'!T$27/12,0)),"-")</f>
        <v>0</v>
      </c>
      <c r="Y648" s="261">
        <f>IFERROR(IF(-SUM(Y$20:Y647)+Y$15&lt;0.000001,0,IF($C648&gt;='H-32A-WP06 - Debt Service'!#REF!,'H-32A-WP06 - Debt Service'!#REF!/12,0)),"-")</f>
        <v>0</v>
      </c>
      <c r="Z648" s="261">
        <f>IFERROR(IF(-SUM(Z$20:Z647)+Z$15&lt;0.000001,0,IF($C648&gt;='H-32A-WP06 - Debt Service'!S$24,'H-32A-WP06 - Debt Service'!S$27/12,0)),"-")</f>
        <v>0</v>
      </c>
      <c r="AA648" s="261">
        <f>IFERROR(IF(-SUM(AA$20:AA647)+AA$15&lt;0.000001,0,IF($C648&gt;='H-32A-WP06 - Debt Service'!R$24,'H-32A-WP06 - Debt Service'!R$27/12,0)),"-")</f>
        <v>0</v>
      </c>
      <c r="AB648" s="261">
        <f>IFERROR(IF(-SUM(AB$20:AB647)+AB$15&lt;0.000001,0,IF($C648&gt;='H-32A-WP06 - Debt Service'!P$24,'H-32A-WP06 - Debt Service'!P$27/12,0)),"-")</f>
        <v>0</v>
      </c>
      <c r="AC648" s="261">
        <f>IFERROR(IF(-SUM(AC$20:AC647)+AC$15&lt;0.000001,0,IF($C648&gt;='H-32A-WP06 - Debt Service'!#REF!,'H-32A-WP06 - Debt Service'!#REF!/12,0)),"-")</f>
        <v>0</v>
      </c>
      <c r="AD648" s="261">
        <f>IFERROR(IF(-SUM(AD$20:AD647)+AD$15&lt;0.000001,0,IF($C648&gt;='H-32A-WP06 - Debt Service'!#REF!,'H-32A-WP06 - Debt Service'!#REF!/12,0)),"-")</f>
        <v>0</v>
      </c>
      <c r="AE648" s="261">
        <f>IFERROR(IF(-SUM(AE$20:AE647)+AE$15&lt;0.000001,0,IF($C648&gt;='H-32A-WP06 - Debt Service'!#REF!,'H-32A-WP06 - Debt Service'!#REF!/12,0)),"-")</f>
        <v>0</v>
      </c>
      <c r="AF648" s="261">
        <f>IFERROR(IF(-SUM(AF$20:AF647)+AF$15&lt;0.000001,0,IF($C648&gt;='H-32A-WP06 - Debt Service'!#REF!,'H-32A-WP06 - Debt Service'!#REF!/12,0)),"-")</f>
        <v>0</v>
      </c>
      <c r="AH648" s="252">
        <f t="shared" si="40"/>
        <v>2071</v>
      </c>
      <c r="AI648" s="273">
        <f t="shared" si="42"/>
        <v>62579</v>
      </c>
      <c r="AJ648" s="273"/>
      <c r="AK648" s="261" t="str">
        <f>IFERROR(IF(-SUM(AK$20:AK647)+AK$15&lt;0.000001,0,IF($C648&gt;='H-32A-WP06 - Debt Service'!AH$24,'H-32A-WP06 - Debt Service'!AH$27/12,0)),"-")</f>
        <v>-</v>
      </c>
      <c r="AL648" s="261">
        <f>IFERROR(IF(-SUM(AL$20:AL647)+AL$15&lt;0.000001,0,IF($C648&gt;='H-32A-WP06 - Debt Service'!AI$24,'H-32A-WP06 - Debt Service'!AI$27/12,0)),"-")</f>
        <v>0</v>
      </c>
      <c r="AM648" s="261">
        <f>IFERROR(IF(-SUM(AM$20:AM647)+AM$15&lt;0.000001,0,IF($C648&gt;='H-32A-WP06 - Debt Service'!AJ$24,'H-32A-WP06 - Debt Service'!AJ$27/12,0)),"-")</f>
        <v>0</v>
      </c>
      <c r="AN648" s="261">
        <f>IFERROR(IF(-SUM(AN$20:AN647)+AN$15&lt;0.000001,0,IF($C648&gt;='H-32A-WP06 - Debt Service'!AK$24,'H-32A-WP06 - Debt Service'!AK$27/12,0)),"-")</f>
        <v>0</v>
      </c>
      <c r="AO648" s="261">
        <f>IFERROR(IF(-SUM(AO$20:AO647)+AO$15&lt;0.000001,0,IF($C648&gt;='H-32A-WP06 - Debt Service'!AL$24,'H-32A-WP06 - Debt Service'!AL$27/12,0)),"-")</f>
        <v>0</v>
      </c>
      <c r="AP648" s="261">
        <f>IFERROR(IF(-SUM(AP$20:AP647)+AP$15&lt;0.000001,0,IF($C648&gt;='H-32A-WP06 - Debt Service'!AM$24,'H-32A-WP06 - Debt Service'!AM$27/12,0)),"-")</f>
        <v>0</v>
      </c>
      <c r="AQ648" s="261">
        <f>IFERROR(IF(-SUM(AQ$20:AQ647)+AQ$15&lt;0.000001,0,IF($C648&gt;='H-32A-WP06 - Debt Service'!AN$24,'H-32A-WP06 - Debt Service'!AN$27/12,0)),"-")</f>
        <v>0</v>
      </c>
      <c r="AR648" s="261">
        <f>IFERROR(IF(-SUM(AR$20:AR647)+AR$15&lt;0.000001,0,IF($C648&gt;='H-32A-WP06 - Debt Service'!AO$24,'H-32A-WP06 - Debt Service'!AO$27/12,0)),"-")</f>
        <v>0</v>
      </c>
      <c r="AS648" s="261">
        <f>IFERROR(IF(-SUM(AS$20:AS647)+AS$15&lt;0.000001,0,IF($C648&gt;='H-32A-WP06 - Debt Service'!AP$24,'H-32A-WP06 - Debt Service'!AP$27/12,0)),"-")</f>
        <v>0</v>
      </c>
      <c r="AT648" s="261">
        <f>IFERROR(IF(-SUM(AT$20:AT647)+AT$15&lt;0.000001,0,IF($C648&gt;='H-32A-WP06 - Debt Service'!AQ$24,'H-32A-WP06 - Debt Service'!AQ$27/12,0)),"-")</f>
        <v>0</v>
      </c>
    </row>
    <row r="649" spans="2:46" x14ac:dyDescent="0.35">
      <c r="B649" s="252">
        <f t="shared" si="39"/>
        <v>2071</v>
      </c>
      <c r="C649" s="273">
        <f t="shared" si="41"/>
        <v>62610</v>
      </c>
      <c r="D649" s="273"/>
      <c r="E649" s="261">
        <f>IFERROR(IF(-SUM(E$20:E648)+E$15&lt;0.000001,0,IF($C649&gt;='H-32A-WP06 - Debt Service'!C$24,'H-32A-WP06 - Debt Service'!C$27/12,0)),"-")</f>
        <v>0</v>
      </c>
      <c r="F649" s="261">
        <f>IFERROR(IF(-SUM(F$20:F648)+F$15&lt;0.000001,0,IF($C649&gt;='H-32A-WP06 - Debt Service'!D$24,'H-32A-WP06 - Debt Service'!D$27/12,0)),"-")</f>
        <v>0</v>
      </c>
      <c r="G649" s="261">
        <f>IFERROR(IF(-SUM(G$20:G648)+G$15&lt;0.000001,0,IF($C649&gt;='H-32A-WP06 - Debt Service'!E$24,'H-32A-WP06 - Debt Service'!E$27/12,0)),"-")</f>
        <v>0</v>
      </c>
      <c r="H649" s="261">
        <f>IFERROR(IF(-SUM(H$20:H648)+H$15&lt;0.000001,0,IF($C649&gt;='H-32A-WP06 - Debt Service'!F$24,'H-32A-WP06 - Debt Service'!F$27/12,0)),"-")</f>
        <v>0</v>
      </c>
      <c r="I649" s="261">
        <f>IFERROR(IF(-SUM(I$20:I648)+I$15&lt;0.000001,0,IF($C649&gt;='H-32A-WP06 - Debt Service'!G$24,'H-32A-WP06 - Debt Service'!G$27/12,0)),"-")</f>
        <v>0</v>
      </c>
      <c r="J649" s="261">
        <f>IFERROR(IF(-SUM(J$20:J648)+J$15&lt;0.000001,0,IF($C649&gt;='H-32A-WP06 - Debt Service'!H$24,'H-32A-WP06 - Debt Service'!H$27/12,0)),"-")</f>
        <v>0</v>
      </c>
      <c r="K649" s="261">
        <f>IFERROR(IF(-SUM(K$20:K648)+K$15&lt;0.000001,0,IF($C649&gt;='H-32A-WP06 - Debt Service'!I$24,'H-32A-WP06 - Debt Service'!I$27/12,0)),"-")</f>
        <v>0</v>
      </c>
      <c r="L649" s="261">
        <f>IFERROR(IF(-SUM(L$20:L648)+L$15&lt;0.000001,0,IF($C649&gt;='H-32A-WP06 - Debt Service'!J$24,'H-32A-WP06 - Debt Service'!J$27/12,0)),"-")</f>
        <v>0</v>
      </c>
      <c r="M649" s="261">
        <f>IFERROR(IF(-SUM(M$20:M648)+M$15&lt;0.000001,0,IF($C649&gt;='H-32A-WP06 - Debt Service'!K$24,'H-32A-WP06 - Debt Service'!K$27/12,0)),"-")</f>
        <v>0</v>
      </c>
      <c r="N649" s="261"/>
      <c r="O649" s="261"/>
      <c r="P649" s="261">
        <f>IFERROR(IF(-SUM(P$20:P648)+P$15&lt;0.000001,0,IF($C649&gt;='H-32A-WP06 - Debt Service'!M$24,'H-32A-WP06 - Debt Service'!M$27/12,0)),"-")</f>
        <v>0</v>
      </c>
      <c r="Q649" s="261">
        <f>IFERROR(IF(-SUM(Q$20:Q648)+Q$15&lt;0.000001,0,IF($C649&gt;='H-32A-WP06 - Debt Service'!L$24,'H-32A-WP06 - Debt Service'!L$27/12,0)),"-")</f>
        <v>0</v>
      </c>
      <c r="R649" s="261">
        <f>IFERROR(IF(-SUM(R$20:R648)+R$15&lt;0.000001,0,IF($C649&gt;='H-32A-WP06 - Debt Service'!S$24,'H-32A-WP06 - Debt Service'!S$27/12,0)),"-")</f>
        <v>0</v>
      </c>
      <c r="S649" s="261">
        <f>IFERROR(IF(-SUM(S$20:S648)+S$15&lt;0.000001,0,IF($C649&gt;='H-32A-WP06 - Debt Service'!O$24,'H-32A-WP06 - Debt Service'!O$27/12,0)),"-")</f>
        <v>0</v>
      </c>
      <c r="T649" s="261">
        <f>IFERROR(IF(-SUM(T$20:T648)+T$15&lt;0.000001,0,IF($C649&gt;='H-32A-WP06 - Debt Service'!#REF!,'H-32A-WP06 - Debt Service'!#REF!/12,0)),"-")</f>
        <v>0</v>
      </c>
      <c r="U649" s="261">
        <f>IFERROR(IF(-SUM(U$20:U648)+U$15&lt;0.000001,0,IF($C649&gt;='H-32A-WP06 - Debt Service'!T$24,'H-32A-WP06 - Debt Service'!T$27/12,0)),"-")</f>
        <v>0</v>
      </c>
      <c r="V649" s="261">
        <f>IFERROR(IF(-SUM(V$20:V648)+V$15&lt;0.000001,0,IF($C649&gt;='H-32A-WP06 - Debt Service'!N$24,'H-32A-WP06 - Debt Service'!N$27/12,0)),"-")</f>
        <v>0</v>
      </c>
      <c r="W649" s="261">
        <f>IFERROR(IF(-SUM(W$20:W648)+W$15&lt;0.000001,0,IF($C649&gt;='H-32A-WP06 - Debt Service'!Q$24,'H-32A-WP06 - Debt Service'!Q$27/12,0)),"-")</f>
        <v>0</v>
      </c>
      <c r="X649" s="261">
        <f>IFERROR(IF(-SUM(X$20:X648)+X$15&lt;0.000001,0,IF($C649&gt;='H-32A-WP06 - Debt Service'!T$24,'H-32A-WP06 - Debt Service'!T$27/12,0)),"-")</f>
        <v>0</v>
      </c>
      <c r="Y649" s="261">
        <f>IFERROR(IF(-SUM(Y$20:Y648)+Y$15&lt;0.000001,0,IF($C649&gt;='H-32A-WP06 - Debt Service'!#REF!,'H-32A-WP06 - Debt Service'!#REF!/12,0)),"-")</f>
        <v>0</v>
      </c>
      <c r="Z649" s="261">
        <f>IFERROR(IF(-SUM(Z$20:Z648)+Z$15&lt;0.000001,0,IF($C649&gt;='H-32A-WP06 - Debt Service'!S$24,'H-32A-WP06 - Debt Service'!S$27/12,0)),"-")</f>
        <v>0</v>
      </c>
      <c r="AA649" s="261">
        <f>IFERROR(IF(-SUM(AA$20:AA648)+AA$15&lt;0.000001,0,IF($C649&gt;='H-32A-WP06 - Debt Service'!R$24,'H-32A-WP06 - Debt Service'!R$27/12,0)),"-")</f>
        <v>0</v>
      </c>
      <c r="AB649" s="261">
        <f>IFERROR(IF(-SUM(AB$20:AB648)+AB$15&lt;0.000001,0,IF($C649&gt;='H-32A-WP06 - Debt Service'!P$24,'H-32A-WP06 - Debt Service'!P$27/12,0)),"-")</f>
        <v>0</v>
      </c>
      <c r="AC649" s="261">
        <f>IFERROR(IF(-SUM(AC$20:AC648)+AC$15&lt;0.000001,0,IF($C649&gt;='H-32A-WP06 - Debt Service'!#REF!,'H-32A-WP06 - Debt Service'!#REF!/12,0)),"-")</f>
        <v>0</v>
      </c>
      <c r="AD649" s="261">
        <f>IFERROR(IF(-SUM(AD$20:AD648)+AD$15&lt;0.000001,0,IF($C649&gt;='H-32A-WP06 - Debt Service'!#REF!,'H-32A-WP06 - Debt Service'!#REF!/12,0)),"-")</f>
        <v>0</v>
      </c>
      <c r="AE649" s="261">
        <f>IFERROR(IF(-SUM(AE$20:AE648)+AE$15&lt;0.000001,0,IF($C649&gt;='H-32A-WP06 - Debt Service'!#REF!,'H-32A-WP06 - Debt Service'!#REF!/12,0)),"-")</f>
        <v>0</v>
      </c>
      <c r="AF649" s="261">
        <f>IFERROR(IF(-SUM(AF$20:AF648)+AF$15&lt;0.000001,0,IF($C649&gt;='H-32A-WP06 - Debt Service'!#REF!,'H-32A-WP06 - Debt Service'!#REF!/12,0)),"-")</f>
        <v>0</v>
      </c>
      <c r="AH649" s="252">
        <f t="shared" si="40"/>
        <v>2071</v>
      </c>
      <c r="AI649" s="273">
        <f t="shared" si="42"/>
        <v>62610</v>
      </c>
      <c r="AJ649" s="273"/>
      <c r="AK649" s="261" t="str">
        <f>IFERROR(IF(-SUM(AK$20:AK648)+AK$15&lt;0.000001,0,IF($C649&gt;='H-32A-WP06 - Debt Service'!AH$24,'H-32A-WP06 - Debt Service'!AH$27/12,0)),"-")</f>
        <v>-</v>
      </c>
      <c r="AL649" s="261">
        <f>IFERROR(IF(-SUM(AL$20:AL648)+AL$15&lt;0.000001,0,IF($C649&gt;='H-32A-WP06 - Debt Service'!AI$24,'H-32A-WP06 - Debt Service'!AI$27/12,0)),"-")</f>
        <v>0</v>
      </c>
      <c r="AM649" s="261">
        <f>IFERROR(IF(-SUM(AM$20:AM648)+AM$15&lt;0.000001,0,IF($C649&gt;='H-32A-WP06 - Debt Service'!AJ$24,'H-32A-WP06 - Debt Service'!AJ$27/12,0)),"-")</f>
        <v>0</v>
      </c>
      <c r="AN649" s="261">
        <f>IFERROR(IF(-SUM(AN$20:AN648)+AN$15&lt;0.000001,0,IF($C649&gt;='H-32A-WP06 - Debt Service'!AK$24,'H-32A-WP06 - Debt Service'!AK$27/12,0)),"-")</f>
        <v>0</v>
      </c>
      <c r="AO649" s="261">
        <f>IFERROR(IF(-SUM(AO$20:AO648)+AO$15&lt;0.000001,0,IF($C649&gt;='H-32A-WP06 - Debt Service'!AL$24,'H-32A-WP06 - Debt Service'!AL$27/12,0)),"-")</f>
        <v>0</v>
      </c>
      <c r="AP649" s="261">
        <f>IFERROR(IF(-SUM(AP$20:AP648)+AP$15&lt;0.000001,0,IF($C649&gt;='H-32A-WP06 - Debt Service'!AM$24,'H-32A-WP06 - Debt Service'!AM$27/12,0)),"-")</f>
        <v>0</v>
      </c>
      <c r="AQ649" s="261">
        <f>IFERROR(IF(-SUM(AQ$20:AQ648)+AQ$15&lt;0.000001,0,IF($C649&gt;='H-32A-WP06 - Debt Service'!AN$24,'H-32A-WP06 - Debt Service'!AN$27/12,0)),"-")</f>
        <v>0</v>
      </c>
      <c r="AR649" s="261">
        <f>IFERROR(IF(-SUM(AR$20:AR648)+AR$15&lt;0.000001,0,IF($C649&gt;='H-32A-WP06 - Debt Service'!AO$24,'H-32A-WP06 - Debt Service'!AO$27/12,0)),"-")</f>
        <v>0</v>
      </c>
      <c r="AS649" s="261">
        <f>IFERROR(IF(-SUM(AS$20:AS648)+AS$15&lt;0.000001,0,IF($C649&gt;='H-32A-WP06 - Debt Service'!AP$24,'H-32A-WP06 - Debt Service'!AP$27/12,0)),"-")</f>
        <v>0</v>
      </c>
      <c r="AT649" s="261">
        <f>IFERROR(IF(-SUM(AT$20:AT648)+AT$15&lt;0.000001,0,IF($C649&gt;='H-32A-WP06 - Debt Service'!AQ$24,'H-32A-WP06 - Debt Service'!AQ$27/12,0)),"-")</f>
        <v>0</v>
      </c>
    </row>
    <row r="650" spans="2:46" x14ac:dyDescent="0.35">
      <c r="B650" s="252">
        <f t="shared" si="39"/>
        <v>2071</v>
      </c>
      <c r="C650" s="273">
        <f t="shared" si="41"/>
        <v>62640</v>
      </c>
      <c r="D650" s="273"/>
      <c r="E650" s="261">
        <f>IFERROR(IF(-SUM(E$20:E649)+E$15&lt;0.000001,0,IF($C650&gt;='H-32A-WP06 - Debt Service'!C$24,'H-32A-WP06 - Debt Service'!C$27/12,0)),"-")</f>
        <v>0</v>
      </c>
      <c r="F650" s="261">
        <f>IFERROR(IF(-SUM(F$20:F649)+F$15&lt;0.000001,0,IF($C650&gt;='H-32A-WP06 - Debt Service'!D$24,'H-32A-WP06 - Debt Service'!D$27/12,0)),"-")</f>
        <v>0</v>
      </c>
      <c r="G650" s="261">
        <f>IFERROR(IF(-SUM(G$20:G649)+G$15&lt;0.000001,0,IF($C650&gt;='H-32A-WP06 - Debt Service'!E$24,'H-32A-WP06 - Debt Service'!E$27/12,0)),"-")</f>
        <v>0</v>
      </c>
      <c r="H650" s="261">
        <f>IFERROR(IF(-SUM(H$20:H649)+H$15&lt;0.000001,0,IF($C650&gt;='H-32A-WP06 - Debt Service'!F$24,'H-32A-WP06 - Debt Service'!F$27/12,0)),"-")</f>
        <v>0</v>
      </c>
      <c r="I650" s="261">
        <f>IFERROR(IF(-SUM(I$20:I649)+I$15&lt;0.000001,0,IF($C650&gt;='H-32A-WP06 - Debt Service'!G$24,'H-32A-WP06 - Debt Service'!G$27/12,0)),"-")</f>
        <v>0</v>
      </c>
      <c r="J650" s="261">
        <f>IFERROR(IF(-SUM(J$20:J649)+J$15&lt;0.000001,0,IF($C650&gt;='H-32A-WP06 - Debt Service'!H$24,'H-32A-WP06 - Debt Service'!H$27/12,0)),"-")</f>
        <v>0</v>
      </c>
      <c r="K650" s="261">
        <f>IFERROR(IF(-SUM(K$20:K649)+K$15&lt;0.000001,0,IF($C650&gt;='H-32A-WP06 - Debt Service'!I$24,'H-32A-WP06 - Debt Service'!I$27/12,0)),"-")</f>
        <v>0</v>
      </c>
      <c r="L650" s="261">
        <f>IFERROR(IF(-SUM(L$20:L649)+L$15&lt;0.000001,0,IF($C650&gt;='H-32A-WP06 - Debt Service'!J$24,'H-32A-WP06 - Debt Service'!J$27/12,0)),"-")</f>
        <v>0</v>
      </c>
      <c r="M650" s="261">
        <f>IFERROR(IF(-SUM(M$20:M649)+M$15&lt;0.000001,0,IF($C650&gt;='H-32A-WP06 - Debt Service'!K$24,'H-32A-WP06 - Debt Service'!K$27/12,0)),"-")</f>
        <v>0</v>
      </c>
      <c r="N650" s="261"/>
      <c r="O650" s="261"/>
      <c r="P650" s="261">
        <f>IFERROR(IF(-SUM(P$20:P649)+P$15&lt;0.000001,0,IF($C650&gt;='H-32A-WP06 - Debt Service'!M$24,'H-32A-WP06 - Debt Service'!M$27/12,0)),"-")</f>
        <v>0</v>
      </c>
      <c r="Q650" s="261">
        <f>IFERROR(IF(-SUM(Q$20:Q649)+Q$15&lt;0.000001,0,IF($C650&gt;='H-32A-WP06 - Debt Service'!L$24,'H-32A-WP06 - Debt Service'!L$27/12,0)),"-")</f>
        <v>0</v>
      </c>
      <c r="R650" s="261">
        <f>IFERROR(IF(-SUM(R$20:R649)+R$15&lt;0.000001,0,IF($C650&gt;='H-32A-WP06 - Debt Service'!S$24,'H-32A-WP06 - Debt Service'!S$27/12,0)),"-")</f>
        <v>0</v>
      </c>
      <c r="S650" s="261">
        <f>IFERROR(IF(-SUM(S$20:S649)+S$15&lt;0.000001,0,IF($C650&gt;='H-32A-WP06 - Debt Service'!O$24,'H-32A-WP06 - Debt Service'!O$27/12,0)),"-")</f>
        <v>0</v>
      </c>
      <c r="T650" s="261">
        <f>IFERROR(IF(-SUM(T$20:T649)+T$15&lt;0.000001,0,IF($C650&gt;='H-32A-WP06 - Debt Service'!#REF!,'H-32A-WP06 - Debt Service'!#REF!/12,0)),"-")</f>
        <v>0</v>
      </c>
      <c r="U650" s="261">
        <f>IFERROR(IF(-SUM(U$20:U649)+U$15&lt;0.000001,0,IF($C650&gt;='H-32A-WP06 - Debt Service'!T$24,'H-32A-WP06 - Debt Service'!T$27/12,0)),"-")</f>
        <v>0</v>
      </c>
      <c r="V650" s="261">
        <f>IFERROR(IF(-SUM(V$20:V649)+V$15&lt;0.000001,0,IF($C650&gt;='H-32A-WP06 - Debt Service'!N$24,'H-32A-WP06 - Debt Service'!N$27/12,0)),"-")</f>
        <v>0</v>
      </c>
      <c r="W650" s="261">
        <f>IFERROR(IF(-SUM(W$20:W649)+W$15&lt;0.000001,0,IF($C650&gt;='H-32A-WP06 - Debt Service'!Q$24,'H-32A-WP06 - Debt Service'!Q$27/12,0)),"-")</f>
        <v>0</v>
      </c>
      <c r="X650" s="261">
        <f>IFERROR(IF(-SUM(X$20:X649)+X$15&lt;0.000001,0,IF($C650&gt;='H-32A-WP06 - Debt Service'!T$24,'H-32A-WP06 - Debt Service'!T$27/12,0)),"-")</f>
        <v>0</v>
      </c>
      <c r="Y650" s="261">
        <f>IFERROR(IF(-SUM(Y$20:Y649)+Y$15&lt;0.000001,0,IF($C650&gt;='H-32A-WP06 - Debt Service'!#REF!,'H-32A-WP06 - Debt Service'!#REF!/12,0)),"-")</f>
        <v>0</v>
      </c>
      <c r="Z650" s="261">
        <f>IFERROR(IF(-SUM(Z$20:Z649)+Z$15&lt;0.000001,0,IF($C650&gt;='H-32A-WP06 - Debt Service'!S$24,'H-32A-WP06 - Debt Service'!S$27/12,0)),"-")</f>
        <v>0</v>
      </c>
      <c r="AA650" s="261">
        <f>IFERROR(IF(-SUM(AA$20:AA649)+AA$15&lt;0.000001,0,IF($C650&gt;='H-32A-WP06 - Debt Service'!R$24,'H-32A-WP06 - Debt Service'!R$27/12,0)),"-")</f>
        <v>0</v>
      </c>
      <c r="AB650" s="261">
        <f>IFERROR(IF(-SUM(AB$20:AB649)+AB$15&lt;0.000001,0,IF($C650&gt;='H-32A-WP06 - Debt Service'!P$24,'H-32A-WP06 - Debt Service'!P$27/12,0)),"-")</f>
        <v>0</v>
      </c>
      <c r="AC650" s="261">
        <f>IFERROR(IF(-SUM(AC$20:AC649)+AC$15&lt;0.000001,0,IF($C650&gt;='H-32A-WP06 - Debt Service'!#REF!,'H-32A-WP06 - Debt Service'!#REF!/12,0)),"-")</f>
        <v>0</v>
      </c>
      <c r="AD650" s="261">
        <f>IFERROR(IF(-SUM(AD$20:AD649)+AD$15&lt;0.000001,0,IF($C650&gt;='H-32A-WP06 - Debt Service'!#REF!,'H-32A-WP06 - Debt Service'!#REF!/12,0)),"-")</f>
        <v>0</v>
      </c>
      <c r="AE650" s="261">
        <f>IFERROR(IF(-SUM(AE$20:AE649)+AE$15&lt;0.000001,0,IF($C650&gt;='H-32A-WP06 - Debt Service'!#REF!,'H-32A-WP06 - Debt Service'!#REF!/12,0)),"-")</f>
        <v>0</v>
      </c>
      <c r="AF650" s="261">
        <f>IFERROR(IF(-SUM(AF$20:AF649)+AF$15&lt;0.000001,0,IF($C650&gt;='H-32A-WP06 - Debt Service'!#REF!,'H-32A-WP06 - Debt Service'!#REF!/12,0)),"-")</f>
        <v>0</v>
      </c>
      <c r="AH650" s="252">
        <f t="shared" si="40"/>
        <v>2071</v>
      </c>
      <c r="AI650" s="273">
        <f t="shared" si="42"/>
        <v>62640</v>
      </c>
      <c r="AJ650" s="273"/>
      <c r="AK650" s="261" t="str">
        <f>IFERROR(IF(-SUM(AK$20:AK649)+AK$15&lt;0.000001,0,IF($C650&gt;='H-32A-WP06 - Debt Service'!AH$24,'H-32A-WP06 - Debt Service'!AH$27/12,0)),"-")</f>
        <v>-</v>
      </c>
      <c r="AL650" s="261">
        <f>IFERROR(IF(-SUM(AL$20:AL649)+AL$15&lt;0.000001,0,IF($C650&gt;='H-32A-WP06 - Debt Service'!AI$24,'H-32A-WP06 - Debt Service'!AI$27/12,0)),"-")</f>
        <v>0</v>
      </c>
      <c r="AM650" s="261">
        <f>IFERROR(IF(-SUM(AM$20:AM649)+AM$15&lt;0.000001,0,IF($C650&gt;='H-32A-WP06 - Debt Service'!AJ$24,'H-32A-WP06 - Debt Service'!AJ$27/12,0)),"-")</f>
        <v>0</v>
      </c>
      <c r="AN650" s="261">
        <f>IFERROR(IF(-SUM(AN$20:AN649)+AN$15&lt;0.000001,0,IF($C650&gt;='H-32A-WP06 - Debt Service'!AK$24,'H-32A-WP06 - Debt Service'!AK$27/12,0)),"-")</f>
        <v>0</v>
      </c>
      <c r="AO650" s="261">
        <f>IFERROR(IF(-SUM(AO$20:AO649)+AO$15&lt;0.000001,0,IF($C650&gt;='H-32A-WP06 - Debt Service'!AL$24,'H-32A-WP06 - Debt Service'!AL$27/12,0)),"-")</f>
        <v>0</v>
      </c>
      <c r="AP650" s="261">
        <f>IFERROR(IF(-SUM(AP$20:AP649)+AP$15&lt;0.000001,0,IF($C650&gt;='H-32A-WP06 - Debt Service'!AM$24,'H-32A-WP06 - Debt Service'!AM$27/12,0)),"-")</f>
        <v>0</v>
      </c>
      <c r="AQ650" s="261">
        <f>IFERROR(IF(-SUM(AQ$20:AQ649)+AQ$15&lt;0.000001,0,IF($C650&gt;='H-32A-WP06 - Debt Service'!AN$24,'H-32A-WP06 - Debt Service'!AN$27/12,0)),"-")</f>
        <v>0</v>
      </c>
      <c r="AR650" s="261">
        <f>IFERROR(IF(-SUM(AR$20:AR649)+AR$15&lt;0.000001,0,IF($C650&gt;='H-32A-WP06 - Debt Service'!AO$24,'H-32A-WP06 - Debt Service'!AO$27/12,0)),"-")</f>
        <v>0</v>
      </c>
      <c r="AS650" s="261">
        <f>IFERROR(IF(-SUM(AS$20:AS649)+AS$15&lt;0.000001,0,IF($C650&gt;='H-32A-WP06 - Debt Service'!AP$24,'H-32A-WP06 - Debt Service'!AP$27/12,0)),"-")</f>
        <v>0</v>
      </c>
      <c r="AT650" s="261">
        <f>IFERROR(IF(-SUM(AT$20:AT649)+AT$15&lt;0.000001,0,IF($C650&gt;='H-32A-WP06 - Debt Service'!AQ$24,'H-32A-WP06 - Debt Service'!AQ$27/12,0)),"-")</f>
        <v>0</v>
      </c>
    </row>
    <row r="651" spans="2:46" x14ac:dyDescent="0.35">
      <c r="B651" s="252">
        <f t="shared" si="39"/>
        <v>2071</v>
      </c>
      <c r="C651" s="273">
        <f t="shared" si="41"/>
        <v>62671</v>
      </c>
      <c r="D651" s="273"/>
      <c r="E651" s="261">
        <f>IFERROR(IF(-SUM(E$20:E650)+E$15&lt;0.000001,0,IF($C651&gt;='H-32A-WP06 - Debt Service'!C$24,'H-32A-WP06 - Debt Service'!C$27/12,0)),"-")</f>
        <v>0</v>
      </c>
      <c r="F651" s="261">
        <f>IFERROR(IF(-SUM(F$20:F650)+F$15&lt;0.000001,0,IF($C651&gt;='H-32A-WP06 - Debt Service'!D$24,'H-32A-WP06 - Debt Service'!D$27/12,0)),"-")</f>
        <v>0</v>
      </c>
      <c r="G651" s="261">
        <f>IFERROR(IF(-SUM(G$20:G650)+G$15&lt;0.000001,0,IF($C651&gt;='H-32A-WP06 - Debt Service'!E$24,'H-32A-WP06 - Debt Service'!E$27/12,0)),"-")</f>
        <v>0</v>
      </c>
      <c r="H651" s="261">
        <f>IFERROR(IF(-SUM(H$20:H650)+H$15&lt;0.000001,0,IF($C651&gt;='H-32A-WP06 - Debt Service'!F$24,'H-32A-WP06 - Debt Service'!F$27/12,0)),"-")</f>
        <v>0</v>
      </c>
      <c r="I651" s="261">
        <f>IFERROR(IF(-SUM(I$20:I650)+I$15&lt;0.000001,0,IF($C651&gt;='H-32A-WP06 - Debt Service'!G$24,'H-32A-WP06 - Debt Service'!G$27/12,0)),"-")</f>
        <v>0</v>
      </c>
      <c r="J651" s="261">
        <f>IFERROR(IF(-SUM(J$20:J650)+J$15&lt;0.000001,0,IF($C651&gt;='H-32A-WP06 - Debt Service'!H$24,'H-32A-WP06 - Debt Service'!H$27/12,0)),"-")</f>
        <v>0</v>
      </c>
      <c r="K651" s="261">
        <f>IFERROR(IF(-SUM(K$20:K650)+K$15&lt;0.000001,0,IF($C651&gt;='H-32A-WP06 - Debt Service'!I$24,'H-32A-WP06 - Debt Service'!I$27/12,0)),"-")</f>
        <v>0</v>
      </c>
      <c r="L651" s="261">
        <f>IFERROR(IF(-SUM(L$20:L650)+L$15&lt;0.000001,0,IF($C651&gt;='H-32A-WP06 - Debt Service'!J$24,'H-32A-WP06 - Debt Service'!J$27/12,0)),"-")</f>
        <v>0</v>
      </c>
      <c r="M651" s="261">
        <f>IFERROR(IF(-SUM(M$20:M650)+M$15&lt;0.000001,0,IF($C651&gt;='H-32A-WP06 - Debt Service'!K$24,'H-32A-WP06 - Debt Service'!K$27/12,0)),"-")</f>
        <v>0</v>
      </c>
      <c r="N651" s="261"/>
      <c r="O651" s="261"/>
      <c r="P651" s="261">
        <f>IFERROR(IF(-SUM(P$20:P650)+P$15&lt;0.000001,0,IF($C651&gt;='H-32A-WP06 - Debt Service'!M$24,'H-32A-WP06 - Debt Service'!M$27/12,0)),"-")</f>
        <v>0</v>
      </c>
      <c r="Q651" s="261">
        <f>IFERROR(IF(-SUM(Q$20:Q650)+Q$15&lt;0.000001,0,IF($C651&gt;='H-32A-WP06 - Debt Service'!L$24,'H-32A-WP06 - Debt Service'!L$27/12,0)),"-")</f>
        <v>0</v>
      </c>
      <c r="R651" s="261">
        <f>IFERROR(IF(-SUM(R$20:R650)+R$15&lt;0.000001,0,IF($C651&gt;='H-32A-WP06 - Debt Service'!S$24,'H-32A-WP06 - Debt Service'!S$27/12,0)),"-")</f>
        <v>0</v>
      </c>
      <c r="S651" s="261">
        <f>IFERROR(IF(-SUM(S$20:S650)+S$15&lt;0.000001,0,IF($C651&gt;='H-32A-WP06 - Debt Service'!O$24,'H-32A-WP06 - Debt Service'!O$27/12,0)),"-")</f>
        <v>0</v>
      </c>
      <c r="T651" s="261">
        <f>IFERROR(IF(-SUM(T$20:T650)+T$15&lt;0.000001,0,IF($C651&gt;='H-32A-WP06 - Debt Service'!#REF!,'H-32A-WP06 - Debt Service'!#REF!/12,0)),"-")</f>
        <v>0</v>
      </c>
      <c r="U651" s="261">
        <f>IFERROR(IF(-SUM(U$20:U650)+U$15&lt;0.000001,0,IF($C651&gt;='H-32A-WP06 - Debt Service'!T$24,'H-32A-WP06 - Debt Service'!T$27/12,0)),"-")</f>
        <v>0</v>
      </c>
      <c r="V651" s="261">
        <f>IFERROR(IF(-SUM(V$20:V650)+V$15&lt;0.000001,0,IF($C651&gt;='H-32A-WP06 - Debt Service'!N$24,'H-32A-WP06 - Debt Service'!N$27/12,0)),"-")</f>
        <v>0</v>
      </c>
      <c r="W651" s="261">
        <f>IFERROR(IF(-SUM(W$20:W650)+W$15&lt;0.000001,0,IF($C651&gt;='H-32A-WP06 - Debt Service'!Q$24,'H-32A-WP06 - Debt Service'!Q$27/12,0)),"-")</f>
        <v>0</v>
      </c>
      <c r="X651" s="261">
        <f>IFERROR(IF(-SUM(X$20:X650)+X$15&lt;0.000001,0,IF($C651&gt;='H-32A-WP06 - Debt Service'!T$24,'H-32A-WP06 - Debt Service'!T$27/12,0)),"-")</f>
        <v>0</v>
      </c>
      <c r="Y651" s="261">
        <f>IFERROR(IF(-SUM(Y$20:Y650)+Y$15&lt;0.000001,0,IF($C651&gt;='H-32A-WP06 - Debt Service'!#REF!,'H-32A-WP06 - Debt Service'!#REF!/12,0)),"-")</f>
        <v>0</v>
      </c>
      <c r="Z651" s="261">
        <f>IFERROR(IF(-SUM(Z$20:Z650)+Z$15&lt;0.000001,0,IF($C651&gt;='H-32A-WP06 - Debt Service'!S$24,'H-32A-WP06 - Debt Service'!S$27/12,0)),"-")</f>
        <v>0</v>
      </c>
      <c r="AA651" s="261">
        <f>IFERROR(IF(-SUM(AA$20:AA650)+AA$15&lt;0.000001,0,IF($C651&gt;='H-32A-WP06 - Debt Service'!R$24,'H-32A-WP06 - Debt Service'!R$27/12,0)),"-")</f>
        <v>0</v>
      </c>
      <c r="AB651" s="261">
        <f>IFERROR(IF(-SUM(AB$20:AB650)+AB$15&lt;0.000001,0,IF($C651&gt;='H-32A-WP06 - Debt Service'!P$24,'H-32A-WP06 - Debt Service'!P$27/12,0)),"-")</f>
        <v>0</v>
      </c>
      <c r="AC651" s="261">
        <f>IFERROR(IF(-SUM(AC$20:AC650)+AC$15&lt;0.000001,0,IF($C651&gt;='H-32A-WP06 - Debt Service'!#REF!,'H-32A-WP06 - Debt Service'!#REF!/12,0)),"-")</f>
        <v>0</v>
      </c>
      <c r="AD651" s="261">
        <f>IFERROR(IF(-SUM(AD$20:AD650)+AD$15&lt;0.000001,0,IF($C651&gt;='H-32A-WP06 - Debt Service'!#REF!,'H-32A-WP06 - Debt Service'!#REF!/12,0)),"-")</f>
        <v>0</v>
      </c>
      <c r="AE651" s="261">
        <f>IFERROR(IF(-SUM(AE$20:AE650)+AE$15&lt;0.000001,0,IF($C651&gt;='H-32A-WP06 - Debt Service'!#REF!,'H-32A-WP06 - Debt Service'!#REF!/12,0)),"-")</f>
        <v>0</v>
      </c>
      <c r="AF651" s="261">
        <f>IFERROR(IF(-SUM(AF$20:AF650)+AF$15&lt;0.000001,0,IF($C651&gt;='H-32A-WP06 - Debt Service'!#REF!,'H-32A-WP06 - Debt Service'!#REF!/12,0)),"-")</f>
        <v>0</v>
      </c>
      <c r="AH651" s="252">
        <f t="shared" si="40"/>
        <v>2071</v>
      </c>
      <c r="AI651" s="273">
        <f t="shared" si="42"/>
        <v>62671</v>
      </c>
      <c r="AJ651" s="273"/>
      <c r="AK651" s="261" t="str">
        <f>IFERROR(IF(-SUM(AK$20:AK650)+AK$15&lt;0.000001,0,IF($C651&gt;='H-32A-WP06 - Debt Service'!AH$24,'H-32A-WP06 - Debt Service'!AH$27/12,0)),"-")</f>
        <v>-</v>
      </c>
      <c r="AL651" s="261">
        <f>IFERROR(IF(-SUM(AL$20:AL650)+AL$15&lt;0.000001,0,IF($C651&gt;='H-32A-WP06 - Debt Service'!AI$24,'H-32A-WP06 - Debt Service'!AI$27/12,0)),"-")</f>
        <v>0</v>
      </c>
      <c r="AM651" s="261">
        <f>IFERROR(IF(-SUM(AM$20:AM650)+AM$15&lt;0.000001,0,IF($C651&gt;='H-32A-WP06 - Debt Service'!AJ$24,'H-32A-WP06 - Debt Service'!AJ$27/12,0)),"-")</f>
        <v>0</v>
      </c>
      <c r="AN651" s="261">
        <f>IFERROR(IF(-SUM(AN$20:AN650)+AN$15&lt;0.000001,0,IF($C651&gt;='H-32A-WP06 - Debt Service'!AK$24,'H-32A-WP06 - Debt Service'!AK$27/12,0)),"-")</f>
        <v>0</v>
      </c>
      <c r="AO651" s="261">
        <f>IFERROR(IF(-SUM(AO$20:AO650)+AO$15&lt;0.000001,0,IF($C651&gt;='H-32A-WP06 - Debt Service'!AL$24,'H-32A-WP06 - Debt Service'!AL$27/12,0)),"-")</f>
        <v>0</v>
      </c>
      <c r="AP651" s="261">
        <f>IFERROR(IF(-SUM(AP$20:AP650)+AP$15&lt;0.000001,0,IF($C651&gt;='H-32A-WP06 - Debt Service'!AM$24,'H-32A-WP06 - Debt Service'!AM$27/12,0)),"-")</f>
        <v>0</v>
      </c>
      <c r="AQ651" s="261">
        <f>IFERROR(IF(-SUM(AQ$20:AQ650)+AQ$15&lt;0.000001,0,IF($C651&gt;='H-32A-WP06 - Debt Service'!AN$24,'H-32A-WP06 - Debt Service'!AN$27/12,0)),"-")</f>
        <v>0</v>
      </c>
      <c r="AR651" s="261">
        <f>IFERROR(IF(-SUM(AR$20:AR650)+AR$15&lt;0.000001,0,IF($C651&gt;='H-32A-WP06 - Debt Service'!AO$24,'H-32A-WP06 - Debt Service'!AO$27/12,0)),"-")</f>
        <v>0</v>
      </c>
      <c r="AS651" s="261">
        <f>IFERROR(IF(-SUM(AS$20:AS650)+AS$15&lt;0.000001,0,IF($C651&gt;='H-32A-WP06 - Debt Service'!AP$24,'H-32A-WP06 - Debt Service'!AP$27/12,0)),"-")</f>
        <v>0</v>
      </c>
      <c r="AT651" s="261">
        <f>IFERROR(IF(-SUM(AT$20:AT650)+AT$15&lt;0.000001,0,IF($C651&gt;='H-32A-WP06 - Debt Service'!AQ$24,'H-32A-WP06 - Debt Service'!AQ$27/12,0)),"-")</f>
        <v>0</v>
      </c>
    </row>
    <row r="652" spans="2:46" x14ac:dyDescent="0.35">
      <c r="B652" s="252">
        <f t="shared" si="39"/>
        <v>2071</v>
      </c>
      <c r="C652" s="273">
        <f t="shared" si="41"/>
        <v>62702</v>
      </c>
      <c r="D652" s="273"/>
      <c r="E652" s="261">
        <f>IFERROR(IF(-SUM(E$20:E651)+E$15&lt;0.000001,0,IF($C652&gt;='H-32A-WP06 - Debt Service'!C$24,'H-32A-WP06 - Debt Service'!C$27/12,0)),"-")</f>
        <v>0</v>
      </c>
      <c r="F652" s="261">
        <f>IFERROR(IF(-SUM(F$20:F651)+F$15&lt;0.000001,0,IF($C652&gt;='H-32A-WP06 - Debt Service'!D$24,'H-32A-WP06 - Debt Service'!D$27/12,0)),"-")</f>
        <v>0</v>
      </c>
      <c r="G652" s="261">
        <f>IFERROR(IF(-SUM(G$20:G651)+G$15&lt;0.000001,0,IF($C652&gt;='H-32A-WP06 - Debt Service'!E$24,'H-32A-WP06 - Debt Service'!E$27/12,0)),"-")</f>
        <v>0</v>
      </c>
      <c r="H652" s="261">
        <f>IFERROR(IF(-SUM(H$20:H651)+H$15&lt;0.000001,0,IF($C652&gt;='H-32A-WP06 - Debt Service'!F$24,'H-32A-WP06 - Debt Service'!F$27/12,0)),"-")</f>
        <v>0</v>
      </c>
      <c r="I652" s="261">
        <f>IFERROR(IF(-SUM(I$20:I651)+I$15&lt;0.000001,0,IF($C652&gt;='H-32A-WP06 - Debt Service'!G$24,'H-32A-WP06 - Debt Service'!G$27/12,0)),"-")</f>
        <v>0</v>
      </c>
      <c r="J652" s="261">
        <f>IFERROR(IF(-SUM(J$20:J651)+J$15&lt;0.000001,0,IF($C652&gt;='H-32A-WP06 - Debt Service'!H$24,'H-32A-WP06 - Debt Service'!H$27/12,0)),"-")</f>
        <v>0</v>
      </c>
      <c r="K652" s="261">
        <f>IFERROR(IF(-SUM(K$20:K651)+K$15&lt;0.000001,0,IF($C652&gt;='H-32A-WP06 - Debt Service'!I$24,'H-32A-WP06 - Debt Service'!I$27/12,0)),"-")</f>
        <v>0</v>
      </c>
      <c r="L652" s="261">
        <f>IFERROR(IF(-SUM(L$20:L651)+L$15&lt;0.000001,0,IF($C652&gt;='H-32A-WP06 - Debt Service'!J$24,'H-32A-WP06 - Debt Service'!J$27/12,0)),"-")</f>
        <v>0</v>
      </c>
      <c r="M652" s="261">
        <f>IFERROR(IF(-SUM(M$20:M651)+M$15&lt;0.000001,0,IF($C652&gt;='H-32A-WP06 - Debt Service'!K$24,'H-32A-WP06 - Debt Service'!K$27/12,0)),"-")</f>
        <v>0</v>
      </c>
      <c r="N652" s="261"/>
      <c r="O652" s="261"/>
      <c r="P652" s="261">
        <f>IFERROR(IF(-SUM(P$20:P651)+P$15&lt;0.000001,0,IF($C652&gt;='H-32A-WP06 - Debt Service'!M$24,'H-32A-WP06 - Debt Service'!M$27/12,0)),"-")</f>
        <v>0</v>
      </c>
      <c r="Q652" s="261">
        <f>IFERROR(IF(-SUM(Q$20:Q651)+Q$15&lt;0.000001,0,IF($C652&gt;='H-32A-WP06 - Debt Service'!L$24,'H-32A-WP06 - Debt Service'!L$27/12,0)),"-")</f>
        <v>0</v>
      </c>
      <c r="R652" s="261">
        <f>IFERROR(IF(-SUM(R$20:R651)+R$15&lt;0.000001,0,IF($C652&gt;='H-32A-WP06 - Debt Service'!S$24,'H-32A-WP06 - Debt Service'!S$27/12,0)),"-")</f>
        <v>0</v>
      </c>
      <c r="S652" s="261">
        <f>IFERROR(IF(-SUM(S$20:S651)+S$15&lt;0.000001,0,IF($C652&gt;='H-32A-WP06 - Debt Service'!O$24,'H-32A-WP06 - Debt Service'!O$27/12,0)),"-")</f>
        <v>0</v>
      </c>
      <c r="T652" s="261">
        <f>IFERROR(IF(-SUM(T$20:T651)+T$15&lt;0.000001,0,IF($C652&gt;='H-32A-WP06 - Debt Service'!#REF!,'H-32A-WP06 - Debt Service'!#REF!/12,0)),"-")</f>
        <v>0</v>
      </c>
      <c r="U652" s="261">
        <f>IFERROR(IF(-SUM(U$20:U651)+U$15&lt;0.000001,0,IF($C652&gt;='H-32A-WP06 - Debt Service'!T$24,'H-32A-WP06 - Debt Service'!T$27/12,0)),"-")</f>
        <v>0</v>
      </c>
      <c r="V652" s="261">
        <f>IFERROR(IF(-SUM(V$20:V651)+V$15&lt;0.000001,0,IF($C652&gt;='H-32A-WP06 - Debt Service'!N$24,'H-32A-WP06 - Debt Service'!N$27/12,0)),"-")</f>
        <v>0</v>
      </c>
      <c r="W652" s="261">
        <f>IFERROR(IF(-SUM(W$20:W651)+W$15&lt;0.000001,0,IF($C652&gt;='H-32A-WP06 - Debt Service'!Q$24,'H-32A-WP06 - Debt Service'!Q$27/12,0)),"-")</f>
        <v>0</v>
      </c>
      <c r="X652" s="261">
        <f>IFERROR(IF(-SUM(X$20:X651)+X$15&lt;0.000001,0,IF($C652&gt;='H-32A-WP06 - Debt Service'!T$24,'H-32A-WP06 - Debt Service'!T$27/12,0)),"-")</f>
        <v>0</v>
      </c>
      <c r="Y652" s="261">
        <f>IFERROR(IF(-SUM(Y$20:Y651)+Y$15&lt;0.000001,0,IF($C652&gt;='H-32A-WP06 - Debt Service'!#REF!,'H-32A-WP06 - Debt Service'!#REF!/12,0)),"-")</f>
        <v>0</v>
      </c>
      <c r="Z652" s="261">
        <f>IFERROR(IF(-SUM(Z$20:Z651)+Z$15&lt;0.000001,0,IF($C652&gt;='H-32A-WP06 - Debt Service'!S$24,'H-32A-WP06 - Debt Service'!S$27/12,0)),"-")</f>
        <v>0</v>
      </c>
      <c r="AA652" s="261">
        <f>IFERROR(IF(-SUM(AA$20:AA651)+AA$15&lt;0.000001,0,IF($C652&gt;='H-32A-WP06 - Debt Service'!R$24,'H-32A-WP06 - Debt Service'!R$27/12,0)),"-")</f>
        <v>0</v>
      </c>
      <c r="AB652" s="261">
        <f>IFERROR(IF(-SUM(AB$20:AB651)+AB$15&lt;0.000001,0,IF($C652&gt;='H-32A-WP06 - Debt Service'!P$24,'H-32A-WP06 - Debt Service'!P$27/12,0)),"-")</f>
        <v>0</v>
      </c>
      <c r="AC652" s="261">
        <f>IFERROR(IF(-SUM(AC$20:AC651)+AC$15&lt;0.000001,0,IF($C652&gt;='H-32A-WP06 - Debt Service'!#REF!,'H-32A-WP06 - Debt Service'!#REF!/12,0)),"-")</f>
        <v>0</v>
      </c>
      <c r="AD652" s="261">
        <f>IFERROR(IF(-SUM(AD$20:AD651)+AD$15&lt;0.000001,0,IF($C652&gt;='H-32A-WP06 - Debt Service'!#REF!,'H-32A-WP06 - Debt Service'!#REF!/12,0)),"-")</f>
        <v>0</v>
      </c>
      <c r="AE652" s="261">
        <f>IFERROR(IF(-SUM(AE$20:AE651)+AE$15&lt;0.000001,0,IF($C652&gt;='H-32A-WP06 - Debt Service'!#REF!,'H-32A-WP06 - Debt Service'!#REF!/12,0)),"-")</f>
        <v>0</v>
      </c>
      <c r="AF652" s="261">
        <f>IFERROR(IF(-SUM(AF$20:AF651)+AF$15&lt;0.000001,0,IF($C652&gt;='H-32A-WP06 - Debt Service'!#REF!,'H-32A-WP06 - Debt Service'!#REF!/12,0)),"-")</f>
        <v>0</v>
      </c>
      <c r="AH652" s="252">
        <f t="shared" si="40"/>
        <v>2071</v>
      </c>
      <c r="AI652" s="273">
        <f t="shared" si="42"/>
        <v>62702</v>
      </c>
      <c r="AJ652" s="273"/>
      <c r="AK652" s="261" t="str">
        <f>IFERROR(IF(-SUM(AK$20:AK651)+AK$15&lt;0.000001,0,IF($C652&gt;='H-32A-WP06 - Debt Service'!AH$24,'H-32A-WP06 - Debt Service'!AH$27/12,0)),"-")</f>
        <v>-</v>
      </c>
      <c r="AL652" s="261">
        <f>IFERROR(IF(-SUM(AL$20:AL651)+AL$15&lt;0.000001,0,IF($C652&gt;='H-32A-WP06 - Debt Service'!AI$24,'H-32A-WP06 - Debt Service'!AI$27/12,0)),"-")</f>
        <v>0</v>
      </c>
      <c r="AM652" s="261">
        <f>IFERROR(IF(-SUM(AM$20:AM651)+AM$15&lt;0.000001,0,IF($C652&gt;='H-32A-WP06 - Debt Service'!AJ$24,'H-32A-WP06 - Debt Service'!AJ$27/12,0)),"-")</f>
        <v>0</v>
      </c>
      <c r="AN652" s="261">
        <f>IFERROR(IF(-SUM(AN$20:AN651)+AN$15&lt;0.000001,0,IF($C652&gt;='H-32A-WP06 - Debt Service'!AK$24,'H-32A-WP06 - Debt Service'!AK$27/12,0)),"-")</f>
        <v>0</v>
      </c>
      <c r="AO652" s="261">
        <f>IFERROR(IF(-SUM(AO$20:AO651)+AO$15&lt;0.000001,0,IF($C652&gt;='H-32A-WP06 - Debt Service'!AL$24,'H-32A-WP06 - Debt Service'!AL$27/12,0)),"-")</f>
        <v>0</v>
      </c>
      <c r="AP652" s="261">
        <f>IFERROR(IF(-SUM(AP$20:AP651)+AP$15&lt;0.000001,0,IF($C652&gt;='H-32A-WP06 - Debt Service'!AM$24,'H-32A-WP06 - Debt Service'!AM$27/12,0)),"-")</f>
        <v>0</v>
      </c>
      <c r="AQ652" s="261">
        <f>IFERROR(IF(-SUM(AQ$20:AQ651)+AQ$15&lt;0.000001,0,IF($C652&gt;='H-32A-WP06 - Debt Service'!AN$24,'H-32A-WP06 - Debt Service'!AN$27/12,0)),"-")</f>
        <v>0</v>
      </c>
      <c r="AR652" s="261">
        <f>IFERROR(IF(-SUM(AR$20:AR651)+AR$15&lt;0.000001,0,IF($C652&gt;='H-32A-WP06 - Debt Service'!AO$24,'H-32A-WP06 - Debt Service'!AO$27/12,0)),"-")</f>
        <v>0</v>
      </c>
      <c r="AS652" s="261">
        <f>IFERROR(IF(-SUM(AS$20:AS651)+AS$15&lt;0.000001,0,IF($C652&gt;='H-32A-WP06 - Debt Service'!AP$24,'H-32A-WP06 - Debt Service'!AP$27/12,0)),"-")</f>
        <v>0</v>
      </c>
      <c r="AT652" s="261">
        <f>IFERROR(IF(-SUM(AT$20:AT651)+AT$15&lt;0.000001,0,IF($C652&gt;='H-32A-WP06 - Debt Service'!AQ$24,'H-32A-WP06 - Debt Service'!AQ$27/12,0)),"-")</f>
        <v>0</v>
      </c>
    </row>
    <row r="653" spans="2:46" x14ac:dyDescent="0.35">
      <c r="B653" s="252">
        <f t="shared" si="39"/>
        <v>2071</v>
      </c>
      <c r="C653" s="273">
        <f t="shared" si="41"/>
        <v>62732</v>
      </c>
      <c r="D653" s="273"/>
      <c r="E653" s="261">
        <f>IFERROR(IF(-SUM(E$20:E652)+E$15&lt;0.000001,0,IF($C653&gt;='H-32A-WP06 - Debt Service'!C$24,'H-32A-WP06 - Debt Service'!C$27/12,0)),"-")</f>
        <v>0</v>
      </c>
      <c r="F653" s="261">
        <f>IFERROR(IF(-SUM(F$20:F652)+F$15&lt;0.000001,0,IF($C653&gt;='H-32A-WP06 - Debt Service'!D$24,'H-32A-WP06 - Debt Service'!D$27/12,0)),"-")</f>
        <v>0</v>
      </c>
      <c r="G653" s="261">
        <f>IFERROR(IF(-SUM(G$20:G652)+G$15&lt;0.000001,0,IF($C653&gt;='H-32A-WP06 - Debt Service'!E$24,'H-32A-WP06 - Debt Service'!E$27/12,0)),"-")</f>
        <v>0</v>
      </c>
      <c r="H653" s="261">
        <f>IFERROR(IF(-SUM(H$20:H652)+H$15&lt;0.000001,0,IF($C653&gt;='H-32A-WP06 - Debt Service'!F$24,'H-32A-WP06 - Debt Service'!F$27/12,0)),"-")</f>
        <v>0</v>
      </c>
      <c r="I653" s="261">
        <f>IFERROR(IF(-SUM(I$20:I652)+I$15&lt;0.000001,0,IF($C653&gt;='H-32A-WP06 - Debt Service'!G$24,'H-32A-WP06 - Debt Service'!G$27/12,0)),"-")</f>
        <v>0</v>
      </c>
      <c r="J653" s="261">
        <f>IFERROR(IF(-SUM(J$20:J652)+J$15&lt;0.000001,0,IF($C653&gt;='H-32A-WP06 - Debt Service'!H$24,'H-32A-WP06 - Debt Service'!H$27/12,0)),"-")</f>
        <v>0</v>
      </c>
      <c r="K653" s="261">
        <f>IFERROR(IF(-SUM(K$20:K652)+K$15&lt;0.000001,0,IF($C653&gt;='H-32A-WP06 - Debt Service'!I$24,'H-32A-WP06 - Debt Service'!I$27/12,0)),"-")</f>
        <v>0</v>
      </c>
      <c r="L653" s="261">
        <f>IFERROR(IF(-SUM(L$20:L652)+L$15&lt;0.000001,0,IF($C653&gt;='H-32A-WP06 - Debt Service'!J$24,'H-32A-WP06 - Debt Service'!J$27/12,0)),"-")</f>
        <v>0</v>
      </c>
      <c r="M653" s="261">
        <f>IFERROR(IF(-SUM(M$20:M652)+M$15&lt;0.000001,0,IF($C653&gt;='H-32A-WP06 - Debt Service'!K$24,'H-32A-WP06 - Debt Service'!K$27/12,0)),"-")</f>
        <v>0</v>
      </c>
      <c r="N653" s="261"/>
      <c r="O653" s="261"/>
      <c r="P653" s="261">
        <f>IFERROR(IF(-SUM(P$20:P652)+P$15&lt;0.000001,0,IF($C653&gt;='H-32A-WP06 - Debt Service'!M$24,'H-32A-WP06 - Debt Service'!M$27/12,0)),"-")</f>
        <v>0</v>
      </c>
      <c r="Q653" s="261">
        <f>IFERROR(IF(-SUM(Q$20:Q652)+Q$15&lt;0.000001,0,IF($C653&gt;='H-32A-WP06 - Debt Service'!L$24,'H-32A-WP06 - Debt Service'!L$27/12,0)),"-")</f>
        <v>0</v>
      </c>
      <c r="R653" s="261">
        <f>IFERROR(IF(-SUM(R$20:R652)+R$15&lt;0.000001,0,IF($C653&gt;='H-32A-WP06 - Debt Service'!S$24,'H-32A-WP06 - Debt Service'!S$27/12,0)),"-")</f>
        <v>0</v>
      </c>
      <c r="S653" s="261">
        <f>IFERROR(IF(-SUM(S$20:S652)+S$15&lt;0.000001,0,IF($C653&gt;='H-32A-WP06 - Debt Service'!O$24,'H-32A-WP06 - Debt Service'!O$27/12,0)),"-")</f>
        <v>0</v>
      </c>
      <c r="T653" s="261">
        <f>IFERROR(IF(-SUM(T$20:T652)+T$15&lt;0.000001,0,IF($C653&gt;='H-32A-WP06 - Debt Service'!#REF!,'H-32A-WP06 - Debt Service'!#REF!/12,0)),"-")</f>
        <v>0</v>
      </c>
      <c r="U653" s="261">
        <f>IFERROR(IF(-SUM(U$20:U652)+U$15&lt;0.000001,0,IF($C653&gt;='H-32A-WP06 - Debt Service'!T$24,'H-32A-WP06 - Debt Service'!T$27/12,0)),"-")</f>
        <v>0</v>
      </c>
      <c r="V653" s="261">
        <f>IFERROR(IF(-SUM(V$20:V652)+V$15&lt;0.000001,0,IF($C653&gt;='H-32A-WP06 - Debt Service'!N$24,'H-32A-WP06 - Debt Service'!N$27/12,0)),"-")</f>
        <v>0</v>
      </c>
      <c r="W653" s="261">
        <f>IFERROR(IF(-SUM(W$20:W652)+W$15&lt;0.000001,0,IF($C653&gt;='H-32A-WP06 - Debt Service'!Q$24,'H-32A-WP06 - Debt Service'!Q$27/12,0)),"-")</f>
        <v>0</v>
      </c>
      <c r="X653" s="261">
        <f>IFERROR(IF(-SUM(X$20:X652)+X$15&lt;0.000001,0,IF($C653&gt;='H-32A-WP06 - Debt Service'!T$24,'H-32A-WP06 - Debt Service'!T$27/12,0)),"-")</f>
        <v>0</v>
      </c>
      <c r="Y653" s="261">
        <f>IFERROR(IF(-SUM(Y$20:Y652)+Y$15&lt;0.000001,0,IF($C653&gt;='H-32A-WP06 - Debt Service'!#REF!,'H-32A-WP06 - Debt Service'!#REF!/12,0)),"-")</f>
        <v>0</v>
      </c>
      <c r="Z653" s="261">
        <f>IFERROR(IF(-SUM(Z$20:Z652)+Z$15&lt;0.000001,0,IF($C653&gt;='H-32A-WP06 - Debt Service'!S$24,'H-32A-WP06 - Debt Service'!S$27/12,0)),"-")</f>
        <v>0</v>
      </c>
      <c r="AA653" s="261">
        <f>IFERROR(IF(-SUM(AA$20:AA652)+AA$15&lt;0.000001,0,IF($C653&gt;='H-32A-WP06 - Debt Service'!R$24,'H-32A-WP06 - Debt Service'!R$27/12,0)),"-")</f>
        <v>0</v>
      </c>
      <c r="AB653" s="261">
        <f>IFERROR(IF(-SUM(AB$20:AB652)+AB$15&lt;0.000001,0,IF($C653&gt;='H-32A-WP06 - Debt Service'!P$24,'H-32A-WP06 - Debt Service'!P$27/12,0)),"-")</f>
        <v>0</v>
      </c>
      <c r="AC653" s="261">
        <f>IFERROR(IF(-SUM(AC$20:AC652)+AC$15&lt;0.000001,0,IF($C653&gt;='H-32A-WP06 - Debt Service'!#REF!,'H-32A-WP06 - Debt Service'!#REF!/12,0)),"-")</f>
        <v>0</v>
      </c>
      <c r="AD653" s="261">
        <f>IFERROR(IF(-SUM(AD$20:AD652)+AD$15&lt;0.000001,0,IF($C653&gt;='H-32A-WP06 - Debt Service'!#REF!,'H-32A-WP06 - Debt Service'!#REF!/12,0)),"-")</f>
        <v>0</v>
      </c>
      <c r="AE653" s="261">
        <f>IFERROR(IF(-SUM(AE$20:AE652)+AE$15&lt;0.000001,0,IF($C653&gt;='H-32A-WP06 - Debt Service'!#REF!,'H-32A-WP06 - Debt Service'!#REF!/12,0)),"-")</f>
        <v>0</v>
      </c>
      <c r="AF653" s="261">
        <f>IFERROR(IF(-SUM(AF$20:AF652)+AF$15&lt;0.000001,0,IF($C653&gt;='H-32A-WP06 - Debt Service'!#REF!,'H-32A-WP06 - Debt Service'!#REF!/12,0)),"-")</f>
        <v>0</v>
      </c>
      <c r="AH653" s="252">
        <f t="shared" si="40"/>
        <v>2071</v>
      </c>
      <c r="AI653" s="273">
        <f t="shared" si="42"/>
        <v>62732</v>
      </c>
      <c r="AJ653" s="273"/>
      <c r="AK653" s="261" t="str">
        <f>IFERROR(IF(-SUM(AK$20:AK652)+AK$15&lt;0.000001,0,IF($C653&gt;='H-32A-WP06 - Debt Service'!AH$24,'H-32A-WP06 - Debt Service'!AH$27/12,0)),"-")</f>
        <v>-</v>
      </c>
      <c r="AL653" s="261">
        <f>IFERROR(IF(-SUM(AL$20:AL652)+AL$15&lt;0.000001,0,IF($C653&gt;='H-32A-WP06 - Debt Service'!AI$24,'H-32A-WP06 - Debt Service'!AI$27/12,0)),"-")</f>
        <v>0</v>
      </c>
      <c r="AM653" s="261">
        <f>IFERROR(IF(-SUM(AM$20:AM652)+AM$15&lt;0.000001,0,IF($C653&gt;='H-32A-WP06 - Debt Service'!AJ$24,'H-32A-WP06 - Debt Service'!AJ$27/12,0)),"-")</f>
        <v>0</v>
      </c>
      <c r="AN653" s="261">
        <f>IFERROR(IF(-SUM(AN$20:AN652)+AN$15&lt;0.000001,0,IF($C653&gt;='H-32A-WP06 - Debt Service'!AK$24,'H-32A-WP06 - Debt Service'!AK$27/12,0)),"-")</f>
        <v>0</v>
      </c>
      <c r="AO653" s="261">
        <f>IFERROR(IF(-SUM(AO$20:AO652)+AO$15&lt;0.000001,0,IF($C653&gt;='H-32A-WP06 - Debt Service'!AL$24,'H-32A-WP06 - Debt Service'!AL$27/12,0)),"-")</f>
        <v>0</v>
      </c>
      <c r="AP653" s="261">
        <f>IFERROR(IF(-SUM(AP$20:AP652)+AP$15&lt;0.000001,0,IF($C653&gt;='H-32A-WP06 - Debt Service'!AM$24,'H-32A-WP06 - Debt Service'!AM$27/12,0)),"-")</f>
        <v>0</v>
      </c>
      <c r="AQ653" s="261">
        <f>IFERROR(IF(-SUM(AQ$20:AQ652)+AQ$15&lt;0.000001,0,IF($C653&gt;='H-32A-WP06 - Debt Service'!AN$24,'H-32A-WP06 - Debt Service'!AN$27/12,0)),"-")</f>
        <v>0</v>
      </c>
      <c r="AR653" s="261">
        <f>IFERROR(IF(-SUM(AR$20:AR652)+AR$15&lt;0.000001,0,IF($C653&gt;='H-32A-WP06 - Debt Service'!AO$24,'H-32A-WP06 - Debt Service'!AO$27/12,0)),"-")</f>
        <v>0</v>
      </c>
      <c r="AS653" s="261">
        <f>IFERROR(IF(-SUM(AS$20:AS652)+AS$15&lt;0.000001,0,IF($C653&gt;='H-32A-WP06 - Debt Service'!AP$24,'H-32A-WP06 - Debt Service'!AP$27/12,0)),"-")</f>
        <v>0</v>
      </c>
      <c r="AT653" s="261">
        <f>IFERROR(IF(-SUM(AT$20:AT652)+AT$15&lt;0.000001,0,IF($C653&gt;='H-32A-WP06 - Debt Service'!AQ$24,'H-32A-WP06 - Debt Service'!AQ$27/12,0)),"-")</f>
        <v>0</v>
      </c>
    </row>
    <row r="654" spans="2:46" x14ac:dyDescent="0.35">
      <c r="B654" s="252">
        <f t="shared" si="39"/>
        <v>2071</v>
      </c>
      <c r="C654" s="273">
        <f t="shared" si="41"/>
        <v>62763</v>
      </c>
      <c r="D654" s="273"/>
      <c r="E654" s="261">
        <f>IFERROR(IF(-SUM(E$20:E653)+E$15&lt;0.000001,0,IF($C654&gt;='H-32A-WP06 - Debt Service'!C$24,'H-32A-WP06 - Debt Service'!C$27/12,0)),"-")</f>
        <v>0</v>
      </c>
      <c r="F654" s="261">
        <f>IFERROR(IF(-SUM(F$20:F653)+F$15&lt;0.000001,0,IF($C654&gt;='H-32A-WP06 - Debt Service'!D$24,'H-32A-WP06 - Debt Service'!D$27/12,0)),"-")</f>
        <v>0</v>
      </c>
      <c r="G654" s="261">
        <f>IFERROR(IF(-SUM(G$20:G653)+G$15&lt;0.000001,0,IF($C654&gt;='H-32A-WP06 - Debt Service'!E$24,'H-32A-WP06 - Debt Service'!E$27/12,0)),"-")</f>
        <v>0</v>
      </c>
      <c r="H654" s="261">
        <f>IFERROR(IF(-SUM(H$20:H653)+H$15&lt;0.000001,0,IF($C654&gt;='H-32A-WP06 - Debt Service'!F$24,'H-32A-WP06 - Debt Service'!F$27/12,0)),"-")</f>
        <v>0</v>
      </c>
      <c r="I654" s="261">
        <f>IFERROR(IF(-SUM(I$20:I653)+I$15&lt;0.000001,0,IF($C654&gt;='H-32A-WP06 - Debt Service'!G$24,'H-32A-WP06 - Debt Service'!G$27/12,0)),"-")</f>
        <v>0</v>
      </c>
      <c r="J654" s="261">
        <f>IFERROR(IF(-SUM(J$20:J653)+J$15&lt;0.000001,0,IF($C654&gt;='H-32A-WP06 - Debt Service'!H$24,'H-32A-WP06 - Debt Service'!H$27/12,0)),"-")</f>
        <v>0</v>
      </c>
      <c r="K654" s="261">
        <f>IFERROR(IF(-SUM(K$20:K653)+K$15&lt;0.000001,0,IF($C654&gt;='H-32A-WP06 - Debt Service'!I$24,'H-32A-WP06 - Debt Service'!I$27/12,0)),"-")</f>
        <v>0</v>
      </c>
      <c r="L654" s="261">
        <f>IFERROR(IF(-SUM(L$20:L653)+L$15&lt;0.000001,0,IF($C654&gt;='H-32A-WP06 - Debt Service'!J$24,'H-32A-WP06 - Debt Service'!J$27/12,0)),"-")</f>
        <v>0</v>
      </c>
      <c r="M654" s="261">
        <f>IFERROR(IF(-SUM(M$20:M653)+M$15&lt;0.000001,0,IF($C654&gt;='H-32A-WP06 - Debt Service'!K$24,'H-32A-WP06 - Debt Service'!K$27/12,0)),"-")</f>
        <v>0</v>
      </c>
      <c r="N654" s="261"/>
      <c r="O654" s="261"/>
      <c r="P654" s="261">
        <f>IFERROR(IF(-SUM(P$20:P653)+P$15&lt;0.000001,0,IF($C654&gt;='H-32A-WP06 - Debt Service'!M$24,'H-32A-WP06 - Debt Service'!M$27/12,0)),"-")</f>
        <v>0</v>
      </c>
      <c r="Q654" s="261">
        <f>IFERROR(IF(-SUM(Q$20:Q653)+Q$15&lt;0.000001,0,IF($C654&gt;='H-32A-WP06 - Debt Service'!L$24,'H-32A-WP06 - Debt Service'!L$27/12,0)),"-")</f>
        <v>0</v>
      </c>
      <c r="R654" s="261">
        <f>IFERROR(IF(-SUM(R$20:R653)+R$15&lt;0.000001,0,IF($C654&gt;='H-32A-WP06 - Debt Service'!S$24,'H-32A-WP06 - Debt Service'!S$27/12,0)),"-")</f>
        <v>0</v>
      </c>
      <c r="S654" s="261">
        <f>IFERROR(IF(-SUM(S$20:S653)+S$15&lt;0.000001,0,IF($C654&gt;='H-32A-WP06 - Debt Service'!O$24,'H-32A-WP06 - Debt Service'!O$27/12,0)),"-")</f>
        <v>0</v>
      </c>
      <c r="T654" s="261">
        <f>IFERROR(IF(-SUM(T$20:T653)+T$15&lt;0.000001,0,IF($C654&gt;='H-32A-WP06 - Debt Service'!#REF!,'H-32A-WP06 - Debt Service'!#REF!/12,0)),"-")</f>
        <v>0</v>
      </c>
      <c r="U654" s="261">
        <f>IFERROR(IF(-SUM(U$20:U653)+U$15&lt;0.000001,0,IF($C654&gt;='H-32A-WP06 - Debt Service'!T$24,'H-32A-WP06 - Debt Service'!T$27/12,0)),"-")</f>
        <v>0</v>
      </c>
      <c r="V654" s="261">
        <f>IFERROR(IF(-SUM(V$20:V653)+V$15&lt;0.000001,0,IF($C654&gt;='H-32A-WP06 - Debt Service'!N$24,'H-32A-WP06 - Debt Service'!N$27/12,0)),"-")</f>
        <v>0</v>
      </c>
      <c r="W654" s="261">
        <f>IFERROR(IF(-SUM(W$20:W653)+W$15&lt;0.000001,0,IF($C654&gt;='H-32A-WP06 - Debt Service'!Q$24,'H-32A-WP06 - Debt Service'!Q$27/12,0)),"-")</f>
        <v>0</v>
      </c>
      <c r="X654" s="261">
        <f>IFERROR(IF(-SUM(X$20:X653)+X$15&lt;0.000001,0,IF($C654&gt;='H-32A-WP06 - Debt Service'!T$24,'H-32A-WP06 - Debt Service'!T$27/12,0)),"-")</f>
        <v>0</v>
      </c>
      <c r="Y654" s="261">
        <f>IFERROR(IF(-SUM(Y$20:Y653)+Y$15&lt;0.000001,0,IF($C654&gt;='H-32A-WP06 - Debt Service'!#REF!,'H-32A-WP06 - Debt Service'!#REF!/12,0)),"-")</f>
        <v>0</v>
      </c>
      <c r="Z654" s="261">
        <f>IFERROR(IF(-SUM(Z$20:Z653)+Z$15&lt;0.000001,0,IF($C654&gt;='H-32A-WP06 - Debt Service'!S$24,'H-32A-WP06 - Debt Service'!S$27/12,0)),"-")</f>
        <v>0</v>
      </c>
      <c r="AA654" s="261">
        <f>IFERROR(IF(-SUM(AA$20:AA653)+AA$15&lt;0.000001,0,IF($C654&gt;='H-32A-WP06 - Debt Service'!R$24,'H-32A-WP06 - Debt Service'!R$27/12,0)),"-")</f>
        <v>0</v>
      </c>
      <c r="AB654" s="261">
        <f>IFERROR(IF(-SUM(AB$20:AB653)+AB$15&lt;0.000001,0,IF($C654&gt;='H-32A-WP06 - Debt Service'!P$24,'H-32A-WP06 - Debt Service'!P$27/12,0)),"-")</f>
        <v>0</v>
      </c>
      <c r="AC654" s="261">
        <f>IFERROR(IF(-SUM(AC$20:AC653)+AC$15&lt;0.000001,0,IF($C654&gt;='H-32A-WP06 - Debt Service'!#REF!,'H-32A-WP06 - Debt Service'!#REF!/12,0)),"-")</f>
        <v>0</v>
      </c>
      <c r="AD654" s="261">
        <f>IFERROR(IF(-SUM(AD$20:AD653)+AD$15&lt;0.000001,0,IF($C654&gt;='H-32A-WP06 - Debt Service'!#REF!,'H-32A-WP06 - Debt Service'!#REF!/12,0)),"-")</f>
        <v>0</v>
      </c>
      <c r="AE654" s="261">
        <f>IFERROR(IF(-SUM(AE$20:AE653)+AE$15&lt;0.000001,0,IF($C654&gt;='H-32A-WP06 - Debt Service'!#REF!,'H-32A-WP06 - Debt Service'!#REF!/12,0)),"-")</f>
        <v>0</v>
      </c>
      <c r="AF654" s="261">
        <f>IFERROR(IF(-SUM(AF$20:AF653)+AF$15&lt;0.000001,0,IF($C654&gt;='H-32A-WP06 - Debt Service'!#REF!,'H-32A-WP06 - Debt Service'!#REF!/12,0)),"-")</f>
        <v>0</v>
      </c>
      <c r="AH654" s="252">
        <f t="shared" si="40"/>
        <v>2071</v>
      </c>
      <c r="AI654" s="273">
        <f t="shared" si="42"/>
        <v>62763</v>
      </c>
      <c r="AJ654" s="273"/>
      <c r="AK654" s="261" t="str">
        <f>IFERROR(IF(-SUM(AK$20:AK653)+AK$15&lt;0.000001,0,IF($C654&gt;='H-32A-WP06 - Debt Service'!AH$24,'H-32A-WP06 - Debt Service'!AH$27/12,0)),"-")</f>
        <v>-</v>
      </c>
      <c r="AL654" s="261">
        <f>IFERROR(IF(-SUM(AL$20:AL653)+AL$15&lt;0.000001,0,IF($C654&gt;='H-32A-WP06 - Debt Service'!AI$24,'H-32A-WP06 - Debt Service'!AI$27/12,0)),"-")</f>
        <v>0</v>
      </c>
      <c r="AM654" s="261">
        <f>IFERROR(IF(-SUM(AM$20:AM653)+AM$15&lt;0.000001,0,IF($C654&gt;='H-32A-WP06 - Debt Service'!AJ$24,'H-32A-WP06 - Debt Service'!AJ$27/12,0)),"-")</f>
        <v>0</v>
      </c>
      <c r="AN654" s="261">
        <f>IFERROR(IF(-SUM(AN$20:AN653)+AN$15&lt;0.000001,0,IF($C654&gt;='H-32A-WP06 - Debt Service'!AK$24,'H-32A-WP06 - Debt Service'!AK$27/12,0)),"-")</f>
        <v>0</v>
      </c>
      <c r="AO654" s="261">
        <f>IFERROR(IF(-SUM(AO$20:AO653)+AO$15&lt;0.000001,0,IF($C654&gt;='H-32A-WP06 - Debt Service'!AL$24,'H-32A-WP06 - Debt Service'!AL$27/12,0)),"-")</f>
        <v>0</v>
      </c>
      <c r="AP654" s="261">
        <f>IFERROR(IF(-SUM(AP$20:AP653)+AP$15&lt;0.000001,0,IF($C654&gt;='H-32A-WP06 - Debt Service'!AM$24,'H-32A-WP06 - Debt Service'!AM$27/12,0)),"-")</f>
        <v>0</v>
      </c>
      <c r="AQ654" s="261">
        <f>IFERROR(IF(-SUM(AQ$20:AQ653)+AQ$15&lt;0.000001,0,IF($C654&gt;='H-32A-WP06 - Debt Service'!AN$24,'H-32A-WP06 - Debt Service'!AN$27/12,0)),"-")</f>
        <v>0</v>
      </c>
      <c r="AR654" s="261">
        <f>IFERROR(IF(-SUM(AR$20:AR653)+AR$15&lt;0.000001,0,IF($C654&gt;='H-32A-WP06 - Debt Service'!AO$24,'H-32A-WP06 - Debt Service'!AO$27/12,0)),"-")</f>
        <v>0</v>
      </c>
      <c r="AS654" s="261">
        <f>IFERROR(IF(-SUM(AS$20:AS653)+AS$15&lt;0.000001,0,IF($C654&gt;='H-32A-WP06 - Debt Service'!AP$24,'H-32A-WP06 - Debt Service'!AP$27/12,0)),"-")</f>
        <v>0</v>
      </c>
      <c r="AT654" s="261">
        <f>IFERROR(IF(-SUM(AT$20:AT653)+AT$15&lt;0.000001,0,IF($C654&gt;='H-32A-WP06 - Debt Service'!AQ$24,'H-32A-WP06 - Debt Service'!AQ$27/12,0)),"-")</f>
        <v>0</v>
      </c>
    </row>
    <row r="655" spans="2:46" x14ac:dyDescent="0.35">
      <c r="B655" s="252">
        <f t="shared" si="39"/>
        <v>2071</v>
      </c>
      <c r="C655" s="273">
        <f t="shared" si="41"/>
        <v>62793</v>
      </c>
      <c r="D655" s="273"/>
      <c r="E655" s="261">
        <f>IFERROR(IF(-SUM(E$20:E654)+E$15&lt;0.000001,0,IF($C655&gt;='H-32A-WP06 - Debt Service'!C$24,'H-32A-WP06 - Debt Service'!C$27/12,0)),"-")</f>
        <v>0</v>
      </c>
      <c r="F655" s="261">
        <f>IFERROR(IF(-SUM(F$20:F654)+F$15&lt;0.000001,0,IF($C655&gt;='H-32A-WP06 - Debt Service'!D$24,'H-32A-WP06 - Debt Service'!D$27/12,0)),"-")</f>
        <v>0</v>
      </c>
      <c r="G655" s="261">
        <f>IFERROR(IF(-SUM(G$20:G654)+G$15&lt;0.000001,0,IF($C655&gt;='H-32A-WP06 - Debt Service'!E$24,'H-32A-WP06 - Debt Service'!E$27/12,0)),"-")</f>
        <v>0</v>
      </c>
      <c r="H655" s="261">
        <f>IFERROR(IF(-SUM(H$20:H654)+H$15&lt;0.000001,0,IF($C655&gt;='H-32A-WP06 - Debt Service'!F$24,'H-32A-WP06 - Debt Service'!F$27/12,0)),"-")</f>
        <v>0</v>
      </c>
      <c r="I655" s="261">
        <f>IFERROR(IF(-SUM(I$20:I654)+I$15&lt;0.000001,0,IF($C655&gt;='H-32A-WP06 - Debt Service'!G$24,'H-32A-WP06 - Debt Service'!G$27/12,0)),"-")</f>
        <v>0</v>
      </c>
      <c r="J655" s="261">
        <f>IFERROR(IF(-SUM(J$20:J654)+J$15&lt;0.000001,0,IF($C655&gt;='H-32A-WP06 - Debt Service'!H$24,'H-32A-WP06 - Debt Service'!H$27/12,0)),"-")</f>
        <v>0</v>
      </c>
      <c r="K655" s="261">
        <f>IFERROR(IF(-SUM(K$20:K654)+K$15&lt;0.000001,0,IF($C655&gt;='H-32A-WP06 - Debt Service'!I$24,'H-32A-WP06 - Debt Service'!I$27/12,0)),"-")</f>
        <v>0</v>
      </c>
      <c r="L655" s="261">
        <f>IFERROR(IF(-SUM(L$20:L654)+L$15&lt;0.000001,0,IF($C655&gt;='H-32A-WP06 - Debt Service'!J$24,'H-32A-WP06 - Debt Service'!J$27/12,0)),"-")</f>
        <v>0</v>
      </c>
      <c r="M655" s="261">
        <f>IFERROR(IF(-SUM(M$20:M654)+M$15&lt;0.000001,0,IF($C655&gt;='H-32A-WP06 - Debt Service'!K$24,'H-32A-WP06 - Debt Service'!K$27/12,0)),"-")</f>
        <v>0</v>
      </c>
      <c r="N655" s="261"/>
      <c r="O655" s="261"/>
      <c r="P655" s="261">
        <f>IFERROR(IF(-SUM(P$20:P654)+P$15&lt;0.000001,0,IF($C655&gt;='H-32A-WP06 - Debt Service'!M$24,'H-32A-WP06 - Debt Service'!M$27/12,0)),"-")</f>
        <v>0</v>
      </c>
      <c r="Q655" s="261">
        <f>IFERROR(IF(-SUM(Q$20:Q654)+Q$15&lt;0.000001,0,IF($C655&gt;='H-32A-WP06 - Debt Service'!L$24,'H-32A-WP06 - Debt Service'!L$27/12,0)),"-")</f>
        <v>0</v>
      </c>
      <c r="R655" s="261">
        <f>IFERROR(IF(-SUM(R$20:R654)+R$15&lt;0.000001,0,IF($C655&gt;='H-32A-WP06 - Debt Service'!S$24,'H-32A-WP06 - Debt Service'!S$27/12,0)),"-")</f>
        <v>0</v>
      </c>
      <c r="S655" s="261">
        <f>IFERROR(IF(-SUM(S$20:S654)+S$15&lt;0.000001,0,IF($C655&gt;='H-32A-WP06 - Debt Service'!O$24,'H-32A-WP06 - Debt Service'!O$27/12,0)),"-")</f>
        <v>0</v>
      </c>
      <c r="T655" s="261">
        <f>IFERROR(IF(-SUM(T$20:T654)+T$15&lt;0.000001,0,IF($C655&gt;='H-32A-WP06 - Debt Service'!#REF!,'H-32A-WP06 - Debt Service'!#REF!/12,0)),"-")</f>
        <v>0</v>
      </c>
      <c r="U655" s="261">
        <f>IFERROR(IF(-SUM(U$20:U654)+U$15&lt;0.000001,0,IF($C655&gt;='H-32A-WP06 - Debt Service'!T$24,'H-32A-WP06 - Debt Service'!T$27/12,0)),"-")</f>
        <v>0</v>
      </c>
      <c r="V655" s="261">
        <f>IFERROR(IF(-SUM(V$20:V654)+V$15&lt;0.000001,0,IF($C655&gt;='H-32A-WP06 - Debt Service'!N$24,'H-32A-WP06 - Debt Service'!N$27/12,0)),"-")</f>
        <v>0</v>
      </c>
      <c r="W655" s="261">
        <f>IFERROR(IF(-SUM(W$20:W654)+W$15&lt;0.000001,0,IF($C655&gt;='H-32A-WP06 - Debt Service'!Q$24,'H-32A-WP06 - Debt Service'!Q$27/12,0)),"-")</f>
        <v>0</v>
      </c>
      <c r="X655" s="261">
        <f>IFERROR(IF(-SUM(X$20:X654)+X$15&lt;0.000001,0,IF($C655&gt;='H-32A-WP06 - Debt Service'!T$24,'H-32A-WP06 - Debt Service'!T$27/12,0)),"-")</f>
        <v>0</v>
      </c>
      <c r="Y655" s="261">
        <f>IFERROR(IF(-SUM(Y$20:Y654)+Y$15&lt;0.000001,0,IF($C655&gt;='H-32A-WP06 - Debt Service'!#REF!,'H-32A-WP06 - Debt Service'!#REF!/12,0)),"-")</f>
        <v>0</v>
      </c>
      <c r="Z655" s="261">
        <f>IFERROR(IF(-SUM(Z$20:Z654)+Z$15&lt;0.000001,0,IF($C655&gt;='H-32A-WP06 - Debt Service'!S$24,'H-32A-WP06 - Debt Service'!S$27/12,0)),"-")</f>
        <v>0</v>
      </c>
      <c r="AA655" s="261">
        <f>IFERROR(IF(-SUM(AA$20:AA654)+AA$15&lt;0.000001,0,IF($C655&gt;='H-32A-WP06 - Debt Service'!R$24,'H-32A-WP06 - Debt Service'!R$27/12,0)),"-")</f>
        <v>0</v>
      </c>
      <c r="AB655" s="261">
        <f>IFERROR(IF(-SUM(AB$20:AB654)+AB$15&lt;0.000001,0,IF($C655&gt;='H-32A-WP06 - Debt Service'!P$24,'H-32A-WP06 - Debt Service'!P$27/12,0)),"-")</f>
        <v>0</v>
      </c>
      <c r="AC655" s="261">
        <f>IFERROR(IF(-SUM(AC$20:AC654)+AC$15&lt;0.000001,0,IF($C655&gt;='H-32A-WP06 - Debt Service'!#REF!,'H-32A-WP06 - Debt Service'!#REF!/12,0)),"-")</f>
        <v>0</v>
      </c>
      <c r="AD655" s="261">
        <f>IFERROR(IF(-SUM(AD$20:AD654)+AD$15&lt;0.000001,0,IF($C655&gt;='H-32A-WP06 - Debt Service'!#REF!,'H-32A-WP06 - Debt Service'!#REF!/12,0)),"-")</f>
        <v>0</v>
      </c>
      <c r="AE655" s="261">
        <f>IFERROR(IF(-SUM(AE$20:AE654)+AE$15&lt;0.000001,0,IF($C655&gt;='H-32A-WP06 - Debt Service'!#REF!,'H-32A-WP06 - Debt Service'!#REF!/12,0)),"-")</f>
        <v>0</v>
      </c>
      <c r="AF655" s="261">
        <f>IFERROR(IF(-SUM(AF$20:AF654)+AF$15&lt;0.000001,0,IF($C655&gt;='H-32A-WP06 - Debt Service'!#REF!,'H-32A-WP06 - Debt Service'!#REF!/12,0)),"-")</f>
        <v>0</v>
      </c>
      <c r="AH655" s="252">
        <f t="shared" si="40"/>
        <v>2071</v>
      </c>
      <c r="AI655" s="273">
        <f t="shared" si="42"/>
        <v>62793</v>
      </c>
      <c r="AJ655" s="273"/>
      <c r="AK655" s="261" t="str">
        <f>IFERROR(IF(-SUM(AK$20:AK654)+AK$15&lt;0.000001,0,IF($C655&gt;='H-32A-WP06 - Debt Service'!AH$24,'H-32A-WP06 - Debt Service'!AH$27/12,0)),"-")</f>
        <v>-</v>
      </c>
      <c r="AL655" s="261">
        <f>IFERROR(IF(-SUM(AL$20:AL654)+AL$15&lt;0.000001,0,IF($C655&gt;='H-32A-WP06 - Debt Service'!AI$24,'H-32A-WP06 - Debt Service'!AI$27/12,0)),"-")</f>
        <v>0</v>
      </c>
      <c r="AM655" s="261">
        <f>IFERROR(IF(-SUM(AM$20:AM654)+AM$15&lt;0.000001,0,IF($C655&gt;='H-32A-WP06 - Debt Service'!AJ$24,'H-32A-WP06 - Debt Service'!AJ$27/12,0)),"-")</f>
        <v>0</v>
      </c>
      <c r="AN655" s="261">
        <f>IFERROR(IF(-SUM(AN$20:AN654)+AN$15&lt;0.000001,0,IF($C655&gt;='H-32A-WP06 - Debt Service'!AK$24,'H-32A-WP06 - Debt Service'!AK$27/12,0)),"-")</f>
        <v>0</v>
      </c>
      <c r="AO655" s="261">
        <f>IFERROR(IF(-SUM(AO$20:AO654)+AO$15&lt;0.000001,0,IF($C655&gt;='H-32A-WP06 - Debt Service'!AL$24,'H-32A-WP06 - Debt Service'!AL$27/12,0)),"-")</f>
        <v>0</v>
      </c>
      <c r="AP655" s="261">
        <f>IFERROR(IF(-SUM(AP$20:AP654)+AP$15&lt;0.000001,0,IF($C655&gt;='H-32A-WP06 - Debt Service'!AM$24,'H-32A-WP06 - Debt Service'!AM$27/12,0)),"-")</f>
        <v>0</v>
      </c>
      <c r="AQ655" s="261">
        <f>IFERROR(IF(-SUM(AQ$20:AQ654)+AQ$15&lt;0.000001,0,IF($C655&gt;='H-32A-WP06 - Debt Service'!AN$24,'H-32A-WP06 - Debt Service'!AN$27/12,0)),"-")</f>
        <v>0</v>
      </c>
      <c r="AR655" s="261">
        <f>IFERROR(IF(-SUM(AR$20:AR654)+AR$15&lt;0.000001,0,IF($C655&gt;='H-32A-WP06 - Debt Service'!AO$24,'H-32A-WP06 - Debt Service'!AO$27/12,0)),"-")</f>
        <v>0</v>
      </c>
      <c r="AS655" s="261">
        <f>IFERROR(IF(-SUM(AS$20:AS654)+AS$15&lt;0.000001,0,IF($C655&gt;='H-32A-WP06 - Debt Service'!AP$24,'H-32A-WP06 - Debt Service'!AP$27/12,0)),"-")</f>
        <v>0</v>
      </c>
      <c r="AT655" s="261">
        <f>IFERROR(IF(-SUM(AT$20:AT654)+AT$15&lt;0.000001,0,IF($C655&gt;='H-32A-WP06 - Debt Service'!AQ$24,'H-32A-WP06 - Debt Service'!AQ$27/12,0)),"-")</f>
        <v>0</v>
      </c>
    </row>
    <row r="656" spans="2:46" x14ac:dyDescent="0.35">
      <c r="B656" s="252">
        <f t="shared" si="39"/>
        <v>2072</v>
      </c>
      <c r="C656" s="273">
        <f t="shared" si="41"/>
        <v>62824</v>
      </c>
      <c r="D656" s="273"/>
      <c r="E656" s="261">
        <f>IFERROR(IF(-SUM(E$20:E655)+E$15&lt;0.000001,0,IF($C656&gt;='H-32A-WP06 - Debt Service'!C$24,'H-32A-WP06 - Debt Service'!C$27/12,0)),"-")</f>
        <v>0</v>
      </c>
      <c r="F656" s="261">
        <f>IFERROR(IF(-SUM(F$20:F655)+F$15&lt;0.000001,0,IF($C656&gt;='H-32A-WP06 - Debt Service'!D$24,'H-32A-WP06 - Debt Service'!D$27/12,0)),"-")</f>
        <v>0</v>
      </c>
      <c r="G656" s="261">
        <f>IFERROR(IF(-SUM(G$20:G655)+G$15&lt;0.000001,0,IF($C656&gt;='H-32A-WP06 - Debt Service'!E$24,'H-32A-WP06 - Debt Service'!E$27/12,0)),"-")</f>
        <v>0</v>
      </c>
      <c r="H656" s="261">
        <f>IFERROR(IF(-SUM(H$20:H655)+H$15&lt;0.000001,0,IF($C656&gt;='H-32A-WP06 - Debt Service'!F$24,'H-32A-WP06 - Debt Service'!F$27/12,0)),"-")</f>
        <v>0</v>
      </c>
      <c r="I656" s="261">
        <f>IFERROR(IF(-SUM(I$20:I655)+I$15&lt;0.000001,0,IF($C656&gt;='H-32A-WP06 - Debt Service'!G$24,'H-32A-WP06 - Debt Service'!G$27/12,0)),"-")</f>
        <v>0</v>
      </c>
      <c r="J656" s="261">
        <f>IFERROR(IF(-SUM(J$20:J655)+J$15&lt;0.000001,0,IF($C656&gt;='H-32A-WP06 - Debt Service'!H$24,'H-32A-WP06 - Debt Service'!H$27/12,0)),"-")</f>
        <v>0</v>
      </c>
      <c r="K656" s="261">
        <f>IFERROR(IF(-SUM(K$20:K655)+K$15&lt;0.000001,0,IF($C656&gt;='H-32A-WP06 - Debt Service'!I$24,'H-32A-WP06 - Debt Service'!I$27/12,0)),"-")</f>
        <v>0</v>
      </c>
      <c r="L656" s="261">
        <f>IFERROR(IF(-SUM(L$20:L655)+L$15&lt;0.000001,0,IF($C656&gt;='H-32A-WP06 - Debt Service'!J$24,'H-32A-WP06 - Debt Service'!J$27/12,0)),"-")</f>
        <v>0</v>
      </c>
      <c r="M656" s="261">
        <f>IFERROR(IF(-SUM(M$20:M655)+M$15&lt;0.000001,0,IF($C656&gt;='H-32A-WP06 - Debt Service'!K$24,'H-32A-WP06 - Debt Service'!K$27/12,0)),"-")</f>
        <v>0</v>
      </c>
      <c r="N656" s="261"/>
      <c r="O656" s="261"/>
      <c r="P656" s="261">
        <f>IFERROR(IF(-SUM(P$20:P655)+P$15&lt;0.000001,0,IF($C656&gt;='H-32A-WP06 - Debt Service'!M$24,'H-32A-WP06 - Debt Service'!M$27/12,0)),"-")</f>
        <v>0</v>
      </c>
      <c r="Q656" s="261">
        <f>IFERROR(IF(-SUM(Q$20:Q655)+Q$15&lt;0.000001,0,IF($C656&gt;='H-32A-WP06 - Debt Service'!L$24,'H-32A-WP06 - Debt Service'!L$27/12,0)),"-")</f>
        <v>0</v>
      </c>
      <c r="R656" s="261">
        <f>IFERROR(IF(-SUM(R$20:R655)+R$15&lt;0.000001,0,IF($C656&gt;='H-32A-WP06 - Debt Service'!S$24,'H-32A-WP06 - Debt Service'!S$27/12,0)),"-")</f>
        <v>0</v>
      </c>
      <c r="S656" s="261">
        <f>IFERROR(IF(-SUM(S$20:S655)+S$15&lt;0.000001,0,IF($C656&gt;='H-32A-WP06 - Debt Service'!O$24,'H-32A-WP06 - Debt Service'!O$27/12,0)),"-")</f>
        <v>0</v>
      </c>
      <c r="T656" s="261">
        <f>IFERROR(IF(-SUM(T$20:T655)+T$15&lt;0.000001,0,IF($C656&gt;='H-32A-WP06 - Debt Service'!#REF!,'H-32A-WP06 - Debt Service'!#REF!/12,0)),"-")</f>
        <v>0</v>
      </c>
      <c r="U656" s="261">
        <f>IFERROR(IF(-SUM(U$20:U655)+U$15&lt;0.000001,0,IF($C656&gt;='H-32A-WP06 - Debt Service'!T$24,'H-32A-WP06 - Debt Service'!T$27/12,0)),"-")</f>
        <v>0</v>
      </c>
      <c r="V656" s="261">
        <f>IFERROR(IF(-SUM(V$20:V655)+V$15&lt;0.000001,0,IF($C656&gt;='H-32A-WP06 - Debt Service'!N$24,'H-32A-WP06 - Debt Service'!N$27/12,0)),"-")</f>
        <v>0</v>
      </c>
      <c r="W656" s="261">
        <f>IFERROR(IF(-SUM(W$20:W655)+W$15&lt;0.000001,0,IF($C656&gt;='H-32A-WP06 - Debt Service'!Q$24,'H-32A-WP06 - Debt Service'!Q$27/12,0)),"-")</f>
        <v>0</v>
      </c>
      <c r="X656" s="261">
        <f>IFERROR(IF(-SUM(X$20:X655)+X$15&lt;0.000001,0,IF($C656&gt;='H-32A-WP06 - Debt Service'!T$24,'H-32A-WP06 - Debt Service'!T$27/12,0)),"-")</f>
        <v>0</v>
      </c>
      <c r="Y656" s="261">
        <f>IFERROR(IF(-SUM(Y$20:Y655)+Y$15&lt;0.000001,0,IF($C656&gt;='H-32A-WP06 - Debt Service'!#REF!,'H-32A-WP06 - Debt Service'!#REF!/12,0)),"-")</f>
        <v>0</v>
      </c>
      <c r="Z656" s="261">
        <f>IFERROR(IF(-SUM(Z$20:Z655)+Z$15&lt;0.000001,0,IF($C656&gt;='H-32A-WP06 - Debt Service'!S$24,'H-32A-WP06 - Debt Service'!S$27/12,0)),"-")</f>
        <v>0</v>
      </c>
      <c r="AA656" s="261">
        <f>IFERROR(IF(-SUM(AA$20:AA655)+AA$15&lt;0.000001,0,IF($C656&gt;='H-32A-WP06 - Debt Service'!R$24,'H-32A-WP06 - Debt Service'!R$27/12,0)),"-")</f>
        <v>0</v>
      </c>
      <c r="AB656" s="261">
        <f>IFERROR(IF(-SUM(AB$20:AB655)+AB$15&lt;0.000001,0,IF($C656&gt;='H-32A-WP06 - Debt Service'!P$24,'H-32A-WP06 - Debt Service'!P$27/12,0)),"-")</f>
        <v>0</v>
      </c>
      <c r="AC656" s="261">
        <f>IFERROR(IF(-SUM(AC$20:AC655)+AC$15&lt;0.000001,0,IF($C656&gt;='H-32A-WP06 - Debt Service'!#REF!,'H-32A-WP06 - Debt Service'!#REF!/12,0)),"-")</f>
        <v>0</v>
      </c>
      <c r="AD656" s="261">
        <f>IFERROR(IF(-SUM(AD$20:AD655)+AD$15&lt;0.000001,0,IF($C656&gt;='H-32A-WP06 - Debt Service'!#REF!,'H-32A-WP06 - Debt Service'!#REF!/12,0)),"-")</f>
        <v>0</v>
      </c>
      <c r="AE656" s="261">
        <f>IFERROR(IF(-SUM(AE$20:AE655)+AE$15&lt;0.000001,0,IF($C656&gt;='H-32A-WP06 - Debt Service'!#REF!,'H-32A-WP06 - Debt Service'!#REF!/12,0)),"-")</f>
        <v>0</v>
      </c>
      <c r="AF656" s="261">
        <f>IFERROR(IF(-SUM(AF$20:AF655)+AF$15&lt;0.000001,0,IF($C656&gt;='H-32A-WP06 - Debt Service'!#REF!,'H-32A-WP06 - Debt Service'!#REF!/12,0)),"-")</f>
        <v>0</v>
      </c>
      <c r="AH656" s="252">
        <f t="shared" si="40"/>
        <v>2072</v>
      </c>
      <c r="AI656" s="273">
        <f t="shared" si="42"/>
        <v>62824</v>
      </c>
      <c r="AJ656" s="273"/>
      <c r="AK656" s="261" t="str">
        <f>IFERROR(IF(-SUM(AK$20:AK655)+AK$15&lt;0.000001,0,IF($C656&gt;='H-32A-WP06 - Debt Service'!AH$24,'H-32A-WP06 - Debt Service'!AH$27/12,0)),"-")</f>
        <v>-</v>
      </c>
      <c r="AL656" s="261">
        <f>IFERROR(IF(-SUM(AL$20:AL655)+AL$15&lt;0.000001,0,IF($C656&gt;='H-32A-WP06 - Debt Service'!AI$24,'H-32A-WP06 - Debt Service'!AI$27/12,0)),"-")</f>
        <v>0</v>
      </c>
      <c r="AM656" s="261">
        <f>IFERROR(IF(-SUM(AM$20:AM655)+AM$15&lt;0.000001,0,IF($C656&gt;='H-32A-WP06 - Debt Service'!AJ$24,'H-32A-WP06 - Debt Service'!AJ$27/12,0)),"-")</f>
        <v>0</v>
      </c>
      <c r="AN656" s="261">
        <f>IFERROR(IF(-SUM(AN$20:AN655)+AN$15&lt;0.000001,0,IF($C656&gt;='H-32A-WP06 - Debt Service'!AK$24,'H-32A-WP06 - Debt Service'!AK$27/12,0)),"-")</f>
        <v>0</v>
      </c>
      <c r="AO656" s="261">
        <f>IFERROR(IF(-SUM(AO$20:AO655)+AO$15&lt;0.000001,0,IF($C656&gt;='H-32A-WP06 - Debt Service'!AL$24,'H-32A-WP06 - Debt Service'!AL$27/12,0)),"-")</f>
        <v>0</v>
      </c>
      <c r="AP656" s="261">
        <f>IFERROR(IF(-SUM(AP$20:AP655)+AP$15&lt;0.000001,0,IF($C656&gt;='H-32A-WP06 - Debt Service'!AM$24,'H-32A-WP06 - Debt Service'!AM$27/12,0)),"-")</f>
        <v>0</v>
      </c>
      <c r="AQ656" s="261">
        <f>IFERROR(IF(-SUM(AQ$20:AQ655)+AQ$15&lt;0.000001,0,IF($C656&gt;='H-32A-WP06 - Debt Service'!AN$24,'H-32A-WP06 - Debt Service'!AN$27/12,0)),"-")</f>
        <v>0</v>
      </c>
      <c r="AR656" s="261">
        <f>IFERROR(IF(-SUM(AR$20:AR655)+AR$15&lt;0.000001,0,IF($C656&gt;='H-32A-WP06 - Debt Service'!AO$24,'H-32A-WP06 - Debt Service'!AO$27/12,0)),"-")</f>
        <v>0</v>
      </c>
      <c r="AS656" s="261">
        <f>IFERROR(IF(-SUM(AS$20:AS655)+AS$15&lt;0.000001,0,IF($C656&gt;='H-32A-WP06 - Debt Service'!AP$24,'H-32A-WP06 - Debt Service'!AP$27/12,0)),"-")</f>
        <v>0</v>
      </c>
      <c r="AT656" s="261">
        <f>IFERROR(IF(-SUM(AT$20:AT655)+AT$15&lt;0.000001,0,IF($C656&gt;='H-32A-WP06 - Debt Service'!AQ$24,'H-32A-WP06 - Debt Service'!AQ$27/12,0)),"-")</f>
        <v>0</v>
      </c>
    </row>
    <row r="657" spans="2:46" x14ac:dyDescent="0.35">
      <c r="B657" s="252">
        <f t="shared" si="39"/>
        <v>2072</v>
      </c>
      <c r="C657" s="273">
        <f t="shared" si="41"/>
        <v>62855</v>
      </c>
      <c r="D657" s="273"/>
      <c r="E657" s="261">
        <f>IFERROR(IF(-SUM(E$20:E656)+E$15&lt;0.000001,0,IF($C657&gt;='H-32A-WP06 - Debt Service'!C$24,'H-32A-WP06 - Debt Service'!C$27/12,0)),"-")</f>
        <v>0</v>
      </c>
      <c r="F657" s="261">
        <f>IFERROR(IF(-SUM(F$20:F656)+F$15&lt;0.000001,0,IF($C657&gt;='H-32A-WP06 - Debt Service'!D$24,'H-32A-WP06 - Debt Service'!D$27/12,0)),"-")</f>
        <v>0</v>
      </c>
      <c r="G657" s="261">
        <f>IFERROR(IF(-SUM(G$20:G656)+G$15&lt;0.000001,0,IF($C657&gt;='H-32A-WP06 - Debt Service'!E$24,'H-32A-WP06 - Debt Service'!E$27/12,0)),"-")</f>
        <v>0</v>
      </c>
      <c r="H657" s="261">
        <f>IFERROR(IF(-SUM(H$20:H656)+H$15&lt;0.000001,0,IF($C657&gt;='H-32A-WP06 - Debt Service'!F$24,'H-32A-WP06 - Debt Service'!F$27/12,0)),"-")</f>
        <v>0</v>
      </c>
      <c r="I657" s="261">
        <f>IFERROR(IF(-SUM(I$20:I656)+I$15&lt;0.000001,0,IF($C657&gt;='H-32A-WP06 - Debt Service'!G$24,'H-32A-WP06 - Debt Service'!G$27/12,0)),"-")</f>
        <v>0</v>
      </c>
      <c r="J657" s="261">
        <f>IFERROR(IF(-SUM(J$20:J656)+J$15&lt;0.000001,0,IF($C657&gt;='H-32A-WP06 - Debt Service'!H$24,'H-32A-WP06 - Debt Service'!H$27/12,0)),"-")</f>
        <v>0</v>
      </c>
      <c r="K657" s="261">
        <f>IFERROR(IF(-SUM(K$20:K656)+K$15&lt;0.000001,0,IF($C657&gt;='H-32A-WP06 - Debt Service'!I$24,'H-32A-WP06 - Debt Service'!I$27/12,0)),"-")</f>
        <v>0</v>
      </c>
      <c r="L657" s="261">
        <f>IFERROR(IF(-SUM(L$20:L656)+L$15&lt;0.000001,0,IF($C657&gt;='H-32A-WP06 - Debt Service'!J$24,'H-32A-WP06 - Debt Service'!J$27/12,0)),"-")</f>
        <v>0</v>
      </c>
      <c r="M657" s="261">
        <f>IFERROR(IF(-SUM(M$20:M656)+M$15&lt;0.000001,0,IF($C657&gt;='H-32A-WP06 - Debt Service'!K$24,'H-32A-WP06 - Debt Service'!K$27/12,0)),"-")</f>
        <v>0</v>
      </c>
      <c r="N657" s="261"/>
      <c r="O657" s="261"/>
      <c r="P657" s="261">
        <f>IFERROR(IF(-SUM(P$20:P656)+P$15&lt;0.000001,0,IF($C657&gt;='H-32A-WP06 - Debt Service'!M$24,'H-32A-WP06 - Debt Service'!M$27/12,0)),"-")</f>
        <v>0</v>
      </c>
      <c r="Q657" s="261">
        <f>IFERROR(IF(-SUM(Q$20:Q656)+Q$15&lt;0.000001,0,IF($C657&gt;='H-32A-WP06 - Debt Service'!L$24,'H-32A-WP06 - Debt Service'!L$27/12,0)),"-")</f>
        <v>0</v>
      </c>
      <c r="R657" s="261">
        <f>IFERROR(IF(-SUM(R$20:R656)+R$15&lt;0.000001,0,IF($C657&gt;='H-32A-WP06 - Debt Service'!S$24,'H-32A-WP06 - Debt Service'!S$27/12,0)),"-")</f>
        <v>0</v>
      </c>
      <c r="S657" s="261">
        <f>IFERROR(IF(-SUM(S$20:S656)+S$15&lt;0.000001,0,IF($C657&gt;='H-32A-WP06 - Debt Service'!O$24,'H-32A-WP06 - Debt Service'!O$27/12,0)),"-")</f>
        <v>0</v>
      </c>
      <c r="T657" s="261">
        <f>IFERROR(IF(-SUM(T$20:T656)+T$15&lt;0.000001,0,IF($C657&gt;='H-32A-WP06 - Debt Service'!#REF!,'H-32A-WP06 - Debt Service'!#REF!/12,0)),"-")</f>
        <v>0</v>
      </c>
      <c r="U657" s="261">
        <f>IFERROR(IF(-SUM(U$20:U656)+U$15&lt;0.000001,0,IF($C657&gt;='H-32A-WP06 - Debt Service'!T$24,'H-32A-WP06 - Debt Service'!T$27/12,0)),"-")</f>
        <v>0</v>
      </c>
      <c r="V657" s="261">
        <f>IFERROR(IF(-SUM(V$20:V656)+V$15&lt;0.000001,0,IF($C657&gt;='H-32A-WP06 - Debt Service'!N$24,'H-32A-WP06 - Debt Service'!N$27/12,0)),"-")</f>
        <v>0</v>
      </c>
      <c r="W657" s="261">
        <f>IFERROR(IF(-SUM(W$20:W656)+W$15&lt;0.000001,0,IF($C657&gt;='H-32A-WP06 - Debt Service'!Q$24,'H-32A-WP06 - Debt Service'!Q$27/12,0)),"-")</f>
        <v>0</v>
      </c>
      <c r="X657" s="261">
        <f>IFERROR(IF(-SUM(X$20:X656)+X$15&lt;0.000001,0,IF($C657&gt;='H-32A-WP06 - Debt Service'!T$24,'H-32A-WP06 - Debt Service'!T$27/12,0)),"-")</f>
        <v>0</v>
      </c>
      <c r="Y657" s="261">
        <f>IFERROR(IF(-SUM(Y$20:Y656)+Y$15&lt;0.000001,0,IF($C657&gt;='H-32A-WP06 - Debt Service'!#REF!,'H-32A-WP06 - Debt Service'!#REF!/12,0)),"-")</f>
        <v>0</v>
      </c>
      <c r="Z657" s="261">
        <f>IFERROR(IF(-SUM(Z$20:Z656)+Z$15&lt;0.000001,0,IF($C657&gt;='H-32A-WP06 - Debt Service'!S$24,'H-32A-WP06 - Debt Service'!S$27/12,0)),"-")</f>
        <v>0</v>
      </c>
      <c r="AA657" s="261">
        <f>IFERROR(IF(-SUM(AA$20:AA656)+AA$15&lt;0.000001,0,IF($C657&gt;='H-32A-WP06 - Debt Service'!R$24,'H-32A-WP06 - Debt Service'!R$27/12,0)),"-")</f>
        <v>0</v>
      </c>
      <c r="AB657" s="261">
        <f>IFERROR(IF(-SUM(AB$20:AB656)+AB$15&lt;0.000001,0,IF($C657&gt;='H-32A-WP06 - Debt Service'!P$24,'H-32A-WP06 - Debt Service'!P$27/12,0)),"-")</f>
        <v>0</v>
      </c>
      <c r="AC657" s="261">
        <f>IFERROR(IF(-SUM(AC$20:AC656)+AC$15&lt;0.000001,0,IF($C657&gt;='H-32A-WP06 - Debt Service'!#REF!,'H-32A-WP06 - Debt Service'!#REF!/12,0)),"-")</f>
        <v>0</v>
      </c>
      <c r="AD657" s="261">
        <f>IFERROR(IF(-SUM(AD$20:AD656)+AD$15&lt;0.000001,0,IF($C657&gt;='H-32A-WP06 - Debt Service'!#REF!,'H-32A-WP06 - Debt Service'!#REF!/12,0)),"-")</f>
        <v>0</v>
      </c>
      <c r="AE657" s="261">
        <f>IFERROR(IF(-SUM(AE$20:AE656)+AE$15&lt;0.000001,0,IF($C657&gt;='H-32A-WP06 - Debt Service'!#REF!,'H-32A-WP06 - Debt Service'!#REF!/12,0)),"-")</f>
        <v>0</v>
      </c>
      <c r="AF657" s="261">
        <f>IFERROR(IF(-SUM(AF$20:AF656)+AF$15&lt;0.000001,0,IF($C657&gt;='H-32A-WP06 - Debt Service'!#REF!,'H-32A-WP06 - Debt Service'!#REF!/12,0)),"-")</f>
        <v>0</v>
      </c>
      <c r="AH657" s="252">
        <f t="shared" si="40"/>
        <v>2072</v>
      </c>
      <c r="AI657" s="273">
        <f t="shared" si="42"/>
        <v>62855</v>
      </c>
      <c r="AJ657" s="273"/>
      <c r="AK657" s="261" t="str">
        <f>IFERROR(IF(-SUM(AK$20:AK656)+AK$15&lt;0.000001,0,IF($C657&gt;='H-32A-WP06 - Debt Service'!AH$24,'H-32A-WP06 - Debt Service'!AH$27/12,0)),"-")</f>
        <v>-</v>
      </c>
      <c r="AL657" s="261">
        <f>IFERROR(IF(-SUM(AL$20:AL656)+AL$15&lt;0.000001,0,IF($C657&gt;='H-32A-WP06 - Debt Service'!AI$24,'H-32A-WP06 - Debt Service'!AI$27/12,0)),"-")</f>
        <v>0</v>
      </c>
      <c r="AM657" s="261">
        <f>IFERROR(IF(-SUM(AM$20:AM656)+AM$15&lt;0.000001,0,IF($C657&gt;='H-32A-WP06 - Debt Service'!AJ$24,'H-32A-WP06 - Debt Service'!AJ$27/12,0)),"-")</f>
        <v>0</v>
      </c>
      <c r="AN657" s="261">
        <f>IFERROR(IF(-SUM(AN$20:AN656)+AN$15&lt;0.000001,0,IF($C657&gt;='H-32A-WP06 - Debt Service'!AK$24,'H-32A-WP06 - Debt Service'!AK$27/12,0)),"-")</f>
        <v>0</v>
      </c>
      <c r="AO657" s="261">
        <f>IFERROR(IF(-SUM(AO$20:AO656)+AO$15&lt;0.000001,0,IF($C657&gt;='H-32A-WP06 - Debt Service'!AL$24,'H-32A-WP06 - Debt Service'!AL$27/12,0)),"-")</f>
        <v>0</v>
      </c>
      <c r="AP657" s="261">
        <f>IFERROR(IF(-SUM(AP$20:AP656)+AP$15&lt;0.000001,0,IF($C657&gt;='H-32A-WP06 - Debt Service'!AM$24,'H-32A-WP06 - Debt Service'!AM$27/12,0)),"-")</f>
        <v>0</v>
      </c>
      <c r="AQ657" s="261">
        <f>IFERROR(IF(-SUM(AQ$20:AQ656)+AQ$15&lt;0.000001,0,IF($C657&gt;='H-32A-WP06 - Debt Service'!AN$24,'H-32A-WP06 - Debt Service'!AN$27/12,0)),"-")</f>
        <v>0</v>
      </c>
      <c r="AR657" s="261">
        <f>IFERROR(IF(-SUM(AR$20:AR656)+AR$15&lt;0.000001,0,IF($C657&gt;='H-32A-WP06 - Debt Service'!AO$24,'H-32A-WP06 - Debt Service'!AO$27/12,0)),"-")</f>
        <v>0</v>
      </c>
      <c r="AS657" s="261">
        <f>IFERROR(IF(-SUM(AS$20:AS656)+AS$15&lt;0.000001,0,IF($C657&gt;='H-32A-WP06 - Debt Service'!AP$24,'H-32A-WP06 - Debt Service'!AP$27/12,0)),"-")</f>
        <v>0</v>
      </c>
      <c r="AT657" s="261">
        <f>IFERROR(IF(-SUM(AT$20:AT656)+AT$15&lt;0.000001,0,IF($C657&gt;='H-32A-WP06 - Debt Service'!AQ$24,'H-32A-WP06 - Debt Service'!AQ$27/12,0)),"-")</f>
        <v>0</v>
      </c>
    </row>
    <row r="658" spans="2:46" x14ac:dyDescent="0.35">
      <c r="B658" s="252">
        <f t="shared" si="39"/>
        <v>2072</v>
      </c>
      <c r="C658" s="273">
        <f t="shared" si="41"/>
        <v>62884</v>
      </c>
      <c r="D658" s="273"/>
      <c r="E658" s="261">
        <f>IFERROR(IF(-SUM(E$20:E657)+E$15&lt;0.000001,0,IF($C658&gt;='H-32A-WP06 - Debt Service'!C$24,'H-32A-WP06 - Debt Service'!C$27/12,0)),"-")</f>
        <v>0</v>
      </c>
      <c r="F658" s="261">
        <f>IFERROR(IF(-SUM(F$20:F657)+F$15&lt;0.000001,0,IF($C658&gt;='H-32A-WP06 - Debt Service'!D$24,'H-32A-WP06 - Debt Service'!D$27/12,0)),"-")</f>
        <v>0</v>
      </c>
      <c r="G658" s="261">
        <f>IFERROR(IF(-SUM(G$20:G657)+G$15&lt;0.000001,0,IF($C658&gt;='H-32A-WP06 - Debt Service'!E$24,'H-32A-WP06 - Debt Service'!E$27/12,0)),"-")</f>
        <v>0</v>
      </c>
      <c r="H658" s="261">
        <f>IFERROR(IF(-SUM(H$20:H657)+H$15&lt;0.000001,0,IF($C658&gt;='H-32A-WP06 - Debt Service'!F$24,'H-32A-WP06 - Debt Service'!F$27/12,0)),"-")</f>
        <v>0</v>
      </c>
      <c r="I658" s="261">
        <f>IFERROR(IF(-SUM(I$20:I657)+I$15&lt;0.000001,0,IF($C658&gt;='H-32A-WP06 - Debt Service'!G$24,'H-32A-WP06 - Debt Service'!G$27/12,0)),"-")</f>
        <v>0</v>
      </c>
      <c r="J658" s="261">
        <f>IFERROR(IF(-SUM(J$20:J657)+J$15&lt;0.000001,0,IF($C658&gt;='H-32A-WP06 - Debt Service'!H$24,'H-32A-WP06 - Debt Service'!H$27/12,0)),"-")</f>
        <v>0</v>
      </c>
      <c r="K658" s="261">
        <f>IFERROR(IF(-SUM(K$20:K657)+K$15&lt;0.000001,0,IF($C658&gt;='H-32A-WP06 - Debt Service'!I$24,'H-32A-WP06 - Debt Service'!I$27/12,0)),"-")</f>
        <v>0</v>
      </c>
      <c r="L658" s="261">
        <f>IFERROR(IF(-SUM(L$20:L657)+L$15&lt;0.000001,0,IF($C658&gt;='H-32A-WP06 - Debt Service'!J$24,'H-32A-WP06 - Debt Service'!J$27/12,0)),"-")</f>
        <v>0</v>
      </c>
      <c r="M658" s="261">
        <f>IFERROR(IF(-SUM(M$20:M657)+M$15&lt;0.000001,0,IF($C658&gt;='H-32A-WP06 - Debt Service'!K$24,'H-32A-WP06 - Debt Service'!K$27/12,0)),"-")</f>
        <v>0</v>
      </c>
      <c r="N658" s="261"/>
      <c r="O658" s="261"/>
      <c r="P658" s="261">
        <f>IFERROR(IF(-SUM(P$20:P657)+P$15&lt;0.000001,0,IF($C658&gt;='H-32A-WP06 - Debt Service'!M$24,'H-32A-WP06 - Debt Service'!M$27/12,0)),"-")</f>
        <v>0</v>
      </c>
      <c r="Q658" s="261">
        <f>IFERROR(IF(-SUM(Q$20:Q657)+Q$15&lt;0.000001,0,IF($C658&gt;='H-32A-WP06 - Debt Service'!L$24,'H-32A-WP06 - Debt Service'!L$27/12,0)),"-")</f>
        <v>0</v>
      </c>
      <c r="R658" s="261">
        <f>IFERROR(IF(-SUM(R$20:R657)+R$15&lt;0.000001,0,IF($C658&gt;='H-32A-WP06 - Debt Service'!S$24,'H-32A-WP06 - Debt Service'!S$27/12,0)),"-")</f>
        <v>0</v>
      </c>
      <c r="S658" s="261">
        <f>IFERROR(IF(-SUM(S$20:S657)+S$15&lt;0.000001,0,IF($C658&gt;='H-32A-WP06 - Debt Service'!O$24,'H-32A-WP06 - Debt Service'!O$27/12,0)),"-")</f>
        <v>0</v>
      </c>
      <c r="T658" s="261">
        <f>IFERROR(IF(-SUM(T$20:T657)+T$15&lt;0.000001,0,IF($C658&gt;='H-32A-WP06 - Debt Service'!#REF!,'H-32A-WP06 - Debt Service'!#REF!/12,0)),"-")</f>
        <v>0</v>
      </c>
      <c r="U658" s="261">
        <f>IFERROR(IF(-SUM(U$20:U657)+U$15&lt;0.000001,0,IF($C658&gt;='H-32A-WP06 - Debt Service'!T$24,'H-32A-WP06 - Debt Service'!T$27/12,0)),"-")</f>
        <v>0</v>
      </c>
      <c r="V658" s="261">
        <f>IFERROR(IF(-SUM(V$20:V657)+V$15&lt;0.000001,0,IF($C658&gt;='H-32A-WP06 - Debt Service'!N$24,'H-32A-WP06 - Debt Service'!N$27/12,0)),"-")</f>
        <v>0</v>
      </c>
      <c r="W658" s="261">
        <f>IFERROR(IF(-SUM(W$20:W657)+W$15&lt;0.000001,0,IF($C658&gt;='H-32A-WP06 - Debt Service'!Q$24,'H-32A-WP06 - Debt Service'!Q$27/12,0)),"-")</f>
        <v>0</v>
      </c>
      <c r="X658" s="261">
        <f>IFERROR(IF(-SUM(X$20:X657)+X$15&lt;0.000001,0,IF($C658&gt;='H-32A-WP06 - Debt Service'!T$24,'H-32A-WP06 - Debt Service'!T$27/12,0)),"-")</f>
        <v>0</v>
      </c>
      <c r="Y658" s="261">
        <f>IFERROR(IF(-SUM(Y$20:Y657)+Y$15&lt;0.000001,0,IF($C658&gt;='H-32A-WP06 - Debt Service'!#REF!,'H-32A-WP06 - Debt Service'!#REF!/12,0)),"-")</f>
        <v>0</v>
      </c>
      <c r="Z658" s="261">
        <f>IFERROR(IF(-SUM(Z$20:Z657)+Z$15&lt;0.000001,0,IF($C658&gt;='H-32A-WP06 - Debt Service'!S$24,'H-32A-WP06 - Debt Service'!S$27/12,0)),"-")</f>
        <v>0</v>
      </c>
      <c r="AA658" s="261">
        <f>IFERROR(IF(-SUM(AA$20:AA657)+AA$15&lt;0.000001,0,IF($C658&gt;='H-32A-WP06 - Debt Service'!R$24,'H-32A-WP06 - Debt Service'!R$27/12,0)),"-")</f>
        <v>0</v>
      </c>
      <c r="AB658" s="261">
        <f>IFERROR(IF(-SUM(AB$20:AB657)+AB$15&lt;0.000001,0,IF($C658&gt;='H-32A-WP06 - Debt Service'!P$24,'H-32A-WP06 - Debt Service'!P$27/12,0)),"-")</f>
        <v>0</v>
      </c>
      <c r="AC658" s="261">
        <f>IFERROR(IF(-SUM(AC$20:AC657)+AC$15&lt;0.000001,0,IF($C658&gt;='H-32A-WP06 - Debt Service'!#REF!,'H-32A-WP06 - Debt Service'!#REF!/12,0)),"-")</f>
        <v>0</v>
      </c>
      <c r="AD658" s="261">
        <f>IFERROR(IF(-SUM(AD$20:AD657)+AD$15&lt;0.000001,0,IF($C658&gt;='H-32A-WP06 - Debt Service'!#REF!,'H-32A-WP06 - Debt Service'!#REF!/12,0)),"-")</f>
        <v>0</v>
      </c>
      <c r="AE658" s="261">
        <f>IFERROR(IF(-SUM(AE$20:AE657)+AE$15&lt;0.000001,0,IF($C658&gt;='H-32A-WP06 - Debt Service'!#REF!,'H-32A-WP06 - Debt Service'!#REF!/12,0)),"-")</f>
        <v>0</v>
      </c>
      <c r="AF658" s="261">
        <f>IFERROR(IF(-SUM(AF$20:AF657)+AF$15&lt;0.000001,0,IF($C658&gt;='H-32A-WP06 - Debt Service'!#REF!,'H-32A-WP06 - Debt Service'!#REF!/12,0)),"-")</f>
        <v>0</v>
      </c>
      <c r="AH658" s="252">
        <f t="shared" si="40"/>
        <v>2072</v>
      </c>
      <c r="AI658" s="273">
        <f t="shared" si="42"/>
        <v>62884</v>
      </c>
      <c r="AJ658" s="273"/>
      <c r="AK658" s="261" t="str">
        <f>IFERROR(IF(-SUM(AK$20:AK657)+AK$15&lt;0.000001,0,IF($C658&gt;='H-32A-WP06 - Debt Service'!AH$24,'H-32A-WP06 - Debt Service'!AH$27/12,0)),"-")</f>
        <v>-</v>
      </c>
      <c r="AL658" s="261">
        <f>IFERROR(IF(-SUM(AL$20:AL657)+AL$15&lt;0.000001,0,IF($C658&gt;='H-32A-WP06 - Debt Service'!AI$24,'H-32A-WP06 - Debt Service'!AI$27/12,0)),"-")</f>
        <v>0</v>
      </c>
      <c r="AM658" s="261">
        <f>IFERROR(IF(-SUM(AM$20:AM657)+AM$15&lt;0.000001,0,IF($C658&gt;='H-32A-WP06 - Debt Service'!AJ$24,'H-32A-WP06 - Debt Service'!AJ$27/12,0)),"-")</f>
        <v>0</v>
      </c>
      <c r="AN658" s="261">
        <f>IFERROR(IF(-SUM(AN$20:AN657)+AN$15&lt;0.000001,0,IF($C658&gt;='H-32A-WP06 - Debt Service'!AK$24,'H-32A-WP06 - Debt Service'!AK$27/12,0)),"-")</f>
        <v>0</v>
      </c>
      <c r="AO658" s="261">
        <f>IFERROR(IF(-SUM(AO$20:AO657)+AO$15&lt;0.000001,0,IF($C658&gt;='H-32A-WP06 - Debt Service'!AL$24,'H-32A-WP06 - Debt Service'!AL$27/12,0)),"-")</f>
        <v>0</v>
      </c>
      <c r="AP658" s="261">
        <f>IFERROR(IF(-SUM(AP$20:AP657)+AP$15&lt;0.000001,0,IF($C658&gt;='H-32A-WP06 - Debt Service'!AM$24,'H-32A-WP06 - Debt Service'!AM$27/12,0)),"-")</f>
        <v>0</v>
      </c>
      <c r="AQ658" s="261">
        <f>IFERROR(IF(-SUM(AQ$20:AQ657)+AQ$15&lt;0.000001,0,IF($C658&gt;='H-32A-WP06 - Debt Service'!AN$24,'H-32A-WP06 - Debt Service'!AN$27/12,0)),"-")</f>
        <v>0</v>
      </c>
      <c r="AR658" s="261">
        <f>IFERROR(IF(-SUM(AR$20:AR657)+AR$15&lt;0.000001,0,IF($C658&gt;='H-32A-WP06 - Debt Service'!AO$24,'H-32A-WP06 - Debt Service'!AO$27/12,0)),"-")</f>
        <v>0</v>
      </c>
      <c r="AS658" s="261">
        <f>IFERROR(IF(-SUM(AS$20:AS657)+AS$15&lt;0.000001,0,IF($C658&gt;='H-32A-WP06 - Debt Service'!AP$24,'H-32A-WP06 - Debt Service'!AP$27/12,0)),"-")</f>
        <v>0</v>
      </c>
      <c r="AT658" s="261">
        <f>IFERROR(IF(-SUM(AT$20:AT657)+AT$15&lt;0.000001,0,IF($C658&gt;='H-32A-WP06 - Debt Service'!AQ$24,'H-32A-WP06 - Debt Service'!AQ$27/12,0)),"-")</f>
        <v>0</v>
      </c>
    </row>
    <row r="659" spans="2:46" x14ac:dyDescent="0.35">
      <c r="B659" s="252">
        <f t="shared" si="39"/>
        <v>2072</v>
      </c>
      <c r="C659" s="273">
        <f t="shared" si="41"/>
        <v>62915</v>
      </c>
      <c r="D659" s="273"/>
      <c r="E659" s="261">
        <f>IFERROR(IF(-SUM(E$20:E658)+E$15&lt;0.000001,0,IF($C659&gt;='H-32A-WP06 - Debt Service'!C$24,'H-32A-WP06 - Debt Service'!C$27/12,0)),"-")</f>
        <v>0</v>
      </c>
      <c r="F659" s="261">
        <f>IFERROR(IF(-SUM(F$20:F658)+F$15&lt;0.000001,0,IF($C659&gt;='H-32A-WP06 - Debt Service'!D$24,'H-32A-WP06 - Debt Service'!D$27/12,0)),"-")</f>
        <v>0</v>
      </c>
      <c r="G659" s="261">
        <f>IFERROR(IF(-SUM(G$20:G658)+G$15&lt;0.000001,0,IF($C659&gt;='H-32A-WP06 - Debt Service'!E$24,'H-32A-WP06 - Debt Service'!E$27/12,0)),"-")</f>
        <v>0</v>
      </c>
      <c r="H659" s="261">
        <f>IFERROR(IF(-SUM(H$20:H658)+H$15&lt;0.000001,0,IF($C659&gt;='H-32A-WP06 - Debt Service'!F$24,'H-32A-WP06 - Debt Service'!F$27/12,0)),"-")</f>
        <v>0</v>
      </c>
      <c r="I659" s="261">
        <f>IFERROR(IF(-SUM(I$20:I658)+I$15&lt;0.000001,0,IF($C659&gt;='H-32A-WP06 - Debt Service'!G$24,'H-32A-WP06 - Debt Service'!G$27/12,0)),"-")</f>
        <v>0</v>
      </c>
      <c r="J659" s="261">
        <f>IFERROR(IF(-SUM(J$20:J658)+J$15&lt;0.000001,0,IF($C659&gt;='H-32A-WP06 - Debt Service'!H$24,'H-32A-WP06 - Debt Service'!H$27/12,0)),"-")</f>
        <v>0</v>
      </c>
      <c r="K659" s="261">
        <f>IFERROR(IF(-SUM(K$20:K658)+K$15&lt;0.000001,0,IF($C659&gt;='H-32A-WP06 - Debt Service'!I$24,'H-32A-WP06 - Debt Service'!I$27/12,0)),"-")</f>
        <v>0</v>
      </c>
      <c r="L659" s="261">
        <f>IFERROR(IF(-SUM(L$20:L658)+L$15&lt;0.000001,0,IF($C659&gt;='H-32A-WP06 - Debt Service'!J$24,'H-32A-WP06 - Debt Service'!J$27/12,0)),"-")</f>
        <v>0</v>
      </c>
      <c r="M659" s="261">
        <f>IFERROR(IF(-SUM(M$20:M658)+M$15&lt;0.000001,0,IF($C659&gt;='H-32A-WP06 - Debt Service'!K$24,'H-32A-WP06 - Debt Service'!K$27/12,0)),"-")</f>
        <v>0</v>
      </c>
      <c r="N659" s="261"/>
      <c r="O659" s="261"/>
      <c r="P659" s="261">
        <f>IFERROR(IF(-SUM(P$20:P658)+P$15&lt;0.000001,0,IF($C659&gt;='H-32A-WP06 - Debt Service'!M$24,'H-32A-WP06 - Debt Service'!M$27/12,0)),"-")</f>
        <v>0</v>
      </c>
      <c r="Q659" s="261">
        <f>IFERROR(IF(-SUM(Q$20:Q658)+Q$15&lt;0.000001,0,IF($C659&gt;='H-32A-WP06 - Debt Service'!L$24,'H-32A-WP06 - Debt Service'!L$27/12,0)),"-")</f>
        <v>0</v>
      </c>
      <c r="R659" s="261">
        <f>IFERROR(IF(-SUM(R$20:R658)+R$15&lt;0.000001,0,IF($C659&gt;='H-32A-WP06 - Debt Service'!S$24,'H-32A-WP06 - Debt Service'!S$27/12,0)),"-")</f>
        <v>0</v>
      </c>
      <c r="S659" s="261">
        <f>IFERROR(IF(-SUM(S$20:S658)+S$15&lt;0.000001,0,IF($C659&gt;='H-32A-WP06 - Debt Service'!O$24,'H-32A-WP06 - Debt Service'!O$27/12,0)),"-")</f>
        <v>0</v>
      </c>
      <c r="T659" s="261">
        <f>IFERROR(IF(-SUM(T$20:T658)+T$15&lt;0.000001,0,IF($C659&gt;='H-32A-WP06 - Debt Service'!#REF!,'H-32A-WP06 - Debt Service'!#REF!/12,0)),"-")</f>
        <v>0</v>
      </c>
      <c r="U659" s="261">
        <f>IFERROR(IF(-SUM(U$20:U658)+U$15&lt;0.000001,0,IF($C659&gt;='H-32A-WP06 - Debt Service'!T$24,'H-32A-WP06 - Debt Service'!T$27/12,0)),"-")</f>
        <v>0</v>
      </c>
      <c r="V659" s="261">
        <f>IFERROR(IF(-SUM(V$20:V658)+V$15&lt;0.000001,0,IF($C659&gt;='H-32A-WP06 - Debt Service'!N$24,'H-32A-WP06 - Debt Service'!N$27/12,0)),"-")</f>
        <v>0</v>
      </c>
      <c r="W659" s="261">
        <f>IFERROR(IF(-SUM(W$20:W658)+W$15&lt;0.000001,0,IF($C659&gt;='H-32A-WP06 - Debt Service'!Q$24,'H-32A-WP06 - Debt Service'!Q$27/12,0)),"-")</f>
        <v>0</v>
      </c>
      <c r="X659" s="261">
        <f>IFERROR(IF(-SUM(X$20:X658)+X$15&lt;0.000001,0,IF($C659&gt;='H-32A-WP06 - Debt Service'!T$24,'H-32A-WP06 - Debt Service'!T$27/12,0)),"-")</f>
        <v>0</v>
      </c>
      <c r="Y659" s="261">
        <f>IFERROR(IF(-SUM(Y$20:Y658)+Y$15&lt;0.000001,0,IF($C659&gt;='H-32A-WP06 - Debt Service'!#REF!,'H-32A-WP06 - Debt Service'!#REF!/12,0)),"-")</f>
        <v>0</v>
      </c>
      <c r="Z659" s="261">
        <f>IFERROR(IF(-SUM(Z$20:Z658)+Z$15&lt;0.000001,0,IF($C659&gt;='H-32A-WP06 - Debt Service'!S$24,'H-32A-WP06 - Debt Service'!S$27/12,0)),"-")</f>
        <v>0</v>
      </c>
      <c r="AA659" s="261">
        <f>IFERROR(IF(-SUM(AA$20:AA658)+AA$15&lt;0.000001,0,IF($C659&gt;='H-32A-WP06 - Debt Service'!R$24,'H-32A-WP06 - Debt Service'!R$27/12,0)),"-")</f>
        <v>0</v>
      </c>
      <c r="AB659" s="261">
        <f>IFERROR(IF(-SUM(AB$20:AB658)+AB$15&lt;0.000001,0,IF($C659&gt;='H-32A-WP06 - Debt Service'!P$24,'H-32A-WP06 - Debt Service'!P$27/12,0)),"-")</f>
        <v>0</v>
      </c>
      <c r="AC659" s="261">
        <f>IFERROR(IF(-SUM(AC$20:AC658)+AC$15&lt;0.000001,0,IF($C659&gt;='H-32A-WP06 - Debt Service'!#REF!,'H-32A-WP06 - Debt Service'!#REF!/12,0)),"-")</f>
        <v>0</v>
      </c>
      <c r="AD659" s="261">
        <f>IFERROR(IF(-SUM(AD$20:AD658)+AD$15&lt;0.000001,0,IF($C659&gt;='H-32A-WP06 - Debt Service'!#REF!,'H-32A-WP06 - Debt Service'!#REF!/12,0)),"-")</f>
        <v>0</v>
      </c>
      <c r="AE659" s="261">
        <f>IFERROR(IF(-SUM(AE$20:AE658)+AE$15&lt;0.000001,0,IF($C659&gt;='H-32A-WP06 - Debt Service'!#REF!,'H-32A-WP06 - Debt Service'!#REF!/12,0)),"-")</f>
        <v>0</v>
      </c>
      <c r="AF659" s="261">
        <f>IFERROR(IF(-SUM(AF$20:AF658)+AF$15&lt;0.000001,0,IF($C659&gt;='H-32A-WP06 - Debt Service'!#REF!,'H-32A-WP06 - Debt Service'!#REF!/12,0)),"-")</f>
        <v>0</v>
      </c>
      <c r="AH659" s="252">
        <f t="shared" si="40"/>
        <v>2072</v>
      </c>
      <c r="AI659" s="273">
        <f t="shared" si="42"/>
        <v>62915</v>
      </c>
      <c r="AJ659" s="273"/>
      <c r="AK659" s="261" t="str">
        <f>IFERROR(IF(-SUM(AK$20:AK658)+AK$15&lt;0.000001,0,IF($C659&gt;='H-32A-WP06 - Debt Service'!AH$24,'H-32A-WP06 - Debt Service'!AH$27/12,0)),"-")</f>
        <v>-</v>
      </c>
      <c r="AL659" s="261">
        <f>IFERROR(IF(-SUM(AL$20:AL658)+AL$15&lt;0.000001,0,IF($C659&gt;='H-32A-WP06 - Debt Service'!AI$24,'H-32A-WP06 - Debt Service'!AI$27/12,0)),"-")</f>
        <v>0</v>
      </c>
      <c r="AM659" s="261">
        <f>IFERROR(IF(-SUM(AM$20:AM658)+AM$15&lt;0.000001,0,IF($C659&gt;='H-32A-WP06 - Debt Service'!AJ$24,'H-32A-WP06 - Debt Service'!AJ$27/12,0)),"-")</f>
        <v>0</v>
      </c>
      <c r="AN659" s="261">
        <f>IFERROR(IF(-SUM(AN$20:AN658)+AN$15&lt;0.000001,0,IF($C659&gt;='H-32A-WP06 - Debt Service'!AK$24,'H-32A-WP06 - Debt Service'!AK$27/12,0)),"-")</f>
        <v>0</v>
      </c>
      <c r="AO659" s="261">
        <f>IFERROR(IF(-SUM(AO$20:AO658)+AO$15&lt;0.000001,0,IF($C659&gt;='H-32A-WP06 - Debt Service'!AL$24,'H-32A-WP06 - Debt Service'!AL$27/12,0)),"-")</f>
        <v>0</v>
      </c>
      <c r="AP659" s="261">
        <f>IFERROR(IF(-SUM(AP$20:AP658)+AP$15&lt;0.000001,0,IF($C659&gt;='H-32A-WP06 - Debt Service'!AM$24,'H-32A-WP06 - Debt Service'!AM$27/12,0)),"-")</f>
        <v>0</v>
      </c>
      <c r="AQ659" s="261">
        <f>IFERROR(IF(-SUM(AQ$20:AQ658)+AQ$15&lt;0.000001,0,IF($C659&gt;='H-32A-WP06 - Debt Service'!AN$24,'H-32A-WP06 - Debt Service'!AN$27/12,0)),"-")</f>
        <v>0</v>
      </c>
      <c r="AR659" s="261">
        <f>IFERROR(IF(-SUM(AR$20:AR658)+AR$15&lt;0.000001,0,IF($C659&gt;='H-32A-WP06 - Debt Service'!AO$24,'H-32A-WP06 - Debt Service'!AO$27/12,0)),"-")</f>
        <v>0</v>
      </c>
      <c r="AS659" s="261">
        <f>IFERROR(IF(-SUM(AS$20:AS658)+AS$15&lt;0.000001,0,IF($C659&gt;='H-32A-WP06 - Debt Service'!AP$24,'H-32A-WP06 - Debt Service'!AP$27/12,0)),"-")</f>
        <v>0</v>
      </c>
      <c r="AT659" s="261">
        <f>IFERROR(IF(-SUM(AT$20:AT658)+AT$15&lt;0.000001,0,IF($C659&gt;='H-32A-WP06 - Debt Service'!AQ$24,'H-32A-WP06 - Debt Service'!AQ$27/12,0)),"-")</f>
        <v>0</v>
      </c>
    </row>
    <row r="660" spans="2:46" x14ac:dyDescent="0.35">
      <c r="B660" s="252">
        <f t="shared" si="39"/>
        <v>2072</v>
      </c>
      <c r="C660" s="273">
        <f t="shared" si="41"/>
        <v>62945</v>
      </c>
      <c r="D660" s="273"/>
      <c r="E660" s="261">
        <f>IFERROR(IF(-SUM(E$20:E659)+E$15&lt;0.000001,0,IF($C660&gt;='H-32A-WP06 - Debt Service'!C$24,'H-32A-WP06 - Debt Service'!C$27/12,0)),"-")</f>
        <v>0</v>
      </c>
      <c r="F660" s="261">
        <f>IFERROR(IF(-SUM(F$20:F659)+F$15&lt;0.000001,0,IF($C660&gt;='H-32A-WP06 - Debt Service'!D$24,'H-32A-WP06 - Debt Service'!D$27/12,0)),"-")</f>
        <v>0</v>
      </c>
      <c r="G660" s="261">
        <f>IFERROR(IF(-SUM(G$20:G659)+G$15&lt;0.000001,0,IF($C660&gt;='H-32A-WP06 - Debt Service'!E$24,'H-32A-WP06 - Debt Service'!E$27/12,0)),"-")</f>
        <v>0</v>
      </c>
      <c r="H660" s="261">
        <f>IFERROR(IF(-SUM(H$20:H659)+H$15&lt;0.000001,0,IF($C660&gt;='H-32A-WP06 - Debt Service'!F$24,'H-32A-WP06 - Debt Service'!F$27/12,0)),"-")</f>
        <v>0</v>
      </c>
      <c r="I660" s="261">
        <f>IFERROR(IF(-SUM(I$20:I659)+I$15&lt;0.000001,0,IF($C660&gt;='H-32A-WP06 - Debt Service'!G$24,'H-32A-WP06 - Debt Service'!G$27/12,0)),"-")</f>
        <v>0</v>
      </c>
      <c r="J660" s="261">
        <f>IFERROR(IF(-SUM(J$20:J659)+J$15&lt;0.000001,0,IF($C660&gt;='H-32A-WP06 - Debt Service'!H$24,'H-32A-WP06 - Debt Service'!H$27/12,0)),"-")</f>
        <v>0</v>
      </c>
      <c r="K660" s="261">
        <f>IFERROR(IF(-SUM(K$20:K659)+K$15&lt;0.000001,0,IF($C660&gt;='H-32A-WP06 - Debt Service'!I$24,'H-32A-WP06 - Debt Service'!I$27/12,0)),"-")</f>
        <v>0</v>
      </c>
      <c r="L660" s="261">
        <f>IFERROR(IF(-SUM(L$20:L659)+L$15&lt;0.000001,0,IF($C660&gt;='H-32A-WP06 - Debt Service'!J$24,'H-32A-WP06 - Debt Service'!J$27/12,0)),"-")</f>
        <v>0</v>
      </c>
      <c r="M660" s="261">
        <f>IFERROR(IF(-SUM(M$20:M659)+M$15&lt;0.000001,0,IF($C660&gt;='H-32A-WP06 - Debt Service'!K$24,'H-32A-WP06 - Debt Service'!K$27/12,0)),"-")</f>
        <v>0</v>
      </c>
      <c r="N660" s="261"/>
      <c r="O660" s="261"/>
      <c r="P660" s="261">
        <f>IFERROR(IF(-SUM(P$20:P659)+P$15&lt;0.000001,0,IF($C660&gt;='H-32A-WP06 - Debt Service'!M$24,'H-32A-WP06 - Debt Service'!M$27/12,0)),"-")</f>
        <v>0</v>
      </c>
      <c r="Q660" s="261">
        <f>IFERROR(IF(-SUM(Q$20:Q659)+Q$15&lt;0.000001,0,IF($C660&gt;='H-32A-WP06 - Debt Service'!L$24,'H-32A-WP06 - Debt Service'!L$27/12,0)),"-")</f>
        <v>0</v>
      </c>
      <c r="R660" s="261">
        <f>IFERROR(IF(-SUM(R$20:R659)+R$15&lt;0.000001,0,IF($C660&gt;='H-32A-WP06 - Debt Service'!S$24,'H-32A-WP06 - Debt Service'!S$27/12,0)),"-")</f>
        <v>0</v>
      </c>
      <c r="S660" s="261">
        <f>IFERROR(IF(-SUM(S$20:S659)+S$15&lt;0.000001,0,IF($C660&gt;='H-32A-WP06 - Debt Service'!O$24,'H-32A-WP06 - Debt Service'!O$27/12,0)),"-")</f>
        <v>0</v>
      </c>
      <c r="T660" s="261">
        <f>IFERROR(IF(-SUM(T$20:T659)+T$15&lt;0.000001,0,IF($C660&gt;='H-32A-WP06 - Debt Service'!#REF!,'H-32A-WP06 - Debt Service'!#REF!/12,0)),"-")</f>
        <v>0</v>
      </c>
      <c r="U660" s="261">
        <f>IFERROR(IF(-SUM(U$20:U659)+U$15&lt;0.000001,0,IF($C660&gt;='H-32A-WP06 - Debt Service'!T$24,'H-32A-WP06 - Debt Service'!T$27/12,0)),"-")</f>
        <v>0</v>
      </c>
      <c r="V660" s="261">
        <f>IFERROR(IF(-SUM(V$20:V659)+V$15&lt;0.000001,0,IF($C660&gt;='H-32A-WP06 - Debt Service'!N$24,'H-32A-WP06 - Debt Service'!N$27/12,0)),"-")</f>
        <v>0</v>
      </c>
      <c r="W660" s="261">
        <f>IFERROR(IF(-SUM(W$20:W659)+W$15&lt;0.000001,0,IF($C660&gt;='H-32A-WP06 - Debt Service'!Q$24,'H-32A-WP06 - Debt Service'!Q$27/12,0)),"-")</f>
        <v>0</v>
      </c>
      <c r="X660" s="261">
        <f>IFERROR(IF(-SUM(X$20:X659)+X$15&lt;0.000001,0,IF($C660&gt;='H-32A-WP06 - Debt Service'!T$24,'H-32A-WP06 - Debt Service'!T$27/12,0)),"-")</f>
        <v>0</v>
      </c>
      <c r="Y660" s="261">
        <f>IFERROR(IF(-SUM(Y$20:Y659)+Y$15&lt;0.000001,0,IF($C660&gt;='H-32A-WP06 - Debt Service'!#REF!,'H-32A-WP06 - Debt Service'!#REF!/12,0)),"-")</f>
        <v>0</v>
      </c>
      <c r="Z660" s="261">
        <f>IFERROR(IF(-SUM(Z$20:Z659)+Z$15&lt;0.000001,0,IF($C660&gt;='H-32A-WP06 - Debt Service'!S$24,'H-32A-WP06 - Debt Service'!S$27/12,0)),"-")</f>
        <v>0</v>
      </c>
      <c r="AA660" s="261">
        <f>IFERROR(IF(-SUM(AA$20:AA659)+AA$15&lt;0.000001,0,IF($C660&gt;='H-32A-WP06 - Debt Service'!R$24,'H-32A-WP06 - Debt Service'!R$27/12,0)),"-")</f>
        <v>0</v>
      </c>
      <c r="AB660" s="261">
        <f>IFERROR(IF(-SUM(AB$20:AB659)+AB$15&lt;0.000001,0,IF($C660&gt;='H-32A-WP06 - Debt Service'!P$24,'H-32A-WP06 - Debt Service'!P$27/12,0)),"-")</f>
        <v>0</v>
      </c>
      <c r="AC660" s="261">
        <f>IFERROR(IF(-SUM(AC$20:AC659)+AC$15&lt;0.000001,0,IF($C660&gt;='H-32A-WP06 - Debt Service'!#REF!,'H-32A-WP06 - Debt Service'!#REF!/12,0)),"-")</f>
        <v>0</v>
      </c>
      <c r="AD660" s="261">
        <f>IFERROR(IF(-SUM(AD$20:AD659)+AD$15&lt;0.000001,0,IF($C660&gt;='H-32A-WP06 - Debt Service'!#REF!,'H-32A-WP06 - Debt Service'!#REF!/12,0)),"-")</f>
        <v>0</v>
      </c>
      <c r="AE660" s="261">
        <f>IFERROR(IF(-SUM(AE$20:AE659)+AE$15&lt;0.000001,0,IF($C660&gt;='H-32A-WP06 - Debt Service'!#REF!,'H-32A-WP06 - Debt Service'!#REF!/12,0)),"-")</f>
        <v>0</v>
      </c>
      <c r="AF660" s="261">
        <f>IFERROR(IF(-SUM(AF$20:AF659)+AF$15&lt;0.000001,0,IF($C660&gt;='H-32A-WP06 - Debt Service'!#REF!,'H-32A-WP06 - Debt Service'!#REF!/12,0)),"-")</f>
        <v>0</v>
      </c>
      <c r="AH660" s="252">
        <f t="shared" si="40"/>
        <v>2072</v>
      </c>
      <c r="AI660" s="273">
        <f t="shared" si="42"/>
        <v>62945</v>
      </c>
      <c r="AJ660" s="273"/>
      <c r="AK660" s="261" t="str">
        <f>IFERROR(IF(-SUM(AK$20:AK659)+AK$15&lt;0.000001,0,IF($C660&gt;='H-32A-WP06 - Debt Service'!AH$24,'H-32A-WP06 - Debt Service'!AH$27/12,0)),"-")</f>
        <v>-</v>
      </c>
      <c r="AL660" s="261">
        <f>IFERROR(IF(-SUM(AL$20:AL659)+AL$15&lt;0.000001,0,IF($C660&gt;='H-32A-WP06 - Debt Service'!AI$24,'H-32A-WP06 - Debt Service'!AI$27/12,0)),"-")</f>
        <v>0</v>
      </c>
      <c r="AM660" s="261">
        <f>IFERROR(IF(-SUM(AM$20:AM659)+AM$15&lt;0.000001,0,IF($C660&gt;='H-32A-WP06 - Debt Service'!AJ$24,'H-32A-WP06 - Debt Service'!AJ$27/12,0)),"-")</f>
        <v>0</v>
      </c>
      <c r="AN660" s="261">
        <f>IFERROR(IF(-SUM(AN$20:AN659)+AN$15&lt;0.000001,0,IF($C660&gt;='H-32A-WP06 - Debt Service'!AK$24,'H-32A-WP06 - Debt Service'!AK$27/12,0)),"-")</f>
        <v>0</v>
      </c>
      <c r="AO660" s="261">
        <f>IFERROR(IF(-SUM(AO$20:AO659)+AO$15&lt;0.000001,0,IF($C660&gt;='H-32A-WP06 - Debt Service'!AL$24,'H-32A-WP06 - Debt Service'!AL$27/12,0)),"-")</f>
        <v>0</v>
      </c>
      <c r="AP660" s="261">
        <f>IFERROR(IF(-SUM(AP$20:AP659)+AP$15&lt;0.000001,0,IF($C660&gt;='H-32A-WP06 - Debt Service'!AM$24,'H-32A-WP06 - Debt Service'!AM$27/12,0)),"-")</f>
        <v>0</v>
      </c>
      <c r="AQ660" s="261">
        <f>IFERROR(IF(-SUM(AQ$20:AQ659)+AQ$15&lt;0.000001,0,IF($C660&gt;='H-32A-WP06 - Debt Service'!AN$24,'H-32A-WP06 - Debt Service'!AN$27/12,0)),"-")</f>
        <v>0</v>
      </c>
      <c r="AR660" s="261">
        <f>IFERROR(IF(-SUM(AR$20:AR659)+AR$15&lt;0.000001,0,IF($C660&gt;='H-32A-WP06 - Debt Service'!AO$24,'H-32A-WP06 - Debt Service'!AO$27/12,0)),"-")</f>
        <v>0</v>
      </c>
      <c r="AS660" s="261">
        <f>IFERROR(IF(-SUM(AS$20:AS659)+AS$15&lt;0.000001,0,IF($C660&gt;='H-32A-WP06 - Debt Service'!AP$24,'H-32A-WP06 - Debt Service'!AP$27/12,0)),"-")</f>
        <v>0</v>
      </c>
      <c r="AT660" s="261">
        <f>IFERROR(IF(-SUM(AT$20:AT659)+AT$15&lt;0.000001,0,IF($C660&gt;='H-32A-WP06 - Debt Service'!AQ$24,'H-32A-WP06 - Debt Service'!AQ$27/12,0)),"-")</f>
        <v>0</v>
      </c>
    </row>
    <row r="661" spans="2:46" x14ac:dyDescent="0.35">
      <c r="B661" s="252">
        <f t="shared" ref="B661:B724" si="43">YEAR(C661)</f>
        <v>2072</v>
      </c>
      <c r="C661" s="273">
        <f t="shared" si="41"/>
        <v>62976</v>
      </c>
      <c r="D661" s="273"/>
      <c r="E661" s="261">
        <f>IFERROR(IF(-SUM(E$20:E660)+E$15&lt;0.000001,0,IF($C661&gt;='H-32A-WP06 - Debt Service'!C$24,'H-32A-WP06 - Debt Service'!C$27/12,0)),"-")</f>
        <v>0</v>
      </c>
      <c r="F661" s="261">
        <f>IFERROR(IF(-SUM(F$20:F660)+F$15&lt;0.000001,0,IF($C661&gt;='H-32A-WP06 - Debt Service'!D$24,'H-32A-WP06 - Debt Service'!D$27/12,0)),"-")</f>
        <v>0</v>
      </c>
      <c r="G661" s="261">
        <f>IFERROR(IF(-SUM(G$20:G660)+G$15&lt;0.000001,0,IF($C661&gt;='H-32A-WP06 - Debt Service'!E$24,'H-32A-WP06 - Debt Service'!E$27/12,0)),"-")</f>
        <v>0</v>
      </c>
      <c r="H661" s="261">
        <f>IFERROR(IF(-SUM(H$20:H660)+H$15&lt;0.000001,0,IF($C661&gt;='H-32A-WP06 - Debt Service'!F$24,'H-32A-WP06 - Debt Service'!F$27/12,0)),"-")</f>
        <v>0</v>
      </c>
      <c r="I661" s="261">
        <f>IFERROR(IF(-SUM(I$20:I660)+I$15&lt;0.000001,0,IF($C661&gt;='H-32A-WP06 - Debt Service'!G$24,'H-32A-WP06 - Debt Service'!G$27/12,0)),"-")</f>
        <v>0</v>
      </c>
      <c r="J661" s="261">
        <f>IFERROR(IF(-SUM(J$20:J660)+J$15&lt;0.000001,0,IF($C661&gt;='H-32A-WP06 - Debt Service'!H$24,'H-32A-WP06 - Debt Service'!H$27/12,0)),"-")</f>
        <v>0</v>
      </c>
      <c r="K661" s="261">
        <f>IFERROR(IF(-SUM(K$20:K660)+K$15&lt;0.000001,0,IF($C661&gt;='H-32A-WP06 - Debt Service'!I$24,'H-32A-WP06 - Debt Service'!I$27/12,0)),"-")</f>
        <v>0</v>
      </c>
      <c r="L661" s="261">
        <f>IFERROR(IF(-SUM(L$20:L660)+L$15&lt;0.000001,0,IF($C661&gt;='H-32A-WP06 - Debt Service'!J$24,'H-32A-WP06 - Debt Service'!J$27/12,0)),"-")</f>
        <v>0</v>
      </c>
      <c r="M661" s="261">
        <f>IFERROR(IF(-SUM(M$20:M660)+M$15&lt;0.000001,0,IF($C661&gt;='H-32A-WP06 - Debt Service'!K$24,'H-32A-WP06 - Debt Service'!K$27/12,0)),"-")</f>
        <v>0</v>
      </c>
      <c r="N661" s="261"/>
      <c r="O661" s="261"/>
      <c r="P661" s="261">
        <f>IFERROR(IF(-SUM(P$20:P660)+P$15&lt;0.000001,0,IF($C661&gt;='H-32A-WP06 - Debt Service'!M$24,'H-32A-WP06 - Debt Service'!M$27/12,0)),"-")</f>
        <v>0</v>
      </c>
      <c r="Q661" s="261">
        <f>IFERROR(IF(-SUM(Q$20:Q660)+Q$15&lt;0.000001,0,IF($C661&gt;='H-32A-WP06 - Debt Service'!L$24,'H-32A-WP06 - Debt Service'!L$27/12,0)),"-")</f>
        <v>0</v>
      </c>
      <c r="R661" s="261">
        <f>IFERROR(IF(-SUM(R$20:R660)+R$15&lt;0.000001,0,IF($C661&gt;='H-32A-WP06 - Debt Service'!S$24,'H-32A-WP06 - Debt Service'!S$27/12,0)),"-")</f>
        <v>0</v>
      </c>
      <c r="S661" s="261">
        <f>IFERROR(IF(-SUM(S$20:S660)+S$15&lt;0.000001,0,IF($C661&gt;='H-32A-WP06 - Debt Service'!O$24,'H-32A-WP06 - Debt Service'!O$27/12,0)),"-")</f>
        <v>0</v>
      </c>
      <c r="T661" s="261">
        <f>IFERROR(IF(-SUM(T$20:T660)+T$15&lt;0.000001,0,IF($C661&gt;='H-32A-WP06 - Debt Service'!#REF!,'H-32A-WP06 - Debt Service'!#REF!/12,0)),"-")</f>
        <v>0</v>
      </c>
      <c r="U661" s="261">
        <f>IFERROR(IF(-SUM(U$20:U660)+U$15&lt;0.000001,0,IF($C661&gt;='H-32A-WP06 - Debt Service'!T$24,'H-32A-WP06 - Debt Service'!T$27/12,0)),"-")</f>
        <v>0</v>
      </c>
      <c r="V661" s="261">
        <f>IFERROR(IF(-SUM(V$20:V660)+V$15&lt;0.000001,0,IF($C661&gt;='H-32A-WP06 - Debt Service'!N$24,'H-32A-WP06 - Debt Service'!N$27/12,0)),"-")</f>
        <v>0</v>
      </c>
      <c r="W661" s="261">
        <f>IFERROR(IF(-SUM(W$20:W660)+W$15&lt;0.000001,0,IF($C661&gt;='H-32A-WP06 - Debt Service'!Q$24,'H-32A-WP06 - Debt Service'!Q$27/12,0)),"-")</f>
        <v>0</v>
      </c>
      <c r="X661" s="261">
        <f>IFERROR(IF(-SUM(X$20:X660)+X$15&lt;0.000001,0,IF($C661&gt;='H-32A-WP06 - Debt Service'!T$24,'H-32A-WP06 - Debt Service'!T$27/12,0)),"-")</f>
        <v>0</v>
      </c>
      <c r="Y661" s="261">
        <f>IFERROR(IF(-SUM(Y$20:Y660)+Y$15&lt;0.000001,0,IF($C661&gt;='H-32A-WP06 - Debt Service'!#REF!,'H-32A-WP06 - Debt Service'!#REF!/12,0)),"-")</f>
        <v>0</v>
      </c>
      <c r="Z661" s="261">
        <f>IFERROR(IF(-SUM(Z$20:Z660)+Z$15&lt;0.000001,0,IF($C661&gt;='H-32A-WP06 - Debt Service'!S$24,'H-32A-WP06 - Debt Service'!S$27/12,0)),"-")</f>
        <v>0</v>
      </c>
      <c r="AA661" s="261">
        <f>IFERROR(IF(-SUM(AA$20:AA660)+AA$15&lt;0.000001,0,IF($C661&gt;='H-32A-WP06 - Debt Service'!R$24,'H-32A-WP06 - Debt Service'!R$27/12,0)),"-")</f>
        <v>0</v>
      </c>
      <c r="AB661" s="261">
        <f>IFERROR(IF(-SUM(AB$20:AB660)+AB$15&lt;0.000001,0,IF($C661&gt;='H-32A-WP06 - Debt Service'!P$24,'H-32A-WP06 - Debt Service'!P$27/12,0)),"-")</f>
        <v>0</v>
      </c>
      <c r="AC661" s="261">
        <f>IFERROR(IF(-SUM(AC$20:AC660)+AC$15&lt;0.000001,0,IF($C661&gt;='H-32A-WP06 - Debt Service'!#REF!,'H-32A-WP06 - Debt Service'!#REF!/12,0)),"-")</f>
        <v>0</v>
      </c>
      <c r="AD661" s="261">
        <f>IFERROR(IF(-SUM(AD$20:AD660)+AD$15&lt;0.000001,0,IF($C661&gt;='H-32A-WP06 - Debt Service'!#REF!,'H-32A-WP06 - Debt Service'!#REF!/12,0)),"-")</f>
        <v>0</v>
      </c>
      <c r="AE661" s="261">
        <f>IFERROR(IF(-SUM(AE$20:AE660)+AE$15&lt;0.000001,0,IF($C661&gt;='H-32A-WP06 - Debt Service'!#REF!,'H-32A-WP06 - Debt Service'!#REF!/12,0)),"-")</f>
        <v>0</v>
      </c>
      <c r="AF661" s="261">
        <f>IFERROR(IF(-SUM(AF$20:AF660)+AF$15&lt;0.000001,0,IF($C661&gt;='H-32A-WP06 - Debt Service'!#REF!,'H-32A-WP06 - Debt Service'!#REF!/12,0)),"-")</f>
        <v>0</v>
      </c>
      <c r="AH661" s="252">
        <f t="shared" ref="AH661:AH724" si="44">YEAR(AI661)</f>
        <v>2072</v>
      </c>
      <c r="AI661" s="273">
        <f t="shared" si="42"/>
        <v>62976</v>
      </c>
      <c r="AJ661" s="273"/>
      <c r="AK661" s="261" t="str">
        <f>IFERROR(IF(-SUM(AK$20:AK660)+AK$15&lt;0.000001,0,IF($C661&gt;='H-32A-WP06 - Debt Service'!AH$24,'H-32A-WP06 - Debt Service'!AH$27/12,0)),"-")</f>
        <v>-</v>
      </c>
      <c r="AL661" s="261">
        <f>IFERROR(IF(-SUM(AL$20:AL660)+AL$15&lt;0.000001,0,IF($C661&gt;='H-32A-WP06 - Debt Service'!AI$24,'H-32A-WP06 - Debt Service'!AI$27/12,0)),"-")</f>
        <v>0</v>
      </c>
      <c r="AM661" s="261">
        <f>IFERROR(IF(-SUM(AM$20:AM660)+AM$15&lt;0.000001,0,IF($C661&gt;='H-32A-WP06 - Debt Service'!AJ$24,'H-32A-WP06 - Debt Service'!AJ$27/12,0)),"-")</f>
        <v>0</v>
      </c>
      <c r="AN661" s="261">
        <f>IFERROR(IF(-SUM(AN$20:AN660)+AN$15&lt;0.000001,0,IF($C661&gt;='H-32A-WP06 - Debt Service'!AK$24,'H-32A-WP06 - Debt Service'!AK$27/12,0)),"-")</f>
        <v>0</v>
      </c>
      <c r="AO661" s="261">
        <f>IFERROR(IF(-SUM(AO$20:AO660)+AO$15&lt;0.000001,0,IF($C661&gt;='H-32A-WP06 - Debt Service'!AL$24,'H-32A-WP06 - Debt Service'!AL$27/12,0)),"-")</f>
        <v>0</v>
      </c>
      <c r="AP661" s="261">
        <f>IFERROR(IF(-SUM(AP$20:AP660)+AP$15&lt;0.000001,0,IF($C661&gt;='H-32A-WP06 - Debt Service'!AM$24,'H-32A-WP06 - Debt Service'!AM$27/12,0)),"-")</f>
        <v>0</v>
      </c>
      <c r="AQ661" s="261">
        <f>IFERROR(IF(-SUM(AQ$20:AQ660)+AQ$15&lt;0.000001,0,IF($C661&gt;='H-32A-WP06 - Debt Service'!AN$24,'H-32A-WP06 - Debt Service'!AN$27/12,0)),"-")</f>
        <v>0</v>
      </c>
      <c r="AR661" s="261">
        <f>IFERROR(IF(-SUM(AR$20:AR660)+AR$15&lt;0.000001,0,IF($C661&gt;='H-32A-WP06 - Debt Service'!AO$24,'H-32A-WP06 - Debt Service'!AO$27/12,0)),"-")</f>
        <v>0</v>
      </c>
      <c r="AS661" s="261">
        <f>IFERROR(IF(-SUM(AS$20:AS660)+AS$15&lt;0.000001,0,IF($C661&gt;='H-32A-WP06 - Debt Service'!AP$24,'H-32A-WP06 - Debt Service'!AP$27/12,0)),"-")</f>
        <v>0</v>
      </c>
      <c r="AT661" s="261">
        <f>IFERROR(IF(-SUM(AT$20:AT660)+AT$15&lt;0.000001,0,IF($C661&gt;='H-32A-WP06 - Debt Service'!AQ$24,'H-32A-WP06 - Debt Service'!AQ$27/12,0)),"-")</f>
        <v>0</v>
      </c>
    </row>
    <row r="662" spans="2:46" x14ac:dyDescent="0.35">
      <c r="B662" s="252">
        <f t="shared" si="43"/>
        <v>2072</v>
      </c>
      <c r="C662" s="273">
        <f t="shared" ref="C662:C725" si="45">EOMONTH(C661,0)+1</f>
        <v>63006</v>
      </c>
      <c r="D662" s="273"/>
      <c r="E662" s="261">
        <f>IFERROR(IF(-SUM(E$20:E661)+E$15&lt;0.000001,0,IF($C662&gt;='H-32A-WP06 - Debt Service'!C$24,'H-32A-WP06 - Debt Service'!C$27/12,0)),"-")</f>
        <v>0</v>
      </c>
      <c r="F662" s="261">
        <f>IFERROR(IF(-SUM(F$20:F661)+F$15&lt;0.000001,0,IF($C662&gt;='H-32A-WP06 - Debt Service'!D$24,'H-32A-WP06 - Debt Service'!D$27/12,0)),"-")</f>
        <v>0</v>
      </c>
      <c r="G662" s="261">
        <f>IFERROR(IF(-SUM(G$20:G661)+G$15&lt;0.000001,0,IF($C662&gt;='H-32A-WP06 - Debt Service'!E$24,'H-32A-WP06 - Debt Service'!E$27/12,0)),"-")</f>
        <v>0</v>
      </c>
      <c r="H662" s="261">
        <f>IFERROR(IF(-SUM(H$20:H661)+H$15&lt;0.000001,0,IF($C662&gt;='H-32A-WP06 - Debt Service'!F$24,'H-32A-WP06 - Debt Service'!F$27/12,0)),"-")</f>
        <v>0</v>
      </c>
      <c r="I662" s="261">
        <f>IFERROR(IF(-SUM(I$20:I661)+I$15&lt;0.000001,0,IF($C662&gt;='H-32A-WP06 - Debt Service'!G$24,'H-32A-WP06 - Debt Service'!G$27/12,0)),"-")</f>
        <v>0</v>
      </c>
      <c r="J662" s="261">
        <f>IFERROR(IF(-SUM(J$20:J661)+J$15&lt;0.000001,0,IF($C662&gt;='H-32A-WP06 - Debt Service'!H$24,'H-32A-WP06 - Debt Service'!H$27/12,0)),"-")</f>
        <v>0</v>
      </c>
      <c r="K662" s="261">
        <f>IFERROR(IF(-SUM(K$20:K661)+K$15&lt;0.000001,0,IF($C662&gt;='H-32A-WP06 - Debt Service'!I$24,'H-32A-WP06 - Debt Service'!I$27/12,0)),"-")</f>
        <v>0</v>
      </c>
      <c r="L662" s="261">
        <f>IFERROR(IF(-SUM(L$20:L661)+L$15&lt;0.000001,0,IF($C662&gt;='H-32A-WP06 - Debt Service'!J$24,'H-32A-WP06 - Debt Service'!J$27/12,0)),"-")</f>
        <v>0</v>
      </c>
      <c r="M662" s="261">
        <f>IFERROR(IF(-SUM(M$20:M661)+M$15&lt;0.000001,0,IF($C662&gt;='H-32A-WP06 - Debt Service'!K$24,'H-32A-WP06 - Debt Service'!K$27/12,0)),"-")</f>
        <v>0</v>
      </c>
      <c r="N662" s="261"/>
      <c r="O662" s="261"/>
      <c r="P662" s="261">
        <f>IFERROR(IF(-SUM(P$20:P661)+P$15&lt;0.000001,0,IF($C662&gt;='H-32A-WP06 - Debt Service'!M$24,'H-32A-WP06 - Debt Service'!M$27/12,0)),"-")</f>
        <v>0</v>
      </c>
      <c r="Q662" s="261">
        <f>IFERROR(IF(-SUM(Q$20:Q661)+Q$15&lt;0.000001,0,IF($C662&gt;='H-32A-WP06 - Debt Service'!L$24,'H-32A-WP06 - Debt Service'!L$27/12,0)),"-")</f>
        <v>0</v>
      </c>
      <c r="R662" s="261">
        <f>IFERROR(IF(-SUM(R$20:R661)+R$15&lt;0.000001,0,IF($C662&gt;='H-32A-WP06 - Debt Service'!S$24,'H-32A-WP06 - Debt Service'!S$27/12,0)),"-")</f>
        <v>0</v>
      </c>
      <c r="S662" s="261">
        <f>IFERROR(IF(-SUM(S$20:S661)+S$15&lt;0.000001,0,IF($C662&gt;='H-32A-WP06 - Debt Service'!O$24,'H-32A-WP06 - Debt Service'!O$27/12,0)),"-")</f>
        <v>0</v>
      </c>
      <c r="T662" s="261">
        <f>IFERROR(IF(-SUM(T$20:T661)+T$15&lt;0.000001,0,IF($C662&gt;='H-32A-WP06 - Debt Service'!#REF!,'H-32A-WP06 - Debt Service'!#REF!/12,0)),"-")</f>
        <v>0</v>
      </c>
      <c r="U662" s="261">
        <f>IFERROR(IF(-SUM(U$20:U661)+U$15&lt;0.000001,0,IF($C662&gt;='H-32A-WP06 - Debt Service'!T$24,'H-32A-WP06 - Debt Service'!T$27/12,0)),"-")</f>
        <v>0</v>
      </c>
      <c r="V662" s="261">
        <f>IFERROR(IF(-SUM(V$20:V661)+V$15&lt;0.000001,0,IF($C662&gt;='H-32A-WP06 - Debt Service'!N$24,'H-32A-WP06 - Debt Service'!N$27/12,0)),"-")</f>
        <v>0</v>
      </c>
      <c r="W662" s="261">
        <f>IFERROR(IF(-SUM(W$20:W661)+W$15&lt;0.000001,0,IF($C662&gt;='H-32A-WP06 - Debt Service'!Q$24,'H-32A-WP06 - Debt Service'!Q$27/12,0)),"-")</f>
        <v>0</v>
      </c>
      <c r="X662" s="261">
        <f>IFERROR(IF(-SUM(X$20:X661)+X$15&lt;0.000001,0,IF($C662&gt;='H-32A-WP06 - Debt Service'!T$24,'H-32A-WP06 - Debt Service'!T$27/12,0)),"-")</f>
        <v>0</v>
      </c>
      <c r="Y662" s="261">
        <f>IFERROR(IF(-SUM(Y$20:Y661)+Y$15&lt;0.000001,0,IF($C662&gt;='H-32A-WP06 - Debt Service'!#REF!,'H-32A-WP06 - Debt Service'!#REF!/12,0)),"-")</f>
        <v>0</v>
      </c>
      <c r="Z662" s="261">
        <f>IFERROR(IF(-SUM(Z$20:Z661)+Z$15&lt;0.000001,0,IF($C662&gt;='H-32A-WP06 - Debt Service'!S$24,'H-32A-WP06 - Debt Service'!S$27/12,0)),"-")</f>
        <v>0</v>
      </c>
      <c r="AA662" s="261">
        <f>IFERROR(IF(-SUM(AA$20:AA661)+AA$15&lt;0.000001,0,IF($C662&gt;='H-32A-WP06 - Debt Service'!R$24,'H-32A-WP06 - Debt Service'!R$27/12,0)),"-")</f>
        <v>0</v>
      </c>
      <c r="AB662" s="261">
        <f>IFERROR(IF(-SUM(AB$20:AB661)+AB$15&lt;0.000001,0,IF($C662&gt;='H-32A-WP06 - Debt Service'!P$24,'H-32A-WP06 - Debt Service'!P$27/12,0)),"-")</f>
        <v>0</v>
      </c>
      <c r="AC662" s="261">
        <f>IFERROR(IF(-SUM(AC$20:AC661)+AC$15&lt;0.000001,0,IF($C662&gt;='H-32A-WP06 - Debt Service'!#REF!,'H-32A-WP06 - Debt Service'!#REF!/12,0)),"-")</f>
        <v>0</v>
      </c>
      <c r="AD662" s="261">
        <f>IFERROR(IF(-SUM(AD$20:AD661)+AD$15&lt;0.000001,0,IF($C662&gt;='H-32A-WP06 - Debt Service'!#REF!,'H-32A-WP06 - Debt Service'!#REF!/12,0)),"-")</f>
        <v>0</v>
      </c>
      <c r="AE662" s="261">
        <f>IFERROR(IF(-SUM(AE$20:AE661)+AE$15&lt;0.000001,0,IF($C662&gt;='H-32A-WP06 - Debt Service'!#REF!,'H-32A-WP06 - Debt Service'!#REF!/12,0)),"-")</f>
        <v>0</v>
      </c>
      <c r="AF662" s="261">
        <f>IFERROR(IF(-SUM(AF$20:AF661)+AF$15&lt;0.000001,0,IF($C662&gt;='H-32A-WP06 - Debt Service'!#REF!,'H-32A-WP06 - Debt Service'!#REF!/12,0)),"-")</f>
        <v>0</v>
      </c>
      <c r="AH662" s="252">
        <f t="shared" si="44"/>
        <v>2072</v>
      </c>
      <c r="AI662" s="273">
        <f t="shared" ref="AI662:AI725" si="46">EOMONTH(AI661,0)+1</f>
        <v>63006</v>
      </c>
      <c r="AJ662" s="273"/>
      <c r="AK662" s="261" t="str">
        <f>IFERROR(IF(-SUM(AK$20:AK661)+AK$15&lt;0.000001,0,IF($C662&gt;='H-32A-WP06 - Debt Service'!AH$24,'H-32A-WP06 - Debt Service'!AH$27/12,0)),"-")</f>
        <v>-</v>
      </c>
      <c r="AL662" s="261">
        <f>IFERROR(IF(-SUM(AL$20:AL661)+AL$15&lt;0.000001,0,IF($C662&gt;='H-32A-WP06 - Debt Service'!AI$24,'H-32A-WP06 - Debt Service'!AI$27/12,0)),"-")</f>
        <v>0</v>
      </c>
      <c r="AM662" s="261">
        <f>IFERROR(IF(-SUM(AM$20:AM661)+AM$15&lt;0.000001,0,IF($C662&gt;='H-32A-WP06 - Debt Service'!AJ$24,'H-32A-WP06 - Debt Service'!AJ$27/12,0)),"-")</f>
        <v>0</v>
      </c>
      <c r="AN662" s="261">
        <f>IFERROR(IF(-SUM(AN$20:AN661)+AN$15&lt;0.000001,0,IF($C662&gt;='H-32A-WP06 - Debt Service'!AK$24,'H-32A-WP06 - Debt Service'!AK$27/12,0)),"-")</f>
        <v>0</v>
      </c>
      <c r="AO662" s="261">
        <f>IFERROR(IF(-SUM(AO$20:AO661)+AO$15&lt;0.000001,0,IF($C662&gt;='H-32A-WP06 - Debt Service'!AL$24,'H-32A-WP06 - Debt Service'!AL$27/12,0)),"-")</f>
        <v>0</v>
      </c>
      <c r="AP662" s="261">
        <f>IFERROR(IF(-SUM(AP$20:AP661)+AP$15&lt;0.000001,0,IF($C662&gt;='H-32A-WP06 - Debt Service'!AM$24,'H-32A-WP06 - Debt Service'!AM$27/12,0)),"-")</f>
        <v>0</v>
      </c>
      <c r="AQ662" s="261">
        <f>IFERROR(IF(-SUM(AQ$20:AQ661)+AQ$15&lt;0.000001,0,IF($C662&gt;='H-32A-WP06 - Debt Service'!AN$24,'H-32A-WP06 - Debt Service'!AN$27/12,0)),"-")</f>
        <v>0</v>
      </c>
      <c r="AR662" s="261">
        <f>IFERROR(IF(-SUM(AR$20:AR661)+AR$15&lt;0.000001,0,IF($C662&gt;='H-32A-WP06 - Debt Service'!AO$24,'H-32A-WP06 - Debt Service'!AO$27/12,0)),"-")</f>
        <v>0</v>
      </c>
      <c r="AS662" s="261">
        <f>IFERROR(IF(-SUM(AS$20:AS661)+AS$15&lt;0.000001,0,IF($C662&gt;='H-32A-WP06 - Debt Service'!AP$24,'H-32A-WP06 - Debt Service'!AP$27/12,0)),"-")</f>
        <v>0</v>
      </c>
      <c r="AT662" s="261">
        <f>IFERROR(IF(-SUM(AT$20:AT661)+AT$15&lt;0.000001,0,IF($C662&gt;='H-32A-WP06 - Debt Service'!AQ$24,'H-32A-WP06 - Debt Service'!AQ$27/12,0)),"-")</f>
        <v>0</v>
      </c>
    </row>
    <row r="663" spans="2:46" x14ac:dyDescent="0.35">
      <c r="B663" s="252">
        <f t="shared" si="43"/>
        <v>2072</v>
      </c>
      <c r="C663" s="273">
        <f t="shared" si="45"/>
        <v>63037</v>
      </c>
      <c r="D663" s="273"/>
      <c r="E663" s="261">
        <f>IFERROR(IF(-SUM(E$20:E662)+E$15&lt;0.000001,0,IF($C663&gt;='H-32A-WP06 - Debt Service'!C$24,'H-32A-WP06 - Debt Service'!C$27/12,0)),"-")</f>
        <v>0</v>
      </c>
      <c r="F663" s="261">
        <f>IFERROR(IF(-SUM(F$20:F662)+F$15&lt;0.000001,0,IF($C663&gt;='H-32A-WP06 - Debt Service'!D$24,'H-32A-WP06 - Debt Service'!D$27/12,0)),"-")</f>
        <v>0</v>
      </c>
      <c r="G663" s="261">
        <f>IFERROR(IF(-SUM(G$20:G662)+G$15&lt;0.000001,0,IF($C663&gt;='H-32A-WP06 - Debt Service'!E$24,'H-32A-WP06 - Debt Service'!E$27/12,0)),"-")</f>
        <v>0</v>
      </c>
      <c r="H663" s="261">
        <f>IFERROR(IF(-SUM(H$20:H662)+H$15&lt;0.000001,0,IF($C663&gt;='H-32A-WP06 - Debt Service'!F$24,'H-32A-WP06 - Debt Service'!F$27/12,0)),"-")</f>
        <v>0</v>
      </c>
      <c r="I663" s="261">
        <f>IFERROR(IF(-SUM(I$20:I662)+I$15&lt;0.000001,0,IF($C663&gt;='H-32A-WP06 - Debt Service'!G$24,'H-32A-WP06 - Debt Service'!G$27/12,0)),"-")</f>
        <v>0</v>
      </c>
      <c r="J663" s="261">
        <f>IFERROR(IF(-SUM(J$20:J662)+J$15&lt;0.000001,0,IF($C663&gt;='H-32A-WP06 - Debt Service'!H$24,'H-32A-WP06 - Debt Service'!H$27/12,0)),"-")</f>
        <v>0</v>
      </c>
      <c r="K663" s="261">
        <f>IFERROR(IF(-SUM(K$20:K662)+K$15&lt;0.000001,0,IF($C663&gt;='H-32A-WP06 - Debt Service'!I$24,'H-32A-WP06 - Debt Service'!I$27/12,0)),"-")</f>
        <v>0</v>
      </c>
      <c r="L663" s="261">
        <f>IFERROR(IF(-SUM(L$20:L662)+L$15&lt;0.000001,0,IF($C663&gt;='H-32A-WP06 - Debt Service'!J$24,'H-32A-WP06 - Debt Service'!J$27/12,0)),"-")</f>
        <v>0</v>
      </c>
      <c r="M663" s="261">
        <f>IFERROR(IF(-SUM(M$20:M662)+M$15&lt;0.000001,0,IF($C663&gt;='H-32A-WP06 - Debt Service'!K$24,'H-32A-WP06 - Debt Service'!K$27/12,0)),"-")</f>
        <v>0</v>
      </c>
      <c r="N663" s="261"/>
      <c r="O663" s="261"/>
      <c r="P663" s="261">
        <f>IFERROR(IF(-SUM(P$20:P662)+P$15&lt;0.000001,0,IF($C663&gt;='H-32A-WP06 - Debt Service'!M$24,'H-32A-WP06 - Debt Service'!M$27/12,0)),"-")</f>
        <v>0</v>
      </c>
      <c r="Q663" s="261">
        <f>IFERROR(IF(-SUM(Q$20:Q662)+Q$15&lt;0.000001,0,IF($C663&gt;='H-32A-WP06 - Debt Service'!L$24,'H-32A-WP06 - Debt Service'!L$27/12,0)),"-")</f>
        <v>0</v>
      </c>
      <c r="R663" s="261">
        <f>IFERROR(IF(-SUM(R$20:R662)+R$15&lt;0.000001,0,IF($C663&gt;='H-32A-WP06 - Debt Service'!S$24,'H-32A-WP06 - Debt Service'!S$27/12,0)),"-")</f>
        <v>0</v>
      </c>
      <c r="S663" s="261">
        <f>IFERROR(IF(-SUM(S$20:S662)+S$15&lt;0.000001,0,IF($C663&gt;='H-32A-WP06 - Debt Service'!O$24,'H-32A-WP06 - Debt Service'!O$27/12,0)),"-")</f>
        <v>0</v>
      </c>
      <c r="T663" s="261">
        <f>IFERROR(IF(-SUM(T$20:T662)+T$15&lt;0.000001,0,IF($C663&gt;='H-32A-WP06 - Debt Service'!#REF!,'H-32A-WP06 - Debt Service'!#REF!/12,0)),"-")</f>
        <v>0</v>
      </c>
      <c r="U663" s="261">
        <f>IFERROR(IF(-SUM(U$20:U662)+U$15&lt;0.000001,0,IF($C663&gt;='H-32A-WP06 - Debt Service'!T$24,'H-32A-WP06 - Debt Service'!T$27/12,0)),"-")</f>
        <v>0</v>
      </c>
      <c r="V663" s="261">
        <f>IFERROR(IF(-SUM(V$20:V662)+V$15&lt;0.000001,0,IF($C663&gt;='H-32A-WP06 - Debt Service'!N$24,'H-32A-WP06 - Debt Service'!N$27/12,0)),"-")</f>
        <v>0</v>
      </c>
      <c r="W663" s="261">
        <f>IFERROR(IF(-SUM(W$20:W662)+W$15&lt;0.000001,0,IF($C663&gt;='H-32A-WP06 - Debt Service'!Q$24,'H-32A-WP06 - Debt Service'!Q$27/12,0)),"-")</f>
        <v>0</v>
      </c>
      <c r="X663" s="261">
        <f>IFERROR(IF(-SUM(X$20:X662)+X$15&lt;0.000001,0,IF($C663&gt;='H-32A-WP06 - Debt Service'!T$24,'H-32A-WP06 - Debt Service'!T$27/12,0)),"-")</f>
        <v>0</v>
      </c>
      <c r="Y663" s="261">
        <f>IFERROR(IF(-SUM(Y$20:Y662)+Y$15&lt;0.000001,0,IF($C663&gt;='H-32A-WP06 - Debt Service'!#REF!,'H-32A-WP06 - Debt Service'!#REF!/12,0)),"-")</f>
        <v>0</v>
      </c>
      <c r="Z663" s="261">
        <f>IFERROR(IF(-SUM(Z$20:Z662)+Z$15&lt;0.000001,0,IF($C663&gt;='H-32A-WP06 - Debt Service'!S$24,'H-32A-WP06 - Debt Service'!S$27/12,0)),"-")</f>
        <v>0</v>
      </c>
      <c r="AA663" s="261">
        <f>IFERROR(IF(-SUM(AA$20:AA662)+AA$15&lt;0.000001,0,IF($C663&gt;='H-32A-WP06 - Debt Service'!R$24,'H-32A-WP06 - Debt Service'!R$27/12,0)),"-")</f>
        <v>0</v>
      </c>
      <c r="AB663" s="261">
        <f>IFERROR(IF(-SUM(AB$20:AB662)+AB$15&lt;0.000001,0,IF($C663&gt;='H-32A-WP06 - Debt Service'!P$24,'H-32A-WP06 - Debt Service'!P$27/12,0)),"-")</f>
        <v>0</v>
      </c>
      <c r="AC663" s="261">
        <f>IFERROR(IF(-SUM(AC$20:AC662)+AC$15&lt;0.000001,0,IF($C663&gt;='H-32A-WP06 - Debt Service'!#REF!,'H-32A-WP06 - Debt Service'!#REF!/12,0)),"-")</f>
        <v>0</v>
      </c>
      <c r="AD663" s="261">
        <f>IFERROR(IF(-SUM(AD$20:AD662)+AD$15&lt;0.000001,0,IF($C663&gt;='H-32A-WP06 - Debt Service'!#REF!,'H-32A-WP06 - Debt Service'!#REF!/12,0)),"-")</f>
        <v>0</v>
      </c>
      <c r="AE663" s="261">
        <f>IFERROR(IF(-SUM(AE$20:AE662)+AE$15&lt;0.000001,0,IF($C663&gt;='H-32A-WP06 - Debt Service'!#REF!,'H-32A-WP06 - Debt Service'!#REF!/12,0)),"-")</f>
        <v>0</v>
      </c>
      <c r="AF663" s="261">
        <f>IFERROR(IF(-SUM(AF$20:AF662)+AF$15&lt;0.000001,0,IF($C663&gt;='H-32A-WP06 - Debt Service'!#REF!,'H-32A-WP06 - Debt Service'!#REF!/12,0)),"-")</f>
        <v>0</v>
      </c>
      <c r="AH663" s="252">
        <f t="shared" si="44"/>
        <v>2072</v>
      </c>
      <c r="AI663" s="273">
        <f t="shared" si="46"/>
        <v>63037</v>
      </c>
      <c r="AJ663" s="273"/>
      <c r="AK663" s="261" t="str">
        <f>IFERROR(IF(-SUM(AK$20:AK662)+AK$15&lt;0.000001,0,IF($C663&gt;='H-32A-WP06 - Debt Service'!AH$24,'H-32A-WP06 - Debt Service'!AH$27/12,0)),"-")</f>
        <v>-</v>
      </c>
      <c r="AL663" s="261">
        <f>IFERROR(IF(-SUM(AL$20:AL662)+AL$15&lt;0.000001,0,IF($C663&gt;='H-32A-WP06 - Debt Service'!AI$24,'H-32A-WP06 - Debt Service'!AI$27/12,0)),"-")</f>
        <v>0</v>
      </c>
      <c r="AM663" s="261">
        <f>IFERROR(IF(-SUM(AM$20:AM662)+AM$15&lt;0.000001,0,IF($C663&gt;='H-32A-WP06 - Debt Service'!AJ$24,'H-32A-WP06 - Debt Service'!AJ$27/12,0)),"-")</f>
        <v>0</v>
      </c>
      <c r="AN663" s="261">
        <f>IFERROR(IF(-SUM(AN$20:AN662)+AN$15&lt;0.000001,0,IF($C663&gt;='H-32A-WP06 - Debt Service'!AK$24,'H-32A-WP06 - Debt Service'!AK$27/12,0)),"-")</f>
        <v>0</v>
      </c>
      <c r="AO663" s="261">
        <f>IFERROR(IF(-SUM(AO$20:AO662)+AO$15&lt;0.000001,0,IF($C663&gt;='H-32A-WP06 - Debt Service'!AL$24,'H-32A-WP06 - Debt Service'!AL$27/12,0)),"-")</f>
        <v>0</v>
      </c>
      <c r="AP663" s="261">
        <f>IFERROR(IF(-SUM(AP$20:AP662)+AP$15&lt;0.000001,0,IF($C663&gt;='H-32A-WP06 - Debt Service'!AM$24,'H-32A-WP06 - Debt Service'!AM$27/12,0)),"-")</f>
        <v>0</v>
      </c>
      <c r="AQ663" s="261">
        <f>IFERROR(IF(-SUM(AQ$20:AQ662)+AQ$15&lt;0.000001,0,IF($C663&gt;='H-32A-WP06 - Debt Service'!AN$24,'H-32A-WP06 - Debt Service'!AN$27/12,0)),"-")</f>
        <v>0</v>
      </c>
      <c r="AR663" s="261">
        <f>IFERROR(IF(-SUM(AR$20:AR662)+AR$15&lt;0.000001,0,IF($C663&gt;='H-32A-WP06 - Debt Service'!AO$24,'H-32A-WP06 - Debt Service'!AO$27/12,0)),"-")</f>
        <v>0</v>
      </c>
      <c r="AS663" s="261">
        <f>IFERROR(IF(-SUM(AS$20:AS662)+AS$15&lt;0.000001,0,IF($C663&gt;='H-32A-WP06 - Debt Service'!AP$24,'H-32A-WP06 - Debt Service'!AP$27/12,0)),"-")</f>
        <v>0</v>
      </c>
      <c r="AT663" s="261">
        <f>IFERROR(IF(-SUM(AT$20:AT662)+AT$15&lt;0.000001,0,IF($C663&gt;='H-32A-WP06 - Debt Service'!AQ$24,'H-32A-WP06 - Debt Service'!AQ$27/12,0)),"-")</f>
        <v>0</v>
      </c>
    </row>
    <row r="664" spans="2:46" x14ac:dyDescent="0.35">
      <c r="B664" s="252">
        <f t="shared" si="43"/>
        <v>2072</v>
      </c>
      <c r="C664" s="273">
        <f t="shared" si="45"/>
        <v>63068</v>
      </c>
      <c r="D664" s="273"/>
      <c r="E664" s="261">
        <f>IFERROR(IF(-SUM(E$20:E663)+E$15&lt;0.000001,0,IF($C664&gt;='H-32A-WP06 - Debt Service'!C$24,'H-32A-WP06 - Debt Service'!C$27/12,0)),"-")</f>
        <v>0</v>
      </c>
      <c r="F664" s="261">
        <f>IFERROR(IF(-SUM(F$20:F663)+F$15&lt;0.000001,0,IF($C664&gt;='H-32A-WP06 - Debt Service'!D$24,'H-32A-WP06 - Debt Service'!D$27/12,0)),"-")</f>
        <v>0</v>
      </c>
      <c r="G664" s="261">
        <f>IFERROR(IF(-SUM(G$20:G663)+G$15&lt;0.000001,0,IF($C664&gt;='H-32A-WP06 - Debt Service'!E$24,'H-32A-WP06 - Debt Service'!E$27/12,0)),"-")</f>
        <v>0</v>
      </c>
      <c r="H664" s="261">
        <f>IFERROR(IF(-SUM(H$20:H663)+H$15&lt;0.000001,0,IF($C664&gt;='H-32A-WP06 - Debt Service'!F$24,'H-32A-WP06 - Debt Service'!F$27/12,0)),"-")</f>
        <v>0</v>
      </c>
      <c r="I664" s="261">
        <f>IFERROR(IF(-SUM(I$20:I663)+I$15&lt;0.000001,0,IF($C664&gt;='H-32A-WP06 - Debt Service'!G$24,'H-32A-WP06 - Debt Service'!G$27/12,0)),"-")</f>
        <v>0</v>
      </c>
      <c r="J664" s="261">
        <f>IFERROR(IF(-SUM(J$20:J663)+J$15&lt;0.000001,0,IF($C664&gt;='H-32A-WP06 - Debt Service'!H$24,'H-32A-WP06 - Debt Service'!H$27/12,0)),"-")</f>
        <v>0</v>
      </c>
      <c r="K664" s="261">
        <f>IFERROR(IF(-SUM(K$20:K663)+K$15&lt;0.000001,0,IF($C664&gt;='H-32A-WP06 - Debt Service'!I$24,'H-32A-WP06 - Debt Service'!I$27/12,0)),"-")</f>
        <v>0</v>
      </c>
      <c r="L664" s="261">
        <f>IFERROR(IF(-SUM(L$20:L663)+L$15&lt;0.000001,0,IF($C664&gt;='H-32A-WP06 - Debt Service'!J$24,'H-32A-WP06 - Debt Service'!J$27/12,0)),"-")</f>
        <v>0</v>
      </c>
      <c r="M664" s="261">
        <f>IFERROR(IF(-SUM(M$20:M663)+M$15&lt;0.000001,0,IF($C664&gt;='H-32A-WP06 - Debt Service'!K$24,'H-32A-WP06 - Debt Service'!K$27/12,0)),"-")</f>
        <v>0</v>
      </c>
      <c r="N664" s="261"/>
      <c r="O664" s="261"/>
      <c r="P664" s="261">
        <f>IFERROR(IF(-SUM(P$20:P663)+P$15&lt;0.000001,0,IF($C664&gt;='H-32A-WP06 - Debt Service'!M$24,'H-32A-WP06 - Debt Service'!M$27/12,0)),"-")</f>
        <v>0</v>
      </c>
      <c r="Q664" s="261">
        <f>IFERROR(IF(-SUM(Q$20:Q663)+Q$15&lt;0.000001,0,IF($C664&gt;='H-32A-WP06 - Debt Service'!L$24,'H-32A-WP06 - Debt Service'!L$27/12,0)),"-")</f>
        <v>0</v>
      </c>
      <c r="R664" s="261">
        <f>IFERROR(IF(-SUM(R$20:R663)+R$15&lt;0.000001,0,IF($C664&gt;='H-32A-WP06 - Debt Service'!S$24,'H-32A-WP06 - Debt Service'!S$27/12,0)),"-")</f>
        <v>0</v>
      </c>
      <c r="S664" s="261">
        <f>IFERROR(IF(-SUM(S$20:S663)+S$15&lt;0.000001,0,IF($C664&gt;='H-32A-WP06 - Debt Service'!O$24,'H-32A-WP06 - Debt Service'!O$27/12,0)),"-")</f>
        <v>0</v>
      </c>
      <c r="T664" s="261">
        <f>IFERROR(IF(-SUM(T$20:T663)+T$15&lt;0.000001,0,IF($C664&gt;='H-32A-WP06 - Debt Service'!#REF!,'H-32A-WP06 - Debt Service'!#REF!/12,0)),"-")</f>
        <v>0</v>
      </c>
      <c r="U664" s="261">
        <f>IFERROR(IF(-SUM(U$20:U663)+U$15&lt;0.000001,0,IF($C664&gt;='H-32A-WP06 - Debt Service'!T$24,'H-32A-WP06 - Debt Service'!T$27/12,0)),"-")</f>
        <v>0</v>
      </c>
      <c r="V664" s="261">
        <f>IFERROR(IF(-SUM(V$20:V663)+V$15&lt;0.000001,0,IF($C664&gt;='H-32A-WP06 - Debt Service'!N$24,'H-32A-WP06 - Debt Service'!N$27/12,0)),"-")</f>
        <v>0</v>
      </c>
      <c r="W664" s="261">
        <f>IFERROR(IF(-SUM(W$20:W663)+W$15&lt;0.000001,0,IF($C664&gt;='H-32A-WP06 - Debt Service'!Q$24,'H-32A-WP06 - Debt Service'!Q$27/12,0)),"-")</f>
        <v>0</v>
      </c>
      <c r="X664" s="261">
        <f>IFERROR(IF(-SUM(X$20:X663)+X$15&lt;0.000001,0,IF($C664&gt;='H-32A-WP06 - Debt Service'!T$24,'H-32A-WP06 - Debt Service'!T$27/12,0)),"-")</f>
        <v>0</v>
      </c>
      <c r="Y664" s="261">
        <f>IFERROR(IF(-SUM(Y$20:Y663)+Y$15&lt;0.000001,0,IF($C664&gt;='H-32A-WP06 - Debt Service'!#REF!,'H-32A-WP06 - Debt Service'!#REF!/12,0)),"-")</f>
        <v>0</v>
      </c>
      <c r="Z664" s="261">
        <f>IFERROR(IF(-SUM(Z$20:Z663)+Z$15&lt;0.000001,0,IF($C664&gt;='H-32A-WP06 - Debt Service'!S$24,'H-32A-WP06 - Debt Service'!S$27/12,0)),"-")</f>
        <v>0</v>
      </c>
      <c r="AA664" s="261">
        <f>IFERROR(IF(-SUM(AA$20:AA663)+AA$15&lt;0.000001,0,IF($C664&gt;='H-32A-WP06 - Debt Service'!R$24,'H-32A-WP06 - Debt Service'!R$27/12,0)),"-")</f>
        <v>0</v>
      </c>
      <c r="AB664" s="261">
        <f>IFERROR(IF(-SUM(AB$20:AB663)+AB$15&lt;0.000001,0,IF($C664&gt;='H-32A-WP06 - Debt Service'!P$24,'H-32A-WP06 - Debt Service'!P$27/12,0)),"-")</f>
        <v>0</v>
      </c>
      <c r="AC664" s="261">
        <f>IFERROR(IF(-SUM(AC$20:AC663)+AC$15&lt;0.000001,0,IF($C664&gt;='H-32A-WP06 - Debt Service'!#REF!,'H-32A-WP06 - Debt Service'!#REF!/12,0)),"-")</f>
        <v>0</v>
      </c>
      <c r="AD664" s="261">
        <f>IFERROR(IF(-SUM(AD$20:AD663)+AD$15&lt;0.000001,0,IF($C664&gt;='H-32A-WP06 - Debt Service'!#REF!,'H-32A-WP06 - Debt Service'!#REF!/12,0)),"-")</f>
        <v>0</v>
      </c>
      <c r="AE664" s="261">
        <f>IFERROR(IF(-SUM(AE$20:AE663)+AE$15&lt;0.000001,0,IF($C664&gt;='H-32A-WP06 - Debt Service'!#REF!,'H-32A-WP06 - Debt Service'!#REF!/12,0)),"-")</f>
        <v>0</v>
      </c>
      <c r="AF664" s="261">
        <f>IFERROR(IF(-SUM(AF$20:AF663)+AF$15&lt;0.000001,0,IF($C664&gt;='H-32A-WP06 - Debt Service'!#REF!,'H-32A-WP06 - Debt Service'!#REF!/12,0)),"-")</f>
        <v>0</v>
      </c>
      <c r="AH664" s="252">
        <f t="shared" si="44"/>
        <v>2072</v>
      </c>
      <c r="AI664" s="273">
        <f t="shared" si="46"/>
        <v>63068</v>
      </c>
      <c r="AJ664" s="273"/>
      <c r="AK664" s="261" t="str">
        <f>IFERROR(IF(-SUM(AK$20:AK663)+AK$15&lt;0.000001,0,IF($C664&gt;='H-32A-WP06 - Debt Service'!AH$24,'H-32A-WP06 - Debt Service'!AH$27/12,0)),"-")</f>
        <v>-</v>
      </c>
      <c r="AL664" s="261">
        <f>IFERROR(IF(-SUM(AL$20:AL663)+AL$15&lt;0.000001,0,IF($C664&gt;='H-32A-WP06 - Debt Service'!AI$24,'H-32A-WP06 - Debt Service'!AI$27/12,0)),"-")</f>
        <v>0</v>
      </c>
      <c r="AM664" s="261">
        <f>IFERROR(IF(-SUM(AM$20:AM663)+AM$15&lt;0.000001,0,IF($C664&gt;='H-32A-WP06 - Debt Service'!AJ$24,'H-32A-WP06 - Debt Service'!AJ$27/12,0)),"-")</f>
        <v>0</v>
      </c>
      <c r="AN664" s="261">
        <f>IFERROR(IF(-SUM(AN$20:AN663)+AN$15&lt;0.000001,0,IF($C664&gt;='H-32A-WP06 - Debt Service'!AK$24,'H-32A-WP06 - Debt Service'!AK$27/12,0)),"-")</f>
        <v>0</v>
      </c>
      <c r="AO664" s="261">
        <f>IFERROR(IF(-SUM(AO$20:AO663)+AO$15&lt;0.000001,0,IF($C664&gt;='H-32A-WP06 - Debt Service'!AL$24,'H-32A-WP06 - Debt Service'!AL$27/12,0)),"-")</f>
        <v>0</v>
      </c>
      <c r="AP664" s="261">
        <f>IFERROR(IF(-SUM(AP$20:AP663)+AP$15&lt;0.000001,0,IF($C664&gt;='H-32A-WP06 - Debt Service'!AM$24,'H-32A-WP06 - Debt Service'!AM$27/12,0)),"-")</f>
        <v>0</v>
      </c>
      <c r="AQ664" s="261">
        <f>IFERROR(IF(-SUM(AQ$20:AQ663)+AQ$15&lt;0.000001,0,IF($C664&gt;='H-32A-WP06 - Debt Service'!AN$24,'H-32A-WP06 - Debt Service'!AN$27/12,0)),"-")</f>
        <v>0</v>
      </c>
      <c r="AR664" s="261">
        <f>IFERROR(IF(-SUM(AR$20:AR663)+AR$15&lt;0.000001,0,IF($C664&gt;='H-32A-WP06 - Debt Service'!AO$24,'H-32A-WP06 - Debt Service'!AO$27/12,0)),"-")</f>
        <v>0</v>
      </c>
      <c r="AS664" s="261">
        <f>IFERROR(IF(-SUM(AS$20:AS663)+AS$15&lt;0.000001,0,IF($C664&gt;='H-32A-WP06 - Debt Service'!AP$24,'H-32A-WP06 - Debt Service'!AP$27/12,0)),"-")</f>
        <v>0</v>
      </c>
      <c r="AT664" s="261">
        <f>IFERROR(IF(-SUM(AT$20:AT663)+AT$15&lt;0.000001,0,IF($C664&gt;='H-32A-WP06 - Debt Service'!AQ$24,'H-32A-WP06 - Debt Service'!AQ$27/12,0)),"-")</f>
        <v>0</v>
      </c>
    </row>
    <row r="665" spans="2:46" x14ac:dyDescent="0.35">
      <c r="B665" s="252">
        <f t="shared" si="43"/>
        <v>2072</v>
      </c>
      <c r="C665" s="273">
        <f t="shared" si="45"/>
        <v>63098</v>
      </c>
      <c r="D665" s="273"/>
      <c r="E665" s="261">
        <f>IFERROR(IF(-SUM(E$20:E664)+E$15&lt;0.000001,0,IF($C665&gt;='H-32A-WP06 - Debt Service'!C$24,'H-32A-WP06 - Debt Service'!C$27/12,0)),"-")</f>
        <v>0</v>
      </c>
      <c r="F665" s="261">
        <f>IFERROR(IF(-SUM(F$20:F664)+F$15&lt;0.000001,0,IF($C665&gt;='H-32A-WP06 - Debt Service'!D$24,'H-32A-WP06 - Debt Service'!D$27/12,0)),"-")</f>
        <v>0</v>
      </c>
      <c r="G665" s="261">
        <f>IFERROR(IF(-SUM(G$20:G664)+G$15&lt;0.000001,0,IF($C665&gt;='H-32A-WP06 - Debt Service'!E$24,'H-32A-WP06 - Debt Service'!E$27/12,0)),"-")</f>
        <v>0</v>
      </c>
      <c r="H665" s="261">
        <f>IFERROR(IF(-SUM(H$20:H664)+H$15&lt;0.000001,0,IF($C665&gt;='H-32A-WP06 - Debt Service'!F$24,'H-32A-WP06 - Debt Service'!F$27/12,0)),"-")</f>
        <v>0</v>
      </c>
      <c r="I665" s="261">
        <f>IFERROR(IF(-SUM(I$20:I664)+I$15&lt;0.000001,0,IF($C665&gt;='H-32A-WP06 - Debt Service'!G$24,'H-32A-WP06 - Debt Service'!G$27/12,0)),"-")</f>
        <v>0</v>
      </c>
      <c r="J665" s="261">
        <f>IFERROR(IF(-SUM(J$20:J664)+J$15&lt;0.000001,0,IF($C665&gt;='H-32A-WP06 - Debt Service'!H$24,'H-32A-WP06 - Debt Service'!H$27/12,0)),"-")</f>
        <v>0</v>
      </c>
      <c r="K665" s="261">
        <f>IFERROR(IF(-SUM(K$20:K664)+K$15&lt;0.000001,0,IF($C665&gt;='H-32A-WP06 - Debt Service'!I$24,'H-32A-WP06 - Debt Service'!I$27/12,0)),"-")</f>
        <v>0</v>
      </c>
      <c r="L665" s="261">
        <f>IFERROR(IF(-SUM(L$20:L664)+L$15&lt;0.000001,0,IF($C665&gt;='H-32A-WP06 - Debt Service'!J$24,'H-32A-WP06 - Debt Service'!J$27/12,0)),"-")</f>
        <v>0</v>
      </c>
      <c r="M665" s="261">
        <f>IFERROR(IF(-SUM(M$20:M664)+M$15&lt;0.000001,0,IF($C665&gt;='H-32A-WP06 - Debt Service'!K$24,'H-32A-WP06 - Debt Service'!K$27/12,0)),"-")</f>
        <v>0</v>
      </c>
      <c r="N665" s="261"/>
      <c r="O665" s="261"/>
      <c r="P665" s="261">
        <f>IFERROR(IF(-SUM(P$20:P664)+P$15&lt;0.000001,0,IF($C665&gt;='H-32A-WP06 - Debt Service'!M$24,'H-32A-WP06 - Debt Service'!M$27/12,0)),"-")</f>
        <v>0</v>
      </c>
      <c r="Q665" s="261">
        <f>IFERROR(IF(-SUM(Q$20:Q664)+Q$15&lt;0.000001,0,IF($C665&gt;='H-32A-WP06 - Debt Service'!L$24,'H-32A-WP06 - Debt Service'!L$27/12,0)),"-")</f>
        <v>0</v>
      </c>
      <c r="R665" s="261">
        <f>IFERROR(IF(-SUM(R$20:R664)+R$15&lt;0.000001,0,IF($C665&gt;='H-32A-WP06 - Debt Service'!S$24,'H-32A-WP06 - Debt Service'!S$27/12,0)),"-")</f>
        <v>0</v>
      </c>
      <c r="S665" s="261">
        <f>IFERROR(IF(-SUM(S$20:S664)+S$15&lt;0.000001,0,IF($C665&gt;='H-32A-WP06 - Debt Service'!O$24,'H-32A-WP06 - Debt Service'!O$27/12,0)),"-")</f>
        <v>0</v>
      </c>
      <c r="T665" s="261">
        <f>IFERROR(IF(-SUM(T$20:T664)+T$15&lt;0.000001,0,IF($C665&gt;='H-32A-WP06 - Debt Service'!#REF!,'H-32A-WP06 - Debt Service'!#REF!/12,0)),"-")</f>
        <v>0</v>
      </c>
      <c r="U665" s="261">
        <f>IFERROR(IF(-SUM(U$20:U664)+U$15&lt;0.000001,0,IF($C665&gt;='H-32A-WP06 - Debt Service'!T$24,'H-32A-WP06 - Debt Service'!T$27/12,0)),"-")</f>
        <v>0</v>
      </c>
      <c r="V665" s="261">
        <f>IFERROR(IF(-SUM(V$20:V664)+V$15&lt;0.000001,0,IF($C665&gt;='H-32A-WP06 - Debt Service'!N$24,'H-32A-WP06 - Debt Service'!N$27/12,0)),"-")</f>
        <v>0</v>
      </c>
      <c r="W665" s="261">
        <f>IFERROR(IF(-SUM(W$20:W664)+W$15&lt;0.000001,0,IF($C665&gt;='H-32A-WP06 - Debt Service'!Q$24,'H-32A-WP06 - Debt Service'!Q$27/12,0)),"-")</f>
        <v>0</v>
      </c>
      <c r="X665" s="261">
        <f>IFERROR(IF(-SUM(X$20:X664)+X$15&lt;0.000001,0,IF($C665&gt;='H-32A-WP06 - Debt Service'!T$24,'H-32A-WP06 - Debt Service'!T$27/12,0)),"-")</f>
        <v>0</v>
      </c>
      <c r="Y665" s="261">
        <f>IFERROR(IF(-SUM(Y$20:Y664)+Y$15&lt;0.000001,0,IF($C665&gt;='H-32A-WP06 - Debt Service'!#REF!,'H-32A-WP06 - Debt Service'!#REF!/12,0)),"-")</f>
        <v>0</v>
      </c>
      <c r="Z665" s="261">
        <f>IFERROR(IF(-SUM(Z$20:Z664)+Z$15&lt;0.000001,0,IF($C665&gt;='H-32A-WP06 - Debt Service'!S$24,'H-32A-WP06 - Debt Service'!S$27/12,0)),"-")</f>
        <v>0</v>
      </c>
      <c r="AA665" s="261">
        <f>IFERROR(IF(-SUM(AA$20:AA664)+AA$15&lt;0.000001,0,IF($C665&gt;='H-32A-WP06 - Debt Service'!R$24,'H-32A-WP06 - Debt Service'!R$27/12,0)),"-")</f>
        <v>0</v>
      </c>
      <c r="AB665" s="261">
        <f>IFERROR(IF(-SUM(AB$20:AB664)+AB$15&lt;0.000001,0,IF($C665&gt;='H-32A-WP06 - Debt Service'!P$24,'H-32A-WP06 - Debt Service'!P$27/12,0)),"-")</f>
        <v>0</v>
      </c>
      <c r="AC665" s="261">
        <f>IFERROR(IF(-SUM(AC$20:AC664)+AC$15&lt;0.000001,0,IF($C665&gt;='H-32A-WP06 - Debt Service'!#REF!,'H-32A-WP06 - Debt Service'!#REF!/12,0)),"-")</f>
        <v>0</v>
      </c>
      <c r="AD665" s="261">
        <f>IFERROR(IF(-SUM(AD$20:AD664)+AD$15&lt;0.000001,0,IF($C665&gt;='H-32A-WP06 - Debt Service'!#REF!,'H-32A-WP06 - Debt Service'!#REF!/12,0)),"-")</f>
        <v>0</v>
      </c>
      <c r="AE665" s="261">
        <f>IFERROR(IF(-SUM(AE$20:AE664)+AE$15&lt;0.000001,0,IF($C665&gt;='H-32A-WP06 - Debt Service'!#REF!,'H-32A-WP06 - Debt Service'!#REF!/12,0)),"-")</f>
        <v>0</v>
      </c>
      <c r="AF665" s="261">
        <f>IFERROR(IF(-SUM(AF$20:AF664)+AF$15&lt;0.000001,0,IF($C665&gt;='H-32A-WP06 - Debt Service'!#REF!,'H-32A-WP06 - Debt Service'!#REF!/12,0)),"-")</f>
        <v>0</v>
      </c>
      <c r="AH665" s="252">
        <f t="shared" si="44"/>
        <v>2072</v>
      </c>
      <c r="AI665" s="273">
        <f t="shared" si="46"/>
        <v>63098</v>
      </c>
      <c r="AJ665" s="273"/>
      <c r="AK665" s="261" t="str">
        <f>IFERROR(IF(-SUM(AK$20:AK664)+AK$15&lt;0.000001,0,IF($C665&gt;='H-32A-WP06 - Debt Service'!AH$24,'H-32A-WP06 - Debt Service'!AH$27/12,0)),"-")</f>
        <v>-</v>
      </c>
      <c r="AL665" s="261">
        <f>IFERROR(IF(-SUM(AL$20:AL664)+AL$15&lt;0.000001,0,IF($C665&gt;='H-32A-WP06 - Debt Service'!AI$24,'H-32A-WP06 - Debt Service'!AI$27/12,0)),"-")</f>
        <v>0</v>
      </c>
      <c r="AM665" s="261">
        <f>IFERROR(IF(-SUM(AM$20:AM664)+AM$15&lt;0.000001,0,IF($C665&gt;='H-32A-WP06 - Debt Service'!AJ$24,'H-32A-WP06 - Debt Service'!AJ$27/12,0)),"-")</f>
        <v>0</v>
      </c>
      <c r="AN665" s="261">
        <f>IFERROR(IF(-SUM(AN$20:AN664)+AN$15&lt;0.000001,0,IF($C665&gt;='H-32A-WP06 - Debt Service'!AK$24,'H-32A-WP06 - Debt Service'!AK$27/12,0)),"-")</f>
        <v>0</v>
      </c>
      <c r="AO665" s="261">
        <f>IFERROR(IF(-SUM(AO$20:AO664)+AO$15&lt;0.000001,0,IF($C665&gt;='H-32A-WP06 - Debt Service'!AL$24,'H-32A-WP06 - Debt Service'!AL$27/12,0)),"-")</f>
        <v>0</v>
      </c>
      <c r="AP665" s="261">
        <f>IFERROR(IF(-SUM(AP$20:AP664)+AP$15&lt;0.000001,0,IF($C665&gt;='H-32A-WP06 - Debt Service'!AM$24,'H-32A-WP06 - Debt Service'!AM$27/12,0)),"-")</f>
        <v>0</v>
      </c>
      <c r="AQ665" s="261">
        <f>IFERROR(IF(-SUM(AQ$20:AQ664)+AQ$15&lt;0.000001,0,IF($C665&gt;='H-32A-WP06 - Debt Service'!AN$24,'H-32A-WP06 - Debt Service'!AN$27/12,0)),"-")</f>
        <v>0</v>
      </c>
      <c r="AR665" s="261">
        <f>IFERROR(IF(-SUM(AR$20:AR664)+AR$15&lt;0.000001,0,IF($C665&gt;='H-32A-WP06 - Debt Service'!AO$24,'H-32A-WP06 - Debt Service'!AO$27/12,0)),"-")</f>
        <v>0</v>
      </c>
      <c r="AS665" s="261">
        <f>IFERROR(IF(-SUM(AS$20:AS664)+AS$15&lt;0.000001,0,IF($C665&gt;='H-32A-WP06 - Debt Service'!AP$24,'H-32A-WP06 - Debt Service'!AP$27/12,0)),"-")</f>
        <v>0</v>
      </c>
      <c r="AT665" s="261">
        <f>IFERROR(IF(-SUM(AT$20:AT664)+AT$15&lt;0.000001,0,IF($C665&gt;='H-32A-WP06 - Debt Service'!AQ$24,'H-32A-WP06 - Debt Service'!AQ$27/12,0)),"-")</f>
        <v>0</v>
      </c>
    </row>
    <row r="666" spans="2:46" x14ac:dyDescent="0.35">
      <c r="B666" s="252">
        <f t="shared" si="43"/>
        <v>2072</v>
      </c>
      <c r="C666" s="273">
        <f t="shared" si="45"/>
        <v>63129</v>
      </c>
      <c r="D666" s="273"/>
      <c r="E666" s="261">
        <f>IFERROR(IF(-SUM(E$20:E665)+E$15&lt;0.000001,0,IF($C666&gt;='H-32A-WP06 - Debt Service'!C$24,'H-32A-WP06 - Debt Service'!C$27/12,0)),"-")</f>
        <v>0</v>
      </c>
      <c r="F666" s="261">
        <f>IFERROR(IF(-SUM(F$20:F665)+F$15&lt;0.000001,0,IF($C666&gt;='H-32A-WP06 - Debt Service'!D$24,'H-32A-WP06 - Debt Service'!D$27/12,0)),"-")</f>
        <v>0</v>
      </c>
      <c r="G666" s="261">
        <f>IFERROR(IF(-SUM(G$20:G665)+G$15&lt;0.000001,0,IF($C666&gt;='H-32A-WP06 - Debt Service'!E$24,'H-32A-WP06 - Debt Service'!E$27/12,0)),"-")</f>
        <v>0</v>
      </c>
      <c r="H666" s="261">
        <f>IFERROR(IF(-SUM(H$20:H665)+H$15&lt;0.000001,0,IF($C666&gt;='H-32A-WP06 - Debt Service'!F$24,'H-32A-WP06 - Debt Service'!F$27/12,0)),"-")</f>
        <v>0</v>
      </c>
      <c r="I666" s="261">
        <f>IFERROR(IF(-SUM(I$20:I665)+I$15&lt;0.000001,0,IF($C666&gt;='H-32A-WP06 - Debt Service'!G$24,'H-32A-WP06 - Debt Service'!G$27/12,0)),"-")</f>
        <v>0</v>
      </c>
      <c r="J666" s="261">
        <f>IFERROR(IF(-SUM(J$20:J665)+J$15&lt;0.000001,0,IF($C666&gt;='H-32A-WP06 - Debt Service'!H$24,'H-32A-WP06 - Debt Service'!H$27/12,0)),"-")</f>
        <v>0</v>
      </c>
      <c r="K666" s="261">
        <f>IFERROR(IF(-SUM(K$20:K665)+K$15&lt;0.000001,0,IF($C666&gt;='H-32A-WP06 - Debt Service'!I$24,'H-32A-WP06 - Debt Service'!I$27/12,0)),"-")</f>
        <v>0</v>
      </c>
      <c r="L666" s="261">
        <f>IFERROR(IF(-SUM(L$20:L665)+L$15&lt;0.000001,0,IF($C666&gt;='H-32A-WP06 - Debt Service'!J$24,'H-32A-WP06 - Debt Service'!J$27/12,0)),"-")</f>
        <v>0</v>
      </c>
      <c r="M666" s="261">
        <f>IFERROR(IF(-SUM(M$20:M665)+M$15&lt;0.000001,0,IF($C666&gt;='H-32A-WP06 - Debt Service'!K$24,'H-32A-WP06 - Debt Service'!K$27/12,0)),"-")</f>
        <v>0</v>
      </c>
      <c r="N666" s="261"/>
      <c r="O666" s="261"/>
      <c r="P666" s="261">
        <f>IFERROR(IF(-SUM(P$20:P665)+P$15&lt;0.000001,0,IF($C666&gt;='H-32A-WP06 - Debt Service'!M$24,'H-32A-WP06 - Debt Service'!M$27/12,0)),"-")</f>
        <v>0</v>
      </c>
      <c r="Q666" s="261">
        <f>IFERROR(IF(-SUM(Q$20:Q665)+Q$15&lt;0.000001,0,IF($C666&gt;='H-32A-WP06 - Debt Service'!L$24,'H-32A-WP06 - Debt Service'!L$27/12,0)),"-")</f>
        <v>0</v>
      </c>
      <c r="R666" s="261">
        <f>IFERROR(IF(-SUM(R$20:R665)+R$15&lt;0.000001,0,IF($C666&gt;='H-32A-WP06 - Debt Service'!S$24,'H-32A-WP06 - Debt Service'!S$27/12,0)),"-")</f>
        <v>0</v>
      </c>
      <c r="S666" s="261">
        <f>IFERROR(IF(-SUM(S$20:S665)+S$15&lt;0.000001,0,IF($C666&gt;='H-32A-WP06 - Debt Service'!O$24,'H-32A-WP06 - Debt Service'!O$27/12,0)),"-")</f>
        <v>0</v>
      </c>
      <c r="T666" s="261">
        <f>IFERROR(IF(-SUM(T$20:T665)+T$15&lt;0.000001,0,IF($C666&gt;='H-32A-WP06 - Debt Service'!#REF!,'H-32A-WP06 - Debt Service'!#REF!/12,0)),"-")</f>
        <v>0</v>
      </c>
      <c r="U666" s="261">
        <f>IFERROR(IF(-SUM(U$20:U665)+U$15&lt;0.000001,0,IF($C666&gt;='H-32A-WP06 - Debt Service'!T$24,'H-32A-WP06 - Debt Service'!T$27/12,0)),"-")</f>
        <v>0</v>
      </c>
      <c r="V666" s="261">
        <f>IFERROR(IF(-SUM(V$20:V665)+V$15&lt;0.000001,0,IF($C666&gt;='H-32A-WP06 - Debt Service'!N$24,'H-32A-WP06 - Debt Service'!N$27/12,0)),"-")</f>
        <v>0</v>
      </c>
      <c r="W666" s="261">
        <f>IFERROR(IF(-SUM(W$20:W665)+W$15&lt;0.000001,0,IF($C666&gt;='H-32A-WP06 - Debt Service'!Q$24,'H-32A-WP06 - Debt Service'!Q$27/12,0)),"-")</f>
        <v>0</v>
      </c>
      <c r="X666" s="261">
        <f>IFERROR(IF(-SUM(X$20:X665)+X$15&lt;0.000001,0,IF($C666&gt;='H-32A-WP06 - Debt Service'!T$24,'H-32A-WP06 - Debt Service'!T$27/12,0)),"-")</f>
        <v>0</v>
      </c>
      <c r="Y666" s="261">
        <f>IFERROR(IF(-SUM(Y$20:Y665)+Y$15&lt;0.000001,0,IF($C666&gt;='H-32A-WP06 - Debt Service'!#REF!,'H-32A-WP06 - Debt Service'!#REF!/12,0)),"-")</f>
        <v>0</v>
      </c>
      <c r="Z666" s="261">
        <f>IFERROR(IF(-SUM(Z$20:Z665)+Z$15&lt;0.000001,0,IF($C666&gt;='H-32A-WP06 - Debt Service'!S$24,'H-32A-WP06 - Debt Service'!S$27/12,0)),"-")</f>
        <v>0</v>
      </c>
      <c r="AA666" s="261">
        <f>IFERROR(IF(-SUM(AA$20:AA665)+AA$15&lt;0.000001,0,IF($C666&gt;='H-32A-WP06 - Debt Service'!R$24,'H-32A-WP06 - Debt Service'!R$27/12,0)),"-")</f>
        <v>0</v>
      </c>
      <c r="AB666" s="261">
        <f>IFERROR(IF(-SUM(AB$20:AB665)+AB$15&lt;0.000001,0,IF($C666&gt;='H-32A-WP06 - Debt Service'!P$24,'H-32A-WP06 - Debt Service'!P$27/12,0)),"-")</f>
        <v>0</v>
      </c>
      <c r="AC666" s="261">
        <f>IFERROR(IF(-SUM(AC$20:AC665)+AC$15&lt;0.000001,0,IF($C666&gt;='H-32A-WP06 - Debt Service'!#REF!,'H-32A-WP06 - Debt Service'!#REF!/12,0)),"-")</f>
        <v>0</v>
      </c>
      <c r="AD666" s="261">
        <f>IFERROR(IF(-SUM(AD$20:AD665)+AD$15&lt;0.000001,0,IF($C666&gt;='H-32A-WP06 - Debt Service'!#REF!,'H-32A-WP06 - Debt Service'!#REF!/12,0)),"-")</f>
        <v>0</v>
      </c>
      <c r="AE666" s="261">
        <f>IFERROR(IF(-SUM(AE$20:AE665)+AE$15&lt;0.000001,0,IF($C666&gt;='H-32A-WP06 - Debt Service'!#REF!,'H-32A-WP06 - Debt Service'!#REF!/12,0)),"-")</f>
        <v>0</v>
      </c>
      <c r="AF666" s="261">
        <f>IFERROR(IF(-SUM(AF$20:AF665)+AF$15&lt;0.000001,0,IF($C666&gt;='H-32A-WP06 - Debt Service'!#REF!,'H-32A-WP06 - Debt Service'!#REF!/12,0)),"-")</f>
        <v>0</v>
      </c>
      <c r="AH666" s="252">
        <f t="shared" si="44"/>
        <v>2072</v>
      </c>
      <c r="AI666" s="273">
        <f t="shared" si="46"/>
        <v>63129</v>
      </c>
      <c r="AJ666" s="273"/>
      <c r="AK666" s="261" t="str">
        <f>IFERROR(IF(-SUM(AK$20:AK665)+AK$15&lt;0.000001,0,IF($C666&gt;='H-32A-WP06 - Debt Service'!AH$24,'H-32A-WP06 - Debt Service'!AH$27/12,0)),"-")</f>
        <v>-</v>
      </c>
      <c r="AL666" s="261">
        <f>IFERROR(IF(-SUM(AL$20:AL665)+AL$15&lt;0.000001,0,IF($C666&gt;='H-32A-WP06 - Debt Service'!AI$24,'H-32A-WP06 - Debt Service'!AI$27/12,0)),"-")</f>
        <v>0</v>
      </c>
      <c r="AM666" s="261">
        <f>IFERROR(IF(-SUM(AM$20:AM665)+AM$15&lt;0.000001,0,IF($C666&gt;='H-32A-WP06 - Debt Service'!AJ$24,'H-32A-WP06 - Debt Service'!AJ$27/12,0)),"-")</f>
        <v>0</v>
      </c>
      <c r="AN666" s="261">
        <f>IFERROR(IF(-SUM(AN$20:AN665)+AN$15&lt;0.000001,0,IF($C666&gt;='H-32A-WP06 - Debt Service'!AK$24,'H-32A-WP06 - Debt Service'!AK$27/12,0)),"-")</f>
        <v>0</v>
      </c>
      <c r="AO666" s="261">
        <f>IFERROR(IF(-SUM(AO$20:AO665)+AO$15&lt;0.000001,0,IF($C666&gt;='H-32A-WP06 - Debt Service'!AL$24,'H-32A-WP06 - Debt Service'!AL$27/12,0)),"-")</f>
        <v>0</v>
      </c>
      <c r="AP666" s="261">
        <f>IFERROR(IF(-SUM(AP$20:AP665)+AP$15&lt;0.000001,0,IF($C666&gt;='H-32A-WP06 - Debt Service'!AM$24,'H-32A-WP06 - Debt Service'!AM$27/12,0)),"-")</f>
        <v>0</v>
      </c>
      <c r="AQ666" s="261">
        <f>IFERROR(IF(-SUM(AQ$20:AQ665)+AQ$15&lt;0.000001,0,IF($C666&gt;='H-32A-WP06 - Debt Service'!AN$24,'H-32A-WP06 - Debt Service'!AN$27/12,0)),"-")</f>
        <v>0</v>
      </c>
      <c r="AR666" s="261">
        <f>IFERROR(IF(-SUM(AR$20:AR665)+AR$15&lt;0.000001,0,IF($C666&gt;='H-32A-WP06 - Debt Service'!AO$24,'H-32A-WP06 - Debt Service'!AO$27/12,0)),"-")</f>
        <v>0</v>
      </c>
      <c r="AS666" s="261">
        <f>IFERROR(IF(-SUM(AS$20:AS665)+AS$15&lt;0.000001,0,IF($C666&gt;='H-32A-WP06 - Debt Service'!AP$24,'H-32A-WP06 - Debt Service'!AP$27/12,0)),"-")</f>
        <v>0</v>
      </c>
      <c r="AT666" s="261">
        <f>IFERROR(IF(-SUM(AT$20:AT665)+AT$15&lt;0.000001,0,IF($C666&gt;='H-32A-WP06 - Debt Service'!AQ$24,'H-32A-WP06 - Debt Service'!AQ$27/12,0)),"-")</f>
        <v>0</v>
      </c>
    </row>
    <row r="667" spans="2:46" x14ac:dyDescent="0.35">
      <c r="B667" s="252">
        <f t="shared" si="43"/>
        <v>2072</v>
      </c>
      <c r="C667" s="273">
        <f t="shared" si="45"/>
        <v>63159</v>
      </c>
      <c r="D667" s="273"/>
      <c r="E667" s="261">
        <f>IFERROR(IF(-SUM(E$20:E666)+E$15&lt;0.000001,0,IF($C667&gt;='H-32A-WP06 - Debt Service'!C$24,'H-32A-WP06 - Debt Service'!C$27/12,0)),"-")</f>
        <v>0</v>
      </c>
      <c r="F667" s="261">
        <f>IFERROR(IF(-SUM(F$20:F666)+F$15&lt;0.000001,0,IF($C667&gt;='H-32A-WP06 - Debt Service'!D$24,'H-32A-WP06 - Debt Service'!D$27/12,0)),"-")</f>
        <v>0</v>
      </c>
      <c r="G667" s="261">
        <f>IFERROR(IF(-SUM(G$20:G666)+G$15&lt;0.000001,0,IF($C667&gt;='H-32A-WP06 - Debt Service'!E$24,'H-32A-WP06 - Debt Service'!E$27/12,0)),"-")</f>
        <v>0</v>
      </c>
      <c r="H667" s="261">
        <f>IFERROR(IF(-SUM(H$20:H666)+H$15&lt;0.000001,0,IF($C667&gt;='H-32A-WP06 - Debt Service'!F$24,'H-32A-WP06 - Debt Service'!F$27/12,0)),"-")</f>
        <v>0</v>
      </c>
      <c r="I667" s="261">
        <f>IFERROR(IF(-SUM(I$20:I666)+I$15&lt;0.000001,0,IF($C667&gt;='H-32A-WP06 - Debt Service'!G$24,'H-32A-WP06 - Debt Service'!G$27/12,0)),"-")</f>
        <v>0</v>
      </c>
      <c r="J667" s="261">
        <f>IFERROR(IF(-SUM(J$20:J666)+J$15&lt;0.000001,0,IF($C667&gt;='H-32A-WP06 - Debt Service'!H$24,'H-32A-WP06 - Debt Service'!H$27/12,0)),"-")</f>
        <v>0</v>
      </c>
      <c r="K667" s="261">
        <f>IFERROR(IF(-SUM(K$20:K666)+K$15&lt;0.000001,0,IF($C667&gt;='H-32A-WP06 - Debt Service'!I$24,'H-32A-WP06 - Debt Service'!I$27/12,0)),"-")</f>
        <v>0</v>
      </c>
      <c r="L667" s="261">
        <f>IFERROR(IF(-SUM(L$20:L666)+L$15&lt;0.000001,0,IF($C667&gt;='H-32A-WP06 - Debt Service'!J$24,'H-32A-WP06 - Debt Service'!J$27/12,0)),"-")</f>
        <v>0</v>
      </c>
      <c r="M667" s="261">
        <f>IFERROR(IF(-SUM(M$20:M666)+M$15&lt;0.000001,0,IF($C667&gt;='H-32A-WP06 - Debt Service'!K$24,'H-32A-WP06 - Debt Service'!K$27/12,0)),"-")</f>
        <v>0</v>
      </c>
      <c r="N667" s="261"/>
      <c r="O667" s="261"/>
      <c r="P667" s="261">
        <f>IFERROR(IF(-SUM(P$20:P666)+P$15&lt;0.000001,0,IF($C667&gt;='H-32A-WP06 - Debt Service'!M$24,'H-32A-WP06 - Debt Service'!M$27/12,0)),"-")</f>
        <v>0</v>
      </c>
      <c r="Q667" s="261">
        <f>IFERROR(IF(-SUM(Q$20:Q666)+Q$15&lt;0.000001,0,IF($C667&gt;='H-32A-WP06 - Debt Service'!L$24,'H-32A-WP06 - Debt Service'!L$27/12,0)),"-")</f>
        <v>0</v>
      </c>
      <c r="R667" s="261">
        <f>IFERROR(IF(-SUM(R$20:R666)+R$15&lt;0.000001,0,IF($C667&gt;='H-32A-WP06 - Debt Service'!S$24,'H-32A-WP06 - Debt Service'!S$27/12,0)),"-")</f>
        <v>0</v>
      </c>
      <c r="S667" s="261">
        <f>IFERROR(IF(-SUM(S$20:S666)+S$15&lt;0.000001,0,IF($C667&gt;='H-32A-WP06 - Debt Service'!O$24,'H-32A-WP06 - Debt Service'!O$27/12,0)),"-")</f>
        <v>0</v>
      </c>
      <c r="T667" s="261">
        <f>IFERROR(IF(-SUM(T$20:T666)+T$15&lt;0.000001,0,IF($C667&gt;='H-32A-WP06 - Debt Service'!#REF!,'H-32A-WP06 - Debt Service'!#REF!/12,0)),"-")</f>
        <v>0</v>
      </c>
      <c r="U667" s="261">
        <f>IFERROR(IF(-SUM(U$20:U666)+U$15&lt;0.000001,0,IF($C667&gt;='H-32A-WP06 - Debt Service'!T$24,'H-32A-WP06 - Debt Service'!T$27/12,0)),"-")</f>
        <v>0</v>
      </c>
      <c r="V667" s="261">
        <f>IFERROR(IF(-SUM(V$20:V666)+V$15&lt;0.000001,0,IF($C667&gt;='H-32A-WP06 - Debt Service'!N$24,'H-32A-WP06 - Debt Service'!N$27/12,0)),"-")</f>
        <v>0</v>
      </c>
      <c r="W667" s="261">
        <f>IFERROR(IF(-SUM(W$20:W666)+W$15&lt;0.000001,0,IF($C667&gt;='H-32A-WP06 - Debt Service'!Q$24,'H-32A-WP06 - Debt Service'!Q$27/12,0)),"-")</f>
        <v>0</v>
      </c>
      <c r="X667" s="261">
        <f>IFERROR(IF(-SUM(X$20:X666)+X$15&lt;0.000001,0,IF($C667&gt;='H-32A-WP06 - Debt Service'!T$24,'H-32A-WP06 - Debt Service'!T$27/12,0)),"-")</f>
        <v>0</v>
      </c>
      <c r="Y667" s="261">
        <f>IFERROR(IF(-SUM(Y$20:Y666)+Y$15&lt;0.000001,0,IF($C667&gt;='H-32A-WP06 - Debt Service'!#REF!,'H-32A-WP06 - Debt Service'!#REF!/12,0)),"-")</f>
        <v>0</v>
      </c>
      <c r="Z667" s="261">
        <f>IFERROR(IF(-SUM(Z$20:Z666)+Z$15&lt;0.000001,0,IF($C667&gt;='H-32A-WP06 - Debt Service'!S$24,'H-32A-WP06 - Debt Service'!S$27/12,0)),"-")</f>
        <v>0</v>
      </c>
      <c r="AA667" s="261">
        <f>IFERROR(IF(-SUM(AA$20:AA666)+AA$15&lt;0.000001,0,IF($C667&gt;='H-32A-WP06 - Debt Service'!R$24,'H-32A-WP06 - Debt Service'!R$27/12,0)),"-")</f>
        <v>0</v>
      </c>
      <c r="AB667" s="261">
        <f>IFERROR(IF(-SUM(AB$20:AB666)+AB$15&lt;0.000001,0,IF($C667&gt;='H-32A-WP06 - Debt Service'!P$24,'H-32A-WP06 - Debt Service'!P$27/12,0)),"-")</f>
        <v>0</v>
      </c>
      <c r="AC667" s="261">
        <f>IFERROR(IF(-SUM(AC$20:AC666)+AC$15&lt;0.000001,0,IF($C667&gt;='H-32A-WP06 - Debt Service'!#REF!,'H-32A-WP06 - Debt Service'!#REF!/12,0)),"-")</f>
        <v>0</v>
      </c>
      <c r="AD667" s="261">
        <f>IFERROR(IF(-SUM(AD$20:AD666)+AD$15&lt;0.000001,0,IF($C667&gt;='H-32A-WP06 - Debt Service'!#REF!,'H-32A-WP06 - Debt Service'!#REF!/12,0)),"-")</f>
        <v>0</v>
      </c>
      <c r="AE667" s="261">
        <f>IFERROR(IF(-SUM(AE$20:AE666)+AE$15&lt;0.000001,0,IF($C667&gt;='H-32A-WP06 - Debt Service'!#REF!,'H-32A-WP06 - Debt Service'!#REF!/12,0)),"-")</f>
        <v>0</v>
      </c>
      <c r="AF667" s="261">
        <f>IFERROR(IF(-SUM(AF$20:AF666)+AF$15&lt;0.000001,0,IF($C667&gt;='H-32A-WP06 - Debt Service'!#REF!,'H-32A-WP06 - Debt Service'!#REF!/12,0)),"-")</f>
        <v>0</v>
      </c>
      <c r="AH667" s="252">
        <f t="shared" si="44"/>
        <v>2072</v>
      </c>
      <c r="AI667" s="273">
        <f t="shared" si="46"/>
        <v>63159</v>
      </c>
      <c r="AJ667" s="273"/>
      <c r="AK667" s="261" t="str">
        <f>IFERROR(IF(-SUM(AK$20:AK666)+AK$15&lt;0.000001,0,IF($C667&gt;='H-32A-WP06 - Debt Service'!AH$24,'H-32A-WP06 - Debt Service'!AH$27/12,0)),"-")</f>
        <v>-</v>
      </c>
      <c r="AL667" s="261">
        <f>IFERROR(IF(-SUM(AL$20:AL666)+AL$15&lt;0.000001,0,IF($C667&gt;='H-32A-WP06 - Debt Service'!AI$24,'H-32A-WP06 - Debt Service'!AI$27/12,0)),"-")</f>
        <v>0</v>
      </c>
      <c r="AM667" s="261">
        <f>IFERROR(IF(-SUM(AM$20:AM666)+AM$15&lt;0.000001,0,IF($C667&gt;='H-32A-WP06 - Debt Service'!AJ$24,'H-32A-WP06 - Debt Service'!AJ$27/12,0)),"-")</f>
        <v>0</v>
      </c>
      <c r="AN667" s="261">
        <f>IFERROR(IF(-SUM(AN$20:AN666)+AN$15&lt;0.000001,0,IF($C667&gt;='H-32A-WP06 - Debt Service'!AK$24,'H-32A-WP06 - Debt Service'!AK$27/12,0)),"-")</f>
        <v>0</v>
      </c>
      <c r="AO667" s="261">
        <f>IFERROR(IF(-SUM(AO$20:AO666)+AO$15&lt;0.000001,0,IF($C667&gt;='H-32A-WP06 - Debt Service'!AL$24,'H-32A-WP06 - Debt Service'!AL$27/12,0)),"-")</f>
        <v>0</v>
      </c>
      <c r="AP667" s="261">
        <f>IFERROR(IF(-SUM(AP$20:AP666)+AP$15&lt;0.000001,0,IF($C667&gt;='H-32A-WP06 - Debt Service'!AM$24,'H-32A-WP06 - Debt Service'!AM$27/12,0)),"-")</f>
        <v>0</v>
      </c>
      <c r="AQ667" s="261">
        <f>IFERROR(IF(-SUM(AQ$20:AQ666)+AQ$15&lt;0.000001,0,IF($C667&gt;='H-32A-WP06 - Debt Service'!AN$24,'H-32A-WP06 - Debt Service'!AN$27/12,0)),"-")</f>
        <v>0</v>
      </c>
      <c r="AR667" s="261">
        <f>IFERROR(IF(-SUM(AR$20:AR666)+AR$15&lt;0.000001,0,IF($C667&gt;='H-32A-WP06 - Debt Service'!AO$24,'H-32A-WP06 - Debt Service'!AO$27/12,0)),"-")</f>
        <v>0</v>
      </c>
      <c r="AS667" s="261">
        <f>IFERROR(IF(-SUM(AS$20:AS666)+AS$15&lt;0.000001,0,IF($C667&gt;='H-32A-WP06 - Debt Service'!AP$24,'H-32A-WP06 - Debt Service'!AP$27/12,0)),"-")</f>
        <v>0</v>
      </c>
      <c r="AT667" s="261">
        <f>IFERROR(IF(-SUM(AT$20:AT666)+AT$15&lt;0.000001,0,IF($C667&gt;='H-32A-WP06 - Debt Service'!AQ$24,'H-32A-WP06 - Debt Service'!AQ$27/12,0)),"-")</f>
        <v>0</v>
      </c>
    </row>
    <row r="668" spans="2:46" x14ac:dyDescent="0.35">
      <c r="B668" s="252">
        <f t="shared" si="43"/>
        <v>2073</v>
      </c>
      <c r="C668" s="273">
        <f t="shared" si="45"/>
        <v>63190</v>
      </c>
      <c r="D668" s="273"/>
      <c r="E668" s="261">
        <f>IFERROR(IF(-SUM(E$20:E667)+E$15&lt;0.000001,0,IF($C668&gt;='H-32A-WP06 - Debt Service'!C$24,'H-32A-WP06 - Debt Service'!C$27/12,0)),"-")</f>
        <v>0</v>
      </c>
      <c r="F668" s="261">
        <f>IFERROR(IF(-SUM(F$20:F667)+F$15&lt;0.000001,0,IF($C668&gt;='H-32A-WP06 - Debt Service'!D$24,'H-32A-WP06 - Debt Service'!D$27/12,0)),"-")</f>
        <v>0</v>
      </c>
      <c r="G668" s="261">
        <f>IFERROR(IF(-SUM(G$20:G667)+G$15&lt;0.000001,0,IF($C668&gt;='H-32A-WP06 - Debt Service'!E$24,'H-32A-WP06 - Debt Service'!E$27/12,0)),"-")</f>
        <v>0</v>
      </c>
      <c r="H668" s="261">
        <f>IFERROR(IF(-SUM(H$20:H667)+H$15&lt;0.000001,0,IF($C668&gt;='H-32A-WP06 - Debt Service'!F$24,'H-32A-WP06 - Debt Service'!F$27/12,0)),"-")</f>
        <v>0</v>
      </c>
      <c r="I668" s="261">
        <f>IFERROR(IF(-SUM(I$20:I667)+I$15&lt;0.000001,0,IF($C668&gt;='H-32A-WP06 - Debt Service'!G$24,'H-32A-WP06 - Debt Service'!G$27/12,0)),"-")</f>
        <v>0</v>
      </c>
      <c r="J668" s="261">
        <f>IFERROR(IF(-SUM(J$20:J667)+J$15&lt;0.000001,0,IF($C668&gt;='H-32A-WP06 - Debt Service'!H$24,'H-32A-WP06 - Debt Service'!H$27/12,0)),"-")</f>
        <v>0</v>
      </c>
      <c r="K668" s="261">
        <f>IFERROR(IF(-SUM(K$20:K667)+K$15&lt;0.000001,0,IF($C668&gt;='H-32A-WP06 - Debt Service'!I$24,'H-32A-WP06 - Debt Service'!I$27/12,0)),"-")</f>
        <v>0</v>
      </c>
      <c r="L668" s="261">
        <f>IFERROR(IF(-SUM(L$20:L667)+L$15&lt;0.000001,0,IF($C668&gt;='H-32A-WP06 - Debt Service'!J$24,'H-32A-WP06 - Debt Service'!J$27/12,0)),"-")</f>
        <v>0</v>
      </c>
      <c r="M668" s="261">
        <f>IFERROR(IF(-SUM(M$20:M667)+M$15&lt;0.000001,0,IF($C668&gt;='H-32A-WP06 - Debt Service'!K$24,'H-32A-WP06 - Debt Service'!K$27/12,0)),"-")</f>
        <v>0</v>
      </c>
      <c r="N668" s="261"/>
      <c r="O668" s="261"/>
      <c r="P668" s="261">
        <f>IFERROR(IF(-SUM(P$20:P667)+P$15&lt;0.000001,0,IF($C668&gt;='H-32A-WP06 - Debt Service'!M$24,'H-32A-WP06 - Debt Service'!M$27/12,0)),"-")</f>
        <v>0</v>
      </c>
      <c r="Q668" s="261">
        <f>IFERROR(IF(-SUM(Q$20:Q667)+Q$15&lt;0.000001,0,IF($C668&gt;='H-32A-WP06 - Debt Service'!L$24,'H-32A-WP06 - Debt Service'!L$27/12,0)),"-")</f>
        <v>0</v>
      </c>
      <c r="R668" s="261">
        <f>IFERROR(IF(-SUM(R$20:R667)+R$15&lt;0.000001,0,IF($C668&gt;='H-32A-WP06 - Debt Service'!S$24,'H-32A-WP06 - Debt Service'!S$27/12,0)),"-")</f>
        <v>0</v>
      </c>
      <c r="S668" s="261">
        <f>IFERROR(IF(-SUM(S$20:S667)+S$15&lt;0.000001,0,IF($C668&gt;='H-32A-WP06 - Debt Service'!O$24,'H-32A-WP06 - Debt Service'!O$27/12,0)),"-")</f>
        <v>0</v>
      </c>
      <c r="T668" s="261">
        <f>IFERROR(IF(-SUM(T$20:T667)+T$15&lt;0.000001,0,IF($C668&gt;='H-32A-WP06 - Debt Service'!#REF!,'H-32A-WP06 - Debt Service'!#REF!/12,0)),"-")</f>
        <v>0</v>
      </c>
      <c r="U668" s="261">
        <f>IFERROR(IF(-SUM(U$20:U667)+U$15&lt;0.000001,0,IF($C668&gt;='H-32A-WP06 - Debt Service'!T$24,'H-32A-WP06 - Debt Service'!T$27/12,0)),"-")</f>
        <v>0</v>
      </c>
      <c r="V668" s="261">
        <f>IFERROR(IF(-SUM(V$20:V667)+V$15&lt;0.000001,0,IF($C668&gt;='H-32A-WP06 - Debt Service'!N$24,'H-32A-WP06 - Debt Service'!N$27/12,0)),"-")</f>
        <v>0</v>
      </c>
      <c r="W668" s="261">
        <f>IFERROR(IF(-SUM(W$20:W667)+W$15&lt;0.000001,0,IF($C668&gt;='H-32A-WP06 - Debt Service'!Q$24,'H-32A-WP06 - Debt Service'!Q$27/12,0)),"-")</f>
        <v>0</v>
      </c>
      <c r="X668" s="261">
        <f>IFERROR(IF(-SUM(X$20:X667)+X$15&lt;0.000001,0,IF($C668&gt;='H-32A-WP06 - Debt Service'!T$24,'H-32A-WP06 - Debt Service'!T$27/12,0)),"-")</f>
        <v>0</v>
      </c>
      <c r="Y668" s="261">
        <f>IFERROR(IF(-SUM(Y$20:Y667)+Y$15&lt;0.000001,0,IF($C668&gt;='H-32A-WP06 - Debt Service'!#REF!,'H-32A-WP06 - Debt Service'!#REF!/12,0)),"-")</f>
        <v>0</v>
      </c>
      <c r="Z668" s="261">
        <f>IFERROR(IF(-SUM(Z$20:Z667)+Z$15&lt;0.000001,0,IF($C668&gt;='H-32A-WP06 - Debt Service'!S$24,'H-32A-WP06 - Debt Service'!S$27/12,0)),"-")</f>
        <v>0</v>
      </c>
      <c r="AA668" s="261">
        <f>IFERROR(IF(-SUM(AA$20:AA667)+AA$15&lt;0.000001,0,IF($C668&gt;='H-32A-WP06 - Debt Service'!R$24,'H-32A-WP06 - Debt Service'!R$27/12,0)),"-")</f>
        <v>0</v>
      </c>
      <c r="AB668" s="261">
        <f>IFERROR(IF(-SUM(AB$20:AB667)+AB$15&lt;0.000001,0,IF($C668&gt;='H-32A-WP06 - Debt Service'!P$24,'H-32A-WP06 - Debt Service'!P$27/12,0)),"-")</f>
        <v>0</v>
      </c>
      <c r="AC668" s="261">
        <f>IFERROR(IF(-SUM(AC$20:AC667)+AC$15&lt;0.000001,0,IF($C668&gt;='H-32A-WP06 - Debt Service'!#REF!,'H-32A-WP06 - Debt Service'!#REF!/12,0)),"-")</f>
        <v>0</v>
      </c>
      <c r="AD668" s="261">
        <f>IFERROR(IF(-SUM(AD$20:AD667)+AD$15&lt;0.000001,0,IF($C668&gt;='H-32A-WP06 - Debt Service'!#REF!,'H-32A-WP06 - Debt Service'!#REF!/12,0)),"-")</f>
        <v>0</v>
      </c>
      <c r="AE668" s="261">
        <f>IFERROR(IF(-SUM(AE$20:AE667)+AE$15&lt;0.000001,0,IF($C668&gt;='H-32A-WP06 - Debt Service'!#REF!,'H-32A-WP06 - Debt Service'!#REF!/12,0)),"-")</f>
        <v>0</v>
      </c>
      <c r="AF668" s="261">
        <f>IFERROR(IF(-SUM(AF$20:AF667)+AF$15&lt;0.000001,0,IF($C668&gt;='H-32A-WP06 - Debt Service'!#REF!,'H-32A-WP06 - Debt Service'!#REF!/12,0)),"-")</f>
        <v>0</v>
      </c>
      <c r="AH668" s="252">
        <f t="shared" si="44"/>
        <v>2073</v>
      </c>
      <c r="AI668" s="273">
        <f t="shared" si="46"/>
        <v>63190</v>
      </c>
      <c r="AJ668" s="273"/>
      <c r="AK668" s="261" t="str">
        <f>IFERROR(IF(-SUM(AK$20:AK667)+AK$15&lt;0.000001,0,IF($C668&gt;='H-32A-WP06 - Debt Service'!AH$24,'H-32A-WP06 - Debt Service'!AH$27/12,0)),"-")</f>
        <v>-</v>
      </c>
      <c r="AL668" s="261">
        <f>IFERROR(IF(-SUM(AL$20:AL667)+AL$15&lt;0.000001,0,IF($C668&gt;='H-32A-WP06 - Debt Service'!AI$24,'H-32A-WP06 - Debt Service'!AI$27/12,0)),"-")</f>
        <v>0</v>
      </c>
      <c r="AM668" s="261">
        <f>IFERROR(IF(-SUM(AM$20:AM667)+AM$15&lt;0.000001,0,IF($C668&gt;='H-32A-WP06 - Debt Service'!AJ$24,'H-32A-WP06 - Debt Service'!AJ$27/12,0)),"-")</f>
        <v>0</v>
      </c>
      <c r="AN668" s="261">
        <f>IFERROR(IF(-SUM(AN$20:AN667)+AN$15&lt;0.000001,0,IF($C668&gt;='H-32A-WP06 - Debt Service'!AK$24,'H-32A-WP06 - Debt Service'!AK$27/12,0)),"-")</f>
        <v>0</v>
      </c>
      <c r="AO668" s="261">
        <f>IFERROR(IF(-SUM(AO$20:AO667)+AO$15&lt;0.000001,0,IF($C668&gt;='H-32A-WP06 - Debt Service'!AL$24,'H-32A-WP06 - Debt Service'!AL$27/12,0)),"-")</f>
        <v>0</v>
      </c>
      <c r="AP668" s="261">
        <f>IFERROR(IF(-SUM(AP$20:AP667)+AP$15&lt;0.000001,0,IF($C668&gt;='H-32A-WP06 - Debt Service'!AM$24,'H-32A-WP06 - Debt Service'!AM$27/12,0)),"-")</f>
        <v>0</v>
      </c>
      <c r="AQ668" s="261">
        <f>IFERROR(IF(-SUM(AQ$20:AQ667)+AQ$15&lt;0.000001,0,IF($C668&gt;='H-32A-WP06 - Debt Service'!AN$24,'H-32A-WP06 - Debt Service'!AN$27/12,0)),"-")</f>
        <v>0</v>
      </c>
      <c r="AR668" s="261">
        <f>IFERROR(IF(-SUM(AR$20:AR667)+AR$15&lt;0.000001,0,IF($C668&gt;='H-32A-WP06 - Debt Service'!AO$24,'H-32A-WP06 - Debt Service'!AO$27/12,0)),"-")</f>
        <v>0</v>
      </c>
      <c r="AS668" s="261">
        <f>IFERROR(IF(-SUM(AS$20:AS667)+AS$15&lt;0.000001,0,IF($C668&gt;='H-32A-WP06 - Debt Service'!AP$24,'H-32A-WP06 - Debt Service'!AP$27/12,0)),"-")</f>
        <v>0</v>
      </c>
      <c r="AT668" s="261">
        <f>IFERROR(IF(-SUM(AT$20:AT667)+AT$15&lt;0.000001,0,IF($C668&gt;='H-32A-WP06 - Debt Service'!AQ$24,'H-32A-WP06 - Debt Service'!AQ$27/12,0)),"-")</f>
        <v>0</v>
      </c>
    </row>
    <row r="669" spans="2:46" x14ac:dyDescent="0.35">
      <c r="B669" s="252">
        <f t="shared" si="43"/>
        <v>2073</v>
      </c>
      <c r="C669" s="273">
        <f t="shared" si="45"/>
        <v>63221</v>
      </c>
      <c r="D669" s="273"/>
      <c r="E669" s="261">
        <f>IFERROR(IF(-SUM(E$20:E668)+E$15&lt;0.000001,0,IF($C669&gt;='H-32A-WP06 - Debt Service'!C$24,'H-32A-WP06 - Debt Service'!C$27/12,0)),"-")</f>
        <v>0</v>
      </c>
      <c r="F669" s="261">
        <f>IFERROR(IF(-SUM(F$20:F668)+F$15&lt;0.000001,0,IF($C669&gt;='H-32A-WP06 - Debt Service'!D$24,'H-32A-WP06 - Debt Service'!D$27/12,0)),"-")</f>
        <v>0</v>
      </c>
      <c r="G669" s="261">
        <f>IFERROR(IF(-SUM(G$20:G668)+G$15&lt;0.000001,0,IF($C669&gt;='H-32A-WP06 - Debt Service'!E$24,'H-32A-WP06 - Debt Service'!E$27/12,0)),"-")</f>
        <v>0</v>
      </c>
      <c r="H669" s="261">
        <f>IFERROR(IF(-SUM(H$20:H668)+H$15&lt;0.000001,0,IF($C669&gt;='H-32A-WP06 - Debt Service'!F$24,'H-32A-WP06 - Debt Service'!F$27/12,0)),"-")</f>
        <v>0</v>
      </c>
      <c r="I669" s="261">
        <f>IFERROR(IF(-SUM(I$20:I668)+I$15&lt;0.000001,0,IF($C669&gt;='H-32A-WP06 - Debt Service'!G$24,'H-32A-WP06 - Debt Service'!G$27/12,0)),"-")</f>
        <v>0</v>
      </c>
      <c r="J669" s="261">
        <f>IFERROR(IF(-SUM(J$20:J668)+J$15&lt;0.000001,0,IF($C669&gt;='H-32A-WP06 - Debt Service'!H$24,'H-32A-WP06 - Debt Service'!H$27/12,0)),"-")</f>
        <v>0</v>
      </c>
      <c r="K669" s="261">
        <f>IFERROR(IF(-SUM(K$20:K668)+K$15&lt;0.000001,0,IF($C669&gt;='H-32A-WP06 - Debt Service'!I$24,'H-32A-WP06 - Debt Service'!I$27/12,0)),"-")</f>
        <v>0</v>
      </c>
      <c r="L669" s="261">
        <f>IFERROR(IF(-SUM(L$20:L668)+L$15&lt;0.000001,0,IF($C669&gt;='H-32A-WP06 - Debt Service'!J$24,'H-32A-WP06 - Debt Service'!J$27/12,0)),"-")</f>
        <v>0</v>
      </c>
      <c r="M669" s="261">
        <f>IFERROR(IF(-SUM(M$20:M668)+M$15&lt;0.000001,0,IF($C669&gt;='H-32A-WP06 - Debt Service'!K$24,'H-32A-WP06 - Debt Service'!K$27/12,0)),"-")</f>
        <v>0</v>
      </c>
      <c r="N669" s="261"/>
      <c r="O669" s="261"/>
      <c r="P669" s="261">
        <f>IFERROR(IF(-SUM(P$20:P668)+P$15&lt;0.000001,0,IF($C669&gt;='H-32A-WP06 - Debt Service'!M$24,'H-32A-WP06 - Debt Service'!M$27/12,0)),"-")</f>
        <v>0</v>
      </c>
      <c r="Q669" s="261">
        <f>IFERROR(IF(-SUM(Q$20:Q668)+Q$15&lt;0.000001,0,IF($C669&gt;='H-32A-WP06 - Debt Service'!L$24,'H-32A-WP06 - Debt Service'!L$27/12,0)),"-")</f>
        <v>0</v>
      </c>
      <c r="R669" s="261">
        <f>IFERROR(IF(-SUM(R$20:R668)+R$15&lt;0.000001,0,IF($C669&gt;='H-32A-WP06 - Debt Service'!S$24,'H-32A-WP06 - Debt Service'!S$27/12,0)),"-")</f>
        <v>0</v>
      </c>
      <c r="S669" s="261">
        <f>IFERROR(IF(-SUM(S$20:S668)+S$15&lt;0.000001,0,IF($C669&gt;='H-32A-WP06 - Debt Service'!O$24,'H-32A-WP06 - Debt Service'!O$27/12,0)),"-")</f>
        <v>0</v>
      </c>
      <c r="T669" s="261">
        <f>IFERROR(IF(-SUM(T$20:T668)+T$15&lt;0.000001,0,IF($C669&gt;='H-32A-WP06 - Debt Service'!#REF!,'H-32A-WP06 - Debt Service'!#REF!/12,0)),"-")</f>
        <v>0</v>
      </c>
      <c r="U669" s="261">
        <f>IFERROR(IF(-SUM(U$20:U668)+U$15&lt;0.000001,0,IF($C669&gt;='H-32A-WP06 - Debt Service'!T$24,'H-32A-WP06 - Debt Service'!T$27/12,0)),"-")</f>
        <v>0</v>
      </c>
      <c r="V669" s="261">
        <f>IFERROR(IF(-SUM(V$20:V668)+V$15&lt;0.000001,0,IF($C669&gt;='H-32A-WP06 - Debt Service'!N$24,'H-32A-WP06 - Debt Service'!N$27/12,0)),"-")</f>
        <v>0</v>
      </c>
      <c r="W669" s="261">
        <f>IFERROR(IF(-SUM(W$20:W668)+W$15&lt;0.000001,0,IF($C669&gt;='H-32A-WP06 - Debt Service'!Q$24,'H-32A-WP06 - Debt Service'!Q$27/12,0)),"-")</f>
        <v>0</v>
      </c>
      <c r="X669" s="261">
        <f>IFERROR(IF(-SUM(X$20:X668)+X$15&lt;0.000001,0,IF($C669&gt;='H-32A-WP06 - Debt Service'!T$24,'H-32A-WP06 - Debt Service'!T$27/12,0)),"-")</f>
        <v>0</v>
      </c>
      <c r="Y669" s="261">
        <f>IFERROR(IF(-SUM(Y$20:Y668)+Y$15&lt;0.000001,0,IF($C669&gt;='H-32A-WP06 - Debt Service'!#REF!,'H-32A-WP06 - Debt Service'!#REF!/12,0)),"-")</f>
        <v>0</v>
      </c>
      <c r="Z669" s="261">
        <f>IFERROR(IF(-SUM(Z$20:Z668)+Z$15&lt;0.000001,0,IF($C669&gt;='H-32A-WP06 - Debt Service'!S$24,'H-32A-WP06 - Debt Service'!S$27/12,0)),"-")</f>
        <v>0</v>
      </c>
      <c r="AA669" s="261">
        <f>IFERROR(IF(-SUM(AA$20:AA668)+AA$15&lt;0.000001,0,IF($C669&gt;='H-32A-WP06 - Debt Service'!R$24,'H-32A-WP06 - Debt Service'!R$27/12,0)),"-")</f>
        <v>0</v>
      </c>
      <c r="AB669" s="261">
        <f>IFERROR(IF(-SUM(AB$20:AB668)+AB$15&lt;0.000001,0,IF($C669&gt;='H-32A-WP06 - Debt Service'!P$24,'H-32A-WP06 - Debt Service'!P$27/12,0)),"-")</f>
        <v>0</v>
      </c>
      <c r="AC669" s="261">
        <f>IFERROR(IF(-SUM(AC$20:AC668)+AC$15&lt;0.000001,0,IF($C669&gt;='H-32A-WP06 - Debt Service'!#REF!,'H-32A-WP06 - Debt Service'!#REF!/12,0)),"-")</f>
        <v>0</v>
      </c>
      <c r="AD669" s="261">
        <f>IFERROR(IF(-SUM(AD$20:AD668)+AD$15&lt;0.000001,0,IF($C669&gt;='H-32A-WP06 - Debt Service'!#REF!,'H-32A-WP06 - Debt Service'!#REF!/12,0)),"-")</f>
        <v>0</v>
      </c>
      <c r="AE669" s="261">
        <f>IFERROR(IF(-SUM(AE$20:AE668)+AE$15&lt;0.000001,0,IF($C669&gt;='H-32A-WP06 - Debt Service'!#REF!,'H-32A-WP06 - Debt Service'!#REF!/12,0)),"-")</f>
        <v>0</v>
      </c>
      <c r="AF669" s="261">
        <f>IFERROR(IF(-SUM(AF$20:AF668)+AF$15&lt;0.000001,0,IF($C669&gt;='H-32A-WP06 - Debt Service'!#REF!,'H-32A-WP06 - Debt Service'!#REF!/12,0)),"-")</f>
        <v>0</v>
      </c>
      <c r="AH669" s="252">
        <f t="shared" si="44"/>
        <v>2073</v>
      </c>
      <c r="AI669" s="273">
        <f t="shared" si="46"/>
        <v>63221</v>
      </c>
      <c r="AJ669" s="273"/>
      <c r="AK669" s="261" t="str">
        <f>IFERROR(IF(-SUM(AK$20:AK668)+AK$15&lt;0.000001,0,IF($C669&gt;='H-32A-WP06 - Debt Service'!AH$24,'H-32A-WP06 - Debt Service'!AH$27/12,0)),"-")</f>
        <v>-</v>
      </c>
      <c r="AL669" s="261">
        <f>IFERROR(IF(-SUM(AL$20:AL668)+AL$15&lt;0.000001,0,IF($C669&gt;='H-32A-WP06 - Debt Service'!AI$24,'H-32A-WP06 - Debt Service'!AI$27/12,0)),"-")</f>
        <v>0</v>
      </c>
      <c r="AM669" s="261">
        <f>IFERROR(IF(-SUM(AM$20:AM668)+AM$15&lt;0.000001,0,IF($C669&gt;='H-32A-WP06 - Debt Service'!AJ$24,'H-32A-WP06 - Debt Service'!AJ$27/12,0)),"-")</f>
        <v>0</v>
      </c>
      <c r="AN669" s="261">
        <f>IFERROR(IF(-SUM(AN$20:AN668)+AN$15&lt;0.000001,0,IF($C669&gt;='H-32A-WP06 - Debt Service'!AK$24,'H-32A-WP06 - Debt Service'!AK$27/12,0)),"-")</f>
        <v>0</v>
      </c>
      <c r="AO669" s="261">
        <f>IFERROR(IF(-SUM(AO$20:AO668)+AO$15&lt;0.000001,0,IF($C669&gt;='H-32A-WP06 - Debt Service'!AL$24,'H-32A-WP06 - Debt Service'!AL$27/12,0)),"-")</f>
        <v>0</v>
      </c>
      <c r="AP669" s="261">
        <f>IFERROR(IF(-SUM(AP$20:AP668)+AP$15&lt;0.000001,0,IF($C669&gt;='H-32A-WP06 - Debt Service'!AM$24,'H-32A-WP06 - Debt Service'!AM$27/12,0)),"-")</f>
        <v>0</v>
      </c>
      <c r="AQ669" s="261">
        <f>IFERROR(IF(-SUM(AQ$20:AQ668)+AQ$15&lt;0.000001,0,IF($C669&gt;='H-32A-WP06 - Debt Service'!AN$24,'H-32A-WP06 - Debt Service'!AN$27/12,0)),"-")</f>
        <v>0</v>
      </c>
      <c r="AR669" s="261">
        <f>IFERROR(IF(-SUM(AR$20:AR668)+AR$15&lt;0.000001,0,IF($C669&gt;='H-32A-WP06 - Debt Service'!AO$24,'H-32A-WP06 - Debt Service'!AO$27/12,0)),"-")</f>
        <v>0</v>
      </c>
      <c r="AS669" s="261">
        <f>IFERROR(IF(-SUM(AS$20:AS668)+AS$15&lt;0.000001,0,IF($C669&gt;='H-32A-WP06 - Debt Service'!AP$24,'H-32A-WP06 - Debt Service'!AP$27/12,0)),"-")</f>
        <v>0</v>
      </c>
      <c r="AT669" s="261">
        <f>IFERROR(IF(-SUM(AT$20:AT668)+AT$15&lt;0.000001,0,IF($C669&gt;='H-32A-WP06 - Debt Service'!AQ$24,'H-32A-WP06 - Debt Service'!AQ$27/12,0)),"-")</f>
        <v>0</v>
      </c>
    </row>
    <row r="670" spans="2:46" x14ac:dyDescent="0.35">
      <c r="B670" s="252">
        <f t="shared" si="43"/>
        <v>2073</v>
      </c>
      <c r="C670" s="273">
        <f t="shared" si="45"/>
        <v>63249</v>
      </c>
      <c r="D670" s="273"/>
      <c r="E670" s="261">
        <f>IFERROR(IF(-SUM(E$20:E669)+E$15&lt;0.000001,0,IF($C670&gt;='H-32A-WP06 - Debt Service'!C$24,'H-32A-WP06 - Debt Service'!C$27/12,0)),"-")</f>
        <v>0</v>
      </c>
      <c r="F670" s="261">
        <f>IFERROR(IF(-SUM(F$20:F669)+F$15&lt;0.000001,0,IF($C670&gt;='H-32A-WP06 - Debt Service'!D$24,'H-32A-WP06 - Debt Service'!D$27/12,0)),"-")</f>
        <v>0</v>
      </c>
      <c r="G670" s="261">
        <f>IFERROR(IF(-SUM(G$20:G669)+G$15&lt;0.000001,0,IF($C670&gt;='H-32A-WP06 - Debt Service'!E$24,'H-32A-WP06 - Debt Service'!E$27/12,0)),"-")</f>
        <v>0</v>
      </c>
      <c r="H670" s="261">
        <f>IFERROR(IF(-SUM(H$20:H669)+H$15&lt;0.000001,0,IF($C670&gt;='H-32A-WP06 - Debt Service'!F$24,'H-32A-WP06 - Debt Service'!F$27/12,0)),"-")</f>
        <v>0</v>
      </c>
      <c r="I670" s="261">
        <f>IFERROR(IF(-SUM(I$20:I669)+I$15&lt;0.000001,0,IF($C670&gt;='H-32A-WP06 - Debt Service'!G$24,'H-32A-WP06 - Debt Service'!G$27/12,0)),"-")</f>
        <v>0</v>
      </c>
      <c r="J670" s="261">
        <f>IFERROR(IF(-SUM(J$20:J669)+J$15&lt;0.000001,0,IF($C670&gt;='H-32A-WP06 - Debt Service'!H$24,'H-32A-WP06 - Debt Service'!H$27/12,0)),"-")</f>
        <v>0</v>
      </c>
      <c r="K670" s="261">
        <f>IFERROR(IF(-SUM(K$20:K669)+K$15&lt;0.000001,0,IF($C670&gt;='H-32A-WP06 - Debt Service'!I$24,'H-32A-WP06 - Debt Service'!I$27/12,0)),"-")</f>
        <v>0</v>
      </c>
      <c r="L670" s="261">
        <f>IFERROR(IF(-SUM(L$20:L669)+L$15&lt;0.000001,0,IF($C670&gt;='H-32A-WP06 - Debt Service'!J$24,'H-32A-WP06 - Debt Service'!J$27/12,0)),"-")</f>
        <v>0</v>
      </c>
      <c r="M670" s="261">
        <f>IFERROR(IF(-SUM(M$20:M669)+M$15&lt;0.000001,0,IF($C670&gt;='H-32A-WP06 - Debt Service'!K$24,'H-32A-WP06 - Debt Service'!K$27/12,0)),"-")</f>
        <v>0</v>
      </c>
      <c r="N670" s="261"/>
      <c r="O670" s="261"/>
      <c r="P670" s="261">
        <f>IFERROR(IF(-SUM(P$20:P669)+P$15&lt;0.000001,0,IF($C670&gt;='H-32A-WP06 - Debt Service'!M$24,'H-32A-WP06 - Debt Service'!M$27/12,0)),"-")</f>
        <v>0</v>
      </c>
      <c r="Q670" s="261">
        <f>IFERROR(IF(-SUM(Q$20:Q669)+Q$15&lt;0.000001,0,IF($C670&gt;='H-32A-WP06 - Debt Service'!L$24,'H-32A-WP06 - Debt Service'!L$27/12,0)),"-")</f>
        <v>0</v>
      </c>
      <c r="R670" s="261">
        <f>IFERROR(IF(-SUM(R$20:R669)+R$15&lt;0.000001,0,IF($C670&gt;='H-32A-WP06 - Debt Service'!S$24,'H-32A-WP06 - Debt Service'!S$27/12,0)),"-")</f>
        <v>0</v>
      </c>
      <c r="S670" s="261">
        <f>IFERROR(IF(-SUM(S$20:S669)+S$15&lt;0.000001,0,IF($C670&gt;='H-32A-WP06 - Debt Service'!O$24,'H-32A-WP06 - Debt Service'!O$27/12,0)),"-")</f>
        <v>0</v>
      </c>
      <c r="T670" s="261">
        <f>IFERROR(IF(-SUM(T$20:T669)+T$15&lt;0.000001,0,IF($C670&gt;='H-32A-WP06 - Debt Service'!#REF!,'H-32A-WP06 - Debt Service'!#REF!/12,0)),"-")</f>
        <v>0</v>
      </c>
      <c r="U670" s="261">
        <f>IFERROR(IF(-SUM(U$20:U669)+U$15&lt;0.000001,0,IF($C670&gt;='H-32A-WP06 - Debt Service'!T$24,'H-32A-WP06 - Debt Service'!T$27/12,0)),"-")</f>
        <v>0</v>
      </c>
      <c r="V670" s="261">
        <f>IFERROR(IF(-SUM(V$20:V669)+V$15&lt;0.000001,0,IF($C670&gt;='H-32A-WP06 - Debt Service'!N$24,'H-32A-WP06 - Debt Service'!N$27/12,0)),"-")</f>
        <v>0</v>
      </c>
      <c r="W670" s="261">
        <f>IFERROR(IF(-SUM(W$20:W669)+W$15&lt;0.000001,0,IF($C670&gt;='H-32A-WP06 - Debt Service'!Q$24,'H-32A-WP06 - Debt Service'!Q$27/12,0)),"-")</f>
        <v>0</v>
      </c>
      <c r="X670" s="261">
        <f>IFERROR(IF(-SUM(X$20:X669)+X$15&lt;0.000001,0,IF($C670&gt;='H-32A-WP06 - Debt Service'!T$24,'H-32A-WP06 - Debt Service'!T$27/12,0)),"-")</f>
        <v>0</v>
      </c>
      <c r="Y670" s="261">
        <f>IFERROR(IF(-SUM(Y$20:Y669)+Y$15&lt;0.000001,0,IF($C670&gt;='H-32A-WP06 - Debt Service'!#REF!,'H-32A-WP06 - Debt Service'!#REF!/12,0)),"-")</f>
        <v>0</v>
      </c>
      <c r="Z670" s="261">
        <f>IFERROR(IF(-SUM(Z$20:Z669)+Z$15&lt;0.000001,0,IF($C670&gt;='H-32A-WP06 - Debt Service'!S$24,'H-32A-WP06 - Debt Service'!S$27/12,0)),"-")</f>
        <v>0</v>
      </c>
      <c r="AA670" s="261">
        <f>IFERROR(IF(-SUM(AA$20:AA669)+AA$15&lt;0.000001,0,IF($C670&gt;='H-32A-WP06 - Debt Service'!R$24,'H-32A-WP06 - Debt Service'!R$27/12,0)),"-")</f>
        <v>0</v>
      </c>
      <c r="AB670" s="261">
        <f>IFERROR(IF(-SUM(AB$20:AB669)+AB$15&lt;0.000001,0,IF($C670&gt;='H-32A-WP06 - Debt Service'!P$24,'H-32A-WP06 - Debt Service'!P$27/12,0)),"-")</f>
        <v>0</v>
      </c>
      <c r="AC670" s="261">
        <f>IFERROR(IF(-SUM(AC$20:AC669)+AC$15&lt;0.000001,0,IF($C670&gt;='H-32A-WP06 - Debt Service'!#REF!,'H-32A-WP06 - Debt Service'!#REF!/12,0)),"-")</f>
        <v>0</v>
      </c>
      <c r="AD670" s="261">
        <f>IFERROR(IF(-SUM(AD$20:AD669)+AD$15&lt;0.000001,0,IF($C670&gt;='H-32A-WP06 - Debt Service'!#REF!,'H-32A-WP06 - Debt Service'!#REF!/12,0)),"-")</f>
        <v>0</v>
      </c>
      <c r="AE670" s="261">
        <f>IFERROR(IF(-SUM(AE$20:AE669)+AE$15&lt;0.000001,0,IF($C670&gt;='H-32A-WP06 - Debt Service'!#REF!,'H-32A-WP06 - Debt Service'!#REF!/12,0)),"-")</f>
        <v>0</v>
      </c>
      <c r="AF670" s="261">
        <f>IFERROR(IF(-SUM(AF$20:AF669)+AF$15&lt;0.000001,0,IF($C670&gt;='H-32A-WP06 - Debt Service'!#REF!,'H-32A-WP06 - Debt Service'!#REF!/12,0)),"-")</f>
        <v>0</v>
      </c>
      <c r="AH670" s="252">
        <f t="shared" si="44"/>
        <v>2073</v>
      </c>
      <c r="AI670" s="273">
        <f t="shared" si="46"/>
        <v>63249</v>
      </c>
      <c r="AJ670" s="273"/>
      <c r="AK670" s="261" t="str">
        <f>IFERROR(IF(-SUM(AK$20:AK669)+AK$15&lt;0.000001,0,IF($C670&gt;='H-32A-WP06 - Debt Service'!AH$24,'H-32A-WP06 - Debt Service'!AH$27/12,0)),"-")</f>
        <v>-</v>
      </c>
      <c r="AL670" s="261">
        <f>IFERROR(IF(-SUM(AL$20:AL669)+AL$15&lt;0.000001,0,IF($C670&gt;='H-32A-WP06 - Debt Service'!AI$24,'H-32A-WP06 - Debt Service'!AI$27/12,0)),"-")</f>
        <v>0</v>
      </c>
      <c r="AM670" s="261">
        <f>IFERROR(IF(-SUM(AM$20:AM669)+AM$15&lt;0.000001,0,IF($C670&gt;='H-32A-WP06 - Debt Service'!AJ$24,'H-32A-WP06 - Debt Service'!AJ$27/12,0)),"-")</f>
        <v>0</v>
      </c>
      <c r="AN670" s="261">
        <f>IFERROR(IF(-SUM(AN$20:AN669)+AN$15&lt;0.000001,0,IF($C670&gt;='H-32A-WP06 - Debt Service'!AK$24,'H-32A-WP06 - Debt Service'!AK$27/12,0)),"-")</f>
        <v>0</v>
      </c>
      <c r="AO670" s="261">
        <f>IFERROR(IF(-SUM(AO$20:AO669)+AO$15&lt;0.000001,0,IF($C670&gt;='H-32A-WP06 - Debt Service'!AL$24,'H-32A-WP06 - Debt Service'!AL$27/12,0)),"-")</f>
        <v>0</v>
      </c>
      <c r="AP670" s="261">
        <f>IFERROR(IF(-SUM(AP$20:AP669)+AP$15&lt;0.000001,0,IF($C670&gt;='H-32A-WP06 - Debt Service'!AM$24,'H-32A-WP06 - Debt Service'!AM$27/12,0)),"-")</f>
        <v>0</v>
      </c>
      <c r="AQ670" s="261">
        <f>IFERROR(IF(-SUM(AQ$20:AQ669)+AQ$15&lt;0.000001,0,IF($C670&gt;='H-32A-WP06 - Debt Service'!AN$24,'H-32A-WP06 - Debt Service'!AN$27/12,0)),"-")</f>
        <v>0</v>
      </c>
      <c r="AR670" s="261">
        <f>IFERROR(IF(-SUM(AR$20:AR669)+AR$15&lt;0.000001,0,IF($C670&gt;='H-32A-WP06 - Debt Service'!AO$24,'H-32A-WP06 - Debt Service'!AO$27/12,0)),"-")</f>
        <v>0</v>
      </c>
      <c r="AS670" s="261">
        <f>IFERROR(IF(-SUM(AS$20:AS669)+AS$15&lt;0.000001,0,IF($C670&gt;='H-32A-WP06 - Debt Service'!AP$24,'H-32A-WP06 - Debt Service'!AP$27/12,0)),"-")</f>
        <v>0</v>
      </c>
      <c r="AT670" s="261">
        <f>IFERROR(IF(-SUM(AT$20:AT669)+AT$15&lt;0.000001,0,IF($C670&gt;='H-32A-WP06 - Debt Service'!AQ$24,'H-32A-WP06 - Debt Service'!AQ$27/12,0)),"-")</f>
        <v>0</v>
      </c>
    </row>
    <row r="671" spans="2:46" x14ac:dyDescent="0.35">
      <c r="B671" s="252">
        <f t="shared" si="43"/>
        <v>2073</v>
      </c>
      <c r="C671" s="273">
        <f t="shared" si="45"/>
        <v>63280</v>
      </c>
      <c r="D671" s="273"/>
      <c r="E671" s="261">
        <f>IFERROR(IF(-SUM(E$20:E670)+E$15&lt;0.000001,0,IF($C671&gt;='H-32A-WP06 - Debt Service'!C$24,'H-32A-WP06 - Debt Service'!C$27/12,0)),"-")</f>
        <v>0</v>
      </c>
      <c r="F671" s="261">
        <f>IFERROR(IF(-SUM(F$20:F670)+F$15&lt;0.000001,0,IF($C671&gt;='H-32A-WP06 - Debt Service'!D$24,'H-32A-WP06 - Debt Service'!D$27/12,0)),"-")</f>
        <v>0</v>
      </c>
      <c r="G671" s="261">
        <f>IFERROR(IF(-SUM(G$20:G670)+G$15&lt;0.000001,0,IF($C671&gt;='H-32A-WP06 - Debt Service'!E$24,'H-32A-WP06 - Debt Service'!E$27/12,0)),"-")</f>
        <v>0</v>
      </c>
      <c r="H671" s="261">
        <f>IFERROR(IF(-SUM(H$20:H670)+H$15&lt;0.000001,0,IF($C671&gt;='H-32A-WP06 - Debt Service'!F$24,'H-32A-WP06 - Debt Service'!F$27/12,0)),"-")</f>
        <v>0</v>
      </c>
      <c r="I671" s="261">
        <f>IFERROR(IF(-SUM(I$20:I670)+I$15&lt;0.000001,0,IF($C671&gt;='H-32A-WP06 - Debt Service'!G$24,'H-32A-WP06 - Debt Service'!G$27/12,0)),"-")</f>
        <v>0</v>
      </c>
      <c r="J671" s="261">
        <f>IFERROR(IF(-SUM(J$20:J670)+J$15&lt;0.000001,0,IF($C671&gt;='H-32A-WP06 - Debt Service'!H$24,'H-32A-WP06 - Debt Service'!H$27/12,0)),"-")</f>
        <v>0</v>
      </c>
      <c r="K671" s="261">
        <f>IFERROR(IF(-SUM(K$20:K670)+K$15&lt;0.000001,0,IF($C671&gt;='H-32A-WP06 - Debt Service'!I$24,'H-32A-WP06 - Debt Service'!I$27/12,0)),"-")</f>
        <v>0</v>
      </c>
      <c r="L671" s="261">
        <f>IFERROR(IF(-SUM(L$20:L670)+L$15&lt;0.000001,0,IF($C671&gt;='H-32A-WP06 - Debt Service'!J$24,'H-32A-WP06 - Debt Service'!J$27/12,0)),"-")</f>
        <v>0</v>
      </c>
      <c r="M671" s="261">
        <f>IFERROR(IF(-SUM(M$20:M670)+M$15&lt;0.000001,0,IF($C671&gt;='H-32A-WP06 - Debt Service'!K$24,'H-32A-WP06 - Debt Service'!K$27/12,0)),"-")</f>
        <v>0</v>
      </c>
      <c r="N671" s="261"/>
      <c r="O671" s="261"/>
      <c r="P671" s="261">
        <f>IFERROR(IF(-SUM(P$20:P670)+P$15&lt;0.000001,0,IF($C671&gt;='H-32A-WP06 - Debt Service'!M$24,'H-32A-WP06 - Debt Service'!M$27/12,0)),"-")</f>
        <v>0</v>
      </c>
      <c r="Q671" s="261">
        <f>IFERROR(IF(-SUM(Q$20:Q670)+Q$15&lt;0.000001,0,IF($C671&gt;='H-32A-WP06 - Debt Service'!L$24,'H-32A-WP06 - Debt Service'!L$27/12,0)),"-")</f>
        <v>0</v>
      </c>
      <c r="R671" s="261">
        <f>IFERROR(IF(-SUM(R$20:R670)+R$15&lt;0.000001,0,IF($C671&gt;='H-32A-WP06 - Debt Service'!S$24,'H-32A-WP06 - Debt Service'!S$27/12,0)),"-")</f>
        <v>0</v>
      </c>
      <c r="S671" s="261">
        <f>IFERROR(IF(-SUM(S$20:S670)+S$15&lt;0.000001,0,IF($C671&gt;='H-32A-WP06 - Debt Service'!O$24,'H-32A-WP06 - Debt Service'!O$27/12,0)),"-")</f>
        <v>0</v>
      </c>
      <c r="T671" s="261">
        <f>IFERROR(IF(-SUM(T$20:T670)+T$15&lt;0.000001,0,IF($C671&gt;='H-32A-WP06 - Debt Service'!#REF!,'H-32A-WP06 - Debt Service'!#REF!/12,0)),"-")</f>
        <v>0</v>
      </c>
      <c r="U671" s="261">
        <f>IFERROR(IF(-SUM(U$20:U670)+U$15&lt;0.000001,0,IF($C671&gt;='H-32A-WP06 - Debt Service'!T$24,'H-32A-WP06 - Debt Service'!T$27/12,0)),"-")</f>
        <v>0</v>
      </c>
      <c r="V671" s="261">
        <f>IFERROR(IF(-SUM(V$20:V670)+V$15&lt;0.000001,0,IF($C671&gt;='H-32A-WP06 - Debt Service'!N$24,'H-32A-WP06 - Debt Service'!N$27/12,0)),"-")</f>
        <v>0</v>
      </c>
      <c r="W671" s="261">
        <f>IFERROR(IF(-SUM(W$20:W670)+W$15&lt;0.000001,0,IF($C671&gt;='H-32A-WP06 - Debt Service'!Q$24,'H-32A-WP06 - Debt Service'!Q$27/12,0)),"-")</f>
        <v>0</v>
      </c>
      <c r="X671" s="261">
        <f>IFERROR(IF(-SUM(X$20:X670)+X$15&lt;0.000001,0,IF($C671&gt;='H-32A-WP06 - Debt Service'!T$24,'H-32A-WP06 - Debt Service'!T$27/12,0)),"-")</f>
        <v>0</v>
      </c>
      <c r="Y671" s="261">
        <f>IFERROR(IF(-SUM(Y$20:Y670)+Y$15&lt;0.000001,0,IF($C671&gt;='H-32A-WP06 - Debt Service'!#REF!,'H-32A-WP06 - Debt Service'!#REF!/12,0)),"-")</f>
        <v>0</v>
      </c>
      <c r="Z671" s="261">
        <f>IFERROR(IF(-SUM(Z$20:Z670)+Z$15&lt;0.000001,0,IF($C671&gt;='H-32A-WP06 - Debt Service'!S$24,'H-32A-WP06 - Debt Service'!S$27/12,0)),"-")</f>
        <v>0</v>
      </c>
      <c r="AA671" s="261">
        <f>IFERROR(IF(-SUM(AA$20:AA670)+AA$15&lt;0.000001,0,IF($C671&gt;='H-32A-WP06 - Debt Service'!R$24,'H-32A-WP06 - Debt Service'!R$27/12,0)),"-")</f>
        <v>0</v>
      </c>
      <c r="AB671" s="261">
        <f>IFERROR(IF(-SUM(AB$20:AB670)+AB$15&lt;0.000001,0,IF($C671&gt;='H-32A-WP06 - Debt Service'!P$24,'H-32A-WP06 - Debt Service'!P$27/12,0)),"-")</f>
        <v>0</v>
      </c>
      <c r="AC671" s="261">
        <f>IFERROR(IF(-SUM(AC$20:AC670)+AC$15&lt;0.000001,0,IF($C671&gt;='H-32A-WP06 - Debt Service'!#REF!,'H-32A-WP06 - Debt Service'!#REF!/12,0)),"-")</f>
        <v>0</v>
      </c>
      <c r="AD671" s="261">
        <f>IFERROR(IF(-SUM(AD$20:AD670)+AD$15&lt;0.000001,0,IF($C671&gt;='H-32A-WP06 - Debt Service'!#REF!,'H-32A-WP06 - Debt Service'!#REF!/12,0)),"-")</f>
        <v>0</v>
      </c>
      <c r="AE671" s="261">
        <f>IFERROR(IF(-SUM(AE$20:AE670)+AE$15&lt;0.000001,0,IF($C671&gt;='H-32A-WP06 - Debt Service'!#REF!,'H-32A-WP06 - Debt Service'!#REF!/12,0)),"-")</f>
        <v>0</v>
      </c>
      <c r="AF671" s="261">
        <f>IFERROR(IF(-SUM(AF$20:AF670)+AF$15&lt;0.000001,0,IF($C671&gt;='H-32A-WP06 - Debt Service'!#REF!,'H-32A-WP06 - Debt Service'!#REF!/12,0)),"-")</f>
        <v>0</v>
      </c>
      <c r="AH671" s="252">
        <f t="shared" si="44"/>
        <v>2073</v>
      </c>
      <c r="AI671" s="273">
        <f t="shared" si="46"/>
        <v>63280</v>
      </c>
      <c r="AJ671" s="273"/>
      <c r="AK671" s="261" t="str">
        <f>IFERROR(IF(-SUM(AK$20:AK670)+AK$15&lt;0.000001,0,IF($C671&gt;='H-32A-WP06 - Debt Service'!AH$24,'H-32A-WP06 - Debt Service'!AH$27/12,0)),"-")</f>
        <v>-</v>
      </c>
      <c r="AL671" s="261">
        <f>IFERROR(IF(-SUM(AL$20:AL670)+AL$15&lt;0.000001,0,IF($C671&gt;='H-32A-WP06 - Debt Service'!AI$24,'H-32A-WP06 - Debt Service'!AI$27/12,0)),"-")</f>
        <v>0</v>
      </c>
      <c r="AM671" s="261">
        <f>IFERROR(IF(-SUM(AM$20:AM670)+AM$15&lt;0.000001,0,IF($C671&gt;='H-32A-WP06 - Debt Service'!AJ$24,'H-32A-WP06 - Debt Service'!AJ$27/12,0)),"-")</f>
        <v>0</v>
      </c>
      <c r="AN671" s="261">
        <f>IFERROR(IF(-SUM(AN$20:AN670)+AN$15&lt;0.000001,0,IF($C671&gt;='H-32A-WP06 - Debt Service'!AK$24,'H-32A-WP06 - Debt Service'!AK$27/12,0)),"-")</f>
        <v>0</v>
      </c>
      <c r="AO671" s="261">
        <f>IFERROR(IF(-SUM(AO$20:AO670)+AO$15&lt;0.000001,0,IF($C671&gt;='H-32A-WP06 - Debt Service'!AL$24,'H-32A-WP06 - Debt Service'!AL$27/12,0)),"-")</f>
        <v>0</v>
      </c>
      <c r="AP671" s="261">
        <f>IFERROR(IF(-SUM(AP$20:AP670)+AP$15&lt;0.000001,0,IF($C671&gt;='H-32A-WP06 - Debt Service'!AM$24,'H-32A-WP06 - Debt Service'!AM$27/12,0)),"-")</f>
        <v>0</v>
      </c>
      <c r="AQ671" s="261">
        <f>IFERROR(IF(-SUM(AQ$20:AQ670)+AQ$15&lt;0.000001,0,IF($C671&gt;='H-32A-WP06 - Debt Service'!AN$24,'H-32A-WP06 - Debt Service'!AN$27/12,0)),"-")</f>
        <v>0</v>
      </c>
      <c r="AR671" s="261">
        <f>IFERROR(IF(-SUM(AR$20:AR670)+AR$15&lt;0.000001,0,IF($C671&gt;='H-32A-WP06 - Debt Service'!AO$24,'H-32A-WP06 - Debt Service'!AO$27/12,0)),"-")</f>
        <v>0</v>
      </c>
      <c r="AS671" s="261">
        <f>IFERROR(IF(-SUM(AS$20:AS670)+AS$15&lt;0.000001,0,IF($C671&gt;='H-32A-WP06 - Debt Service'!AP$24,'H-32A-WP06 - Debt Service'!AP$27/12,0)),"-")</f>
        <v>0</v>
      </c>
      <c r="AT671" s="261">
        <f>IFERROR(IF(-SUM(AT$20:AT670)+AT$15&lt;0.000001,0,IF($C671&gt;='H-32A-WP06 - Debt Service'!AQ$24,'H-32A-WP06 - Debt Service'!AQ$27/12,0)),"-")</f>
        <v>0</v>
      </c>
    </row>
    <row r="672" spans="2:46" x14ac:dyDescent="0.35">
      <c r="B672" s="252">
        <f t="shared" si="43"/>
        <v>2073</v>
      </c>
      <c r="C672" s="273">
        <f t="shared" si="45"/>
        <v>63310</v>
      </c>
      <c r="D672" s="273"/>
      <c r="E672" s="261">
        <f>IFERROR(IF(-SUM(E$20:E671)+E$15&lt;0.000001,0,IF($C672&gt;='H-32A-WP06 - Debt Service'!C$24,'H-32A-WP06 - Debt Service'!C$27/12,0)),"-")</f>
        <v>0</v>
      </c>
      <c r="F672" s="261">
        <f>IFERROR(IF(-SUM(F$20:F671)+F$15&lt;0.000001,0,IF($C672&gt;='H-32A-WP06 - Debt Service'!D$24,'H-32A-WP06 - Debt Service'!D$27/12,0)),"-")</f>
        <v>0</v>
      </c>
      <c r="G672" s="261">
        <f>IFERROR(IF(-SUM(G$20:G671)+G$15&lt;0.000001,0,IF($C672&gt;='H-32A-WP06 - Debt Service'!E$24,'H-32A-WP06 - Debt Service'!E$27/12,0)),"-")</f>
        <v>0</v>
      </c>
      <c r="H672" s="261">
        <f>IFERROR(IF(-SUM(H$20:H671)+H$15&lt;0.000001,0,IF($C672&gt;='H-32A-WP06 - Debt Service'!F$24,'H-32A-WP06 - Debt Service'!F$27/12,0)),"-")</f>
        <v>0</v>
      </c>
      <c r="I672" s="261">
        <f>IFERROR(IF(-SUM(I$20:I671)+I$15&lt;0.000001,0,IF($C672&gt;='H-32A-WP06 - Debt Service'!G$24,'H-32A-WP06 - Debt Service'!G$27/12,0)),"-")</f>
        <v>0</v>
      </c>
      <c r="J672" s="261">
        <f>IFERROR(IF(-SUM(J$20:J671)+J$15&lt;0.000001,0,IF($C672&gt;='H-32A-WP06 - Debt Service'!H$24,'H-32A-WP06 - Debt Service'!H$27/12,0)),"-")</f>
        <v>0</v>
      </c>
      <c r="K672" s="261">
        <f>IFERROR(IF(-SUM(K$20:K671)+K$15&lt;0.000001,0,IF($C672&gt;='H-32A-WP06 - Debt Service'!I$24,'H-32A-WP06 - Debt Service'!I$27/12,0)),"-")</f>
        <v>0</v>
      </c>
      <c r="L672" s="261">
        <f>IFERROR(IF(-SUM(L$20:L671)+L$15&lt;0.000001,0,IF($C672&gt;='H-32A-WP06 - Debt Service'!J$24,'H-32A-WP06 - Debt Service'!J$27/12,0)),"-")</f>
        <v>0</v>
      </c>
      <c r="M672" s="261">
        <f>IFERROR(IF(-SUM(M$20:M671)+M$15&lt;0.000001,0,IF($C672&gt;='H-32A-WP06 - Debt Service'!K$24,'H-32A-WP06 - Debt Service'!K$27/12,0)),"-")</f>
        <v>0</v>
      </c>
      <c r="N672" s="261"/>
      <c r="O672" s="261"/>
      <c r="P672" s="261">
        <f>IFERROR(IF(-SUM(P$20:P671)+P$15&lt;0.000001,0,IF($C672&gt;='H-32A-WP06 - Debt Service'!M$24,'H-32A-WP06 - Debt Service'!M$27/12,0)),"-")</f>
        <v>0</v>
      </c>
      <c r="Q672" s="261">
        <f>IFERROR(IF(-SUM(Q$20:Q671)+Q$15&lt;0.000001,0,IF($C672&gt;='H-32A-WP06 - Debt Service'!L$24,'H-32A-WP06 - Debt Service'!L$27/12,0)),"-")</f>
        <v>0</v>
      </c>
      <c r="R672" s="261">
        <f>IFERROR(IF(-SUM(R$20:R671)+R$15&lt;0.000001,0,IF($C672&gt;='H-32A-WP06 - Debt Service'!S$24,'H-32A-WP06 - Debt Service'!S$27/12,0)),"-")</f>
        <v>0</v>
      </c>
      <c r="S672" s="261">
        <f>IFERROR(IF(-SUM(S$20:S671)+S$15&lt;0.000001,0,IF($C672&gt;='H-32A-WP06 - Debt Service'!O$24,'H-32A-WP06 - Debt Service'!O$27/12,0)),"-")</f>
        <v>0</v>
      </c>
      <c r="T672" s="261">
        <f>IFERROR(IF(-SUM(T$20:T671)+T$15&lt;0.000001,0,IF($C672&gt;='H-32A-WP06 - Debt Service'!#REF!,'H-32A-WP06 - Debt Service'!#REF!/12,0)),"-")</f>
        <v>0</v>
      </c>
      <c r="U672" s="261">
        <f>IFERROR(IF(-SUM(U$20:U671)+U$15&lt;0.000001,0,IF($C672&gt;='H-32A-WP06 - Debt Service'!T$24,'H-32A-WP06 - Debt Service'!T$27/12,0)),"-")</f>
        <v>0</v>
      </c>
      <c r="V672" s="261">
        <f>IFERROR(IF(-SUM(V$20:V671)+V$15&lt;0.000001,0,IF($C672&gt;='H-32A-WP06 - Debt Service'!N$24,'H-32A-WP06 - Debt Service'!N$27/12,0)),"-")</f>
        <v>0</v>
      </c>
      <c r="W672" s="261">
        <f>IFERROR(IF(-SUM(W$20:W671)+W$15&lt;0.000001,0,IF($C672&gt;='H-32A-WP06 - Debt Service'!Q$24,'H-32A-WP06 - Debt Service'!Q$27/12,0)),"-")</f>
        <v>0</v>
      </c>
      <c r="X672" s="261">
        <f>IFERROR(IF(-SUM(X$20:X671)+X$15&lt;0.000001,0,IF($C672&gt;='H-32A-WP06 - Debt Service'!T$24,'H-32A-WP06 - Debt Service'!T$27/12,0)),"-")</f>
        <v>0</v>
      </c>
      <c r="Y672" s="261">
        <f>IFERROR(IF(-SUM(Y$20:Y671)+Y$15&lt;0.000001,0,IF($C672&gt;='H-32A-WP06 - Debt Service'!#REF!,'H-32A-WP06 - Debt Service'!#REF!/12,0)),"-")</f>
        <v>0</v>
      </c>
      <c r="Z672" s="261">
        <f>IFERROR(IF(-SUM(Z$20:Z671)+Z$15&lt;0.000001,0,IF($C672&gt;='H-32A-WP06 - Debt Service'!S$24,'H-32A-WP06 - Debt Service'!S$27/12,0)),"-")</f>
        <v>0</v>
      </c>
      <c r="AA672" s="261">
        <f>IFERROR(IF(-SUM(AA$20:AA671)+AA$15&lt;0.000001,0,IF($C672&gt;='H-32A-WP06 - Debt Service'!R$24,'H-32A-WP06 - Debt Service'!R$27/12,0)),"-")</f>
        <v>0</v>
      </c>
      <c r="AB672" s="261">
        <f>IFERROR(IF(-SUM(AB$20:AB671)+AB$15&lt;0.000001,0,IF($C672&gt;='H-32A-WP06 - Debt Service'!P$24,'H-32A-WP06 - Debt Service'!P$27/12,0)),"-")</f>
        <v>0</v>
      </c>
      <c r="AC672" s="261">
        <f>IFERROR(IF(-SUM(AC$20:AC671)+AC$15&lt;0.000001,0,IF($C672&gt;='H-32A-WP06 - Debt Service'!#REF!,'H-32A-WP06 - Debt Service'!#REF!/12,0)),"-")</f>
        <v>0</v>
      </c>
      <c r="AD672" s="261">
        <f>IFERROR(IF(-SUM(AD$20:AD671)+AD$15&lt;0.000001,0,IF($C672&gt;='H-32A-WP06 - Debt Service'!#REF!,'H-32A-WP06 - Debt Service'!#REF!/12,0)),"-")</f>
        <v>0</v>
      </c>
      <c r="AE672" s="261">
        <f>IFERROR(IF(-SUM(AE$20:AE671)+AE$15&lt;0.000001,0,IF($C672&gt;='H-32A-WP06 - Debt Service'!#REF!,'H-32A-WP06 - Debt Service'!#REF!/12,0)),"-")</f>
        <v>0</v>
      </c>
      <c r="AF672" s="261">
        <f>IFERROR(IF(-SUM(AF$20:AF671)+AF$15&lt;0.000001,0,IF($C672&gt;='H-32A-WP06 - Debt Service'!#REF!,'H-32A-WP06 - Debt Service'!#REF!/12,0)),"-")</f>
        <v>0</v>
      </c>
      <c r="AH672" s="252">
        <f t="shared" si="44"/>
        <v>2073</v>
      </c>
      <c r="AI672" s="273">
        <f t="shared" si="46"/>
        <v>63310</v>
      </c>
      <c r="AJ672" s="273"/>
      <c r="AK672" s="261" t="str">
        <f>IFERROR(IF(-SUM(AK$20:AK671)+AK$15&lt;0.000001,0,IF($C672&gt;='H-32A-WP06 - Debt Service'!AH$24,'H-32A-WP06 - Debt Service'!AH$27/12,0)),"-")</f>
        <v>-</v>
      </c>
      <c r="AL672" s="261">
        <f>IFERROR(IF(-SUM(AL$20:AL671)+AL$15&lt;0.000001,0,IF($C672&gt;='H-32A-WP06 - Debt Service'!AI$24,'H-32A-WP06 - Debt Service'!AI$27/12,0)),"-")</f>
        <v>0</v>
      </c>
      <c r="AM672" s="261">
        <f>IFERROR(IF(-SUM(AM$20:AM671)+AM$15&lt;0.000001,0,IF($C672&gt;='H-32A-WP06 - Debt Service'!AJ$24,'H-32A-WP06 - Debt Service'!AJ$27/12,0)),"-")</f>
        <v>0</v>
      </c>
      <c r="AN672" s="261">
        <f>IFERROR(IF(-SUM(AN$20:AN671)+AN$15&lt;0.000001,0,IF($C672&gt;='H-32A-WP06 - Debt Service'!AK$24,'H-32A-WP06 - Debt Service'!AK$27/12,0)),"-")</f>
        <v>0</v>
      </c>
      <c r="AO672" s="261">
        <f>IFERROR(IF(-SUM(AO$20:AO671)+AO$15&lt;0.000001,0,IF($C672&gt;='H-32A-WP06 - Debt Service'!AL$24,'H-32A-WP06 - Debt Service'!AL$27/12,0)),"-")</f>
        <v>0</v>
      </c>
      <c r="AP672" s="261">
        <f>IFERROR(IF(-SUM(AP$20:AP671)+AP$15&lt;0.000001,0,IF($C672&gt;='H-32A-WP06 - Debt Service'!AM$24,'H-32A-WP06 - Debt Service'!AM$27/12,0)),"-")</f>
        <v>0</v>
      </c>
      <c r="AQ672" s="261">
        <f>IFERROR(IF(-SUM(AQ$20:AQ671)+AQ$15&lt;0.000001,0,IF($C672&gt;='H-32A-WP06 - Debt Service'!AN$24,'H-32A-WP06 - Debt Service'!AN$27/12,0)),"-")</f>
        <v>0</v>
      </c>
      <c r="AR672" s="261">
        <f>IFERROR(IF(-SUM(AR$20:AR671)+AR$15&lt;0.000001,0,IF($C672&gt;='H-32A-WP06 - Debt Service'!AO$24,'H-32A-WP06 - Debt Service'!AO$27/12,0)),"-")</f>
        <v>0</v>
      </c>
      <c r="AS672" s="261">
        <f>IFERROR(IF(-SUM(AS$20:AS671)+AS$15&lt;0.000001,0,IF($C672&gt;='H-32A-WP06 - Debt Service'!AP$24,'H-32A-WP06 - Debt Service'!AP$27/12,0)),"-")</f>
        <v>0</v>
      </c>
      <c r="AT672" s="261">
        <f>IFERROR(IF(-SUM(AT$20:AT671)+AT$15&lt;0.000001,0,IF($C672&gt;='H-32A-WP06 - Debt Service'!AQ$24,'H-32A-WP06 - Debt Service'!AQ$27/12,0)),"-")</f>
        <v>0</v>
      </c>
    </row>
    <row r="673" spans="2:46" x14ac:dyDescent="0.35">
      <c r="B673" s="252">
        <f t="shared" si="43"/>
        <v>2073</v>
      </c>
      <c r="C673" s="273">
        <f t="shared" si="45"/>
        <v>63341</v>
      </c>
      <c r="D673" s="273"/>
      <c r="E673" s="261">
        <f>IFERROR(IF(-SUM(E$20:E672)+E$15&lt;0.000001,0,IF($C673&gt;='H-32A-WP06 - Debt Service'!C$24,'H-32A-WP06 - Debt Service'!C$27/12,0)),"-")</f>
        <v>0</v>
      </c>
      <c r="F673" s="261">
        <f>IFERROR(IF(-SUM(F$20:F672)+F$15&lt;0.000001,0,IF($C673&gt;='H-32A-WP06 - Debt Service'!D$24,'H-32A-WP06 - Debt Service'!D$27/12,0)),"-")</f>
        <v>0</v>
      </c>
      <c r="G673" s="261">
        <f>IFERROR(IF(-SUM(G$20:G672)+G$15&lt;0.000001,0,IF($C673&gt;='H-32A-WP06 - Debt Service'!E$24,'H-32A-WP06 - Debt Service'!E$27/12,0)),"-")</f>
        <v>0</v>
      </c>
      <c r="H673" s="261">
        <f>IFERROR(IF(-SUM(H$20:H672)+H$15&lt;0.000001,0,IF($C673&gt;='H-32A-WP06 - Debt Service'!F$24,'H-32A-WP06 - Debt Service'!F$27/12,0)),"-")</f>
        <v>0</v>
      </c>
      <c r="I673" s="261">
        <f>IFERROR(IF(-SUM(I$20:I672)+I$15&lt;0.000001,0,IF($C673&gt;='H-32A-WP06 - Debt Service'!G$24,'H-32A-WP06 - Debt Service'!G$27/12,0)),"-")</f>
        <v>0</v>
      </c>
      <c r="J673" s="261">
        <f>IFERROR(IF(-SUM(J$20:J672)+J$15&lt;0.000001,0,IF($C673&gt;='H-32A-WP06 - Debt Service'!H$24,'H-32A-WP06 - Debt Service'!H$27/12,0)),"-")</f>
        <v>0</v>
      </c>
      <c r="K673" s="261">
        <f>IFERROR(IF(-SUM(K$20:K672)+K$15&lt;0.000001,0,IF($C673&gt;='H-32A-WP06 - Debt Service'!I$24,'H-32A-WP06 - Debt Service'!I$27/12,0)),"-")</f>
        <v>0</v>
      </c>
      <c r="L673" s="261">
        <f>IFERROR(IF(-SUM(L$20:L672)+L$15&lt;0.000001,0,IF($C673&gt;='H-32A-WP06 - Debt Service'!J$24,'H-32A-WP06 - Debt Service'!J$27/12,0)),"-")</f>
        <v>0</v>
      </c>
      <c r="M673" s="261">
        <f>IFERROR(IF(-SUM(M$20:M672)+M$15&lt;0.000001,0,IF($C673&gt;='H-32A-WP06 - Debt Service'!K$24,'H-32A-WP06 - Debt Service'!K$27/12,0)),"-")</f>
        <v>0</v>
      </c>
      <c r="N673" s="261"/>
      <c r="O673" s="261"/>
      <c r="P673" s="261">
        <f>IFERROR(IF(-SUM(P$20:P672)+P$15&lt;0.000001,0,IF($C673&gt;='H-32A-WP06 - Debt Service'!M$24,'H-32A-WP06 - Debt Service'!M$27/12,0)),"-")</f>
        <v>0</v>
      </c>
      <c r="Q673" s="261">
        <f>IFERROR(IF(-SUM(Q$20:Q672)+Q$15&lt;0.000001,0,IF($C673&gt;='H-32A-WP06 - Debt Service'!L$24,'H-32A-WP06 - Debt Service'!L$27/12,0)),"-")</f>
        <v>0</v>
      </c>
      <c r="R673" s="261">
        <f>IFERROR(IF(-SUM(R$20:R672)+R$15&lt;0.000001,0,IF($C673&gt;='H-32A-WP06 - Debt Service'!S$24,'H-32A-WP06 - Debt Service'!S$27/12,0)),"-")</f>
        <v>0</v>
      </c>
      <c r="S673" s="261">
        <f>IFERROR(IF(-SUM(S$20:S672)+S$15&lt;0.000001,0,IF($C673&gt;='H-32A-WP06 - Debt Service'!O$24,'H-32A-WP06 - Debt Service'!O$27/12,0)),"-")</f>
        <v>0</v>
      </c>
      <c r="T673" s="261">
        <f>IFERROR(IF(-SUM(T$20:T672)+T$15&lt;0.000001,0,IF($C673&gt;='H-32A-WP06 - Debt Service'!#REF!,'H-32A-WP06 - Debt Service'!#REF!/12,0)),"-")</f>
        <v>0</v>
      </c>
      <c r="U673" s="261">
        <f>IFERROR(IF(-SUM(U$20:U672)+U$15&lt;0.000001,0,IF($C673&gt;='H-32A-WP06 - Debt Service'!T$24,'H-32A-WP06 - Debt Service'!T$27/12,0)),"-")</f>
        <v>0</v>
      </c>
      <c r="V673" s="261">
        <f>IFERROR(IF(-SUM(V$20:V672)+V$15&lt;0.000001,0,IF($C673&gt;='H-32A-WP06 - Debt Service'!N$24,'H-32A-WP06 - Debt Service'!N$27/12,0)),"-")</f>
        <v>0</v>
      </c>
      <c r="W673" s="261">
        <f>IFERROR(IF(-SUM(W$20:W672)+W$15&lt;0.000001,0,IF($C673&gt;='H-32A-WP06 - Debt Service'!Q$24,'H-32A-WP06 - Debt Service'!Q$27/12,0)),"-")</f>
        <v>0</v>
      </c>
      <c r="X673" s="261">
        <f>IFERROR(IF(-SUM(X$20:X672)+X$15&lt;0.000001,0,IF($C673&gt;='H-32A-WP06 - Debt Service'!T$24,'H-32A-WP06 - Debt Service'!T$27/12,0)),"-")</f>
        <v>0</v>
      </c>
      <c r="Y673" s="261">
        <f>IFERROR(IF(-SUM(Y$20:Y672)+Y$15&lt;0.000001,0,IF($C673&gt;='H-32A-WP06 - Debt Service'!#REF!,'H-32A-WP06 - Debt Service'!#REF!/12,0)),"-")</f>
        <v>0</v>
      </c>
      <c r="Z673" s="261">
        <f>IFERROR(IF(-SUM(Z$20:Z672)+Z$15&lt;0.000001,0,IF($C673&gt;='H-32A-WP06 - Debt Service'!S$24,'H-32A-WP06 - Debt Service'!S$27/12,0)),"-")</f>
        <v>0</v>
      </c>
      <c r="AA673" s="261">
        <f>IFERROR(IF(-SUM(AA$20:AA672)+AA$15&lt;0.000001,0,IF($C673&gt;='H-32A-WP06 - Debt Service'!R$24,'H-32A-WP06 - Debt Service'!R$27/12,0)),"-")</f>
        <v>0</v>
      </c>
      <c r="AB673" s="261">
        <f>IFERROR(IF(-SUM(AB$20:AB672)+AB$15&lt;0.000001,0,IF($C673&gt;='H-32A-WP06 - Debt Service'!P$24,'H-32A-WP06 - Debt Service'!P$27/12,0)),"-")</f>
        <v>0</v>
      </c>
      <c r="AC673" s="261">
        <f>IFERROR(IF(-SUM(AC$20:AC672)+AC$15&lt;0.000001,0,IF($C673&gt;='H-32A-WP06 - Debt Service'!#REF!,'H-32A-WP06 - Debt Service'!#REF!/12,0)),"-")</f>
        <v>0</v>
      </c>
      <c r="AD673" s="261">
        <f>IFERROR(IF(-SUM(AD$20:AD672)+AD$15&lt;0.000001,0,IF($C673&gt;='H-32A-WP06 - Debt Service'!#REF!,'H-32A-WP06 - Debt Service'!#REF!/12,0)),"-")</f>
        <v>0</v>
      </c>
      <c r="AE673" s="261">
        <f>IFERROR(IF(-SUM(AE$20:AE672)+AE$15&lt;0.000001,0,IF($C673&gt;='H-32A-WP06 - Debt Service'!#REF!,'H-32A-WP06 - Debt Service'!#REF!/12,0)),"-")</f>
        <v>0</v>
      </c>
      <c r="AF673" s="261">
        <f>IFERROR(IF(-SUM(AF$20:AF672)+AF$15&lt;0.000001,0,IF($C673&gt;='H-32A-WP06 - Debt Service'!#REF!,'H-32A-WP06 - Debt Service'!#REF!/12,0)),"-")</f>
        <v>0</v>
      </c>
      <c r="AH673" s="252">
        <f t="shared" si="44"/>
        <v>2073</v>
      </c>
      <c r="AI673" s="273">
        <f t="shared" si="46"/>
        <v>63341</v>
      </c>
      <c r="AJ673" s="273"/>
      <c r="AK673" s="261" t="str">
        <f>IFERROR(IF(-SUM(AK$20:AK672)+AK$15&lt;0.000001,0,IF($C673&gt;='H-32A-WP06 - Debt Service'!AH$24,'H-32A-WP06 - Debt Service'!AH$27/12,0)),"-")</f>
        <v>-</v>
      </c>
      <c r="AL673" s="261">
        <f>IFERROR(IF(-SUM(AL$20:AL672)+AL$15&lt;0.000001,0,IF($C673&gt;='H-32A-WP06 - Debt Service'!AI$24,'H-32A-WP06 - Debt Service'!AI$27/12,0)),"-")</f>
        <v>0</v>
      </c>
      <c r="AM673" s="261">
        <f>IFERROR(IF(-SUM(AM$20:AM672)+AM$15&lt;0.000001,0,IF($C673&gt;='H-32A-WP06 - Debt Service'!AJ$24,'H-32A-WP06 - Debt Service'!AJ$27/12,0)),"-")</f>
        <v>0</v>
      </c>
      <c r="AN673" s="261">
        <f>IFERROR(IF(-SUM(AN$20:AN672)+AN$15&lt;0.000001,0,IF($C673&gt;='H-32A-WP06 - Debt Service'!AK$24,'H-32A-WP06 - Debt Service'!AK$27/12,0)),"-")</f>
        <v>0</v>
      </c>
      <c r="AO673" s="261">
        <f>IFERROR(IF(-SUM(AO$20:AO672)+AO$15&lt;0.000001,0,IF($C673&gt;='H-32A-WP06 - Debt Service'!AL$24,'H-32A-WP06 - Debt Service'!AL$27/12,0)),"-")</f>
        <v>0</v>
      </c>
      <c r="AP673" s="261">
        <f>IFERROR(IF(-SUM(AP$20:AP672)+AP$15&lt;0.000001,0,IF($C673&gt;='H-32A-WP06 - Debt Service'!AM$24,'H-32A-WP06 - Debt Service'!AM$27/12,0)),"-")</f>
        <v>0</v>
      </c>
      <c r="AQ673" s="261">
        <f>IFERROR(IF(-SUM(AQ$20:AQ672)+AQ$15&lt;0.000001,0,IF($C673&gt;='H-32A-WP06 - Debt Service'!AN$24,'H-32A-WP06 - Debt Service'!AN$27/12,0)),"-")</f>
        <v>0</v>
      </c>
      <c r="AR673" s="261">
        <f>IFERROR(IF(-SUM(AR$20:AR672)+AR$15&lt;0.000001,0,IF($C673&gt;='H-32A-WP06 - Debt Service'!AO$24,'H-32A-WP06 - Debt Service'!AO$27/12,0)),"-")</f>
        <v>0</v>
      </c>
      <c r="AS673" s="261">
        <f>IFERROR(IF(-SUM(AS$20:AS672)+AS$15&lt;0.000001,0,IF($C673&gt;='H-32A-WP06 - Debt Service'!AP$24,'H-32A-WP06 - Debt Service'!AP$27/12,0)),"-")</f>
        <v>0</v>
      </c>
      <c r="AT673" s="261">
        <f>IFERROR(IF(-SUM(AT$20:AT672)+AT$15&lt;0.000001,0,IF($C673&gt;='H-32A-WP06 - Debt Service'!AQ$24,'H-32A-WP06 - Debt Service'!AQ$27/12,0)),"-")</f>
        <v>0</v>
      </c>
    </row>
    <row r="674" spans="2:46" x14ac:dyDescent="0.35">
      <c r="B674" s="252">
        <f t="shared" si="43"/>
        <v>2073</v>
      </c>
      <c r="C674" s="273">
        <f t="shared" si="45"/>
        <v>63371</v>
      </c>
      <c r="D674" s="273"/>
      <c r="E674" s="261">
        <f>IFERROR(IF(-SUM(E$20:E673)+E$15&lt;0.000001,0,IF($C674&gt;='H-32A-WP06 - Debt Service'!C$24,'H-32A-WP06 - Debt Service'!C$27/12,0)),"-")</f>
        <v>0</v>
      </c>
      <c r="F674" s="261">
        <f>IFERROR(IF(-SUM(F$20:F673)+F$15&lt;0.000001,0,IF($C674&gt;='H-32A-WP06 - Debt Service'!D$24,'H-32A-WP06 - Debt Service'!D$27/12,0)),"-")</f>
        <v>0</v>
      </c>
      <c r="G674" s="261">
        <f>IFERROR(IF(-SUM(G$20:G673)+G$15&lt;0.000001,0,IF($C674&gt;='H-32A-WP06 - Debt Service'!E$24,'H-32A-WP06 - Debt Service'!E$27/12,0)),"-")</f>
        <v>0</v>
      </c>
      <c r="H674" s="261">
        <f>IFERROR(IF(-SUM(H$20:H673)+H$15&lt;0.000001,0,IF($C674&gt;='H-32A-WP06 - Debt Service'!F$24,'H-32A-WP06 - Debt Service'!F$27/12,0)),"-")</f>
        <v>0</v>
      </c>
      <c r="I674" s="261">
        <f>IFERROR(IF(-SUM(I$20:I673)+I$15&lt;0.000001,0,IF($C674&gt;='H-32A-WP06 - Debt Service'!G$24,'H-32A-WP06 - Debt Service'!G$27/12,0)),"-")</f>
        <v>0</v>
      </c>
      <c r="J674" s="261">
        <f>IFERROR(IF(-SUM(J$20:J673)+J$15&lt;0.000001,0,IF($C674&gt;='H-32A-WP06 - Debt Service'!H$24,'H-32A-WP06 - Debt Service'!H$27/12,0)),"-")</f>
        <v>0</v>
      </c>
      <c r="K674" s="261">
        <f>IFERROR(IF(-SUM(K$20:K673)+K$15&lt;0.000001,0,IF($C674&gt;='H-32A-WP06 - Debt Service'!I$24,'H-32A-WP06 - Debt Service'!I$27/12,0)),"-")</f>
        <v>0</v>
      </c>
      <c r="L674" s="261">
        <f>IFERROR(IF(-SUM(L$20:L673)+L$15&lt;0.000001,0,IF($C674&gt;='H-32A-WP06 - Debt Service'!J$24,'H-32A-WP06 - Debt Service'!J$27/12,0)),"-")</f>
        <v>0</v>
      </c>
      <c r="M674" s="261">
        <f>IFERROR(IF(-SUM(M$20:M673)+M$15&lt;0.000001,0,IF($C674&gt;='H-32A-WP06 - Debt Service'!K$24,'H-32A-WP06 - Debt Service'!K$27/12,0)),"-")</f>
        <v>0</v>
      </c>
      <c r="N674" s="261"/>
      <c r="O674" s="261"/>
      <c r="P674" s="261">
        <f>IFERROR(IF(-SUM(P$20:P673)+P$15&lt;0.000001,0,IF($C674&gt;='H-32A-WP06 - Debt Service'!M$24,'H-32A-WP06 - Debt Service'!M$27/12,0)),"-")</f>
        <v>0</v>
      </c>
      <c r="Q674" s="261">
        <f>IFERROR(IF(-SUM(Q$20:Q673)+Q$15&lt;0.000001,0,IF($C674&gt;='H-32A-WP06 - Debt Service'!L$24,'H-32A-WP06 - Debt Service'!L$27/12,0)),"-")</f>
        <v>0</v>
      </c>
      <c r="R674" s="261">
        <f>IFERROR(IF(-SUM(R$20:R673)+R$15&lt;0.000001,0,IF($C674&gt;='H-32A-WP06 - Debt Service'!S$24,'H-32A-WP06 - Debt Service'!S$27/12,0)),"-")</f>
        <v>0</v>
      </c>
      <c r="S674" s="261">
        <f>IFERROR(IF(-SUM(S$20:S673)+S$15&lt;0.000001,0,IF($C674&gt;='H-32A-WP06 - Debt Service'!O$24,'H-32A-WP06 - Debt Service'!O$27/12,0)),"-")</f>
        <v>0</v>
      </c>
      <c r="T674" s="261">
        <f>IFERROR(IF(-SUM(T$20:T673)+T$15&lt;0.000001,0,IF($C674&gt;='H-32A-WP06 - Debt Service'!#REF!,'H-32A-WP06 - Debt Service'!#REF!/12,0)),"-")</f>
        <v>0</v>
      </c>
      <c r="U674" s="261">
        <f>IFERROR(IF(-SUM(U$20:U673)+U$15&lt;0.000001,0,IF($C674&gt;='H-32A-WP06 - Debt Service'!T$24,'H-32A-WP06 - Debt Service'!T$27/12,0)),"-")</f>
        <v>0</v>
      </c>
      <c r="V674" s="261">
        <f>IFERROR(IF(-SUM(V$20:V673)+V$15&lt;0.000001,0,IF($C674&gt;='H-32A-WP06 - Debt Service'!N$24,'H-32A-WP06 - Debt Service'!N$27/12,0)),"-")</f>
        <v>0</v>
      </c>
      <c r="W674" s="261">
        <f>IFERROR(IF(-SUM(W$20:W673)+W$15&lt;0.000001,0,IF($C674&gt;='H-32A-WP06 - Debt Service'!Q$24,'H-32A-WP06 - Debt Service'!Q$27/12,0)),"-")</f>
        <v>0</v>
      </c>
      <c r="X674" s="261">
        <f>IFERROR(IF(-SUM(X$20:X673)+X$15&lt;0.000001,0,IF($C674&gt;='H-32A-WP06 - Debt Service'!T$24,'H-32A-WP06 - Debt Service'!T$27/12,0)),"-")</f>
        <v>0</v>
      </c>
      <c r="Y674" s="261">
        <f>IFERROR(IF(-SUM(Y$20:Y673)+Y$15&lt;0.000001,0,IF($C674&gt;='H-32A-WP06 - Debt Service'!#REF!,'H-32A-WP06 - Debt Service'!#REF!/12,0)),"-")</f>
        <v>0</v>
      </c>
      <c r="Z674" s="261">
        <f>IFERROR(IF(-SUM(Z$20:Z673)+Z$15&lt;0.000001,0,IF($C674&gt;='H-32A-WP06 - Debt Service'!S$24,'H-32A-WP06 - Debt Service'!S$27/12,0)),"-")</f>
        <v>0</v>
      </c>
      <c r="AA674" s="261">
        <f>IFERROR(IF(-SUM(AA$20:AA673)+AA$15&lt;0.000001,0,IF($C674&gt;='H-32A-WP06 - Debt Service'!R$24,'H-32A-WP06 - Debt Service'!R$27/12,0)),"-")</f>
        <v>0</v>
      </c>
      <c r="AB674" s="261">
        <f>IFERROR(IF(-SUM(AB$20:AB673)+AB$15&lt;0.000001,0,IF($C674&gt;='H-32A-WP06 - Debt Service'!P$24,'H-32A-WP06 - Debt Service'!P$27/12,0)),"-")</f>
        <v>0</v>
      </c>
      <c r="AC674" s="261">
        <f>IFERROR(IF(-SUM(AC$20:AC673)+AC$15&lt;0.000001,0,IF($C674&gt;='H-32A-WP06 - Debt Service'!#REF!,'H-32A-WP06 - Debt Service'!#REF!/12,0)),"-")</f>
        <v>0</v>
      </c>
      <c r="AD674" s="261">
        <f>IFERROR(IF(-SUM(AD$20:AD673)+AD$15&lt;0.000001,0,IF($C674&gt;='H-32A-WP06 - Debt Service'!#REF!,'H-32A-WP06 - Debt Service'!#REF!/12,0)),"-")</f>
        <v>0</v>
      </c>
      <c r="AE674" s="261">
        <f>IFERROR(IF(-SUM(AE$20:AE673)+AE$15&lt;0.000001,0,IF($C674&gt;='H-32A-WP06 - Debt Service'!#REF!,'H-32A-WP06 - Debt Service'!#REF!/12,0)),"-")</f>
        <v>0</v>
      </c>
      <c r="AF674" s="261">
        <f>IFERROR(IF(-SUM(AF$20:AF673)+AF$15&lt;0.000001,0,IF($C674&gt;='H-32A-WP06 - Debt Service'!#REF!,'H-32A-WP06 - Debt Service'!#REF!/12,0)),"-")</f>
        <v>0</v>
      </c>
      <c r="AH674" s="252">
        <f t="shared" si="44"/>
        <v>2073</v>
      </c>
      <c r="AI674" s="273">
        <f t="shared" si="46"/>
        <v>63371</v>
      </c>
      <c r="AJ674" s="273"/>
      <c r="AK674" s="261" t="str">
        <f>IFERROR(IF(-SUM(AK$20:AK673)+AK$15&lt;0.000001,0,IF($C674&gt;='H-32A-WP06 - Debt Service'!AH$24,'H-32A-WP06 - Debt Service'!AH$27/12,0)),"-")</f>
        <v>-</v>
      </c>
      <c r="AL674" s="261">
        <f>IFERROR(IF(-SUM(AL$20:AL673)+AL$15&lt;0.000001,0,IF($C674&gt;='H-32A-WP06 - Debt Service'!AI$24,'H-32A-WP06 - Debt Service'!AI$27/12,0)),"-")</f>
        <v>0</v>
      </c>
      <c r="AM674" s="261">
        <f>IFERROR(IF(-SUM(AM$20:AM673)+AM$15&lt;0.000001,0,IF($C674&gt;='H-32A-WP06 - Debt Service'!AJ$24,'H-32A-WP06 - Debt Service'!AJ$27/12,0)),"-")</f>
        <v>0</v>
      </c>
      <c r="AN674" s="261">
        <f>IFERROR(IF(-SUM(AN$20:AN673)+AN$15&lt;0.000001,0,IF($C674&gt;='H-32A-WP06 - Debt Service'!AK$24,'H-32A-WP06 - Debt Service'!AK$27/12,0)),"-")</f>
        <v>0</v>
      </c>
      <c r="AO674" s="261">
        <f>IFERROR(IF(-SUM(AO$20:AO673)+AO$15&lt;0.000001,0,IF($C674&gt;='H-32A-WP06 - Debt Service'!AL$24,'H-32A-WP06 - Debt Service'!AL$27/12,0)),"-")</f>
        <v>0</v>
      </c>
      <c r="AP674" s="261">
        <f>IFERROR(IF(-SUM(AP$20:AP673)+AP$15&lt;0.000001,0,IF($C674&gt;='H-32A-WP06 - Debt Service'!AM$24,'H-32A-WP06 - Debt Service'!AM$27/12,0)),"-")</f>
        <v>0</v>
      </c>
      <c r="AQ674" s="261">
        <f>IFERROR(IF(-SUM(AQ$20:AQ673)+AQ$15&lt;0.000001,0,IF($C674&gt;='H-32A-WP06 - Debt Service'!AN$24,'H-32A-WP06 - Debt Service'!AN$27/12,0)),"-")</f>
        <v>0</v>
      </c>
      <c r="AR674" s="261">
        <f>IFERROR(IF(-SUM(AR$20:AR673)+AR$15&lt;0.000001,0,IF($C674&gt;='H-32A-WP06 - Debt Service'!AO$24,'H-32A-WP06 - Debt Service'!AO$27/12,0)),"-")</f>
        <v>0</v>
      </c>
      <c r="AS674" s="261">
        <f>IFERROR(IF(-SUM(AS$20:AS673)+AS$15&lt;0.000001,0,IF($C674&gt;='H-32A-WP06 - Debt Service'!AP$24,'H-32A-WP06 - Debt Service'!AP$27/12,0)),"-")</f>
        <v>0</v>
      </c>
      <c r="AT674" s="261">
        <f>IFERROR(IF(-SUM(AT$20:AT673)+AT$15&lt;0.000001,0,IF($C674&gt;='H-32A-WP06 - Debt Service'!AQ$24,'H-32A-WP06 - Debt Service'!AQ$27/12,0)),"-")</f>
        <v>0</v>
      </c>
    </row>
    <row r="675" spans="2:46" x14ac:dyDescent="0.35">
      <c r="B675" s="252">
        <f t="shared" si="43"/>
        <v>2073</v>
      </c>
      <c r="C675" s="273">
        <f t="shared" si="45"/>
        <v>63402</v>
      </c>
      <c r="D675" s="273"/>
      <c r="E675" s="261">
        <f>IFERROR(IF(-SUM(E$20:E674)+E$15&lt;0.000001,0,IF($C675&gt;='H-32A-WP06 - Debt Service'!C$24,'H-32A-WP06 - Debt Service'!C$27/12,0)),"-")</f>
        <v>0</v>
      </c>
      <c r="F675" s="261">
        <f>IFERROR(IF(-SUM(F$20:F674)+F$15&lt;0.000001,0,IF($C675&gt;='H-32A-WP06 - Debt Service'!D$24,'H-32A-WP06 - Debt Service'!D$27/12,0)),"-")</f>
        <v>0</v>
      </c>
      <c r="G675" s="261">
        <f>IFERROR(IF(-SUM(G$20:G674)+G$15&lt;0.000001,0,IF($C675&gt;='H-32A-WP06 - Debt Service'!E$24,'H-32A-WP06 - Debt Service'!E$27/12,0)),"-")</f>
        <v>0</v>
      </c>
      <c r="H675" s="261">
        <f>IFERROR(IF(-SUM(H$20:H674)+H$15&lt;0.000001,0,IF($C675&gt;='H-32A-WP06 - Debt Service'!F$24,'H-32A-WP06 - Debt Service'!F$27/12,0)),"-")</f>
        <v>0</v>
      </c>
      <c r="I675" s="261">
        <f>IFERROR(IF(-SUM(I$20:I674)+I$15&lt;0.000001,0,IF($C675&gt;='H-32A-WP06 - Debt Service'!G$24,'H-32A-WP06 - Debt Service'!G$27/12,0)),"-")</f>
        <v>0</v>
      </c>
      <c r="J675" s="261">
        <f>IFERROR(IF(-SUM(J$20:J674)+J$15&lt;0.000001,0,IF($C675&gt;='H-32A-WP06 - Debt Service'!H$24,'H-32A-WP06 - Debt Service'!H$27/12,0)),"-")</f>
        <v>0</v>
      </c>
      <c r="K675" s="261">
        <f>IFERROR(IF(-SUM(K$20:K674)+K$15&lt;0.000001,0,IF($C675&gt;='H-32A-WP06 - Debt Service'!I$24,'H-32A-WP06 - Debt Service'!I$27/12,0)),"-")</f>
        <v>0</v>
      </c>
      <c r="L675" s="261">
        <f>IFERROR(IF(-SUM(L$20:L674)+L$15&lt;0.000001,0,IF($C675&gt;='H-32A-WP06 - Debt Service'!J$24,'H-32A-WP06 - Debt Service'!J$27/12,0)),"-")</f>
        <v>0</v>
      </c>
      <c r="M675" s="261">
        <f>IFERROR(IF(-SUM(M$20:M674)+M$15&lt;0.000001,0,IF($C675&gt;='H-32A-WP06 - Debt Service'!K$24,'H-32A-WP06 - Debt Service'!K$27/12,0)),"-")</f>
        <v>0</v>
      </c>
      <c r="N675" s="261"/>
      <c r="O675" s="261"/>
      <c r="P675" s="261">
        <f>IFERROR(IF(-SUM(P$20:P674)+P$15&lt;0.000001,0,IF($C675&gt;='H-32A-WP06 - Debt Service'!M$24,'H-32A-WP06 - Debt Service'!M$27/12,0)),"-")</f>
        <v>0</v>
      </c>
      <c r="Q675" s="261">
        <f>IFERROR(IF(-SUM(Q$20:Q674)+Q$15&lt;0.000001,0,IF($C675&gt;='H-32A-WP06 - Debt Service'!L$24,'H-32A-WP06 - Debt Service'!L$27/12,0)),"-")</f>
        <v>0</v>
      </c>
      <c r="R675" s="261">
        <f>IFERROR(IF(-SUM(R$20:R674)+R$15&lt;0.000001,0,IF($C675&gt;='H-32A-WP06 - Debt Service'!S$24,'H-32A-WP06 - Debt Service'!S$27/12,0)),"-")</f>
        <v>0</v>
      </c>
      <c r="S675" s="261">
        <f>IFERROR(IF(-SUM(S$20:S674)+S$15&lt;0.000001,0,IF($C675&gt;='H-32A-WP06 - Debt Service'!O$24,'H-32A-WP06 - Debt Service'!O$27/12,0)),"-")</f>
        <v>0</v>
      </c>
      <c r="T675" s="261">
        <f>IFERROR(IF(-SUM(T$20:T674)+T$15&lt;0.000001,0,IF($C675&gt;='H-32A-WP06 - Debt Service'!#REF!,'H-32A-WP06 - Debt Service'!#REF!/12,0)),"-")</f>
        <v>0</v>
      </c>
      <c r="U675" s="261">
        <f>IFERROR(IF(-SUM(U$20:U674)+U$15&lt;0.000001,0,IF($C675&gt;='H-32A-WP06 - Debt Service'!T$24,'H-32A-WP06 - Debt Service'!T$27/12,0)),"-")</f>
        <v>0</v>
      </c>
      <c r="V675" s="261">
        <f>IFERROR(IF(-SUM(V$20:V674)+V$15&lt;0.000001,0,IF($C675&gt;='H-32A-WP06 - Debt Service'!N$24,'H-32A-WP06 - Debt Service'!N$27/12,0)),"-")</f>
        <v>0</v>
      </c>
      <c r="W675" s="261">
        <f>IFERROR(IF(-SUM(W$20:W674)+W$15&lt;0.000001,0,IF($C675&gt;='H-32A-WP06 - Debt Service'!Q$24,'H-32A-WP06 - Debt Service'!Q$27/12,0)),"-")</f>
        <v>0</v>
      </c>
      <c r="X675" s="261">
        <f>IFERROR(IF(-SUM(X$20:X674)+X$15&lt;0.000001,0,IF($C675&gt;='H-32A-WP06 - Debt Service'!T$24,'H-32A-WP06 - Debt Service'!T$27/12,0)),"-")</f>
        <v>0</v>
      </c>
      <c r="Y675" s="261">
        <f>IFERROR(IF(-SUM(Y$20:Y674)+Y$15&lt;0.000001,0,IF($C675&gt;='H-32A-WP06 - Debt Service'!#REF!,'H-32A-WP06 - Debt Service'!#REF!/12,0)),"-")</f>
        <v>0</v>
      </c>
      <c r="Z675" s="261">
        <f>IFERROR(IF(-SUM(Z$20:Z674)+Z$15&lt;0.000001,0,IF($C675&gt;='H-32A-WP06 - Debt Service'!S$24,'H-32A-WP06 - Debt Service'!S$27/12,0)),"-")</f>
        <v>0</v>
      </c>
      <c r="AA675" s="261">
        <f>IFERROR(IF(-SUM(AA$20:AA674)+AA$15&lt;0.000001,0,IF($C675&gt;='H-32A-WP06 - Debt Service'!R$24,'H-32A-WP06 - Debt Service'!R$27/12,0)),"-")</f>
        <v>0</v>
      </c>
      <c r="AB675" s="261">
        <f>IFERROR(IF(-SUM(AB$20:AB674)+AB$15&lt;0.000001,0,IF($C675&gt;='H-32A-WP06 - Debt Service'!P$24,'H-32A-WP06 - Debt Service'!P$27/12,0)),"-")</f>
        <v>0</v>
      </c>
      <c r="AC675" s="261">
        <f>IFERROR(IF(-SUM(AC$20:AC674)+AC$15&lt;0.000001,0,IF($C675&gt;='H-32A-WP06 - Debt Service'!#REF!,'H-32A-WP06 - Debt Service'!#REF!/12,0)),"-")</f>
        <v>0</v>
      </c>
      <c r="AD675" s="261">
        <f>IFERROR(IF(-SUM(AD$20:AD674)+AD$15&lt;0.000001,0,IF($C675&gt;='H-32A-WP06 - Debt Service'!#REF!,'H-32A-WP06 - Debt Service'!#REF!/12,0)),"-")</f>
        <v>0</v>
      </c>
      <c r="AE675" s="261">
        <f>IFERROR(IF(-SUM(AE$20:AE674)+AE$15&lt;0.000001,0,IF($C675&gt;='H-32A-WP06 - Debt Service'!#REF!,'H-32A-WP06 - Debt Service'!#REF!/12,0)),"-")</f>
        <v>0</v>
      </c>
      <c r="AF675" s="261">
        <f>IFERROR(IF(-SUM(AF$20:AF674)+AF$15&lt;0.000001,0,IF($C675&gt;='H-32A-WP06 - Debt Service'!#REF!,'H-32A-WP06 - Debt Service'!#REF!/12,0)),"-")</f>
        <v>0</v>
      </c>
      <c r="AH675" s="252">
        <f t="shared" si="44"/>
        <v>2073</v>
      </c>
      <c r="AI675" s="273">
        <f t="shared" si="46"/>
        <v>63402</v>
      </c>
      <c r="AJ675" s="273"/>
      <c r="AK675" s="261" t="str">
        <f>IFERROR(IF(-SUM(AK$20:AK674)+AK$15&lt;0.000001,0,IF($C675&gt;='H-32A-WP06 - Debt Service'!AH$24,'H-32A-WP06 - Debt Service'!AH$27/12,0)),"-")</f>
        <v>-</v>
      </c>
      <c r="AL675" s="261">
        <f>IFERROR(IF(-SUM(AL$20:AL674)+AL$15&lt;0.000001,0,IF($C675&gt;='H-32A-WP06 - Debt Service'!AI$24,'H-32A-WP06 - Debt Service'!AI$27/12,0)),"-")</f>
        <v>0</v>
      </c>
      <c r="AM675" s="261">
        <f>IFERROR(IF(-SUM(AM$20:AM674)+AM$15&lt;0.000001,0,IF($C675&gt;='H-32A-WP06 - Debt Service'!AJ$24,'H-32A-WP06 - Debt Service'!AJ$27/12,0)),"-")</f>
        <v>0</v>
      </c>
      <c r="AN675" s="261">
        <f>IFERROR(IF(-SUM(AN$20:AN674)+AN$15&lt;0.000001,0,IF($C675&gt;='H-32A-WP06 - Debt Service'!AK$24,'H-32A-WP06 - Debt Service'!AK$27/12,0)),"-")</f>
        <v>0</v>
      </c>
      <c r="AO675" s="261">
        <f>IFERROR(IF(-SUM(AO$20:AO674)+AO$15&lt;0.000001,0,IF($C675&gt;='H-32A-WP06 - Debt Service'!AL$24,'H-32A-WP06 - Debt Service'!AL$27/12,0)),"-")</f>
        <v>0</v>
      </c>
      <c r="AP675" s="261">
        <f>IFERROR(IF(-SUM(AP$20:AP674)+AP$15&lt;0.000001,0,IF($C675&gt;='H-32A-WP06 - Debt Service'!AM$24,'H-32A-WP06 - Debt Service'!AM$27/12,0)),"-")</f>
        <v>0</v>
      </c>
      <c r="AQ675" s="261">
        <f>IFERROR(IF(-SUM(AQ$20:AQ674)+AQ$15&lt;0.000001,0,IF($C675&gt;='H-32A-WP06 - Debt Service'!AN$24,'H-32A-WP06 - Debt Service'!AN$27/12,0)),"-")</f>
        <v>0</v>
      </c>
      <c r="AR675" s="261">
        <f>IFERROR(IF(-SUM(AR$20:AR674)+AR$15&lt;0.000001,0,IF($C675&gt;='H-32A-WP06 - Debt Service'!AO$24,'H-32A-WP06 - Debt Service'!AO$27/12,0)),"-")</f>
        <v>0</v>
      </c>
      <c r="AS675" s="261">
        <f>IFERROR(IF(-SUM(AS$20:AS674)+AS$15&lt;0.000001,0,IF($C675&gt;='H-32A-WP06 - Debt Service'!AP$24,'H-32A-WP06 - Debt Service'!AP$27/12,0)),"-")</f>
        <v>0</v>
      </c>
      <c r="AT675" s="261">
        <f>IFERROR(IF(-SUM(AT$20:AT674)+AT$15&lt;0.000001,0,IF($C675&gt;='H-32A-WP06 - Debt Service'!AQ$24,'H-32A-WP06 - Debt Service'!AQ$27/12,0)),"-")</f>
        <v>0</v>
      </c>
    </row>
    <row r="676" spans="2:46" x14ac:dyDescent="0.35">
      <c r="B676" s="252">
        <f t="shared" si="43"/>
        <v>2073</v>
      </c>
      <c r="C676" s="273">
        <f t="shared" si="45"/>
        <v>63433</v>
      </c>
      <c r="D676" s="273"/>
      <c r="E676" s="261">
        <f>IFERROR(IF(-SUM(E$20:E675)+E$15&lt;0.000001,0,IF($C676&gt;='H-32A-WP06 - Debt Service'!C$24,'H-32A-WP06 - Debt Service'!C$27/12,0)),"-")</f>
        <v>0</v>
      </c>
      <c r="F676" s="261">
        <f>IFERROR(IF(-SUM(F$20:F675)+F$15&lt;0.000001,0,IF($C676&gt;='H-32A-WP06 - Debt Service'!D$24,'H-32A-WP06 - Debt Service'!D$27/12,0)),"-")</f>
        <v>0</v>
      </c>
      <c r="G676" s="261">
        <f>IFERROR(IF(-SUM(G$20:G675)+G$15&lt;0.000001,0,IF($C676&gt;='H-32A-WP06 - Debt Service'!E$24,'H-32A-WP06 - Debt Service'!E$27/12,0)),"-")</f>
        <v>0</v>
      </c>
      <c r="H676" s="261">
        <f>IFERROR(IF(-SUM(H$20:H675)+H$15&lt;0.000001,0,IF($C676&gt;='H-32A-WP06 - Debt Service'!F$24,'H-32A-WP06 - Debt Service'!F$27/12,0)),"-")</f>
        <v>0</v>
      </c>
      <c r="I676" s="261">
        <f>IFERROR(IF(-SUM(I$20:I675)+I$15&lt;0.000001,0,IF($C676&gt;='H-32A-WP06 - Debt Service'!G$24,'H-32A-WP06 - Debt Service'!G$27/12,0)),"-")</f>
        <v>0</v>
      </c>
      <c r="J676" s="261">
        <f>IFERROR(IF(-SUM(J$20:J675)+J$15&lt;0.000001,0,IF($C676&gt;='H-32A-WP06 - Debt Service'!H$24,'H-32A-WP06 - Debt Service'!H$27/12,0)),"-")</f>
        <v>0</v>
      </c>
      <c r="K676" s="261">
        <f>IFERROR(IF(-SUM(K$20:K675)+K$15&lt;0.000001,0,IF($C676&gt;='H-32A-WP06 - Debt Service'!I$24,'H-32A-WP06 - Debt Service'!I$27/12,0)),"-")</f>
        <v>0</v>
      </c>
      <c r="L676" s="261">
        <f>IFERROR(IF(-SUM(L$20:L675)+L$15&lt;0.000001,0,IF($C676&gt;='H-32A-WP06 - Debt Service'!J$24,'H-32A-WP06 - Debt Service'!J$27/12,0)),"-")</f>
        <v>0</v>
      </c>
      <c r="M676" s="261">
        <f>IFERROR(IF(-SUM(M$20:M675)+M$15&lt;0.000001,0,IF($C676&gt;='H-32A-WP06 - Debt Service'!K$24,'H-32A-WP06 - Debt Service'!K$27/12,0)),"-")</f>
        <v>0</v>
      </c>
      <c r="N676" s="261"/>
      <c r="O676" s="261"/>
      <c r="P676" s="261">
        <f>IFERROR(IF(-SUM(P$20:P675)+P$15&lt;0.000001,0,IF($C676&gt;='H-32A-WP06 - Debt Service'!M$24,'H-32A-WP06 - Debt Service'!M$27/12,0)),"-")</f>
        <v>0</v>
      </c>
      <c r="Q676" s="261">
        <f>IFERROR(IF(-SUM(Q$20:Q675)+Q$15&lt;0.000001,0,IF($C676&gt;='H-32A-WP06 - Debt Service'!L$24,'H-32A-WP06 - Debt Service'!L$27/12,0)),"-")</f>
        <v>0</v>
      </c>
      <c r="R676" s="261">
        <f>IFERROR(IF(-SUM(R$20:R675)+R$15&lt;0.000001,0,IF($C676&gt;='H-32A-WP06 - Debt Service'!S$24,'H-32A-WP06 - Debt Service'!S$27/12,0)),"-")</f>
        <v>0</v>
      </c>
      <c r="S676" s="261">
        <f>IFERROR(IF(-SUM(S$20:S675)+S$15&lt;0.000001,0,IF($C676&gt;='H-32A-WP06 - Debt Service'!O$24,'H-32A-WP06 - Debt Service'!O$27/12,0)),"-")</f>
        <v>0</v>
      </c>
      <c r="T676" s="261">
        <f>IFERROR(IF(-SUM(T$20:T675)+T$15&lt;0.000001,0,IF($C676&gt;='H-32A-WP06 - Debt Service'!#REF!,'H-32A-WP06 - Debt Service'!#REF!/12,0)),"-")</f>
        <v>0</v>
      </c>
      <c r="U676" s="261">
        <f>IFERROR(IF(-SUM(U$20:U675)+U$15&lt;0.000001,0,IF($C676&gt;='H-32A-WP06 - Debt Service'!T$24,'H-32A-WP06 - Debt Service'!T$27/12,0)),"-")</f>
        <v>0</v>
      </c>
      <c r="V676" s="261">
        <f>IFERROR(IF(-SUM(V$20:V675)+V$15&lt;0.000001,0,IF($C676&gt;='H-32A-WP06 - Debt Service'!N$24,'H-32A-WP06 - Debt Service'!N$27/12,0)),"-")</f>
        <v>0</v>
      </c>
      <c r="W676" s="261">
        <f>IFERROR(IF(-SUM(W$20:W675)+W$15&lt;0.000001,0,IF($C676&gt;='H-32A-WP06 - Debt Service'!Q$24,'H-32A-WP06 - Debt Service'!Q$27/12,0)),"-")</f>
        <v>0</v>
      </c>
      <c r="X676" s="261">
        <f>IFERROR(IF(-SUM(X$20:X675)+X$15&lt;0.000001,0,IF($C676&gt;='H-32A-WP06 - Debt Service'!T$24,'H-32A-WP06 - Debt Service'!T$27/12,0)),"-")</f>
        <v>0</v>
      </c>
      <c r="Y676" s="261">
        <f>IFERROR(IF(-SUM(Y$20:Y675)+Y$15&lt;0.000001,0,IF($C676&gt;='H-32A-WP06 - Debt Service'!#REF!,'H-32A-WP06 - Debt Service'!#REF!/12,0)),"-")</f>
        <v>0</v>
      </c>
      <c r="Z676" s="261">
        <f>IFERROR(IF(-SUM(Z$20:Z675)+Z$15&lt;0.000001,0,IF($C676&gt;='H-32A-WP06 - Debt Service'!S$24,'H-32A-WP06 - Debt Service'!S$27/12,0)),"-")</f>
        <v>0</v>
      </c>
      <c r="AA676" s="261">
        <f>IFERROR(IF(-SUM(AA$20:AA675)+AA$15&lt;0.000001,0,IF($C676&gt;='H-32A-WP06 - Debt Service'!R$24,'H-32A-WP06 - Debt Service'!R$27/12,0)),"-")</f>
        <v>0</v>
      </c>
      <c r="AB676" s="261">
        <f>IFERROR(IF(-SUM(AB$20:AB675)+AB$15&lt;0.000001,0,IF($C676&gt;='H-32A-WP06 - Debt Service'!P$24,'H-32A-WP06 - Debt Service'!P$27/12,0)),"-")</f>
        <v>0</v>
      </c>
      <c r="AC676" s="261">
        <f>IFERROR(IF(-SUM(AC$20:AC675)+AC$15&lt;0.000001,0,IF($C676&gt;='H-32A-WP06 - Debt Service'!#REF!,'H-32A-WP06 - Debt Service'!#REF!/12,0)),"-")</f>
        <v>0</v>
      </c>
      <c r="AD676" s="261">
        <f>IFERROR(IF(-SUM(AD$20:AD675)+AD$15&lt;0.000001,0,IF($C676&gt;='H-32A-WP06 - Debt Service'!#REF!,'H-32A-WP06 - Debt Service'!#REF!/12,0)),"-")</f>
        <v>0</v>
      </c>
      <c r="AE676" s="261">
        <f>IFERROR(IF(-SUM(AE$20:AE675)+AE$15&lt;0.000001,0,IF($C676&gt;='H-32A-WP06 - Debt Service'!#REF!,'H-32A-WP06 - Debt Service'!#REF!/12,0)),"-")</f>
        <v>0</v>
      </c>
      <c r="AF676" s="261">
        <f>IFERROR(IF(-SUM(AF$20:AF675)+AF$15&lt;0.000001,0,IF($C676&gt;='H-32A-WP06 - Debt Service'!#REF!,'H-32A-WP06 - Debt Service'!#REF!/12,0)),"-")</f>
        <v>0</v>
      </c>
      <c r="AH676" s="252">
        <f t="shared" si="44"/>
        <v>2073</v>
      </c>
      <c r="AI676" s="273">
        <f t="shared" si="46"/>
        <v>63433</v>
      </c>
      <c r="AJ676" s="273"/>
      <c r="AK676" s="261" t="str">
        <f>IFERROR(IF(-SUM(AK$20:AK675)+AK$15&lt;0.000001,0,IF($C676&gt;='H-32A-WP06 - Debt Service'!AH$24,'H-32A-WP06 - Debt Service'!AH$27/12,0)),"-")</f>
        <v>-</v>
      </c>
      <c r="AL676" s="261">
        <f>IFERROR(IF(-SUM(AL$20:AL675)+AL$15&lt;0.000001,0,IF($C676&gt;='H-32A-WP06 - Debt Service'!AI$24,'H-32A-WP06 - Debt Service'!AI$27/12,0)),"-")</f>
        <v>0</v>
      </c>
      <c r="AM676" s="261">
        <f>IFERROR(IF(-SUM(AM$20:AM675)+AM$15&lt;0.000001,0,IF($C676&gt;='H-32A-WP06 - Debt Service'!AJ$24,'H-32A-WP06 - Debt Service'!AJ$27/12,0)),"-")</f>
        <v>0</v>
      </c>
      <c r="AN676" s="261">
        <f>IFERROR(IF(-SUM(AN$20:AN675)+AN$15&lt;0.000001,0,IF($C676&gt;='H-32A-WP06 - Debt Service'!AK$24,'H-32A-WP06 - Debt Service'!AK$27/12,0)),"-")</f>
        <v>0</v>
      </c>
      <c r="AO676" s="261">
        <f>IFERROR(IF(-SUM(AO$20:AO675)+AO$15&lt;0.000001,0,IF($C676&gt;='H-32A-WP06 - Debt Service'!AL$24,'H-32A-WP06 - Debt Service'!AL$27/12,0)),"-")</f>
        <v>0</v>
      </c>
      <c r="AP676" s="261">
        <f>IFERROR(IF(-SUM(AP$20:AP675)+AP$15&lt;0.000001,0,IF($C676&gt;='H-32A-WP06 - Debt Service'!AM$24,'H-32A-WP06 - Debt Service'!AM$27/12,0)),"-")</f>
        <v>0</v>
      </c>
      <c r="AQ676" s="261">
        <f>IFERROR(IF(-SUM(AQ$20:AQ675)+AQ$15&lt;0.000001,0,IF($C676&gt;='H-32A-WP06 - Debt Service'!AN$24,'H-32A-WP06 - Debt Service'!AN$27/12,0)),"-")</f>
        <v>0</v>
      </c>
      <c r="AR676" s="261">
        <f>IFERROR(IF(-SUM(AR$20:AR675)+AR$15&lt;0.000001,0,IF($C676&gt;='H-32A-WP06 - Debt Service'!AO$24,'H-32A-WP06 - Debt Service'!AO$27/12,0)),"-")</f>
        <v>0</v>
      </c>
      <c r="AS676" s="261">
        <f>IFERROR(IF(-SUM(AS$20:AS675)+AS$15&lt;0.000001,0,IF($C676&gt;='H-32A-WP06 - Debt Service'!AP$24,'H-32A-WP06 - Debt Service'!AP$27/12,0)),"-")</f>
        <v>0</v>
      </c>
      <c r="AT676" s="261">
        <f>IFERROR(IF(-SUM(AT$20:AT675)+AT$15&lt;0.000001,0,IF($C676&gt;='H-32A-WP06 - Debt Service'!AQ$24,'H-32A-WP06 - Debt Service'!AQ$27/12,0)),"-")</f>
        <v>0</v>
      </c>
    </row>
    <row r="677" spans="2:46" x14ac:dyDescent="0.35">
      <c r="B677" s="252">
        <f t="shared" si="43"/>
        <v>2073</v>
      </c>
      <c r="C677" s="273">
        <f t="shared" si="45"/>
        <v>63463</v>
      </c>
      <c r="D677" s="273"/>
      <c r="E677" s="261">
        <f>IFERROR(IF(-SUM(E$20:E676)+E$15&lt;0.000001,0,IF($C677&gt;='H-32A-WP06 - Debt Service'!C$24,'H-32A-WP06 - Debt Service'!C$27/12,0)),"-")</f>
        <v>0</v>
      </c>
      <c r="F677" s="261">
        <f>IFERROR(IF(-SUM(F$20:F676)+F$15&lt;0.000001,0,IF($C677&gt;='H-32A-WP06 - Debt Service'!D$24,'H-32A-WP06 - Debt Service'!D$27/12,0)),"-")</f>
        <v>0</v>
      </c>
      <c r="G677" s="261">
        <f>IFERROR(IF(-SUM(G$20:G676)+G$15&lt;0.000001,0,IF($C677&gt;='H-32A-WP06 - Debt Service'!E$24,'H-32A-WP06 - Debt Service'!E$27/12,0)),"-")</f>
        <v>0</v>
      </c>
      <c r="H677" s="261">
        <f>IFERROR(IF(-SUM(H$20:H676)+H$15&lt;0.000001,0,IF($C677&gt;='H-32A-WP06 - Debt Service'!F$24,'H-32A-WP06 - Debt Service'!F$27/12,0)),"-")</f>
        <v>0</v>
      </c>
      <c r="I677" s="261">
        <f>IFERROR(IF(-SUM(I$20:I676)+I$15&lt;0.000001,0,IF($C677&gt;='H-32A-WP06 - Debt Service'!G$24,'H-32A-WP06 - Debt Service'!G$27/12,0)),"-")</f>
        <v>0</v>
      </c>
      <c r="J677" s="261">
        <f>IFERROR(IF(-SUM(J$20:J676)+J$15&lt;0.000001,0,IF($C677&gt;='H-32A-WP06 - Debt Service'!H$24,'H-32A-WP06 - Debt Service'!H$27/12,0)),"-")</f>
        <v>0</v>
      </c>
      <c r="K677" s="261">
        <f>IFERROR(IF(-SUM(K$20:K676)+K$15&lt;0.000001,0,IF($C677&gt;='H-32A-WP06 - Debt Service'!I$24,'H-32A-WP06 - Debt Service'!I$27/12,0)),"-")</f>
        <v>0</v>
      </c>
      <c r="L677" s="261">
        <f>IFERROR(IF(-SUM(L$20:L676)+L$15&lt;0.000001,0,IF($C677&gt;='H-32A-WP06 - Debt Service'!J$24,'H-32A-WP06 - Debt Service'!J$27/12,0)),"-")</f>
        <v>0</v>
      </c>
      <c r="M677" s="261">
        <f>IFERROR(IF(-SUM(M$20:M676)+M$15&lt;0.000001,0,IF($C677&gt;='H-32A-WP06 - Debt Service'!K$24,'H-32A-WP06 - Debt Service'!K$27/12,0)),"-")</f>
        <v>0</v>
      </c>
      <c r="N677" s="261"/>
      <c r="O677" s="261"/>
      <c r="P677" s="261">
        <f>IFERROR(IF(-SUM(P$20:P676)+P$15&lt;0.000001,0,IF($C677&gt;='H-32A-WP06 - Debt Service'!M$24,'H-32A-WP06 - Debt Service'!M$27/12,0)),"-")</f>
        <v>0</v>
      </c>
      <c r="Q677" s="261">
        <f>IFERROR(IF(-SUM(Q$20:Q676)+Q$15&lt;0.000001,0,IF($C677&gt;='H-32A-WP06 - Debt Service'!L$24,'H-32A-WP06 - Debt Service'!L$27/12,0)),"-")</f>
        <v>0</v>
      </c>
      <c r="R677" s="261">
        <f>IFERROR(IF(-SUM(R$20:R676)+R$15&lt;0.000001,0,IF($C677&gt;='H-32A-WP06 - Debt Service'!S$24,'H-32A-WP06 - Debt Service'!S$27/12,0)),"-")</f>
        <v>0</v>
      </c>
      <c r="S677" s="261">
        <f>IFERROR(IF(-SUM(S$20:S676)+S$15&lt;0.000001,0,IF($C677&gt;='H-32A-WP06 - Debt Service'!O$24,'H-32A-WP06 - Debt Service'!O$27/12,0)),"-")</f>
        <v>0</v>
      </c>
      <c r="T677" s="261">
        <f>IFERROR(IF(-SUM(T$20:T676)+T$15&lt;0.000001,0,IF($C677&gt;='H-32A-WP06 - Debt Service'!#REF!,'H-32A-WP06 - Debt Service'!#REF!/12,0)),"-")</f>
        <v>0</v>
      </c>
      <c r="U677" s="261">
        <f>IFERROR(IF(-SUM(U$20:U676)+U$15&lt;0.000001,0,IF($C677&gt;='H-32A-WP06 - Debt Service'!T$24,'H-32A-WP06 - Debt Service'!T$27/12,0)),"-")</f>
        <v>0</v>
      </c>
      <c r="V677" s="261">
        <f>IFERROR(IF(-SUM(V$20:V676)+V$15&lt;0.000001,0,IF($C677&gt;='H-32A-WP06 - Debt Service'!N$24,'H-32A-WP06 - Debt Service'!N$27/12,0)),"-")</f>
        <v>0</v>
      </c>
      <c r="W677" s="261">
        <f>IFERROR(IF(-SUM(W$20:W676)+W$15&lt;0.000001,0,IF($C677&gt;='H-32A-WP06 - Debt Service'!Q$24,'H-32A-WP06 - Debt Service'!Q$27/12,0)),"-")</f>
        <v>0</v>
      </c>
      <c r="X677" s="261">
        <f>IFERROR(IF(-SUM(X$20:X676)+X$15&lt;0.000001,0,IF($C677&gt;='H-32A-WP06 - Debt Service'!T$24,'H-32A-WP06 - Debt Service'!T$27/12,0)),"-")</f>
        <v>0</v>
      </c>
      <c r="Y677" s="261">
        <f>IFERROR(IF(-SUM(Y$20:Y676)+Y$15&lt;0.000001,0,IF($C677&gt;='H-32A-WP06 - Debt Service'!#REF!,'H-32A-WP06 - Debt Service'!#REF!/12,0)),"-")</f>
        <v>0</v>
      </c>
      <c r="Z677" s="261">
        <f>IFERROR(IF(-SUM(Z$20:Z676)+Z$15&lt;0.000001,0,IF($C677&gt;='H-32A-WP06 - Debt Service'!S$24,'H-32A-WP06 - Debt Service'!S$27/12,0)),"-")</f>
        <v>0</v>
      </c>
      <c r="AA677" s="261">
        <f>IFERROR(IF(-SUM(AA$20:AA676)+AA$15&lt;0.000001,0,IF($C677&gt;='H-32A-WP06 - Debt Service'!R$24,'H-32A-WP06 - Debt Service'!R$27/12,0)),"-")</f>
        <v>0</v>
      </c>
      <c r="AB677" s="261">
        <f>IFERROR(IF(-SUM(AB$20:AB676)+AB$15&lt;0.000001,0,IF($C677&gt;='H-32A-WP06 - Debt Service'!P$24,'H-32A-WP06 - Debt Service'!P$27/12,0)),"-")</f>
        <v>0</v>
      </c>
      <c r="AC677" s="261">
        <f>IFERROR(IF(-SUM(AC$20:AC676)+AC$15&lt;0.000001,0,IF($C677&gt;='H-32A-WP06 - Debt Service'!#REF!,'H-32A-WP06 - Debt Service'!#REF!/12,0)),"-")</f>
        <v>0</v>
      </c>
      <c r="AD677" s="261">
        <f>IFERROR(IF(-SUM(AD$20:AD676)+AD$15&lt;0.000001,0,IF($C677&gt;='H-32A-WP06 - Debt Service'!#REF!,'H-32A-WP06 - Debt Service'!#REF!/12,0)),"-")</f>
        <v>0</v>
      </c>
      <c r="AE677" s="261">
        <f>IFERROR(IF(-SUM(AE$20:AE676)+AE$15&lt;0.000001,0,IF($C677&gt;='H-32A-WP06 - Debt Service'!#REF!,'H-32A-WP06 - Debt Service'!#REF!/12,0)),"-")</f>
        <v>0</v>
      </c>
      <c r="AF677" s="261">
        <f>IFERROR(IF(-SUM(AF$20:AF676)+AF$15&lt;0.000001,0,IF($C677&gt;='H-32A-WP06 - Debt Service'!#REF!,'H-32A-WP06 - Debt Service'!#REF!/12,0)),"-")</f>
        <v>0</v>
      </c>
      <c r="AH677" s="252">
        <f t="shared" si="44"/>
        <v>2073</v>
      </c>
      <c r="AI677" s="273">
        <f t="shared" si="46"/>
        <v>63463</v>
      </c>
      <c r="AJ677" s="273"/>
      <c r="AK677" s="261" t="str">
        <f>IFERROR(IF(-SUM(AK$20:AK676)+AK$15&lt;0.000001,0,IF($C677&gt;='H-32A-WP06 - Debt Service'!AH$24,'H-32A-WP06 - Debt Service'!AH$27/12,0)),"-")</f>
        <v>-</v>
      </c>
      <c r="AL677" s="261">
        <f>IFERROR(IF(-SUM(AL$20:AL676)+AL$15&lt;0.000001,0,IF($C677&gt;='H-32A-WP06 - Debt Service'!AI$24,'H-32A-WP06 - Debt Service'!AI$27/12,0)),"-")</f>
        <v>0</v>
      </c>
      <c r="AM677" s="261">
        <f>IFERROR(IF(-SUM(AM$20:AM676)+AM$15&lt;0.000001,0,IF($C677&gt;='H-32A-WP06 - Debt Service'!AJ$24,'H-32A-WP06 - Debt Service'!AJ$27/12,0)),"-")</f>
        <v>0</v>
      </c>
      <c r="AN677" s="261">
        <f>IFERROR(IF(-SUM(AN$20:AN676)+AN$15&lt;0.000001,0,IF($C677&gt;='H-32A-WP06 - Debt Service'!AK$24,'H-32A-WP06 - Debt Service'!AK$27/12,0)),"-")</f>
        <v>0</v>
      </c>
      <c r="AO677" s="261">
        <f>IFERROR(IF(-SUM(AO$20:AO676)+AO$15&lt;0.000001,0,IF($C677&gt;='H-32A-WP06 - Debt Service'!AL$24,'H-32A-WP06 - Debt Service'!AL$27/12,0)),"-")</f>
        <v>0</v>
      </c>
      <c r="AP677" s="261">
        <f>IFERROR(IF(-SUM(AP$20:AP676)+AP$15&lt;0.000001,0,IF($C677&gt;='H-32A-WP06 - Debt Service'!AM$24,'H-32A-WP06 - Debt Service'!AM$27/12,0)),"-")</f>
        <v>0</v>
      </c>
      <c r="AQ677" s="261">
        <f>IFERROR(IF(-SUM(AQ$20:AQ676)+AQ$15&lt;0.000001,0,IF($C677&gt;='H-32A-WP06 - Debt Service'!AN$24,'H-32A-WP06 - Debt Service'!AN$27/12,0)),"-")</f>
        <v>0</v>
      </c>
      <c r="AR677" s="261">
        <f>IFERROR(IF(-SUM(AR$20:AR676)+AR$15&lt;0.000001,0,IF($C677&gt;='H-32A-WP06 - Debt Service'!AO$24,'H-32A-WP06 - Debt Service'!AO$27/12,0)),"-")</f>
        <v>0</v>
      </c>
      <c r="AS677" s="261">
        <f>IFERROR(IF(-SUM(AS$20:AS676)+AS$15&lt;0.000001,0,IF($C677&gt;='H-32A-WP06 - Debt Service'!AP$24,'H-32A-WP06 - Debt Service'!AP$27/12,0)),"-")</f>
        <v>0</v>
      </c>
      <c r="AT677" s="261">
        <f>IFERROR(IF(-SUM(AT$20:AT676)+AT$15&lt;0.000001,0,IF($C677&gt;='H-32A-WP06 - Debt Service'!AQ$24,'H-32A-WP06 - Debt Service'!AQ$27/12,0)),"-")</f>
        <v>0</v>
      </c>
    </row>
    <row r="678" spans="2:46" x14ac:dyDescent="0.35">
      <c r="B678" s="252">
        <f t="shared" si="43"/>
        <v>2073</v>
      </c>
      <c r="C678" s="273">
        <f t="shared" si="45"/>
        <v>63494</v>
      </c>
      <c r="D678" s="273"/>
      <c r="E678" s="261">
        <f>IFERROR(IF(-SUM(E$20:E677)+E$15&lt;0.000001,0,IF($C678&gt;='H-32A-WP06 - Debt Service'!C$24,'H-32A-WP06 - Debt Service'!C$27/12,0)),"-")</f>
        <v>0</v>
      </c>
      <c r="F678" s="261">
        <f>IFERROR(IF(-SUM(F$20:F677)+F$15&lt;0.000001,0,IF($C678&gt;='H-32A-WP06 - Debt Service'!D$24,'H-32A-WP06 - Debt Service'!D$27/12,0)),"-")</f>
        <v>0</v>
      </c>
      <c r="G678" s="261">
        <f>IFERROR(IF(-SUM(G$20:G677)+G$15&lt;0.000001,0,IF($C678&gt;='H-32A-WP06 - Debt Service'!E$24,'H-32A-WP06 - Debt Service'!E$27/12,0)),"-")</f>
        <v>0</v>
      </c>
      <c r="H678" s="261">
        <f>IFERROR(IF(-SUM(H$20:H677)+H$15&lt;0.000001,0,IF($C678&gt;='H-32A-WP06 - Debt Service'!F$24,'H-32A-WP06 - Debt Service'!F$27/12,0)),"-")</f>
        <v>0</v>
      </c>
      <c r="I678" s="261">
        <f>IFERROR(IF(-SUM(I$20:I677)+I$15&lt;0.000001,0,IF($C678&gt;='H-32A-WP06 - Debt Service'!G$24,'H-32A-WP06 - Debt Service'!G$27/12,0)),"-")</f>
        <v>0</v>
      </c>
      <c r="J678" s="261">
        <f>IFERROR(IF(-SUM(J$20:J677)+J$15&lt;0.000001,0,IF($C678&gt;='H-32A-WP06 - Debt Service'!H$24,'H-32A-WP06 - Debt Service'!H$27/12,0)),"-")</f>
        <v>0</v>
      </c>
      <c r="K678" s="261">
        <f>IFERROR(IF(-SUM(K$20:K677)+K$15&lt;0.000001,0,IF($C678&gt;='H-32A-WP06 - Debt Service'!I$24,'H-32A-WP06 - Debt Service'!I$27/12,0)),"-")</f>
        <v>0</v>
      </c>
      <c r="L678" s="261">
        <f>IFERROR(IF(-SUM(L$20:L677)+L$15&lt;0.000001,0,IF($C678&gt;='H-32A-WP06 - Debt Service'!J$24,'H-32A-WP06 - Debt Service'!J$27/12,0)),"-")</f>
        <v>0</v>
      </c>
      <c r="M678" s="261">
        <f>IFERROR(IF(-SUM(M$20:M677)+M$15&lt;0.000001,0,IF($C678&gt;='H-32A-WP06 - Debt Service'!K$24,'H-32A-WP06 - Debt Service'!K$27/12,0)),"-")</f>
        <v>0</v>
      </c>
      <c r="N678" s="261"/>
      <c r="O678" s="261"/>
      <c r="P678" s="261">
        <f>IFERROR(IF(-SUM(P$20:P677)+P$15&lt;0.000001,0,IF($C678&gt;='H-32A-WP06 - Debt Service'!M$24,'H-32A-WP06 - Debt Service'!M$27/12,0)),"-")</f>
        <v>0</v>
      </c>
      <c r="Q678" s="261">
        <f>IFERROR(IF(-SUM(Q$20:Q677)+Q$15&lt;0.000001,0,IF($C678&gt;='H-32A-WP06 - Debt Service'!L$24,'H-32A-WP06 - Debt Service'!L$27/12,0)),"-")</f>
        <v>0</v>
      </c>
      <c r="R678" s="261">
        <f>IFERROR(IF(-SUM(R$20:R677)+R$15&lt;0.000001,0,IF($C678&gt;='H-32A-WP06 - Debt Service'!S$24,'H-32A-WP06 - Debt Service'!S$27/12,0)),"-")</f>
        <v>0</v>
      </c>
      <c r="S678" s="261">
        <f>IFERROR(IF(-SUM(S$20:S677)+S$15&lt;0.000001,0,IF($C678&gt;='H-32A-WP06 - Debt Service'!O$24,'H-32A-WP06 - Debt Service'!O$27/12,0)),"-")</f>
        <v>0</v>
      </c>
      <c r="T678" s="261">
        <f>IFERROR(IF(-SUM(T$20:T677)+T$15&lt;0.000001,0,IF($C678&gt;='H-32A-WP06 - Debt Service'!#REF!,'H-32A-WP06 - Debt Service'!#REF!/12,0)),"-")</f>
        <v>0</v>
      </c>
      <c r="U678" s="261">
        <f>IFERROR(IF(-SUM(U$20:U677)+U$15&lt;0.000001,0,IF($C678&gt;='H-32A-WP06 - Debt Service'!T$24,'H-32A-WP06 - Debt Service'!T$27/12,0)),"-")</f>
        <v>0</v>
      </c>
      <c r="V678" s="261">
        <f>IFERROR(IF(-SUM(V$20:V677)+V$15&lt;0.000001,0,IF($C678&gt;='H-32A-WP06 - Debt Service'!N$24,'H-32A-WP06 - Debt Service'!N$27/12,0)),"-")</f>
        <v>0</v>
      </c>
      <c r="W678" s="261">
        <f>IFERROR(IF(-SUM(W$20:W677)+W$15&lt;0.000001,0,IF($C678&gt;='H-32A-WP06 - Debt Service'!Q$24,'H-32A-WP06 - Debt Service'!Q$27/12,0)),"-")</f>
        <v>0</v>
      </c>
      <c r="X678" s="261">
        <f>IFERROR(IF(-SUM(X$20:X677)+X$15&lt;0.000001,0,IF($C678&gt;='H-32A-WP06 - Debt Service'!T$24,'H-32A-WP06 - Debt Service'!T$27/12,0)),"-")</f>
        <v>0</v>
      </c>
      <c r="Y678" s="261">
        <f>IFERROR(IF(-SUM(Y$20:Y677)+Y$15&lt;0.000001,0,IF($C678&gt;='H-32A-WP06 - Debt Service'!#REF!,'H-32A-WP06 - Debt Service'!#REF!/12,0)),"-")</f>
        <v>0</v>
      </c>
      <c r="Z678" s="261">
        <f>IFERROR(IF(-SUM(Z$20:Z677)+Z$15&lt;0.000001,0,IF($C678&gt;='H-32A-WP06 - Debt Service'!S$24,'H-32A-WP06 - Debt Service'!S$27/12,0)),"-")</f>
        <v>0</v>
      </c>
      <c r="AA678" s="261">
        <f>IFERROR(IF(-SUM(AA$20:AA677)+AA$15&lt;0.000001,0,IF($C678&gt;='H-32A-WP06 - Debt Service'!R$24,'H-32A-WP06 - Debt Service'!R$27/12,0)),"-")</f>
        <v>0</v>
      </c>
      <c r="AB678" s="261">
        <f>IFERROR(IF(-SUM(AB$20:AB677)+AB$15&lt;0.000001,0,IF($C678&gt;='H-32A-WP06 - Debt Service'!P$24,'H-32A-WP06 - Debt Service'!P$27/12,0)),"-")</f>
        <v>0</v>
      </c>
      <c r="AC678" s="261">
        <f>IFERROR(IF(-SUM(AC$20:AC677)+AC$15&lt;0.000001,0,IF($C678&gt;='H-32A-WP06 - Debt Service'!#REF!,'H-32A-WP06 - Debt Service'!#REF!/12,0)),"-")</f>
        <v>0</v>
      </c>
      <c r="AD678" s="261">
        <f>IFERROR(IF(-SUM(AD$20:AD677)+AD$15&lt;0.000001,0,IF($C678&gt;='H-32A-WP06 - Debt Service'!#REF!,'H-32A-WP06 - Debt Service'!#REF!/12,0)),"-")</f>
        <v>0</v>
      </c>
      <c r="AE678" s="261">
        <f>IFERROR(IF(-SUM(AE$20:AE677)+AE$15&lt;0.000001,0,IF($C678&gt;='H-32A-WP06 - Debt Service'!#REF!,'H-32A-WP06 - Debt Service'!#REF!/12,0)),"-")</f>
        <v>0</v>
      </c>
      <c r="AF678" s="261">
        <f>IFERROR(IF(-SUM(AF$20:AF677)+AF$15&lt;0.000001,0,IF($C678&gt;='H-32A-WP06 - Debt Service'!#REF!,'H-32A-WP06 - Debt Service'!#REF!/12,0)),"-")</f>
        <v>0</v>
      </c>
      <c r="AH678" s="252">
        <f t="shared" si="44"/>
        <v>2073</v>
      </c>
      <c r="AI678" s="273">
        <f t="shared" si="46"/>
        <v>63494</v>
      </c>
      <c r="AJ678" s="273"/>
      <c r="AK678" s="261" t="str">
        <f>IFERROR(IF(-SUM(AK$20:AK677)+AK$15&lt;0.000001,0,IF($C678&gt;='H-32A-WP06 - Debt Service'!AH$24,'H-32A-WP06 - Debt Service'!AH$27/12,0)),"-")</f>
        <v>-</v>
      </c>
      <c r="AL678" s="261">
        <f>IFERROR(IF(-SUM(AL$20:AL677)+AL$15&lt;0.000001,0,IF($C678&gt;='H-32A-WP06 - Debt Service'!AI$24,'H-32A-WP06 - Debt Service'!AI$27/12,0)),"-")</f>
        <v>0</v>
      </c>
      <c r="AM678" s="261">
        <f>IFERROR(IF(-SUM(AM$20:AM677)+AM$15&lt;0.000001,0,IF($C678&gt;='H-32A-WP06 - Debt Service'!AJ$24,'H-32A-WP06 - Debt Service'!AJ$27/12,0)),"-")</f>
        <v>0</v>
      </c>
      <c r="AN678" s="261">
        <f>IFERROR(IF(-SUM(AN$20:AN677)+AN$15&lt;0.000001,0,IF($C678&gt;='H-32A-WP06 - Debt Service'!AK$24,'H-32A-WP06 - Debt Service'!AK$27/12,0)),"-")</f>
        <v>0</v>
      </c>
      <c r="AO678" s="261">
        <f>IFERROR(IF(-SUM(AO$20:AO677)+AO$15&lt;0.000001,0,IF($C678&gt;='H-32A-WP06 - Debt Service'!AL$24,'H-32A-WP06 - Debt Service'!AL$27/12,0)),"-")</f>
        <v>0</v>
      </c>
      <c r="AP678" s="261">
        <f>IFERROR(IF(-SUM(AP$20:AP677)+AP$15&lt;0.000001,0,IF($C678&gt;='H-32A-WP06 - Debt Service'!AM$24,'H-32A-WP06 - Debt Service'!AM$27/12,0)),"-")</f>
        <v>0</v>
      </c>
      <c r="AQ678" s="261">
        <f>IFERROR(IF(-SUM(AQ$20:AQ677)+AQ$15&lt;0.000001,0,IF($C678&gt;='H-32A-WP06 - Debt Service'!AN$24,'H-32A-WP06 - Debt Service'!AN$27/12,0)),"-")</f>
        <v>0</v>
      </c>
      <c r="AR678" s="261">
        <f>IFERROR(IF(-SUM(AR$20:AR677)+AR$15&lt;0.000001,0,IF($C678&gt;='H-32A-WP06 - Debt Service'!AO$24,'H-32A-WP06 - Debt Service'!AO$27/12,0)),"-")</f>
        <v>0</v>
      </c>
      <c r="AS678" s="261">
        <f>IFERROR(IF(-SUM(AS$20:AS677)+AS$15&lt;0.000001,0,IF($C678&gt;='H-32A-WP06 - Debt Service'!AP$24,'H-32A-WP06 - Debt Service'!AP$27/12,0)),"-")</f>
        <v>0</v>
      </c>
      <c r="AT678" s="261">
        <f>IFERROR(IF(-SUM(AT$20:AT677)+AT$15&lt;0.000001,0,IF($C678&gt;='H-32A-WP06 - Debt Service'!AQ$24,'H-32A-WP06 - Debt Service'!AQ$27/12,0)),"-")</f>
        <v>0</v>
      </c>
    </row>
    <row r="679" spans="2:46" x14ac:dyDescent="0.35">
      <c r="B679" s="252">
        <f t="shared" si="43"/>
        <v>2073</v>
      </c>
      <c r="C679" s="273">
        <f t="shared" si="45"/>
        <v>63524</v>
      </c>
      <c r="D679" s="273"/>
      <c r="E679" s="261">
        <f>IFERROR(IF(-SUM(E$20:E678)+E$15&lt;0.000001,0,IF($C679&gt;='H-32A-WP06 - Debt Service'!C$24,'H-32A-WP06 - Debt Service'!C$27/12,0)),"-")</f>
        <v>0</v>
      </c>
      <c r="F679" s="261">
        <f>IFERROR(IF(-SUM(F$20:F678)+F$15&lt;0.000001,0,IF($C679&gt;='H-32A-WP06 - Debt Service'!D$24,'H-32A-WP06 - Debt Service'!D$27/12,0)),"-")</f>
        <v>0</v>
      </c>
      <c r="G679" s="261">
        <f>IFERROR(IF(-SUM(G$20:G678)+G$15&lt;0.000001,0,IF($C679&gt;='H-32A-WP06 - Debt Service'!E$24,'H-32A-WP06 - Debt Service'!E$27/12,0)),"-")</f>
        <v>0</v>
      </c>
      <c r="H679" s="261">
        <f>IFERROR(IF(-SUM(H$20:H678)+H$15&lt;0.000001,0,IF($C679&gt;='H-32A-WP06 - Debt Service'!F$24,'H-32A-WP06 - Debt Service'!F$27/12,0)),"-")</f>
        <v>0</v>
      </c>
      <c r="I679" s="261">
        <f>IFERROR(IF(-SUM(I$20:I678)+I$15&lt;0.000001,0,IF($C679&gt;='H-32A-WP06 - Debt Service'!G$24,'H-32A-WP06 - Debt Service'!G$27/12,0)),"-")</f>
        <v>0</v>
      </c>
      <c r="J679" s="261">
        <f>IFERROR(IF(-SUM(J$20:J678)+J$15&lt;0.000001,0,IF($C679&gt;='H-32A-WP06 - Debt Service'!H$24,'H-32A-WP06 - Debt Service'!H$27/12,0)),"-")</f>
        <v>0</v>
      </c>
      <c r="K679" s="261">
        <f>IFERROR(IF(-SUM(K$20:K678)+K$15&lt;0.000001,0,IF($C679&gt;='H-32A-WP06 - Debt Service'!I$24,'H-32A-WP06 - Debt Service'!I$27/12,0)),"-")</f>
        <v>0</v>
      </c>
      <c r="L679" s="261">
        <f>IFERROR(IF(-SUM(L$20:L678)+L$15&lt;0.000001,0,IF($C679&gt;='H-32A-WP06 - Debt Service'!J$24,'H-32A-WP06 - Debt Service'!J$27/12,0)),"-")</f>
        <v>0</v>
      </c>
      <c r="M679" s="261">
        <f>IFERROR(IF(-SUM(M$20:M678)+M$15&lt;0.000001,0,IF($C679&gt;='H-32A-WP06 - Debt Service'!K$24,'H-32A-WP06 - Debt Service'!K$27/12,0)),"-")</f>
        <v>0</v>
      </c>
      <c r="N679" s="261"/>
      <c r="O679" s="261"/>
      <c r="P679" s="261">
        <f>IFERROR(IF(-SUM(P$20:P678)+P$15&lt;0.000001,0,IF($C679&gt;='H-32A-WP06 - Debt Service'!M$24,'H-32A-WP06 - Debt Service'!M$27/12,0)),"-")</f>
        <v>0</v>
      </c>
      <c r="Q679" s="261">
        <f>IFERROR(IF(-SUM(Q$20:Q678)+Q$15&lt;0.000001,0,IF($C679&gt;='H-32A-WP06 - Debt Service'!L$24,'H-32A-WP06 - Debt Service'!L$27/12,0)),"-")</f>
        <v>0</v>
      </c>
      <c r="R679" s="261">
        <f>IFERROR(IF(-SUM(R$20:R678)+R$15&lt;0.000001,0,IF($C679&gt;='H-32A-WP06 - Debt Service'!S$24,'H-32A-WP06 - Debt Service'!S$27/12,0)),"-")</f>
        <v>0</v>
      </c>
      <c r="S679" s="261">
        <f>IFERROR(IF(-SUM(S$20:S678)+S$15&lt;0.000001,0,IF($C679&gt;='H-32A-WP06 - Debt Service'!O$24,'H-32A-WP06 - Debt Service'!O$27/12,0)),"-")</f>
        <v>0</v>
      </c>
      <c r="T679" s="261">
        <f>IFERROR(IF(-SUM(T$20:T678)+T$15&lt;0.000001,0,IF($C679&gt;='H-32A-WP06 - Debt Service'!#REF!,'H-32A-WP06 - Debt Service'!#REF!/12,0)),"-")</f>
        <v>0</v>
      </c>
      <c r="U679" s="261">
        <f>IFERROR(IF(-SUM(U$20:U678)+U$15&lt;0.000001,0,IF($C679&gt;='H-32A-WP06 - Debt Service'!T$24,'H-32A-WP06 - Debt Service'!T$27/12,0)),"-")</f>
        <v>0</v>
      </c>
      <c r="V679" s="261">
        <f>IFERROR(IF(-SUM(V$20:V678)+V$15&lt;0.000001,0,IF($C679&gt;='H-32A-WP06 - Debt Service'!N$24,'H-32A-WP06 - Debt Service'!N$27/12,0)),"-")</f>
        <v>0</v>
      </c>
      <c r="W679" s="261">
        <f>IFERROR(IF(-SUM(W$20:W678)+W$15&lt;0.000001,0,IF($C679&gt;='H-32A-WP06 - Debt Service'!Q$24,'H-32A-WP06 - Debt Service'!Q$27/12,0)),"-")</f>
        <v>0</v>
      </c>
      <c r="X679" s="261">
        <f>IFERROR(IF(-SUM(X$20:X678)+X$15&lt;0.000001,0,IF($C679&gt;='H-32A-WP06 - Debt Service'!T$24,'H-32A-WP06 - Debt Service'!T$27/12,0)),"-")</f>
        <v>0</v>
      </c>
      <c r="Y679" s="261">
        <f>IFERROR(IF(-SUM(Y$20:Y678)+Y$15&lt;0.000001,0,IF($C679&gt;='H-32A-WP06 - Debt Service'!#REF!,'H-32A-WP06 - Debt Service'!#REF!/12,0)),"-")</f>
        <v>0</v>
      </c>
      <c r="Z679" s="261">
        <f>IFERROR(IF(-SUM(Z$20:Z678)+Z$15&lt;0.000001,0,IF($C679&gt;='H-32A-WP06 - Debt Service'!S$24,'H-32A-WP06 - Debt Service'!S$27/12,0)),"-")</f>
        <v>0</v>
      </c>
      <c r="AA679" s="261">
        <f>IFERROR(IF(-SUM(AA$20:AA678)+AA$15&lt;0.000001,0,IF($C679&gt;='H-32A-WP06 - Debt Service'!R$24,'H-32A-WP06 - Debt Service'!R$27/12,0)),"-")</f>
        <v>0</v>
      </c>
      <c r="AB679" s="261">
        <f>IFERROR(IF(-SUM(AB$20:AB678)+AB$15&lt;0.000001,0,IF($C679&gt;='H-32A-WP06 - Debt Service'!P$24,'H-32A-WP06 - Debt Service'!P$27/12,0)),"-")</f>
        <v>0</v>
      </c>
      <c r="AC679" s="261">
        <f>IFERROR(IF(-SUM(AC$20:AC678)+AC$15&lt;0.000001,0,IF($C679&gt;='H-32A-WP06 - Debt Service'!#REF!,'H-32A-WP06 - Debt Service'!#REF!/12,0)),"-")</f>
        <v>0</v>
      </c>
      <c r="AD679" s="261">
        <f>IFERROR(IF(-SUM(AD$20:AD678)+AD$15&lt;0.000001,0,IF($C679&gt;='H-32A-WP06 - Debt Service'!#REF!,'H-32A-WP06 - Debt Service'!#REF!/12,0)),"-")</f>
        <v>0</v>
      </c>
      <c r="AE679" s="261">
        <f>IFERROR(IF(-SUM(AE$20:AE678)+AE$15&lt;0.000001,0,IF($C679&gt;='H-32A-WP06 - Debt Service'!#REF!,'H-32A-WP06 - Debt Service'!#REF!/12,0)),"-")</f>
        <v>0</v>
      </c>
      <c r="AF679" s="261">
        <f>IFERROR(IF(-SUM(AF$20:AF678)+AF$15&lt;0.000001,0,IF($C679&gt;='H-32A-WP06 - Debt Service'!#REF!,'H-32A-WP06 - Debt Service'!#REF!/12,0)),"-")</f>
        <v>0</v>
      </c>
      <c r="AH679" s="252">
        <f t="shared" si="44"/>
        <v>2073</v>
      </c>
      <c r="AI679" s="273">
        <f t="shared" si="46"/>
        <v>63524</v>
      </c>
      <c r="AJ679" s="273"/>
      <c r="AK679" s="261" t="str">
        <f>IFERROR(IF(-SUM(AK$20:AK678)+AK$15&lt;0.000001,0,IF($C679&gt;='H-32A-WP06 - Debt Service'!AH$24,'H-32A-WP06 - Debt Service'!AH$27/12,0)),"-")</f>
        <v>-</v>
      </c>
      <c r="AL679" s="261">
        <f>IFERROR(IF(-SUM(AL$20:AL678)+AL$15&lt;0.000001,0,IF($C679&gt;='H-32A-WP06 - Debt Service'!AI$24,'H-32A-WP06 - Debt Service'!AI$27/12,0)),"-")</f>
        <v>0</v>
      </c>
      <c r="AM679" s="261">
        <f>IFERROR(IF(-SUM(AM$20:AM678)+AM$15&lt;0.000001,0,IF($C679&gt;='H-32A-WP06 - Debt Service'!AJ$24,'H-32A-WP06 - Debt Service'!AJ$27/12,0)),"-")</f>
        <v>0</v>
      </c>
      <c r="AN679" s="261">
        <f>IFERROR(IF(-SUM(AN$20:AN678)+AN$15&lt;0.000001,0,IF($C679&gt;='H-32A-WP06 - Debt Service'!AK$24,'H-32A-WP06 - Debt Service'!AK$27/12,0)),"-")</f>
        <v>0</v>
      </c>
      <c r="AO679" s="261">
        <f>IFERROR(IF(-SUM(AO$20:AO678)+AO$15&lt;0.000001,0,IF($C679&gt;='H-32A-WP06 - Debt Service'!AL$24,'H-32A-WP06 - Debt Service'!AL$27/12,0)),"-")</f>
        <v>0</v>
      </c>
      <c r="AP679" s="261">
        <f>IFERROR(IF(-SUM(AP$20:AP678)+AP$15&lt;0.000001,0,IF($C679&gt;='H-32A-WP06 - Debt Service'!AM$24,'H-32A-WP06 - Debt Service'!AM$27/12,0)),"-")</f>
        <v>0</v>
      </c>
      <c r="AQ679" s="261">
        <f>IFERROR(IF(-SUM(AQ$20:AQ678)+AQ$15&lt;0.000001,0,IF($C679&gt;='H-32A-WP06 - Debt Service'!AN$24,'H-32A-WP06 - Debt Service'!AN$27/12,0)),"-")</f>
        <v>0</v>
      </c>
      <c r="AR679" s="261">
        <f>IFERROR(IF(-SUM(AR$20:AR678)+AR$15&lt;0.000001,0,IF($C679&gt;='H-32A-WP06 - Debt Service'!AO$24,'H-32A-WP06 - Debt Service'!AO$27/12,0)),"-")</f>
        <v>0</v>
      </c>
      <c r="AS679" s="261">
        <f>IFERROR(IF(-SUM(AS$20:AS678)+AS$15&lt;0.000001,0,IF($C679&gt;='H-32A-WP06 - Debt Service'!AP$24,'H-32A-WP06 - Debt Service'!AP$27/12,0)),"-")</f>
        <v>0</v>
      </c>
      <c r="AT679" s="261">
        <f>IFERROR(IF(-SUM(AT$20:AT678)+AT$15&lt;0.000001,0,IF($C679&gt;='H-32A-WP06 - Debt Service'!AQ$24,'H-32A-WP06 - Debt Service'!AQ$27/12,0)),"-")</f>
        <v>0</v>
      </c>
    </row>
    <row r="680" spans="2:46" x14ac:dyDescent="0.35">
      <c r="B680" s="252">
        <f t="shared" si="43"/>
        <v>2074</v>
      </c>
      <c r="C680" s="273">
        <f t="shared" si="45"/>
        <v>63555</v>
      </c>
      <c r="D680" s="273"/>
      <c r="E680" s="261">
        <f>IFERROR(IF(-SUM(E$20:E679)+E$15&lt;0.000001,0,IF($C680&gt;='H-32A-WP06 - Debt Service'!C$24,'H-32A-WP06 - Debt Service'!C$27/12,0)),"-")</f>
        <v>0</v>
      </c>
      <c r="F680" s="261">
        <f>IFERROR(IF(-SUM(F$20:F679)+F$15&lt;0.000001,0,IF($C680&gt;='H-32A-WP06 - Debt Service'!D$24,'H-32A-WP06 - Debt Service'!D$27/12,0)),"-")</f>
        <v>0</v>
      </c>
      <c r="G680" s="261">
        <f>IFERROR(IF(-SUM(G$20:G679)+G$15&lt;0.000001,0,IF($C680&gt;='H-32A-WP06 - Debt Service'!E$24,'H-32A-WP06 - Debt Service'!E$27/12,0)),"-")</f>
        <v>0</v>
      </c>
      <c r="H680" s="261">
        <f>IFERROR(IF(-SUM(H$20:H679)+H$15&lt;0.000001,0,IF($C680&gt;='H-32A-WP06 - Debt Service'!F$24,'H-32A-WP06 - Debt Service'!F$27/12,0)),"-")</f>
        <v>0</v>
      </c>
      <c r="I680" s="261">
        <f>IFERROR(IF(-SUM(I$20:I679)+I$15&lt;0.000001,0,IF($C680&gt;='H-32A-WP06 - Debt Service'!G$24,'H-32A-WP06 - Debt Service'!G$27/12,0)),"-")</f>
        <v>0</v>
      </c>
      <c r="J680" s="261">
        <f>IFERROR(IF(-SUM(J$20:J679)+J$15&lt;0.000001,0,IF($C680&gt;='H-32A-WP06 - Debt Service'!H$24,'H-32A-WP06 - Debt Service'!H$27/12,0)),"-")</f>
        <v>0</v>
      </c>
      <c r="K680" s="261">
        <f>IFERROR(IF(-SUM(K$20:K679)+K$15&lt;0.000001,0,IF($C680&gt;='H-32A-WP06 - Debt Service'!I$24,'H-32A-WP06 - Debt Service'!I$27/12,0)),"-")</f>
        <v>0</v>
      </c>
      <c r="L680" s="261">
        <f>IFERROR(IF(-SUM(L$20:L679)+L$15&lt;0.000001,0,IF($C680&gt;='H-32A-WP06 - Debt Service'!J$24,'H-32A-WP06 - Debt Service'!J$27/12,0)),"-")</f>
        <v>0</v>
      </c>
      <c r="M680" s="261">
        <f>IFERROR(IF(-SUM(M$20:M679)+M$15&lt;0.000001,0,IF($C680&gt;='H-32A-WP06 - Debt Service'!K$24,'H-32A-WP06 - Debt Service'!K$27/12,0)),"-")</f>
        <v>0</v>
      </c>
      <c r="N680" s="261"/>
      <c r="O680" s="261"/>
      <c r="P680" s="261">
        <f>IFERROR(IF(-SUM(P$20:P679)+P$15&lt;0.000001,0,IF($C680&gt;='H-32A-WP06 - Debt Service'!M$24,'H-32A-WP06 - Debt Service'!M$27/12,0)),"-")</f>
        <v>0</v>
      </c>
      <c r="Q680" s="261">
        <f>IFERROR(IF(-SUM(Q$20:Q679)+Q$15&lt;0.000001,0,IF($C680&gt;='H-32A-WP06 - Debt Service'!L$24,'H-32A-WP06 - Debt Service'!L$27/12,0)),"-")</f>
        <v>0</v>
      </c>
      <c r="R680" s="261">
        <f>IFERROR(IF(-SUM(R$20:R679)+R$15&lt;0.000001,0,IF($C680&gt;='H-32A-WP06 - Debt Service'!S$24,'H-32A-WP06 - Debt Service'!S$27/12,0)),"-")</f>
        <v>0</v>
      </c>
      <c r="S680" s="261">
        <f>IFERROR(IF(-SUM(S$20:S679)+S$15&lt;0.000001,0,IF($C680&gt;='H-32A-WP06 - Debt Service'!O$24,'H-32A-WP06 - Debt Service'!O$27/12,0)),"-")</f>
        <v>0</v>
      </c>
      <c r="T680" s="261">
        <f>IFERROR(IF(-SUM(T$20:T679)+T$15&lt;0.000001,0,IF($C680&gt;='H-32A-WP06 - Debt Service'!#REF!,'H-32A-WP06 - Debt Service'!#REF!/12,0)),"-")</f>
        <v>0</v>
      </c>
      <c r="U680" s="261">
        <f>IFERROR(IF(-SUM(U$20:U679)+U$15&lt;0.000001,0,IF($C680&gt;='H-32A-WP06 - Debt Service'!T$24,'H-32A-WP06 - Debt Service'!T$27/12,0)),"-")</f>
        <v>0</v>
      </c>
      <c r="V680" s="261">
        <f>IFERROR(IF(-SUM(V$20:V679)+V$15&lt;0.000001,0,IF($C680&gt;='H-32A-WP06 - Debt Service'!N$24,'H-32A-WP06 - Debt Service'!N$27/12,0)),"-")</f>
        <v>0</v>
      </c>
      <c r="W680" s="261">
        <f>IFERROR(IF(-SUM(W$20:W679)+W$15&lt;0.000001,0,IF($C680&gt;='H-32A-WP06 - Debt Service'!Q$24,'H-32A-WP06 - Debt Service'!Q$27/12,0)),"-")</f>
        <v>0</v>
      </c>
      <c r="X680" s="261">
        <f>IFERROR(IF(-SUM(X$20:X679)+X$15&lt;0.000001,0,IF($C680&gt;='H-32A-WP06 - Debt Service'!T$24,'H-32A-WP06 - Debt Service'!T$27/12,0)),"-")</f>
        <v>0</v>
      </c>
      <c r="Y680" s="261">
        <f>IFERROR(IF(-SUM(Y$20:Y679)+Y$15&lt;0.000001,0,IF($C680&gt;='H-32A-WP06 - Debt Service'!#REF!,'H-32A-WP06 - Debt Service'!#REF!/12,0)),"-")</f>
        <v>0</v>
      </c>
      <c r="Z680" s="261">
        <f>IFERROR(IF(-SUM(Z$20:Z679)+Z$15&lt;0.000001,0,IF($C680&gt;='H-32A-WP06 - Debt Service'!S$24,'H-32A-WP06 - Debt Service'!S$27/12,0)),"-")</f>
        <v>0</v>
      </c>
      <c r="AA680" s="261">
        <f>IFERROR(IF(-SUM(AA$20:AA679)+AA$15&lt;0.000001,0,IF($C680&gt;='H-32A-WP06 - Debt Service'!R$24,'H-32A-WP06 - Debt Service'!R$27/12,0)),"-")</f>
        <v>0</v>
      </c>
      <c r="AB680" s="261">
        <f>IFERROR(IF(-SUM(AB$20:AB679)+AB$15&lt;0.000001,0,IF($C680&gt;='H-32A-WP06 - Debt Service'!P$24,'H-32A-WP06 - Debt Service'!P$27/12,0)),"-")</f>
        <v>0</v>
      </c>
      <c r="AC680" s="261">
        <f>IFERROR(IF(-SUM(AC$20:AC679)+AC$15&lt;0.000001,0,IF($C680&gt;='H-32A-WP06 - Debt Service'!#REF!,'H-32A-WP06 - Debt Service'!#REF!/12,0)),"-")</f>
        <v>0</v>
      </c>
      <c r="AD680" s="261">
        <f>IFERROR(IF(-SUM(AD$20:AD679)+AD$15&lt;0.000001,0,IF($C680&gt;='H-32A-WP06 - Debt Service'!#REF!,'H-32A-WP06 - Debt Service'!#REF!/12,0)),"-")</f>
        <v>0</v>
      </c>
      <c r="AE680" s="261">
        <f>IFERROR(IF(-SUM(AE$20:AE679)+AE$15&lt;0.000001,0,IF($C680&gt;='H-32A-WP06 - Debt Service'!#REF!,'H-32A-WP06 - Debt Service'!#REF!/12,0)),"-")</f>
        <v>0</v>
      </c>
      <c r="AF680" s="261">
        <f>IFERROR(IF(-SUM(AF$20:AF679)+AF$15&lt;0.000001,0,IF($C680&gt;='H-32A-WP06 - Debt Service'!#REF!,'H-32A-WP06 - Debt Service'!#REF!/12,0)),"-")</f>
        <v>0</v>
      </c>
      <c r="AH680" s="252">
        <f t="shared" si="44"/>
        <v>2074</v>
      </c>
      <c r="AI680" s="273">
        <f t="shared" si="46"/>
        <v>63555</v>
      </c>
      <c r="AJ680" s="273"/>
      <c r="AK680" s="261" t="str">
        <f>IFERROR(IF(-SUM(AK$20:AK679)+AK$15&lt;0.000001,0,IF($C680&gt;='H-32A-WP06 - Debt Service'!AH$24,'H-32A-WP06 - Debt Service'!AH$27/12,0)),"-")</f>
        <v>-</v>
      </c>
      <c r="AL680" s="261">
        <f>IFERROR(IF(-SUM(AL$20:AL679)+AL$15&lt;0.000001,0,IF($C680&gt;='H-32A-WP06 - Debt Service'!AI$24,'H-32A-WP06 - Debt Service'!AI$27/12,0)),"-")</f>
        <v>0</v>
      </c>
      <c r="AM680" s="261">
        <f>IFERROR(IF(-SUM(AM$20:AM679)+AM$15&lt;0.000001,0,IF($C680&gt;='H-32A-WP06 - Debt Service'!AJ$24,'H-32A-WP06 - Debt Service'!AJ$27/12,0)),"-")</f>
        <v>0</v>
      </c>
      <c r="AN680" s="261">
        <f>IFERROR(IF(-SUM(AN$20:AN679)+AN$15&lt;0.000001,0,IF($C680&gt;='H-32A-WP06 - Debt Service'!AK$24,'H-32A-WP06 - Debt Service'!AK$27/12,0)),"-")</f>
        <v>0</v>
      </c>
      <c r="AO680" s="261">
        <f>IFERROR(IF(-SUM(AO$20:AO679)+AO$15&lt;0.000001,0,IF($C680&gt;='H-32A-WP06 - Debt Service'!AL$24,'H-32A-WP06 - Debt Service'!AL$27/12,0)),"-")</f>
        <v>0</v>
      </c>
      <c r="AP680" s="261">
        <f>IFERROR(IF(-SUM(AP$20:AP679)+AP$15&lt;0.000001,0,IF($C680&gt;='H-32A-WP06 - Debt Service'!AM$24,'H-32A-WP06 - Debt Service'!AM$27/12,0)),"-")</f>
        <v>0</v>
      </c>
      <c r="AQ680" s="261">
        <f>IFERROR(IF(-SUM(AQ$20:AQ679)+AQ$15&lt;0.000001,0,IF($C680&gt;='H-32A-WP06 - Debt Service'!AN$24,'H-32A-WP06 - Debt Service'!AN$27/12,0)),"-")</f>
        <v>0</v>
      </c>
      <c r="AR680" s="261">
        <f>IFERROR(IF(-SUM(AR$20:AR679)+AR$15&lt;0.000001,0,IF($C680&gt;='H-32A-WP06 - Debt Service'!AO$24,'H-32A-WP06 - Debt Service'!AO$27/12,0)),"-")</f>
        <v>0</v>
      </c>
      <c r="AS680" s="261">
        <f>IFERROR(IF(-SUM(AS$20:AS679)+AS$15&lt;0.000001,0,IF($C680&gt;='H-32A-WP06 - Debt Service'!AP$24,'H-32A-WP06 - Debt Service'!AP$27/12,0)),"-")</f>
        <v>0</v>
      </c>
      <c r="AT680" s="261">
        <f>IFERROR(IF(-SUM(AT$20:AT679)+AT$15&lt;0.000001,0,IF($C680&gt;='H-32A-WP06 - Debt Service'!AQ$24,'H-32A-WP06 - Debt Service'!AQ$27/12,0)),"-")</f>
        <v>0</v>
      </c>
    </row>
    <row r="681" spans="2:46" x14ac:dyDescent="0.35">
      <c r="B681" s="252">
        <f t="shared" si="43"/>
        <v>2074</v>
      </c>
      <c r="C681" s="273">
        <f t="shared" si="45"/>
        <v>63586</v>
      </c>
      <c r="D681" s="273"/>
      <c r="E681" s="261">
        <f>IFERROR(IF(-SUM(E$20:E680)+E$15&lt;0.000001,0,IF($C681&gt;='H-32A-WP06 - Debt Service'!C$24,'H-32A-WP06 - Debt Service'!C$27/12,0)),"-")</f>
        <v>0</v>
      </c>
      <c r="F681" s="261">
        <f>IFERROR(IF(-SUM(F$20:F680)+F$15&lt;0.000001,0,IF($C681&gt;='H-32A-WP06 - Debt Service'!D$24,'H-32A-WP06 - Debt Service'!D$27/12,0)),"-")</f>
        <v>0</v>
      </c>
      <c r="G681" s="261">
        <f>IFERROR(IF(-SUM(G$20:G680)+G$15&lt;0.000001,0,IF($C681&gt;='H-32A-WP06 - Debt Service'!E$24,'H-32A-WP06 - Debt Service'!E$27/12,0)),"-")</f>
        <v>0</v>
      </c>
      <c r="H681" s="261">
        <f>IFERROR(IF(-SUM(H$20:H680)+H$15&lt;0.000001,0,IF($C681&gt;='H-32A-WP06 - Debt Service'!F$24,'H-32A-WP06 - Debt Service'!F$27/12,0)),"-")</f>
        <v>0</v>
      </c>
      <c r="I681" s="261">
        <f>IFERROR(IF(-SUM(I$20:I680)+I$15&lt;0.000001,0,IF($C681&gt;='H-32A-WP06 - Debt Service'!G$24,'H-32A-WP06 - Debt Service'!G$27/12,0)),"-")</f>
        <v>0</v>
      </c>
      <c r="J681" s="261">
        <f>IFERROR(IF(-SUM(J$20:J680)+J$15&lt;0.000001,0,IF($C681&gt;='H-32A-WP06 - Debt Service'!H$24,'H-32A-WP06 - Debt Service'!H$27/12,0)),"-")</f>
        <v>0</v>
      </c>
      <c r="K681" s="261">
        <f>IFERROR(IF(-SUM(K$20:K680)+K$15&lt;0.000001,0,IF($C681&gt;='H-32A-WP06 - Debt Service'!I$24,'H-32A-WP06 - Debt Service'!I$27/12,0)),"-")</f>
        <v>0</v>
      </c>
      <c r="L681" s="261">
        <f>IFERROR(IF(-SUM(L$20:L680)+L$15&lt;0.000001,0,IF($C681&gt;='H-32A-WP06 - Debt Service'!J$24,'H-32A-WP06 - Debt Service'!J$27/12,0)),"-")</f>
        <v>0</v>
      </c>
      <c r="M681" s="261">
        <f>IFERROR(IF(-SUM(M$20:M680)+M$15&lt;0.000001,0,IF($C681&gt;='H-32A-WP06 - Debt Service'!K$24,'H-32A-WP06 - Debt Service'!K$27/12,0)),"-")</f>
        <v>0</v>
      </c>
      <c r="N681" s="261"/>
      <c r="O681" s="261"/>
      <c r="P681" s="261">
        <f>IFERROR(IF(-SUM(P$20:P680)+P$15&lt;0.000001,0,IF($C681&gt;='H-32A-WP06 - Debt Service'!M$24,'H-32A-WP06 - Debt Service'!M$27/12,0)),"-")</f>
        <v>0</v>
      </c>
      <c r="Q681" s="261">
        <f>IFERROR(IF(-SUM(Q$20:Q680)+Q$15&lt;0.000001,0,IF($C681&gt;='H-32A-WP06 - Debt Service'!L$24,'H-32A-WP06 - Debt Service'!L$27/12,0)),"-")</f>
        <v>0</v>
      </c>
      <c r="R681" s="261">
        <f>IFERROR(IF(-SUM(R$20:R680)+R$15&lt;0.000001,0,IF($C681&gt;='H-32A-WP06 - Debt Service'!S$24,'H-32A-WP06 - Debt Service'!S$27/12,0)),"-")</f>
        <v>0</v>
      </c>
      <c r="S681" s="261">
        <f>IFERROR(IF(-SUM(S$20:S680)+S$15&lt;0.000001,0,IF($C681&gt;='H-32A-WP06 - Debt Service'!O$24,'H-32A-WP06 - Debt Service'!O$27/12,0)),"-")</f>
        <v>0</v>
      </c>
      <c r="T681" s="261">
        <f>IFERROR(IF(-SUM(T$20:T680)+T$15&lt;0.000001,0,IF($C681&gt;='H-32A-WP06 - Debt Service'!#REF!,'H-32A-WP06 - Debt Service'!#REF!/12,0)),"-")</f>
        <v>0</v>
      </c>
      <c r="U681" s="261">
        <f>IFERROR(IF(-SUM(U$20:U680)+U$15&lt;0.000001,0,IF($C681&gt;='H-32A-WP06 - Debt Service'!T$24,'H-32A-WP06 - Debt Service'!T$27/12,0)),"-")</f>
        <v>0</v>
      </c>
      <c r="V681" s="261">
        <f>IFERROR(IF(-SUM(V$20:V680)+V$15&lt;0.000001,0,IF($C681&gt;='H-32A-WP06 - Debt Service'!N$24,'H-32A-WP06 - Debt Service'!N$27/12,0)),"-")</f>
        <v>0</v>
      </c>
      <c r="W681" s="261">
        <f>IFERROR(IF(-SUM(W$20:W680)+W$15&lt;0.000001,0,IF($C681&gt;='H-32A-WP06 - Debt Service'!Q$24,'H-32A-WP06 - Debt Service'!Q$27/12,0)),"-")</f>
        <v>0</v>
      </c>
      <c r="X681" s="261">
        <f>IFERROR(IF(-SUM(X$20:X680)+X$15&lt;0.000001,0,IF($C681&gt;='H-32A-WP06 - Debt Service'!T$24,'H-32A-WP06 - Debt Service'!T$27/12,0)),"-")</f>
        <v>0</v>
      </c>
      <c r="Y681" s="261">
        <f>IFERROR(IF(-SUM(Y$20:Y680)+Y$15&lt;0.000001,0,IF($C681&gt;='H-32A-WP06 - Debt Service'!#REF!,'H-32A-WP06 - Debt Service'!#REF!/12,0)),"-")</f>
        <v>0</v>
      </c>
      <c r="Z681" s="261">
        <f>IFERROR(IF(-SUM(Z$20:Z680)+Z$15&lt;0.000001,0,IF($C681&gt;='H-32A-WP06 - Debt Service'!S$24,'H-32A-WP06 - Debt Service'!S$27/12,0)),"-")</f>
        <v>0</v>
      </c>
      <c r="AA681" s="261">
        <f>IFERROR(IF(-SUM(AA$20:AA680)+AA$15&lt;0.000001,0,IF($C681&gt;='H-32A-WP06 - Debt Service'!R$24,'H-32A-WP06 - Debt Service'!R$27/12,0)),"-")</f>
        <v>0</v>
      </c>
      <c r="AB681" s="261">
        <f>IFERROR(IF(-SUM(AB$20:AB680)+AB$15&lt;0.000001,0,IF($C681&gt;='H-32A-WP06 - Debt Service'!P$24,'H-32A-WP06 - Debt Service'!P$27/12,0)),"-")</f>
        <v>0</v>
      </c>
      <c r="AC681" s="261">
        <f>IFERROR(IF(-SUM(AC$20:AC680)+AC$15&lt;0.000001,0,IF($C681&gt;='H-32A-WP06 - Debt Service'!#REF!,'H-32A-WP06 - Debt Service'!#REF!/12,0)),"-")</f>
        <v>0</v>
      </c>
      <c r="AD681" s="261">
        <f>IFERROR(IF(-SUM(AD$20:AD680)+AD$15&lt;0.000001,0,IF($C681&gt;='H-32A-WP06 - Debt Service'!#REF!,'H-32A-WP06 - Debt Service'!#REF!/12,0)),"-")</f>
        <v>0</v>
      </c>
      <c r="AE681" s="261">
        <f>IFERROR(IF(-SUM(AE$20:AE680)+AE$15&lt;0.000001,0,IF($C681&gt;='H-32A-WP06 - Debt Service'!#REF!,'H-32A-WP06 - Debt Service'!#REF!/12,0)),"-")</f>
        <v>0</v>
      </c>
      <c r="AF681" s="261">
        <f>IFERROR(IF(-SUM(AF$20:AF680)+AF$15&lt;0.000001,0,IF($C681&gt;='H-32A-WP06 - Debt Service'!#REF!,'H-32A-WP06 - Debt Service'!#REF!/12,0)),"-")</f>
        <v>0</v>
      </c>
      <c r="AH681" s="252">
        <f t="shared" si="44"/>
        <v>2074</v>
      </c>
      <c r="AI681" s="273">
        <f t="shared" si="46"/>
        <v>63586</v>
      </c>
      <c r="AJ681" s="273"/>
      <c r="AK681" s="261" t="str">
        <f>IFERROR(IF(-SUM(AK$20:AK680)+AK$15&lt;0.000001,0,IF($C681&gt;='H-32A-WP06 - Debt Service'!AH$24,'H-32A-WP06 - Debt Service'!AH$27/12,0)),"-")</f>
        <v>-</v>
      </c>
      <c r="AL681" s="261">
        <f>IFERROR(IF(-SUM(AL$20:AL680)+AL$15&lt;0.000001,0,IF($C681&gt;='H-32A-WP06 - Debt Service'!AI$24,'H-32A-WP06 - Debt Service'!AI$27/12,0)),"-")</f>
        <v>0</v>
      </c>
      <c r="AM681" s="261">
        <f>IFERROR(IF(-SUM(AM$20:AM680)+AM$15&lt;0.000001,0,IF($C681&gt;='H-32A-WP06 - Debt Service'!AJ$24,'H-32A-WP06 - Debt Service'!AJ$27/12,0)),"-")</f>
        <v>0</v>
      </c>
      <c r="AN681" s="261">
        <f>IFERROR(IF(-SUM(AN$20:AN680)+AN$15&lt;0.000001,0,IF($C681&gt;='H-32A-WP06 - Debt Service'!AK$24,'H-32A-WP06 - Debt Service'!AK$27/12,0)),"-")</f>
        <v>0</v>
      </c>
      <c r="AO681" s="261">
        <f>IFERROR(IF(-SUM(AO$20:AO680)+AO$15&lt;0.000001,0,IF($C681&gt;='H-32A-WP06 - Debt Service'!AL$24,'H-32A-WP06 - Debt Service'!AL$27/12,0)),"-")</f>
        <v>0</v>
      </c>
      <c r="AP681" s="261">
        <f>IFERROR(IF(-SUM(AP$20:AP680)+AP$15&lt;0.000001,0,IF($C681&gt;='H-32A-WP06 - Debt Service'!AM$24,'H-32A-WP06 - Debt Service'!AM$27/12,0)),"-")</f>
        <v>0</v>
      </c>
      <c r="AQ681" s="261">
        <f>IFERROR(IF(-SUM(AQ$20:AQ680)+AQ$15&lt;0.000001,0,IF($C681&gt;='H-32A-WP06 - Debt Service'!AN$24,'H-32A-WP06 - Debt Service'!AN$27/12,0)),"-")</f>
        <v>0</v>
      </c>
      <c r="AR681" s="261">
        <f>IFERROR(IF(-SUM(AR$20:AR680)+AR$15&lt;0.000001,0,IF($C681&gt;='H-32A-WP06 - Debt Service'!AO$24,'H-32A-WP06 - Debt Service'!AO$27/12,0)),"-")</f>
        <v>0</v>
      </c>
      <c r="AS681" s="261">
        <f>IFERROR(IF(-SUM(AS$20:AS680)+AS$15&lt;0.000001,0,IF($C681&gt;='H-32A-WP06 - Debt Service'!AP$24,'H-32A-WP06 - Debt Service'!AP$27/12,0)),"-")</f>
        <v>0</v>
      </c>
      <c r="AT681" s="261">
        <f>IFERROR(IF(-SUM(AT$20:AT680)+AT$15&lt;0.000001,0,IF($C681&gt;='H-32A-WP06 - Debt Service'!AQ$24,'H-32A-WP06 - Debt Service'!AQ$27/12,0)),"-")</f>
        <v>0</v>
      </c>
    </row>
    <row r="682" spans="2:46" x14ac:dyDescent="0.35">
      <c r="B682" s="252">
        <f t="shared" si="43"/>
        <v>2074</v>
      </c>
      <c r="C682" s="273">
        <f t="shared" si="45"/>
        <v>63614</v>
      </c>
      <c r="D682" s="273"/>
      <c r="E682" s="261">
        <f>IFERROR(IF(-SUM(E$20:E681)+E$15&lt;0.000001,0,IF($C682&gt;='H-32A-WP06 - Debt Service'!C$24,'H-32A-WP06 - Debt Service'!C$27/12,0)),"-")</f>
        <v>0</v>
      </c>
      <c r="F682" s="261">
        <f>IFERROR(IF(-SUM(F$20:F681)+F$15&lt;0.000001,0,IF($C682&gt;='H-32A-WP06 - Debt Service'!D$24,'H-32A-WP06 - Debt Service'!D$27/12,0)),"-")</f>
        <v>0</v>
      </c>
      <c r="G682" s="261">
        <f>IFERROR(IF(-SUM(G$20:G681)+G$15&lt;0.000001,0,IF($C682&gt;='H-32A-WP06 - Debt Service'!E$24,'H-32A-WP06 - Debt Service'!E$27/12,0)),"-")</f>
        <v>0</v>
      </c>
      <c r="H682" s="261">
        <f>IFERROR(IF(-SUM(H$20:H681)+H$15&lt;0.000001,0,IF($C682&gt;='H-32A-WP06 - Debt Service'!F$24,'H-32A-WP06 - Debt Service'!F$27/12,0)),"-")</f>
        <v>0</v>
      </c>
      <c r="I682" s="261">
        <f>IFERROR(IF(-SUM(I$20:I681)+I$15&lt;0.000001,0,IF($C682&gt;='H-32A-WP06 - Debt Service'!G$24,'H-32A-WP06 - Debt Service'!G$27/12,0)),"-")</f>
        <v>0</v>
      </c>
      <c r="J682" s="261">
        <f>IFERROR(IF(-SUM(J$20:J681)+J$15&lt;0.000001,0,IF($C682&gt;='H-32A-WP06 - Debt Service'!H$24,'H-32A-WP06 - Debt Service'!H$27/12,0)),"-")</f>
        <v>0</v>
      </c>
      <c r="K682" s="261">
        <f>IFERROR(IF(-SUM(K$20:K681)+K$15&lt;0.000001,0,IF($C682&gt;='H-32A-WP06 - Debt Service'!I$24,'H-32A-WP06 - Debt Service'!I$27/12,0)),"-")</f>
        <v>0</v>
      </c>
      <c r="L682" s="261">
        <f>IFERROR(IF(-SUM(L$20:L681)+L$15&lt;0.000001,0,IF($C682&gt;='H-32A-WP06 - Debt Service'!J$24,'H-32A-WP06 - Debt Service'!J$27/12,0)),"-")</f>
        <v>0</v>
      </c>
      <c r="M682" s="261">
        <f>IFERROR(IF(-SUM(M$20:M681)+M$15&lt;0.000001,0,IF($C682&gt;='H-32A-WP06 - Debt Service'!K$24,'H-32A-WP06 - Debt Service'!K$27/12,0)),"-")</f>
        <v>0</v>
      </c>
      <c r="N682" s="261"/>
      <c r="O682" s="261"/>
      <c r="P682" s="261">
        <f>IFERROR(IF(-SUM(P$20:P681)+P$15&lt;0.000001,0,IF($C682&gt;='H-32A-WP06 - Debt Service'!M$24,'H-32A-WP06 - Debt Service'!M$27/12,0)),"-")</f>
        <v>0</v>
      </c>
      <c r="Q682" s="261">
        <f>IFERROR(IF(-SUM(Q$20:Q681)+Q$15&lt;0.000001,0,IF($C682&gt;='H-32A-WP06 - Debt Service'!L$24,'H-32A-WP06 - Debt Service'!L$27/12,0)),"-")</f>
        <v>0</v>
      </c>
      <c r="R682" s="261">
        <f>IFERROR(IF(-SUM(R$20:R681)+R$15&lt;0.000001,0,IF($C682&gt;='H-32A-WP06 - Debt Service'!S$24,'H-32A-WP06 - Debt Service'!S$27/12,0)),"-")</f>
        <v>0</v>
      </c>
      <c r="S682" s="261">
        <f>IFERROR(IF(-SUM(S$20:S681)+S$15&lt;0.000001,0,IF($C682&gt;='H-32A-WP06 - Debt Service'!O$24,'H-32A-WP06 - Debt Service'!O$27/12,0)),"-")</f>
        <v>0</v>
      </c>
      <c r="T682" s="261">
        <f>IFERROR(IF(-SUM(T$20:T681)+T$15&lt;0.000001,0,IF($C682&gt;='H-32A-WP06 - Debt Service'!#REF!,'H-32A-WP06 - Debt Service'!#REF!/12,0)),"-")</f>
        <v>0</v>
      </c>
      <c r="U682" s="261">
        <f>IFERROR(IF(-SUM(U$20:U681)+U$15&lt;0.000001,0,IF($C682&gt;='H-32A-WP06 - Debt Service'!T$24,'H-32A-WP06 - Debt Service'!T$27/12,0)),"-")</f>
        <v>0</v>
      </c>
      <c r="V682" s="261">
        <f>IFERROR(IF(-SUM(V$20:V681)+V$15&lt;0.000001,0,IF($C682&gt;='H-32A-WP06 - Debt Service'!N$24,'H-32A-WP06 - Debt Service'!N$27/12,0)),"-")</f>
        <v>0</v>
      </c>
      <c r="W682" s="261">
        <f>IFERROR(IF(-SUM(W$20:W681)+W$15&lt;0.000001,0,IF($C682&gt;='H-32A-WP06 - Debt Service'!Q$24,'H-32A-WP06 - Debt Service'!Q$27/12,0)),"-")</f>
        <v>0</v>
      </c>
      <c r="X682" s="261">
        <f>IFERROR(IF(-SUM(X$20:X681)+X$15&lt;0.000001,0,IF($C682&gt;='H-32A-WP06 - Debt Service'!T$24,'H-32A-WP06 - Debt Service'!T$27/12,0)),"-")</f>
        <v>0</v>
      </c>
      <c r="Y682" s="261">
        <f>IFERROR(IF(-SUM(Y$20:Y681)+Y$15&lt;0.000001,0,IF($C682&gt;='H-32A-WP06 - Debt Service'!#REF!,'H-32A-WP06 - Debt Service'!#REF!/12,0)),"-")</f>
        <v>0</v>
      </c>
      <c r="Z682" s="261">
        <f>IFERROR(IF(-SUM(Z$20:Z681)+Z$15&lt;0.000001,0,IF($C682&gt;='H-32A-WP06 - Debt Service'!S$24,'H-32A-WP06 - Debt Service'!S$27/12,0)),"-")</f>
        <v>0</v>
      </c>
      <c r="AA682" s="261">
        <f>IFERROR(IF(-SUM(AA$20:AA681)+AA$15&lt;0.000001,0,IF($C682&gt;='H-32A-WP06 - Debt Service'!R$24,'H-32A-WP06 - Debt Service'!R$27/12,0)),"-")</f>
        <v>0</v>
      </c>
      <c r="AB682" s="261">
        <f>IFERROR(IF(-SUM(AB$20:AB681)+AB$15&lt;0.000001,0,IF($C682&gt;='H-32A-WP06 - Debt Service'!P$24,'H-32A-WP06 - Debt Service'!P$27/12,0)),"-")</f>
        <v>0</v>
      </c>
      <c r="AC682" s="261">
        <f>IFERROR(IF(-SUM(AC$20:AC681)+AC$15&lt;0.000001,0,IF($C682&gt;='H-32A-WP06 - Debt Service'!#REF!,'H-32A-WP06 - Debt Service'!#REF!/12,0)),"-")</f>
        <v>0</v>
      </c>
      <c r="AD682" s="261">
        <f>IFERROR(IF(-SUM(AD$20:AD681)+AD$15&lt;0.000001,0,IF($C682&gt;='H-32A-WP06 - Debt Service'!#REF!,'H-32A-WP06 - Debt Service'!#REF!/12,0)),"-")</f>
        <v>0</v>
      </c>
      <c r="AE682" s="261">
        <f>IFERROR(IF(-SUM(AE$20:AE681)+AE$15&lt;0.000001,0,IF($C682&gt;='H-32A-WP06 - Debt Service'!#REF!,'H-32A-WP06 - Debt Service'!#REF!/12,0)),"-")</f>
        <v>0</v>
      </c>
      <c r="AF682" s="261">
        <f>IFERROR(IF(-SUM(AF$20:AF681)+AF$15&lt;0.000001,0,IF($C682&gt;='H-32A-WP06 - Debt Service'!#REF!,'H-32A-WP06 - Debt Service'!#REF!/12,0)),"-")</f>
        <v>0</v>
      </c>
      <c r="AH682" s="252">
        <f t="shared" si="44"/>
        <v>2074</v>
      </c>
      <c r="AI682" s="273">
        <f t="shared" si="46"/>
        <v>63614</v>
      </c>
      <c r="AJ682" s="273"/>
      <c r="AK682" s="261" t="str">
        <f>IFERROR(IF(-SUM(AK$20:AK681)+AK$15&lt;0.000001,0,IF($C682&gt;='H-32A-WP06 - Debt Service'!AH$24,'H-32A-WP06 - Debt Service'!AH$27/12,0)),"-")</f>
        <v>-</v>
      </c>
      <c r="AL682" s="261">
        <f>IFERROR(IF(-SUM(AL$20:AL681)+AL$15&lt;0.000001,0,IF($C682&gt;='H-32A-WP06 - Debt Service'!AI$24,'H-32A-WP06 - Debt Service'!AI$27/12,0)),"-")</f>
        <v>0</v>
      </c>
      <c r="AM682" s="261">
        <f>IFERROR(IF(-SUM(AM$20:AM681)+AM$15&lt;0.000001,0,IF($C682&gt;='H-32A-WP06 - Debt Service'!AJ$24,'H-32A-WP06 - Debt Service'!AJ$27/12,0)),"-")</f>
        <v>0</v>
      </c>
      <c r="AN682" s="261">
        <f>IFERROR(IF(-SUM(AN$20:AN681)+AN$15&lt;0.000001,0,IF($C682&gt;='H-32A-WP06 - Debt Service'!AK$24,'H-32A-WP06 - Debt Service'!AK$27/12,0)),"-")</f>
        <v>0</v>
      </c>
      <c r="AO682" s="261">
        <f>IFERROR(IF(-SUM(AO$20:AO681)+AO$15&lt;0.000001,0,IF($C682&gt;='H-32A-WP06 - Debt Service'!AL$24,'H-32A-WP06 - Debt Service'!AL$27/12,0)),"-")</f>
        <v>0</v>
      </c>
      <c r="AP682" s="261">
        <f>IFERROR(IF(-SUM(AP$20:AP681)+AP$15&lt;0.000001,0,IF($C682&gt;='H-32A-WP06 - Debt Service'!AM$24,'H-32A-WP06 - Debt Service'!AM$27/12,0)),"-")</f>
        <v>0</v>
      </c>
      <c r="AQ682" s="261">
        <f>IFERROR(IF(-SUM(AQ$20:AQ681)+AQ$15&lt;0.000001,0,IF($C682&gt;='H-32A-WP06 - Debt Service'!AN$24,'H-32A-WP06 - Debt Service'!AN$27/12,0)),"-")</f>
        <v>0</v>
      </c>
      <c r="AR682" s="261">
        <f>IFERROR(IF(-SUM(AR$20:AR681)+AR$15&lt;0.000001,0,IF($C682&gt;='H-32A-WP06 - Debt Service'!AO$24,'H-32A-WP06 - Debt Service'!AO$27/12,0)),"-")</f>
        <v>0</v>
      </c>
      <c r="AS682" s="261">
        <f>IFERROR(IF(-SUM(AS$20:AS681)+AS$15&lt;0.000001,0,IF($C682&gt;='H-32A-WP06 - Debt Service'!AP$24,'H-32A-WP06 - Debt Service'!AP$27/12,0)),"-")</f>
        <v>0</v>
      </c>
      <c r="AT682" s="261">
        <f>IFERROR(IF(-SUM(AT$20:AT681)+AT$15&lt;0.000001,0,IF($C682&gt;='H-32A-WP06 - Debt Service'!AQ$24,'H-32A-WP06 - Debt Service'!AQ$27/12,0)),"-")</f>
        <v>0</v>
      </c>
    </row>
    <row r="683" spans="2:46" x14ac:dyDescent="0.35">
      <c r="B683" s="252">
        <f t="shared" si="43"/>
        <v>2074</v>
      </c>
      <c r="C683" s="273">
        <f t="shared" si="45"/>
        <v>63645</v>
      </c>
      <c r="D683" s="273"/>
      <c r="E683" s="261">
        <f>IFERROR(IF(-SUM(E$20:E682)+E$15&lt;0.000001,0,IF($C683&gt;='H-32A-WP06 - Debt Service'!C$24,'H-32A-WP06 - Debt Service'!C$27/12,0)),"-")</f>
        <v>0</v>
      </c>
      <c r="F683" s="261">
        <f>IFERROR(IF(-SUM(F$20:F682)+F$15&lt;0.000001,0,IF($C683&gt;='H-32A-WP06 - Debt Service'!D$24,'H-32A-WP06 - Debt Service'!D$27/12,0)),"-")</f>
        <v>0</v>
      </c>
      <c r="G683" s="261">
        <f>IFERROR(IF(-SUM(G$20:G682)+G$15&lt;0.000001,0,IF($C683&gt;='H-32A-WP06 - Debt Service'!E$24,'H-32A-WP06 - Debt Service'!E$27/12,0)),"-")</f>
        <v>0</v>
      </c>
      <c r="H683" s="261">
        <f>IFERROR(IF(-SUM(H$20:H682)+H$15&lt;0.000001,0,IF($C683&gt;='H-32A-WP06 - Debt Service'!F$24,'H-32A-WP06 - Debt Service'!F$27/12,0)),"-")</f>
        <v>0</v>
      </c>
      <c r="I683" s="261">
        <f>IFERROR(IF(-SUM(I$20:I682)+I$15&lt;0.000001,0,IF($C683&gt;='H-32A-WP06 - Debt Service'!G$24,'H-32A-WP06 - Debt Service'!G$27/12,0)),"-")</f>
        <v>0</v>
      </c>
      <c r="J683" s="261">
        <f>IFERROR(IF(-SUM(J$20:J682)+J$15&lt;0.000001,0,IF($C683&gt;='H-32A-WP06 - Debt Service'!H$24,'H-32A-WP06 - Debt Service'!H$27/12,0)),"-")</f>
        <v>0</v>
      </c>
      <c r="K683" s="261">
        <f>IFERROR(IF(-SUM(K$20:K682)+K$15&lt;0.000001,0,IF($C683&gt;='H-32A-WP06 - Debt Service'!I$24,'H-32A-WP06 - Debt Service'!I$27/12,0)),"-")</f>
        <v>0</v>
      </c>
      <c r="L683" s="261">
        <f>IFERROR(IF(-SUM(L$20:L682)+L$15&lt;0.000001,0,IF($C683&gt;='H-32A-WP06 - Debt Service'!J$24,'H-32A-WP06 - Debt Service'!J$27/12,0)),"-")</f>
        <v>0</v>
      </c>
      <c r="M683" s="261">
        <f>IFERROR(IF(-SUM(M$20:M682)+M$15&lt;0.000001,0,IF($C683&gt;='H-32A-WP06 - Debt Service'!K$24,'H-32A-WP06 - Debt Service'!K$27/12,0)),"-")</f>
        <v>0</v>
      </c>
      <c r="N683" s="261"/>
      <c r="O683" s="261"/>
      <c r="P683" s="261">
        <f>IFERROR(IF(-SUM(P$20:P682)+P$15&lt;0.000001,0,IF($C683&gt;='H-32A-WP06 - Debt Service'!M$24,'H-32A-WP06 - Debt Service'!M$27/12,0)),"-")</f>
        <v>0</v>
      </c>
      <c r="Q683" s="261">
        <f>IFERROR(IF(-SUM(Q$20:Q682)+Q$15&lt;0.000001,0,IF($C683&gt;='H-32A-WP06 - Debt Service'!L$24,'H-32A-WP06 - Debt Service'!L$27/12,0)),"-")</f>
        <v>0</v>
      </c>
      <c r="R683" s="261">
        <f>IFERROR(IF(-SUM(R$20:R682)+R$15&lt;0.000001,0,IF($C683&gt;='H-32A-WP06 - Debt Service'!S$24,'H-32A-WP06 - Debt Service'!S$27/12,0)),"-")</f>
        <v>0</v>
      </c>
      <c r="S683" s="261">
        <f>IFERROR(IF(-SUM(S$20:S682)+S$15&lt;0.000001,0,IF($C683&gt;='H-32A-WP06 - Debt Service'!O$24,'H-32A-WP06 - Debt Service'!O$27/12,0)),"-")</f>
        <v>0</v>
      </c>
      <c r="T683" s="261">
        <f>IFERROR(IF(-SUM(T$20:T682)+T$15&lt;0.000001,0,IF($C683&gt;='H-32A-WP06 - Debt Service'!#REF!,'H-32A-WP06 - Debt Service'!#REF!/12,0)),"-")</f>
        <v>0</v>
      </c>
      <c r="U683" s="261">
        <f>IFERROR(IF(-SUM(U$20:U682)+U$15&lt;0.000001,0,IF($C683&gt;='H-32A-WP06 - Debt Service'!T$24,'H-32A-WP06 - Debt Service'!T$27/12,0)),"-")</f>
        <v>0</v>
      </c>
      <c r="V683" s="261">
        <f>IFERROR(IF(-SUM(V$20:V682)+V$15&lt;0.000001,0,IF($C683&gt;='H-32A-WP06 - Debt Service'!N$24,'H-32A-WP06 - Debt Service'!N$27/12,0)),"-")</f>
        <v>0</v>
      </c>
      <c r="W683" s="261">
        <f>IFERROR(IF(-SUM(W$20:W682)+W$15&lt;0.000001,0,IF($C683&gt;='H-32A-WP06 - Debt Service'!Q$24,'H-32A-WP06 - Debt Service'!Q$27/12,0)),"-")</f>
        <v>0</v>
      </c>
      <c r="X683" s="261">
        <f>IFERROR(IF(-SUM(X$20:X682)+X$15&lt;0.000001,0,IF($C683&gt;='H-32A-WP06 - Debt Service'!T$24,'H-32A-WP06 - Debt Service'!T$27/12,0)),"-")</f>
        <v>0</v>
      </c>
      <c r="Y683" s="261">
        <f>IFERROR(IF(-SUM(Y$20:Y682)+Y$15&lt;0.000001,0,IF($C683&gt;='H-32A-WP06 - Debt Service'!#REF!,'H-32A-WP06 - Debt Service'!#REF!/12,0)),"-")</f>
        <v>0</v>
      </c>
      <c r="Z683" s="261">
        <f>IFERROR(IF(-SUM(Z$20:Z682)+Z$15&lt;0.000001,0,IF($C683&gt;='H-32A-WP06 - Debt Service'!S$24,'H-32A-WP06 - Debt Service'!S$27/12,0)),"-")</f>
        <v>0</v>
      </c>
      <c r="AA683" s="261">
        <f>IFERROR(IF(-SUM(AA$20:AA682)+AA$15&lt;0.000001,0,IF($C683&gt;='H-32A-WP06 - Debt Service'!R$24,'H-32A-WP06 - Debt Service'!R$27/12,0)),"-")</f>
        <v>0</v>
      </c>
      <c r="AB683" s="261">
        <f>IFERROR(IF(-SUM(AB$20:AB682)+AB$15&lt;0.000001,0,IF($C683&gt;='H-32A-WP06 - Debt Service'!P$24,'H-32A-WP06 - Debt Service'!P$27/12,0)),"-")</f>
        <v>0</v>
      </c>
      <c r="AC683" s="261">
        <f>IFERROR(IF(-SUM(AC$20:AC682)+AC$15&lt;0.000001,0,IF($C683&gt;='H-32A-WP06 - Debt Service'!#REF!,'H-32A-WP06 - Debt Service'!#REF!/12,0)),"-")</f>
        <v>0</v>
      </c>
      <c r="AD683" s="261">
        <f>IFERROR(IF(-SUM(AD$20:AD682)+AD$15&lt;0.000001,0,IF($C683&gt;='H-32A-WP06 - Debt Service'!#REF!,'H-32A-WP06 - Debt Service'!#REF!/12,0)),"-")</f>
        <v>0</v>
      </c>
      <c r="AE683" s="261">
        <f>IFERROR(IF(-SUM(AE$20:AE682)+AE$15&lt;0.000001,0,IF($C683&gt;='H-32A-WP06 - Debt Service'!#REF!,'H-32A-WP06 - Debt Service'!#REF!/12,0)),"-")</f>
        <v>0</v>
      </c>
      <c r="AF683" s="261">
        <f>IFERROR(IF(-SUM(AF$20:AF682)+AF$15&lt;0.000001,0,IF($C683&gt;='H-32A-WP06 - Debt Service'!#REF!,'H-32A-WP06 - Debt Service'!#REF!/12,0)),"-")</f>
        <v>0</v>
      </c>
      <c r="AH683" s="252">
        <f t="shared" si="44"/>
        <v>2074</v>
      </c>
      <c r="AI683" s="273">
        <f t="shared" si="46"/>
        <v>63645</v>
      </c>
      <c r="AJ683" s="273"/>
      <c r="AK683" s="261" t="str">
        <f>IFERROR(IF(-SUM(AK$20:AK682)+AK$15&lt;0.000001,0,IF($C683&gt;='H-32A-WP06 - Debt Service'!AH$24,'H-32A-WP06 - Debt Service'!AH$27/12,0)),"-")</f>
        <v>-</v>
      </c>
      <c r="AL683" s="261">
        <f>IFERROR(IF(-SUM(AL$20:AL682)+AL$15&lt;0.000001,0,IF($C683&gt;='H-32A-WP06 - Debt Service'!AI$24,'H-32A-WP06 - Debt Service'!AI$27/12,0)),"-")</f>
        <v>0</v>
      </c>
      <c r="AM683" s="261">
        <f>IFERROR(IF(-SUM(AM$20:AM682)+AM$15&lt;0.000001,0,IF($C683&gt;='H-32A-WP06 - Debt Service'!AJ$24,'H-32A-WP06 - Debt Service'!AJ$27/12,0)),"-")</f>
        <v>0</v>
      </c>
      <c r="AN683" s="261">
        <f>IFERROR(IF(-SUM(AN$20:AN682)+AN$15&lt;0.000001,0,IF($C683&gt;='H-32A-WP06 - Debt Service'!AK$24,'H-32A-WP06 - Debt Service'!AK$27/12,0)),"-")</f>
        <v>0</v>
      </c>
      <c r="AO683" s="261">
        <f>IFERROR(IF(-SUM(AO$20:AO682)+AO$15&lt;0.000001,0,IF($C683&gt;='H-32A-WP06 - Debt Service'!AL$24,'H-32A-WP06 - Debt Service'!AL$27/12,0)),"-")</f>
        <v>0</v>
      </c>
      <c r="AP683" s="261">
        <f>IFERROR(IF(-SUM(AP$20:AP682)+AP$15&lt;0.000001,0,IF($C683&gt;='H-32A-WP06 - Debt Service'!AM$24,'H-32A-WP06 - Debt Service'!AM$27/12,0)),"-")</f>
        <v>0</v>
      </c>
      <c r="AQ683" s="261">
        <f>IFERROR(IF(-SUM(AQ$20:AQ682)+AQ$15&lt;0.000001,0,IF($C683&gt;='H-32A-WP06 - Debt Service'!AN$24,'H-32A-WP06 - Debt Service'!AN$27/12,0)),"-")</f>
        <v>0</v>
      </c>
      <c r="AR683" s="261">
        <f>IFERROR(IF(-SUM(AR$20:AR682)+AR$15&lt;0.000001,0,IF($C683&gt;='H-32A-WP06 - Debt Service'!AO$24,'H-32A-WP06 - Debt Service'!AO$27/12,0)),"-")</f>
        <v>0</v>
      </c>
      <c r="AS683" s="261">
        <f>IFERROR(IF(-SUM(AS$20:AS682)+AS$15&lt;0.000001,0,IF($C683&gt;='H-32A-WP06 - Debt Service'!AP$24,'H-32A-WP06 - Debt Service'!AP$27/12,0)),"-")</f>
        <v>0</v>
      </c>
      <c r="AT683" s="261">
        <f>IFERROR(IF(-SUM(AT$20:AT682)+AT$15&lt;0.000001,0,IF($C683&gt;='H-32A-WP06 - Debt Service'!AQ$24,'H-32A-WP06 - Debt Service'!AQ$27/12,0)),"-")</f>
        <v>0</v>
      </c>
    </row>
    <row r="684" spans="2:46" x14ac:dyDescent="0.35">
      <c r="B684" s="252">
        <f t="shared" si="43"/>
        <v>2074</v>
      </c>
      <c r="C684" s="273">
        <f t="shared" si="45"/>
        <v>63675</v>
      </c>
      <c r="D684" s="273"/>
      <c r="E684" s="261">
        <f>IFERROR(IF(-SUM(E$20:E683)+E$15&lt;0.000001,0,IF($C684&gt;='H-32A-WP06 - Debt Service'!C$24,'H-32A-WP06 - Debt Service'!C$27/12,0)),"-")</f>
        <v>0</v>
      </c>
      <c r="F684" s="261">
        <f>IFERROR(IF(-SUM(F$20:F683)+F$15&lt;0.000001,0,IF($C684&gt;='H-32A-WP06 - Debt Service'!D$24,'H-32A-WP06 - Debt Service'!D$27/12,0)),"-")</f>
        <v>0</v>
      </c>
      <c r="G684" s="261">
        <f>IFERROR(IF(-SUM(G$20:G683)+G$15&lt;0.000001,0,IF($C684&gt;='H-32A-WP06 - Debt Service'!E$24,'H-32A-WP06 - Debt Service'!E$27/12,0)),"-")</f>
        <v>0</v>
      </c>
      <c r="H684" s="261">
        <f>IFERROR(IF(-SUM(H$20:H683)+H$15&lt;0.000001,0,IF($C684&gt;='H-32A-WP06 - Debt Service'!F$24,'H-32A-WP06 - Debt Service'!F$27/12,0)),"-")</f>
        <v>0</v>
      </c>
      <c r="I684" s="261">
        <f>IFERROR(IF(-SUM(I$20:I683)+I$15&lt;0.000001,0,IF($C684&gt;='H-32A-WP06 - Debt Service'!G$24,'H-32A-WP06 - Debt Service'!G$27/12,0)),"-")</f>
        <v>0</v>
      </c>
      <c r="J684" s="261">
        <f>IFERROR(IF(-SUM(J$20:J683)+J$15&lt;0.000001,0,IF($C684&gt;='H-32A-WP06 - Debt Service'!H$24,'H-32A-WP06 - Debt Service'!H$27/12,0)),"-")</f>
        <v>0</v>
      </c>
      <c r="K684" s="261">
        <f>IFERROR(IF(-SUM(K$20:K683)+K$15&lt;0.000001,0,IF($C684&gt;='H-32A-WP06 - Debt Service'!I$24,'H-32A-WP06 - Debt Service'!I$27/12,0)),"-")</f>
        <v>0</v>
      </c>
      <c r="L684" s="261">
        <f>IFERROR(IF(-SUM(L$20:L683)+L$15&lt;0.000001,0,IF($C684&gt;='H-32A-WP06 - Debt Service'!J$24,'H-32A-WP06 - Debt Service'!J$27/12,0)),"-")</f>
        <v>0</v>
      </c>
      <c r="M684" s="261">
        <f>IFERROR(IF(-SUM(M$20:M683)+M$15&lt;0.000001,0,IF($C684&gt;='H-32A-WP06 - Debt Service'!K$24,'H-32A-WP06 - Debt Service'!K$27/12,0)),"-")</f>
        <v>0</v>
      </c>
      <c r="N684" s="261"/>
      <c r="O684" s="261"/>
      <c r="P684" s="261">
        <f>IFERROR(IF(-SUM(P$20:P683)+P$15&lt;0.000001,0,IF($C684&gt;='H-32A-WP06 - Debt Service'!M$24,'H-32A-WP06 - Debt Service'!M$27/12,0)),"-")</f>
        <v>0</v>
      </c>
      <c r="Q684" s="261">
        <f>IFERROR(IF(-SUM(Q$20:Q683)+Q$15&lt;0.000001,0,IF($C684&gt;='H-32A-WP06 - Debt Service'!L$24,'H-32A-WP06 - Debt Service'!L$27/12,0)),"-")</f>
        <v>0</v>
      </c>
      <c r="R684" s="261">
        <f>IFERROR(IF(-SUM(R$20:R683)+R$15&lt;0.000001,0,IF($C684&gt;='H-32A-WP06 - Debt Service'!S$24,'H-32A-WP06 - Debt Service'!S$27/12,0)),"-")</f>
        <v>0</v>
      </c>
      <c r="S684" s="261">
        <f>IFERROR(IF(-SUM(S$20:S683)+S$15&lt;0.000001,0,IF($C684&gt;='H-32A-WP06 - Debt Service'!O$24,'H-32A-WP06 - Debt Service'!O$27/12,0)),"-")</f>
        <v>0</v>
      </c>
      <c r="T684" s="261">
        <f>IFERROR(IF(-SUM(T$20:T683)+T$15&lt;0.000001,0,IF($C684&gt;='H-32A-WP06 - Debt Service'!#REF!,'H-32A-WP06 - Debt Service'!#REF!/12,0)),"-")</f>
        <v>0</v>
      </c>
      <c r="U684" s="261">
        <f>IFERROR(IF(-SUM(U$20:U683)+U$15&lt;0.000001,0,IF($C684&gt;='H-32A-WP06 - Debt Service'!T$24,'H-32A-WP06 - Debt Service'!T$27/12,0)),"-")</f>
        <v>0</v>
      </c>
      <c r="V684" s="261">
        <f>IFERROR(IF(-SUM(V$20:V683)+V$15&lt;0.000001,0,IF($C684&gt;='H-32A-WP06 - Debt Service'!N$24,'H-32A-WP06 - Debt Service'!N$27/12,0)),"-")</f>
        <v>0</v>
      </c>
      <c r="W684" s="261">
        <f>IFERROR(IF(-SUM(W$20:W683)+W$15&lt;0.000001,0,IF($C684&gt;='H-32A-WP06 - Debt Service'!Q$24,'H-32A-WP06 - Debt Service'!Q$27/12,0)),"-")</f>
        <v>0</v>
      </c>
      <c r="X684" s="261">
        <f>IFERROR(IF(-SUM(X$20:X683)+X$15&lt;0.000001,0,IF($C684&gt;='H-32A-WP06 - Debt Service'!T$24,'H-32A-WP06 - Debt Service'!T$27/12,0)),"-")</f>
        <v>0</v>
      </c>
      <c r="Y684" s="261">
        <f>IFERROR(IF(-SUM(Y$20:Y683)+Y$15&lt;0.000001,0,IF($C684&gt;='H-32A-WP06 - Debt Service'!#REF!,'H-32A-WP06 - Debt Service'!#REF!/12,0)),"-")</f>
        <v>0</v>
      </c>
      <c r="Z684" s="261">
        <f>IFERROR(IF(-SUM(Z$20:Z683)+Z$15&lt;0.000001,0,IF($C684&gt;='H-32A-WP06 - Debt Service'!S$24,'H-32A-WP06 - Debt Service'!S$27/12,0)),"-")</f>
        <v>0</v>
      </c>
      <c r="AA684" s="261">
        <f>IFERROR(IF(-SUM(AA$20:AA683)+AA$15&lt;0.000001,0,IF($C684&gt;='H-32A-WP06 - Debt Service'!R$24,'H-32A-WP06 - Debt Service'!R$27/12,0)),"-")</f>
        <v>0</v>
      </c>
      <c r="AB684" s="261">
        <f>IFERROR(IF(-SUM(AB$20:AB683)+AB$15&lt;0.000001,0,IF($C684&gt;='H-32A-WP06 - Debt Service'!P$24,'H-32A-WP06 - Debt Service'!P$27/12,0)),"-")</f>
        <v>0</v>
      </c>
      <c r="AC684" s="261">
        <f>IFERROR(IF(-SUM(AC$20:AC683)+AC$15&lt;0.000001,0,IF($C684&gt;='H-32A-WP06 - Debt Service'!#REF!,'H-32A-WP06 - Debt Service'!#REF!/12,0)),"-")</f>
        <v>0</v>
      </c>
      <c r="AD684" s="261">
        <f>IFERROR(IF(-SUM(AD$20:AD683)+AD$15&lt;0.000001,0,IF($C684&gt;='H-32A-WP06 - Debt Service'!#REF!,'H-32A-WP06 - Debt Service'!#REF!/12,0)),"-")</f>
        <v>0</v>
      </c>
      <c r="AE684" s="261">
        <f>IFERROR(IF(-SUM(AE$20:AE683)+AE$15&lt;0.000001,0,IF($C684&gt;='H-32A-WP06 - Debt Service'!#REF!,'H-32A-WP06 - Debt Service'!#REF!/12,0)),"-")</f>
        <v>0</v>
      </c>
      <c r="AF684" s="261">
        <f>IFERROR(IF(-SUM(AF$20:AF683)+AF$15&lt;0.000001,0,IF($C684&gt;='H-32A-WP06 - Debt Service'!#REF!,'H-32A-WP06 - Debt Service'!#REF!/12,0)),"-")</f>
        <v>0</v>
      </c>
      <c r="AH684" s="252">
        <f t="shared" si="44"/>
        <v>2074</v>
      </c>
      <c r="AI684" s="273">
        <f t="shared" si="46"/>
        <v>63675</v>
      </c>
      <c r="AJ684" s="273"/>
      <c r="AK684" s="261" t="str">
        <f>IFERROR(IF(-SUM(AK$20:AK683)+AK$15&lt;0.000001,0,IF($C684&gt;='H-32A-WP06 - Debt Service'!AH$24,'H-32A-WP06 - Debt Service'!AH$27/12,0)),"-")</f>
        <v>-</v>
      </c>
      <c r="AL684" s="261">
        <f>IFERROR(IF(-SUM(AL$20:AL683)+AL$15&lt;0.000001,0,IF($C684&gt;='H-32A-WP06 - Debt Service'!AI$24,'H-32A-WP06 - Debt Service'!AI$27/12,0)),"-")</f>
        <v>0</v>
      </c>
      <c r="AM684" s="261">
        <f>IFERROR(IF(-SUM(AM$20:AM683)+AM$15&lt;0.000001,0,IF($C684&gt;='H-32A-WP06 - Debt Service'!AJ$24,'H-32A-WP06 - Debt Service'!AJ$27/12,0)),"-")</f>
        <v>0</v>
      </c>
      <c r="AN684" s="261">
        <f>IFERROR(IF(-SUM(AN$20:AN683)+AN$15&lt;0.000001,0,IF($C684&gt;='H-32A-WP06 - Debt Service'!AK$24,'H-32A-WP06 - Debt Service'!AK$27/12,0)),"-")</f>
        <v>0</v>
      </c>
      <c r="AO684" s="261">
        <f>IFERROR(IF(-SUM(AO$20:AO683)+AO$15&lt;0.000001,0,IF($C684&gt;='H-32A-WP06 - Debt Service'!AL$24,'H-32A-WP06 - Debt Service'!AL$27/12,0)),"-")</f>
        <v>0</v>
      </c>
      <c r="AP684" s="261">
        <f>IFERROR(IF(-SUM(AP$20:AP683)+AP$15&lt;0.000001,0,IF($C684&gt;='H-32A-WP06 - Debt Service'!AM$24,'H-32A-WP06 - Debt Service'!AM$27/12,0)),"-")</f>
        <v>0</v>
      </c>
      <c r="AQ684" s="261">
        <f>IFERROR(IF(-SUM(AQ$20:AQ683)+AQ$15&lt;0.000001,0,IF($C684&gt;='H-32A-WP06 - Debt Service'!AN$24,'H-32A-WP06 - Debt Service'!AN$27/12,0)),"-")</f>
        <v>0</v>
      </c>
      <c r="AR684" s="261">
        <f>IFERROR(IF(-SUM(AR$20:AR683)+AR$15&lt;0.000001,0,IF($C684&gt;='H-32A-WP06 - Debt Service'!AO$24,'H-32A-WP06 - Debt Service'!AO$27/12,0)),"-")</f>
        <v>0</v>
      </c>
      <c r="AS684" s="261">
        <f>IFERROR(IF(-SUM(AS$20:AS683)+AS$15&lt;0.000001,0,IF($C684&gt;='H-32A-WP06 - Debt Service'!AP$24,'H-32A-WP06 - Debt Service'!AP$27/12,0)),"-")</f>
        <v>0</v>
      </c>
      <c r="AT684" s="261">
        <f>IFERROR(IF(-SUM(AT$20:AT683)+AT$15&lt;0.000001,0,IF($C684&gt;='H-32A-WP06 - Debt Service'!AQ$24,'H-32A-WP06 - Debt Service'!AQ$27/12,0)),"-")</f>
        <v>0</v>
      </c>
    </row>
    <row r="685" spans="2:46" x14ac:dyDescent="0.35">
      <c r="B685" s="252">
        <f t="shared" si="43"/>
        <v>2074</v>
      </c>
      <c r="C685" s="273">
        <f t="shared" si="45"/>
        <v>63706</v>
      </c>
      <c r="D685" s="273"/>
      <c r="E685" s="261">
        <f>IFERROR(IF(-SUM(E$20:E684)+E$15&lt;0.000001,0,IF($C685&gt;='H-32A-WP06 - Debt Service'!C$24,'H-32A-WP06 - Debt Service'!C$27/12,0)),"-")</f>
        <v>0</v>
      </c>
      <c r="F685" s="261">
        <f>IFERROR(IF(-SUM(F$20:F684)+F$15&lt;0.000001,0,IF($C685&gt;='H-32A-WP06 - Debt Service'!D$24,'H-32A-WP06 - Debt Service'!D$27/12,0)),"-")</f>
        <v>0</v>
      </c>
      <c r="G685" s="261">
        <f>IFERROR(IF(-SUM(G$20:G684)+G$15&lt;0.000001,0,IF($C685&gt;='H-32A-WP06 - Debt Service'!E$24,'H-32A-WP06 - Debt Service'!E$27/12,0)),"-")</f>
        <v>0</v>
      </c>
      <c r="H685" s="261">
        <f>IFERROR(IF(-SUM(H$20:H684)+H$15&lt;0.000001,0,IF($C685&gt;='H-32A-WP06 - Debt Service'!F$24,'H-32A-WP06 - Debt Service'!F$27/12,0)),"-")</f>
        <v>0</v>
      </c>
      <c r="I685" s="261">
        <f>IFERROR(IF(-SUM(I$20:I684)+I$15&lt;0.000001,0,IF($C685&gt;='H-32A-WP06 - Debt Service'!G$24,'H-32A-WP06 - Debt Service'!G$27/12,0)),"-")</f>
        <v>0</v>
      </c>
      <c r="J685" s="261">
        <f>IFERROR(IF(-SUM(J$20:J684)+J$15&lt;0.000001,0,IF($C685&gt;='H-32A-WP06 - Debt Service'!H$24,'H-32A-WP06 - Debt Service'!H$27/12,0)),"-")</f>
        <v>0</v>
      </c>
      <c r="K685" s="261">
        <f>IFERROR(IF(-SUM(K$20:K684)+K$15&lt;0.000001,0,IF($C685&gt;='H-32A-WP06 - Debt Service'!I$24,'H-32A-WP06 - Debt Service'!I$27/12,0)),"-")</f>
        <v>0</v>
      </c>
      <c r="L685" s="261">
        <f>IFERROR(IF(-SUM(L$20:L684)+L$15&lt;0.000001,0,IF($C685&gt;='H-32A-WP06 - Debt Service'!J$24,'H-32A-WP06 - Debt Service'!J$27/12,0)),"-")</f>
        <v>0</v>
      </c>
      <c r="M685" s="261">
        <f>IFERROR(IF(-SUM(M$20:M684)+M$15&lt;0.000001,0,IF($C685&gt;='H-32A-WP06 - Debt Service'!K$24,'H-32A-WP06 - Debt Service'!K$27/12,0)),"-")</f>
        <v>0</v>
      </c>
      <c r="N685" s="261"/>
      <c r="O685" s="261"/>
      <c r="P685" s="261">
        <f>IFERROR(IF(-SUM(P$20:P684)+P$15&lt;0.000001,0,IF($C685&gt;='H-32A-WP06 - Debt Service'!M$24,'H-32A-WP06 - Debt Service'!M$27/12,0)),"-")</f>
        <v>0</v>
      </c>
      <c r="Q685" s="261">
        <f>IFERROR(IF(-SUM(Q$20:Q684)+Q$15&lt;0.000001,0,IF($C685&gt;='H-32A-WP06 - Debt Service'!L$24,'H-32A-WP06 - Debt Service'!L$27/12,0)),"-")</f>
        <v>0</v>
      </c>
      <c r="R685" s="261">
        <f>IFERROR(IF(-SUM(R$20:R684)+R$15&lt;0.000001,0,IF($C685&gt;='H-32A-WP06 - Debt Service'!S$24,'H-32A-WP06 - Debt Service'!S$27/12,0)),"-")</f>
        <v>0</v>
      </c>
      <c r="S685" s="261">
        <f>IFERROR(IF(-SUM(S$20:S684)+S$15&lt;0.000001,0,IF($C685&gt;='H-32A-WP06 - Debt Service'!O$24,'H-32A-WP06 - Debt Service'!O$27/12,0)),"-")</f>
        <v>0</v>
      </c>
      <c r="T685" s="261">
        <f>IFERROR(IF(-SUM(T$20:T684)+T$15&lt;0.000001,0,IF($C685&gt;='H-32A-WP06 - Debt Service'!#REF!,'H-32A-WP06 - Debt Service'!#REF!/12,0)),"-")</f>
        <v>0</v>
      </c>
      <c r="U685" s="261">
        <f>IFERROR(IF(-SUM(U$20:U684)+U$15&lt;0.000001,0,IF($C685&gt;='H-32A-WP06 - Debt Service'!T$24,'H-32A-WP06 - Debt Service'!T$27/12,0)),"-")</f>
        <v>0</v>
      </c>
      <c r="V685" s="261">
        <f>IFERROR(IF(-SUM(V$20:V684)+V$15&lt;0.000001,0,IF($C685&gt;='H-32A-WP06 - Debt Service'!N$24,'H-32A-WP06 - Debt Service'!N$27/12,0)),"-")</f>
        <v>0</v>
      </c>
      <c r="W685" s="261">
        <f>IFERROR(IF(-SUM(W$20:W684)+W$15&lt;0.000001,0,IF($C685&gt;='H-32A-WP06 - Debt Service'!Q$24,'H-32A-WP06 - Debt Service'!Q$27/12,0)),"-")</f>
        <v>0</v>
      </c>
      <c r="X685" s="261">
        <f>IFERROR(IF(-SUM(X$20:X684)+X$15&lt;0.000001,0,IF($C685&gt;='H-32A-WP06 - Debt Service'!T$24,'H-32A-WP06 - Debt Service'!T$27/12,0)),"-")</f>
        <v>0</v>
      </c>
      <c r="Y685" s="261">
        <f>IFERROR(IF(-SUM(Y$20:Y684)+Y$15&lt;0.000001,0,IF($C685&gt;='H-32A-WP06 - Debt Service'!#REF!,'H-32A-WP06 - Debt Service'!#REF!/12,0)),"-")</f>
        <v>0</v>
      </c>
      <c r="Z685" s="261">
        <f>IFERROR(IF(-SUM(Z$20:Z684)+Z$15&lt;0.000001,0,IF($C685&gt;='H-32A-WP06 - Debt Service'!S$24,'H-32A-WP06 - Debt Service'!S$27/12,0)),"-")</f>
        <v>0</v>
      </c>
      <c r="AA685" s="261">
        <f>IFERROR(IF(-SUM(AA$20:AA684)+AA$15&lt;0.000001,0,IF($C685&gt;='H-32A-WP06 - Debt Service'!R$24,'H-32A-WP06 - Debt Service'!R$27/12,0)),"-")</f>
        <v>0</v>
      </c>
      <c r="AB685" s="261">
        <f>IFERROR(IF(-SUM(AB$20:AB684)+AB$15&lt;0.000001,0,IF($C685&gt;='H-32A-WP06 - Debt Service'!P$24,'H-32A-WP06 - Debt Service'!P$27/12,0)),"-")</f>
        <v>0</v>
      </c>
      <c r="AC685" s="261">
        <f>IFERROR(IF(-SUM(AC$20:AC684)+AC$15&lt;0.000001,0,IF($C685&gt;='H-32A-WP06 - Debt Service'!#REF!,'H-32A-WP06 - Debt Service'!#REF!/12,0)),"-")</f>
        <v>0</v>
      </c>
      <c r="AD685" s="261">
        <f>IFERROR(IF(-SUM(AD$20:AD684)+AD$15&lt;0.000001,0,IF($C685&gt;='H-32A-WP06 - Debt Service'!#REF!,'H-32A-WP06 - Debt Service'!#REF!/12,0)),"-")</f>
        <v>0</v>
      </c>
      <c r="AE685" s="261">
        <f>IFERROR(IF(-SUM(AE$20:AE684)+AE$15&lt;0.000001,0,IF($C685&gt;='H-32A-WP06 - Debt Service'!#REF!,'H-32A-WP06 - Debt Service'!#REF!/12,0)),"-")</f>
        <v>0</v>
      </c>
      <c r="AF685" s="261">
        <f>IFERROR(IF(-SUM(AF$20:AF684)+AF$15&lt;0.000001,0,IF($C685&gt;='H-32A-WP06 - Debt Service'!#REF!,'H-32A-WP06 - Debt Service'!#REF!/12,0)),"-")</f>
        <v>0</v>
      </c>
      <c r="AH685" s="252">
        <f t="shared" si="44"/>
        <v>2074</v>
      </c>
      <c r="AI685" s="273">
        <f t="shared" si="46"/>
        <v>63706</v>
      </c>
      <c r="AJ685" s="273"/>
      <c r="AK685" s="261" t="str">
        <f>IFERROR(IF(-SUM(AK$20:AK684)+AK$15&lt;0.000001,0,IF($C685&gt;='H-32A-WP06 - Debt Service'!AH$24,'H-32A-WP06 - Debt Service'!AH$27/12,0)),"-")</f>
        <v>-</v>
      </c>
      <c r="AL685" s="261">
        <f>IFERROR(IF(-SUM(AL$20:AL684)+AL$15&lt;0.000001,0,IF($C685&gt;='H-32A-WP06 - Debt Service'!AI$24,'H-32A-WP06 - Debt Service'!AI$27/12,0)),"-")</f>
        <v>0</v>
      </c>
      <c r="AM685" s="261">
        <f>IFERROR(IF(-SUM(AM$20:AM684)+AM$15&lt;0.000001,0,IF($C685&gt;='H-32A-WP06 - Debt Service'!AJ$24,'H-32A-WP06 - Debt Service'!AJ$27/12,0)),"-")</f>
        <v>0</v>
      </c>
      <c r="AN685" s="261">
        <f>IFERROR(IF(-SUM(AN$20:AN684)+AN$15&lt;0.000001,0,IF($C685&gt;='H-32A-WP06 - Debt Service'!AK$24,'H-32A-WP06 - Debt Service'!AK$27/12,0)),"-")</f>
        <v>0</v>
      </c>
      <c r="AO685" s="261">
        <f>IFERROR(IF(-SUM(AO$20:AO684)+AO$15&lt;0.000001,0,IF($C685&gt;='H-32A-WP06 - Debt Service'!AL$24,'H-32A-WP06 - Debt Service'!AL$27/12,0)),"-")</f>
        <v>0</v>
      </c>
      <c r="AP685" s="261">
        <f>IFERROR(IF(-SUM(AP$20:AP684)+AP$15&lt;0.000001,0,IF($C685&gt;='H-32A-WP06 - Debt Service'!AM$24,'H-32A-WP06 - Debt Service'!AM$27/12,0)),"-")</f>
        <v>0</v>
      </c>
      <c r="AQ685" s="261">
        <f>IFERROR(IF(-SUM(AQ$20:AQ684)+AQ$15&lt;0.000001,0,IF($C685&gt;='H-32A-WP06 - Debt Service'!AN$24,'H-32A-WP06 - Debt Service'!AN$27/12,0)),"-")</f>
        <v>0</v>
      </c>
      <c r="AR685" s="261">
        <f>IFERROR(IF(-SUM(AR$20:AR684)+AR$15&lt;0.000001,0,IF($C685&gt;='H-32A-WP06 - Debt Service'!AO$24,'H-32A-WP06 - Debt Service'!AO$27/12,0)),"-")</f>
        <v>0</v>
      </c>
      <c r="AS685" s="261">
        <f>IFERROR(IF(-SUM(AS$20:AS684)+AS$15&lt;0.000001,0,IF($C685&gt;='H-32A-WP06 - Debt Service'!AP$24,'H-32A-WP06 - Debt Service'!AP$27/12,0)),"-")</f>
        <v>0</v>
      </c>
      <c r="AT685" s="261">
        <f>IFERROR(IF(-SUM(AT$20:AT684)+AT$15&lt;0.000001,0,IF($C685&gt;='H-32A-WP06 - Debt Service'!AQ$24,'H-32A-WP06 - Debt Service'!AQ$27/12,0)),"-")</f>
        <v>0</v>
      </c>
    </row>
    <row r="686" spans="2:46" x14ac:dyDescent="0.35">
      <c r="B686" s="252">
        <f t="shared" si="43"/>
        <v>2074</v>
      </c>
      <c r="C686" s="273">
        <f t="shared" si="45"/>
        <v>63736</v>
      </c>
      <c r="D686" s="273"/>
      <c r="E686" s="261">
        <f>IFERROR(IF(-SUM(E$20:E685)+E$15&lt;0.000001,0,IF($C686&gt;='H-32A-WP06 - Debt Service'!C$24,'H-32A-WP06 - Debt Service'!C$27/12,0)),"-")</f>
        <v>0</v>
      </c>
      <c r="F686" s="261">
        <f>IFERROR(IF(-SUM(F$20:F685)+F$15&lt;0.000001,0,IF($C686&gt;='H-32A-WP06 - Debt Service'!D$24,'H-32A-WP06 - Debt Service'!D$27/12,0)),"-")</f>
        <v>0</v>
      </c>
      <c r="G686" s="261">
        <f>IFERROR(IF(-SUM(G$20:G685)+G$15&lt;0.000001,0,IF($C686&gt;='H-32A-WP06 - Debt Service'!E$24,'H-32A-WP06 - Debt Service'!E$27/12,0)),"-")</f>
        <v>0</v>
      </c>
      <c r="H686" s="261">
        <f>IFERROR(IF(-SUM(H$20:H685)+H$15&lt;0.000001,0,IF($C686&gt;='H-32A-WP06 - Debt Service'!F$24,'H-32A-WP06 - Debt Service'!F$27/12,0)),"-")</f>
        <v>0</v>
      </c>
      <c r="I686" s="261">
        <f>IFERROR(IF(-SUM(I$20:I685)+I$15&lt;0.000001,0,IF($C686&gt;='H-32A-WP06 - Debt Service'!G$24,'H-32A-WP06 - Debt Service'!G$27/12,0)),"-")</f>
        <v>0</v>
      </c>
      <c r="J686" s="261">
        <f>IFERROR(IF(-SUM(J$20:J685)+J$15&lt;0.000001,0,IF($C686&gt;='H-32A-WP06 - Debt Service'!H$24,'H-32A-WP06 - Debt Service'!H$27/12,0)),"-")</f>
        <v>0</v>
      </c>
      <c r="K686" s="261">
        <f>IFERROR(IF(-SUM(K$20:K685)+K$15&lt;0.000001,0,IF($C686&gt;='H-32A-WP06 - Debt Service'!I$24,'H-32A-WP06 - Debt Service'!I$27/12,0)),"-")</f>
        <v>0</v>
      </c>
      <c r="L686" s="261">
        <f>IFERROR(IF(-SUM(L$20:L685)+L$15&lt;0.000001,0,IF($C686&gt;='H-32A-WP06 - Debt Service'!J$24,'H-32A-WP06 - Debt Service'!J$27/12,0)),"-")</f>
        <v>0</v>
      </c>
      <c r="M686" s="261">
        <f>IFERROR(IF(-SUM(M$20:M685)+M$15&lt;0.000001,0,IF($C686&gt;='H-32A-WP06 - Debt Service'!K$24,'H-32A-WP06 - Debt Service'!K$27/12,0)),"-")</f>
        <v>0</v>
      </c>
      <c r="N686" s="261"/>
      <c r="O686" s="261"/>
      <c r="P686" s="261">
        <f>IFERROR(IF(-SUM(P$20:P685)+P$15&lt;0.000001,0,IF($C686&gt;='H-32A-WP06 - Debt Service'!M$24,'H-32A-WP06 - Debt Service'!M$27/12,0)),"-")</f>
        <v>0</v>
      </c>
      <c r="Q686" s="261">
        <f>IFERROR(IF(-SUM(Q$20:Q685)+Q$15&lt;0.000001,0,IF($C686&gt;='H-32A-WP06 - Debt Service'!L$24,'H-32A-WP06 - Debt Service'!L$27/12,0)),"-")</f>
        <v>0</v>
      </c>
      <c r="R686" s="261">
        <f>IFERROR(IF(-SUM(R$20:R685)+R$15&lt;0.000001,0,IF($C686&gt;='H-32A-WP06 - Debt Service'!S$24,'H-32A-WP06 - Debt Service'!S$27/12,0)),"-")</f>
        <v>0</v>
      </c>
      <c r="S686" s="261">
        <f>IFERROR(IF(-SUM(S$20:S685)+S$15&lt;0.000001,0,IF($C686&gt;='H-32A-WP06 - Debt Service'!O$24,'H-32A-WP06 - Debt Service'!O$27/12,0)),"-")</f>
        <v>0</v>
      </c>
      <c r="T686" s="261">
        <f>IFERROR(IF(-SUM(T$20:T685)+T$15&lt;0.000001,0,IF($C686&gt;='H-32A-WP06 - Debt Service'!#REF!,'H-32A-WP06 - Debt Service'!#REF!/12,0)),"-")</f>
        <v>0</v>
      </c>
      <c r="U686" s="261">
        <f>IFERROR(IF(-SUM(U$20:U685)+U$15&lt;0.000001,0,IF($C686&gt;='H-32A-WP06 - Debt Service'!T$24,'H-32A-WP06 - Debt Service'!T$27/12,0)),"-")</f>
        <v>0</v>
      </c>
      <c r="V686" s="261">
        <f>IFERROR(IF(-SUM(V$20:V685)+V$15&lt;0.000001,0,IF($C686&gt;='H-32A-WP06 - Debt Service'!N$24,'H-32A-WP06 - Debt Service'!N$27/12,0)),"-")</f>
        <v>0</v>
      </c>
      <c r="W686" s="261">
        <f>IFERROR(IF(-SUM(W$20:W685)+W$15&lt;0.000001,0,IF($C686&gt;='H-32A-WP06 - Debt Service'!Q$24,'H-32A-WP06 - Debt Service'!Q$27/12,0)),"-")</f>
        <v>0</v>
      </c>
      <c r="X686" s="261">
        <f>IFERROR(IF(-SUM(X$20:X685)+X$15&lt;0.000001,0,IF($C686&gt;='H-32A-WP06 - Debt Service'!T$24,'H-32A-WP06 - Debt Service'!T$27/12,0)),"-")</f>
        <v>0</v>
      </c>
      <c r="Y686" s="261">
        <f>IFERROR(IF(-SUM(Y$20:Y685)+Y$15&lt;0.000001,0,IF($C686&gt;='H-32A-WP06 - Debt Service'!#REF!,'H-32A-WP06 - Debt Service'!#REF!/12,0)),"-")</f>
        <v>0</v>
      </c>
      <c r="Z686" s="261">
        <f>IFERROR(IF(-SUM(Z$20:Z685)+Z$15&lt;0.000001,0,IF($C686&gt;='H-32A-WP06 - Debt Service'!S$24,'H-32A-WP06 - Debt Service'!S$27/12,0)),"-")</f>
        <v>0</v>
      </c>
      <c r="AA686" s="261">
        <f>IFERROR(IF(-SUM(AA$20:AA685)+AA$15&lt;0.000001,0,IF($C686&gt;='H-32A-WP06 - Debt Service'!R$24,'H-32A-WP06 - Debt Service'!R$27/12,0)),"-")</f>
        <v>0</v>
      </c>
      <c r="AB686" s="261">
        <f>IFERROR(IF(-SUM(AB$20:AB685)+AB$15&lt;0.000001,0,IF($C686&gt;='H-32A-WP06 - Debt Service'!P$24,'H-32A-WP06 - Debt Service'!P$27/12,0)),"-")</f>
        <v>0</v>
      </c>
      <c r="AC686" s="261">
        <f>IFERROR(IF(-SUM(AC$20:AC685)+AC$15&lt;0.000001,0,IF($C686&gt;='H-32A-WP06 - Debt Service'!#REF!,'H-32A-WP06 - Debt Service'!#REF!/12,0)),"-")</f>
        <v>0</v>
      </c>
      <c r="AD686" s="261">
        <f>IFERROR(IF(-SUM(AD$20:AD685)+AD$15&lt;0.000001,0,IF($C686&gt;='H-32A-WP06 - Debt Service'!#REF!,'H-32A-WP06 - Debt Service'!#REF!/12,0)),"-")</f>
        <v>0</v>
      </c>
      <c r="AE686" s="261">
        <f>IFERROR(IF(-SUM(AE$20:AE685)+AE$15&lt;0.000001,0,IF($C686&gt;='H-32A-WP06 - Debt Service'!#REF!,'H-32A-WP06 - Debt Service'!#REF!/12,0)),"-")</f>
        <v>0</v>
      </c>
      <c r="AF686" s="261">
        <f>IFERROR(IF(-SUM(AF$20:AF685)+AF$15&lt;0.000001,0,IF($C686&gt;='H-32A-WP06 - Debt Service'!#REF!,'H-32A-WP06 - Debt Service'!#REF!/12,0)),"-")</f>
        <v>0</v>
      </c>
      <c r="AH686" s="252">
        <f t="shared" si="44"/>
        <v>2074</v>
      </c>
      <c r="AI686" s="273">
        <f t="shared" si="46"/>
        <v>63736</v>
      </c>
      <c r="AJ686" s="273"/>
      <c r="AK686" s="261" t="str">
        <f>IFERROR(IF(-SUM(AK$20:AK685)+AK$15&lt;0.000001,0,IF($C686&gt;='H-32A-WP06 - Debt Service'!AH$24,'H-32A-WP06 - Debt Service'!AH$27/12,0)),"-")</f>
        <v>-</v>
      </c>
      <c r="AL686" s="261">
        <f>IFERROR(IF(-SUM(AL$20:AL685)+AL$15&lt;0.000001,0,IF($C686&gt;='H-32A-WP06 - Debt Service'!AI$24,'H-32A-WP06 - Debt Service'!AI$27/12,0)),"-")</f>
        <v>0</v>
      </c>
      <c r="AM686" s="261">
        <f>IFERROR(IF(-SUM(AM$20:AM685)+AM$15&lt;0.000001,0,IF($C686&gt;='H-32A-WP06 - Debt Service'!AJ$24,'H-32A-WP06 - Debt Service'!AJ$27/12,0)),"-")</f>
        <v>0</v>
      </c>
      <c r="AN686" s="261">
        <f>IFERROR(IF(-SUM(AN$20:AN685)+AN$15&lt;0.000001,0,IF($C686&gt;='H-32A-WP06 - Debt Service'!AK$24,'H-32A-WP06 - Debt Service'!AK$27/12,0)),"-")</f>
        <v>0</v>
      </c>
      <c r="AO686" s="261">
        <f>IFERROR(IF(-SUM(AO$20:AO685)+AO$15&lt;0.000001,0,IF($C686&gt;='H-32A-WP06 - Debt Service'!AL$24,'H-32A-WP06 - Debt Service'!AL$27/12,0)),"-")</f>
        <v>0</v>
      </c>
      <c r="AP686" s="261">
        <f>IFERROR(IF(-SUM(AP$20:AP685)+AP$15&lt;0.000001,0,IF($C686&gt;='H-32A-WP06 - Debt Service'!AM$24,'H-32A-WP06 - Debt Service'!AM$27/12,0)),"-")</f>
        <v>0</v>
      </c>
      <c r="AQ686" s="261">
        <f>IFERROR(IF(-SUM(AQ$20:AQ685)+AQ$15&lt;0.000001,0,IF($C686&gt;='H-32A-WP06 - Debt Service'!AN$24,'H-32A-WP06 - Debt Service'!AN$27/12,0)),"-")</f>
        <v>0</v>
      </c>
      <c r="AR686" s="261">
        <f>IFERROR(IF(-SUM(AR$20:AR685)+AR$15&lt;0.000001,0,IF($C686&gt;='H-32A-WP06 - Debt Service'!AO$24,'H-32A-WP06 - Debt Service'!AO$27/12,0)),"-")</f>
        <v>0</v>
      </c>
      <c r="AS686" s="261">
        <f>IFERROR(IF(-SUM(AS$20:AS685)+AS$15&lt;0.000001,0,IF($C686&gt;='H-32A-WP06 - Debt Service'!AP$24,'H-32A-WP06 - Debt Service'!AP$27/12,0)),"-")</f>
        <v>0</v>
      </c>
      <c r="AT686" s="261">
        <f>IFERROR(IF(-SUM(AT$20:AT685)+AT$15&lt;0.000001,0,IF($C686&gt;='H-32A-WP06 - Debt Service'!AQ$24,'H-32A-WP06 - Debt Service'!AQ$27/12,0)),"-")</f>
        <v>0</v>
      </c>
    </row>
    <row r="687" spans="2:46" x14ac:dyDescent="0.35">
      <c r="B687" s="252">
        <f t="shared" si="43"/>
        <v>2074</v>
      </c>
      <c r="C687" s="273">
        <f t="shared" si="45"/>
        <v>63767</v>
      </c>
      <c r="D687" s="273"/>
      <c r="E687" s="261">
        <f>IFERROR(IF(-SUM(E$20:E686)+E$15&lt;0.000001,0,IF($C687&gt;='H-32A-WP06 - Debt Service'!C$24,'H-32A-WP06 - Debt Service'!C$27/12,0)),"-")</f>
        <v>0</v>
      </c>
      <c r="F687" s="261">
        <f>IFERROR(IF(-SUM(F$20:F686)+F$15&lt;0.000001,0,IF($C687&gt;='H-32A-WP06 - Debt Service'!D$24,'H-32A-WP06 - Debt Service'!D$27/12,0)),"-")</f>
        <v>0</v>
      </c>
      <c r="G687" s="261">
        <f>IFERROR(IF(-SUM(G$20:G686)+G$15&lt;0.000001,0,IF($C687&gt;='H-32A-WP06 - Debt Service'!E$24,'H-32A-WP06 - Debt Service'!E$27/12,0)),"-")</f>
        <v>0</v>
      </c>
      <c r="H687" s="261">
        <f>IFERROR(IF(-SUM(H$20:H686)+H$15&lt;0.000001,0,IF($C687&gt;='H-32A-WP06 - Debt Service'!F$24,'H-32A-WP06 - Debt Service'!F$27/12,0)),"-")</f>
        <v>0</v>
      </c>
      <c r="I687" s="261">
        <f>IFERROR(IF(-SUM(I$20:I686)+I$15&lt;0.000001,0,IF($C687&gt;='H-32A-WP06 - Debt Service'!G$24,'H-32A-WP06 - Debt Service'!G$27/12,0)),"-")</f>
        <v>0</v>
      </c>
      <c r="J687" s="261">
        <f>IFERROR(IF(-SUM(J$20:J686)+J$15&lt;0.000001,0,IF($C687&gt;='H-32A-WP06 - Debt Service'!H$24,'H-32A-WP06 - Debt Service'!H$27/12,0)),"-")</f>
        <v>0</v>
      </c>
      <c r="K687" s="261">
        <f>IFERROR(IF(-SUM(K$20:K686)+K$15&lt;0.000001,0,IF($C687&gt;='H-32A-WP06 - Debt Service'!I$24,'H-32A-WP06 - Debt Service'!I$27/12,0)),"-")</f>
        <v>0</v>
      </c>
      <c r="L687" s="261">
        <f>IFERROR(IF(-SUM(L$20:L686)+L$15&lt;0.000001,0,IF($C687&gt;='H-32A-WP06 - Debt Service'!J$24,'H-32A-WP06 - Debt Service'!J$27/12,0)),"-")</f>
        <v>0</v>
      </c>
      <c r="M687" s="261">
        <f>IFERROR(IF(-SUM(M$20:M686)+M$15&lt;0.000001,0,IF($C687&gt;='H-32A-WP06 - Debt Service'!K$24,'H-32A-WP06 - Debt Service'!K$27/12,0)),"-")</f>
        <v>0</v>
      </c>
      <c r="N687" s="261"/>
      <c r="O687" s="261"/>
      <c r="P687" s="261">
        <f>IFERROR(IF(-SUM(P$20:P686)+P$15&lt;0.000001,0,IF($C687&gt;='H-32A-WP06 - Debt Service'!M$24,'H-32A-WP06 - Debt Service'!M$27/12,0)),"-")</f>
        <v>0</v>
      </c>
      <c r="Q687" s="261">
        <f>IFERROR(IF(-SUM(Q$20:Q686)+Q$15&lt;0.000001,0,IF($C687&gt;='H-32A-WP06 - Debt Service'!L$24,'H-32A-WP06 - Debt Service'!L$27/12,0)),"-")</f>
        <v>0</v>
      </c>
      <c r="R687" s="261">
        <f>IFERROR(IF(-SUM(R$20:R686)+R$15&lt;0.000001,0,IF($C687&gt;='H-32A-WP06 - Debt Service'!S$24,'H-32A-WP06 - Debt Service'!S$27/12,0)),"-")</f>
        <v>0</v>
      </c>
      <c r="S687" s="261">
        <f>IFERROR(IF(-SUM(S$20:S686)+S$15&lt;0.000001,0,IF($C687&gt;='H-32A-WP06 - Debt Service'!O$24,'H-32A-WP06 - Debt Service'!O$27/12,0)),"-")</f>
        <v>0</v>
      </c>
      <c r="T687" s="261">
        <f>IFERROR(IF(-SUM(T$20:T686)+T$15&lt;0.000001,0,IF($C687&gt;='H-32A-WP06 - Debt Service'!#REF!,'H-32A-WP06 - Debt Service'!#REF!/12,0)),"-")</f>
        <v>0</v>
      </c>
      <c r="U687" s="261">
        <f>IFERROR(IF(-SUM(U$20:U686)+U$15&lt;0.000001,0,IF($C687&gt;='H-32A-WP06 - Debt Service'!T$24,'H-32A-WP06 - Debt Service'!T$27/12,0)),"-")</f>
        <v>0</v>
      </c>
      <c r="V687" s="261">
        <f>IFERROR(IF(-SUM(V$20:V686)+V$15&lt;0.000001,0,IF($C687&gt;='H-32A-WP06 - Debt Service'!N$24,'H-32A-WP06 - Debt Service'!N$27/12,0)),"-")</f>
        <v>0</v>
      </c>
      <c r="W687" s="261">
        <f>IFERROR(IF(-SUM(W$20:W686)+W$15&lt;0.000001,0,IF($C687&gt;='H-32A-WP06 - Debt Service'!Q$24,'H-32A-WP06 - Debt Service'!Q$27/12,0)),"-")</f>
        <v>0</v>
      </c>
      <c r="X687" s="261">
        <f>IFERROR(IF(-SUM(X$20:X686)+X$15&lt;0.000001,0,IF($C687&gt;='H-32A-WP06 - Debt Service'!T$24,'H-32A-WP06 - Debt Service'!T$27/12,0)),"-")</f>
        <v>0</v>
      </c>
      <c r="Y687" s="261">
        <f>IFERROR(IF(-SUM(Y$20:Y686)+Y$15&lt;0.000001,0,IF($C687&gt;='H-32A-WP06 - Debt Service'!#REF!,'H-32A-WP06 - Debt Service'!#REF!/12,0)),"-")</f>
        <v>0</v>
      </c>
      <c r="Z687" s="261">
        <f>IFERROR(IF(-SUM(Z$20:Z686)+Z$15&lt;0.000001,0,IF($C687&gt;='H-32A-WP06 - Debt Service'!S$24,'H-32A-WP06 - Debt Service'!S$27/12,0)),"-")</f>
        <v>0</v>
      </c>
      <c r="AA687" s="261">
        <f>IFERROR(IF(-SUM(AA$20:AA686)+AA$15&lt;0.000001,0,IF($C687&gt;='H-32A-WP06 - Debt Service'!R$24,'H-32A-WP06 - Debt Service'!R$27/12,0)),"-")</f>
        <v>0</v>
      </c>
      <c r="AB687" s="261">
        <f>IFERROR(IF(-SUM(AB$20:AB686)+AB$15&lt;0.000001,0,IF($C687&gt;='H-32A-WP06 - Debt Service'!P$24,'H-32A-WP06 - Debt Service'!P$27/12,0)),"-")</f>
        <v>0</v>
      </c>
      <c r="AC687" s="261">
        <f>IFERROR(IF(-SUM(AC$20:AC686)+AC$15&lt;0.000001,0,IF($C687&gt;='H-32A-WP06 - Debt Service'!#REF!,'H-32A-WP06 - Debt Service'!#REF!/12,0)),"-")</f>
        <v>0</v>
      </c>
      <c r="AD687" s="261">
        <f>IFERROR(IF(-SUM(AD$20:AD686)+AD$15&lt;0.000001,0,IF($C687&gt;='H-32A-WP06 - Debt Service'!#REF!,'H-32A-WP06 - Debt Service'!#REF!/12,0)),"-")</f>
        <v>0</v>
      </c>
      <c r="AE687" s="261">
        <f>IFERROR(IF(-SUM(AE$20:AE686)+AE$15&lt;0.000001,0,IF($C687&gt;='H-32A-WP06 - Debt Service'!#REF!,'H-32A-WP06 - Debt Service'!#REF!/12,0)),"-")</f>
        <v>0</v>
      </c>
      <c r="AF687" s="261">
        <f>IFERROR(IF(-SUM(AF$20:AF686)+AF$15&lt;0.000001,0,IF($C687&gt;='H-32A-WP06 - Debt Service'!#REF!,'H-32A-WP06 - Debt Service'!#REF!/12,0)),"-")</f>
        <v>0</v>
      </c>
      <c r="AH687" s="252">
        <f t="shared" si="44"/>
        <v>2074</v>
      </c>
      <c r="AI687" s="273">
        <f t="shared" si="46"/>
        <v>63767</v>
      </c>
      <c r="AJ687" s="273"/>
      <c r="AK687" s="261" t="str">
        <f>IFERROR(IF(-SUM(AK$20:AK686)+AK$15&lt;0.000001,0,IF($C687&gt;='H-32A-WP06 - Debt Service'!AH$24,'H-32A-WP06 - Debt Service'!AH$27/12,0)),"-")</f>
        <v>-</v>
      </c>
      <c r="AL687" s="261">
        <f>IFERROR(IF(-SUM(AL$20:AL686)+AL$15&lt;0.000001,0,IF($C687&gt;='H-32A-WP06 - Debt Service'!AI$24,'H-32A-WP06 - Debt Service'!AI$27/12,0)),"-")</f>
        <v>0</v>
      </c>
      <c r="AM687" s="261">
        <f>IFERROR(IF(-SUM(AM$20:AM686)+AM$15&lt;0.000001,0,IF($C687&gt;='H-32A-WP06 - Debt Service'!AJ$24,'H-32A-WP06 - Debt Service'!AJ$27/12,0)),"-")</f>
        <v>0</v>
      </c>
      <c r="AN687" s="261">
        <f>IFERROR(IF(-SUM(AN$20:AN686)+AN$15&lt;0.000001,0,IF($C687&gt;='H-32A-WP06 - Debt Service'!AK$24,'H-32A-WP06 - Debt Service'!AK$27/12,0)),"-")</f>
        <v>0</v>
      </c>
      <c r="AO687" s="261">
        <f>IFERROR(IF(-SUM(AO$20:AO686)+AO$15&lt;0.000001,0,IF($C687&gt;='H-32A-WP06 - Debt Service'!AL$24,'H-32A-WP06 - Debt Service'!AL$27/12,0)),"-")</f>
        <v>0</v>
      </c>
      <c r="AP687" s="261">
        <f>IFERROR(IF(-SUM(AP$20:AP686)+AP$15&lt;0.000001,0,IF($C687&gt;='H-32A-WP06 - Debt Service'!AM$24,'H-32A-WP06 - Debt Service'!AM$27/12,0)),"-")</f>
        <v>0</v>
      </c>
      <c r="AQ687" s="261">
        <f>IFERROR(IF(-SUM(AQ$20:AQ686)+AQ$15&lt;0.000001,0,IF($C687&gt;='H-32A-WP06 - Debt Service'!AN$24,'H-32A-WP06 - Debt Service'!AN$27/12,0)),"-")</f>
        <v>0</v>
      </c>
      <c r="AR687" s="261">
        <f>IFERROR(IF(-SUM(AR$20:AR686)+AR$15&lt;0.000001,0,IF($C687&gt;='H-32A-WP06 - Debt Service'!AO$24,'H-32A-WP06 - Debt Service'!AO$27/12,0)),"-")</f>
        <v>0</v>
      </c>
      <c r="AS687" s="261">
        <f>IFERROR(IF(-SUM(AS$20:AS686)+AS$15&lt;0.000001,0,IF($C687&gt;='H-32A-WP06 - Debt Service'!AP$24,'H-32A-WP06 - Debt Service'!AP$27/12,0)),"-")</f>
        <v>0</v>
      </c>
      <c r="AT687" s="261">
        <f>IFERROR(IF(-SUM(AT$20:AT686)+AT$15&lt;0.000001,0,IF($C687&gt;='H-32A-WP06 - Debt Service'!AQ$24,'H-32A-WP06 - Debt Service'!AQ$27/12,0)),"-")</f>
        <v>0</v>
      </c>
    </row>
    <row r="688" spans="2:46" x14ac:dyDescent="0.35">
      <c r="B688" s="252">
        <f t="shared" si="43"/>
        <v>2074</v>
      </c>
      <c r="C688" s="273">
        <f t="shared" si="45"/>
        <v>63798</v>
      </c>
      <c r="D688" s="273"/>
      <c r="E688" s="261">
        <f>IFERROR(IF(-SUM(E$20:E687)+E$15&lt;0.000001,0,IF($C688&gt;='H-32A-WP06 - Debt Service'!C$24,'H-32A-WP06 - Debt Service'!C$27/12,0)),"-")</f>
        <v>0</v>
      </c>
      <c r="F688" s="261">
        <f>IFERROR(IF(-SUM(F$20:F687)+F$15&lt;0.000001,0,IF($C688&gt;='H-32A-WP06 - Debt Service'!D$24,'H-32A-WP06 - Debt Service'!D$27/12,0)),"-")</f>
        <v>0</v>
      </c>
      <c r="G688" s="261">
        <f>IFERROR(IF(-SUM(G$20:G687)+G$15&lt;0.000001,0,IF($C688&gt;='H-32A-WP06 - Debt Service'!E$24,'H-32A-WP06 - Debt Service'!E$27/12,0)),"-")</f>
        <v>0</v>
      </c>
      <c r="H688" s="261">
        <f>IFERROR(IF(-SUM(H$20:H687)+H$15&lt;0.000001,0,IF($C688&gt;='H-32A-WP06 - Debt Service'!F$24,'H-32A-WP06 - Debt Service'!F$27/12,0)),"-")</f>
        <v>0</v>
      </c>
      <c r="I688" s="261">
        <f>IFERROR(IF(-SUM(I$20:I687)+I$15&lt;0.000001,0,IF($C688&gt;='H-32A-WP06 - Debt Service'!G$24,'H-32A-WP06 - Debt Service'!G$27/12,0)),"-")</f>
        <v>0</v>
      </c>
      <c r="J688" s="261">
        <f>IFERROR(IF(-SUM(J$20:J687)+J$15&lt;0.000001,0,IF($C688&gt;='H-32A-WP06 - Debt Service'!H$24,'H-32A-WP06 - Debt Service'!H$27/12,0)),"-")</f>
        <v>0</v>
      </c>
      <c r="K688" s="261">
        <f>IFERROR(IF(-SUM(K$20:K687)+K$15&lt;0.000001,0,IF($C688&gt;='H-32A-WP06 - Debt Service'!I$24,'H-32A-WP06 - Debt Service'!I$27/12,0)),"-")</f>
        <v>0</v>
      </c>
      <c r="L688" s="261">
        <f>IFERROR(IF(-SUM(L$20:L687)+L$15&lt;0.000001,0,IF($C688&gt;='H-32A-WP06 - Debt Service'!J$24,'H-32A-WP06 - Debt Service'!J$27/12,0)),"-")</f>
        <v>0</v>
      </c>
      <c r="M688" s="261">
        <f>IFERROR(IF(-SUM(M$20:M687)+M$15&lt;0.000001,0,IF($C688&gt;='H-32A-WP06 - Debt Service'!K$24,'H-32A-WP06 - Debt Service'!K$27/12,0)),"-")</f>
        <v>0</v>
      </c>
      <c r="N688" s="261"/>
      <c r="O688" s="261"/>
      <c r="P688" s="261">
        <f>IFERROR(IF(-SUM(P$20:P687)+P$15&lt;0.000001,0,IF($C688&gt;='H-32A-WP06 - Debt Service'!M$24,'H-32A-WP06 - Debt Service'!M$27/12,0)),"-")</f>
        <v>0</v>
      </c>
      <c r="Q688" s="261">
        <f>IFERROR(IF(-SUM(Q$20:Q687)+Q$15&lt;0.000001,0,IF($C688&gt;='H-32A-WP06 - Debt Service'!L$24,'H-32A-WP06 - Debt Service'!L$27/12,0)),"-")</f>
        <v>0</v>
      </c>
      <c r="R688" s="261">
        <f>IFERROR(IF(-SUM(R$20:R687)+R$15&lt;0.000001,0,IF($C688&gt;='H-32A-WP06 - Debt Service'!S$24,'H-32A-WP06 - Debt Service'!S$27/12,0)),"-")</f>
        <v>0</v>
      </c>
      <c r="S688" s="261">
        <f>IFERROR(IF(-SUM(S$20:S687)+S$15&lt;0.000001,0,IF($C688&gt;='H-32A-WP06 - Debt Service'!O$24,'H-32A-WP06 - Debt Service'!O$27/12,0)),"-")</f>
        <v>0</v>
      </c>
      <c r="T688" s="261">
        <f>IFERROR(IF(-SUM(T$20:T687)+T$15&lt;0.000001,0,IF($C688&gt;='H-32A-WP06 - Debt Service'!#REF!,'H-32A-WP06 - Debt Service'!#REF!/12,0)),"-")</f>
        <v>0</v>
      </c>
      <c r="U688" s="261">
        <f>IFERROR(IF(-SUM(U$20:U687)+U$15&lt;0.000001,0,IF($C688&gt;='H-32A-WP06 - Debt Service'!T$24,'H-32A-WP06 - Debt Service'!T$27/12,0)),"-")</f>
        <v>0</v>
      </c>
      <c r="V688" s="261">
        <f>IFERROR(IF(-SUM(V$20:V687)+V$15&lt;0.000001,0,IF($C688&gt;='H-32A-WP06 - Debt Service'!N$24,'H-32A-WP06 - Debt Service'!N$27/12,0)),"-")</f>
        <v>0</v>
      </c>
      <c r="W688" s="261">
        <f>IFERROR(IF(-SUM(W$20:W687)+W$15&lt;0.000001,0,IF($C688&gt;='H-32A-WP06 - Debt Service'!Q$24,'H-32A-WP06 - Debt Service'!Q$27/12,0)),"-")</f>
        <v>0</v>
      </c>
      <c r="X688" s="261">
        <f>IFERROR(IF(-SUM(X$20:X687)+X$15&lt;0.000001,0,IF($C688&gt;='H-32A-WP06 - Debt Service'!T$24,'H-32A-WP06 - Debt Service'!T$27/12,0)),"-")</f>
        <v>0</v>
      </c>
      <c r="Y688" s="261">
        <f>IFERROR(IF(-SUM(Y$20:Y687)+Y$15&lt;0.000001,0,IF($C688&gt;='H-32A-WP06 - Debt Service'!#REF!,'H-32A-WP06 - Debt Service'!#REF!/12,0)),"-")</f>
        <v>0</v>
      </c>
      <c r="Z688" s="261">
        <f>IFERROR(IF(-SUM(Z$20:Z687)+Z$15&lt;0.000001,0,IF($C688&gt;='H-32A-WP06 - Debt Service'!S$24,'H-32A-WP06 - Debt Service'!S$27/12,0)),"-")</f>
        <v>0</v>
      </c>
      <c r="AA688" s="261">
        <f>IFERROR(IF(-SUM(AA$20:AA687)+AA$15&lt;0.000001,0,IF($C688&gt;='H-32A-WP06 - Debt Service'!R$24,'H-32A-WP06 - Debt Service'!R$27/12,0)),"-")</f>
        <v>0</v>
      </c>
      <c r="AB688" s="261">
        <f>IFERROR(IF(-SUM(AB$20:AB687)+AB$15&lt;0.000001,0,IF($C688&gt;='H-32A-WP06 - Debt Service'!P$24,'H-32A-WP06 - Debt Service'!P$27/12,0)),"-")</f>
        <v>0</v>
      </c>
      <c r="AC688" s="261">
        <f>IFERROR(IF(-SUM(AC$20:AC687)+AC$15&lt;0.000001,0,IF($C688&gt;='H-32A-WP06 - Debt Service'!#REF!,'H-32A-WP06 - Debt Service'!#REF!/12,0)),"-")</f>
        <v>0</v>
      </c>
      <c r="AD688" s="261">
        <f>IFERROR(IF(-SUM(AD$20:AD687)+AD$15&lt;0.000001,0,IF($C688&gt;='H-32A-WP06 - Debt Service'!#REF!,'H-32A-WP06 - Debt Service'!#REF!/12,0)),"-")</f>
        <v>0</v>
      </c>
      <c r="AE688" s="261">
        <f>IFERROR(IF(-SUM(AE$20:AE687)+AE$15&lt;0.000001,0,IF($C688&gt;='H-32A-WP06 - Debt Service'!#REF!,'H-32A-WP06 - Debt Service'!#REF!/12,0)),"-")</f>
        <v>0</v>
      </c>
      <c r="AF688" s="261">
        <f>IFERROR(IF(-SUM(AF$20:AF687)+AF$15&lt;0.000001,0,IF($C688&gt;='H-32A-WP06 - Debt Service'!#REF!,'H-32A-WP06 - Debt Service'!#REF!/12,0)),"-")</f>
        <v>0</v>
      </c>
      <c r="AH688" s="252">
        <f t="shared" si="44"/>
        <v>2074</v>
      </c>
      <c r="AI688" s="273">
        <f t="shared" si="46"/>
        <v>63798</v>
      </c>
      <c r="AJ688" s="273"/>
      <c r="AK688" s="261" t="str">
        <f>IFERROR(IF(-SUM(AK$20:AK687)+AK$15&lt;0.000001,0,IF($C688&gt;='H-32A-WP06 - Debt Service'!AH$24,'H-32A-WP06 - Debt Service'!AH$27/12,0)),"-")</f>
        <v>-</v>
      </c>
      <c r="AL688" s="261">
        <f>IFERROR(IF(-SUM(AL$20:AL687)+AL$15&lt;0.000001,0,IF($C688&gt;='H-32A-WP06 - Debt Service'!AI$24,'H-32A-WP06 - Debt Service'!AI$27/12,0)),"-")</f>
        <v>0</v>
      </c>
      <c r="AM688" s="261">
        <f>IFERROR(IF(-SUM(AM$20:AM687)+AM$15&lt;0.000001,0,IF($C688&gt;='H-32A-WP06 - Debt Service'!AJ$24,'H-32A-WP06 - Debt Service'!AJ$27/12,0)),"-")</f>
        <v>0</v>
      </c>
      <c r="AN688" s="261">
        <f>IFERROR(IF(-SUM(AN$20:AN687)+AN$15&lt;0.000001,0,IF($C688&gt;='H-32A-WP06 - Debt Service'!AK$24,'H-32A-WP06 - Debt Service'!AK$27/12,0)),"-")</f>
        <v>0</v>
      </c>
      <c r="AO688" s="261">
        <f>IFERROR(IF(-SUM(AO$20:AO687)+AO$15&lt;0.000001,0,IF($C688&gt;='H-32A-WP06 - Debt Service'!AL$24,'H-32A-WP06 - Debt Service'!AL$27/12,0)),"-")</f>
        <v>0</v>
      </c>
      <c r="AP688" s="261">
        <f>IFERROR(IF(-SUM(AP$20:AP687)+AP$15&lt;0.000001,0,IF($C688&gt;='H-32A-WP06 - Debt Service'!AM$24,'H-32A-WP06 - Debt Service'!AM$27/12,0)),"-")</f>
        <v>0</v>
      </c>
      <c r="AQ688" s="261">
        <f>IFERROR(IF(-SUM(AQ$20:AQ687)+AQ$15&lt;0.000001,0,IF($C688&gt;='H-32A-WP06 - Debt Service'!AN$24,'H-32A-WP06 - Debt Service'!AN$27/12,0)),"-")</f>
        <v>0</v>
      </c>
      <c r="AR688" s="261">
        <f>IFERROR(IF(-SUM(AR$20:AR687)+AR$15&lt;0.000001,0,IF($C688&gt;='H-32A-WP06 - Debt Service'!AO$24,'H-32A-WP06 - Debt Service'!AO$27/12,0)),"-")</f>
        <v>0</v>
      </c>
      <c r="AS688" s="261">
        <f>IFERROR(IF(-SUM(AS$20:AS687)+AS$15&lt;0.000001,0,IF($C688&gt;='H-32A-WP06 - Debt Service'!AP$24,'H-32A-WP06 - Debt Service'!AP$27/12,0)),"-")</f>
        <v>0</v>
      </c>
      <c r="AT688" s="261">
        <f>IFERROR(IF(-SUM(AT$20:AT687)+AT$15&lt;0.000001,0,IF($C688&gt;='H-32A-WP06 - Debt Service'!AQ$24,'H-32A-WP06 - Debt Service'!AQ$27/12,0)),"-")</f>
        <v>0</v>
      </c>
    </row>
    <row r="689" spans="2:46" x14ac:dyDescent="0.35">
      <c r="B689" s="252">
        <f t="shared" si="43"/>
        <v>2074</v>
      </c>
      <c r="C689" s="273">
        <f t="shared" si="45"/>
        <v>63828</v>
      </c>
      <c r="D689" s="273"/>
      <c r="E689" s="261">
        <f>IFERROR(IF(-SUM(E$20:E688)+E$15&lt;0.000001,0,IF($C689&gt;='H-32A-WP06 - Debt Service'!C$24,'H-32A-WP06 - Debt Service'!C$27/12,0)),"-")</f>
        <v>0</v>
      </c>
      <c r="F689" s="261">
        <f>IFERROR(IF(-SUM(F$20:F688)+F$15&lt;0.000001,0,IF($C689&gt;='H-32A-WP06 - Debt Service'!D$24,'H-32A-WP06 - Debt Service'!D$27/12,0)),"-")</f>
        <v>0</v>
      </c>
      <c r="G689" s="261">
        <f>IFERROR(IF(-SUM(G$20:G688)+G$15&lt;0.000001,0,IF($C689&gt;='H-32A-WP06 - Debt Service'!E$24,'H-32A-WP06 - Debt Service'!E$27/12,0)),"-")</f>
        <v>0</v>
      </c>
      <c r="H689" s="261">
        <f>IFERROR(IF(-SUM(H$20:H688)+H$15&lt;0.000001,0,IF($C689&gt;='H-32A-WP06 - Debt Service'!F$24,'H-32A-WP06 - Debt Service'!F$27/12,0)),"-")</f>
        <v>0</v>
      </c>
      <c r="I689" s="261">
        <f>IFERROR(IF(-SUM(I$20:I688)+I$15&lt;0.000001,0,IF($C689&gt;='H-32A-WP06 - Debt Service'!G$24,'H-32A-WP06 - Debt Service'!G$27/12,0)),"-")</f>
        <v>0</v>
      </c>
      <c r="J689" s="261">
        <f>IFERROR(IF(-SUM(J$20:J688)+J$15&lt;0.000001,0,IF($C689&gt;='H-32A-WP06 - Debt Service'!H$24,'H-32A-WP06 - Debt Service'!H$27/12,0)),"-")</f>
        <v>0</v>
      </c>
      <c r="K689" s="261">
        <f>IFERROR(IF(-SUM(K$20:K688)+K$15&lt;0.000001,0,IF($C689&gt;='H-32A-WP06 - Debt Service'!I$24,'H-32A-WP06 - Debt Service'!I$27/12,0)),"-")</f>
        <v>0</v>
      </c>
      <c r="L689" s="261">
        <f>IFERROR(IF(-SUM(L$20:L688)+L$15&lt;0.000001,0,IF($C689&gt;='H-32A-WP06 - Debt Service'!J$24,'H-32A-WP06 - Debt Service'!J$27/12,0)),"-")</f>
        <v>0</v>
      </c>
      <c r="M689" s="261">
        <f>IFERROR(IF(-SUM(M$20:M688)+M$15&lt;0.000001,0,IF($C689&gt;='H-32A-WP06 - Debt Service'!K$24,'H-32A-WP06 - Debt Service'!K$27/12,0)),"-")</f>
        <v>0</v>
      </c>
      <c r="N689" s="261"/>
      <c r="O689" s="261"/>
      <c r="P689" s="261">
        <f>IFERROR(IF(-SUM(P$20:P688)+P$15&lt;0.000001,0,IF($C689&gt;='H-32A-WP06 - Debt Service'!M$24,'H-32A-WP06 - Debt Service'!M$27/12,0)),"-")</f>
        <v>0</v>
      </c>
      <c r="Q689" s="261">
        <f>IFERROR(IF(-SUM(Q$20:Q688)+Q$15&lt;0.000001,0,IF($C689&gt;='H-32A-WP06 - Debt Service'!L$24,'H-32A-WP06 - Debt Service'!L$27/12,0)),"-")</f>
        <v>0</v>
      </c>
      <c r="R689" s="261">
        <f>IFERROR(IF(-SUM(R$20:R688)+R$15&lt;0.000001,0,IF($C689&gt;='H-32A-WP06 - Debt Service'!S$24,'H-32A-WP06 - Debt Service'!S$27/12,0)),"-")</f>
        <v>0</v>
      </c>
      <c r="S689" s="261">
        <f>IFERROR(IF(-SUM(S$20:S688)+S$15&lt;0.000001,0,IF($C689&gt;='H-32A-WP06 - Debt Service'!O$24,'H-32A-WP06 - Debt Service'!O$27/12,0)),"-")</f>
        <v>0</v>
      </c>
      <c r="T689" s="261">
        <f>IFERROR(IF(-SUM(T$20:T688)+T$15&lt;0.000001,0,IF($C689&gt;='H-32A-WP06 - Debt Service'!#REF!,'H-32A-WP06 - Debt Service'!#REF!/12,0)),"-")</f>
        <v>0</v>
      </c>
      <c r="U689" s="261">
        <f>IFERROR(IF(-SUM(U$20:U688)+U$15&lt;0.000001,0,IF($C689&gt;='H-32A-WP06 - Debt Service'!T$24,'H-32A-WP06 - Debt Service'!T$27/12,0)),"-")</f>
        <v>0</v>
      </c>
      <c r="V689" s="261">
        <f>IFERROR(IF(-SUM(V$20:V688)+V$15&lt;0.000001,0,IF($C689&gt;='H-32A-WP06 - Debt Service'!N$24,'H-32A-WP06 - Debt Service'!N$27/12,0)),"-")</f>
        <v>0</v>
      </c>
      <c r="W689" s="261">
        <f>IFERROR(IF(-SUM(W$20:W688)+W$15&lt;0.000001,0,IF($C689&gt;='H-32A-WP06 - Debt Service'!Q$24,'H-32A-WP06 - Debt Service'!Q$27/12,0)),"-")</f>
        <v>0</v>
      </c>
      <c r="X689" s="261">
        <f>IFERROR(IF(-SUM(X$20:X688)+X$15&lt;0.000001,0,IF($C689&gt;='H-32A-WP06 - Debt Service'!T$24,'H-32A-WP06 - Debt Service'!T$27/12,0)),"-")</f>
        <v>0</v>
      </c>
      <c r="Y689" s="261">
        <f>IFERROR(IF(-SUM(Y$20:Y688)+Y$15&lt;0.000001,0,IF($C689&gt;='H-32A-WP06 - Debt Service'!#REF!,'H-32A-WP06 - Debt Service'!#REF!/12,0)),"-")</f>
        <v>0</v>
      </c>
      <c r="Z689" s="261">
        <f>IFERROR(IF(-SUM(Z$20:Z688)+Z$15&lt;0.000001,0,IF($C689&gt;='H-32A-WP06 - Debt Service'!S$24,'H-32A-WP06 - Debt Service'!S$27/12,0)),"-")</f>
        <v>0</v>
      </c>
      <c r="AA689" s="261">
        <f>IFERROR(IF(-SUM(AA$20:AA688)+AA$15&lt;0.000001,0,IF($C689&gt;='H-32A-WP06 - Debt Service'!R$24,'H-32A-WP06 - Debt Service'!R$27/12,0)),"-")</f>
        <v>0</v>
      </c>
      <c r="AB689" s="261">
        <f>IFERROR(IF(-SUM(AB$20:AB688)+AB$15&lt;0.000001,0,IF($C689&gt;='H-32A-WP06 - Debt Service'!P$24,'H-32A-WP06 - Debt Service'!P$27/12,0)),"-")</f>
        <v>0</v>
      </c>
      <c r="AC689" s="261">
        <f>IFERROR(IF(-SUM(AC$20:AC688)+AC$15&lt;0.000001,0,IF($C689&gt;='H-32A-WP06 - Debt Service'!#REF!,'H-32A-WP06 - Debt Service'!#REF!/12,0)),"-")</f>
        <v>0</v>
      </c>
      <c r="AD689" s="261">
        <f>IFERROR(IF(-SUM(AD$20:AD688)+AD$15&lt;0.000001,0,IF($C689&gt;='H-32A-WP06 - Debt Service'!#REF!,'H-32A-WP06 - Debt Service'!#REF!/12,0)),"-")</f>
        <v>0</v>
      </c>
      <c r="AE689" s="261">
        <f>IFERROR(IF(-SUM(AE$20:AE688)+AE$15&lt;0.000001,0,IF($C689&gt;='H-32A-WP06 - Debt Service'!#REF!,'H-32A-WP06 - Debt Service'!#REF!/12,0)),"-")</f>
        <v>0</v>
      </c>
      <c r="AF689" s="261">
        <f>IFERROR(IF(-SUM(AF$20:AF688)+AF$15&lt;0.000001,0,IF($C689&gt;='H-32A-WP06 - Debt Service'!#REF!,'H-32A-WP06 - Debt Service'!#REF!/12,0)),"-")</f>
        <v>0</v>
      </c>
      <c r="AH689" s="252">
        <f t="shared" si="44"/>
        <v>2074</v>
      </c>
      <c r="AI689" s="273">
        <f t="shared" si="46"/>
        <v>63828</v>
      </c>
      <c r="AJ689" s="273"/>
      <c r="AK689" s="261" t="str">
        <f>IFERROR(IF(-SUM(AK$20:AK688)+AK$15&lt;0.000001,0,IF($C689&gt;='H-32A-WP06 - Debt Service'!AH$24,'H-32A-WP06 - Debt Service'!AH$27/12,0)),"-")</f>
        <v>-</v>
      </c>
      <c r="AL689" s="261">
        <f>IFERROR(IF(-SUM(AL$20:AL688)+AL$15&lt;0.000001,0,IF($C689&gt;='H-32A-WP06 - Debt Service'!AI$24,'H-32A-WP06 - Debt Service'!AI$27/12,0)),"-")</f>
        <v>0</v>
      </c>
      <c r="AM689" s="261">
        <f>IFERROR(IF(-SUM(AM$20:AM688)+AM$15&lt;0.000001,0,IF($C689&gt;='H-32A-WP06 - Debt Service'!AJ$24,'H-32A-WP06 - Debt Service'!AJ$27/12,0)),"-")</f>
        <v>0</v>
      </c>
      <c r="AN689" s="261">
        <f>IFERROR(IF(-SUM(AN$20:AN688)+AN$15&lt;0.000001,0,IF($C689&gt;='H-32A-WP06 - Debt Service'!AK$24,'H-32A-WP06 - Debt Service'!AK$27/12,0)),"-")</f>
        <v>0</v>
      </c>
      <c r="AO689" s="261">
        <f>IFERROR(IF(-SUM(AO$20:AO688)+AO$15&lt;0.000001,0,IF($C689&gt;='H-32A-WP06 - Debt Service'!AL$24,'H-32A-WP06 - Debt Service'!AL$27/12,0)),"-")</f>
        <v>0</v>
      </c>
      <c r="AP689" s="261">
        <f>IFERROR(IF(-SUM(AP$20:AP688)+AP$15&lt;0.000001,0,IF($C689&gt;='H-32A-WP06 - Debt Service'!AM$24,'H-32A-WP06 - Debt Service'!AM$27/12,0)),"-")</f>
        <v>0</v>
      </c>
      <c r="AQ689" s="261">
        <f>IFERROR(IF(-SUM(AQ$20:AQ688)+AQ$15&lt;0.000001,0,IF($C689&gt;='H-32A-WP06 - Debt Service'!AN$24,'H-32A-WP06 - Debt Service'!AN$27/12,0)),"-")</f>
        <v>0</v>
      </c>
      <c r="AR689" s="261">
        <f>IFERROR(IF(-SUM(AR$20:AR688)+AR$15&lt;0.000001,0,IF($C689&gt;='H-32A-WP06 - Debt Service'!AO$24,'H-32A-WP06 - Debt Service'!AO$27/12,0)),"-")</f>
        <v>0</v>
      </c>
      <c r="AS689" s="261">
        <f>IFERROR(IF(-SUM(AS$20:AS688)+AS$15&lt;0.000001,0,IF($C689&gt;='H-32A-WP06 - Debt Service'!AP$24,'H-32A-WP06 - Debt Service'!AP$27/12,0)),"-")</f>
        <v>0</v>
      </c>
      <c r="AT689" s="261">
        <f>IFERROR(IF(-SUM(AT$20:AT688)+AT$15&lt;0.000001,0,IF($C689&gt;='H-32A-WP06 - Debt Service'!AQ$24,'H-32A-WP06 - Debt Service'!AQ$27/12,0)),"-")</f>
        <v>0</v>
      </c>
    </row>
    <row r="690" spans="2:46" x14ac:dyDescent="0.35">
      <c r="B690" s="252">
        <f t="shared" si="43"/>
        <v>2074</v>
      </c>
      <c r="C690" s="273">
        <f t="shared" si="45"/>
        <v>63859</v>
      </c>
      <c r="D690" s="273"/>
      <c r="E690" s="261">
        <f>IFERROR(IF(-SUM(E$20:E689)+E$15&lt;0.000001,0,IF($C690&gt;='H-32A-WP06 - Debt Service'!C$24,'H-32A-WP06 - Debt Service'!C$27/12,0)),"-")</f>
        <v>0</v>
      </c>
      <c r="F690" s="261">
        <f>IFERROR(IF(-SUM(F$20:F689)+F$15&lt;0.000001,0,IF($C690&gt;='H-32A-WP06 - Debt Service'!D$24,'H-32A-WP06 - Debt Service'!D$27/12,0)),"-")</f>
        <v>0</v>
      </c>
      <c r="G690" s="261">
        <f>IFERROR(IF(-SUM(G$20:G689)+G$15&lt;0.000001,0,IF($C690&gt;='H-32A-WP06 - Debt Service'!E$24,'H-32A-WP06 - Debt Service'!E$27/12,0)),"-")</f>
        <v>0</v>
      </c>
      <c r="H690" s="261">
        <f>IFERROR(IF(-SUM(H$20:H689)+H$15&lt;0.000001,0,IF($C690&gt;='H-32A-WP06 - Debt Service'!F$24,'H-32A-WP06 - Debt Service'!F$27/12,0)),"-")</f>
        <v>0</v>
      </c>
      <c r="I690" s="261">
        <f>IFERROR(IF(-SUM(I$20:I689)+I$15&lt;0.000001,0,IF($C690&gt;='H-32A-WP06 - Debt Service'!G$24,'H-32A-WP06 - Debt Service'!G$27/12,0)),"-")</f>
        <v>0</v>
      </c>
      <c r="J690" s="261">
        <f>IFERROR(IF(-SUM(J$20:J689)+J$15&lt;0.000001,0,IF($C690&gt;='H-32A-WP06 - Debt Service'!H$24,'H-32A-WP06 - Debt Service'!H$27/12,0)),"-")</f>
        <v>0</v>
      </c>
      <c r="K690" s="261">
        <f>IFERROR(IF(-SUM(K$20:K689)+K$15&lt;0.000001,0,IF($C690&gt;='H-32A-WP06 - Debt Service'!I$24,'H-32A-WP06 - Debt Service'!I$27/12,0)),"-")</f>
        <v>0</v>
      </c>
      <c r="L690" s="261">
        <f>IFERROR(IF(-SUM(L$20:L689)+L$15&lt;0.000001,0,IF($C690&gt;='H-32A-WP06 - Debt Service'!J$24,'H-32A-WP06 - Debt Service'!J$27/12,0)),"-")</f>
        <v>0</v>
      </c>
      <c r="M690" s="261">
        <f>IFERROR(IF(-SUM(M$20:M689)+M$15&lt;0.000001,0,IF($C690&gt;='H-32A-WP06 - Debt Service'!K$24,'H-32A-WP06 - Debt Service'!K$27/12,0)),"-")</f>
        <v>0</v>
      </c>
      <c r="N690" s="261"/>
      <c r="O690" s="261"/>
      <c r="P690" s="261">
        <f>IFERROR(IF(-SUM(P$20:P689)+P$15&lt;0.000001,0,IF($C690&gt;='H-32A-WP06 - Debt Service'!M$24,'H-32A-WP06 - Debt Service'!M$27/12,0)),"-")</f>
        <v>0</v>
      </c>
      <c r="Q690" s="261">
        <f>IFERROR(IF(-SUM(Q$20:Q689)+Q$15&lt;0.000001,0,IF($C690&gt;='H-32A-WP06 - Debt Service'!L$24,'H-32A-WP06 - Debt Service'!L$27/12,0)),"-")</f>
        <v>0</v>
      </c>
      <c r="R690" s="261">
        <f>IFERROR(IF(-SUM(R$20:R689)+R$15&lt;0.000001,0,IF($C690&gt;='H-32A-WP06 - Debt Service'!S$24,'H-32A-WP06 - Debt Service'!S$27/12,0)),"-")</f>
        <v>0</v>
      </c>
      <c r="S690" s="261">
        <f>IFERROR(IF(-SUM(S$20:S689)+S$15&lt;0.000001,0,IF($C690&gt;='H-32A-WP06 - Debt Service'!O$24,'H-32A-WP06 - Debt Service'!O$27/12,0)),"-")</f>
        <v>0</v>
      </c>
      <c r="T690" s="261">
        <f>IFERROR(IF(-SUM(T$20:T689)+T$15&lt;0.000001,0,IF($C690&gt;='H-32A-WP06 - Debt Service'!#REF!,'H-32A-WP06 - Debt Service'!#REF!/12,0)),"-")</f>
        <v>0</v>
      </c>
      <c r="U690" s="261">
        <f>IFERROR(IF(-SUM(U$20:U689)+U$15&lt;0.000001,0,IF($C690&gt;='H-32A-WP06 - Debt Service'!T$24,'H-32A-WP06 - Debt Service'!T$27/12,0)),"-")</f>
        <v>0</v>
      </c>
      <c r="V690" s="261">
        <f>IFERROR(IF(-SUM(V$20:V689)+V$15&lt;0.000001,0,IF($C690&gt;='H-32A-WP06 - Debt Service'!N$24,'H-32A-WP06 - Debt Service'!N$27/12,0)),"-")</f>
        <v>0</v>
      </c>
      <c r="W690" s="261">
        <f>IFERROR(IF(-SUM(W$20:W689)+W$15&lt;0.000001,0,IF($C690&gt;='H-32A-WP06 - Debt Service'!Q$24,'H-32A-WP06 - Debt Service'!Q$27/12,0)),"-")</f>
        <v>0</v>
      </c>
      <c r="X690" s="261">
        <f>IFERROR(IF(-SUM(X$20:X689)+X$15&lt;0.000001,0,IF($C690&gt;='H-32A-WP06 - Debt Service'!T$24,'H-32A-WP06 - Debt Service'!T$27/12,0)),"-")</f>
        <v>0</v>
      </c>
      <c r="Y690" s="261">
        <f>IFERROR(IF(-SUM(Y$20:Y689)+Y$15&lt;0.000001,0,IF($C690&gt;='H-32A-WP06 - Debt Service'!#REF!,'H-32A-WP06 - Debt Service'!#REF!/12,0)),"-")</f>
        <v>0</v>
      </c>
      <c r="Z690" s="261">
        <f>IFERROR(IF(-SUM(Z$20:Z689)+Z$15&lt;0.000001,0,IF($C690&gt;='H-32A-WP06 - Debt Service'!S$24,'H-32A-WP06 - Debt Service'!S$27/12,0)),"-")</f>
        <v>0</v>
      </c>
      <c r="AA690" s="261">
        <f>IFERROR(IF(-SUM(AA$20:AA689)+AA$15&lt;0.000001,0,IF($C690&gt;='H-32A-WP06 - Debt Service'!R$24,'H-32A-WP06 - Debt Service'!R$27/12,0)),"-")</f>
        <v>0</v>
      </c>
      <c r="AB690" s="261">
        <f>IFERROR(IF(-SUM(AB$20:AB689)+AB$15&lt;0.000001,0,IF($C690&gt;='H-32A-WP06 - Debt Service'!P$24,'H-32A-WP06 - Debt Service'!P$27/12,0)),"-")</f>
        <v>0</v>
      </c>
      <c r="AC690" s="261">
        <f>IFERROR(IF(-SUM(AC$20:AC689)+AC$15&lt;0.000001,0,IF($C690&gt;='H-32A-WP06 - Debt Service'!#REF!,'H-32A-WP06 - Debt Service'!#REF!/12,0)),"-")</f>
        <v>0</v>
      </c>
      <c r="AD690" s="261">
        <f>IFERROR(IF(-SUM(AD$20:AD689)+AD$15&lt;0.000001,0,IF($C690&gt;='H-32A-WP06 - Debt Service'!#REF!,'H-32A-WP06 - Debt Service'!#REF!/12,0)),"-")</f>
        <v>0</v>
      </c>
      <c r="AE690" s="261">
        <f>IFERROR(IF(-SUM(AE$20:AE689)+AE$15&lt;0.000001,0,IF($C690&gt;='H-32A-WP06 - Debt Service'!#REF!,'H-32A-WP06 - Debt Service'!#REF!/12,0)),"-")</f>
        <v>0</v>
      </c>
      <c r="AF690" s="261">
        <f>IFERROR(IF(-SUM(AF$20:AF689)+AF$15&lt;0.000001,0,IF($C690&gt;='H-32A-WP06 - Debt Service'!#REF!,'H-32A-WP06 - Debt Service'!#REF!/12,0)),"-")</f>
        <v>0</v>
      </c>
      <c r="AH690" s="252">
        <f t="shared" si="44"/>
        <v>2074</v>
      </c>
      <c r="AI690" s="273">
        <f t="shared" si="46"/>
        <v>63859</v>
      </c>
      <c r="AJ690" s="273"/>
      <c r="AK690" s="261" t="str">
        <f>IFERROR(IF(-SUM(AK$20:AK689)+AK$15&lt;0.000001,0,IF($C690&gt;='H-32A-WP06 - Debt Service'!AH$24,'H-32A-WP06 - Debt Service'!AH$27/12,0)),"-")</f>
        <v>-</v>
      </c>
      <c r="AL690" s="261">
        <f>IFERROR(IF(-SUM(AL$20:AL689)+AL$15&lt;0.000001,0,IF($C690&gt;='H-32A-WP06 - Debt Service'!AI$24,'H-32A-WP06 - Debt Service'!AI$27/12,0)),"-")</f>
        <v>0</v>
      </c>
      <c r="AM690" s="261">
        <f>IFERROR(IF(-SUM(AM$20:AM689)+AM$15&lt;0.000001,0,IF($C690&gt;='H-32A-WP06 - Debt Service'!AJ$24,'H-32A-WP06 - Debt Service'!AJ$27/12,0)),"-")</f>
        <v>0</v>
      </c>
      <c r="AN690" s="261">
        <f>IFERROR(IF(-SUM(AN$20:AN689)+AN$15&lt;0.000001,0,IF($C690&gt;='H-32A-WP06 - Debt Service'!AK$24,'H-32A-WP06 - Debt Service'!AK$27/12,0)),"-")</f>
        <v>0</v>
      </c>
      <c r="AO690" s="261">
        <f>IFERROR(IF(-SUM(AO$20:AO689)+AO$15&lt;0.000001,0,IF($C690&gt;='H-32A-WP06 - Debt Service'!AL$24,'H-32A-WP06 - Debt Service'!AL$27/12,0)),"-")</f>
        <v>0</v>
      </c>
      <c r="AP690" s="261">
        <f>IFERROR(IF(-SUM(AP$20:AP689)+AP$15&lt;0.000001,0,IF($C690&gt;='H-32A-WP06 - Debt Service'!AM$24,'H-32A-WP06 - Debt Service'!AM$27/12,0)),"-")</f>
        <v>0</v>
      </c>
      <c r="AQ690" s="261">
        <f>IFERROR(IF(-SUM(AQ$20:AQ689)+AQ$15&lt;0.000001,0,IF($C690&gt;='H-32A-WP06 - Debt Service'!AN$24,'H-32A-WP06 - Debt Service'!AN$27/12,0)),"-")</f>
        <v>0</v>
      </c>
      <c r="AR690" s="261">
        <f>IFERROR(IF(-SUM(AR$20:AR689)+AR$15&lt;0.000001,0,IF($C690&gt;='H-32A-WP06 - Debt Service'!AO$24,'H-32A-WP06 - Debt Service'!AO$27/12,0)),"-")</f>
        <v>0</v>
      </c>
      <c r="AS690" s="261">
        <f>IFERROR(IF(-SUM(AS$20:AS689)+AS$15&lt;0.000001,0,IF($C690&gt;='H-32A-WP06 - Debt Service'!AP$24,'H-32A-WP06 - Debt Service'!AP$27/12,0)),"-")</f>
        <v>0</v>
      </c>
      <c r="AT690" s="261">
        <f>IFERROR(IF(-SUM(AT$20:AT689)+AT$15&lt;0.000001,0,IF($C690&gt;='H-32A-WP06 - Debt Service'!AQ$24,'H-32A-WP06 - Debt Service'!AQ$27/12,0)),"-")</f>
        <v>0</v>
      </c>
    </row>
    <row r="691" spans="2:46" x14ac:dyDescent="0.35">
      <c r="B691" s="252">
        <f t="shared" si="43"/>
        <v>2074</v>
      </c>
      <c r="C691" s="273">
        <f t="shared" si="45"/>
        <v>63889</v>
      </c>
      <c r="D691" s="273"/>
      <c r="E691" s="261">
        <f>IFERROR(IF(-SUM(E$20:E690)+E$15&lt;0.000001,0,IF($C691&gt;='H-32A-WP06 - Debt Service'!C$24,'H-32A-WP06 - Debt Service'!C$27/12,0)),"-")</f>
        <v>0</v>
      </c>
      <c r="F691" s="261">
        <f>IFERROR(IF(-SUM(F$20:F690)+F$15&lt;0.000001,0,IF($C691&gt;='H-32A-WP06 - Debt Service'!D$24,'H-32A-WP06 - Debt Service'!D$27/12,0)),"-")</f>
        <v>0</v>
      </c>
      <c r="G691" s="261">
        <f>IFERROR(IF(-SUM(G$20:G690)+G$15&lt;0.000001,0,IF($C691&gt;='H-32A-WP06 - Debt Service'!E$24,'H-32A-WP06 - Debt Service'!E$27/12,0)),"-")</f>
        <v>0</v>
      </c>
      <c r="H691" s="261">
        <f>IFERROR(IF(-SUM(H$20:H690)+H$15&lt;0.000001,0,IF($C691&gt;='H-32A-WP06 - Debt Service'!F$24,'H-32A-WP06 - Debt Service'!F$27/12,0)),"-")</f>
        <v>0</v>
      </c>
      <c r="I691" s="261">
        <f>IFERROR(IF(-SUM(I$20:I690)+I$15&lt;0.000001,0,IF($C691&gt;='H-32A-WP06 - Debt Service'!G$24,'H-32A-WP06 - Debt Service'!G$27/12,0)),"-")</f>
        <v>0</v>
      </c>
      <c r="J691" s="261">
        <f>IFERROR(IF(-SUM(J$20:J690)+J$15&lt;0.000001,0,IF($C691&gt;='H-32A-WP06 - Debt Service'!H$24,'H-32A-WP06 - Debt Service'!H$27/12,0)),"-")</f>
        <v>0</v>
      </c>
      <c r="K691" s="261">
        <f>IFERROR(IF(-SUM(K$20:K690)+K$15&lt;0.000001,0,IF($C691&gt;='H-32A-WP06 - Debt Service'!I$24,'H-32A-WP06 - Debt Service'!I$27/12,0)),"-")</f>
        <v>0</v>
      </c>
      <c r="L691" s="261">
        <f>IFERROR(IF(-SUM(L$20:L690)+L$15&lt;0.000001,0,IF($C691&gt;='H-32A-WP06 - Debt Service'!J$24,'H-32A-WP06 - Debt Service'!J$27/12,0)),"-")</f>
        <v>0</v>
      </c>
      <c r="M691" s="261">
        <f>IFERROR(IF(-SUM(M$20:M690)+M$15&lt;0.000001,0,IF($C691&gt;='H-32A-WP06 - Debt Service'!K$24,'H-32A-WP06 - Debt Service'!K$27/12,0)),"-")</f>
        <v>0</v>
      </c>
      <c r="N691" s="261"/>
      <c r="O691" s="261"/>
      <c r="P691" s="261">
        <f>IFERROR(IF(-SUM(P$20:P690)+P$15&lt;0.000001,0,IF($C691&gt;='H-32A-WP06 - Debt Service'!M$24,'H-32A-WP06 - Debt Service'!M$27/12,0)),"-")</f>
        <v>0</v>
      </c>
      <c r="Q691" s="261">
        <f>IFERROR(IF(-SUM(Q$20:Q690)+Q$15&lt;0.000001,0,IF($C691&gt;='H-32A-WP06 - Debt Service'!L$24,'H-32A-WP06 - Debt Service'!L$27/12,0)),"-")</f>
        <v>0</v>
      </c>
      <c r="R691" s="261">
        <f>IFERROR(IF(-SUM(R$20:R690)+R$15&lt;0.000001,0,IF($C691&gt;='H-32A-WP06 - Debt Service'!S$24,'H-32A-WP06 - Debt Service'!S$27/12,0)),"-")</f>
        <v>0</v>
      </c>
      <c r="S691" s="261">
        <f>IFERROR(IF(-SUM(S$20:S690)+S$15&lt;0.000001,0,IF($C691&gt;='H-32A-WP06 - Debt Service'!O$24,'H-32A-WP06 - Debt Service'!O$27/12,0)),"-")</f>
        <v>0</v>
      </c>
      <c r="T691" s="261">
        <f>IFERROR(IF(-SUM(T$20:T690)+T$15&lt;0.000001,0,IF($C691&gt;='H-32A-WP06 - Debt Service'!#REF!,'H-32A-WP06 - Debt Service'!#REF!/12,0)),"-")</f>
        <v>0</v>
      </c>
      <c r="U691" s="261">
        <f>IFERROR(IF(-SUM(U$20:U690)+U$15&lt;0.000001,0,IF($C691&gt;='H-32A-WP06 - Debt Service'!T$24,'H-32A-WP06 - Debt Service'!T$27/12,0)),"-")</f>
        <v>0</v>
      </c>
      <c r="V691" s="261">
        <f>IFERROR(IF(-SUM(V$20:V690)+V$15&lt;0.000001,0,IF($C691&gt;='H-32A-WP06 - Debt Service'!N$24,'H-32A-WP06 - Debt Service'!N$27/12,0)),"-")</f>
        <v>0</v>
      </c>
      <c r="W691" s="261">
        <f>IFERROR(IF(-SUM(W$20:W690)+W$15&lt;0.000001,0,IF($C691&gt;='H-32A-WP06 - Debt Service'!Q$24,'H-32A-WP06 - Debt Service'!Q$27/12,0)),"-")</f>
        <v>0</v>
      </c>
      <c r="X691" s="261">
        <f>IFERROR(IF(-SUM(X$20:X690)+X$15&lt;0.000001,0,IF($C691&gt;='H-32A-WP06 - Debt Service'!T$24,'H-32A-WP06 - Debt Service'!T$27/12,0)),"-")</f>
        <v>0</v>
      </c>
      <c r="Y691" s="261">
        <f>IFERROR(IF(-SUM(Y$20:Y690)+Y$15&lt;0.000001,0,IF($C691&gt;='H-32A-WP06 - Debt Service'!#REF!,'H-32A-WP06 - Debt Service'!#REF!/12,0)),"-")</f>
        <v>0</v>
      </c>
      <c r="Z691" s="261">
        <f>IFERROR(IF(-SUM(Z$20:Z690)+Z$15&lt;0.000001,0,IF($C691&gt;='H-32A-WP06 - Debt Service'!S$24,'H-32A-WP06 - Debt Service'!S$27/12,0)),"-")</f>
        <v>0</v>
      </c>
      <c r="AA691" s="261">
        <f>IFERROR(IF(-SUM(AA$20:AA690)+AA$15&lt;0.000001,0,IF($C691&gt;='H-32A-WP06 - Debt Service'!R$24,'H-32A-WP06 - Debt Service'!R$27/12,0)),"-")</f>
        <v>0</v>
      </c>
      <c r="AB691" s="261">
        <f>IFERROR(IF(-SUM(AB$20:AB690)+AB$15&lt;0.000001,0,IF($C691&gt;='H-32A-WP06 - Debt Service'!P$24,'H-32A-WP06 - Debt Service'!P$27/12,0)),"-")</f>
        <v>0</v>
      </c>
      <c r="AC691" s="261">
        <f>IFERROR(IF(-SUM(AC$20:AC690)+AC$15&lt;0.000001,0,IF($C691&gt;='H-32A-WP06 - Debt Service'!#REF!,'H-32A-WP06 - Debt Service'!#REF!/12,0)),"-")</f>
        <v>0</v>
      </c>
      <c r="AD691" s="261">
        <f>IFERROR(IF(-SUM(AD$20:AD690)+AD$15&lt;0.000001,0,IF($C691&gt;='H-32A-WP06 - Debt Service'!#REF!,'H-32A-WP06 - Debt Service'!#REF!/12,0)),"-")</f>
        <v>0</v>
      </c>
      <c r="AE691" s="261">
        <f>IFERROR(IF(-SUM(AE$20:AE690)+AE$15&lt;0.000001,0,IF($C691&gt;='H-32A-WP06 - Debt Service'!#REF!,'H-32A-WP06 - Debt Service'!#REF!/12,0)),"-")</f>
        <v>0</v>
      </c>
      <c r="AF691" s="261">
        <f>IFERROR(IF(-SUM(AF$20:AF690)+AF$15&lt;0.000001,0,IF($C691&gt;='H-32A-WP06 - Debt Service'!#REF!,'H-32A-WP06 - Debt Service'!#REF!/12,0)),"-")</f>
        <v>0</v>
      </c>
      <c r="AH691" s="252">
        <f t="shared" si="44"/>
        <v>2074</v>
      </c>
      <c r="AI691" s="273">
        <f t="shared" si="46"/>
        <v>63889</v>
      </c>
      <c r="AJ691" s="273"/>
      <c r="AK691" s="261" t="str">
        <f>IFERROR(IF(-SUM(AK$20:AK690)+AK$15&lt;0.000001,0,IF($C691&gt;='H-32A-WP06 - Debt Service'!AH$24,'H-32A-WP06 - Debt Service'!AH$27/12,0)),"-")</f>
        <v>-</v>
      </c>
      <c r="AL691" s="261">
        <f>IFERROR(IF(-SUM(AL$20:AL690)+AL$15&lt;0.000001,0,IF($C691&gt;='H-32A-WP06 - Debt Service'!AI$24,'H-32A-WP06 - Debt Service'!AI$27/12,0)),"-")</f>
        <v>0</v>
      </c>
      <c r="AM691" s="261">
        <f>IFERROR(IF(-SUM(AM$20:AM690)+AM$15&lt;0.000001,0,IF($C691&gt;='H-32A-WP06 - Debt Service'!AJ$24,'H-32A-WP06 - Debt Service'!AJ$27/12,0)),"-")</f>
        <v>0</v>
      </c>
      <c r="AN691" s="261">
        <f>IFERROR(IF(-SUM(AN$20:AN690)+AN$15&lt;0.000001,0,IF($C691&gt;='H-32A-WP06 - Debt Service'!AK$24,'H-32A-WP06 - Debt Service'!AK$27/12,0)),"-")</f>
        <v>0</v>
      </c>
      <c r="AO691" s="261">
        <f>IFERROR(IF(-SUM(AO$20:AO690)+AO$15&lt;0.000001,0,IF($C691&gt;='H-32A-WP06 - Debt Service'!AL$24,'H-32A-WP06 - Debt Service'!AL$27/12,0)),"-")</f>
        <v>0</v>
      </c>
      <c r="AP691" s="261">
        <f>IFERROR(IF(-SUM(AP$20:AP690)+AP$15&lt;0.000001,0,IF($C691&gt;='H-32A-WP06 - Debt Service'!AM$24,'H-32A-WP06 - Debt Service'!AM$27/12,0)),"-")</f>
        <v>0</v>
      </c>
      <c r="AQ691" s="261">
        <f>IFERROR(IF(-SUM(AQ$20:AQ690)+AQ$15&lt;0.000001,0,IF($C691&gt;='H-32A-WP06 - Debt Service'!AN$24,'H-32A-WP06 - Debt Service'!AN$27/12,0)),"-")</f>
        <v>0</v>
      </c>
      <c r="AR691" s="261">
        <f>IFERROR(IF(-SUM(AR$20:AR690)+AR$15&lt;0.000001,0,IF($C691&gt;='H-32A-WP06 - Debt Service'!AO$24,'H-32A-WP06 - Debt Service'!AO$27/12,0)),"-")</f>
        <v>0</v>
      </c>
      <c r="AS691" s="261">
        <f>IFERROR(IF(-SUM(AS$20:AS690)+AS$15&lt;0.000001,0,IF($C691&gt;='H-32A-WP06 - Debt Service'!AP$24,'H-32A-WP06 - Debt Service'!AP$27/12,0)),"-")</f>
        <v>0</v>
      </c>
      <c r="AT691" s="261">
        <f>IFERROR(IF(-SUM(AT$20:AT690)+AT$15&lt;0.000001,0,IF($C691&gt;='H-32A-WP06 - Debt Service'!AQ$24,'H-32A-WP06 - Debt Service'!AQ$27/12,0)),"-")</f>
        <v>0</v>
      </c>
    </row>
    <row r="692" spans="2:46" x14ac:dyDescent="0.35">
      <c r="B692" s="252">
        <f t="shared" si="43"/>
        <v>2075</v>
      </c>
      <c r="C692" s="273">
        <f t="shared" si="45"/>
        <v>63920</v>
      </c>
      <c r="D692" s="273"/>
      <c r="E692" s="261">
        <f>IFERROR(IF(-SUM(E$20:E691)+E$15&lt;0.000001,0,IF($C692&gt;='H-32A-WP06 - Debt Service'!C$24,'H-32A-WP06 - Debt Service'!C$27/12,0)),"-")</f>
        <v>0</v>
      </c>
      <c r="F692" s="261">
        <f>IFERROR(IF(-SUM(F$20:F691)+F$15&lt;0.000001,0,IF($C692&gt;='H-32A-WP06 - Debt Service'!D$24,'H-32A-WP06 - Debt Service'!D$27/12,0)),"-")</f>
        <v>0</v>
      </c>
      <c r="G692" s="261">
        <f>IFERROR(IF(-SUM(G$20:G691)+G$15&lt;0.000001,0,IF($C692&gt;='H-32A-WP06 - Debt Service'!E$24,'H-32A-WP06 - Debt Service'!E$27/12,0)),"-")</f>
        <v>0</v>
      </c>
      <c r="H692" s="261">
        <f>IFERROR(IF(-SUM(H$20:H691)+H$15&lt;0.000001,0,IF($C692&gt;='H-32A-WP06 - Debt Service'!F$24,'H-32A-WP06 - Debt Service'!F$27/12,0)),"-")</f>
        <v>0</v>
      </c>
      <c r="I692" s="261">
        <f>IFERROR(IF(-SUM(I$20:I691)+I$15&lt;0.000001,0,IF($C692&gt;='H-32A-WP06 - Debt Service'!G$24,'H-32A-WP06 - Debt Service'!G$27/12,0)),"-")</f>
        <v>0</v>
      </c>
      <c r="J692" s="261">
        <f>IFERROR(IF(-SUM(J$20:J691)+J$15&lt;0.000001,0,IF($C692&gt;='H-32A-WP06 - Debt Service'!H$24,'H-32A-WP06 - Debt Service'!H$27/12,0)),"-")</f>
        <v>0</v>
      </c>
      <c r="K692" s="261">
        <f>IFERROR(IF(-SUM(K$20:K691)+K$15&lt;0.000001,0,IF($C692&gt;='H-32A-WP06 - Debt Service'!I$24,'H-32A-WP06 - Debt Service'!I$27/12,0)),"-")</f>
        <v>0</v>
      </c>
      <c r="L692" s="261">
        <f>IFERROR(IF(-SUM(L$20:L691)+L$15&lt;0.000001,0,IF($C692&gt;='H-32A-WP06 - Debt Service'!J$24,'H-32A-WP06 - Debt Service'!J$27/12,0)),"-")</f>
        <v>0</v>
      </c>
      <c r="M692" s="261">
        <f>IFERROR(IF(-SUM(M$20:M691)+M$15&lt;0.000001,0,IF($C692&gt;='H-32A-WP06 - Debt Service'!K$24,'H-32A-WP06 - Debt Service'!K$27/12,0)),"-")</f>
        <v>0</v>
      </c>
      <c r="N692" s="261"/>
      <c r="O692" s="261"/>
      <c r="P692" s="261">
        <f>IFERROR(IF(-SUM(P$20:P691)+P$15&lt;0.000001,0,IF($C692&gt;='H-32A-WP06 - Debt Service'!M$24,'H-32A-WP06 - Debt Service'!M$27/12,0)),"-")</f>
        <v>0</v>
      </c>
      <c r="Q692" s="261">
        <f>IFERROR(IF(-SUM(Q$20:Q691)+Q$15&lt;0.000001,0,IF($C692&gt;='H-32A-WP06 - Debt Service'!L$24,'H-32A-WP06 - Debt Service'!L$27/12,0)),"-")</f>
        <v>0</v>
      </c>
      <c r="R692" s="261">
        <f>IFERROR(IF(-SUM(R$20:R691)+R$15&lt;0.000001,0,IF($C692&gt;='H-32A-WP06 - Debt Service'!S$24,'H-32A-WP06 - Debt Service'!S$27/12,0)),"-")</f>
        <v>0</v>
      </c>
      <c r="S692" s="261">
        <f>IFERROR(IF(-SUM(S$20:S691)+S$15&lt;0.000001,0,IF($C692&gt;='H-32A-WP06 - Debt Service'!O$24,'H-32A-WP06 - Debt Service'!O$27/12,0)),"-")</f>
        <v>0</v>
      </c>
      <c r="T692" s="261">
        <f>IFERROR(IF(-SUM(T$20:T691)+T$15&lt;0.000001,0,IF($C692&gt;='H-32A-WP06 - Debt Service'!#REF!,'H-32A-WP06 - Debt Service'!#REF!/12,0)),"-")</f>
        <v>0</v>
      </c>
      <c r="U692" s="261">
        <f>IFERROR(IF(-SUM(U$20:U691)+U$15&lt;0.000001,0,IF($C692&gt;='H-32A-WP06 - Debt Service'!T$24,'H-32A-WP06 - Debt Service'!T$27/12,0)),"-")</f>
        <v>0</v>
      </c>
      <c r="V692" s="261">
        <f>IFERROR(IF(-SUM(V$20:V691)+V$15&lt;0.000001,0,IF($C692&gt;='H-32A-WP06 - Debt Service'!N$24,'H-32A-WP06 - Debt Service'!N$27/12,0)),"-")</f>
        <v>0</v>
      </c>
      <c r="W692" s="261">
        <f>IFERROR(IF(-SUM(W$20:W691)+W$15&lt;0.000001,0,IF($C692&gt;='H-32A-WP06 - Debt Service'!Q$24,'H-32A-WP06 - Debt Service'!Q$27/12,0)),"-")</f>
        <v>0</v>
      </c>
      <c r="X692" s="261">
        <f>IFERROR(IF(-SUM(X$20:X691)+X$15&lt;0.000001,0,IF($C692&gt;='H-32A-WP06 - Debt Service'!T$24,'H-32A-WP06 - Debt Service'!T$27/12,0)),"-")</f>
        <v>0</v>
      </c>
      <c r="Y692" s="261">
        <f>IFERROR(IF(-SUM(Y$20:Y691)+Y$15&lt;0.000001,0,IF($C692&gt;='H-32A-WP06 - Debt Service'!#REF!,'H-32A-WP06 - Debt Service'!#REF!/12,0)),"-")</f>
        <v>0</v>
      </c>
      <c r="Z692" s="261">
        <f>IFERROR(IF(-SUM(Z$20:Z691)+Z$15&lt;0.000001,0,IF($C692&gt;='H-32A-WP06 - Debt Service'!S$24,'H-32A-WP06 - Debt Service'!S$27/12,0)),"-")</f>
        <v>0</v>
      </c>
      <c r="AA692" s="261">
        <f>IFERROR(IF(-SUM(AA$20:AA691)+AA$15&lt;0.000001,0,IF($C692&gt;='H-32A-WP06 - Debt Service'!R$24,'H-32A-WP06 - Debt Service'!R$27/12,0)),"-")</f>
        <v>0</v>
      </c>
      <c r="AB692" s="261">
        <f>IFERROR(IF(-SUM(AB$20:AB691)+AB$15&lt;0.000001,0,IF($C692&gt;='H-32A-WP06 - Debt Service'!P$24,'H-32A-WP06 - Debt Service'!P$27/12,0)),"-")</f>
        <v>0</v>
      </c>
      <c r="AC692" s="261">
        <f>IFERROR(IF(-SUM(AC$20:AC691)+AC$15&lt;0.000001,0,IF($C692&gt;='H-32A-WP06 - Debt Service'!#REF!,'H-32A-WP06 - Debt Service'!#REF!/12,0)),"-")</f>
        <v>0</v>
      </c>
      <c r="AD692" s="261">
        <f>IFERROR(IF(-SUM(AD$20:AD691)+AD$15&lt;0.000001,0,IF($C692&gt;='H-32A-WP06 - Debt Service'!#REF!,'H-32A-WP06 - Debt Service'!#REF!/12,0)),"-")</f>
        <v>0</v>
      </c>
      <c r="AE692" s="261">
        <f>IFERROR(IF(-SUM(AE$20:AE691)+AE$15&lt;0.000001,0,IF($C692&gt;='H-32A-WP06 - Debt Service'!#REF!,'H-32A-WP06 - Debt Service'!#REF!/12,0)),"-")</f>
        <v>0</v>
      </c>
      <c r="AF692" s="261">
        <f>IFERROR(IF(-SUM(AF$20:AF691)+AF$15&lt;0.000001,0,IF($C692&gt;='H-32A-WP06 - Debt Service'!#REF!,'H-32A-WP06 - Debt Service'!#REF!/12,0)),"-")</f>
        <v>0</v>
      </c>
      <c r="AH692" s="252">
        <f t="shared" si="44"/>
        <v>2075</v>
      </c>
      <c r="AI692" s="273">
        <f t="shared" si="46"/>
        <v>63920</v>
      </c>
      <c r="AJ692" s="273"/>
      <c r="AK692" s="261" t="str">
        <f>IFERROR(IF(-SUM(AK$20:AK691)+AK$15&lt;0.000001,0,IF($C692&gt;='H-32A-WP06 - Debt Service'!AH$24,'H-32A-WP06 - Debt Service'!AH$27/12,0)),"-")</f>
        <v>-</v>
      </c>
      <c r="AL692" s="261">
        <f>IFERROR(IF(-SUM(AL$20:AL691)+AL$15&lt;0.000001,0,IF($C692&gt;='H-32A-WP06 - Debt Service'!AI$24,'H-32A-WP06 - Debt Service'!AI$27/12,0)),"-")</f>
        <v>0</v>
      </c>
      <c r="AM692" s="261">
        <f>IFERROR(IF(-SUM(AM$20:AM691)+AM$15&lt;0.000001,0,IF($C692&gt;='H-32A-WP06 - Debt Service'!AJ$24,'H-32A-WP06 - Debt Service'!AJ$27/12,0)),"-")</f>
        <v>0</v>
      </c>
      <c r="AN692" s="261">
        <f>IFERROR(IF(-SUM(AN$20:AN691)+AN$15&lt;0.000001,0,IF($C692&gt;='H-32A-WP06 - Debt Service'!AK$24,'H-32A-WP06 - Debt Service'!AK$27/12,0)),"-")</f>
        <v>0</v>
      </c>
      <c r="AO692" s="261">
        <f>IFERROR(IF(-SUM(AO$20:AO691)+AO$15&lt;0.000001,0,IF($C692&gt;='H-32A-WP06 - Debt Service'!AL$24,'H-32A-WP06 - Debt Service'!AL$27/12,0)),"-")</f>
        <v>0</v>
      </c>
      <c r="AP692" s="261">
        <f>IFERROR(IF(-SUM(AP$20:AP691)+AP$15&lt;0.000001,0,IF($C692&gt;='H-32A-WP06 - Debt Service'!AM$24,'H-32A-WP06 - Debt Service'!AM$27/12,0)),"-")</f>
        <v>0</v>
      </c>
      <c r="AQ692" s="261">
        <f>IFERROR(IF(-SUM(AQ$20:AQ691)+AQ$15&lt;0.000001,0,IF($C692&gt;='H-32A-WP06 - Debt Service'!AN$24,'H-32A-WP06 - Debt Service'!AN$27/12,0)),"-")</f>
        <v>0</v>
      </c>
      <c r="AR692" s="261">
        <f>IFERROR(IF(-SUM(AR$20:AR691)+AR$15&lt;0.000001,0,IF($C692&gt;='H-32A-WP06 - Debt Service'!AO$24,'H-32A-WP06 - Debt Service'!AO$27/12,0)),"-")</f>
        <v>0</v>
      </c>
      <c r="AS692" s="261">
        <f>IFERROR(IF(-SUM(AS$20:AS691)+AS$15&lt;0.000001,0,IF($C692&gt;='H-32A-WP06 - Debt Service'!AP$24,'H-32A-WP06 - Debt Service'!AP$27/12,0)),"-")</f>
        <v>0</v>
      </c>
      <c r="AT692" s="261">
        <f>IFERROR(IF(-SUM(AT$20:AT691)+AT$15&lt;0.000001,0,IF($C692&gt;='H-32A-WP06 - Debt Service'!AQ$24,'H-32A-WP06 - Debt Service'!AQ$27/12,0)),"-")</f>
        <v>0</v>
      </c>
    </row>
    <row r="693" spans="2:46" x14ac:dyDescent="0.35">
      <c r="B693" s="252">
        <f t="shared" si="43"/>
        <v>2075</v>
      </c>
      <c r="C693" s="273">
        <f t="shared" si="45"/>
        <v>63951</v>
      </c>
      <c r="D693" s="273"/>
      <c r="E693" s="261">
        <f>IFERROR(IF(-SUM(E$20:E692)+E$15&lt;0.000001,0,IF($C693&gt;='H-32A-WP06 - Debt Service'!C$24,'H-32A-WP06 - Debt Service'!C$27/12,0)),"-")</f>
        <v>0</v>
      </c>
      <c r="F693" s="261">
        <f>IFERROR(IF(-SUM(F$20:F692)+F$15&lt;0.000001,0,IF($C693&gt;='H-32A-WP06 - Debt Service'!D$24,'H-32A-WP06 - Debt Service'!D$27/12,0)),"-")</f>
        <v>0</v>
      </c>
      <c r="G693" s="261">
        <f>IFERROR(IF(-SUM(G$20:G692)+G$15&lt;0.000001,0,IF($C693&gt;='H-32A-WP06 - Debt Service'!E$24,'H-32A-WP06 - Debt Service'!E$27/12,0)),"-")</f>
        <v>0</v>
      </c>
      <c r="H693" s="261">
        <f>IFERROR(IF(-SUM(H$20:H692)+H$15&lt;0.000001,0,IF($C693&gt;='H-32A-WP06 - Debt Service'!F$24,'H-32A-WP06 - Debt Service'!F$27/12,0)),"-")</f>
        <v>0</v>
      </c>
      <c r="I693" s="261">
        <f>IFERROR(IF(-SUM(I$20:I692)+I$15&lt;0.000001,0,IF($C693&gt;='H-32A-WP06 - Debt Service'!G$24,'H-32A-WP06 - Debt Service'!G$27/12,0)),"-")</f>
        <v>0</v>
      </c>
      <c r="J693" s="261">
        <f>IFERROR(IF(-SUM(J$20:J692)+J$15&lt;0.000001,0,IF($C693&gt;='H-32A-WP06 - Debt Service'!H$24,'H-32A-WP06 - Debt Service'!H$27/12,0)),"-")</f>
        <v>0</v>
      </c>
      <c r="K693" s="261">
        <f>IFERROR(IF(-SUM(K$20:K692)+K$15&lt;0.000001,0,IF($C693&gt;='H-32A-WP06 - Debt Service'!I$24,'H-32A-WP06 - Debt Service'!I$27/12,0)),"-")</f>
        <v>0</v>
      </c>
      <c r="L693" s="261">
        <f>IFERROR(IF(-SUM(L$20:L692)+L$15&lt;0.000001,0,IF($C693&gt;='H-32A-WP06 - Debt Service'!J$24,'H-32A-WP06 - Debt Service'!J$27/12,0)),"-")</f>
        <v>0</v>
      </c>
      <c r="M693" s="261">
        <f>IFERROR(IF(-SUM(M$20:M692)+M$15&lt;0.000001,0,IF($C693&gt;='H-32A-WP06 - Debt Service'!K$24,'H-32A-WP06 - Debt Service'!K$27/12,0)),"-")</f>
        <v>0</v>
      </c>
      <c r="N693" s="261"/>
      <c r="O693" s="261"/>
      <c r="P693" s="261">
        <f>IFERROR(IF(-SUM(P$20:P692)+P$15&lt;0.000001,0,IF($C693&gt;='H-32A-WP06 - Debt Service'!M$24,'H-32A-WP06 - Debt Service'!M$27/12,0)),"-")</f>
        <v>0</v>
      </c>
      <c r="Q693" s="261">
        <f>IFERROR(IF(-SUM(Q$20:Q692)+Q$15&lt;0.000001,0,IF($C693&gt;='H-32A-WP06 - Debt Service'!L$24,'H-32A-WP06 - Debt Service'!L$27/12,0)),"-")</f>
        <v>0</v>
      </c>
      <c r="R693" s="261">
        <f>IFERROR(IF(-SUM(R$20:R692)+R$15&lt;0.000001,0,IF($C693&gt;='H-32A-WP06 - Debt Service'!S$24,'H-32A-WP06 - Debt Service'!S$27/12,0)),"-")</f>
        <v>0</v>
      </c>
      <c r="S693" s="261">
        <f>IFERROR(IF(-SUM(S$20:S692)+S$15&lt;0.000001,0,IF($C693&gt;='H-32A-WP06 - Debt Service'!O$24,'H-32A-WP06 - Debt Service'!O$27/12,0)),"-")</f>
        <v>0</v>
      </c>
      <c r="T693" s="261">
        <f>IFERROR(IF(-SUM(T$20:T692)+T$15&lt;0.000001,0,IF($C693&gt;='H-32A-WP06 - Debt Service'!#REF!,'H-32A-WP06 - Debt Service'!#REF!/12,0)),"-")</f>
        <v>0</v>
      </c>
      <c r="U693" s="261">
        <f>IFERROR(IF(-SUM(U$20:U692)+U$15&lt;0.000001,0,IF($C693&gt;='H-32A-WP06 - Debt Service'!T$24,'H-32A-WP06 - Debt Service'!T$27/12,0)),"-")</f>
        <v>0</v>
      </c>
      <c r="V693" s="261">
        <f>IFERROR(IF(-SUM(V$20:V692)+V$15&lt;0.000001,0,IF($C693&gt;='H-32A-WP06 - Debt Service'!N$24,'H-32A-WP06 - Debt Service'!N$27/12,0)),"-")</f>
        <v>0</v>
      </c>
      <c r="W693" s="261">
        <f>IFERROR(IF(-SUM(W$20:W692)+W$15&lt;0.000001,0,IF($C693&gt;='H-32A-WP06 - Debt Service'!Q$24,'H-32A-WP06 - Debt Service'!Q$27/12,0)),"-")</f>
        <v>0</v>
      </c>
      <c r="X693" s="261">
        <f>IFERROR(IF(-SUM(X$20:X692)+X$15&lt;0.000001,0,IF($C693&gt;='H-32A-WP06 - Debt Service'!T$24,'H-32A-WP06 - Debt Service'!T$27/12,0)),"-")</f>
        <v>0</v>
      </c>
      <c r="Y693" s="261">
        <f>IFERROR(IF(-SUM(Y$20:Y692)+Y$15&lt;0.000001,0,IF($C693&gt;='H-32A-WP06 - Debt Service'!#REF!,'H-32A-WP06 - Debt Service'!#REF!/12,0)),"-")</f>
        <v>0</v>
      </c>
      <c r="Z693" s="261">
        <f>IFERROR(IF(-SUM(Z$20:Z692)+Z$15&lt;0.000001,0,IF($C693&gt;='H-32A-WP06 - Debt Service'!S$24,'H-32A-WP06 - Debt Service'!S$27/12,0)),"-")</f>
        <v>0</v>
      </c>
      <c r="AA693" s="261">
        <f>IFERROR(IF(-SUM(AA$20:AA692)+AA$15&lt;0.000001,0,IF($C693&gt;='H-32A-WP06 - Debt Service'!R$24,'H-32A-WP06 - Debt Service'!R$27/12,0)),"-")</f>
        <v>0</v>
      </c>
      <c r="AB693" s="261">
        <f>IFERROR(IF(-SUM(AB$20:AB692)+AB$15&lt;0.000001,0,IF($C693&gt;='H-32A-WP06 - Debt Service'!P$24,'H-32A-WP06 - Debt Service'!P$27/12,0)),"-")</f>
        <v>0</v>
      </c>
      <c r="AC693" s="261">
        <f>IFERROR(IF(-SUM(AC$20:AC692)+AC$15&lt;0.000001,0,IF($C693&gt;='H-32A-WP06 - Debt Service'!#REF!,'H-32A-WP06 - Debt Service'!#REF!/12,0)),"-")</f>
        <v>0</v>
      </c>
      <c r="AD693" s="261">
        <f>IFERROR(IF(-SUM(AD$20:AD692)+AD$15&lt;0.000001,0,IF($C693&gt;='H-32A-WP06 - Debt Service'!#REF!,'H-32A-WP06 - Debt Service'!#REF!/12,0)),"-")</f>
        <v>0</v>
      </c>
      <c r="AE693" s="261">
        <f>IFERROR(IF(-SUM(AE$20:AE692)+AE$15&lt;0.000001,0,IF($C693&gt;='H-32A-WP06 - Debt Service'!#REF!,'H-32A-WP06 - Debt Service'!#REF!/12,0)),"-")</f>
        <v>0</v>
      </c>
      <c r="AF693" s="261">
        <f>IFERROR(IF(-SUM(AF$20:AF692)+AF$15&lt;0.000001,0,IF($C693&gt;='H-32A-WP06 - Debt Service'!#REF!,'H-32A-WP06 - Debt Service'!#REF!/12,0)),"-")</f>
        <v>0</v>
      </c>
      <c r="AH693" s="252">
        <f t="shared" si="44"/>
        <v>2075</v>
      </c>
      <c r="AI693" s="273">
        <f t="shared" si="46"/>
        <v>63951</v>
      </c>
      <c r="AJ693" s="273"/>
      <c r="AK693" s="261" t="str">
        <f>IFERROR(IF(-SUM(AK$20:AK692)+AK$15&lt;0.000001,0,IF($C693&gt;='H-32A-WP06 - Debt Service'!AH$24,'H-32A-WP06 - Debt Service'!AH$27/12,0)),"-")</f>
        <v>-</v>
      </c>
      <c r="AL693" s="261">
        <f>IFERROR(IF(-SUM(AL$20:AL692)+AL$15&lt;0.000001,0,IF($C693&gt;='H-32A-WP06 - Debt Service'!AI$24,'H-32A-WP06 - Debt Service'!AI$27/12,0)),"-")</f>
        <v>0</v>
      </c>
      <c r="AM693" s="261">
        <f>IFERROR(IF(-SUM(AM$20:AM692)+AM$15&lt;0.000001,0,IF($C693&gt;='H-32A-WP06 - Debt Service'!AJ$24,'H-32A-WP06 - Debt Service'!AJ$27/12,0)),"-")</f>
        <v>0</v>
      </c>
      <c r="AN693" s="261">
        <f>IFERROR(IF(-SUM(AN$20:AN692)+AN$15&lt;0.000001,0,IF($C693&gt;='H-32A-WP06 - Debt Service'!AK$24,'H-32A-WP06 - Debt Service'!AK$27/12,0)),"-")</f>
        <v>0</v>
      </c>
      <c r="AO693" s="261">
        <f>IFERROR(IF(-SUM(AO$20:AO692)+AO$15&lt;0.000001,0,IF($C693&gt;='H-32A-WP06 - Debt Service'!AL$24,'H-32A-WP06 - Debt Service'!AL$27/12,0)),"-")</f>
        <v>0</v>
      </c>
      <c r="AP693" s="261">
        <f>IFERROR(IF(-SUM(AP$20:AP692)+AP$15&lt;0.000001,0,IF($C693&gt;='H-32A-WP06 - Debt Service'!AM$24,'H-32A-WP06 - Debt Service'!AM$27/12,0)),"-")</f>
        <v>0</v>
      </c>
      <c r="AQ693" s="261">
        <f>IFERROR(IF(-SUM(AQ$20:AQ692)+AQ$15&lt;0.000001,0,IF($C693&gt;='H-32A-WP06 - Debt Service'!AN$24,'H-32A-WP06 - Debt Service'!AN$27/12,0)),"-")</f>
        <v>0</v>
      </c>
      <c r="AR693" s="261">
        <f>IFERROR(IF(-SUM(AR$20:AR692)+AR$15&lt;0.000001,0,IF($C693&gt;='H-32A-WP06 - Debt Service'!AO$24,'H-32A-WP06 - Debt Service'!AO$27/12,0)),"-")</f>
        <v>0</v>
      </c>
      <c r="AS693" s="261">
        <f>IFERROR(IF(-SUM(AS$20:AS692)+AS$15&lt;0.000001,0,IF($C693&gt;='H-32A-WP06 - Debt Service'!AP$24,'H-32A-WP06 - Debt Service'!AP$27/12,0)),"-")</f>
        <v>0</v>
      </c>
      <c r="AT693" s="261">
        <f>IFERROR(IF(-SUM(AT$20:AT692)+AT$15&lt;0.000001,0,IF($C693&gt;='H-32A-WP06 - Debt Service'!AQ$24,'H-32A-WP06 - Debt Service'!AQ$27/12,0)),"-")</f>
        <v>0</v>
      </c>
    </row>
    <row r="694" spans="2:46" x14ac:dyDescent="0.35">
      <c r="B694" s="252">
        <f t="shared" si="43"/>
        <v>2075</v>
      </c>
      <c r="C694" s="273">
        <f t="shared" si="45"/>
        <v>63979</v>
      </c>
      <c r="D694" s="273"/>
      <c r="E694" s="261">
        <f>IFERROR(IF(-SUM(E$20:E693)+E$15&lt;0.000001,0,IF($C694&gt;='H-32A-WP06 - Debt Service'!C$24,'H-32A-WP06 - Debt Service'!C$27/12,0)),"-")</f>
        <v>0</v>
      </c>
      <c r="F694" s="261">
        <f>IFERROR(IF(-SUM(F$20:F693)+F$15&lt;0.000001,0,IF($C694&gt;='H-32A-WP06 - Debt Service'!D$24,'H-32A-WP06 - Debt Service'!D$27/12,0)),"-")</f>
        <v>0</v>
      </c>
      <c r="G694" s="261">
        <f>IFERROR(IF(-SUM(G$20:G693)+G$15&lt;0.000001,0,IF($C694&gt;='H-32A-WP06 - Debt Service'!E$24,'H-32A-WP06 - Debt Service'!E$27/12,0)),"-")</f>
        <v>0</v>
      </c>
      <c r="H694" s="261">
        <f>IFERROR(IF(-SUM(H$20:H693)+H$15&lt;0.000001,0,IF($C694&gt;='H-32A-WP06 - Debt Service'!F$24,'H-32A-WP06 - Debt Service'!F$27/12,0)),"-")</f>
        <v>0</v>
      </c>
      <c r="I694" s="261">
        <f>IFERROR(IF(-SUM(I$20:I693)+I$15&lt;0.000001,0,IF($C694&gt;='H-32A-WP06 - Debt Service'!G$24,'H-32A-WP06 - Debt Service'!G$27/12,0)),"-")</f>
        <v>0</v>
      </c>
      <c r="J694" s="261">
        <f>IFERROR(IF(-SUM(J$20:J693)+J$15&lt;0.000001,0,IF($C694&gt;='H-32A-WP06 - Debt Service'!H$24,'H-32A-WP06 - Debt Service'!H$27/12,0)),"-")</f>
        <v>0</v>
      </c>
      <c r="K694" s="261">
        <f>IFERROR(IF(-SUM(K$20:K693)+K$15&lt;0.000001,0,IF($C694&gt;='H-32A-WP06 - Debt Service'!I$24,'H-32A-WP06 - Debt Service'!I$27/12,0)),"-")</f>
        <v>0</v>
      </c>
      <c r="L694" s="261">
        <f>IFERROR(IF(-SUM(L$20:L693)+L$15&lt;0.000001,0,IF($C694&gt;='H-32A-WP06 - Debt Service'!J$24,'H-32A-WP06 - Debt Service'!J$27/12,0)),"-")</f>
        <v>0</v>
      </c>
      <c r="M694" s="261">
        <f>IFERROR(IF(-SUM(M$20:M693)+M$15&lt;0.000001,0,IF($C694&gt;='H-32A-WP06 - Debt Service'!K$24,'H-32A-WP06 - Debt Service'!K$27/12,0)),"-")</f>
        <v>0</v>
      </c>
      <c r="N694" s="261"/>
      <c r="O694" s="261"/>
      <c r="P694" s="261">
        <f>IFERROR(IF(-SUM(P$20:P693)+P$15&lt;0.000001,0,IF($C694&gt;='H-32A-WP06 - Debt Service'!M$24,'H-32A-WP06 - Debt Service'!M$27/12,0)),"-")</f>
        <v>0</v>
      </c>
      <c r="Q694" s="261">
        <f>IFERROR(IF(-SUM(Q$20:Q693)+Q$15&lt;0.000001,0,IF($C694&gt;='H-32A-WP06 - Debt Service'!L$24,'H-32A-WP06 - Debt Service'!L$27/12,0)),"-")</f>
        <v>0</v>
      </c>
      <c r="R694" s="261">
        <f>IFERROR(IF(-SUM(R$20:R693)+R$15&lt;0.000001,0,IF($C694&gt;='H-32A-WP06 - Debt Service'!S$24,'H-32A-WP06 - Debt Service'!S$27/12,0)),"-")</f>
        <v>0</v>
      </c>
      <c r="S694" s="261">
        <f>IFERROR(IF(-SUM(S$20:S693)+S$15&lt;0.000001,0,IF($C694&gt;='H-32A-WP06 - Debt Service'!O$24,'H-32A-WP06 - Debt Service'!O$27/12,0)),"-")</f>
        <v>0</v>
      </c>
      <c r="T694" s="261">
        <f>IFERROR(IF(-SUM(T$20:T693)+T$15&lt;0.000001,0,IF($C694&gt;='H-32A-WP06 - Debt Service'!#REF!,'H-32A-WP06 - Debt Service'!#REF!/12,0)),"-")</f>
        <v>0</v>
      </c>
      <c r="U694" s="261">
        <f>IFERROR(IF(-SUM(U$20:U693)+U$15&lt;0.000001,0,IF($C694&gt;='H-32A-WP06 - Debt Service'!T$24,'H-32A-WP06 - Debt Service'!T$27/12,0)),"-")</f>
        <v>0</v>
      </c>
      <c r="V694" s="261">
        <f>IFERROR(IF(-SUM(V$20:V693)+V$15&lt;0.000001,0,IF($C694&gt;='H-32A-WP06 - Debt Service'!N$24,'H-32A-WP06 - Debt Service'!N$27/12,0)),"-")</f>
        <v>0</v>
      </c>
      <c r="W694" s="261">
        <f>IFERROR(IF(-SUM(W$20:W693)+W$15&lt;0.000001,0,IF($C694&gt;='H-32A-WP06 - Debt Service'!Q$24,'H-32A-WP06 - Debt Service'!Q$27/12,0)),"-")</f>
        <v>0</v>
      </c>
      <c r="X694" s="261">
        <f>IFERROR(IF(-SUM(X$20:X693)+X$15&lt;0.000001,0,IF($C694&gt;='H-32A-WP06 - Debt Service'!T$24,'H-32A-WP06 - Debt Service'!T$27/12,0)),"-")</f>
        <v>0</v>
      </c>
      <c r="Y694" s="261">
        <f>IFERROR(IF(-SUM(Y$20:Y693)+Y$15&lt;0.000001,0,IF($C694&gt;='H-32A-WP06 - Debt Service'!#REF!,'H-32A-WP06 - Debt Service'!#REF!/12,0)),"-")</f>
        <v>0</v>
      </c>
      <c r="Z694" s="261">
        <f>IFERROR(IF(-SUM(Z$20:Z693)+Z$15&lt;0.000001,0,IF($C694&gt;='H-32A-WP06 - Debt Service'!S$24,'H-32A-WP06 - Debt Service'!S$27/12,0)),"-")</f>
        <v>0</v>
      </c>
      <c r="AA694" s="261">
        <f>IFERROR(IF(-SUM(AA$20:AA693)+AA$15&lt;0.000001,0,IF($C694&gt;='H-32A-WP06 - Debt Service'!R$24,'H-32A-WP06 - Debt Service'!R$27/12,0)),"-")</f>
        <v>0</v>
      </c>
      <c r="AB694" s="261">
        <f>IFERROR(IF(-SUM(AB$20:AB693)+AB$15&lt;0.000001,0,IF($C694&gt;='H-32A-WP06 - Debt Service'!P$24,'H-32A-WP06 - Debt Service'!P$27/12,0)),"-")</f>
        <v>0</v>
      </c>
      <c r="AC694" s="261">
        <f>IFERROR(IF(-SUM(AC$20:AC693)+AC$15&lt;0.000001,0,IF($C694&gt;='H-32A-WP06 - Debt Service'!#REF!,'H-32A-WP06 - Debt Service'!#REF!/12,0)),"-")</f>
        <v>0</v>
      </c>
      <c r="AD694" s="261">
        <f>IFERROR(IF(-SUM(AD$20:AD693)+AD$15&lt;0.000001,0,IF($C694&gt;='H-32A-WP06 - Debt Service'!#REF!,'H-32A-WP06 - Debt Service'!#REF!/12,0)),"-")</f>
        <v>0</v>
      </c>
      <c r="AE694" s="261">
        <f>IFERROR(IF(-SUM(AE$20:AE693)+AE$15&lt;0.000001,0,IF($C694&gt;='H-32A-WP06 - Debt Service'!#REF!,'H-32A-WP06 - Debt Service'!#REF!/12,0)),"-")</f>
        <v>0</v>
      </c>
      <c r="AF694" s="261">
        <f>IFERROR(IF(-SUM(AF$20:AF693)+AF$15&lt;0.000001,0,IF($C694&gt;='H-32A-WP06 - Debt Service'!#REF!,'H-32A-WP06 - Debt Service'!#REF!/12,0)),"-")</f>
        <v>0</v>
      </c>
      <c r="AH694" s="252">
        <f t="shared" si="44"/>
        <v>2075</v>
      </c>
      <c r="AI694" s="273">
        <f t="shared" si="46"/>
        <v>63979</v>
      </c>
      <c r="AJ694" s="273"/>
      <c r="AK694" s="261" t="str">
        <f>IFERROR(IF(-SUM(AK$20:AK693)+AK$15&lt;0.000001,0,IF($C694&gt;='H-32A-WP06 - Debt Service'!AH$24,'H-32A-WP06 - Debt Service'!AH$27/12,0)),"-")</f>
        <v>-</v>
      </c>
      <c r="AL694" s="261">
        <f>IFERROR(IF(-SUM(AL$20:AL693)+AL$15&lt;0.000001,0,IF($C694&gt;='H-32A-WP06 - Debt Service'!AI$24,'H-32A-WP06 - Debt Service'!AI$27/12,0)),"-")</f>
        <v>0</v>
      </c>
      <c r="AM694" s="261">
        <f>IFERROR(IF(-SUM(AM$20:AM693)+AM$15&lt;0.000001,0,IF($C694&gt;='H-32A-WP06 - Debt Service'!AJ$24,'H-32A-WP06 - Debt Service'!AJ$27/12,0)),"-")</f>
        <v>0</v>
      </c>
      <c r="AN694" s="261">
        <f>IFERROR(IF(-SUM(AN$20:AN693)+AN$15&lt;0.000001,0,IF($C694&gt;='H-32A-WP06 - Debt Service'!AK$24,'H-32A-WP06 - Debt Service'!AK$27/12,0)),"-")</f>
        <v>0</v>
      </c>
      <c r="AO694" s="261">
        <f>IFERROR(IF(-SUM(AO$20:AO693)+AO$15&lt;0.000001,0,IF($C694&gt;='H-32A-WP06 - Debt Service'!AL$24,'H-32A-WP06 - Debt Service'!AL$27/12,0)),"-")</f>
        <v>0</v>
      </c>
      <c r="AP694" s="261">
        <f>IFERROR(IF(-SUM(AP$20:AP693)+AP$15&lt;0.000001,0,IF($C694&gt;='H-32A-WP06 - Debt Service'!AM$24,'H-32A-WP06 - Debt Service'!AM$27/12,0)),"-")</f>
        <v>0</v>
      </c>
      <c r="AQ694" s="261">
        <f>IFERROR(IF(-SUM(AQ$20:AQ693)+AQ$15&lt;0.000001,0,IF($C694&gt;='H-32A-WP06 - Debt Service'!AN$24,'H-32A-WP06 - Debt Service'!AN$27/12,0)),"-")</f>
        <v>0</v>
      </c>
      <c r="AR694" s="261">
        <f>IFERROR(IF(-SUM(AR$20:AR693)+AR$15&lt;0.000001,0,IF($C694&gt;='H-32A-WP06 - Debt Service'!AO$24,'H-32A-WP06 - Debt Service'!AO$27/12,0)),"-")</f>
        <v>0</v>
      </c>
      <c r="AS694" s="261">
        <f>IFERROR(IF(-SUM(AS$20:AS693)+AS$15&lt;0.000001,0,IF($C694&gt;='H-32A-WP06 - Debt Service'!AP$24,'H-32A-WP06 - Debt Service'!AP$27/12,0)),"-")</f>
        <v>0</v>
      </c>
      <c r="AT694" s="261">
        <f>IFERROR(IF(-SUM(AT$20:AT693)+AT$15&lt;0.000001,0,IF($C694&gt;='H-32A-WP06 - Debt Service'!AQ$24,'H-32A-WP06 - Debt Service'!AQ$27/12,0)),"-")</f>
        <v>0</v>
      </c>
    </row>
    <row r="695" spans="2:46" x14ac:dyDescent="0.35">
      <c r="B695" s="252">
        <f t="shared" si="43"/>
        <v>2075</v>
      </c>
      <c r="C695" s="273">
        <f t="shared" si="45"/>
        <v>64010</v>
      </c>
      <c r="D695" s="273"/>
      <c r="E695" s="261">
        <f>IFERROR(IF(-SUM(E$20:E694)+E$15&lt;0.000001,0,IF($C695&gt;='H-32A-WP06 - Debt Service'!C$24,'H-32A-WP06 - Debt Service'!C$27/12,0)),"-")</f>
        <v>0</v>
      </c>
      <c r="F695" s="261">
        <f>IFERROR(IF(-SUM(F$20:F694)+F$15&lt;0.000001,0,IF($C695&gt;='H-32A-WP06 - Debt Service'!D$24,'H-32A-WP06 - Debt Service'!D$27/12,0)),"-")</f>
        <v>0</v>
      </c>
      <c r="G695" s="261">
        <f>IFERROR(IF(-SUM(G$20:G694)+G$15&lt;0.000001,0,IF($C695&gt;='H-32A-WP06 - Debt Service'!E$24,'H-32A-WP06 - Debt Service'!E$27/12,0)),"-")</f>
        <v>0</v>
      </c>
      <c r="H695" s="261">
        <f>IFERROR(IF(-SUM(H$20:H694)+H$15&lt;0.000001,0,IF($C695&gt;='H-32A-WP06 - Debt Service'!F$24,'H-32A-WP06 - Debt Service'!F$27/12,0)),"-")</f>
        <v>0</v>
      </c>
      <c r="I695" s="261">
        <f>IFERROR(IF(-SUM(I$20:I694)+I$15&lt;0.000001,0,IF($C695&gt;='H-32A-WP06 - Debt Service'!G$24,'H-32A-WP06 - Debt Service'!G$27/12,0)),"-")</f>
        <v>0</v>
      </c>
      <c r="J695" s="261">
        <f>IFERROR(IF(-SUM(J$20:J694)+J$15&lt;0.000001,0,IF($C695&gt;='H-32A-WP06 - Debt Service'!H$24,'H-32A-WP06 - Debt Service'!H$27/12,0)),"-")</f>
        <v>0</v>
      </c>
      <c r="K695" s="261">
        <f>IFERROR(IF(-SUM(K$20:K694)+K$15&lt;0.000001,0,IF($C695&gt;='H-32A-WP06 - Debt Service'!I$24,'H-32A-WP06 - Debt Service'!I$27/12,0)),"-")</f>
        <v>0</v>
      </c>
      <c r="L695" s="261">
        <f>IFERROR(IF(-SUM(L$20:L694)+L$15&lt;0.000001,0,IF($C695&gt;='H-32A-WP06 - Debt Service'!J$24,'H-32A-WP06 - Debt Service'!J$27/12,0)),"-")</f>
        <v>0</v>
      </c>
      <c r="M695" s="261">
        <f>IFERROR(IF(-SUM(M$20:M694)+M$15&lt;0.000001,0,IF($C695&gt;='H-32A-WP06 - Debt Service'!K$24,'H-32A-WP06 - Debt Service'!K$27/12,0)),"-")</f>
        <v>0</v>
      </c>
      <c r="N695" s="261"/>
      <c r="O695" s="261"/>
      <c r="P695" s="261">
        <f>IFERROR(IF(-SUM(P$20:P694)+P$15&lt;0.000001,0,IF($C695&gt;='H-32A-WP06 - Debt Service'!M$24,'H-32A-WP06 - Debt Service'!M$27/12,0)),"-")</f>
        <v>0</v>
      </c>
      <c r="Q695" s="261">
        <f>IFERROR(IF(-SUM(Q$20:Q694)+Q$15&lt;0.000001,0,IF($C695&gt;='H-32A-WP06 - Debt Service'!L$24,'H-32A-WP06 - Debt Service'!L$27/12,0)),"-")</f>
        <v>0</v>
      </c>
      <c r="R695" s="261">
        <f>IFERROR(IF(-SUM(R$20:R694)+R$15&lt;0.000001,0,IF($C695&gt;='H-32A-WP06 - Debt Service'!S$24,'H-32A-WP06 - Debt Service'!S$27/12,0)),"-")</f>
        <v>0</v>
      </c>
      <c r="S695" s="261">
        <f>IFERROR(IF(-SUM(S$20:S694)+S$15&lt;0.000001,0,IF($C695&gt;='H-32A-WP06 - Debt Service'!O$24,'H-32A-WP06 - Debt Service'!O$27/12,0)),"-")</f>
        <v>0</v>
      </c>
      <c r="T695" s="261">
        <f>IFERROR(IF(-SUM(T$20:T694)+T$15&lt;0.000001,0,IF($C695&gt;='H-32A-WP06 - Debt Service'!#REF!,'H-32A-WP06 - Debt Service'!#REF!/12,0)),"-")</f>
        <v>0</v>
      </c>
      <c r="U695" s="261">
        <f>IFERROR(IF(-SUM(U$20:U694)+U$15&lt;0.000001,0,IF($C695&gt;='H-32A-WP06 - Debt Service'!T$24,'H-32A-WP06 - Debt Service'!T$27/12,0)),"-")</f>
        <v>0</v>
      </c>
      <c r="V695" s="261">
        <f>IFERROR(IF(-SUM(V$20:V694)+V$15&lt;0.000001,0,IF($C695&gt;='H-32A-WP06 - Debt Service'!N$24,'H-32A-WP06 - Debt Service'!N$27/12,0)),"-")</f>
        <v>0</v>
      </c>
      <c r="W695" s="261">
        <f>IFERROR(IF(-SUM(W$20:W694)+W$15&lt;0.000001,0,IF($C695&gt;='H-32A-WP06 - Debt Service'!Q$24,'H-32A-WP06 - Debt Service'!Q$27/12,0)),"-")</f>
        <v>0</v>
      </c>
      <c r="X695" s="261">
        <f>IFERROR(IF(-SUM(X$20:X694)+X$15&lt;0.000001,0,IF($C695&gt;='H-32A-WP06 - Debt Service'!T$24,'H-32A-WP06 - Debt Service'!T$27/12,0)),"-")</f>
        <v>0</v>
      </c>
      <c r="Y695" s="261">
        <f>IFERROR(IF(-SUM(Y$20:Y694)+Y$15&lt;0.000001,0,IF($C695&gt;='H-32A-WP06 - Debt Service'!#REF!,'H-32A-WP06 - Debt Service'!#REF!/12,0)),"-")</f>
        <v>0</v>
      </c>
      <c r="Z695" s="261">
        <f>IFERROR(IF(-SUM(Z$20:Z694)+Z$15&lt;0.000001,0,IF($C695&gt;='H-32A-WP06 - Debt Service'!S$24,'H-32A-WP06 - Debt Service'!S$27/12,0)),"-")</f>
        <v>0</v>
      </c>
      <c r="AA695" s="261">
        <f>IFERROR(IF(-SUM(AA$20:AA694)+AA$15&lt;0.000001,0,IF($C695&gt;='H-32A-WP06 - Debt Service'!R$24,'H-32A-WP06 - Debt Service'!R$27/12,0)),"-")</f>
        <v>0</v>
      </c>
      <c r="AB695" s="261">
        <f>IFERROR(IF(-SUM(AB$20:AB694)+AB$15&lt;0.000001,0,IF($C695&gt;='H-32A-WP06 - Debt Service'!P$24,'H-32A-WP06 - Debt Service'!P$27/12,0)),"-")</f>
        <v>0</v>
      </c>
      <c r="AC695" s="261">
        <f>IFERROR(IF(-SUM(AC$20:AC694)+AC$15&lt;0.000001,0,IF($C695&gt;='H-32A-WP06 - Debt Service'!#REF!,'H-32A-WP06 - Debt Service'!#REF!/12,0)),"-")</f>
        <v>0</v>
      </c>
      <c r="AD695" s="261">
        <f>IFERROR(IF(-SUM(AD$20:AD694)+AD$15&lt;0.000001,0,IF($C695&gt;='H-32A-WP06 - Debt Service'!#REF!,'H-32A-WP06 - Debt Service'!#REF!/12,0)),"-")</f>
        <v>0</v>
      </c>
      <c r="AE695" s="261">
        <f>IFERROR(IF(-SUM(AE$20:AE694)+AE$15&lt;0.000001,0,IF($C695&gt;='H-32A-WP06 - Debt Service'!#REF!,'H-32A-WP06 - Debt Service'!#REF!/12,0)),"-")</f>
        <v>0</v>
      </c>
      <c r="AF695" s="261">
        <f>IFERROR(IF(-SUM(AF$20:AF694)+AF$15&lt;0.000001,0,IF($C695&gt;='H-32A-WP06 - Debt Service'!#REF!,'H-32A-WP06 - Debt Service'!#REF!/12,0)),"-")</f>
        <v>0</v>
      </c>
      <c r="AH695" s="252">
        <f t="shared" si="44"/>
        <v>2075</v>
      </c>
      <c r="AI695" s="273">
        <f t="shared" si="46"/>
        <v>64010</v>
      </c>
      <c r="AJ695" s="273"/>
      <c r="AK695" s="261" t="str">
        <f>IFERROR(IF(-SUM(AK$20:AK694)+AK$15&lt;0.000001,0,IF($C695&gt;='H-32A-WP06 - Debt Service'!AH$24,'H-32A-WP06 - Debt Service'!AH$27/12,0)),"-")</f>
        <v>-</v>
      </c>
      <c r="AL695" s="261">
        <f>IFERROR(IF(-SUM(AL$20:AL694)+AL$15&lt;0.000001,0,IF($C695&gt;='H-32A-WP06 - Debt Service'!AI$24,'H-32A-WP06 - Debt Service'!AI$27/12,0)),"-")</f>
        <v>0</v>
      </c>
      <c r="AM695" s="261">
        <f>IFERROR(IF(-SUM(AM$20:AM694)+AM$15&lt;0.000001,0,IF($C695&gt;='H-32A-WP06 - Debt Service'!AJ$24,'H-32A-WP06 - Debt Service'!AJ$27/12,0)),"-")</f>
        <v>0</v>
      </c>
      <c r="AN695" s="261">
        <f>IFERROR(IF(-SUM(AN$20:AN694)+AN$15&lt;0.000001,0,IF($C695&gt;='H-32A-WP06 - Debt Service'!AK$24,'H-32A-WP06 - Debt Service'!AK$27/12,0)),"-")</f>
        <v>0</v>
      </c>
      <c r="AO695" s="261">
        <f>IFERROR(IF(-SUM(AO$20:AO694)+AO$15&lt;0.000001,0,IF($C695&gt;='H-32A-WP06 - Debt Service'!AL$24,'H-32A-WP06 - Debt Service'!AL$27/12,0)),"-")</f>
        <v>0</v>
      </c>
      <c r="AP695" s="261">
        <f>IFERROR(IF(-SUM(AP$20:AP694)+AP$15&lt;0.000001,0,IF($C695&gt;='H-32A-WP06 - Debt Service'!AM$24,'H-32A-WP06 - Debt Service'!AM$27/12,0)),"-")</f>
        <v>0</v>
      </c>
      <c r="AQ695" s="261">
        <f>IFERROR(IF(-SUM(AQ$20:AQ694)+AQ$15&lt;0.000001,0,IF($C695&gt;='H-32A-WP06 - Debt Service'!AN$24,'H-32A-WP06 - Debt Service'!AN$27/12,0)),"-")</f>
        <v>0</v>
      </c>
      <c r="AR695" s="261">
        <f>IFERROR(IF(-SUM(AR$20:AR694)+AR$15&lt;0.000001,0,IF($C695&gt;='H-32A-WP06 - Debt Service'!AO$24,'H-32A-WP06 - Debt Service'!AO$27/12,0)),"-")</f>
        <v>0</v>
      </c>
      <c r="AS695" s="261">
        <f>IFERROR(IF(-SUM(AS$20:AS694)+AS$15&lt;0.000001,0,IF($C695&gt;='H-32A-WP06 - Debt Service'!AP$24,'H-32A-WP06 - Debt Service'!AP$27/12,0)),"-")</f>
        <v>0</v>
      </c>
      <c r="AT695" s="261">
        <f>IFERROR(IF(-SUM(AT$20:AT694)+AT$15&lt;0.000001,0,IF($C695&gt;='H-32A-WP06 - Debt Service'!AQ$24,'H-32A-WP06 - Debt Service'!AQ$27/12,0)),"-")</f>
        <v>0</v>
      </c>
    </row>
    <row r="696" spans="2:46" x14ac:dyDescent="0.35">
      <c r="B696" s="252">
        <f t="shared" si="43"/>
        <v>2075</v>
      </c>
      <c r="C696" s="273">
        <f t="shared" si="45"/>
        <v>64040</v>
      </c>
      <c r="D696" s="273"/>
      <c r="E696" s="261">
        <f>IFERROR(IF(-SUM(E$20:E695)+E$15&lt;0.000001,0,IF($C696&gt;='H-32A-WP06 - Debt Service'!C$24,'H-32A-WP06 - Debt Service'!C$27/12,0)),"-")</f>
        <v>0</v>
      </c>
      <c r="F696" s="261">
        <f>IFERROR(IF(-SUM(F$20:F695)+F$15&lt;0.000001,0,IF($C696&gt;='H-32A-WP06 - Debt Service'!D$24,'H-32A-WP06 - Debt Service'!D$27/12,0)),"-")</f>
        <v>0</v>
      </c>
      <c r="G696" s="261">
        <f>IFERROR(IF(-SUM(G$20:G695)+G$15&lt;0.000001,0,IF($C696&gt;='H-32A-WP06 - Debt Service'!E$24,'H-32A-WP06 - Debt Service'!E$27/12,0)),"-")</f>
        <v>0</v>
      </c>
      <c r="H696" s="261">
        <f>IFERROR(IF(-SUM(H$20:H695)+H$15&lt;0.000001,0,IF($C696&gt;='H-32A-WP06 - Debt Service'!F$24,'H-32A-WP06 - Debt Service'!F$27/12,0)),"-")</f>
        <v>0</v>
      </c>
      <c r="I696" s="261">
        <f>IFERROR(IF(-SUM(I$20:I695)+I$15&lt;0.000001,0,IF($C696&gt;='H-32A-WP06 - Debt Service'!G$24,'H-32A-WP06 - Debt Service'!G$27/12,0)),"-")</f>
        <v>0</v>
      </c>
      <c r="J696" s="261">
        <f>IFERROR(IF(-SUM(J$20:J695)+J$15&lt;0.000001,0,IF($C696&gt;='H-32A-WP06 - Debt Service'!H$24,'H-32A-WP06 - Debt Service'!H$27/12,0)),"-")</f>
        <v>0</v>
      </c>
      <c r="K696" s="261">
        <f>IFERROR(IF(-SUM(K$20:K695)+K$15&lt;0.000001,0,IF($C696&gt;='H-32A-WP06 - Debt Service'!I$24,'H-32A-WP06 - Debt Service'!I$27/12,0)),"-")</f>
        <v>0</v>
      </c>
      <c r="L696" s="261">
        <f>IFERROR(IF(-SUM(L$20:L695)+L$15&lt;0.000001,0,IF($C696&gt;='H-32A-WP06 - Debt Service'!J$24,'H-32A-WP06 - Debt Service'!J$27/12,0)),"-")</f>
        <v>0</v>
      </c>
      <c r="M696" s="261">
        <f>IFERROR(IF(-SUM(M$20:M695)+M$15&lt;0.000001,0,IF($C696&gt;='H-32A-WP06 - Debt Service'!K$24,'H-32A-WP06 - Debt Service'!K$27/12,0)),"-")</f>
        <v>0</v>
      </c>
      <c r="N696" s="261"/>
      <c r="O696" s="261"/>
      <c r="P696" s="261">
        <f>IFERROR(IF(-SUM(P$20:P695)+P$15&lt;0.000001,0,IF($C696&gt;='H-32A-WP06 - Debt Service'!M$24,'H-32A-WP06 - Debt Service'!M$27/12,0)),"-")</f>
        <v>0</v>
      </c>
      <c r="Q696" s="261">
        <f>IFERROR(IF(-SUM(Q$20:Q695)+Q$15&lt;0.000001,0,IF($C696&gt;='H-32A-WP06 - Debt Service'!L$24,'H-32A-WP06 - Debt Service'!L$27/12,0)),"-")</f>
        <v>0</v>
      </c>
      <c r="R696" s="261">
        <f>IFERROR(IF(-SUM(R$20:R695)+R$15&lt;0.000001,0,IF($C696&gt;='H-32A-WP06 - Debt Service'!S$24,'H-32A-WP06 - Debt Service'!S$27/12,0)),"-")</f>
        <v>0</v>
      </c>
      <c r="S696" s="261">
        <f>IFERROR(IF(-SUM(S$20:S695)+S$15&lt;0.000001,0,IF($C696&gt;='H-32A-WP06 - Debt Service'!O$24,'H-32A-WP06 - Debt Service'!O$27/12,0)),"-")</f>
        <v>0</v>
      </c>
      <c r="T696" s="261">
        <f>IFERROR(IF(-SUM(T$20:T695)+T$15&lt;0.000001,0,IF($C696&gt;='H-32A-WP06 - Debt Service'!#REF!,'H-32A-WP06 - Debt Service'!#REF!/12,0)),"-")</f>
        <v>0</v>
      </c>
      <c r="U696" s="261">
        <f>IFERROR(IF(-SUM(U$20:U695)+U$15&lt;0.000001,0,IF($C696&gt;='H-32A-WP06 - Debt Service'!T$24,'H-32A-WP06 - Debt Service'!T$27/12,0)),"-")</f>
        <v>0</v>
      </c>
      <c r="V696" s="261">
        <f>IFERROR(IF(-SUM(V$20:V695)+V$15&lt;0.000001,0,IF($C696&gt;='H-32A-WP06 - Debt Service'!N$24,'H-32A-WP06 - Debt Service'!N$27/12,0)),"-")</f>
        <v>0</v>
      </c>
      <c r="W696" s="261">
        <f>IFERROR(IF(-SUM(W$20:W695)+W$15&lt;0.000001,0,IF($C696&gt;='H-32A-WP06 - Debt Service'!Q$24,'H-32A-WP06 - Debt Service'!Q$27/12,0)),"-")</f>
        <v>0</v>
      </c>
      <c r="X696" s="261">
        <f>IFERROR(IF(-SUM(X$20:X695)+X$15&lt;0.000001,0,IF($C696&gt;='H-32A-WP06 - Debt Service'!T$24,'H-32A-WP06 - Debt Service'!T$27/12,0)),"-")</f>
        <v>0</v>
      </c>
      <c r="Y696" s="261">
        <f>IFERROR(IF(-SUM(Y$20:Y695)+Y$15&lt;0.000001,0,IF($C696&gt;='H-32A-WP06 - Debt Service'!#REF!,'H-32A-WP06 - Debt Service'!#REF!/12,0)),"-")</f>
        <v>0</v>
      </c>
      <c r="Z696" s="261">
        <f>IFERROR(IF(-SUM(Z$20:Z695)+Z$15&lt;0.000001,0,IF($C696&gt;='H-32A-WP06 - Debt Service'!S$24,'H-32A-WP06 - Debt Service'!S$27/12,0)),"-")</f>
        <v>0</v>
      </c>
      <c r="AA696" s="261">
        <f>IFERROR(IF(-SUM(AA$20:AA695)+AA$15&lt;0.000001,0,IF($C696&gt;='H-32A-WP06 - Debt Service'!R$24,'H-32A-WP06 - Debt Service'!R$27/12,0)),"-")</f>
        <v>0</v>
      </c>
      <c r="AB696" s="261">
        <f>IFERROR(IF(-SUM(AB$20:AB695)+AB$15&lt;0.000001,0,IF($C696&gt;='H-32A-WP06 - Debt Service'!P$24,'H-32A-WP06 - Debt Service'!P$27/12,0)),"-")</f>
        <v>0</v>
      </c>
      <c r="AC696" s="261">
        <f>IFERROR(IF(-SUM(AC$20:AC695)+AC$15&lt;0.000001,0,IF($C696&gt;='H-32A-WP06 - Debt Service'!#REF!,'H-32A-WP06 - Debt Service'!#REF!/12,0)),"-")</f>
        <v>0</v>
      </c>
      <c r="AD696" s="261">
        <f>IFERROR(IF(-SUM(AD$20:AD695)+AD$15&lt;0.000001,0,IF($C696&gt;='H-32A-WP06 - Debt Service'!#REF!,'H-32A-WP06 - Debt Service'!#REF!/12,0)),"-")</f>
        <v>0</v>
      </c>
      <c r="AE696" s="261">
        <f>IFERROR(IF(-SUM(AE$20:AE695)+AE$15&lt;0.000001,0,IF($C696&gt;='H-32A-WP06 - Debt Service'!#REF!,'H-32A-WP06 - Debt Service'!#REF!/12,0)),"-")</f>
        <v>0</v>
      </c>
      <c r="AF696" s="261">
        <f>IFERROR(IF(-SUM(AF$20:AF695)+AF$15&lt;0.000001,0,IF($C696&gt;='H-32A-WP06 - Debt Service'!#REF!,'H-32A-WP06 - Debt Service'!#REF!/12,0)),"-")</f>
        <v>0</v>
      </c>
      <c r="AH696" s="252">
        <f t="shared" si="44"/>
        <v>2075</v>
      </c>
      <c r="AI696" s="273">
        <f t="shared" si="46"/>
        <v>64040</v>
      </c>
      <c r="AJ696" s="273"/>
      <c r="AK696" s="261" t="str">
        <f>IFERROR(IF(-SUM(AK$20:AK695)+AK$15&lt;0.000001,0,IF($C696&gt;='H-32A-WP06 - Debt Service'!AH$24,'H-32A-WP06 - Debt Service'!AH$27/12,0)),"-")</f>
        <v>-</v>
      </c>
      <c r="AL696" s="261">
        <f>IFERROR(IF(-SUM(AL$20:AL695)+AL$15&lt;0.000001,0,IF($C696&gt;='H-32A-WP06 - Debt Service'!AI$24,'H-32A-WP06 - Debt Service'!AI$27/12,0)),"-")</f>
        <v>0</v>
      </c>
      <c r="AM696" s="261">
        <f>IFERROR(IF(-SUM(AM$20:AM695)+AM$15&lt;0.000001,0,IF($C696&gt;='H-32A-WP06 - Debt Service'!AJ$24,'H-32A-WP06 - Debt Service'!AJ$27/12,0)),"-")</f>
        <v>0</v>
      </c>
      <c r="AN696" s="261">
        <f>IFERROR(IF(-SUM(AN$20:AN695)+AN$15&lt;0.000001,0,IF($C696&gt;='H-32A-WP06 - Debt Service'!AK$24,'H-32A-WP06 - Debt Service'!AK$27/12,0)),"-")</f>
        <v>0</v>
      </c>
      <c r="AO696" s="261">
        <f>IFERROR(IF(-SUM(AO$20:AO695)+AO$15&lt;0.000001,0,IF($C696&gt;='H-32A-WP06 - Debt Service'!AL$24,'H-32A-WP06 - Debt Service'!AL$27/12,0)),"-")</f>
        <v>0</v>
      </c>
      <c r="AP696" s="261">
        <f>IFERROR(IF(-SUM(AP$20:AP695)+AP$15&lt;0.000001,0,IF($C696&gt;='H-32A-WP06 - Debt Service'!AM$24,'H-32A-WP06 - Debt Service'!AM$27/12,0)),"-")</f>
        <v>0</v>
      </c>
      <c r="AQ696" s="261">
        <f>IFERROR(IF(-SUM(AQ$20:AQ695)+AQ$15&lt;0.000001,0,IF($C696&gt;='H-32A-WP06 - Debt Service'!AN$24,'H-32A-WP06 - Debt Service'!AN$27/12,0)),"-")</f>
        <v>0</v>
      </c>
      <c r="AR696" s="261">
        <f>IFERROR(IF(-SUM(AR$20:AR695)+AR$15&lt;0.000001,0,IF($C696&gt;='H-32A-WP06 - Debt Service'!AO$24,'H-32A-WP06 - Debt Service'!AO$27/12,0)),"-")</f>
        <v>0</v>
      </c>
      <c r="AS696" s="261">
        <f>IFERROR(IF(-SUM(AS$20:AS695)+AS$15&lt;0.000001,0,IF($C696&gt;='H-32A-WP06 - Debt Service'!AP$24,'H-32A-WP06 - Debt Service'!AP$27/12,0)),"-")</f>
        <v>0</v>
      </c>
      <c r="AT696" s="261">
        <f>IFERROR(IF(-SUM(AT$20:AT695)+AT$15&lt;0.000001,0,IF($C696&gt;='H-32A-WP06 - Debt Service'!AQ$24,'H-32A-WP06 - Debt Service'!AQ$27/12,0)),"-")</f>
        <v>0</v>
      </c>
    </row>
    <row r="697" spans="2:46" x14ac:dyDescent="0.35">
      <c r="B697" s="252">
        <f t="shared" si="43"/>
        <v>2075</v>
      </c>
      <c r="C697" s="273">
        <f t="shared" si="45"/>
        <v>64071</v>
      </c>
      <c r="D697" s="273"/>
      <c r="E697" s="261">
        <f>IFERROR(IF(-SUM(E$20:E696)+E$15&lt;0.000001,0,IF($C697&gt;='H-32A-WP06 - Debt Service'!C$24,'H-32A-WP06 - Debt Service'!C$27/12,0)),"-")</f>
        <v>0</v>
      </c>
      <c r="F697" s="261">
        <f>IFERROR(IF(-SUM(F$20:F696)+F$15&lt;0.000001,0,IF($C697&gt;='H-32A-WP06 - Debt Service'!D$24,'H-32A-WP06 - Debt Service'!D$27/12,0)),"-")</f>
        <v>0</v>
      </c>
      <c r="G697" s="261">
        <f>IFERROR(IF(-SUM(G$20:G696)+G$15&lt;0.000001,0,IF($C697&gt;='H-32A-WP06 - Debt Service'!E$24,'H-32A-WP06 - Debt Service'!E$27/12,0)),"-")</f>
        <v>0</v>
      </c>
      <c r="H697" s="261">
        <f>IFERROR(IF(-SUM(H$20:H696)+H$15&lt;0.000001,0,IF($C697&gt;='H-32A-WP06 - Debt Service'!F$24,'H-32A-WP06 - Debt Service'!F$27/12,0)),"-")</f>
        <v>0</v>
      </c>
      <c r="I697" s="261">
        <f>IFERROR(IF(-SUM(I$20:I696)+I$15&lt;0.000001,0,IF($C697&gt;='H-32A-WP06 - Debt Service'!G$24,'H-32A-WP06 - Debt Service'!G$27/12,0)),"-")</f>
        <v>0</v>
      </c>
      <c r="J697" s="261">
        <f>IFERROR(IF(-SUM(J$20:J696)+J$15&lt;0.000001,0,IF($C697&gt;='H-32A-WP06 - Debt Service'!H$24,'H-32A-WP06 - Debt Service'!H$27/12,0)),"-")</f>
        <v>0</v>
      </c>
      <c r="K697" s="261">
        <f>IFERROR(IF(-SUM(K$20:K696)+K$15&lt;0.000001,0,IF($C697&gt;='H-32A-WP06 - Debt Service'!I$24,'H-32A-WP06 - Debt Service'!I$27/12,0)),"-")</f>
        <v>0</v>
      </c>
      <c r="L697" s="261">
        <f>IFERROR(IF(-SUM(L$20:L696)+L$15&lt;0.000001,0,IF($C697&gt;='H-32A-WP06 - Debt Service'!J$24,'H-32A-WP06 - Debt Service'!J$27/12,0)),"-")</f>
        <v>0</v>
      </c>
      <c r="M697" s="261">
        <f>IFERROR(IF(-SUM(M$20:M696)+M$15&lt;0.000001,0,IF($C697&gt;='H-32A-WP06 - Debt Service'!K$24,'H-32A-WP06 - Debt Service'!K$27/12,0)),"-")</f>
        <v>0</v>
      </c>
      <c r="N697" s="261"/>
      <c r="O697" s="261"/>
      <c r="P697" s="261">
        <f>IFERROR(IF(-SUM(P$20:P696)+P$15&lt;0.000001,0,IF($C697&gt;='H-32A-WP06 - Debt Service'!M$24,'H-32A-WP06 - Debt Service'!M$27/12,0)),"-")</f>
        <v>0</v>
      </c>
      <c r="Q697" s="261">
        <f>IFERROR(IF(-SUM(Q$20:Q696)+Q$15&lt;0.000001,0,IF($C697&gt;='H-32A-WP06 - Debt Service'!L$24,'H-32A-WP06 - Debt Service'!L$27/12,0)),"-")</f>
        <v>0</v>
      </c>
      <c r="R697" s="261">
        <f>IFERROR(IF(-SUM(R$20:R696)+R$15&lt;0.000001,0,IF($C697&gt;='H-32A-WP06 - Debt Service'!S$24,'H-32A-WP06 - Debt Service'!S$27/12,0)),"-")</f>
        <v>0</v>
      </c>
      <c r="S697" s="261">
        <f>IFERROR(IF(-SUM(S$20:S696)+S$15&lt;0.000001,0,IF($C697&gt;='H-32A-WP06 - Debt Service'!O$24,'H-32A-WP06 - Debt Service'!O$27/12,0)),"-")</f>
        <v>0</v>
      </c>
      <c r="T697" s="261">
        <f>IFERROR(IF(-SUM(T$20:T696)+T$15&lt;0.000001,0,IF($C697&gt;='H-32A-WP06 - Debt Service'!#REF!,'H-32A-WP06 - Debt Service'!#REF!/12,0)),"-")</f>
        <v>0</v>
      </c>
      <c r="U697" s="261">
        <f>IFERROR(IF(-SUM(U$20:U696)+U$15&lt;0.000001,0,IF($C697&gt;='H-32A-WP06 - Debt Service'!T$24,'H-32A-WP06 - Debt Service'!T$27/12,0)),"-")</f>
        <v>0</v>
      </c>
      <c r="V697" s="261">
        <f>IFERROR(IF(-SUM(V$20:V696)+V$15&lt;0.000001,0,IF($C697&gt;='H-32A-WP06 - Debt Service'!N$24,'H-32A-WP06 - Debt Service'!N$27/12,0)),"-")</f>
        <v>0</v>
      </c>
      <c r="W697" s="261">
        <f>IFERROR(IF(-SUM(W$20:W696)+W$15&lt;0.000001,0,IF($C697&gt;='H-32A-WP06 - Debt Service'!Q$24,'H-32A-WP06 - Debt Service'!Q$27/12,0)),"-")</f>
        <v>0</v>
      </c>
      <c r="X697" s="261">
        <f>IFERROR(IF(-SUM(X$20:X696)+X$15&lt;0.000001,0,IF($C697&gt;='H-32A-WP06 - Debt Service'!T$24,'H-32A-WP06 - Debt Service'!T$27/12,0)),"-")</f>
        <v>0</v>
      </c>
      <c r="Y697" s="261">
        <f>IFERROR(IF(-SUM(Y$20:Y696)+Y$15&lt;0.000001,0,IF($C697&gt;='H-32A-WP06 - Debt Service'!#REF!,'H-32A-WP06 - Debt Service'!#REF!/12,0)),"-")</f>
        <v>0</v>
      </c>
      <c r="Z697" s="261">
        <f>IFERROR(IF(-SUM(Z$20:Z696)+Z$15&lt;0.000001,0,IF($C697&gt;='H-32A-WP06 - Debt Service'!S$24,'H-32A-WP06 - Debt Service'!S$27/12,0)),"-")</f>
        <v>0</v>
      </c>
      <c r="AA697" s="261">
        <f>IFERROR(IF(-SUM(AA$20:AA696)+AA$15&lt;0.000001,0,IF($C697&gt;='H-32A-WP06 - Debt Service'!R$24,'H-32A-WP06 - Debt Service'!R$27/12,0)),"-")</f>
        <v>0</v>
      </c>
      <c r="AB697" s="261">
        <f>IFERROR(IF(-SUM(AB$20:AB696)+AB$15&lt;0.000001,0,IF($C697&gt;='H-32A-WP06 - Debt Service'!P$24,'H-32A-WP06 - Debt Service'!P$27/12,0)),"-")</f>
        <v>0</v>
      </c>
      <c r="AC697" s="261">
        <f>IFERROR(IF(-SUM(AC$20:AC696)+AC$15&lt;0.000001,0,IF($C697&gt;='H-32A-WP06 - Debt Service'!#REF!,'H-32A-WP06 - Debt Service'!#REF!/12,0)),"-")</f>
        <v>0</v>
      </c>
      <c r="AD697" s="261">
        <f>IFERROR(IF(-SUM(AD$20:AD696)+AD$15&lt;0.000001,0,IF($C697&gt;='H-32A-WP06 - Debt Service'!#REF!,'H-32A-WP06 - Debt Service'!#REF!/12,0)),"-")</f>
        <v>0</v>
      </c>
      <c r="AE697" s="261">
        <f>IFERROR(IF(-SUM(AE$20:AE696)+AE$15&lt;0.000001,0,IF($C697&gt;='H-32A-WP06 - Debt Service'!#REF!,'H-32A-WP06 - Debt Service'!#REF!/12,0)),"-")</f>
        <v>0</v>
      </c>
      <c r="AF697" s="261">
        <f>IFERROR(IF(-SUM(AF$20:AF696)+AF$15&lt;0.000001,0,IF($C697&gt;='H-32A-WP06 - Debt Service'!#REF!,'H-32A-WP06 - Debt Service'!#REF!/12,0)),"-")</f>
        <v>0</v>
      </c>
      <c r="AH697" s="252">
        <f t="shared" si="44"/>
        <v>2075</v>
      </c>
      <c r="AI697" s="273">
        <f t="shared" si="46"/>
        <v>64071</v>
      </c>
      <c r="AJ697" s="273"/>
      <c r="AK697" s="261" t="str">
        <f>IFERROR(IF(-SUM(AK$20:AK696)+AK$15&lt;0.000001,0,IF($C697&gt;='H-32A-WP06 - Debt Service'!AH$24,'H-32A-WP06 - Debt Service'!AH$27/12,0)),"-")</f>
        <v>-</v>
      </c>
      <c r="AL697" s="261">
        <f>IFERROR(IF(-SUM(AL$20:AL696)+AL$15&lt;0.000001,0,IF($C697&gt;='H-32A-WP06 - Debt Service'!AI$24,'H-32A-WP06 - Debt Service'!AI$27/12,0)),"-")</f>
        <v>0</v>
      </c>
      <c r="AM697" s="261">
        <f>IFERROR(IF(-SUM(AM$20:AM696)+AM$15&lt;0.000001,0,IF($C697&gt;='H-32A-WP06 - Debt Service'!AJ$24,'H-32A-WP06 - Debt Service'!AJ$27/12,0)),"-")</f>
        <v>0</v>
      </c>
      <c r="AN697" s="261">
        <f>IFERROR(IF(-SUM(AN$20:AN696)+AN$15&lt;0.000001,0,IF($C697&gt;='H-32A-WP06 - Debt Service'!AK$24,'H-32A-WP06 - Debt Service'!AK$27/12,0)),"-")</f>
        <v>0</v>
      </c>
      <c r="AO697" s="261">
        <f>IFERROR(IF(-SUM(AO$20:AO696)+AO$15&lt;0.000001,0,IF($C697&gt;='H-32A-WP06 - Debt Service'!AL$24,'H-32A-WP06 - Debt Service'!AL$27/12,0)),"-")</f>
        <v>0</v>
      </c>
      <c r="AP697" s="261">
        <f>IFERROR(IF(-SUM(AP$20:AP696)+AP$15&lt;0.000001,0,IF($C697&gt;='H-32A-WP06 - Debt Service'!AM$24,'H-32A-WP06 - Debt Service'!AM$27/12,0)),"-")</f>
        <v>0</v>
      </c>
      <c r="AQ697" s="261">
        <f>IFERROR(IF(-SUM(AQ$20:AQ696)+AQ$15&lt;0.000001,0,IF($C697&gt;='H-32A-WP06 - Debt Service'!AN$24,'H-32A-WP06 - Debt Service'!AN$27/12,0)),"-")</f>
        <v>0</v>
      </c>
      <c r="AR697" s="261">
        <f>IFERROR(IF(-SUM(AR$20:AR696)+AR$15&lt;0.000001,0,IF($C697&gt;='H-32A-WP06 - Debt Service'!AO$24,'H-32A-WP06 - Debt Service'!AO$27/12,0)),"-")</f>
        <v>0</v>
      </c>
      <c r="AS697" s="261">
        <f>IFERROR(IF(-SUM(AS$20:AS696)+AS$15&lt;0.000001,0,IF($C697&gt;='H-32A-WP06 - Debt Service'!AP$24,'H-32A-WP06 - Debt Service'!AP$27/12,0)),"-")</f>
        <v>0</v>
      </c>
      <c r="AT697" s="261">
        <f>IFERROR(IF(-SUM(AT$20:AT696)+AT$15&lt;0.000001,0,IF($C697&gt;='H-32A-WP06 - Debt Service'!AQ$24,'H-32A-WP06 - Debt Service'!AQ$27/12,0)),"-")</f>
        <v>0</v>
      </c>
    </row>
    <row r="698" spans="2:46" x14ac:dyDescent="0.35">
      <c r="B698" s="252">
        <f t="shared" si="43"/>
        <v>2075</v>
      </c>
      <c r="C698" s="273">
        <f t="shared" si="45"/>
        <v>64101</v>
      </c>
      <c r="D698" s="273"/>
      <c r="E698" s="261">
        <f>IFERROR(IF(-SUM(E$20:E697)+E$15&lt;0.000001,0,IF($C698&gt;='H-32A-WP06 - Debt Service'!C$24,'H-32A-WP06 - Debt Service'!C$27/12,0)),"-")</f>
        <v>0</v>
      </c>
      <c r="F698" s="261">
        <f>IFERROR(IF(-SUM(F$20:F697)+F$15&lt;0.000001,0,IF($C698&gt;='H-32A-WP06 - Debt Service'!D$24,'H-32A-WP06 - Debt Service'!D$27/12,0)),"-")</f>
        <v>0</v>
      </c>
      <c r="G698" s="261">
        <f>IFERROR(IF(-SUM(G$20:G697)+G$15&lt;0.000001,0,IF($C698&gt;='H-32A-WP06 - Debt Service'!E$24,'H-32A-WP06 - Debt Service'!E$27/12,0)),"-")</f>
        <v>0</v>
      </c>
      <c r="H698" s="261">
        <f>IFERROR(IF(-SUM(H$20:H697)+H$15&lt;0.000001,0,IF($C698&gt;='H-32A-WP06 - Debt Service'!F$24,'H-32A-WP06 - Debt Service'!F$27/12,0)),"-")</f>
        <v>0</v>
      </c>
      <c r="I698" s="261">
        <f>IFERROR(IF(-SUM(I$20:I697)+I$15&lt;0.000001,0,IF($C698&gt;='H-32A-WP06 - Debt Service'!G$24,'H-32A-WP06 - Debt Service'!G$27/12,0)),"-")</f>
        <v>0</v>
      </c>
      <c r="J698" s="261">
        <f>IFERROR(IF(-SUM(J$20:J697)+J$15&lt;0.000001,0,IF($C698&gt;='H-32A-WP06 - Debt Service'!H$24,'H-32A-WP06 - Debt Service'!H$27/12,0)),"-")</f>
        <v>0</v>
      </c>
      <c r="K698" s="261">
        <f>IFERROR(IF(-SUM(K$20:K697)+K$15&lt;0.000001,0,IF($C698&gt;='H-32A-WP06 - Debt Service'!I$24,'H-32A-WP06 - Debt Service'!I$27/12,0)),"-")</f>
        <v>0</v>
      </c>
      <c r="L698" s="261">
        <f>IFERROR(IF(-SUM(L$20:L697)+L$15&lt;0.000001,0,IF($C698&gt;='H-32A-WP06 - Debt Service'!J$24,'H-32A-WP06 - Debt Service'!J$27/12,0)),"-")</f>
        <v>0</v>
      </c>
      <c r="M698" s="261">
        <f>IFERROR(IF(-SUM(M$20:M697)+M$15&lt;0.000001,0,IF($C698&gt;='H-32A-WP06 - Debt Service'!K$24,'H-32A-WP06 - Debt Service'!K$27/12,0)),"-")</f>
        <v>0</v>
      </c>
      <c r="N698" s="261"/>
      <c r="O698" s="261"/>
      <c r="P698" s="261">
        <f>IFERROR(IF(-SUM(P$20:P697)+P$15&lt;0.000001,0,IF($C698&gt;='H-32A-WP06 - Debt Service'!M$24,'H-32A-WP06 - Debt Service'!M$27/12,0)),"-")</f>
        <v>0</v>
      </c>
      <c r="Q698" s="261">
        <f>IFERROR(IF(-SUM(Q$20:Q697)+Q$15&lt;0.000001,0,IF($C698&gt;='H-32A-WP06 - Debt Service'!L$24,'H-32A-WP06 - Debt Service'!L$27/12,0)),"-")</f>
        <v>0</v>
      </c>
      <c r="R698" s="261">
        <f>IFERROR(IF(-SUM(R$20:R697)+R$15&lt;0.000001,0,IF($C698&gt;='H-32A-WP06 - Debt Service'!S$24,'H-32A-WP06 - Debt Service'!S$27/12,0)),"-")</f>
        <v>0</v>
      </c>
      <c r="S698" s="261">
        <f>IFERROR(IF(-SUM(S$20:S697)+S$15&lt;0.000001,0,IF($C698&gt;='H-32A-WP06 - Debt Service'!O$24,'H-32A-WP06 - Debt Service'!O$27/12,0)),"-")</f>
        <v>0</v>
      </c>
      <c r="T698" s="261">
        <f>IFERROR(IF(-SUM(T$20:T697)+T$15&lt;0.000001,0,IF($C698&gt;='H-32A-WP06 - Debt Service'!#REF!,'H-32A-WP06 - Debt Service'!#REF!/12,0)),"-")</f>
        <v>0</v>
      </c>
      <c r="U698" s="261">
        <f>IFERROR(IF(-SUM(U$20:U697)+U$15&lt;0.000001,0,IF($C698&gt;='H-32A-WP06 - Debt Service'!T$24,'H-32A-WP06 - Debt Service'!T$27/12,0)),"-")</f>
        <v>0</v>
      </c>
      <c r="V698" s="261">
        <f>IFERROR(IF(-SUM(V$20:V697)+V$15&lt;0.000001,0,IF($C698&gt;='H-32A-WP06 - Debt Service'!N$24,'H-32A-WP06 - Debt Service'!N$27/12,0)),"-")</f>
        <v>0</v>
      </c>
      <c r="W698" s="261">
        <f>IFERROR(IF(-SUM(W$20:W697)+W$15&lt;0.000001,0,IF($C698&gt;='H-32A-WP06 - Debt Service'!Q$24,'H-32A-WP06 - Debt Service'!Q$27/12,0)),"-")</f>
        <v>0</v>
      </c>
      <c r="X698" s="261">
        <f>IFERROR(IF(-SUM(X$20:X697)+X$15&lt;0.000001,0,IF($C698&gt;='H-32A-WP06 - Debt Service'!T$24,'H-32A-WP06 - Debt Service'!T$27/12,0)),"-")</f>
        <v>0</v>
      </c>
      <c r="Y698" s="261">
        <f>IFERROR(IF(-SUM(Y$20:Y697)+Y$15&lt;0.000001,0,IF($C698&gt;='H-32A-WP06 - Debt Service'!#REF!,'H-32A-WP06 - Debt Service'!#REF!/12,0)),"-")</f>
        <v>0</v>
      </c>
      <c r="Z698" s="261">
        <f>IFERROR(IF(-SUM(Z$20:Z697)+Z$15&lt;0.000001,0,IF($C698&gt;='H-32A-WP06 - Debt Service'!S$24,'H-32A-WP06 - Debt Service'!S$27/12,0)),"-")</f>
        <v>0</v>
      </c>
      <c r="AA698" s="261">
        <f>IFERROR(IF(-SUM(AA$20:AA697)+AA$15&lt;0.000001,0,IF($C698&gt;='H-32A-WP06 - Debt Service'!R$24,'H-32A-WP06 - Debt Service'!R$27/12,0)),"-")</f>
        <v>0</v>
      </c>
      <c r="AB698" s="261">
        <f>IFERROR(IF(-SUM(AB$20:AB697)+AB$15&lt;0.000001,0,IF($C698&gt;='H-32A-WP06 - Debt Service'!P$24,'H-32A-WP06 - Debt Service'!P$27/12,0)),"-")</f>
        <v>0</v>
      </c>
      <c r="AC698" s="261">
        <f>IFERROR(IF(-SUM(AC$20:AC697)+AC$15&lt;0.000001,0,IF($C698&gt;='H-32A-WP06 - Debt Service'!#REF!,'H-32A-WP06 - Debt Service'!#REF!/12,0)),"-")</f>
        <v>0</v>
      </c>
      <c r="AD698" s="261">
        <f>IFERROR(IF(-SUM(AD$20:AD697)+AD$15&lt;0.000001,0,IF($C698&gt;='H-32A-WP06 - Debt Service'!#REF!,'H-32A-WP06 - Debt Service'!#REF!/12,0)),"-")</f>
        <v>0</v>
      </c>
      <c r="AE698" s="261">
        <f>IFERROR(IF(-SUM(AE$20:AE697)+AE$15&lt;0.000001,0,IF($C698&gt;='H-32A-WP06 - Debt Service'!#REF!,'H-32A-WP06 - Debt Service'!#REF!/12,0)),"-")</f>
        <v>0</v>
      </c>
      <c r="AF698" s="261">
        <f>IFERROR(IF(-SUM(AF$20:AF697)+AF$15&lt;0.000001,0,IF($C698&gt;='H-32A-WP06 - Debt Service'!#REF!,'H-32A-WP06 - Debt Service'!#REF!/12,0)),"-")</f>
        <v>0</v>
      </c>
      <c r="AH698" s="252">
        <f t="shared" si="44"/>
        <v>2075</v>
      </c>
      <c r="AI698" s="273">
        <f t="shared" si="46"/>
        <v>64101</v>
      </c>
      <c r="AJ698" s="273"/>
      <c r="AK698" s="261" t="str">
        <f>IFERROR(IF(-SUM(AK$20:AK697)+AK$15&lt;0.000001,0,IF($C698&gt;='H-32A-WP06 - Debt Service'!AH$24,'H-32A-WP06 - Debt Service'!AH$27/12,0)),"-")</f>
        <v>-</v>
      </c>
      <c r="AL698" s="261">
        <f>IFERROR(IF(-SUM(AL$20:AL697)+AL$15&lt;0.000001,0,IF($C698&gt;='H-32A-WP06 - Debt Service'!AI$24,'H-32A-WP06 - Debt Service'!AI$27/12,0)),"-")</f>
        <v>0</v>
      </c>
      <c r="AM698" s="261">
        <f>IFERROR(IF(-SUM(AM$20:AM697)+AM$15&lt;0.000001,0,IF($C698&gt;='H-32A-WP06 - Debt Service'!AJ$24,'H-32A-WP06 - Debt Service'!AJ$27/12,0)),"-")</f>
        <v>0</v>
      </c>
      <c r="AN698" s="261">
        <f>IFERROR(IF(-SUM(AN$20:AN697)+AN$15&lt;0.000001,0,IF($C698&gt;='H-32A-WP06 - Debt Service'!AK$24,'H-32A-WP06 - Debt Service'!AK$27/12,0)),"-")</f>
        <v>0</v>
      </c>
      <c r="AO698" s="261">
        <f>IFERROR(IF(-SUM(AO$20:AO697)+AO$15&lt;0.000001,0,IF($C698&gt;='H-32A-WP06 - Debt Service'!AL$24,'H-32A-WP06 - Debt Service'!AL$27/12,0)),"-")</f>
        <v>0</v>
      </c>
      <c r="AP698" s="261">
        <f>IFERROR(IF(-SUM(AP$20:AP697)+AP$15&lt;0.000001,0,IF($C698&gt;='H-32A-WP06 - Debt Service'!AM$24,'H-32A-WP06 - Debt Service'!AM$27/12,0)),"-")</f>
        <v>0</v>
      </c>
      <c r="AQ698" s="261">
        <f>IFERROR(IF(-SUM(AQ$20:AQ697)+AQ$15&lt;0.000001,0,IF($C698&gt;='H-32A-WP06 - Debt Service'!AN$24,'H-32A-WP06 - Debt Service'!AN$27/12,0)),"-")</f>
        <v>0</v>
      </c>
      <c r="AR698" s="261">
        <f>IFERROR(IF(-SUM(AR$20:AR697)+AR$15&lt;0.000001,0,IF($C698&gt;='H-32A-WP06 - Debt Service'!AO$24,'H-32A-WP06 - Debt Service'!AO$27/12,0)),"-")</f>
        <v>0</v>
      </c>
      <c r="AS698" s="261">
        <f>IFERROR(IF(-SUM(AS$20:AS697)+AS$15&lt;0.000001,0,IF($C698&gt;='H-32A-WP06 - Debt Service'!AP$24,'H-32A-WP06 - Debt Service'!AP$27/12,0)),"-")</f>
        <v>0</v>
      </c>
      <c r="AT698" s="261">
        <f>IFERROR(IF(-SUM(AT$20:AT697)+AT$15&lt;0.000001,0,IF($C698&gt;='H-32A-WP06 - Debt Service'!AQ$24,'H-32A-WP06 - Debt Service'!AQ$27/12,0)),"-")</f>
        <v>0</v>
      </c>
    </row>
    <row r="699" spans="2:46" x14ac:dyDescent="0.35">
      <c r="B699" s="252">
        <f t="shared" si="43"/>
        <v>2075</v>
      </c>
      <c r="C699" s="273">
        <f t="shared" si="45"/>
        <v>64132</v>
      </c>
      <c r="D699" s="273"/>
      <c r="E699" s="261">
        <f>IFERROR(IF(-SUM(E$20:E698)+E$15&lt;0.000001,0,IF($C699&gt;='H-32A-WP06 - Debt Service'!C$24,'H-32A-WP06 - Debt Service'!C$27/12,0)),"-")</f>
        <v>0</v>
      </c>
      <c r="F699" s="261">
        <f>IFERROR(IF(-SUM(F$20:F698)+F$15&lt;0.000001,0,IF($C699&gt;='H-32A-WP06 - Debt Service'!D$24,'H-32A-WP06 - Debt Service'!D$27/12,0)),"-")</f>
        <v>0</v>
      </c>
      <c r="G699" s="261">
        <f>IFERROR(IF(-SUM(G$20:G698)+G$15&lt;0.000001,0,IF($C699&gt;='H-32A-WP06 - Debt Service'!E$24,'H-32A-WP06 - Debt Service'!E$27/12,0)),"-")</f>
        <v>0</v>
      </c>
      <c r="H699" s="261">
        <f>IFERROR(IF(-SUM(H$20:H698)+H$15&lt;0.000001,0,IF($C699&gt;='H-32A-WP06 - Debt Service'!F$24,'H-32A-WP06 - Debt Service'!F$27/12,0)),"-")</f>
        <v>0</v>
      </c>
      <c r="I699" s="261">
        <f>IFERROR(IF(-SUM(I$20:I698)+I$15&lt;0.000001,0,IF($C699&gt;='H-32A-WP06 - Debt Service'!G$24,'H-32A-WP06 - Debt Service'!G$27/12,0)),"-")</f>
        <v>0</v>
      </c>
      <c r="J699" s="261">
        <f>IFERROR(IF(-SUM(J$20:J698)+J$15&lt;0.000001,0,IF($C699&gt;='H-32A-WP06 - Debt Service'!H$24,'H-32A-WP06 - Debt Service'!H$27/12,0)),"-")</f>
        <v>0</v>
      </c>
      <c r="K699" s="261">
        <f>IFERROR(IF(-SUM(K$20:K698)+K$15&lt;0.000001,0,IF($C699&gt;='H-32A-WP06 - Debt Service'!I$24,'H-32A-WP06 - Debt Service'!I$27/12,0)),"-")</f>
        <v>0</v>
      </c>
      <c r="L699" s="261">
        <f>IFERROR(IF(-SUM(L$20:L698)+L$15&lt;0.000001,0,IF($C699&gt;='H-32A-WP06 - Debt Service'!J$24,'H-32A-WP06 - Debt Service'!J$27/12,0)),"-")</f>
        <v>0</v>
      </c>
      <c r="M699" s="261">
        <f>IFERROR(IF(-SUM(M$20:M698)+M$15&lt;0.000001,0,IF($C699&gt;='H-32A-WP06 - Debt Service'!K$24,'H-32A-WP06 - Debt Service'!K$27/12,0)),"-")</f>
        <v>0</v>
      </c>
      <c r="N699" s="261"/>
      <c r="O699" s="261"/>
      <c r="P699" s="261">
        <f>IFERROR(IF(-SUM(P$20:P698)+P$15&lt;0.000001,0,IF($C699&gt;='H-32A-WP06 - Debt Service'!M$24,'H-32A-WP06 - Debt Service'!M$27/12,0)),"-")</f>
        <v>0</v>
      </c>
      <c r="Q699" s="261">
        <f>IFERROR(IF(-SUM(Q$20:Q698)+Q$15&lt;0.000001,0,IF($C699&gt;='H-32A-WP06 - Debt Service'!L$24,'H-32A-WP06 - Debt Service'!L$27/12,0)),"-")</f>
        <v>0</v>
      </c>
      <c r="R699" s="261">
        <f>IFERROR(IF(-SUM(R$20:R698)+R$15&lt;0.000001,0,IF($C699&gt;='H-32A-WP06 - Debt Service'!S$24,'H-32A-WP06 - Debt Service'!S$27/12,0)),"-")</f>
        <v>0</v>
      </c>
      <c r="S699" s="261">
        <f>IFERROR(IF(-SUM(S$20:S698)+S$15&lt;0.000001,0,IF($C699&gt;='H-32A-WP06 - Debt Service'!O$24,'H-32A-WP06 - Debt Service'!O$27/12,0)),"-")</f>
        <v>0</v>
      </c>
      <c r="T699" s="261">
        <f>IFERROR(IF(-SUM(T$20:T698)+T$15&lt;0.000001,0,IF($C699&gt;='H-32A-WP06 - Debt Service'!#REF!,'H-32A-WP06 - Debt Service'!#REF!/12,0)),"-")</f>
        <v>0</v>
      </c>
      <c r="U699" s="261">
        <f>IFERROR(IF(-SUM(U$20:U698)+U$15&lt;0.000001,0,IF($C699&gt;='H-32A-WP06 - Debt Service'!T$24,'H-32A-WP06 - Debt Service'!T$27/12,0)),"-")</f>
        <v>0</v>
      </c>
      <c r="V699" s="261">
        <f>IFERROR(IF(-SUM(V$20:V698)+V$15&lt;0.000001,0,IF($C699&gt;='H-32A-WP06 - Debt Service'!N$24,'H-32A-WP06 - Debt Service'!N$27/12,0)),"-")</f>
        <v>0</v>
      </c>
      <c r="W699" s="261">
        <f>IFERROR(IF(-SUM(W$20:W698)+W$15&lt;0.000001,0,IF($C699&gt;='H-32A-WP06 - Debt Service'!Q$24,'H-32A-WP06 - Debt Service'!Q$27/12,0)),"-")</f>
        <v>0</v>
      </c>
      <c r="X699" s="261">
        <f>IFERROR(IF(-SUM(X$20:X698)+X$15&lt;0.000001,0,IF($C699&gt;='H-32A-WP06 - Debt Service'!T$24,'H-32A-WP06 - Debt Service'!T$27/12,0)),"-")</f>
        <v>0</v>
      </c>
      <c r="Y699" s="261">
        <f>IFERROR(IF(-SUM(Y$20:Y698)+Y$15&lt;0.000001,0,IF($C699&gt;='H-32A-WP06 - Debt Service'!#REF!,'H-32A-WP06 - Debt Service'!#REF!/12,0)),"-")</f>
        <v>0</v>
      </c>
      <c r="Z699" s="261">
        <f>IFERROR(IF(-SUM(Z$20:Z698)+Z$15&lt;0.000001,0,IF($C699&gt;='H-32A-WP06 - Debt Service'!S$24,'H-32A-WP06 - Debt Service'!S$27/12,0)),"-")</f>
        <v>0</v>
      </c>
      <c r="AA699" s="261">
        <f>IFERROR(IF(-SUM(AA$20:AA698)+AA$15&lt;0.000001,0,IF($C699&gt;='H-32A-WP06 - Debt Service'!R$24,'H-32A-WP06 - Debt Service'!R$27/12,0)),"-")</f>
        <v>0</v>
      </c>
      <c r="AB699" s="261">
        <f>IFERROR(IF(-SUM(AB$20:AB698)+AB$15&lt;0.000001,0,IF($C699&gt;='H-32A-WP06 - Debt Service'!P$24,'H-32A-WP06 - Debt Service'!P$27/12,0)),"-")</f>
        <v>0</v>
      </c>
      <c r="AC699" s="261">
        <f>IFERROR(IF(-SUM(AC$20:AC698)+AC$15&lt;0.000001,0,IF($C699&gt;='H-32A-WP06 - Debt Service'!#REF!,'H-32A-WP06 - Debt Service'!#REF!/12,0)),"-")</f>
        <v>0</v>
      </c>
      <c r="AD699" s="261">
        <f>IFERROR(IF(-SUM(AD$20:AD698)+AD$15&lt;0.000001,0,IF($C699&gt;='H-32A-WP06 - Debt Service'!#REF!,'H-32A-WP06 - Debt Service'!#REF!/12,0)),"-")</f>
        <v>0</v>
      </c>
      <c r="AE699" s="261">
        <f>IFERROR(IF(-SUM(AE$20:AE698)+AE$15&lt;0.000001,0,IF($C699&gt;='H-32A-WP06 - Debt Service'!#REF!,'H-32A-WP06 - Debt Service'!#REF!/12,0)),"-")</f>
        <v>0</v>
      </c>
      <c r="AF699" s="261">
        <f>IFERROR(IF(-SUM(AF$20:AF698)+AF$15&lt;0.000001,0,IF($C699&gt;='H-32A-WP06 - Debt Service'!#REF!,'H-32A-WP06 - Debt Service'!#REF!/12,0)),"-")</f>
        <v>0</v>
      </c>
      <c r="AH699" s="252">
        <f t="shared" si="44"/>
        <v>2075</v>
      </c>
      <c r="AI699" s="273">
        <f t="shared" si="46"/>
        <v>64132</v>
      </c>
      <c r="AJ699" s="273"/>
      <c r="AK699" s="261" t="str">
        <f>IFERROR(IF(-SUM(AK$20:AK698)+AK$15&lt;0.000001,0,IF($C699&gt;='H-32A-WP06 - Debt Service'!AH$24,'H-32A-WP06 - Debt Service'!AH$27/12,0)),"-")</f>
        <v>-</v>
      </c>
      <c r="AL699" s="261">
        <f>IFERROR(IF(-SUM(AL$20:AL698)+AL$15&lt;0.000001,0,IF($C699&gt;='H-32A-WP06 - Debt Service'!AI$24,'H-32A-WP06 - Debt Service'!AI$27/12,0)),"-")</f>
        <v>0</v>
      </c>
      <c r="AM699" s="261">
        <f>IFERROR(IF(-SUM(AM$20:AM698)+AM$15&lt;0.000001,0,IF($C699&gt;='H-32A-WP06 - Debt Service'!AJ$24,'H-32A-WP06 - Debt Service'!AJ$27/12,0)),"-")</f>
        <v>0</v>
      </c>
      <c r="AN699" s="261">
        <f>IFERROR(IF(-SUM(AN$20:AN698)+AN$15&lt;0.000001,0,IF($C699&gt;='H-32A-WP06 - Debt Service'!AK$24,'H-32A-WP06 - Debt Service'!AK$27/12,0)),"-")</f>
        <v>0</v>
      </c>
      <c r="AO699" s="261">
        <f>IFERROR(IF(-SUM(AO$20:AO698)+AO$15&lt;0.000001,0,IF($C699&gt;='H-32A-WP06 - Debt Service'!AL$24,'H-32A-WP06 - Debt Service'!AL$27/12,0)),"-")</f>
        <v>0</v>
      </c>
      <c r="AP699" s="261">
        <f>IFERROR(IF(-SUM(AP$20:AP698)+AP$15&lt;0.000001,0,IF($C699&gt;='H-32A-WP06 - Debt Service'!AM$24,'H-32A-WP06 - Debt Service'!AM$27/12,0)),"-")</f>
        <v>0</v>
      </c>
      <c r="AQ699" s="261">
        <f>IFERROR(IF(-SUM(AQ$20:AQ698)+AQ$15&lt;0.000001,0,IF($C699&gt;='H-32A-WP06 - Debt Service'!AN$24,'H-32A-WP06 - Debt Service'!AN$27/12,0)),"-")</f>
        <v>0</v>
      </c>
      <c r="AR699" s="261">
        <f>IFERROR(IF(-SUM(AR$20:AR698)+AR$15&lt;0.000001,0,IF($C699&gt;='H-32A-WP06 - Debt Service'!AO$24,'H-32A-WP06 - Debt Service'!AO$27/12,0)),"-")</f>
        <v>0</v>
      </c>
      <c r="AS699" s="261">
        <f>IFERROR(IF(-SUM(AS$20:AS698)+AS$15&lt;0.000001,0,IF($C699&gt;='H-32A-WP06 - Debt Service'!AP$24,'H-32A-WP06 - Debt Service'!AP$27/12,0)),"-")</f>
        <v>0</v>
      </c>
      <c r="AT699" s="261">
        <f>IFERROR(IF(-SUM(AT$20:AT698)+AT$15&lt;0.000001,0,IF($C699&gt;='H-32A-WP06 - Debt Service'!AQ$24,'H-32A-WP06 - Debt Service'!AQ$27/12,0)),"-")</f>
        <v>0</v>
      </c>
    </row>
    <row r="700" spans="2:46" x14ac:dyDescent="0.35">
      <c r="B700" s="252">
        <f t="shared" si="43"/>
        <v>2075</v>
      </c>
      <c r="C700" s="273">
        <f t="shared" si="45"/>
        <v>64163</v>
      </c>
      <c r="D700" s="273"/>
      <c r="E700" s="261">
        <f>IFERROR(IF(-SUM(E$20:E699)+E$15&lt;0.000001,0,IF($C700&gt;='H-32A-WP06 - Debt Service'!C$24,'H-32A-WP06 - Debt Service'!C$27/12,0)),"-")</f>
        <v>0</v>
      </c>
      <c r="F700" s="261">
        <f>IFERROR(IF(-SUM(F$20:F699)+F$15&lt;0.000001,0,IF($C700&gt;='H-32A-WP06 - Debt Service'!D$24,'H-32A-WP06 - Debt Service'!D$27/12,0)),"-")</f>
        <v>0</v>
      </c>
      <c r="G700" s="261">
        <f>IFERROR(IF(-SUM(G$20:G699)+G$15&lt;0.000001,0,IF($C700&gt;='H-32A-WP06 - Debt Service'!E$24,'H-32A-WP06 - Debt Service'!E$27/12,0)),"-")</f>
        <v>0</v>
      </c>
      <c r="H700" s="261">
        <f>IFERROR(IF(-SUM(H$20:H699)+H$15&lt;0.000001,0,IF($C700&gt;='H-32A-WP06 - Debt Service'!F$24,'H-32A-WP06 - Debt Service'!F$27/12,0)),"-")</f>
        <v>0</v>
      </c>
      <c r="I700" s="261">
        <f>IFERROR(IF(-SUM(I$20:I699)+I$15&lt;0.000001,0,IF($C700&gt;='H-32A-WP06 - Debt Service'!G$24,'H-32A-WP06 - Debt Service'!G$27/12,0)),"-")</f>
        <v>0</v>
      </c>
      <c r="J700" s="261">
        <f>IFERROR(IF(-SUM(J$20:J699)+J$15&lt;0.000001,0,IF($C700&gt;='H-32A-WP06 - Debt Service'!H$24,'H-32A-WP06 - Debt Service'!H$27/12,0)),"-")</f>
        <v>0</v>
      </c>
      <c r="K700" s="261">
        <f>IFERROR(IF(-SUM(K$20:K699)+K$15&lt;0.000001,0,IF($C700&gt;='H-32A-WP06 - Debt Service'!I$24,'H-32A-WP06 - Debt Service'!I$27/12,0)),"-")</f>
        <v>0</v>
      </c>
      <c r="L700" s="261">
        <f>IFERROR(IF(-SUM(L$20:L699)+L$15&lt;0.000001,0,IF($C700&gt;='H-32A-WP06 - Debt Service'!J$24,'H-32A-WP06 - Debt Service'!J$27/12,0)),"-")</f>
        <v>0</v>
      </c>
      <c r="M700" s="261">
        <f>IFERROR(IF(-SUM(M$20:M699)+M$15&lt;0.000001,0,IF($C700&gt;='H-32A-WP06 - Debt Service'!K$24,'H-32A-WP06 - Debt Service'!K$27/12,0)),"-")</f>
        <v>0</v>
      </c>
      <c r="N700" s="261"/>
      <c r="O700" s="261"/>
      <c r="P700" s="261">
        <f>IFERROR(IF(-SUM(P$20:P699)+P$15&lt;0.000001,0,IF($C700&gt;='H-32A-WP06 - Debt Service'!M$24,'H-32A-WP06 - Debt Service'!M$27/12,0)),"-")</f>
        <v>0</v>
      </c>
      <c r="Q700" s="261">
        <f>IFERROR(IF(-SUM(Q$20:Q699)+Q$15&lt;0.000001,0,IF($C700&gt;='H-32A-WP06 - Debt Service'!L$24,'H-32A-WP06 - Debt Service'!L$27/12,0)),"-")</f>
        <v>0</v>
      </c>
      <c r="R700" s="261">
        <f>IFERROR(IF(-SUM(R$20:R699)+R$15&lt;0.000001,0,IF($C700&gt;='H-32A-WP06 - Debt Service'!S$24,'H-32A-WP06 - Debt Service'!S$27/12,0)),"-")</f>
        <v>0</v>
      </c>
      <c r="S700" s="261">
        <f>IFERROR(IF(-SUM(S$20:S699)+S$15&lt;0.000001,0,IF($C700&gt;='H-32A-WP06 - Debt Service'!O$24,'H-32A-WP06 - Debt Service'!O$27/12,0)),"-")</f>
        <v>0</v>
      </c>
      <c r="T700" s="261">
        <f>IFERROR(IF(-SUM(T$20:T699)+T$15&lt;0.000001,0,IF($C700&gt;='H-32A-WP06 - Debt Service'!#REF!,'H-32A-WP06 - Debt Service'!#REF!/12,0)),"-")</f>
        <v>0</v>
      </c>
      <c r="U700" s="261">
        <f>IFERROR(IF(-SUM(U$20:U699)+U$15&lt;0.000001,0,IF($C700&gt;='H-32A-WP06 - Debt Service'!T$24,'H-32A-WP06 - Debt Service'!T$27/12,0)),"-")</f>
        <v>0</v>
      </c>
      <c r="V700" s="261">
        <f>IFERROR(IF(-SUM(V$20:V699)+V$15&lt;0.000001,0,IF($C700&gt;='H-32A-WP06 - Debt Service'!N$24,'H-32A-WP06 - Debt Service'!N$27/12,0)),"-")</f>
        <v>0</v>
      </c>
      <c r="W700" s="261">
        <f>IFERROR(IF(-SUM(W$20:W699)+W$15&lt;0.000001,0,IF($C700&gt;='H-32A-WP06 - Debt Service'!Q$24,'H-32A-WP06 - Debt Service'!Q$27/12,0)),"-")</f>
        <v>0</v>
      </c>
      <c r="X700" s="261">
        <f>IFERROR(IF(-SUM(X$20:X699)+X$15&lt;0.000001,0,IF($C700&gt;='H-32A-WP06 - Debt Service'!T$24,'H-32A-WP06 - Debt Service'!T$27/12,0)),"-")</f>
        <v>0</v>
      </c>
      <c r="Y700" s="261">
        <f>IFERROR(IF(-SUM(Y$20:Y699)+Y$15&lt;0.000001,0,IF($C700&gt;='H-32A-WP06 - Debt Service'!#REF!,'H-32A-WP06 - Debt Service'!#REF!/12,0)),"-")</f>
        <v>0</v>
      </c>
      <c r="Z700" s="261">
        <f>IFERROR(IF(-SUM(Z$20:Z699)+Z$15&lt;0.000001,0,IF($C700&gt;='H-32A-WP06 - Debt Service'!S$24,'H-32A-WP06 - Debt Service'!S$27/12,0)),"-")</f>
        <v>0</v>
      </c>
      <c r="AA700" s="261">
        <f>IFERROR(IF(-SUM(AA$20:AA699)+AA$15&lt;0.000001,0,IF($C700&gt;='H-32A-WP06 - Debt Service'!R$24,'H-32A-WP06 - Debt Service'!R$27/12,0)),"-")</f>
        <v>0</v>
      </c>
      <c r="AB700" s="261">
        <f>IFERROR(IF(-SUM(AB$20:AB699)+AB$15&lt;0.000001,0,IF($C700&gt;='H-32A-WP06 - Debt Service'!P$24,'H-32A-WP06 - Debt Service'!P$27/12,0)),"-")</f>
        <v>0</v>
      </c>
      <c r="AC700" s="261">
        <f>IFERROR(IF(-SUM(AC$20:AC699)+AC$15&lt;0.000001,0,IF($C700&gt;='H-32A-WP06 - Debt Service'!#REF!,'H-32A-WP06 - Debt Service'!#REF!/12,0)),"-")</f>
        <v>0</v>
      </c>
      <c r="AD700" s="261">
        <f>IFERROR(IF(-SUM(AD$20:AD699)+AD$15&lt;0.000001,0,IF($C700&gt;='H-32A-WP06 - Debt Service'!#REF!,'H-32A-WP06 - Debt Service'!#REF!/12,0)),"-")</f>
        <v>0</v>
      </c>
      <c r="AE700" s="261">
        <f>IFERROR(IF(-SUM(AE$20:AE699)+AE$15&lt;0.000001,0,IF($C700&gt;='H-32A-WP06 - Debt Service'!#REF!,'H-32A-WP06 - Debt Service'!#REF!/12,0)),"-")</f>
        <v>0</v>
      </c>
      <c r="AF700" s="261">
        <f>IFERROR(IF(-SUM(AF$20:AF699)+AF$15&lt;0.000001,0,IF($C700&gt;='H-32A-WP06 - Debt Service'!#REF!,'H-32A-WP06 - Debt Service'!#REF!/12,0)),"-")</f>
        <v>0</v>
      </c>
      <c r="AH700" s="252">
        <f t="shared" si="44"/>
        <v>2075</v>
      </c>
      <c r="AI700" s="273">
        <f t="shared" si="46"/>
        <v>64163</v>
      </c>
      <c r="AJ700" s="273"/>
      <c r="AK700" s="261" t="str">
        <f>IFERROR(IF(-SUM(AK$20:AK699)+AK$15&lt;0.000001,0,IF($C700&gt;='H-32A-WP06 - Debt Service'!AH$24,'H-32A-WP06 - Debt Service'!AH$27/12,0)),"-")</f>
        <v>-</v>
      </c>
      <c r="AL700" s="261">
        <f>IFERROR(IF(-SUM(AL$20:AL699)+AL$15&lt;0.000001,0,IF($C700&gt;='H-32A-WP06 - Debt Service'!AI$24,'H-32A-WP06 - Debt Service'!AI$27/12,0)),"-")</f>
        <v>0</v>
      </c>
      <c r="AM700" s="261">
        <f>IFERROR(IF(-SUM(AM$20:AM699)+AM$15&lt;0.000001,0,IF($C700&gt;='H-32A-WP06 - Debt Service'!AJ$24,'H-32A-WP06 - Debt Service'!AJ$27/12,0)),"-")</f>
        <v>0</v>
      </c>
      <c r="AN700" s="261">
        <f>IFERROR(IF(-SUM(AN$20:AN699)+AN$15&lt;0.000001,0,IF($C700&gt;='H-32A-WP06 - Debt Service'!AK$24,'H-32A-WP06 - Debt Service'!AK$27/12,0)),"-")</f>
        <v>0</v>
      </c>
      <c r="AO700" s="261">
        <f>IFERROR(IF(-SUM(AO$20:AO699)+AO$15&lt;0.000001,0,IF($C700&gt;='H-32A-WP06 - Debt Service'!AL$24,'H-32A-WP06 - Debt Service'!AL$27/12,0)),"-")</f>
        <v>0</v>
      </c>
      <c r="AP700" s="261">
        <f>IFERROR(IF(-SUM(AP$20:AP699)+AP$15&lt;0.000001,0,IF($C700&gt;='H-32A-WP06 - Debt Service'!AM$24,'H-32A-WP06 - Debt Service'!AM$27/12,0)),"-")</f>
        <v>0</v>
      </c>
      <c r="AQ700" s="261">
        <f>IFERROR(IF(-SUM(AQ$20:AQ699)+AQ$15&lt;0.000001,0,IF($C700&gt;='H-32A-WP06 - Debt Service'!AN$24,'H-32A-WP06 - Debt Service'!AN$27/12,0)),"-")</f>
        <v>0</v>
      </c>
      <c r="AR700" s="261">
        <f>IFERROR(IF(-SUM(AR$20:AR699)+AR$15&lt;0.000001,0,IF($C700&gt;='H-32A-WP06 - Debt Service'!AO$24,'H-32A-WP06 - Debt Service'!AO$27/12,0)),"-")</f>
        <v>0</v>
      </c>
      <c r="AS700" s="261">
        <f>IFERROR(IF(-SUM(AS$20:AS699)+AS$15&lt;0.000001,0,IF($C700&gt;='H-32A-WP06 - Debt Service'!AP$24,'H-32A-WP06 - Debt Service'!AP$27/12,0)),"-")</f>
        <v>0</v>
      </c>
      <c r="AT700" s="261">
        <f>IFERROR(IF(-SUM(AT$20:AT699)+AT$15&lt;0.000001,0,IF($C700&gt;='H-32A-WP06 - Debt Service'!AQ$24,'H-32A-WP06 - Debt Service'!AQ$27/12,0)),"-")</f>
        <v>0</v>
      </c>
    </row>
    <row r="701" spans="2:46" x14ac:dyDescent="0.35">
      <c r="B701" s="252">
        <f t="shared" si="43"/>
        <v>2075</v>
      </c>
      <c r="C701" s="273">
        <f t="shared" si="45"/>
        <v>64193</v>
      </c>
      <c r="D701" s="273"/>
      <c r="E701" s="261">
        <f>IFERROR(IF(-SUM(E$20:E700)+E$15&lt;0.000001,0,IF($C701&gt;='H-32A-WP06 - Debt Service'!C$24,'H-32A-WP06 - Debt Service'!C$27/12,0)),"-")</f>
        <v>0</v>
      </c>
      <c r="F701" s="261">
        <f>IFERROR(IF(-SUM(F$20:F700)+F$15&lt;0.000001,0,IF($C701&gt;='H-32A-WP06 - Debt Service'!D$24,'H-32A-WP06 - Debt Service'!D$27/12,0)),"-")</f>
        <v>0</v>
      </c>
      <c r="G701" s="261">
        <f>IFERROR(IF(-SUM(G$20:G700)+G$15&lt;0.000001,0,IF($C701&gt;='H-32A-WP06 - Debt Service'!E$24,'H-32A-WP06 - Debt Service'!E$27/12,0)),"-")</f>
        <v>0</v>
      </c>
      <c r="H701" s="261">
        <f>IFERROR(IF(-SUM(H$20:H700)+H$15&lt;0.000001,0,IF($C701&gt;='H-32A-WP06 - Debt Service'!F$24,'H-32A-WP06 - Debt Service'!F$27/12,0)),"-")</f>
        <v>0</v>
      </c>
      <c r="I701" s="261">
        <f>IFERROR(IF(-SUM(I$20:I700)+I$15&lt;0.000001,0,IF($C701&gt;='H-32A-WP06 - Debt Service'!G$24,'H-32A-WP06 - Debt Service'!G$27/12,0)),"-")</f>
        <v>0</v>
      </c>
      <c r="J701" s="261">
        <f>IFERROR(IF(-SUM(J$20:J700)+J$15&lt;0.000001,0,IF($C701&gt;='H-32A-WP06 - Debt Service'!H$24,'H-32A-WP06 - Debt Service'!H$27/12,0)),"-")</f>
        <v>0</v>
      </c>
      <c r="K701" s="261">
        <f>IFERROR(IF(-SUM(K$20:K700)+K$15&lt;0.000001,0,IF($C701&gt;='H-32A-WP06 - Debt Service'!I$24,'H-32A-WP06 - Debt Service'!I$27/12,0)),"-")</f>
        <v>0</v>
      </c>
      <c r="L701" s="261">
        <f>IFERROR(IF(-SUM(L$20:L700)+L$15&lt;0.000001,0,IF($C701&gt;='H-32A-WP06 - Debt Service'!J$24,'H-32A-WP06 - Debt Service'!J$27/12,0)),"-")</f>
        <v>0</v>
      </c>
      <c r="M701" s="261">
        <f>IFERROR(IF(-SUM(M$20:M700)+M$15&lt;0.000001,0,IF($C701&gt;='H-32A-WP06 - Debt Service'!K$24,'H-32A-WP06 - Debt Service'!K$27/12,0)),"-")</f>
        <v>0</v>
      </c>
      <c r="N701" s="261"/>
      <c r="O701" s="261"/>
      <c r="P701" s="261">
        <f>IFERROR(IF(-SUM(P$20:P700)+P$15&lt;0.000001,0,IF($C701&gt;='H-32A-WP06 - Debt Service'!M$24,'H-32A-WP06 - Debt Service'!M$27/12,0)),"-")</f>
        <v>0</v>
      </c>
      <c r="Q701" s="261">
        <f>IFERROR(IF(-SUM(Q$20:Q700)+Q$15&lt;0.000001,0,IF($C701&gt;='H-32A-WP06 - Debt Service'!L$24,'H-32A-WP06 - Debt Service'!L$27/12,0)),"-")</f>
        <v>0</v>
      </c>
      <c r="R701" s="261">
        <f>IFERROR(IF(-SUM(R$20:R700)+R$15&lt;0.000001,0,IF($C701&gt;='H-32A-WP06 - Debt Service'!S$24,'H-32A-WP06 - Debt Service'!S$27/12,0)),"-")</f>
        <v>0</v>
      </c>
      <c r="S701" s="261">
        <f>IFERROR(IF(-SUM(S$20:S700)+S$15&lt;0.000001,0,IF($C701&gt;='H-32A-WP06 - Debt Service'!O$24,'H-32A-WP06 - Debt Service'!O$27/12,0)),"-")</f>
        <v>0</v>
      </c>
      <c r="T701" s="261">
        <f>IFERROR(IF(-SUM(T$20:T700)+T$15&lt;0.000001,0,IF($C701&gt;='H-32A-WP06 - Debt Service'!#REF!,'H-32A-WP06 - Debt Service'!#REF!/12,0)),"-")</f>
        <v>0</v>
      </c>
      <c r="U701" s="261">
        <f>IFERROR(IF(-SUM(U$20:U700)+U$15&lt;0.000001,0,IF($C701&gt;='H-32A-WP06 - Debt Service'!T$24,'H-32A-WP06 - Debt Service'!T$27/12,0)),"-")</f>
        <v>0</v>
      </c>
      <c r="V701" s="261">
        <f>IFERROR(IF(-SUM(V$20:V700)+V$15&lt;0.000001,0,IF($C701&gt;='H-32A-WP06 - Debt Service'!N$24,'H-32A-WP06 - Debt Service'!N$27/12,0)),"-")</f>
        <v>0</v>
      </c>
      <c r="W701" s="261">
        <f>IFERROR(IF(-SUM(W$20:W700)+W$15&lt;0.000001,0,IF($C701&gt;='H-32A-WP06 - Debt Service'!Q$24,'H-32A-WP06 - Debt Service'!Q$27/12,0)),"-")</f>
        <v>0</v>
      </c>
      <c r="X701" s="261">
        <f>IFERROR(IF(-SUM(X$20:X700)+X$15&lt;0.000001,0,IF($C701&gt;='H-32A-WP06 - Debt Service'!T$24,'H-32A-WP06 - Debt Service'!T$27/12,0)),"-")</f>
        <v>0</v>
      </c>
      <c r="Y701" s="261">
        <f>IFERROR(IF(-SUM(Y$20:Y700)+Y$15&lt;0.000001,0,IF($C701&gt;='H-32A-WP06 - Debt Service'!#REF!,'H-32A-WP06 - Debt Service'!#REF!/12,0)),"-")</f>
        <v>0</v>
      </c>
      <c r="Z701" s="261">
        <f>IFERROR(IF(-SUM(Z$20:Z700)+Z$15&lt;0.000001,0,IF($C701&gt;='H-32A-WP06 - Debt Service'!S$24,'H-32A-WP06 - Debt Service'!S$27/12,0)),"-")</f>
        <v>0</v>
      </c>
      <c r="AA701" s="261">
        <f>IFERROR(IF(-SUM(AA$20:AA700)+AA$15&lt;0.000001,0,IF($C701&gt;='H-32A-WP06 - Debt Service'!R$24,'H-32A-WP06 - Debt Service'!R$27/12,0)),"-")</f>
        <v>0</v>
      </c>
      <c r="AB701" s="261">
        <f>IFERROR(IF(-SUM(AB$20:AB700)+AB$15&lt;0.000001,0,IF($C701&gt;='H-32A-WP06 - Debt Service'!P$24,'H-32A-WP06 - Debt Service'!P$27/12,0)),"-")</f>
        <v>0</v>
      </c>
      <c r="AC701" s="261">
        <f>IFERROR(IF(-SUM(AC$20:AC700)+AC$15&lt;0.000001,0,IF($C701&gt;='H-32A-WP06 - Debt Service'!#REF!,'H-32A-WP06 - Debt Service'!#REF!/12,0)),"-")</f>
        <v>0</v>
      </c>
      <c r="AD701" s="261">
        <f>IFERROR(IF(-SUM(AD$20:AD700)+AD$15&lt;0.000001,0,IF($C701&gt;='H-32A-WP06 - Debt Service'!#REF!,'H-32A-WP06 - Debt Service'!#REF!/12,0)),"-")</f>
        <v>0</v>
      </c>
      <c r="AE701" s="261">
        <f>IFERROR(IF(-SUM(AE$20:AE700)+AE$15&lt;0.000001,0,IF($C701&gt;='H-32A-WP06 - Debt Service'!#REF!,'H-32A-WP06 - Debt Service'!#REF!/12,0)),"-")</f>
        <v>0</v>
      </c>
      <c r="AF701" s="261">
        <f>IFERROR(IF(-SUM(AF$20:AF700)+AF$15&lt;0.000001,0,IF($C701&gt;='H-32A-WP06 - Debt Service'!#REF!,'H-32A-WP06 - Debt Service'!#REF!/12,0)),"-")</f>
        <v>0</v>
      </c>
      <c r="AH701" s="252">
        <f t="shared" si="44"/>
        <v>2075</v>
      </c>
      <c r="AI701" s="273">
        <f t="shared" si="46"/>
        <v>64193</v>
      </c>
      <c r="AJ701" s="273"/>
      <c r="AK701" s="261" t="str">
        <f>IFERROR(IF(-SUM(AK$20:AK700)+AK$15&lt;0.000001,0,IF($C701&gt;='H-32A-WP06 - Debt Service'!AH$24,'H-32A-WP06 - Debt Service'!AH$27/12,0)),"-")</f>
        <v>-</v>
      </c>
      <c r="AL701" s="261">
        <f>IFERROR(IF(-SUM(AL$20:AL700)+AL$15&lt;0.000001,0,IF($C701&gt;='H-32A-WP06 - Debt Service'!AI$24,'H-32A-WP06 - Debt Service'!AI$27/12,0)),"-")</f>
        <v>0</v>
      </c>
      <c r="AM701" s="261">
        <f>IFERROR(IF(-SUM(AM$20:AM700)+AM$15&lt;0.000001,0,IF($C701&gt;='H-32A-WP06 - Debt Service'!AJ$24,'H-32A-WP06 - Debt Service'!AJ$27/12,0)),"-")</f>
        <v>0</v>
      </c>
      <c r="AN701" s="261">
        <f>IFERROR(IF(-SUM(AN$20:AN700)+AN$15&lt;0.000001,0,IF($C701&gt;='H-32A-WP06 - Debt Service'!AK$24,'H-32A-WP06 - Debt Service'!AK$27/12,0)),"-")</f>
        <v>0</v>
      </c>
      <c r="AO701" s="261">
        <f>IFERROR(IF(-SUM(AO$20:AO700)+AO$15&lt;0.000001,0,IF($C701&gt;='H-32A-WP06 - Debt Service'!AL$24,'H-32A-WP06 - Debt Service'!AL$27/12,0)),"-")</f>
        <v>0</v>
      </c>
      <c r="AP701" s="261">
        <f>IFERROR(IF(-SUM(AP$20:AP700)+AP$15&lt;0.000001,0,IF($C701&gt;='H-32A-WP06 - Debt Service'!AM$24,'H-32A-WP06 - Debt Service'!AM$27/12,0)),"-")</f>
        <v>0</v>
      </c>
      <c r="AQ701" s="261">
        <f>IFERROR(IF(-SUM(AQ$20:AQ700)+AQ$15&lt;0.000001,0,IF($C701&gt;='H-32A-WP06 - Debt Service'!AN$24,'H-32A-WP06 - Debt Service'!AN$27/12,0)),"-")</f>
        <v>0</v>
      </c>
      <c r="AR701" s="261">
        <f>IFERROR(IF(-SUM(AR$20:AR700)+AR$15&lt;0.000001,0,IF($C701&gt;='H-32A-WP06 - Debt Service'!AO$24,'H-32A-WP06 - Debt Service'!AO$27/12,0)),"-")</f>
        <v>0</v>
      </c>
      <c r="AS701" s="261">
        <f>IFERROR(IF(-SUM(AS$20:AS700)+AS$15&lt;0.000001,0,IF($C701&gt;='H-32A-WP06 - Debt Service'!AP$24,'H-32A-WP06 - Debt Service'!AP$27/12,0)),"-")</f>
        <v>0</v>
      </c>
      <c r="AT701" s="261">
        <f>IFERROR(IF(-SUM(AT$20:AT700)+AT$15&lt;0.000001,0,IF($C701&gt;='H-32A-WP06 - Debt Service'!AQ$24,'H-32A-WP06 - Debt Service'!AQ$27/12,0)),"-")</f>
        <v>0</v>
      </c>
    </row>
    <row r="702" spans="2:46" x14ac:dyDescent="0.35">
      <c r="B702" s="252">
        <f t="shared" si="43"/>
        <v>2075</v>
      </c>
      <c r="C702" s="273">
        <f t="shared" si="45"/>
        <v>64224</v>
      </c>
      <c r="D702" s="273"/>
      <c r="E702" s="261">
        <f>IFERROR(IF(-SUM(E$20:E701)+E$15&lt;0.000001,0,IF($C702&gt;='H-32A-WP06 - Debt Service'!C$24,'H-32A-WP06 - Debt Service'!C$27/12,0)),"-")</f>
        <v>0</v>
      </c>
      <c r="F702" s="261">
        <f>IFERROR(IF(-SUM(F$20:F701)+F$15&lt;0.000001,0,IF($C702&gt;='H-32A-WP06 - Debt Service'!D$24,'H-32A-WP06 - Debt Service'!D$27/12,0)),"-")</f>
        <v>0</v>
      </c>
      <c r="G702" s="261">
        <f>IFERROR(IF(-SUM(G$20:G701)+G$15&lt;0.000001,0,IF($C702&gt;='H-32A-WP06 - Debt Service'!E$24,'H-32A-WP06 - Debt Service'!E$27/12,0)),"-")</f>
        <v>0</v>
      </c>
      <c r="H702" s="261">
        <f>IFERROR(IF(-SUM(H$20:H701)+H$15&lt;0.000001,0,IF($C702&gt;='H-32A-WP06 - Debt Service'!F$24,'H-32A-WP06 - Debt Service'!F$27/12,0)),"-")</f>
        <v>0</v>
      </c>
      <c r="I702" s="261">
        <f>IFERROR(IF(-SUM(I$20:I701)+I$15&lt;0.000001,0,IF($C702&gt;='H-32A-WP06 - Debt Service'!G$24,'H-32A-WP06 - Debt Service'!G$27/12,0)),"-")</f>
        <v>0</v>
      </c>
      <c r="J702" s="261">
        <f>IFERROR(IF(-SUM(J$20:J701)+J$15&lt;0.000001,0,IF($C702&gt;='H-32A-WP06 - Debt Service'!H$24,'H-32A-WP06 - Debt Service'!H$27/12,0)),"-")</f>
        <v>0</v>
      </c>
      <c r="K702" s="261">
        <f>IFERROR(IF(-SUM(K$20:K701)+K$15&lt;0.000001,0,IF($C702&gt;='H-32A-WP06 - Debt Service'!I$24,'H-32A-WP06 - Debt Service'!I$27/12,0)),"-")</f>
        <v>0</v>
      </c>
      <c r="L702" s="261">
        <f>IFERROR(IF(-SUM(L$20:L701)+L$15&lt;0.000001,0,IF($C702&gt;='H-32A-WP06 - Debt Service'!J$24,'H-32A-WP06 - Debt Service'!J$27/12,0)),"-")</f>
        <v>0</v>
      </c>
      <c r="M702" s="261">
        <f>IFERROR(IF(-SUM(M$20:M701)+M$15&lt;0.000001,0,IF($C702&gt;='H-32A-WP06 - Debt Service'!K$24,'H-32A-WP06 - Debt Service'!K$27/12,0)),"-")</f>
        <v>0</v>
      </c>
      <c r="N702" s="261"/>
      <c r="O702" s="261"/>
      <c r="P702" s="261">
        <f>IFERROR(IF(-SUM(P$20:P701)+P$15&lt;0.000001,0,IF($C702&gt;='H-32A-WP06 - Debt Service'!M$24,'H-32A-WP06 - Debt Service'!M$27/12,0)),"-")</f>
        <v>0</v>
      </c>
      <c r="Q702" s="261">
        <f>IFERROR(IF(-SUM(Q$20:Q701)+Q$15&lt;0.000001,0,IF($C702&gt;='H-32A-WP06 - Debt Service'!L$24,'H-32A-WP06 - Debt Service'!L$27/12,0)),"-")</f>
        <v>0</v>
      </c>
      <c r="R702" s="261">
        <f>IFERROR(IF(-SUM(R$20:R701)+R$15&lt;0.000001,0,IF($C702&gt;='H-32A-WP06 - Debt Service'!S$24,'H-32A-WP06 - Debt Service'!S$27/12,0)),"-")</f>
        <v>0</v>
      </c>
      <c r="S702" s="261">
        <f>IFERROR(IF(-SUM(S$20:S701)+S$15&lt;0.000001,0,IF($C702&gt;='H-32A-WP06 - Debt Service'!O$24,'H-32A-WP06 - Debt Service'!O$27/12,0)),"-")</f>
        <v>0</v>
      </c>
      <c r="T702" s="261">
        <f>IFERROR(IF(-SUM(T$20:T701)+T$15&lt;0.000001,0,IF($C702&gt;='H-32A-WP06 - Debt Service'!#REF!,'H-32A-WP06 - Debt Service'!#REF!/12,0)),"-")</f>
        <v>0</v>
      </c>
      <c r="U702" s="261">
        <f>IFERROR(IF(-SUM(U$20:U701)+U$15&lt;0.000001,0,IF($C702&gt;='H-32A-WP06 - Debt Service'!T$24,'H-32A-WP06 - Debt Service'!T$27/12,0)),"-")</f>
        <v>0</v>
      </c>
      <c r="V702" s="261">
        <f>IFERROR(IF(-SUM(V$20:V701)+V$15&lt;0.000001,0,IF($C702&gt;='H-32A-WP06 - Debt Service'!N$24,'H-32A-WP06 - Debt Service'!N$27/12,0)),"-")</f>
        <v>0</v>
      </c>
      <c r="W702" s="261">
        <f>IFERROR(IF(-SUM(W$20:W701)+W$15&lt;0.000001,0,IF($C702&gt;='H-32A-WP06 - Debt Service'!Q$24,'H-32A-WP06 - Debt Service'!Q$27/12,0)),"-")</f>
        <v>0</v>
      </c>
      <c r="X702" s="261">
        <f>IFERROR(IF(-SUM(X$20:X701)+X$15&lt;0.000001,0,IF($C702&gt;='H-32A-WP06 - Debt Service'!T$24,'H-32A-WP06 - Debt Service'!T$27/12,0)),"-")</f>
        <v>0</v>
      </c>
      <c r="Y702" s="261">
        <f>IFERROR(IF(-SUM(Y$20:Y701)+Y$15&lt;0.000001,0,IF($C702&gt;='H-32A-WP06 - Debt Service'!#REF!,'H-32A-WP06 - Debt Service'!#REF!/12,0)),"-")</f>
        <v>0</v>
      </c>
      <c r="Z702" s="261">
        <f>IFERROR(IF(-SUM(Z$20:Z701)+Z$15&lt;0.000001,0,IF($C702&gt;='H-32A-WP06 - Debt Service'!S$24,'H-32A-WP06 - Debt Service'!S$27/12,0)),"-")</f>
        <v>0</v>
      </c>
      <c r="AA702" s="261">
        <f>IFERROR(IF(-SUM(AA$20:AA701)+AA$15&lt;0.000001,0,IF($C702&gt;='H-32A-WP06 - Debt Service'!R$24,'H-32A-WP06 - Debt Service'!R$27/12,0)),"-")</f>
        <v>0</v>
      </c>
      <c r="AB702" s="261">
        <f>IFERROR(IF(-SUM(AB$20:AB701)+AB$15&lt;0.000001,0,IF($C702&gt;='H-32A-WP06 - Debt Service'!P$24,'H-32A-WP06 - Debt Service'!P$27/12,0)),"-")</f>
        <v>0</v>
      </c>
      <c r="AC702" s="261">
        <f>IFERROR(IF(-SUM(AC$20:AC701)+AC$15&lt;0.000001,0,IF($C702&gt;='H-32A-WP06 - Debt Service'!#REF!,'H-32A-WP06 - Debt Service'!#REF!/12,0)),"-")</f>
        <v>0</v>
      </c>
      <c r="AD702" s="261">
        <f>IFERROR(IF(-SUM(AD$20:AD701)+AD$15&lt;0.000001,0,IF($C702&gt;='H-32A-WP06 - Debt Service'!#REF!,'H-32A-WP06 - Debt Service'!#REF!/12,0)),"-")</f>
        <v>0</v>
      </c>
      <c r="AE702" s="261">
        <f>IFERROR(IF(-SUM(AE$20:AE701)+AE$15&lt;0.000001,0,IF($C702&gt;='H-32A-WP06 - Debt Service'!#REF!,'H-32A-WP06 - Debt Service'!#REF!/12,0)),"-")</f>
        <v>0</v>
      </c>
      <c r="AF702" s="261">
        <f>IFERROR(IF(-SUM(AF$20:AF701)+AF$15&lt;0.000001,0,IF($C702&gt;='H-32A-WP06 - Debt Service'!#REF!,'H-32A-WP06 - Debt Service'!#REF!/12,0)),"-")</f>
        <v>0</v>
      </c>
      <c r="AH702" s="252">
        <f t="shared" si="44"/>
        <v>2075</v>
      </c>
      <c r="AI702" s="273">
        <f t="shared" si="46"/>
        <v>64224</v>
      </c>
      <c r="AJ702" s="273"/>
      <c r="AK702" s="261" t="str">
        <f>IFERROR(IF(-SUM(AK$20:AK701)+AK$15&lt;0.000001,0,IF($C702&gt;='H-32A-WP06 - Debt Service'!AH$24,'H-32A-WP06 - Debt Service'!AH$27/12,0)),"-")</f>
        <v>-</v>
      </c>
      <c r="AL702" s="261">
        <f>IFERROR(IF(-SUM(AL$20:AL701)+AL$15&lt;0.000001,0,IF($C702&gt;='H-32A-WP06 - Debt Service'!AI$24,'H-32A-WP06 - Debt Service'!AI$27/12,0)),"-")</f>
        <v>0</v>
      </c>
      <c r="AM702" s="261">
        <f>IFERROR(IF(-SUM(AM$20:AM701)+AM$15&lt;0.000001,0,IF($C702&gt;='H-32A-WP06 - Debt Service'!AJ$24,'H-32A-WP06 - Debt Service'!AJ$27/12,0)),"-")</f>
        <v>0</v>
      </c>
      <c r="AN702" s="261">
        <f>IFERROR(IF(-SUM(AN$20:AN701)+AN$15&lt;0.000001,0,IF($C702&gt;='H-32A-WP06 - Debt Service'!AK$24,'H-32A-WP06 - Debt Service'!AK$27/12,0)),"-")</f>
        <v>0</v>
      </c>
      <c r="AO702" s="261">
        <f>IFERROR(IF(-SUM(AO$20:AO701)+AO$15&lt;0.000001,0,IF($C702&gt;='H-32A-WP06 - Debt Service'!AL$24,'H-32A-WP06 - Debt Service'!AL$27/12,0)),"-")</f>
        <v>0</v>
      </c>
      <c r="AP702" s="261">
        <f>IFERROR(IF(-SUM(AP$20:AP701)+AP$15&lt;0.000001,0,IF($C702&gt;='H-32A-WP06 - Debt Service'!AM$24,'H-32A-WP06 - Debt Service'!AM$27/12,0)),"-")</f>
        <v>0</v>
      </c>
      <c r="AQ702" s="261">
        <f>IFERROR(IF(-SUM(AQ$20:AQ701)+AQ$15&lt;0.000001,0,IF($C702&gt;='H-32A-WP06 - Debt Service'!AN$24,'H-32A-WP06 - Debt Service'!AN$27/12,0)),"-")</f>
        <v>0</v>
      </c>
      <c r="AR702" s="261">
        <f>IFERROR(IF(-SUM(AR$20:AR701)+AR$15&lt;0.000001,0,IF($C702&gt;='H-32A-WP06 - Debt Service'!AO$24,'H-32A-WP06 - Debt Service'!AO$27/12,0)),"-")</f>
        <v>0</v>
      </c>
      <c r="AS702" s="261">
        <f>IFERROR(IF(-SUM(AS$20:AS701)+AS$15&lt;0.000001,0,IF($C702&gt;='H-32A-WP06 - Debt Service'!AP$24,'H-32A-WP06 - Debt Service'!AP$27/12,0)),"-")</f>
        <v>0</v>
      </c>
      <c r="AT702" s="261">
        <f>IFERROR(IF(-SUM(AT$20:AT701)+AT$15&lt;0.000001,0,IF($C702&gt;='H-32A-WP06 - Debt Service'!AQ$24,'H-32A-WP06 - Debt Service'!AQ$27/12,0)),"-")</f>
        <v>0</v>
      </c>
    </row>
    <row r="703" spans="2:46" x14ac:dyDescent="0.35">
      <c r="B703" s="252">
        <f t="shared" si="43"/>
        <v>2075</v>
      </c>
      <c r="C703" s="273">
        <f t="shared" si="45"/>
        <v>64254</v>
      </c>
      <c r="D703" s="273"/>
      <c r="E703" s="261">
        <f>IFERROR(IF(-SUM(E$20:E702)+E$15&lt;0.000001,0,IF($C703&gt;='H-32A-WP06 - Debt Service'!C$24,'H-32A-WP06 - Debt Service'!C$27/12,0)),"-")</f>
        <v>0</v>
      </c>
      <c r="F703" s="261">
        <f>IFERROR(IF(-SUM(F$20:F702)+F$15&lt;0.000001,0,IF($C703&gt;='H-32A-WP06 - Debt Service'!D$24,'H-32A-WP06 - Debt Service'!D$27/12,0)),"-")</f>
        <v>0</v>
      </c>
      <c r="G703" s="261">
        <f>IFERROR(IF(-SUM(G$20:G702)+G$15&lt;0.000001,0,IF($C703&gt;='H-32A-WP06 - Debt Service'!E$24,'H-32A-WP06 - Debt Service'!E$27/12,0)),"-")</f>
        <v>0</v>
      </c>
      <c r="H703" s="261">
        <f>IFERROR(IF(-SUM(H$20:H702)+H$15&lt;0.000001,0,IF($C703&gt;='H-32A-WP06 - Debt Service'!F$24,'H-32A-WP06 - Debt Service'!F$27/12,0)),"-")</f>
        <v>0</v>
      </c>
      <c r="I703" s="261">
        <f>IFERROR(IF(-SUM(I$20:I702)+I$15&lt;0.000001,0,IF($C703&gt;='H-32A-WP06 - Debt Service'!G$24,'H-32A-WP06 - Debt Service'!G$27/12,0)),"-")</f>
        <v>0</v>
      </c>
      <c r="J703" s="261">
        <f>IFERROR(IF(-SUM(J$20:J702)+J$15&lt;0.000001,0,IF($C703&gt;='H-32A-WP06 - Debt Service'!H$24,'H-32A-WP06 - Debt Service'!H$27/12,0)),"-")</f>
        <v>0</v>
      </c>
      <c r="K703" s="261">
        <f>IFERROR(IF(-SUM(K$20:K702)+K$15&lt;0.000001,0,IF($C703&gt;='H-32A-WP06 - Debt Service'!I$24,'H-32A-WP06 - Debt Service'!I$27/12,0)),"-")</f>
        <v>0</v>
      </c>
      <c r="L703" s="261">
        <f>IFERROR(IF(-SUM(L$20:L702)+L$15&lt;0.000001,0,IF($C703&gt;='H-32A-WP06 - Debt Service'!J$24,'H-32A-WP06 - Debt Service'!J$27/12,0)),"-")</f>
        <v>0</v>
      </c>
      <c r="M703" s="261">
        <f>IFERROR(IF(-SUM(M$20:M702)+M$15&lt;0.000001,0,IF($C703&gt;='H-32A-WP06 - Debt Service'!K$24,'H-32A-WP06 - Debt Service'!K$27/12,0)),"-")</f>
        <v>0</v>
      </c>
      <c r="N703" s="261"/>
      <c r="O703" s="261"/>
      <c r="P703" s="261">
        <f>IFERROR(IF(-SUM(P$20:P702)+P$15&lt;0.000001,0,IF($C703&gt;='H-32A-WP06 - Debt Service'!M$24,'H-32A-WP06 - Debt Service'!M$27/12,0)),"-")</f>
        <v>0</v>
      </c>
      <c r="Q703" s="261">
        <f>IFERROR(IF(-SUM(Q$20:Q702)+Q$15&lt;0.000001,0,IF($C703&gt;='H-32A-WP06 - Debt Service'!L$24,'H-32A-WP06 - Debt Service'!L$27/12,0)),"-")</f>
        <v>0</v>
      </c>
      <c r="R703" s="261">
        <f>IFERROR(IF(-SUM(R$20:R702)+R$15&lt;0.000001,0,IF($C703&gt;='H-32A-WP06 - Debt Service'!S$24,'H-32A-WP06 - Debt Service'!S$27/12,0)),"-")</f>
        <v>0</v>
      </c>
      <c r="S703" s="261">
        <f>IFERROR(IF(-SUM(S$20:S702)+S$15&lt;0.000001,0,IF($C703&gt;='H-32A-WP06 - Debt Service'!O$24,'H-32A-WP06 - Debt Service'!O$27/12,0)),"-")</f>
        <v>0</v>
      </c>
      <c r="T703" s="261">
        <f>IFERROR(IF(-SUM(T$20:T702)+T$15&lt;0.000001,0,IF($C703&gt;='H-32A-WP06 - Debt Service'!#REF!,'H-32A-WP06 - Debt Service'!#REF!/12,0)),"-")</f>
        <v>0</v>
      </c>
      <c r="U703" s="261">
        <f>IFERROR(IF(-SUM(U$20:U702)+U$15&lt;0.000001,0,IF($C703&gt;='H-32A-WP06 - Debt Service'!T$24,'H-32A-WP06 - Debt Service'!T$27/12,0)),"-")</f>
        <v>0</v>
      </c>
      <c r="V703" s="261">
        <f>IFERROR(IF(-SUM(V$20:V702)+V$15&lt;0.000001,0,IF($C703&gt;='H-32A-WP06 - Debt Service'!N$24,'H-32A-WP06 - Debt Service'!N$27/12,0)),"-")</f>
        <v>0</v>
      </c>
      <c r="W703" s="261">
        <f>IFERROR(IF(-SUM(W$20:W702)+W$15&lt;0.000001,0,IF($C703&gt;='H-32A-WP06 - Debt Service'!Q$24,'H-32A-WP06 - Debt Service'!Q$27/12,0)),"-")</f>
        <v>0</v>
      </c>
      <c r="X703" s="261">
        <f>IFERROR(IF(-SUM(X$20:X702)+X$15&lt;0.000001,0,IF($C703&gt;='H-32A-WP06 - Debt Service'!T$24,'H-32A-WP06 - Debt Service'!T$27/12,0)),"-")</f>
        <v>0</v>
      </c>
      <c r="Y703" s="261">
        <f>IFERROR(IF(-SUM(Y$20:Y702)+Y$15&lt;0.000001,0,IF($C703&gt;='H-32A-WP06 - Debt Service'!#REF!,'H-32A-WP06 - Debt Service'!#REF!/12,0)),"-")</f>
        <v>0</v>
      </c>
      <c r="Z703" s="261">
        <f>IFERROR(IF(-SUM(Z$20:Z702)+Z$15&lt;0.000001,0,IF($C703&gt;='H-32A-WP06 - Debt Service'!S$24,'H-32A-WP06 - Debt Service'!S$27/12,0)),"-")</f>
        <v>0</v>
      </c>
      <c r="AA703" s="261">
        <f>IFERROR(IF(-SUM(AA$20:AA702)+AA$15&lt;0.000001,0,IF($C703&gt;='H-32A-WP06 - Debt Service'!R$24,'H-32A-WP06 - Debt Service'!R$27/12,0)),"-")</f>
        <v>0</v>
      </c>
      <c r="AB703" s="261">
        <f>IFERROR(IF(-SUM(AB$20:AB702)+AB$15&lt;0.000001,0,IF($C703&gt;='H-32A-WP06 - Debt Service'!P$24,'H-32A-WP06 - Debt Service'!P$27/12,0)),"-")</f>
        <v>0</v>
      </c>
      <c r="AC703" s="261">
        <f>IFERROR(IF(-SUM(AC$20:AC702)+AC$15&lt;0.000001,0,IF($C703&gt;='H-32A-WP06 - Debt Service'!#REF!,'H-32A-WP06 - Debt Service'!#REF!/12,0)),"-")</f>
        <v>0</v>
      </c>
      <c r="AD703" s="261">
        <f>IFERROR(IF(-SUM(AD$20:AD702)+AD$15&lt;0.000001,0,IF($C703&gt;='H-32A-WP06 - Debt Service'!#REF!,'H-32A-WP06 - Debt Service'!#REF!/12,0)),"-")</f>
        <v>0</v>
      </c>
      <c r="AE703" s="261">
        <f>IFERROR(IF(-SUM(AE$20:AE702)+AE$15&lt;0.000001,0,IF($C703&gt;='H-32A-WP06 - Debt Service'!#REF!,'H-32A-WP06 - Debt Service'!#REF!/12,0)),"-")</f>
        <v>0</v>
      </c>
      <c r="AF703" s="261">
        <f>IFERROR(IF(-SUM(AF$20:AF702)+AF$15&lt;0.000001,0,IF($C703&gt;='H-32A-WP06 - Debt Service'!#REF!,'H-32A-WP06 - Debt Service'!#REF!/12,0)),"-")</f>
        <v>0</v>
      </c>
      <c r="AH703" s="252">
        <f t="shared" si="44"/>
        <v>2075</v>
      </c>
      <c r="AI703" s="273">
        <f t="shared" si="46"/>
        <v>64254</v>
      </c>
      <c r="AJ703" s="273"/>
      <c r="AK703" s="261" t="str">
        <f>IFERROR(IF(-SUM(AK$20:AK702)+AK$15&lt;0.000001,0,IF($C703&gt;='H-32A-WP06 - Debt Service'!AH$24,'H-32A-WP06 - Debt Service'!AH$27/12,0)),"-")</f>
        <v>-</v>
      </c>
      <c r="AL703" s="261">
        <f>IFERROR(IF(-SUM(AL$20:AL702)+AL$15&lt;0.000001,0,IF($C703&gt;='H-32A-WP06 - Debt Service'!AI$24,'H-32A-WP06 - Debt Service'!AI$27/12,0)),"-")</f>
        <v>0</v>
      </c>
      <c r="AM703" s="261">
        <f>IFERROR(IF(-SUM(AM$20:AM702)+AM$15&lt;0.000001,0,IF($C703&gt;='H-32A-WP06 - Debt Service'!AJ$24,'H-32A-WP06 - Debt Service'!AJ$27/12,0)),"-")</f>
        <v>0</v>
      </c>
      <c r="AN703" s="261">
        <f>IFERROR(IF(-SUM(AN$20:AN702)+AN$15&lt;0.000001,0,IF($C703&gt;='H-32A-WP06 - Debt Service'!AK$24,'H-32A-WP06 - Debt Service'!AK$27/12,0)),"-")</f>
        <v>0</v>
      </c>
      <c r="AO703" s="261">
        <f>IFERROR(IF(-SUM(AO$20:AO702)+AO$15&lt;0.000001,0,IF($C703&gt;='H-32A-WP06 - Debt Service'!AL$24,'H-32A-WP06 - Debt Service'!AL$27/12,0)),"-")</f>
        <v>0</v>
      </c>
      <c r="AP703" s="261">
        <f>IFERROR(IF(-SUM(AP$20:AP702)+AP$15&lt;0.000001,0,IF($C703&gt;='H-32A-WP06 - Debt Service'!AM$24,'H-32A-WP06 - Debt Service'!AM$27/12,0)),"-")</f>
        <v>0</v>
      </c>
      <c r="AQ703" s="261">
        <f>IFERROR(IF(-SUM(AQ$20:AQ702)+AQ$15&lt;0.000001,0,IF($C703&gt;='H-32A-WP06 - Debt Service'!AN$24,'H-32A-WP06 - Debt Service'!AN$27/12,0)),"-")</f>
        <v>0</v>
      </c>
      <c r="AR703" s="261">
        <f>IFERROR(IF(-SUM(AR$20:AR702)+AR$15&lt;0.000001,0,IF($C703&gt;='H-32A-WP06 - Debt Service'!AO$24,'H-32A-WP06 - Debt Service'!AO$27/12,0)),"-")</f>
        <v>0</v>
      </c>
      <c r="AS703" s="261">
        <f>IFERROR(IF(-SUM(AS$20:AS702)+AS$15&lt;0.000001,0,IF($C703&gt;='H-32A-WP06 - Debt Service'!AP$24,'H-32A-WP06 - Debt Service'!AP$27/12,0)),"-")</f>
        <v>0</v>
      </c>
      <c r="AT703" s="261">
        <f>IFERROR(IF(-SUM(AT$20:AT702)+AT$15&lt;0.000001,0,IF($C703&gt;='H-32A-WP06 - Debt Service'!AQ$24,'H-32A-WP06 - Debt Service'!AQ$27/12,0)),"-")</f>
        <v>0</v>
      </c>
    </row>
    <row r="704" spans="2:46" x14ac:dyDescent="0.35">
      <c r="B704" s="252">
        <f t="shared" si="43"/>
        <v>2076</v>
      </c>
      <c r="C704" s="273">
        <f t="shared" si="45"/>
        <v>64285</v>
      </c>
      <c r="D704" s="273"/>
      <c r="E704" s="261">
        <f>IFERROR(IF(-SUM(E$20:E703)+E$15&lt;0.000001,0,IF($C704&gt;='H-32A-WP06 - Debt Service'!C$24,'H-32A-WP06 - Debt Service'!C$27/12,0)),"-")</f>
        <v>0</v>
      </c>
      <c r="F704" s="261">
        <f>IFERROR(IF(-SUM(F$20:F703)+F$15&lt;0.000001,0,IF($C704&gt;='H-32A-WP06 - Debt Service'!D$24,'H-32A-WP06 - Debt Service'!D$27/12,0)),"-")</f>
        <v>0</v>
      </c>
      <c r="G704" s="261">
        <f>IFERROR(IF(-SUM(G$20:G703)+G$15&lt;0.000001,0,IF($C704&gt;='H-32A-WP06 - Debt Service'!E$24,'H-32A-WP06 - Debt Service'!E$27/12,0)),"-")</f>
        <v>0</v>
      </c>
      <c r="H704" s="261">
        <f>IFERROR(IF(-SUM(H$20:H703)+H$15&lt;0.000001,0,IF($C704&gt;='H-32A-WP06 - Debt Service'!F$24,'H-32A-WP06 - Debt Service'!F$27/12,0)),"-")</f>
        <v>0</v>
      </c>
      <c r="I704" s="261">
        <f>IFERROR(IF(-SUM(I$20:I703)+I$15&lt;0.000001,0,IF($C704&gt;='H-32A-WP06 - Debt Service'!G$24,'H-32A-WP06 - Debt Service'!G$27/12,0)),"-")</f>
        <v>0</v>
      </c>
      <c r="J704" s="261">
        <f>IFERROR(IF(-SUM(J$20:J703)+J$15&lt;0.000001,0,IF($C704&gt;='H-32A-WP06 - Debt Service'!H$24,'H-32A-WP06 - Debt Service'!H$27/12,0)),"-")</f>
        <v>0</v>
      </c>
      <c r="K704" s="261">
        <f>IFERROR(IF(-SUM(K$20:K703)+K$15&lt;0.000001,0,IF($C704&gt;='H-32A-WP06 - Debt Service'!I$24,'H-32A-WP06 - Debt Service'!I$27/12,0)),"-")</f>
        <v>0</v>
      </c>
      <c r="L704" s="261">
        <f>IFERROR(IF(-SUM(L$20:L703)+L$15&lt;0.000001,0,IF($C704&gt;='H-32A-WP06 - Debt Service'!J$24,'H-32A-WP06 - Debt Service'!J$27/12,0)),"-")</f>
        <v>0</v>
      </c>
      <c r="M704" s="261">
        <f>IFERROR(IF(-SUM(M$20:M703)+M$15&lt;0.000001,0,IF($C704&gt;='H-32A-WP06 - Debt Service'!K$24,'H-32A-WP06 - Debt Service'!K$27/12,0)),"-")</f>
        <v>0</v>
      </c>
      <c r="N704" s="261"/>
      <c r="O704" s="261"/>
      <c r="P704" s="261">
        <f>IFERROR(IF(-SUM(P$20:P703)+P$15&lt;0.000001,0,IF($C704&gt;='H-32A-WP06 - Debt Service'!M$24,'H-32A-WP06 - Debt Service'!M$27/12,0)),"-")</f>
        <v>0</v>
      </c>
      <c r="Q704" s="261">
        <f>IFERROR(IF(-SUM(Q$20:Q703)+Q$15&lt;0.000001,0,IF($C704&gt;='H-32A-WP06 - Debt Service'!L$24,'H-32A-WP06 - Debt Service'!L$27/12,0)),"-")</f>
        <v>0</v>
      </c>
      <c r="R704" s="261">
        <f>IFERROR(IF(-SUM(R$20:R703)+R$15&lt;0.000001,0,IF($C704&gt;='H-32A-WP06 - Debt Service'!S$24,'H-32A-WP06 - Debt Service'!S$27/12,0)),"-")</f>
        <v>0</v>
      </c>
      <c r="S704" s="261">
        <f>IFERROR(IF(-SUM(S$20:S703)+S$15&lt;0.000001,0,IF($C704&gt;='H-32A-WP06 - Debt Service'!O$24,'H-32A-WP06 - Debt Service'!O$27/12,0)),"-")</f>
        <v>0</v>
      </c>
      <c r="T704" s="261">
        <f>IFERROR(IF(-SUM(T$20:T703)+T$15&lt;0.000001,0,IF($C704&gt;='H-32A-WP06 - Debt Service'!#REF!,'H-32A-WP06 - Debt Service'!#REF!/12,0)),"-")</f>
        <v>0</v>
      </c>
      <c r="U704" s="261">
        <f>IFERROR(IF(-SUM(U$20:U703)+U$15&lt;0.000001,0,IF($C704&gt;='H-32A-WP06 - Debt Service'!T$24,'H-32A-WP06 - Debt Service'!T$27/12,0)),"-")</f>
        <v>0</v>
      </c>
      <c r="V704" s="261">
        <f>IFERROR(IF(-SUM(V$20:V703)+V$15&lt;0.000001,0,IF($C704&gt;='H-32A-WP06 - Debt Service'!N$24,'H-32A-WP06 - Debt Service'!N$27/12,0)),"-")</f>
        <v>0</v>
      </c>
      <c r="W704" s="261">
        <f>IFERROR(IF(-SUM(W$20:W703)+W$15&lt;0.000001,0,IF($C704&gt;='H-32A-WP06 - Debt Service'!Q$24,'H-32A-WP06 - Debt Service'!Q$27/12,0)),"-")</f>
        <v>0</v>
      </c>
      <c r="X704" s="261">
        <f>IFERROR(IF(-SUM(X$20:X703)+X$15&lt;0.000001,0,IF($C704&gt;='H-32A-WP06 - Debt Service'!T$24,'H-32A-WP06 - Debt Service'!T$27/12,0)),"-")</f>
        <v>0</v>
      </c>
      <c r="Y704" s="261">
        <f>IFERROR(IF(-SUM(Y$20:Y703)+Y$15&lt;0.000001,0,IF($C704&gt;='H-32A-WP06 - Debt Service'!#REF!,'H-32A-WP06 - Debt Service'!#REF!/12,0)),"-")</f>
        <v>0</v>
      </c>
      <c r="Z704" s="261">
        <f>IFERROR(IF(-SUM(Z$20:Z703)+Z$15&lt;0.000001,0,IF($C704&gt;='H-32A-WP06 - Debt Service'!S$24,'H-32A-WP06 - Debt Service'!S$27/12,0)),"-")</f>
        <v>0</v>
      </c>
      <c r="AA704" s="261">
        <f>IFERROR(IF(-SUM(AA$20:AA703)+AA$15&lt;0.000001,0,IF($C704&gt;='H-32A-WP06 - Debt Service'!R$24,'H-32A-WP06 - Debt Service'!R$27/12,0)),"-")</f>
        <v>0</v>
      </c>
      <c r="AB704" s="261">
        <f>IFERROR(IF(-SUM(AB$20:AB703)+AB$15&lt;0.000001,0,IF($C704&gt;='H-32A-WP06 - Debt Service'!P$24,'H-32A-WP06 - Debt Service'!P$27/12,0)),"-")</f>
        <v>0</v>
      </c>
      <c r="AC704" s="261">
        <f>IFERROR(IF(-SUM(AC$20:AC703)+AC$15&lt;0.000001,0,IF($C704&gt;='H-32A-WP06 - Debt Service'!#REF!,'H-32A-WP06 - Debt Service'!#REF!/12,0)),"-")</f>
        <v>0</v>
      </c>
      <c r="AD704" s="261">
        <f>IFERROR(IF(-SUM(AD$20:AD703)+AD$15&lt;0.000001,0,IF($C704&gt;='H-32A-WP06 - Debt Service'!#REF!,'H-32A-WP06 - Debt Service'!#REF!/12,0)),"-")</f>
        <v>0</v>
      </c>
      <c r="AE704" s="261">
        <f>IFERROR(IF(-SUM(AE$20:AE703)+AE$15&lt;0.000001,0,IF($C704&gt;='H-32A-WP06 - Debt Service'!#REF!,'H-32A-WP06 - Debt Service'!#REF!/12,0)),"-")</f>
        <v>0</v>
      </c>
      <c r="AF704" s="261">
        <f>IFERROR(IF(-SUM(AF$20:AF703)+AF$15&lt;0.000001,0,IF($C704&gt;='H-32A-WP06 - Debt Service'!#REF!,'H-32A-WP06 - Debt Service'!#REF!/12,0)),"-")</f>
        <v>0</v>
      </c>
      <c r="AH704" s="252">
        <f t="shared" si="44"/>
        <v>2076</v>
      </c>
      <c r="AI704" s="273">
        <f t="shared" si="46"/>
        <v>64285</v>
      </c>
      <c r="AJ704" s="273"/>
      <c r="AK704" s="261" t="str">
        <f>IFERROR(IF(-SUM(AK$20:AK703)+AK$15&lt;0.000001,0,IF($C704&gt;='H-32A-WP06 - Debt Service'!AH$24,'H-32A-WP06 - Debt Service'!AH$27/12,0)),"-")</f>
        <v>-</v>
      </c>
      <c r="AL704" s="261">
        <f>IFERROR(IF(-SUM(AL$20:AL703)+AL$15&lt;0.000001,0,IF($C704&gt;='H-32A-WP06 - Debt Service'!AI$24,'H-32A-WP06 - Debt Service'!AI$27/12,0)),"-")</f>
        <v>0</v>
      </c>
      <c r="AM704" s="261">
        <f>IFERROR(IF(-SUM(AM$20:AM703)+AM$15&lt;0.000001,0,IF($C704&gt;='H-32A-WP06 - Debt Service'!AJ$24,'H-32A-WP06 - Debt Service'!AJ$27/12,0)),"-")</f>
        <v>0</v>
      </c>
      <c r="AN704" s="261">
        <f>IFERROR(IF(-SUM(AN$20:AN703)+AN$15&lt;0.000001,0,IF($C704&gt;='H-32A-WP06 - Debt Service'!AK$24,'H-32A-WP06 - Debt Service'!AK$27/12,0)),"-")</f>
        <v>0</v>
      </c>
      <c r="AO704" s="261">
        <f>IFERROR(IF(-SUM(AO$20:AO703)+AO$15&lt;0.000001,0,IF($C704&gt;='H-32A-WP06 - Debt Service'!AL$24,'H-32A-WP06 - Debt Service'!AL$27/12,0)),"-")</f>
        <v>0</v>
      </c>
      <c r="AP704" s="261">
        <f>IFERROR(IF(-SUM(AP$20:AP703)+AP$15&lt;0.000001,0,IF($C704&gt;='H-32A-WP06 - Debt Service'!AM$24,'H-32A-WP06 - Debt Service'!AM$27/12,0)),"-")</f>
        <v>0</v>
      </c>
      <c r="AQ704" s="261">
        <f>IFERROR(IF(-SUM(AQ$20:AQ703)+AQ$15&lt;0.000001,0,IF($C704&gt;='H-32A-WP06 - Debt Service'!AN$24,'H-32A-WP06 - Debt Service'!AN$27/12,0)),"-")</f>
        <v>0</v>
      </c>
      <c r="AR704" s="261">
        <f>IFERROR(IF(-SUM(AR$20:AR703)+AR$15&lt;0.000001,0,IF($C704&gt;='H-32A-WP06 - Debt Service'!AO$24,'H-32A-WP06 - Debt Service'!AO$27/12,0)),"-")</f>
        <v>0</v>
      </c>
      <c r="AS704" s="261">
        <f>IFERROR(IF(-SUM(AS$20:AS703)+AS$15&lt;0.000001,0,IF($C704&gt;='H-32A-WP06 - Debt Service'!AP$24,'H-32A-WP06 - Debt Service'!AP$27/12,0)),"-")</f>
        <v>0</v>
      </c>
      <c r="AT704" s="261">
        <f>IFERROR(IF(-SUM(AT$20:AT703)+AT$15&lt;0.000001,0,IF($C704&gt;='H-32A-WP06 - Debt Service'!AQ$24,'H-32A-WP06 - Debt Service'!AQ$27/12,0)),"-")</f>
        <v>0</v>
      </c>
    </row>
    <row r="705" spans="2:46" x14ac:dyDescent="0.35">
      <c r="B705" s="252">
        <f t="shared" si="43"/>
        <v>2076</v>
      </c>
      <c r="C705" s="273">
        <f t="shared" si="45"/>
        <v>64316</v>
      </c>
      <c r="D705" s="273"/>
      <c r="E705" s="261">
        <f>IFERROR(IF(-SUM(E$20:E704)+E$15&lt;0.000001,0,IF($C705&gt;='H-32A-WP06 - Debt Service'!C$24,'H-32A-WP06 - Debt Service'!C$27/12,0)),"-")</f>
        <v>0</v>
      </c>
      <c r="F705" s="261">
        <f>IFERROR(IF(-SUM(F$20:F704)+F$15&lt;0.000001,0,IF($C705&gt;='H-32A-WP06 - Debt Service'!D$24,'H-32A-WP06 - Debt Service'!D$27/12,0)),"-")</f>
        <v>0</v>
      </c>
      <c r="G705" s="261">
        <f>IFERROR(IF(-SUM(G$20:G704)+G$15&lt;0.000001,0,IF($C705&gt;='H-32A-WP06 - Debt Service'!E$24,'H-32A-WP06 - Debt Service'!E$27/12,0)),"-")</f>
        <v>0</v>
      </c>
      <c r="H705" s="261">
        <f>IFERROR(IF(-SUM(H$20:H704)+H$15&lt;0.000001,0,IF($C705&gt;='H-32A-WP06 - Debt Service'!F$24,'H-32A-WP06 - Debt Service'!F$27/12,0)),"-")</f>
        <v>0</v>
      </c>
      <c r="I705" s="261">
        <f>IFERROR(IF(-SUM(I$20:I704)+I$15&lt;0.000001,0,IF($C705&gt;='H-32A-WP06 - Debt Service'!G$24,'H-32A-WP06 - Debt Service'!G$27/12,0)),"-")</f>
        <v>0</v>
      </c>
      <c r="J705" s="261">
        <f>IFERROR(IF(-SUM(J$20:J704)+J$15&lt;0.000001,0,IF($C705&gt;='H-32A-WP06 - Debt Service'!H$24,'H-32A-WP06 - Debt Service'!H$27/12,0)),"-")</f>
        <v>0</v>
      </c>
      <c r="K705" s="261">
        <f>IFERROR(IF(-SUM(K$20:K704)+K$15&lt;0.000001,0,IF($C705&gt;='H-32A-WP06 - Debt Service'!I$24,'H-32A-WP06 - Debt Service'!I$27/12,0)),"-")</f>
        <v>0</v>
      </c>
      <c r="L705" s="261">
        <f>IFERROR(IF(-SUM(L$20:L704)+L$15&lt;0.000001,0,IF($C705&gt;='H-32A-WP06 - Debt Service'!J$24,'H-32A-WP06 - Debt Service'!J$27/12,0)),"-")</f>
        <v>0</v>
      </c>
      <c r="M705" s="261">
        <f>IFERROR(IF(-SUM(M$20:M704)+M$15&lt;0.000001,0,IF($C705&gt;='H-32A-WP06 - Debt Service'!K$24,'H-32A-WP06 - Debt Service'!K$27/12,0)),"-")</f>
        <v>0</v>
      </c>
      <c r="N705" s="261"/>
      <c r="O705" s="261"/>
      <c r="P705" s="261">
        <f>IFERROR(IF(-SUM(P$20:P704)+P$15&lt;0.000001,0,IF($C705&gt;='H-32A-WP06 - Debt Service'!M$24,'H-32A-WP06 - Debt Service'!M$27/12,0)),"-")</f>
        <v>0</v>
      </c>
      <c r="Q705" s="261">
        <f>IFERROR(IF(-SUM(Q$20:Q704)+Q$15&lt;0.000001,0,IF($C705&gt;='H-32A-WP06 - Debt Service'!L$24,'H-32A-WP06 - Debt Service'!L$27/12,0)),"-")</f>
        <v>0</v>
      </c>
      <c r="R705" s="261">
        <f>IFERROR(IF(-SUM(R$20:R704)+R$15&lt;0.000001,0,IF($C705&gt;='H-32A-WP06 - Debt Service'!S$24,'H-32A-WP06 - Debt Service'!S$27/12,0)),"-")</f>
        <v>0</v>
      </c>
      <c r="S705" s="261">
        <f>IFERROR(IF(-SUM(S$20:S704)+S$15&lt;0.000001,0,IF($C705&gt;='H-32A-WP06 - Debt Service'!O$24,'H-32A-WP06 - Debt Service'!O$27/12,0)),"-")</f>
        <v>0</v>
      </c>
      <c r="T705" s="261">
        <f>IFERROR(IF(-SUM(T$20:T704)+T$15&lt;0.000001,0,IF($C705&gt;='H-32A-WP06 - Debt Service'!#REF!,'H-32A-WP06 - Debt Service'!#REF!/12,0)),"-")</f>
        <v>0</v>
      </c>
      <c r="U705" s="261">
        <f>IFERROR(IF(-SUM(U$20:U704)+U$15&lt;0.000001,0,IF($C705&gt;='H-32A-WP06 - Debt Service'!T$24,'H-32A-WP06 - Debt Service'!T$27/12,0)),"-")</f>
        <v>0</v>
      </c>
      <c r="V705" s="261">
        <f>IFERROR(IF(-SUM(V$20:V704)+V$15&lt;0.000001,0,IF($C705&gt;='H-32A-WP06 - Debt Service'!N$24,'H-32A-WP06 - Debt Service'!N$27/12,0)),"-")</f>
        <v>0</v>
      </c>
      <c r="W705" s="261">
        <f>IFERROR(IF(-SUM(W$20:W704)+W$15&lt;0.000001,0,IF($C705&gt;='H-32A-WP06 - Debt Service'!Q$24,'H-32A-WP06 - Debt Service'!Q$27/12,0)),"-")</f>
        <v>0</v>
      </c>
      <c r="X705" s="261">
        <f>IFERROR(IF(-SUM(X$20:X704)+X$15&lt;0.000001,0,IF($C705&gt;='H-32A-WP06 - Debt Service'!T$24,'H-32A-WP06 - Debt Service'!T$27/12,0)),"-")</f>
        <v>0</v>
      </c>
      <c r="Y705" s="261">
        <f>IFERROR(IF(-SUM(Y$20:Y704)+Y$15&lt;0.000001,0,IF($C705&gt;='H-32A-WP06 - Debt Service'!#REF!,'H-32A-WP06 - Debt Service'!#REF!/12,0)),"-")</f>
        <v>0</v>
      </c>
      <c r="Z705" s="261">
        <f>IFERROR(IF(-SUM(Z$20:Z704)+Z$15&lt;0.000001,0,IF($C705&gt;='H-32A-WP06 - Debt Service'!S$24,'H-32A-WP06 - Debt Service'!S$27/12,0)),"-")</f>
        <v>0</v>
      </c>
      <c r="AA705" s="261">
        <f>IFERROR(IF(-SUM(AA$20:AA704)+AA$15&lt;0.000001,0,IF($C705&gt;='H-32A-WP06 - Debt Service'!R$24,'H-32A-WP06 - Debt Service'!R$27/12,0)),"-")</f>
        <v>0</v>
      </c>
      <c r="AB705" s="261">
        <f>IFERROR(IF(-SUM(AB$20:AB704)+AB$15&lt;0.000001,0,IF($C705&gt;='H-32A-WP06 - Debt Service'!P$24,'H-32A-WP06 - Debt Service'!P$27/12,0)),"-")</f>
        <v>0</v>
      </c>
      <c r="AC705" s="261">
        <f>IFERROR(IF(-SUM(AC$20:AC704)+AC$15&lt;0.000001,0,IF($C705&gt;='H-32A-WP06 - Debt Service'!#REF!,'H-32A-WP06 - Debt Service'!#REF!/12,0)),"-")</f>
        <v>0</v>
      </c>
      <c r="AD705" s="261">
        <f>IFERROR(IF(-SUM(AD$20:AD704)+AD$15&lt;0.000001,0,IF($C705&gt;='H-32A-WP06 - Debt Service'!#REF!,'H-32A-WP06 - Debt Service'!#REF!/12,0)),"-")</f>
        <v>0</v>
      </c>
      <c r="AE705" s="261">
        <f>IFERROR(IF(-SUM(AE$20:AE704)+AE$15&lt;0.000001,0,IF($C705&gt;='H-32A-WP06 - Debt Service'!#REF!,'H-32A-WP06 - Debt Service'!#REF!/12,0)),"-")</f>
        <v>0</v>
      </c>
      <c r="AF705" s="261">
        <f>IFERROR(IF(-SUM(AF$20:AF704)+AF$15&lt;0.000001,0,IF($C705&gt;='H-32A-WP06 - Debt Service'!#REF!,'H-32A-WP06 - Debt Service'!#REF!/12,0)),"-")</f>
        <v>0</v>
      </c>
      <c r="AH705" s="252">
        <f t="shared" si="44"/>
        <v>2076</v>
      </c>
      <c r="AI705" s="273">
        <f t="shared" si="46"/>
        <v>64316</v>
      </c>
      <c r="AJ705" s="273"/>
      <c r="AK705" s="261" t="str">
        <f>IFERROR(IF(-SUM(AK$20:AK704)+AK$15&lt;0.000001,0,IF($C705&gt;='H-32A-WP06 - Debt Service'!AH$24,'H-32A-WP06 - Debt Service'!AH$27/12,0)),"-")</f>
        <v>-</v>
      </c>
      <c r="AL705" s="261">
        <f>IFERROR(IF(-SUM(AL$20:AL704)+AL$15&lt;0.000001,0,IF($C705&gt;='H-32A-WP06 - Debt Service'!AI$24,'H-32A-WP06 - Debt Service'!AI$27/12,0)),"-")</f>
        <v>0</v>
      </c>
      <c r="AM705" s="261">
        <f>IFERROR(IF(-SUM(AM$20:AM704)+AM$15&lt;0.000001,0,IF($C705&gt;='H-32A-WP06 - Debt Service'!AJ$24,'H-32A-WP06 - Debt Service'!AJ$27/12,0)),"-")</f>
        <v>0</v>
      </c>
      <c r="AN705" s="261">
        <f>IFERROR(IF(-SUM(AN$20:AN704)+AN$15&lt;0.000001,0,IF($C705&gt;='H-32A-WP06 - Debt Service'!AK$24,'H-32A-WP06 - Debt Service'!AK$27/12,0)),"-")</f>
        <v>0</v>
      </c>
      <c r="AO705" s="261">
        <f>IFERROR(IF(-SUM(AO$20:AO704)+AO$15&lt;0.000001,0,IF($C705&gt;='H-32A-WP06 - Debt Service'!AL$24,'H-32A-WP06 - Debt Service'!AL$27/12,0)),"-")</f>
        <v>0</v>
      </c>
      <c r="AP705" s="261">
        <f>IFERROR(IF(-SUM(AP$20:AP704)+AP$15&lt;0.000001,0,IF($C705&gt;='H-32A-WP06 - Debt Service'!AM$24,'H-32A-WP06 - Debt Service'!AM$27/12,0)),"-")</f>
        <v>0</v>
      </c>
      <c r="AQ705" s="261">
        <f>IFERROR(IF(-SUM(AQ$20:AQ704)+AQ$15&lt;0.000001,0,IF($C705&gt;='H-32A-WP06 - Debt Service'!AN$24,'H-32A-WP06 - Debt Service'!AN$27/12,0)),"-")</f>
        <v>0</v>
      </c>
      <c r="AR705" s="261">
        <f>IFERROR(IF(-SUM(AR$20:AR704)+AR$15&lt;0.000001,0,IF($C705&gt;='H-32A-WP06 - Debt Service'!AO$24,'H-32A-WP06 - Debt Service'!AO$27/12,0)),"-")</f>
        <v>0</v>
      </c>
      <c r="AS705" s="261">
        <f>IFERROR(IF(-SUM(AS$20:AS704)+AS$15&lt;0.000001,0,IF($C705&gt;='H-32A-WP06 - Debt Service'!AP$24,'H-32A-WP06 - Debt Service'!AP$27/12,0)),"-")</f>
        <v>0</v>
      </c>
      <c r="AT705" s="261">
        <f>IFERROR(IF(-SUM(AT$20:AT704)+AT$15&lt;0.000001,0,IF($C705&gt;='H-32A-WP06 - Debt Service'!AQ$24,'H-32A-WP06 - Debt Service'!AQ$27/12,0)),"-")</f>
        <v>0</v>
      </c>
    </row>
    <row r="706" spans="2:46" x14ac:dyDescent="0.35">
      <c r="B706" s="252">
        <f t="shared" si="43"/>
        <v>2076</v>
      </c>
      <c r="C706" s="273">
        <f t="shared" si="45"/>
        <v>64345</v>
      </c>
      <c r="D706" s="273"/>
      <c r="E706" s="261">
        <f>IFERROR(IF(-SUM(E$20:E705)+E$15&lt;0.000001,0,IF($C706&gt;='H-32A-WP06 - Debt Service'!C$24,'H-32A-WP06 - Debt Service'!C$27/12,0)),"-")</f>
        <v>0</v>
      </c>
      <c r="F706" s="261">
        <f>IFERROR(IF(-SUM(F$20:F705)+F$15&lt;0.000001,0,IF($C706&gt;='H-32A-WP06 - Debt Service'!D$24,'H-32A-WP06 - Debt Service'!D$27/12,0)),"-")</f>
        <v>0</v>
      </c>
      <c r="G706" s="261">
        <f>IFERROR(IF(-SUM(G$20:G705)+G$15&lt;0.000001,0,IF($C706&gt;='H-32A-WP06 - Debt Service'!E$24,'H-32A-WP06 - Debt Service'!E$27/12,0)),"-")</f>
        <v>0</v>
      </c>
      <c r="H706" s="261">
        <f>IFERROR(IF(-SUM(H$20:H705)+H$15&lt;0.000001,0,IF($C706&gt;='H-32A-WP06 - Debt Service'!F$24,'H-32A-WP06 - Debt Service'!F$27/12,0)),"-")</f>
        <v>0</v>
      </c>
      <c r="I706" s="261">
        <f>IFERROR(IF(-SUM(I$20:I705)+I$15&lt;0.000001,0,IF($C706&gt;='H-32A-WP06 - Debt Service'!G$24,'H-32A-WP06 - Debt Service'!G$27/12,0)),"-")</f>
        <v>0</v>
      </c>
      <c r="J706" s="261">
        <f>IFERROR(IF(-SUM(J$20:J705)+J$15&lt;0.000001,0,IF($C706&gt;='H-32A-WP06 - Debt Service'!H$24,'H-32A-WP06 - Debt Service'!H$27/12,0)),"-")</f>
        <v>0</v>
      </c>
      <c r="K706" s="261">
        <f>IFERROR(IF(-SUM(K$20:K705)+K$15&lt;0.000001,0,IF($C706&gt;='H-32A-WP06 - Debt Service'!I$24,'H-32A-WP06 - Debt Service'!I$27/12,0)),"-")</f>
        <v>0</v>
      </c>
      <c r="L706" s="261">
        <f>IFERROR(IF(-SUM(L$20:L705)+L$15&lt;0.000001,0,IF($C706&gt;='H-32A-WP06 - Debt Service'!J$24,'H-32A-WP06 - Debt Service'!J$27/12,0)),"-")</f>
        <v>0</v>
      </c>
      <c r="M706" s="261">
        <f>IFERROR(IF(-SUM(M$20:M705)+M$15&lt;0.000001,0,IF($C706&gt;='H-32A-WP06 - Debt Service'!K$24,'H-32A-WP06 - Debt Service'!K$27/12,0)),"-")</f>
        <v>0</v>
      </c>
      <c r="N706" s="261"/>
      <c r="O706" s="261"/>
      <c r="P706" s="261">
        <f>IFERROR(IF(-SUM(P$20:P705)+P$15&lt;0.000001,0,IF($C706&gt;='H-32A-WP06 - Debt Service'!M$24,'H-32A-WP06 - Debt Service'!M$27/12,0)),"-")</f>
        <v>0</v>
      </c>
      <c r="Q706" s="261">
        <f>IFERROR(IF(-SUM(Q$20:Q705)+Q$15&lt;0.000001,0,IF($C706&gt;='H-32A-WP06 - Debt Service'!L$24,'H-32A-WP06 - Debt Service'!L$27/12,0)),"-")</f>
        <v>0</v>
      </c>
      <c r="R706" s="261">
        <f>IFERROR(IF(-SUM(R$20:R705)+R$15&lt;0.000001,0,IF($C706&gt;='H-32A-WP06 - Debt Service'!S$24,'H-32A-WP06 - Debt Service'!S$27/12,0)),"-")</f>
        <v>0</v>
      </c>
      <c r="S706" s="261">
        <f>IFERROR(IF(-SUM(S$20:S705)+S$15&lt;0.000001,0,IF($C706&gt;='H-32A-WP06 - Debt Service'!O$24,'H-32A-WP06 - Debt Service'!O$27/12,0)),"-")</f>
        <v>0</v>
      </c>
      <c r="T706" s="261">
        <f>IFERROR(IF(-SUM(T$20:T705)+T$15&lt;0.000001,0,IF($C706&gt;='H-32A-WP06 - Debt Service'!#REF!,'H-32A-WP06 - Debt Service'!#REF!/12,0)),"-")</f>
        <v>0</v>
      </c>
      <c r="U706" s="261">
        <f>IFERROR(IF(-SUM(U$20:U705)+U$15&lt;0.000001,0,IF($C706&gt;='H-32A-WP06 - Debt Service'!T$24,'H-32A-WP06 - Debt Service'!T$27/12,0)),"-")</f>
        <v>0</v>
      </c>
      <c r="V706" s="261">
        <f>IFERROR(IF(-SUM(V$20:V705)+V$15&lt;0.000001,0,IF($C706&gt;='H-32A-WP06 - Debt Service'!N$24,'H-32A-WP06 - Debt Service'!N$27/12,0)),"-")</f>
        <v>0</v>
      </c>
      <c r="W706" s="261">
        <f>IFERROR(IF(-SUM(W$20:W705)+W$15&lt;0.000001,0,IF($C706&gt;='H-32A-WP06 - Debt Service'!Q$24,'H-32A-WP06 - Debt Service'!Q$27/12,0)),"-")</f>
        <v>0</v>
      </c>
      <c r="X706" s="261">
        <f>IFERROR(IF(-SUM(X$20:X705)+X$15&lt;0.000001,0,IF($C706&gt;='H-32A-WP06 - Debt Service'!T$24,'H-32A-WP06 - Debt Service'!T$27/12,0)),"-")</f>
        <v>0</v>
      </c>
      <c r="Y706" s="261">
        <f>IFERROR(IF(-SUM(Y$20:Y705)+Y$15&lt;0.000001,0,IF($C706&gt;='H-32A-WP06 - Debt Service'!#REF!,'H-32A-WP06 - Debt Service'!#REF!/12,0)),"-")</f>
        <v>0</v>
      </c>
      <c r="Z706" s="261">
        <f>IFERROR(IF(-SUM(Z$20:Z705)+Z$15&lt;0.000001,0,IF($C706&gt;='H-32A-WP06 - Debt Service'!S$24,'H-32A-WP06 - Debt Service'!S$27/12,0)),"-")</f>
        <v>0</v>
      </c>
      <c r="AA706" s="261">
        <f>IFERROR(IF(-SUM(AA$20:AA705)+AA$15&lt;0.000001,0,IF($C706&gt;='H-32A-WP06 - Debt Service'!R$24,'H-32A-WP06 - Debt Service'!R$27/12,0)),"-")</f>
        <v>0</v>
      </c>
      <c r="AB706" s="261">
        <f>IFERROR(IF(-SUM(AB$20:AB705)+AB$15&lt;0.000001,0,IF($C706&gt;='H-32A-WP06 - Debt Service'!P$24,'H-32A-WP06 - Debt Service'!P$27/12,0)),"-")</f>
        <v>0</v>
      </c>
      <c r="AC706" s="261">
        <f>IFERROR(IF(-SUM(AC$20:AC705)+AC$15&lt;0.000001,0,IF($C706&gt;='H-32A-WP06 - Debt Service'!#REF!,'H-32A-WP06 - Debt Service'!#REF!/12,0)),"-")</f>
        <v>0</v>
      </c>
      <c r="AD706" s="261">
        <f>IFERROR(IF(-SUM(AD$20:AD705)+AD$15&lt;0.000001,0,IF($C706&gt;='H-32A-WP06 - Debt Service'!#REF!,'H-32A-WP06 - Debt Service'!#REF!/12,0)),"-")</f>
        <v>0</v>
      </c>
      <c r="AE706" s="261">
        <f>IFERROR(IF(-SUM(AE$20:AE705)+AE$15&lt;0.000001,0,IF($C706&gt;='H-32A-WP06 - Debt Service'!#REF!,'H-32A-WP06 - Debt Service'!#REF!/12,0)),"-")</f>
        <v>0</v>
      </c>
      <c r="AF706" s="261">
        <f>IFERROR(IF(-SUM(AF$20:AF705)+AF$15&lt;0.000001,0,IF($C706&gt;='H-32A-WP06 - Debt Service'!#REF!,'H-32A-WP06 - Debt Service'!#REF!/12,0)),"-")</f>
        <v>0</v>
      </c>
      <c r="AH706" s="252">
        <f t="shared" si="44"/>
        <v>2076</v>
      </c>
      <c r="AI706" s="273">
        <f t="shared" si="46"/>
        <v>64345</v>
      </c>
      <c r="AJ706" s="273"/>
      <c r="AK706" s="261" t="str">
        <f>IFERROR(IF(-SUM(AK$20:AK705)+AK$15&lt;0.000001,0,IF($C706&gt;='H-32A-WP06 - Debt Service'!AH$24,'H-32A-WP06 - Debt Service'!AH$27/12,0)),"-")</f>
        <v>-</v>
      </c>
      <c r="AL706" s="261">
        <f>IFERROR(IF(-SUM(AL$20:AL705)+AL$15&lt;0.000001,0,IF($C706&gt;='H-32A-WP06 - Debt Service'!AI$24,'H-32A-WP06 - Debt Service'!AI$27/12,0)),"-")</f>
        <v>0</v>
      </c>
      <c r="AM706" s="261">
        <f>IFERROR(IF(-SUM(AM$20:AM705)+AM$15&lt;0.000001,0,IF($C706&gt;='H-32A-WP06 - Debt Service'!AJ$24,'H-32A-WP06 - Debt Service'!AJ$27/12,0)),"-")</f>
        <v>0</v>
      </c>
      <c r="AN706" s="261">
        <f>IFERROR(IF(-SUM(AN$20:AN705)+AN$15&lt;0.000001,0,IF($C706&gt;='H-32A-WP06 - Debt Service'!AK$24,'H-32A-WP06 - Debt Service'!AK$27/12,0)),"-")</f>
        <v>0</v>
      </c>
      <c r="AO706" s="261">
        <f>IFERROR(IF(-SUM(AO$20:AO705)+AO$15&lt;0.000001,0,IF($C706&gt;='H-32A-WP06 - Debt Service'!AL$24,'H-32A-WP06 - Debt Service'!AL$27/12,0)),"-")</f>
        <v>0</v>
      </c>
      <c r="AP706" s="261">
        <f>IFERROR(IF(-SUM(AP$20:AP705)+AP$15&lt;0.000001,0,IF($C706&gt;='H-32A-WP06 - Debt Service'!AM$24,'H-32A-WP06 - Debt Service'!AM$27/12,0)),"-")</f>
        <v>0</v>
      </c>
      <c r="AQ706" s="261">
        <f>IFERROR(IF(-SUM(AQ$20:AQ705)+AQ$15&lt;0.000001,0,IF($C706&gt;='H-32A-WP06 - Debt Service'!AN$24,'H-32A-WP06 - Debt Service'!AN$27/12,0)),"-")</f>
        <v>0</v>
      </c>
      <c r="AR706" s="261">
        <f>IFERROR(IF(-SUM(AR$20:AR705)+AR$15&lt;0.000001,0,IF($C706&gt;='H-32A-WP06 - Debt Service'!AO$24,'H-32A-WP06 - Debt Service'!AO$27/12,0)),"-")</f>
        <v>0</v>
      </c>
      <c r="AS706" s="261">
        <f>IFERROR(IF(-SUM(AS$20:AS705)+AS$15&lt;0.000001,0,IF($C706&gt;='H-32A-WP06 - Debt Service'!AP$24,'H-32A-WP06 - Debt Service'!AP$27/12,0)),"-")</f>
        <v>0</v>
      </c>
      <c r="AT706" s="261">
        <f>IFERROR(IF(-SUM(AT$20:AT705)+AT$15&lt;0.000001,0,IF($C706&gt;='H-32A-WP06 - Debt Service'!AQ$24,'H-32A-WP06 - Debt Service'!AQ$27/12,0)),"-")</f>
        <v>0</v>
      </c>
    </row>
    <row r="707" spans="2:46" x14ac:dyDescent="0.35">
      <c r="B707" s="252">
        <f t="shared" si="43"/>
        <v>2076</v>
      </c>
      <c r="C707" s="273">
        <f t="shared" si="45"/>
        <v>64376</v>
      </c>
      <c r="D707" s="273"/>
      <c r="E707" s="261">
        <f>IFERROR(IF(-SUM(E$20:E706)+E$15&lt;0.000001,0,IF($C707&gt;='H-32A-WP06 - Debt Service'!C$24,'H-32A-WP06 - Debt Service'!C$27/12,0)),"-")</f>
        <v>0</v>
      </c>
      <c r="F707" s="261">
        <f>IFERROR(IF(-SUM(F$20:F706)+F$15&lt;0.000001,0,IF($C707&gt;='H-32A-WP06 - Debt Service'!D$24,'H-32A-WP06 - Debt Service'!D$27/12,0)),"-")</f>
        <v>0</v>
      </c>
      <c r="G707" s="261">
        <f>IFERROR(IF(-SUM(G$20:G706)+G$15&lt;0.000001,0,IF($C707&gt;='H-32A-WP06 - Debt Service'!E$24,'H-32A-WP06 - Debt Service'!E$27/12,0)),"-")</f>
        <v>0</v>
      </c>
      <c r="H707" s="261">
        <f>IFERROR(IF(-SUM(H$20:H706)+H$15&lt;0.000001,0,IF($C707&gt;='H-32A-WP06 - Debt Service'!F$24,'H-32A-WP06 - Debt Service'!F$27/12,0)),"-")</f>
        <v>0</v>
      </c>
      <c r="I707" s="261">
        <f>IFERROR(IF(-SUM(I$20:I706)+I$15&lt;0.000001,0,IF($C707&gt;='H-32A-WP06 - Debt Service'!G$24,'H-32A-WP06 - Debt Service'!G$27/12,0)),"-")</f>
        <v>0</v>
      </c>
      <c r="J707" s="261">
        <f>IFERROR(IF(-SUM(J$20:J706)+J$15&lt;0.000001,0,IF($C707&gt;='H-32A-WP06 - Debt Service'!H$24,'H-32A-WP06 - Debt Service'!H$27/12,0)),"-")</f>
        <v>0</v>
      </c>
      <c r="K707" s="261">
        <f>IFERROR(IF(-SUM(K$20:K706)+K$15&lt;0.000001,0,IF($C707&gt;='H-32A-WP06 - Debt Service'!I$24,'H-32A-WP06 - Debt Service'!I$27/12,0)),"-")</f>
        <v>0</v>
      </c>
      <c r="L707" s="261">
        <f>IFERROR(IF(-SUM(L$20:L706)+L$15&lt;0.000001,0,IF($C707&gt;='H-32A-WP06 - Debt Service'!J$24,'H-32A-WP06 - Debt Service'!J$27/12,0)),"-")</f>
        <v>0</v>
      </c>
      <c r="M707" s="261">
        <f>IFERROR(IF(-SUM(M$20:M706)+M$15&lt;0.000001,0,IF($C707&gt;='H-32A-WP06 - Debt Service'!K$24,'H-32A-WP06 - Debt Service'!K$27/12,0)),"-")</f>
        <v>0</v>
      </c>
      <c r="N707" s="261"/>
      <c r="O707" s="261"/>
      <c r="P707" s="261">
        <f>IFERROR(IF(-SUM(P$20:P706)+P$15&lt;0.000001,0,IF($C707&gt;='H-32A-WP06 - Debt Service'!M$24,'H-32A-WP06 - Debt Service'!M$27/12,0)),"-")</f>
        <v>0</v>
      </c>
      <c r="Q707" s="261">
        <f>IFERROR(IF(-SUM(Q$20:Q706)+Q$15&lt;0.000001,0,IF($C707&gt;='H-32A-WP06 - Debt Service'!L$24,'H-32A-WP06 - Debt Service'!L$27/12,0)),"-")</f>
        <v>0</v>
      </c>
      <c r="R707" s="261">
        <f>IFERROR(IF(-SUM(R$20:R706)+R$15&lt;0.000001,0,IF($C707&gt;='H-32A-WP06 - Debt Service'!S$24,'H-32A-WP06 - Debt Service'!S$27/12,0)),"-")</f>
        <v>0</v>
      </c>
      <c r="S707" s="261">
        <f>IFERROR(IF(-SUM(S$20:S706)+S$15&lt;0.000001,0,IF($C707&gt;='H-32A-WP06 - Debt Service'!O$24,'H-32A-WP06 - Debt Service'!O$27/12,0)),"-")</f>
        <v>0</v>
      </c>
      <c r="T707" s="261">
        <f>IFERROR(IF(-SUM(T$20:T706)+T$15&lt;0.000001,0,IF($C707&gt;='H-32A-WP06 - Debt Service'!#REF!,'H-32A-WP06 - Debt Service'!#REF!/12,0)),"-")</f>
        <v>0</v>
      </c>
      <c r="U707" s="261">
        <f>IFERROR(IF(-SUM(U$20:U706)+U$15&lt;0.000001,0,IF($C707&gt;='H-32A-WP06 - Debt Service'!T$24,'H-32A-WP06 - Debt Service'!T$27/12,0)),"-")</f>
        <v>0</v>
      </c>
      <c r="V707" s="261">
        <f>IFERROR(IF(-SUM(V$20:V706)+V$15&lt;0.000001,0,IF($C707&gt;='H-32A-WP06 - Debt Service'!N$24,'H-32A-WP06 - Debt Service'!N$27/12,0)),"-")</f>
        <v>0</v>
      </c>
      <c r="W707" s="261">
        <f>IFERROR(IF(-SUM(W$20:W706)+W$15&lt;0.000001,0,IF($C707&gt;='H-32A-WP06 - Debt Service'!Q$24,'H-32A-WP06 - Debt Service'!Q$27/12,0)),"-")</f>
        <v>0</v>
      </c>
      <c r="X707" s="261">
        <f>IFERROR(IF(-SUM(X$20:X706)+X$15&lt;0.000001,0,IF($C707&gt;='H-32A-WP06 - Debt Service'!T$24,'H-32A-WP06 - Debt Service'!T$27/12,0)),"-")</f>
        <v>0</v>
      </c>
      <c r="Y707" s="261">
        <f>IFERROR(IF(-SUM(Y$20:Y706)+Y$15&lt;0.000001,0,IF($C707&gt;='H-32A-WP06 - Debt Service'!#REF!,'H-32A-WP06 - Debt Service'!#REF!/12,0)),"-")</f>
        <v>0</v>
      </c>
      <c r="Z707" s="261">
        <f>IFERROR(IF(-SUM(Z$20:Z706)+Z$15&lt;0.000001,0,IF($C707&gt;='H-32A-WP06 - Debt Service'!S$24,'H-32A-WP06 - Debt Service'!S$27/12,0)),"-")</f>
        <v>0</v>
      </c>
      <c r="AA707" s="261">
        <f>IFERROR(IF(-SUM(AA$20:AA706)+AA$15&lt;0.000001,0,IF($C707&gt;='H-32A-WP06 - Debt Service'!R$24,'H-32A-WP06 - Debt Service'!R$27/12,0)),"-")</f>
        <v>0</v>
      </c>
      <c r="AB707" s="261">
        <f>IFERROR(IF(-SUM(AB$20:AB706)+AB$15&lt;0.000001,0,IF($C707&gt;='H-32A-WP06 - Debt Service'!P$24,'H-32A-WP06 - Debt Service'!P$27/12,0)),"-")</f>
        <v>0</v>
      </c>
      <c r="AC707" s="261">
        <f>IFERROR(IF(-SUM(AC$20:AC706)+AC$15&lt;0.000001,0,IF($C707&gt;='H-32A-WP06 - Debt Service'!#REF!,'H-32A-WP06 - Debt Service'!#REF!/12,0)),"-")</f>
        <v>0</v>
      </c>
      <c r="AD707" s="261">
        <f>IFERROR(IF(-SUM(AD$20:AD706)+AD$15&lt;0.000001,0,IF($C707&gt;='H-32A-WP06 - Debt Service'!#REF!,'H-32A-WP06 - Debt Service'!#REF!/12,0)),"-")</f>
        <v>0</v>
      </c>
      <c r="AE707" s="261">
        <f>IFERROR(IF(-SUM(AE$20:AE706)+AE$15&lt;0.000001,0,IF($C707&gt;='H-32A-WP06 - Debt Service'!#REF!,'H-32A-WP06 - Debt Service'!#REF!/12,0)),"-")</f>
        <v>0</v>
      </c>
      <c r="AF707" s="261">
        <f>IFERROR(IF(-SUM(AF$20:AF706)+AF$15&lt;0.000001,0,IF($C707&gt;='H-32A-WP06 - Debt Service'!#REF!,'H-32A-WP06 - Debt Service'!#REF!/12,0)),"-")</f>
        <v>0</v>
      </c>
      <c r="AH707" s="252">
        <f t="shared" si="44"/>
        <v>2076</v>
      </c>
      <c r="AI707" s="273">
        <f t="shared" si="46"/>
        <v>64376</v>
      </c>
      <c r="AJ707" s="273"/>
      <c r="AK707" s="261" t="str">
        <f>IFERROR(IF(-SUM(AK$20:AK706)+AK$15&lt;0.000001,0,IF($C707&gt;='H-32A-WP06 - Debt Service'!AH$24,'H-32A-WP06 - Debt Service'!AH$27/12,0)),"-")</f>
        <v>-</v>
      </c>
      <c r="AL707" s="261">
        <f>IFERROR(IF(-SUM(AL$20:AL706)+AL$15&lt;0.000001,0,IF($C707&gt;='H-32A-WP06 - Debt Service'!AI$24,'H-32A-WP06 - Debt Service'!AI$27/12,0)),"-")</f>
        <v>0</v>
      </c>
      <c r="AM707" s="261">
        <f>IFERROR(IF(-SUM(AM$20:AM706)+AM$15&lt;0.000001,0,IF($C707&gt;='H-32A-WP06 - Debt Service'!AJ$24,'H-32A-WP06 - Debt Service'!AJ$27/12,0)),"-")</f>
        <v>0</v>
      </c>
      <c r="AN707" s="261">
        <f>IFERROR(IF(-SUM(AN$20:AN706)+AN$15&lt;0.000001,0,IF($C707&gt;='H-32A-WP06 - Debt Service'!AK$24,'H-32A-WP06 - Debt Service'!AK$27/12,0)),"-")</f>
        <v>0</v>
      </c>
      <c r="AO707" s="261">
        <f>IFERROR(IF(-SUM(AO$20:AO706)+AO$15&lt;0.000001,0,IF($C707&gt;='H-32A-WP06 - Debt Service'!AL$24,'H-32A-WP06 - Debt Service'!AL$27/12,0)),"-")</f>
        <v>0</v>
      </c>
      <c r="AP707" s="261">
        <f>IFERROR(IF(-SUM(AP$20:AP706)+AP$15&lt;0.000001,0,IF($C707&gt;='H-32A-WP06 - Debt Service'!AM$24,'H-32A-WP06 - Debt Service'!AM$27/12,0)),"-")</f>
        <v>0</v>
      </c>
      <c r="AQ707" s="261">
        <f>IFERROR(IF(-SUM(AQ$20:AQ706)+AQ$15&lt;0.000001,0,IF($C707&gt;='H-32A-WP06 - Debt Service'!AN$24,'H-32A-WP06 - Debt Service'!AN$27/12,0)),"-")</f>
        <v>0</v>
      </c>
      <c r="AR707" s="261">
        <f>IFERROR(IF(-SUM(AR$20:AR706)+AR$15&lt;0.000001,0,IF($C707&gt;='H-32A-WP06 - Debt Service'!AO$24,'H-32A-WP06 - Debt Service'!AO$27/12,0)),"-")</f>
        <v>0</v>
      </c>
      <c r="AS707" s="261">
        <f>IFERROR(IF(-SUM(AS$20:AS706)+AS$15&lt;0.000001,0,IF($C707&gt;='H-32A-WP06 - Debt Service'!AP$24,'H-32A-WP06 - Debt Service'!AP$27/12,0)),"-")</f>
        <v>0</v>
      </c>
      <c r="AT707" s="261">
        <f>IFERROR(IF(-SUM(AT$20:AT706)+AT$15&lt;0.000001,0,IF($C707&gt;='H-32A-WP06 - Debt Service'!AQ$24,'H-32A-WP06 - Debt Service'!AQ$27/12,0)),"-")</f>
        <v>0</v>
      </c>
    </row>
    <row r="708" spans="2:46" x14ac:dyDescent="0.35">
      <c r="B708" s="252">
        <f t="shared" si="43"/>
        <v>2076</v>
      </c>
      <c r="C708" s="273">
        <f t="shared" si="45"/>
        <v>64406</v>
      </c>
      <c r="D708" s="273"/>
      <c r="E708" s="261">
        <f>IFERROR(IF(-SUM(E$20:E707)+E$15&lt;0.000001,0,IF($C708&gt;='H-32A-WP06 - Debt Service'!C$24,'H-32A-WP06 - Debt Service'!C$27/12,0)),"-")</f>
        <v>0</v>
      </c>
      <c r="F708" s="261">
        <f>IFERROR(IF(-SUM(F$20:F707)+F$15&lt;0.000001,0,IF($C708&gt;='H-32A-WP06 - Debt Service'!D$24,'H-32A-WP06 - Debt Service'!D$27/12,0)),"-")</f>
        <v>0</v>
      </c>
      <c r="G708" s="261">
        <f>IFERROR(IF(-SUM(G$20:G707)+G$15&lt;0.000001,0,IF($C708&gt;='H-32A-WP06 - Debt Service'!E$24,'H-32A-WP06 - Debt Service'!E$27/12,0)),"-")</f>
        <v>0</v>
      </c>
      <c r="H708" s="261">
        <f>IFERROR(IF(-SUM(H$20:H707)+H$15&lt;0.000001,0,IF($C708&gt;='H-32A-WP06 - Debt Service'!F$24,'H-32A-WP06 - Debt Service'!F$27/12,0)),"-")</f>
        <v>0</v>
      </c>
      <c r="I708" s="261">
        <f>IFERROR(IF(-SUM(I$20:I707)+I$15&lt;0.000001,0,IF($C708&gt;='H-32A-WP06 - Debt Service'!G$24,'H-32A-WP06 - Debt Service'!G$27/12,0)),"-")</f>
        <v>0</v>
      </c>
      <c r="J708" s="261">
        <f>IFERROR(IF(-SUM(J$20:J707)+J$15&lt;0.000001,0,IF($C708&gt;='H-32A-WP06 - Debt Service'!H$24,'H-32A-WP06 - Debt Service'!H$27/12,0)),"-")</f>
        <v>0</v>
      </c>
      <c r="K708" s="261">
        <f>IFERROR(IF(-SUM(K$20:K707)+K$15&lt;0.000001,0,IF($C708&gt;='H-32A-WP06 - Debt Service'!I$24,'H-32A-WP06 - Debt Service'!I$27/12,0)),"-")</f>
        <v>0</v>
      </c>
      <c r="L708" s="261">
        <f>IFERROR(IF(-SUM(L$20:L707)+L$15&lt;0.000001,0,IF($C708&gt;='H-32A-WP06 - Debt Service'!J$24,'H-32A-WP06 - Debt Service'!J$27/12,0)),"-")</f>
        <v>0</v>
      </c>
      <c r="M708" s="261">
        <f>IFERROR(IF(-SUM(M$20:M707)+M$15&lt;0.000001,0,IF($C708&gt;='H-32A-WP06 - Debt Service'!K$24,'H-32A-WP06 - Debt Service'!K$27/12,0)),"-")</f>
        <v>0</v>
      </c>
      <c r="N708" s="261"/>
      <c r="O708" s="261"/>
      <c r="P708" s="261">
        <f>IFERROR(IF(-SUM(P$20:P707)+P$15&lt;0.000001,0,IF($C708&gt;='H-32A-WP06 - Debt Service'!M$24,'H-32A-WP06 - Debt Service'!M$27/12,0)),"-")</f>
        <v>0</v>
      </c>
      <c r="Q708" s="261">
        <f>IFERROR(IF(-SUM(Q$20:Q707)+Q$15&lt;0.000001,0,IF($C708&gt;='H-32A-WP06 - Debt Service'!L$24,'H-32A-WP06 - Debt Service'!L$27/12,0)),"-")</f>
        <v>0</v>
      </c>
      <c r="R708" s="261">
        <f>IFERROR(IF(-SUM(R$20:R707)+R$15&lt;0.000001,0,IF($C708&gt;='H-32A-WP06 - Debt Service'!S$24,'H-32A-WP06 - Debt Service'!S$27/12,0)),"-")</f>
        <v>0</v>
      </c>
      <c r="S708" s="261">
        <f>IFERROR(IF(-SUM(S$20:S707)+S$15&lt;0.000001,0,IF($C708&gt;='H-32A-WP06 - Debt Service'!O$24,'H-32A-WP06 - Debt Service'!O$27/12,0)),"-")</f>
        <v>0</v>
      </c>
      <c r="T708" s="261">
        <f>IFERROR(IF(-SUM(T$20:T707)+T$15&lt;0.000001,0,IF($C708&gt;='H-32A-WP06 - Debt Service'!#REF!,'H-32A-WP06 - Debt Service'!#REF!/12,0)),"-")</f>
        <v>0</v>
      </c>
      <c r="U708" s="261">
        <f>IFERROR(IF(-SUM(U$20:U707)+U$15&lt;0.000001,0,IF($C708&gt;='H-32A-WP06 - Debt Service'!T$24,'H-32A-WP06 - Debt Service'!T$27/12,0)),"-")</f>
        <v>0</v>
      </c>
      <c r="V708" s="261">
        <f>IFERROR(IF(-SUM(V$20:V707)+V$15&lt;0.000001,0,IF($C708&gt;='H-32A-WP06 - Debt Service'!N$24,'H-32A-WP06 - Debt Service'!N$27/12,0)),"-")</f>
        <v>0</v>
      </c>
      <c r="W708" s="261">
        <f>IFERROR(IF(-SUM(W$20:W707)+W$15&lt;0.000001,0,IF($C708&gt;='H-32A-WP06 - Debt Service'!Q$24,'H-32A-WP06 - Debt Service'!Q$27/12,0)),"-")</f>
        <v>0</v>
      </c>
      <c r="X708" s="261">
        <f>IFERROR(IF(-SUM(X$20:X707)+X$15&lt;0.000001,0,IF($C708&gt;='H-32A-WP06 - Debt Service'!T$24,'H-32A-WP06 - Debt Service'!T$27/12,0)),"-")</f>
        <v>0</v>
      </c>
      <c r="Y708" s="261">
        <f>IFERROR(IF(-SUM(Y$20:Y707)+Y$15&lt;0.000001,0,IF($C708&gt;='H-32A-WP06 - Debt Service'!#REF!,'H-32A-WP06 - Debt Service'!#REF!/12,0)),"-")</f>
        <v>0</v>
      </c>
      <c r="Z708" s="261">
        <f>IFERROR(IF(-SUM(Z$20:Z707)+Z$15&lt;0.000001,0,IF($C708&gt;='H-32A-WP06 - Debt Service'!S$24,'H-32A-WP06 - Debt Service'!S$27/12,0)),"-")</f>
        <v>0</v>
      </c>
      <c r="AA708" s="261">
        <f>IFERROR(IF(-SUM(AA$20:AA707)+AA$15&lt;0.000001,0,IF($C708&gt;='H-32A-WP06 - Debt Service'!R$24,'H-32A-WP06 - Debt Service'!R$27/12,0)),"-")</f>
        <v>0</v>
      </c>
      <c r="AB708" s="261">
        <f>IFERROR(IF(-SUM(AB$20:AB707)+AB$15&lt;0.000001,0,IF($C708&gt;='H-32A-WP06 - Debt Service'!P$24,'H-32A-WP06 - Debt Service'!P$27/12,0)),"-")</f>
        <v>0</v>
      </c>
      <c r="AC708" s="261">
        <f>IFERROR(IF(-SUM(AC$20:AC707)+AC$15&lt;0.000001,0,IF($C708&gt;='H-32A-WP06 - Debt Service'!#REF!,'H-32A-WP06 - Debt Service'!#REF!/12,0)),"-")</f>
        <v>0</v>
      </c>
      <c r="AD708" s="261">
        <f>IFERROR(IF(-SUM(AD$20:AD707)+AD$15&lt;0.000001,0,IF($C708&gt;='H-32A-WP06 - Debt Service'!#REF!,'H-32A-WP06 - Debt Service'!#REF!/12,0)),"-")</f>
        <v>0</v>
      </c>
      <c r="AE708" s="261">
        <f>IFERROR(IF(-SUM(AE$20:AE707)+AE$15&lt;0.000001,0,IF($C708&gt;='H-32A-WP06 - Debt Service'!#REF!,'H-32A-WP06 - Debt Service'!#REF!/12,0)),"-")</f>
        <v>0</v>
      </c>
      <c r="AF708" s="261">
        <f>IFERROR(IF(-SUM(AF$20:AF707)+AF$15&lt;0.000001,0,IF($C708&gt;='H-32A-WP06 - Debt Service'!#REF!,'H-32A-WP06 - Debt Service'!#REF!/12,0)),"-")</f>
        <v>0</v>
      </c>
      <c r="AH708" s="252">
        <f t="shared" si="44"/>
        <v>2076</v>
      </c>
      <c r="AI708" s="273">
        <f t="shared" si="46"/>
        <v>64406</v>
      </c>
      <c r="AJ708" s="273"/>
      <c r="AK708" s="261" t="str">
        <f>IFERROR(IF(-SUM(AK$20:AK707)+AK$15&lt;0.000001,0,IF($C708&gt;='H-32A-WP06 - Debt Service'!AH$24,'H-32A-WP06 - Debt Service'!AH$27/12,0)),"-")</f>
        <v>-</v>
      </c>
      <c r="AL708" s="261">
        <f>IFERROR(IF(-SUM(AL$20:AL707)+AL$15&lt;0.000001,0,IF($C708&gt;='H-32A-WP06 - Debt Service'!AI$24,'H-32A-WP06 - Debt Service'!AI$27/12,0)),"-")</f>
        <v>0</v>
      </c>
      <c r="AM708" s="261">
        <f>IFERROR(IF(-SUM(AM$20:AM707)+AM$15&lt;0.000001,0,IF($C708&gt;='H-32A-WP06 - Debt Service'!AJ$24,'H-32A-WP06 - Debt Service'!AJ$27/12,0)),"-")</f>
        <v>0</v>
      </c>
      <c r="AN708" s="261">
        <f>IFERROR(IF(-SUM(AN$20:AN707)+AN$15&lt;0.000001,0,IF($C708&gt;='H-32A-WP06 - Debt Service'!AK$24,'H-32A-WP06 - Debt Service'!AK$27/12,0)),"-")</f>
        <v>0</v>
      </c>
      <c r="AO708" s="261">
        <f>IFERROR(IF(-SUM(AO$20:AO707)+AO$15&lt;0.000001,0,IF($C708&gt;='H-32A-WP06 - Debt Service'!AL$24,'H-32A-WP06 - Debt Service'!AL$27/12,0)),"-")</f>
        <v>0</v>
      </c>
      <c r="AP708" s="261">
        <f>IFERROR(IF(-SUM(AP$20:AP707)+AP$15&lt;0.000001,0,IF($C708&gt;='H-32A-WP06 - Debt Service'!AM$24,'H-32A-WP06 - Debt Service'!AM$27/12,0)),"-")</f>
        <v>0</v>
      </c>
      <c r="AQ708" s="261">
        <f>IFERROR(IF(-SUM(AQ$20:AQ707)+AQ$15&lt;0.000001,0,IF($C708&gt;='H-32A-WP06 - Debt Service'!AN$24,'H-32A-WP06 - Debt Service'!AN$27/12,0)),"-")</f>
        <v>0</v>
      </c>
      <c r="AR708" s="261">
        <f>IFERROR(IF(-SUM(AR$20:AR707)+AR$15&lt;0.000001,0,IF($C708&gt;='H-32A-WP06 - Debt Service'!AO$24,'H-32A-WP06 - Debt Service'!AO$27/12,0)),"-")</f>
        <v>0</v>
      </c>
      <c r="AS708" s="261">
        <f>IFERROR(IF(-SUM(AS$20:AS707)+AS$15&lt;0.000001,0,IF($C708&gt;='H-32A-WP06 - Debt Service'!AP$24,'H-32A-WP06 - Debt Service'!AP$27/12,0)),"-")</f>
        <v>0</v>
      </c>
      <c r="AT708" s="261">
        <f>IFERROR(IF(-SUM(AT$20:AT707)+AT$15&lt;0.000001,0,IF($C708&gt;='H-32A-WP06 - Debt Service'!AQ$24,'H-32A-WP06 - Debt Service'!AQ$27/12,0)),"-")</f>
        <v>0</v>
      </c>
    </row>
    <row r="709" spans="2:46" x14ac:dyDescent="0.35">
      <c r="B709" s="252">
        <f t="shared" si="43"/>
        <v>2076</v>
      </c>
      <c r="C709" s="273">
        <f t="shared" si="45"/>
        <v>64437</v>
      </c>
      <c r="D709" s="273"/>
      <c r="E709" s="261">
        <f>IFERROR(IF(-SUM(E$20:E708)+E$15&lt;0.000001,0,IF($C709&gt;='H-32A-WP06 - Debt Service'!C$24,'H-32A-WP06 - Debt Service'!C$27/12,0)),"-")</f>
        <v>0</v>
      </c>
      <c r="F709" s="261">
        <f>IFERROR(IF(-SUM(F$20:F708)+F$15&lt;0.000001,0,IF($C709&gt;='H-32A-WP06 - Debt Service'!D$24,'H-32A-WP06 - Debt Service'!D$27/12,0)),"-")</f>
        <v>0</v>
      </c>
      <c r="G709" s="261">
        <f>IFERROR(IF(-SUM(G$20:G708)+G$15&lt;0.000001,0,IF($C709&gt;='H-32A-WP06 - Debt Service'!E$24,'H-32A-WP06 - Debt Service'!E$27/12,0)),"-")</f>
        <v>0</v>
      </c>
      <c r="H709" s="261">
        <f>IFERROR(IF(-SUM(H$20:H708)+H$15&lt;0.000001,0,IF($C709&gt;='H-32A-WP06 - Debt Service'!F$24,'H-32A-WP06 - Debt Service'!F$27/12,0)),"-")</f>
        <v>0</v>
      </c>
      <c r="I709" s="261">
        <f>IFERROR(IF(-SUM(I$20:I708)+I$15&lt;0.000001,0,IF($C709&gt;='H-32A-WP06 - Debt Service'!G$24,'H-32A-WP06 - Debt Service'!G$27/12,0)),"-")</f>
        <v>0</v>
      </c>
      <c r="J709" s="261">
        <f>IFERROR(IF(-SUM(J$20:J708)+J$15&lt;0.000001,0,IF($C709&gt;='H-32A-WP06 - Debt Service'!H$24,'H-32A-WP06 - Debt Service'!H$27/12,0)),"-")</f>
        <v>0</v>
      </c>
      <c r="K709" s="261">
        <f>IFERROR(IF(-SUM(K$20:K708)+K$15&lt;0.000001,0,IF($C709&gt;='H-32A-WP06 - Debt Service'!I$24,'H-32A-WP06 - Debt Service'!I$27/12,0)),"-")</f>
        <v>0</v>
      </c>
      <c r="L709" s="261">
        <f>IFERROR(IF(-SUM(L$20:L708)+L$15&lt;0.000001,0,IF($C709&gt;='H-32A-WP06 - Debt Service'!J$24,'H-32A-WP06 - Debt Service'!J$27/12,0)),"-")</f>
        <v>0</v>
      </c>
      <c r="M709" s="261">
        <f>IFERROR(IF(-SUM(M$20:M708)+M$15&lt;0.000001,0,IF($C709&gt;='H-32A-WP06 - Debt Service'!K$24,'H-32A-WP06 - Debt Service'!K$27/12,0)),"-")</f>
        <v>0</v>
      </c>
      <c r="N709" s="261"/>
      <c r="O709" s="261"/>
      <c r="P709" s="261">
        <f>IFERROR(IF(-SUM(P$20:P708)+P$15&lt;0.000001,0,IF($C709&gt;='H-32A-WP06 - Debt Service'!M$24,'H-32A-WP06 - Debt Service'!M$27/12,0)),"-")</f>
        <v>0</v>
      </c>
      <c r="Q709" s="261">
        <f>IFERROR(IF(-SUM(Q$20:Q708)+Q$15&lt;0.000001,0,IF($C709&gt;='H-32A-WP06 - Debt Service'!L$24,'H-32A-WP06 - Debt Service'!L$27/12,0)),"-")</f>
        <v>0</v>
      </c>
      <c r="R709" s="261">
        <f>IFERROR(IF(-SUM(R$20:R708)+R$15&lt;0.000001,0,IF($C709&gt;='H-32A-WP06 - Debt Service'!S$24,'H-32A-WP06 - Debt Service'!S$27/12,0)),"-")</f>
        <v>0</v>
      </c>
      <c r="S709" s="261">
        <f>IFERROR(IF(-SUM(S$20:S708)+S$15&lt;0.000001,0,IF($C709&gt;='H-32A-WP06 - Debt Service'!O$24,'H-32A-WP06 - Debt Service'!O$27/12,0)),"-")</f>
        <v>0</v>
      </c>
      <c r="T709" s="261">
        <f>IFERROR(IF(-SUM(T$20:T708)+T$15&lt;0.000001,0,IF($C709&gt;='H-32A-WP06 - Debt Service'!#REF!,'H-32A-WP06 - Debt Service'!#REF!/12,0)),"-")</f>
        <v>0</v>
      </c>
      <c r="U709" s="261">
        <f>IFERROR(IF(-SUM(U$20:U708)+U$15&lt;0.000001,0,IF($C709&gt;='H-32A-WP06 - Debt Service'!T$24,'H-32A-WP06 - Debt Service'!T$27/12,0)),"-")</f>
        <v>0</v>
      </c>
      <c r="V709" s="261">
        <f>IFERROR(IF(-SUM(V$20:V708)+V$15&lt;0.000001,0,IF($C709&gt;='H-32A-WP06 - Debt Service'!N$24,'H-32A-WP06 - Debt Service'!N$27/12,0)),"-")</f>
        <v>0</v>
      </c>
      <c r="W709" s="261">
        <f>IFERROR(IF(-SUM(W$20:W708)+W$15&lt;0.000001,0,IF($C709&gt;='H-32A-WP06 - Debt Service'!Q$24,'H-32A-WP06 - Debt Service'!Q$27/12,0)),"-")</f>
        <v>0</v>
      </c>
      <c r="X709" s="261">
        <f>IFERROR(IF(-SUM(X$20:X708)+X$15&lt;0.000001,0,IF($C709&gt;='H-32A-WP06 - Debt Service'!T$24,'H-32A-WP06 - Debt Service'!T$27/12,0)),"-")</f>
        <v>0</v>
      </c>
      <c r="Y709" s="261">
        <f>IFERROR(IF(-SUM(Y$20:Y708)+Y$15&lt;0.000001,0,IF($C709&gt;='H-32A-WP06 - Debt Service'!#REF!,'H-32A-WP06 - Debt Service'!#REF!/12,0)),"-")</f>
        <v>0</v>
      </c>
      <c r="Z709" s="261">
        <f>IFERROR(IF(-SUM(Z$20:Z708)+Z$15&lt;0.000001,0,IF($C709&gt;='H-32A-WP06 - Debt Service'!S$24,'H-32A-WP06 - Debt Service'!S$27/12,0)),"-")</f>
        <v>0</v>
      </c>
      <c r="AA709" s="261">
        <f>IFERROR(IF(-SUM(AA$20:AA708)+AA$15&lt;0.000001,0,IF($C709&gt;='H-32A-WP06 - Debt Service'!R$24,'H-32A-WP06 - Debt Service'!R$27/12,0)),"-")</f>
        <v>0</v>
      </c>
      <c r="AB709" s="261">
        <f>IFERROR(IF(-SUM(AB$20:AB708)+AB$15&lt;0.000001,0,IF($C709&gt;='H-32A-WP06 - Debt Service'!P$24,'H-32A-WP06 - Debt Service'!P$27/12,0)),"-")</f>
        <v>0</v>
      </c>
      <c r="AC709" s="261">
        <f>IFERROR(IF(-SUM(AC$20:AC708)+AC$15&lt;0.000001,0,IF($C709&gt;='H-32A-WP06 - Debt Service'!#REF!,'H-32A-WP06 - Debt Service'!#REF!/12,0)),"-")</f>
        <v>0</v>
      </c>
      <c r="AD709" s="261">
        <f>IFERROR(IF(-SUM(AD$20:AD708)+AD$15&lt;0.000001,0,IF($C709&gt;='H-32A-WP06 - Debt Service'!#REF!,'H-32A-WP06 - Debt Service'!#REF!/12,0)),"-")</f>
        <v>0</v>
      </c>
      <c r="AE709" s="261">
        <f>IFERROR(IF(-SUM(AE$20:AE708)+AE$15&lt;0.000001,0,IF($C709&gt;='H-32A-WP06 - Debt Service'!#REF!,'H-32A-WP06 - Debt Service'!#REF!/12,0)),"-")</f>
        <v>0</v>
      </c>
      <c r="AF709" s="261">
        <f>IFERROR(IF(-SUM(AF$20:AF708)+AF$15&lt;0.000001,0,IF($C709&gt;='H-32A-WP06 - Debt Service'!#REF!,'H-32A-WP06 - Debt Service'!#REF!/12,0)),"-")</f>
        <v>0</v>
      </c>
      <c r="AH709" s="252">
        <f t="shared" si="44"/>
        <v>2076</v>
      </c>
      <c r="AI709" s="273">
        <f t="shared" si="46"/>
        <v>64437</v>
      </c>
      <c r="AJ709" s="273"/>
      <c r="AK709" s="261" t="str">
        <f>IFERROR(IF(-SUM(AK$20:AK708)+AK$15&lt;0.000001,0,IF($C709&gt;='H-32A-WP06 - Debt Service'!AH$24,'H-32A-WP06 - Debt Service'!AH$27/12,0)),"-")</f>
        <v>-</v>
      </c>
      <c r="AL709" s="261">
        <f>IFERROR(IF(-SUM(AL$20:AL708)+AL$15&lt;0.000001,0,IF($C709&gt;='H-32A-WP06 - Debt Service'!AI$24,'H-32A-WP06 - Debt Service'!AI$27/12,0)),"-")</f>
        <v>0</v>
      </c>
      <c r="AM709" s="261">
        <f>IFERROR(IF(-SUM(AM$20:AM708)+AM$15&lt;0.000001,0,IF($C709&gt;='H-32A-WP06 - Debt Service'!AJ$24,'H-32A-WP06 - Debt Service'!AJ$27/12,0)),"-")</f>
        <v>0</v>
      </c>
      <c r="AN709" s="261">
        <f>IFERROR(IF(-SUM(AN$20:AN708)+AN$15&lt;0.000001,0,IF($C709&gt;='H-32A-WP06 - Debt Service'!AK$24,'H-32A-WP06 - Debt Service'!AK$27/12,0)),"-")</f>
        <v>0</v>
      </c>
      <c r="AO709" s="261">
        <f>IFERROR(IF(-SUM(AO$20:AO708)+AO$15&lt;0.000001,0,IF($C709&gt;='H-32A-WP06 - Debt Service'!AL$24,'H-32A-WP06 - Debt Service'!AL$27/12,0)),"-")</f>
        <v>0</v>
      </c>
      <c r="AP709" s="261">
        <f>IFERROR(IF(-SUM(AP$20:AP708)+AP$15&lt;0.000001,0,IF($C709&gt;='H-32A-WP06 - Debt Service'!AM$24,'H-32A-WP06 - Debt Service'!AM$27/12,0)),"-")</f>
        <v>0</v>
      </c>
      <c r="AQ709" s="261">
        <f>IFERROR(IF(-SUM(AQ$20:AQ708)+AQ$15&lt;0.000001,0,IF($C709&gt;='H-32A-WP06 - Debt Service'!AN$24,'H-32A-WP06 - Debt Service'!AN$27/12,0)),"-")</f>
        <v>0</v>
      </c>
      <c r="AR709" s="261">
        <f>IFERROR(IF(-SUM(AR$20:AR708)+AR$15&lt;0.000001,0,IF($C709&gt;='H-32A-WP06 - Debt Service'!AO$24,'H-32A-WP06 - Debt Service'!AO$27/12,0)),"-")</f>
        <v>0</v>
      </c>
      <c r="AS709" s="261">
        <f>IFERROR(IF(-SUM(AS$20:AS708)+AS$15&lt;0.000001,0,IF($C709&gt;='H-32A-WP06 - Debt Service'!AP$24,'H-32A-WP06 - Debt Service'!AP$27/12,0)),"-")</f>
        <v>0</v>
      </c>
      <c r="AT709" s="261">
        <f>IFERROR(IF(-SUM(AT$20:AT708)+AT$15&lt;0.000001,0,IF($C709&gt;='H-32A-WP06 - Debt Service'!AQ$24,'H-32A-WP06 - Debt Service'!AQ$27/12,0)),"-")</f>
        <v>0</v>
      </c>
    </row>
    <row r="710" spans="2:46" x14ac:dyDescent="0.35">
      <c r="B710" s="252">
        <f t="shared" si="43"/>
        <v>2076</v>
      </c>
      <c r="C710" s="273">
        <f t="shared" si="45"/>
        <v>64467</v>
      </c>
      <c r="D710" s="273"/>
      <c r="E710" s="261">
        <f>IFERROR(IF(-SUM(E$20:E709)+E$15&lt;0.000001,0,IF($C710&gt;='H-32A-WP06 - Debt Service'!C$24,'H-32A-WP06 - Debt Service'!C$27/12,0)),"-")</f>
        <v>0</v>
      </c>
      <c r="F710" s="261">
        <f>IFERROR(IF(-SUM(F$20:F709)+F$15&lt;0.000001,0,IF($C710&gt;='H-32A-WP06 - Debt Service'!D$24,'H-32A-WP06 - Debt Service'!D$27/12,0)),"-")</f>
        <v>0</v>
      </c>
      <c r="G710" s="261">
        <f>IFERROR(IF(-SUM(G$20:G709)+G$15&lt;0.000001,0,IF($C710&gt;='H-32A-WP06 - Debt Service'!E$24,'H-32A-WP06 - Debt Service'!E$27/12,0)),"-")</f>
        <v>0</v>
      </c>
      <c r="H710" s="261">
        <f>IFERROR(IF(-SUM(H$20:H709)+H$15&lt;0.000001,0,IF($C710&gt;='H-32A-WP06 - Debt Service'!F$24,'H-32A-WP06 - Debt Service'!F$27/12,0)),"-")</f>
        <v>0</v>
      </c>
      <c r="I710" s="261">
        <f>IFERROR(IF(-SUM(I$20:I709)+I$15&lt;0.000001,0,IF($C710&gt;='H-32A-WP06 - Debt Service'!G$24,'H-32A-WP06 - Debt Service'!G$27/12,0)),"-")</f>
        <v>0</v>
      </c>
      <c r="J710" s="261">
        <f>IFERROR(IF(-SUM(J$20:J709)+J$15&lt;0.000001,0,IF($C710&gt;='H-32A-WP06 - Debt Service'!H$24,'H-32A-WP06 - Debt Service'!H$27/12,0)),"-")</f>
        <v>0</v>
      </c>
      <c r="K710" s="261">
        <f>IFERROR(IF(-SUM(K$20:K709)+K$15&lt;0.000001,0,IF($C710&gt;='H-32A-WP06 - Debt Service'!I$24,'H-32A-WP06 - Debt Service'!I$27/12,0)),"-")</f>
        <v>0</v>
      </c>
      <c r="L710" s="261">
        <f>IFERROR(IF(-SUM(L$20:L709)+L$15&lt;0.000001,0,IF($C710&gt;='H-32A-WP06 - Debt Service'!J$24,'H-32A-WP06 - Debt Service'!J$27/12,0)),"-")</f>
        <v>0</v>
      </c>
      <c r="M710" s="261">
        <f>IFERROR(IF(-SUM(M$20:M709)+M$15&lt;0.000001,0,IF($C710&gt;='H-32A-WP06 - Debt Service'!K$24,'H-32A-WP06 - Debt Service'!K$27/12,0)),"-")</f>
        <v>0</v>
      </c>
      <c r="N710" s="261"/>
      <c r="O710" s="261"/>
      <c r="P710" s="261">
        <f>IFERROR(IF(-SUM(P$20:P709)+P$15&lt;0.000001,0,IF($C710&gt;='H-32A-WP06 - Debt Service'!M$24,'H-32A-WP06 - Debt Service'!M$27/12,0)),"-")</f>
        <v>0</v>
      </c>
      <c r="Q710" s="261">
        <f>IFERROR(IF(-SUM(Q$20:Q709)+Q$15&lt;0.000001,0,IF($C710&gt;='H-32A-WP06 - Debt Service'!L$24,'H-32A-WP06 - Debt Service'!L$27/12,0)),"-")</f>
        <v>0</v>
      </c>
      <c r="R710" s="261">
        <f>IFERROR(IF(-SUM(R$20:R709)+R$15&lt;0.000001,0,IF($C710&gt;='H-32A-WP06 - Debt Service'!S$24,'H-32A-WP06 - Debt Service'!S$27/12,0)),"-")</f>
        <v>0</v>
      </c>
      <c r="S710" s="261">
        <f>IFERROR(IF(-SUM(S$20:S709)+S$15&lt;0.000001,0,IF($C710&gt;='H-32A-WP06 - Debt Service'!O$24,'H-32A-WP06 - Debt Service'!O$27/12,0)),"-")</f>
        <v>0</v>
      </c>
      <c r="T710" s="261">
        <f>IFERROR(IF(-SUM(T$20:T709)+T$15&lt;0.000001,0,IF($C710&gt;='H-32A-WP06 - Debt Service'!#REF!,'H-32A-WP06 - Debt Service'!#REF!/12,0)),"-")</f>
        <v>0</v>
      </c>
      <c r="U710" s="261">
        <f>IFERROR(IF(-SUM(U$20:U709)+U$15&lt;0.000001,0,IF($C710&gt;='H-32A-WP06 - Debt Service'!T$24,'H-32A-WP06 - Debt Service'!T$27/12,0)),"-")</f>
        <v>0</v>
      </c>
      <c r="V710" s="261">
        <f>IFERROR(IF(-SUM(V$20:V709)+V$15&lt;0.000001,0,IF($C710&gt;='H-32A-WP06 - Debt Service'!N$24,'H-32A-WP06 - Debt Service'!N$27/12,0)),"-")</f>
        <v>0</v>
      </c>
      <c r="W710" s="261">
        <f>IFERROR(IF(-SUM(W$20:W709)+W$15&lt;0.000001,0,IF($C710&gt;='H-32A-WP06 - Debt Service'!Q$24,'H-32A-WP06 - Debt Service'!Q$27/12,0)),"-")</f>
        <v>0</v>
      </c>
      <c r="X710" s="261">
        <f>IFERROR(IF(-SUM(X$20:X709)+X$15&lt;0.000001,0,IF($C710&gt;='H-32A-WP06 - Debt Service'!T$24,'H-32A-WP06 - Debt Service'!T$27/12,0)),"-")</f>
        <v>0</v>
      </c>
      <c r="Y710" s="261">
        <f>IFERROR(IF(-SUM(Y$20:Y709)+Y$15&lt;0.000001,0,IF($C710&gt;='H-32A-WP06 - Debt Service'!#REF!,'H-32A-WP06 - Debt Service'!#REF!/12,0)),"-")</f>
        <v>0</v>
      </c>
      <c r="Z710" s="261">
        <f>IFERROR(IF(-SUM(Z$20:Z709)+Z$15&lt;0.000001,0,IF($C710&gt;='H-32A-WP06 - Debt Service'!S$24,'H-32A-WP06 - Debt Service'!S$27/12,0)),"-")</f>
        <v>0</v>
      </c>
      <c r="AA710" s="261">
        <f>IFERROR(IF(-SUM(AA$20:AA709)+AA$15&lt;0.000001,0,IF($C710&gt;='H-32A-WP06 - Debt Service'!R$24,'H-32A-WP06 - Debt Service'!R$27/12,0)),"-")</f>
        <v>0</v>
      </c>
      <c r="AB710" s="261">
        <f>IFERROR(IF(-SUM(AB$20:AB709)+AB$15&lt;0.000001,0,IF($C710&gt;='H-32A-WP06 - Debt Service'!P$24,'H-32A-WP06 - Debt Service'!P$27/12,0)),"-")</f>
        <v>0</v>
      </c>
      <c r="AC710" s="261">
        <f>IFERROR(IF(-SUM(AC$20:AC709)+AC$15&lt;0.000001,0,IF($C710&gt;='H-32A-WP06 - Debt Service'!#REF!,'H-32A-WP06 - Debt Service'!#REF!/12,0)),"-")</f>
        <v>0</v>
      </c>
      <c r="AD710" s="261">
        <f>IFERROR(IF(-SUM(AD$20:AD709)+AD$15&lt;0.000001,0,IF($C710&gt;='H-32A-WP06 - Debt Service'!#REF!,'H-32A-WP06 - Debt Service'!#REF!/12,0)),"-")</f>
        <v>0</v>
      </c>
      <c r="AE710" s="261">
        <f>IFERROR(IF(-SUM(AE$20:AE709)+AE$15&lt;0.000001,0,IF($C710&gt;='H-32A-WP06 - Debt Service'!#REF!,'H-32A-WP06 - Debt Service'!#REF!/12,0)),"-")</f>
        <v>0</v>
      </c>
      <c r="AF710" s="261">
        <f>IFERROR(IF(-SUM(AF$20:AF709)+AF$15&lt;0.000001,0,IF($C710&gt;='H-32A-WP06 - Debt Service'!#REF!,'H-32A-WP06 - Debt Service'!#REF!/12,0)),"-")</f>
        <v>0</v>
      </c>
      <c r="AH710" s="252">
        <f t="shared" si="44"/>
        <v>2076</v>
      </c>
      <c r="AI710" s="273">
        <f t="shared" si="46"/>
        <v>64467</v>
      </c>
      <c r="AJ710" s="273"/>
      <c r="AK710" s="261" t="str">
        <f>IFERROR(IF(-SUM(AK$20:AK709)+AK$15&lt;0.000001,0,IF($C710&gt;='H-32A-WP06 - Debt Service'!AH$24,'H-32A-WP06 - Debt Service'!AH$27/12,0)),"-")</f>
        <v>-</v>
      </c>
      <c r="AL710" s="261">
        <f>IFERROR(IF(-SUM(AL$20:AL709)+AL$15&lt;0.000001,0,IF($C710&gt;='H-32A-WP06 - Debt Service'!AI$24,'H-32A-WP06 - Debt Service'!AI$27/12,0)),"-")</f>
        <v>0</v>
      </c>
      <c r="AM710" s="261">
        <f>IFERROR(IF(-SUM(AM$20:AM709)+AM$15&lt;0.000001,0,IF($C710&gt;='H-32A-WP06 - Debt Service'!AJ$24,'H-32A-WP06 - Debt Service'!AJ$27/12,0)),"-")</f>
        <v>0</v>
      </c>
      <c r="AN710" s="261">
        <f>IFERROR(IF(-SUM(AN$20:AN709)+AN$15&lt;0.000001,0,IF($C710&gt;='H-32A-WP06 - Debt Service'!AK$24,'H-32A-WP06 - Debt Service'!AK$27/12,0)),"-")</f>
        <v>0</v>
      </c>
      <c r="AO710" s="261">
        <f>IFERROR(IF(-SUM(AO$20:AO709)+AO$15&lt;0.000001,0,IF($C710&gt;='H-32A-WP06 - Debt Service'!AL$24,'H-32A-WP06 - Debt Service'!AL$27/12,0)),"-")</f>
        <v>0</v>
      </c>
      <c r="AP710" s="261">
        <f>IFERROR(IF(-SUM(AP$20:AP709)+AP$15&lt;0.000001,0,IF($C710&gt;='H-32A-WP06 - Debt Service'!AM$24,'H-32A-WP06 - Debt Service'!AM$27/12,0)),"-")</f>
        <v>0</v>
      </c>
      <c r="AQ710" s="261">
        <f>IFERROR(IF(-SUM(AQ$20:AQ709)+AQ$15&lt;0.000001,0,IF($C710&gt;='H-32A-WP06 - Debt Service'!AN$24,'H-32A-WP06 - Debt Service'!AN$27/12,0)),"-")</f>
        <v>0</v>
      </c>
      <c r="AR710" s="261">
        <f>IFERROR(IF(-SUM(AR$20:AR709)+AR$15&lt;0.000001,0,IF($C710&gt;='H-32A-WP06 - Debt Service'!AO$24,'H-32A-WP06 - Debt Service'!AO$27/12,0)),"-")</f>
        <v>0</v>
      </c>
      <c r="AS710" s="261">
        <f>IFERROR(IF(-SUM(AS$20:AS709)+AS$15&lt;0.000001,0,IF($C710&gt;='H-32A-WP06 - Debt Service'!AP$24,'H-32A-WP06 - Debt Service'!AP$27/12,0)),"-")</f>
        <v>0</v>
      </c>
      <c r="AT710" s="261">
        <f>IFERROR(IF(-SUM(AT$20:AT709)+AT$15&lt;0.000001,0,IF($C710&gt;='H-32A-WP06 - Debt Service'!AQ$24,'H-32A-WP06 - Debt Service'!AQ$27/12,0)),"-")</f>
        <v>0</v>
      </c>
    </row>
    <row r="711" spans="2:46" x14ac:dyDescent="0.35">
      <c r="B711" s="252">
        <f t="shared" si="43"/>
        <v>2076</v>
      </c>
      <c r="C711" s="273">
        <f t="shared" si="45"/>
        <v>64498</v>
      </c>
      <c r="D711" s="273"/>
      <c r="E711" s="261">
        <f>IFERROR(IF(-SUM(E$20:E710)+E$15&lt;0.000001,0,IF($C711&gt;='H-32A-WP06 - Debt Service'!C$24,'H-32A-WP06 - Debt Service'!C$27/12,0)),"-")</f>
        <v>0</v>
      </c>
      <c r="F711" s="261">
        <f>IFERROR(IF(-SUM(F$20:F710)+F$15&lt;0.000001,0,IF($C711&gt;='H-32A-WP06 - Debt Service'!D$24,'H-32A-WP06 - Debt Service'!D$27/12,0)),"-")</f>
        <v>0</v>
      </c>
      <c r="G711" s="261">
        <f>IFERROR(IF(-SUM(G$20:G710)+G$15&lt;0.000001,0,IF($C711&gt;='H-32A-WP06 - Debt Service'!E$24,'H-32A-WP06 - Debt Service'!E$27/12,0)),"-")</f>
        <v>0</v>
      </c>
      <c r="H711" s="261">
        <f>IFERROR(IF(-SUM(H$20:H710)+H$15&lt;0.000001,0,IF($C711&gt;='H-32A-WP06 - Debt Service'!F$24,'H-32A-WP06 - Debt Service'!F$27/12,0)),"-")</f>
        <v>0</v>
      </c>
      <c r="I711" s="261">
        <f>IFERROR(IF(-SUM(I$20:I710)+I$15&lt;0.000001,0,IF($C711&gt;='H-32A-WP06 - Debt Service'!G$24,'H-32A-WP06 - Debt Service'!G$27/12,0)),"-")</f>
        <v>0</v>
      </c>
      <c r="J711" s="261">
        <f>IFERROR(IF(-SUM(J$20:J710)+J$15&lt;0.000001,0,IF($C711&gt;='H-32A-WP06 - Debt Service'!H$24,'H-32A-WP06 - Debt Service'!H$27/12,0)),"-")</f>
        <v>0</v>
      </c>
      <c r="K711" s="261">
        <f>IFERROR(IF(-SUM(K$20:K710)+K$15&lt;0.000001,0,IF($C711&gt;='H-32A-WP06 - Debt Service'!I$24,'H-32A-WP06 - Debt Service'!I$27/12,0)),"-")</f>
        <v>0</v>
      </c>
      <c r="L711" s="261">
        <f>IFERROR(IF(-SUM(L$20:L710)+L$15&lt;0.000001,0,IF($C711&gt;='H-32A-WP06 - Debt Service'!J$24,'H-32A-WP06 - Debt Service'!J$27/12,0)),"-")</f>
        <v>0</v>
      </c>
      <c r="M711" s="261">
        <f>IFERROR(IF(-SUM(M$20:M710)+M$15&lt;0.000001,0,IF($C711&gt;='H-32A-WP06 - Debt Service'!K$24,'H-32A-WP06 - Debt Service'!K$27/12,0)),"-")</f>
        <v>0</v>
      </c>
      <c r="N711" s="261"/>
      <c r="O711" s="261"/>
      <c r="P711" s="261">
        <f>IFERROR(IF(-SUM(P$20:P710)+P$15&lt;0.000001,0,IF($C711&gt;='H-32A-WP06 - Debt Service'!M$24,'H-32A-WP06 - Debt Service'!M$27/12,0)),"-")</f>
        <v>0</v>
      </c>
      <c r="Q711" s="261">
        <f>IFERROR(IF(-SUM(Q$20:Q710)+Q$15&lt;0.000001,0,IF($C711&gt;='H-32A-WP06 - Debt Service'!L$24,'H-32A-WP06 - Debt Service'!L$27/12,0)),"-")</f>
        <v>0</v>
      </c>
      <c r="R711" s="261">
        <f>IFERROR(IF(-SUM(R$20:R710)+R$15&lt;0.000001,0,IF($C711&gt;='H-32A-WP06 - Debt Service'!S$24,'H-32A-WP06 - Debt Service'!S$27/12,0)),"-")</f>
        <v>0</v>
      </c>
      <c r="S711" s="261">
        <f>IFERROR(IF(-SUM(S$20:S710)+S$15&lt;0.000001,0,IF($C711&gt;='H-32A-WP06 - Debt Service'!O$24,'H-32A-WP06 - Debt Service'!O$27/12,0)),"-")</f>
        <v>0</v>
      </c>
      <c r="T711" s="261">
        <f>IFERROR(IF(-SUM(T$20:T710)+T$15&lt;0.000001,0,IF($C711&gt;='H-32A-WP06 - Debt Service'!#REF!,'H-32A-WP06 - Debt Service'!#REF!/12,0)),"-")</f>
        <v>0</v>
      </c>
      <c r="U711" s="261">
        <f>IFERROR(IF(-SUM(U$20:U710)+U$15&lt;0.000001,0,IF($C711&gt;='H-32A-WP06 - Debt Service'!T$24,'H-32A-WP06 - Debt Service'!T$27/12,0)),"-")</f>
        <v>0</v>
      </c>
      <c r="V711" s="261">
        <f>IFERROR(IF(-SUM(V$20:V710)+V$15&lt;0.000001,0,IF($C711&gt;='H-32A-WP06 - Debt Service'!N$24,'H-32A-WP06 - Debt Service'!N$27/12,0)),"-")</f>
        <v>0</v>
      </c>
      <c r="W711" s="261">
        <f>IFERROR(IF(-SUM(W$20:W710)+W$15&lt;0.000001,0,IF($C711&gt;='H-32A-WP06 - Debt Service'!Q$24,'H-32A-WP06 - Debt Service'!Q$27/12,0)),"-")</f>
        <v>0</v>
      </c>
      <c r="X711" s="261">
        <f>IFERROR(IF(-SUM(X$20:X710)+X$15&lt;0.000001,0,IF($C711&gt;='H-32A-WP06 - Debt Service'!T$24,'H-32A-WP06 - Debt Service'!T$27/12,0)),"-")</f>
        <v>0</v>
      </c>
      <c r="Y711" s="261">
        <f>IFERROR(IF(-SUM(Y$20:Y710)+Y$15&lt;0.000001,0,IF($C711&gt;='H-32A-WP06 - Debt Service'!#REF!,'H-32A-WP06 - Debt Service'!#REF!/12,0)),"-")</f>
        <v>0</v>
      </c>
      <c r="Z711" s="261">
        <f>IFERROR(IF(-SUM(Z$20:Z710)+Z$15&lt;0.000001,0,IF($C711&gt;='H-32A-WP06 - Debt Service'!S$24,'H-32A-WP06 - Debt Service'!S$27/12,0)),"-")</f>
        <v>0</v>
      </c>
      <c r="AA711" s="261">
        <f>IFERROR(IF(-SUM(AA$20:AA710)+AA$15&lt;0.000001,0,IF($C711&gt;='H-32A-WP06 - Debt Service'!R$24,'H-32A-WP06 - Debt Service'!R$27/12,0)),"-")</f>
        <v>0</v>
      </c>
      <c r="AB711" s="261">
        <f>IFERROR(IF(-SUM(AB$20:AB710)+AB$15&lt;0.000001,0,IF($C711&gt;='H-32A-WP06 - Debt Service'!P$24,'H-32A-WP06 - Debt Service'!P$27/12,0)),"-")</f>
        <v>0</v>
      </c>
      <c r="AC711" s="261">
        <f>IFERROR(IF(-SUM(AC$20:AC710)+AC$15&lt;0.000001,0,IF($C711&gt;='H-32A-WP06 - Debt Service'!#REF!,'H-32A-WP06 - Debt Service'!#REF!/12,0)),"-")</f>
        <v>0</v>
      </c>
      <c r="AD711" s="261">
        <f>IFERROR(IF(-SUM(AD$20:AD710)+AD$15&lt;0.000001,0,IF($C711&gt;='H-32A-WP06 - Debt Service'!#REF!,'H-32A-WP06 - Debt Service'!#REF!/12,0)),"-")</f>
        <v>0</v>
      </c>
      <c r="AE711" s="261">
        <f>IFERROR(IF(-SUM(AE$20:AE710)+AE$15&lt;0.000001,0,IF($C711&gt;='H-32A-WP06 - Debt Service'!#REF!,'H-32A-WP06 - Debt Service'!#REF!/12,0)),"-")</f>
        <v>0</v>
      </c>
      <c r="AF711" s="261">
        <f>IFERROR(IF(-SUM(AF$20:AF710)+AF$15&lt;0.000001,0,IF($C711&gt;='H-32A-WP06 - Debt Service'!#REF!,'H-32A-WP06 - Debt Service'!#REF!/12,0)),"-")</f>
        <v>0</v>
      </c>
      <c r="AH711" s="252">
        <f t="shared" si="44"/>
        <v>2076</v>
      </c>
      <c r="AI711" s="273">
        <f t="shared" si="46"/>
        <v>64498</v>
      </c>
      <c r="AJ711" s="273"/>
      <c r="AK711" s="261" t="str">
        <f>IFERROR(IF(-SUM(AK$20:AK710)+AK$15&lt;0.000001,0,IF($C711&gt;='H-32A-WP06 - Debt Service'!AH$24,'H-32A-WP06 - Debt Service'!AH$27/12,0)),"-")</f>
        <v>-</v>
      </c>
      <c r="AL711" s="261">
        <f>IFERROR(IF(-SUM(AL$20:AL710)+AL$15&lt;0.000001,0,IF($C711&gt;='H-32A-WP06 - Debt Service'!AI$24,'H-32A-WP06 - Debt Service'!AI$27/12,0)),"-")</f>
        <v>0</v>
      </c>
      <c r="AM711" s="261">
        <f>IFERROR(IF(-SUM(AM$20:AM710)+AM$15&lt;0.000001,0,IF($C711&gt;='H-32A-WP06 - Debt Service'!AJ$24,'H-32A-WP06 - Debt Service'!AJ$27/12,0)),"-")</f>
        <v>0</v>
      </c>
      <c r="AN711" s="261">
        <f>IFERROR(IF(-SUM(AN$20:AN710)+AN$15&lt;0.000001,0,IF($C711&gt;='H-32A-WP06 - Debt Service'!AK$24,'H-32A-WP06 - Debt Service'!AK$27/12,0)),"-")</f>
        <v>0</v>
      </c>
      <c r="AO711" s="261">
        <f>IFERROR(IF(-SUM(AO$20:AO710)+AO$15&lt;0.000001,0,IF($C711&gt;='H-32A-WP06 - Debt Service'!AL$24,'H-32A-WP06 - Debt Service'!AL$27/12,0)),"-")</f>
        <v>0</v>
      </c>
      <c r="AP711" s="261">
        <f>IFERROR(IF(-SUM(AP$20:AP710)+AP$15&lt;0.000001,0,IF($C711&gt;='H-32A-WP06 - Debt Service'!AM$24,'H-32A-WP06 - Debt Service'!AM$27/12,0)),"-")</f>
        <v>0</v>
      </c>
      <c r="AQ711" s="261">
        <f>IFERROR(IF(-SUM(AQ$20:AQ710)+AQ$15&lt;0.000001,0,IF($C711&gt;='H-32A-WP06 - Debt Service'!AN$24,'H-32A-WP06 - Debt Service'!AN$27/12,0)),"-")</f>
        <v>0</v>
      </c>
      <c r="AR711" s="261">
        <f>IFERROR(IF(-SUM(AR$20:AR710)+AR$15&lt;0.000001,0,IF($C711&gt;='H-32A-WP06 - Debt Service'!AO$24,'H-32A-WP06 - Debt Service'!AO$27/12,0)),"-")</f>
        <v>0</v>
      </c>
      <c r="AS711" s="261">
        <f>IFERROR(IF(-SUM(AS$20:AS710)+AS$15&lt;0.000001,0,IF($C711&gt;='H-32A-WP06 - Debt Service'!AP$24,'H-32A-WP06 - Debt Service'!AP$27/12,0)),"-")</f>
        <v>0</v>
      </c>
      <c r="AT711" s="261">
        <f>IFERROR(IF(-SUM(AT$20:AT710)+AT$15&lt;0.000001,0,IF($C711&gt;='H-32A-WP06 - Debt Service'!AQ$24,'H-32A-WP06 - Debt Service'!AQ$27/12,0)),"-")</f>
        <v>0</v>
      </c>
    </row>
    <row r="712" spans="2:46" x14ac:dyDescent="0.35">
      <c r="B712" s="252">
        <f t="shared" si="43"/>
        <v>2076</v>
      </c>
      <c r="C712" s="273">
        <f t="shared" si="45"/>
        <v>64529</v>
      </c>
      <c r="D712" s="273"/>
      <c r="E712" s="261">
        <f>IFERROR(IF(-SUM(E$20:E711)+E$15&lt;0.000001,0,IF($C712&gt;='H-32A-WP06 - Debt Service'!C$24,'H-32A-WP06 - Debt Service'!C$27/12,0)),"-")</f>
        <v>0</v>
      </c>
      <c r="F712" s="261">
        <f>IFERROR(IF(-SUM(F$20:F711)+F$15&lt;0.000001,0,IF($C712&gt;='H-32A-WP06 - Debt Service'!D$24,'H-32A-WP06 - Debt Service'!D$27/12,0)),"-")</f>
        <v>0</v>
      </c>
      <c r="G712" s="261">
        <f>IFERROR(IF(-SUM(G$20:G711)+G$15&lt;0.000001,0,IF($C712&gt;='H-32A-WP06 - Debt Service'!E$24,'H-32A-WP06 - Debt Service'!E$27/12,0)),"-")</f>
        <v>0</v>
      </c>
      <c r="H712" s="261">
        <f>IFERROR(IF(-SUM(H$20:H711)+H$15&lt;0.000001,0,IF($C712&gt;='H-32A-WP06 - Debt Service'!F$24,'H-32A-WP06 - Debt Service'!F$27/12,0)),"-")</f>
        <v>0</v>
      </c>
      <c r="I712" s="261">
        <f>IFERROR(IF(-SUM(I$20:I711)+I$15&lt;0.000001,0,IF($C712&gt;='H-32A-WP06 - Debt Service'!G$24,'H-32A-WP06 - Debt Service'!G$27/12,0)),"-")</f>
        <v>0</v>
      </c>
      <c r="J712" s="261">
        <f>IFERROR(IF(-SUM(J$20:J711)+J$15&lt;0.000001,0,IF($C712&gt;='H-32A-WP06 - Debt Service'!H$24,'H-32A-WP06 - Debt Service'!H$27/12,0)),"-")</f>
        <v>0</v>
      </c>
      <c r="K712" s="261">
        <f>IFERROR(IF(-SUM(K$20:K711)+K$15&lt;0.000001,0,IF($C712&gt;='H-32A-WP06 - Debt Service'!I$24,'H-32A-WP06 - Debt Service'!I$27/12,0)),"-")</f>
        <v>0</v>
      </c>
      <c r="L712" s="261">
        <f>IFERROR(IF(-SUM(L$20:L711)+L$15&lt;0.000001,0,IF($C712&gt;='H-32A-WP06 - Debt Service'!J$24,'H-32A-WP06 - Debt Service'!J$27/12,0)),"-")</f>
        <v>0</v>
      </c>
      <c r="M712" s="261">
        <f>IFERROR(IF(-SUM(M$20:M711)+M$15&lt;0.000001,0,IF($C712&gt;='H-32A-WP06 - Debt Service'!K$24,'H-32A-WP06 - Debt Service'!K$27/12,0)),"-")</f>
        <v>0</v>
      </c>
      <c r="N712" s="261"/>
      <c r="O712" s="261"/>
      <c r="P712" s="261">
        <f>IFERROR(IF(-SUM(P$20:P711)+P$15&lt;0.000001,0,IF($C712&gt;='H-32A-WP06 - Debt Service'!M$24,'H-32A-WP06 - Debt Service'!M$27/12,0)),"-")</f>
        <v>0</v>
      </c>
      <c r="Q712" s="261">
        <f>IFERROR(IF(-SUM(Q$20:Q711)+Q$15&lt;0.000001,0,IF($C712&gt;='H-32A-WP06 - Debt Service'!L$24,'H-32A-WP06 - Debt Service'!L$27/12,0)),"-")</f>
        <v>0</v>
      </c>
      <c r="R712" s="261">
        <f>IFERROR(IF(-SUM(R$20:R711)+R$15&lt;0.000001,0,IF($C712&gt;='H-32A-WP06 - Debt Service'!S$24,'H-32A-WP06 - Debt Service'!S$27/12,0)),"-")</f>
        <v>0</v>
      </c>
      <c r="S712" s="261">
        <f>IFERROR(IF(-SUM(S$20:S711)+S$15&lt;0.000001,0,IF($C712&gt;='H-32A-WP06 - Debt Service'!O$24,'H-32A-WP06 - Debt Service'!O$27/12,0)),"-")</f>
        <v>0</v>
      </c>
      <c r="T712" s="261">
        <f>IFERROR(IF(-SUM(T$20:T711)+T$15&lt;0.000001,0,IF($C712&gt;='H-32A-WP06 - Debt Service'!#REF!,'H-32A-WP06 - Debt Service'!#REF!/12,0)),"-")</f>
        <v>0</v>
      </c>
      <c r="U712" s="261">
        <f>IFERROR(IF(-SUM(U$20:U711)+U$15&lt;0.000001,0,IF($C712&gt;='H-32A-WP06 - Debt Service'!T$24,'H-32A-WP06 - Debt Service'!T$27/12,0)),"-")</f>
        <v>0</v>
      </c>
      <c r="V712" s="261">
        <f>IFERROR(IF(-SUM(V$20:V711)+V$15&lt;0.000001,0,IF($C712&gt;='H-32A-WP06 - Debt Service'!N$24,'H-32A-WP06 - Debt Service'!N$27/12,0)),"-")</f>
        <v>0</v>
      </c>
      <c r="W712" s="261">
        <f>IFERROR(IF(-SUM(W$20:W711)+W$15&lt;0.000001,0,IF($C712&gt;='H-32A-WP06 - Debt Service'!Q$24,'H-32A-WP06 - Debt Service'!Q$27/12,0)),"-")</f>
        <v>0</v>
      </c>
      <c r="X712" s="261">
        <f>IFERROR(IF(-SUM(X$20:X711)+X$15&lt;0.000001,0,IF($C712&gt;='H-32A-WP06 - Debt Service'!T$24,'H-32A-WP06 - Debt Service'!T$27/12,0)),"-")</f>
        <v>0</v>
      </c>
      <c r="Y712" s="261">
        <f>IFERROR(IF(-SUM(Y$20:Y711)+Y$15&lt;0.000001,0,IF($C712&gt;='H-32A-WP06 - Debt Service'!#REF!,'H-32A-WP06 - Debt Service'!#REF!/12,0)),"-")</f>
        <v>0</v>
      </c>
      <c r="Z712" s="261">
        <f>IFERROR(IF(-SUM(Z$20:Z711)+Z$15&lt;0.000001,0,IF($C712&gt;='H-32A-WP06 - Debt Service'!S$24,'H-32A-WP06 - Debt Service'!S$27/12,0)),"-")</f>
        <v>0</v>
      </c>
      <c r="AA712" s="261">
        <f>IFERROR(IF(-SUM(AA$20:AA711)+AA$15&lt;0.000001,0,IF($C712&gt;='H-32A-WP06 - Debt Service'!R$24,'H-32A-WP06 - Debt Service'!R$27/12,0)),"-")</f>
        <v>0</v>
      </c>
      <c r="AB712" s="261">
        <f>IFERROR(IF(-SUM(AB$20:AB711)+AB$15&lt;0.000001,0,IF($C712&gt;='H-32A-WP06 - Debt Service'!P$24,'H-32A-WP06 - Debt Service'!P$27/12,0)),"-")</f>
        <v>0</v>
      </c>
      <c r="AC712" s="261">
        <f>IFERROR(IF(-SUM(AC$20:AC711)+AC$15&lt;0.000001,0,IF($C712&gt;='H-32A-WP06 - Debt Service'!#REF!,'H-32A-WP06 - Debt Service'!#REF!/12,0)),"-")</f>
        <v>0</v>
      </c>
      <c r="AD712" s="261">
        <f>IFERROR(IF(-SUM(AD$20:AD711)+AD$15&lt;0.000001,0,IF($C712&gt;='H-32A-WP06 - Debt Service'!#REF!,'H-32A-WP06 - Debt Service'!#REF!/12,0)),"-")</f>
        <v>0</v>
      </c>
      <c r="AE712" s="261">
        <f>IFERROR(IF(-SUM(AE$20:AE711)+AE$15&lt;0.000001,0,IF($C712&gt;='H-32A-WP06 - Debt Service'!#REF!,'H-32A-WP06 - Debt Service'!#REF!/12,0)),"-")</f>
        <v>0</v>
      </c>
      <c r="AF712" s="261">
        <f>IFERROR(IF(-SUM(AF$20:AF711)+AF$15&lt;0.000001,0,IF($C712&gt;='H-32A-WP06 - Debt Service'!#REF!,'H-32A-WP06 - Debt Service'!#REF!/12,0)),"-")</f>
        <v>0</v>
      </c>
      <c r="AH712" s="252">
        <f t="shared" si="44"/>
        <v>2076</v>
      </c>
      <c r="AI712" s="273">
        <f t="shared" si="46"/>
        <v>64529</v>
      </c>
      <c r="AJ712" s="273"/>
      <c r="AK712" s="261" t="str">
        <f>IFERROR(IF(-SUM(AK$20:AK711)+AK$15&lt;0.000001,0,IF($C712&gt;='H-32A-WP06 - Debt Service'!AH$24,'H-32A-WP06 - Debt Service'!AH$27/12,0)),"-")</f>
        <v>-</v>
      </c>
      <c r="AL712" s="261">
        <f>IFERROR(IF(-SUM(AL$20:AL711)+AL$15&lt;0.000001,0,IF($C712&gt;='H-32A-WP06 - Debt Service'!AI$24,'H-32A-WP06 - Debt Service'!AI$27/12,0)),"-")</f>
        <v>0</v>
      </c>
      <c r="AM712" s="261">
        <f>IFERROR(IF(-SUM(AM$20:AM711)+AM$15&lt;0.000001,0,IF($C712&gt;='H-32A-WP06 - Debt Service'!AJ$24,'H-32A-WP06 - Debt Service'!AJ$27/12,0)),"-")</f>
        <v>0</v>
      </c>
      <c r="AN712" s="261">
        <f>IFERROR(IF(-SUM(AN$20:AN711)+AN$15&lt;0.000001,0,IF($C712&gt;='H-32A-WP06 - Debt Service'!AK$24,'H-32A-WP06 - Debt Service'!AK$27/12,0)),"-")</f>
        <v>0</v>
      </c>
      <c r="AO712" s="261">
        <f>IFERROR(IF(-SUM(AO$20:AO711)+AO$15&lt;0.000001,0,IF($C712&gt;='H-32A-WP06 - Debt Service'!AL$24,'H-32A-WP06 - Debt Service'!AL$27/12,0)),"-")</f>
        <v>0</v>
      </c>
      <c r="AP712" s="261">
        <f>IFERROR(IF(-SUM(AP$20:AP711)+AP$15&lt;0.000001,0,IF($C712&gt;='H-32A-WP06 - Debt Service'!AM$24,'H-32A-WP06 - Debt Service'!AM$27/12,0)),"-")</f>
        <v>0</v>
      </c>
      <c r="AQ712" s="261">
        <f>IFERROR(IF(-SUM(AQ$20:AQ711)+AQ$15&lt;0.000001,0,IF($C712&gt;='H-32A-WP06 - Debt Service'!AN$24,'H-32A-WP06 - Debt Service'!AN$27/12,0)),"-")</f>
        <v>0</v>
      </c>
      <c r="AR712" s="261">
        <f>IFERROR(IF(-SUM(AR$20:AR711)+AR$15&lt;0.000001,0,IF($C712&gt;='H-32A-WP06 - Debt Service'!AO$24,'H-32A-WP06 - Debt Service'!AO$27/12,0)),"-")</f>
        <v>0</v>
      </c>
      <c r="AS712" s="261">
        <f>IFERROR(IF(-SUM(AS$20:AS711)+AS$15&lt;0.000001,0,IF($C712&gt;='H-32A-WP06 - Debt Service'!AP$24,'H-32A-WP06 - Debt Service'!AP$27/12,0)),"-")</f>
        <v>0</v>
      </c>
      <c r="AT712" s="261">
        <f>IFERROR(IF(-SUM(AT$20:AT711)+AT$15&lt;0.000001,0,IF($C712&gt;='H-32A-WP06 - Debt Service'!AQ$24,'H-32A-WP06 - Debt Service'!AQ$27/12,0)),"-")</f>
        <v>0</v>
      </c>
    </row>
    <row r="713" spans="2:46" x14ac:dyDescent="0.35">
      <c r="B713" s="252">
        <f t="shared" si="43"/>
        <v>2076</v>
      </c>
      <c r="C713" s="273">
        <f t="shared" si="45"/>
        <v>64559</v>
      </c>
      <c r="D713" s="273"/>
      <c r="E713" s="261">
        <f>IFERROR(IF(-SUM(E$20:E712)+E$15&lt;0.000001,0,IF($C713&gt;='H-32A-WP06 - Debt Service'!C$24,'H-32A-WP06 - Debt Service'!C$27/12,0)),"-")</f>
        <v>0</v>
      </c>
      <c r="F713" s="261">
        <f>IFERROR(IF(-SUM(F$20:F712)+F$15&lt;0.000001,0,IF($C713&gt;='H-32A-WP06 - Debt Service'!D$24,'H-32A-WP06 - Debt Service'!D$27/12,0)),"-")</f>
        <v>0</v>
      </c>
      <c r="G713" s="261">
        <f>IFERROR(IF(-SUM(G$20:G712)+G$15&lt;0.000001,0,IF($C713&gt;='H-32A-WP06 - Debt Service'!E$24,'H-32A-WP06 - Debt Service'!E$27/12,0)),"-")</f>
        <v>0</v>
      </c>
      <c r="H713" s="261">
        <f>IFERROR(IF(-SUM(H$20:H712)+H$15&lt;0.000001,0,IF($C713&gt;='H-32A-WP06 - Debt Service'!F$24,'H-32A-WP06 - Debt Service'!F$27/12,0)),"-")</f>
        <v>0</v>
      </c>
      <c r="I713" s="261">
        <f>IFERROR(IF(-SUM(I$20:I712)+I$15&lt;0.000001,0,IF($C713&gt;='H-32A-WP06 - Debt Service'!G$24,'H-32A-WP06 - Debt Service'!G$27/12,0)),"-")</f>
        <v>0</v>
      </c>
      <c r="J713" s="261">
        <f>IFERROR(IF(-SUM(J$20:J712)+J$15&lt;0.000001,0,IF($C713&gt;='H-32A-WP06 - Debt Service'!H$24,'H-32A-WP06 - Debt Service'!H$27/12,0)),"-")</f>
        <v>0</v>
      </c>
      <c r="K713" s="261">
        <f>IFERROR(IF(-SUM(K$20:K712)+K$15&lt;0.000001,0,IF($C713&gt;='H-32A-WP06 - Debt Service'!I$24,'H-32A-WP06 - Debt Service'!I$27/12,0)),"-")</f>
        <v>0</v>
      </c>
      <c r="L713" s="261">
        <f>IFERROR(IF(-SUM(L$20:L712)+L$15&lt;0.000001,0,IF($C713&gt;='H-32A-WP06 - Debt Service'!J$24,'H-32A-WP06 - Debt Service'!J$27/12,0)),"-")</f>
        <v>0</v>
      </c>
      <c r="M713" s="261">
        <f>IFERROR(IF(-SUM(M$20:M712)+M$15&lt;0.000001,0,IF($C713&gt;='H-32A-WP06 - Debt Service'!K$24,'H-32A-WP06 - Debt Service'!K$27/12,0)),"-")</f>
        <v>0</v>
      </c>
      <c r="N713" s="261"/>
      <c r="O713" s="261"/>
      <c r="P713" s="261">
        <f>IFERROR(IF(-SUM(P$20:P712)+P$15&lt;0.000001,0,IF($C713&gt;='H-32A-WP06 - Debt Service'!M$24,'H-32A-WP06 - Debt Service'!M$27/12,0)),"-")</f>
        <v>0</v>
      </c>
      <c r="Q713" s="261">
        <f>IFERROR(IF(-SUM(Q$20:Q712)+Q$15&lt;0.000001,0,IF($C713&gt;='H-32A-WP06 - Debt Service'!L$24,'H-32A-WP06 - Debt Service'!L$27/12,0)),"-")</f>
        <v>0</v>
      </c>
      <c r="R713" s="261">
        <f>IFERROR(IF(-SUM(R$20:R712)+R$15&lt;0.000001,0,IF($C713&gt;='H-32A-WP06 - Debt Service'!S$24,'H-32A-WP06 - Debt Service'!S$27/12,0)),"-")</f>
        <v>0</v>
      </c>
      <c r="S713" s="261">
        <f>IFERROR(IF(-SUM(S$20:S712)+S$15&lt;0.000001,0,IF($C713&gt;='H-32A-WP06 - Debt Service'!O$24,'H-32A-WP06 - Debt Service'!O$27/12,0)),"-")</f>
        <v>0</v>
      </c>
      <c r="T713" s="261">
        <f>IFERROR(IF(-SUM(T$20:T712)+T$15&lt;0.000001,0,IF($C713&gt;='H-32A-WP06 - Debt Service'!#REF!,'H-32A-WP06 - Debt Service'!#REF!/12,0)),"-")</f>
        <v>0</v>
      </c>
      <c r="U713" s="261">
        <f>IFERROR(IF(-SUM(U$20:U712)+U$15&lt;0.000001,0,IF($C713&gt;='H-32A-WP06 - Debt Service'!T$24,'H-32A-WP06 - Debt Service'!T$27/12,0)),"-")</f>
        <v>0</v>
      </c>
      <c r="V713" s="261">
        <f>IFERROR(IF(-SUM(V$20:V712)+V$15&lt;0.000001,0,IF($C713&gt;='H-32A-WP06 - Debt Service'!N$24,'H-32A-WP06 - Debt Service'!N$27/12,0)),"-")</f>
        <v>0</v>
      </c>
      <c r="W713" s="261">
        <f>IFERROR(IF(-SUM(W$20:W712)+W$15&lt;0.000001,0,IF($C713&gt;='H-32A-WP06 - Debt Service'!Q$24,'H-32A-WP06 - Debt Service'!Q$27/12,0)),"-")</f>
        <v>0</v>
      </c>
      <c r="X713" s="261">
        <f>IFERROR(IF(-SUM(X$20:X712)+X$15&lt;0.000001,0,IF($C713&gt;='H-32A-WP06 - Debt Service'!T$24,'H-32A-WP06 - Debt Service'!T$27/12,0)),"-")</f>
        <v>0</v>
      </c>
      <c r="Y713" s="261">
        <f>IFERROR(IF(-SUM(Y$20:Y712)+Y$15&lt;0.000001,0,IF($C713&gt;='H-32A-WP06 - Debt Service'!#REF!,'H-32A-WP06 - Debt Service'!#REF!/12,0)),"-")</f>
        <v>0</v>
      </c>
      <c r="Z713" s="261">
        <f>IFERROR(IF(-SUM(Z$20:Z712)+Z$15&lt;0.000001,0,IF($C713&gt;='H-32A-WP06 - Debt Service'!S$24,'H-32A-WP06 - Debt Service'!S$27/12,0)),"-")</f>
        <v>0</v>
      </c>
      <c r="AA713" s="261">
        <f>IFERROR(IF(-SUM(AA$20:AA712)+AA$15&lt;0.000001,0,IF($C713&gt;='H-32A-WP06 - Debt Service'!R$24,'H-32A-WP06 - Debt Service'!R$27/12,0)),"-")</f>
        <v>0</v>
      </c>
      <c r="AB713" s="261">
        <f>IFERROR(IF(-SUM(AB$20:AB712)+AB$15&lt;0.000001,0,IF($C713&gt;='H-32A-WP06 - Debt Service'!P$24,'H-32A-WP06 - Debt Service'!P$27/12,0)),"-")</f>
        <v>0</v>
      </c>
      <c r="AC713" s="261">
        <f>IFERROR(IF(-SUM(AC$20:AC712)+AC$15&lt;0.000001,0,IF($C713&gt;='H-32A-WP06 - Debt Service'!#REF!,'H-32A-WP06 - Debt Service'!#REF!/12,0)),"-")</f>
        <v>0</v>
      </c>
      <c r="AD713" s="261">
        <f>IFERROR(IF(-SUM(AD$20:AD712)+AD$15&lt;0.000001,0,IF($C713&gt;='H-32A-WP06 - Debt Service'!#REF!,'H-32A-WP06 - Debt Service'!#REF!/12,0)),"-")</f>
        <v>0</v>
      </c>
      <c r="AE713" s="261">
        <f>IFERROR(IF(-SUM(AE$20:AE712)+AE$15&lt;0.000001,0,IF($C713&gt;='H-32A-WP06 - Debt Service'!#REF!,'H-32A-WP06 - Debt Service'!#REF!/12,0)),"-")</f>
        <v>0</v>
      </c>
      <c r="AF713" s="261">
        <f>IFERROR(IF(-SUM(AF$20:AF712)+AF$15&lt;0.000001,0,IF($C713&gt;='H-32A-WP06 - Debt Service'!#REF!,'H-32A-WP06 - Debt Service'!#REF!/12,0)),"-")</f>
        <v>0</v>
      </c>
      <c r="AH713" s="252">
        <f t="shared" si="44"/>
        <v>2076</v>
      </c>
      <c r="AI713" s="273">
        <f t="shared" si="46"/>
        <v>64559</v>
      </c>
      <c r="AJ713" s="273"/>
      <c r="AK713" s="261" t="str">
        <f>IFERROR(IF(-SUM(AK$20:AK712)+AK$15&lt;0.000001,0,IF($C713&gt;='H-32A-WP06 - Debt Service'!AH$24,'H-32A-WP06 - Debt Service'!AH$27/12,0)),"-")</f>
        <v>-</v>
      </c>
      <c r="AL713" s="261">
        <f>IFERROR(IF(-SUM(AL$20:AL712)+AL$15&lt;0.000001,0,IF($C713&gt;='H-32A-WP06 - Debt Service'!AI$24,'H-32A-WP06 - Debt Service'!AI$27/12,0)),"-")</f>
        <v>0</v>
      </c>
      <c r="AM713" s="261">
        <f>IFERROR(IF(-SUM(AM$20:AM712)+AM$15&lt;0.000001,0,IF($C713&gt;='H-32A-WP06 - Debt Service'!AJ$24,'H-32A-WP06 - Debt Service'!AJ$27/12,0)),"-")</f>
        <v>0</v>
      </c>
      <c r="AN713" s="261">
        <f>IFERROR(IF(-SUM(AN$20:AN712)+AN$15&lt;0.000001,0,IF($C713&gt;='H-32A-WP06 - Debt Service'!AK$24,'H-32A-WP06 - Debt Service'!AK$27/12,0)),"-")</f>
        <v>0</v>
      </c>
      <c r="AO713" s="261">
        <f>IFERROR(IF(-SUM(AO$20:AO712)+AO$15&lt;0.000001,0,IF($C713&gt;='H-32A-WP06 - Debt Service'!AL$24,'H-32A-WP06 - Debt Service'!AL$27/12,0)),"-")</f>
        <v>0</v>
      </c>
      <c r="AP713" s="261">
        <f>IFERROR(IF(-SUM(AP$20:AP712)+AP$15&lt;0.000001,0,IF($C713&gt;='H-32A-WP06 - Debt Service'!AM$24,'H-32A-WP06 - Debt Service'!AM$27/12,0)),"-")</f>
        <v>0</v>
      </c>
      <c r="AQ713" s="261">
        <f>IFERROR(IF(-SUM(AQ$20:AQ712)+AQ$15&lt;0.000001,0,IF($C713&gt;='H-32A-WP06 - Debt Service'!AN$24,'H-32A-WP06 - Debt Service'!AN$27/12,0)),"-")</f>
        <v>0</v>
      </c>
      <c r="AR713" s="261">
        <f>IFERROR(IF(-SUM(AR$20:AR712)+AR$15&lt;0.000001,0,IF($C713&gt;='H-32A-WP06 - Debt Service'!AO$24,'H-32A-WP06 - Debt Service'!AO$27/12,0)),"-")</f>
        <v>0</v>
      </c>
      <c r="AS713" s="261">
        <f>IFERROR(IF(-SUM(AS$20:AS712)+AS$15&lt;0.000001,0,IF($C713&gt;='H-32A-WP06 - Debt Service'!AP$24,'H-32A-WP06 - Debt Service'!AP$27/12,0)),"-")</f>
        <v>0</v>
      </c>
      <c r="AT713" s="261">
        <f>IFERROR(IF(-SUM(AT$20:AT712)+AT$15&lt;0.000001,0,IF($C713&gt;='H-32A-WP06 - Debt Service'!AQ$24,'H-32A-WP06 - Debt Service'!AQ$27/12,0)),"-")</f>
        <v>0</v>
      </c>
    </row>
    <row r="714" spans="2:46" x14ac:dyDescent="0.35">
      <c r="B714" s="252">
        <f t="shared" si="43"/>
        <v>2076</v>
      </c>
      <c r="C714" s="273">
        <f t="shared" si="45"/>
        <v>64590</v>
      </c>
      <c r="D714" s="273"/>
      <c r="E714" s="261">
        <f>IFERROR(IF(-SUM(E$20:E713)+E$15&lt;0.000001,0,IF($C714&gt;='H-32A-WP06 - Debt Service'!C$24,'H-32A-WP06 - Debt Service'!C$27/12,0)),"-")</f>
        <v>0</v>
      </c>
      <c r="F714" s="261">
        <f>IFERROR(IF(-SUM(F$20:F713)+F$15&lt;0.000001,0,IF($C714&gt;='H-32A-WP06 - Debt Service'!D$24,'H-32A-WP06 - Debt Service'!D$27/12,0)),"-")</f>
        <v>0</v>
      </c>
      <c r="G714" s="261">
        <f>IFERROR(IF(-SUM(G$20:G713)+G$15&lt;0.000001,0,IF($C714&gt;='H-32A-WP06 - Debt Service'!E$24,'H-32A-WP06 - Debt Service'!E$27/12,0)),"-")</f>
        <v>0</v>
      </c>
      <c r="H714" s="261">
        <f>IFERROR(IF(-SUM(H$20:H713)+H$15&lt;0.000001,0,IF($C714&gt;='H-32A-WP06 - Debt Service'!F$24,'H-32A-WP06 - Debt Service'!F$27/12,0)),"-")</f>
        <v>0</v>
      </c>
      <c r="I714" s="261">
        <f>IFERROR(IF(-SUM(I$20:I713)+I$15&lt;0.000001,0,IF($C714&gt;='H-32A-WP06 - Debt Service'!G$24,'H-32A-WP06 - Debt Service'!G$27/12,0)),"-")</f>
        <v>0</v>
      </c>
      <c r="J714" s="261">
        <f>IFERROR(IF(-SUM(J$20:J713)+J$15&lt;0.000001,0,IF($C714&gt;='H-32A-WP06 - Debt Service'!H$24,'H-32A-WP06 - Debt Service'!H$27/12,0)),"-")</f>
        <v>0</v>
      </c>
      <c r="K714" s="261">
        <f>IFERROR(IF(-SUM(K$20:K713)+K$15&lt;0.000001,0,IF($C714&gt;='H-32A-WP06 - Debt Service'!I$24,'H-32A-WP06 - Debt Service'!I$27/12,0)),"-")</f>
        <v>0</v>
      </c>
      <c r="L714" s="261">
        <f>IFERROR(IF(-SUM(L$20:L713)+L$15&lt;0.000001,0,IF($C714&gt;='H-32A-WP06 - Debt Service'!J$24,'H-32A-WP06 - Debt Service'!J$27/12,0)),"-")</f>
        <v>0</v>
      </c>
      <c r="M714" s="261">
        <f>IFERROR(IF(-SUM(M$20:M713)+M$15&lt;0.000001,0,IF($C714&gt;='H-32A-WP06 - Debt Service'!K$24,'H-32A-WP06 - Debt Service'!K$27/12,0)),"-")</f>
        <v>0</v>
      </c>
      <c r="N714" s="261"/>
      <c r="O714" s="261"/>
      <c r="P714" s="261">
        <f>IFERROR(IF(-SUM(P$20:P713)+P$15&lt;0.000001,0,IF($C714&gt;='H-32A-WP06 - Debt Service'!M$24,'H-32A-WP06 - Debt Service'!M$27/12,0)),"-")</f>
        <v>0</v>
      </c>
      <c r="Q714" s="261">
        <f>IFERROR(IF(-SUM(Q$20:Q713)+Q$15&lt;0.000001,0,IF($C714&gt;='H-32A-WP06 - Debt Service'!L$24,'H-32A-WP06 - Debt Service'!L$27/12,0)),"-")</f>
        <v>0</v>
      </c>
      <c r="R714" s="261">
        <f>IFERROR(IF(-SUM(R$20:R713)+R$15&lt;0.000001,0,IF($C714&gt;='H-32A-WP06 - Debt Service'!S$24,'H-32A-WP06 - Debt Service'!S$27/12,0)),"-")</f>
        <v>0</v>
      </c>
      <c r="S714" s="261">
        <f>IFERROR(IF(-SUM(S$20:S713)+S$15&lt;0.000001,0,IF($C714&gt;='H-32A-WP06 - Debt Service'!O$24,'H-32A-WP06 - Debt Service'!O$27/12,0)),"-")</f>
        <v>0</v>
      </c>
      <c r="T714" s="261">
        <f>IFERROR(IF(-SUM(T$20:T713)+T$15&lt;0.000001,0,IF($C714&gt;='H-32A-WP06 - Debt Service'!#REF!,'H-32A-WP06 - Debt Service'!#REF!/12,0)),"-")</f>
        <v>0</v>
      </c>
      <c r="U714" s="261">
        <f>IFERROR(IF(-SUM(U$20:U713)+U$15&lt;0.000001,0,IF($C714&gt;='H-32A-WP06 - Debt Service'!T$24,'H-32A-WP06 - Debt Service'!T$27/12,0)),"-")</f>
        <v>0</v>
      </c>
      <c r="V714" s="261">
        <f>IFERROR(IF(-SUM(V$20:V713)+V$15&lt;0.000001,0,IF($C714&gt;='H-32A-WP06 - Debt Service'!N$24,'H-32A-WP06 - Debt Service'!N$27/12,0)),"-")</f>
        <v>0</v>
      </c>
      <c r="W714" s="261">
        <f>IFERROR(IF(-SUM(W$20:W713)+W$15&lt;0.000001,0,IF($C714&gt;='H-32A-WP06 - Debt Service'!Q$24,'H-32A-WP06 - Debt Service'!Q$27/12,0)),"-")</f>
        <v>0</v>
      </c>
      <c r="X714" s="261">
        <f>IFERROR(IF(-SUM(X$20:X713)+X$15&lt;0.000001,0,IF($C714&gt;='H-32A-WP06 - Debt Service'!T$24,'H-32A-WP06 - Debt Service'!T$27/12,0)),"-")</f>
        <v>0</v>
      </c>
      <c r="Y714" s="261">
        <f>IFERROR(IF(-SUM(Y$20:Y713)+Y$15&lt;0.000001,0,IF($C714&gt;='H-32A-WP06 - Debt Service'!#REF!,'H-32A-WP06 - Debt Service'!#REF!/12,0)),"-")</f>
        <v>0</v>
      </c>
      <c r="Z714" s="261">
        <f>IFERROR(IF(-SUM(Z$20:Z713)+Z$15&lt;0.000001,0,IF($C714&gt;='H-32A-WP06 - Debt Service'!S$24,'H-32A-WP06 - Debt Service'!S$27/12,0)),"-")</f>
        <v>0</v>
      </c>
      <c r="AA714" s="261">
        <f>IFERROR(IF(-SUM(AA$20:AA713)+AA$15&lt;0.000001,0,IF($C714&gt;='H-32A-WP06 - Debt Service'!R$24,'H-32A-WP06 - Debt Service'!R$27/12,0)),"-")</f>
        <v>0</v>
      </c>
      <c r="AB714" s="261">
        <f>IFERROR(IF(-SUM(AB$20:AB713)+AB$15&lt;0.000001,0,IF($C714&gt;='H-32A-WP06 - Debt Service'!P$24,'H-32A-WP06 - Debt Service'!P$27/12,0)),"-")</f>
        <v>0</v>
      </c>
      <c r="AC714" s="261">
        <f>IFERROR(IF(-SUM(AC$20:AC713)+AC$15&lt;0.000001,0,IF($C714&gt;='H-32A-WP06 - Debt Service'!#REF!,'H-32A-WP06 - Debt Service'!#REF!/12,0)),"-")</f>
        <v>0</v>
      </c>
      <c r="AD714" s="261">
        <f>IFERROR(IF(-SUM(AD$20:AD713)+AD$15&lt;0.000001,0,IF($C714&gt;='H-32A-WP06 - Debt Service'!#REF!,'H-32A-WP06 - Debt Service'!#REF!/12,0)),"-")</f>
        <v>0</v>
      </c>
      <c r="AE714" s="261">
        <f>IFERROR(IF(-SUM(AE$20:AE713)+AE$15&lt;0.000001,0,IF($C714&gt;='H-32A-WP06 - Debt Service'!#REF!,'H-32A-WP06 - Debt Service'!#REF!/12,0)),"-")</f>
        <v>0</v>
      </c>
      <c r="AF714" s="261">
        <f>IFERROR(IF(-SUM(AF$20:AF713)+AF$15&lt;0.000001,0,IF($C714&gt;='H-32A-WP06 - Debt Service'!#REF!,'H-32A-WP06 - Debt Service'!#REF!/12,0)),"-")</f>
        <v>0</v>
      </c>
      <c r="AH714" s="252">
        <f t="shared" si="44"/>
        <v>2076</v>
      </c>
      <c r="AI714" s="273">
        <f t="shared" si="46"/>
        <v>64590</v>
      </c>
      <c r="AJ714" s="273"/>
      <c r="AK714" s="261" t="str">
        <f>IFERROR(IF(-SUM(AK$20:AK713)+AK$15&lt;0.000001,0,IF($C714&gt;='H-32A-WP06 - Debt Service'!AH$24,'H-32A-WP06 - Debt Service'!AH$27/12,0)),"-")</f>
        <v>-</v>
      </c>
      <c r="AL714" s="261">
        <f>IFERROR(IF(-SUM(AL$20:AL713)+AL$15&lt;0.000001,0,IF($C714&gt;='H-32A-WP06 - Debt Service'!AI$24,'H-32A-WP06 - Debt Service'!AI$27/12,0)),"-")</f>
        <v>0</v>
      </c>
      <c r="AM714" s="261">
        <f>IFERROR(IF(-SUM(AM$20:AM713)+AM$15&lt;0.000001,0,IF($C714&gt;='H-32A-WP06 - Debt Service'!AJ$24,'H-32A-WP06 - Debt Service'!AJ$27/12,0)),"-")</f>
        <v>0</v>
      </c>
      <c r="AN714" s="261">
        <f>IFERROR(IF(-SUM(AN$20:AN713)+AN$15&lt;0.000001,0,IF($C714&gt;='H-32A-WP06 - Debt Service'!AK$24,'H-32A-WP06 - Debt Service'!AK$27/12,0)),"-")</f>
        <v>0</v>
      </c>
      <c r="AO714" s="261">
        <f>IFERROR(IF(-SUM(AO$20:AO713)+AO$15&lt;0.000001,0,IF($C714&gt;='H-32A-WP06 - Debt Service'!AL$24,'H-32A-WP06 - Debt Service'!AL$27/12,0)),"-")</f>
        <v>0</v>
      </c>
      <c r="AP714" s="261">
        <f>IFERROR(IF(-SUM(AP$20:AP713)+AP$15&lt;0.000001,0,IF($C714&gt;='H-32A-WP06 - Debt Service'!AM$24,'H-32A-WP06 - Debt Service'!AM$27/12,0)),"-")</f>
        <v>0</v>
      </c>
      <c r="AQ714" s="261">
        <f>IFERROR(IF(-SUM(AQ$20:AQ713)+AQ$15&lt;0.000001,0,IF($C714&gt;='H-32A-WP06 - Debt Service'!AN$24,'H-32A-WP06 - Debt Service'!AN$27/12,0)),"-")</f>
        <v>0</v>
      </c>
      <c r="AR714" s="261">
        <f>IFERROR(IF(-SUM(AR$20:AR713)+AR$15&lt;0.000001,0,IF($C714&gt;='H-32A-WP06 - Debt Service'!AO$24,'H-32A-WP06 - Debt Service'!AO$27/12,0)),"-")</f>
        <v>0</v>
      </c>
      <c r="AS714" s="261">
        <f>IFERROR(IF(-SUM(AS$20:AS713)+AS$15&lt;0.000001,0,IF($C714&gt;='H-32A-WP06 - Debt Service'!AP$24,'H-32A-WP06 - Debt Service'!AP$27/12,0)),"-")</f>
        <v>0</v>
      </c>
      <c r="AT714" s="261">
        <f>IFERROR(IF(-SUM(AT$20:AT713)+AT$15&lt;0.000001,0,IF($C714&gt;='H-32A-WP06 - Debt Service'!AQ$24,'H-32A-WP06 - Debt Service'!AQ$27/12,0)),"-")</f>
        <v>0</v>
      </c>
    </row>
    <row r="715" spans="2:46" x14ac:dyDescent="0.35">
      <c r="B715" s="252">
        <f t="shared" si="43"/>
        <v>2076</v>
      </c>
      <c r="C715" s="273">
        <f t="shared" si="45"/>
        <v>64620</v>
      </c>
      <c r="D715" s="273"/>
      <c r="E715" s="261">
        <f>IFERROR(IF(-SUM(E$20:E714)+E$15&lt;0.000001,0,IF($C715&gt;='H-32A-WP06 - Debt Service'!C$24,'H-32A-WP06 - Debt Service'!C$27/12,0)),"-")</f>
        <v>0</v>
      </c>
      <c r="F715" s="261">
        <f>IFERROR(IF(-SUM(F$20:F714)+F$15&lt;0.000001,0,IF($C715&gt;='H-32A-WP06 - Debt Service'!D$24,'H-32A-WP06 - Debt Service'!D$27/12,0)),"-")</f>
        <v>0</v>
      </c>
      <c r="G715" s="261">
        <f>IFERROR(IF(-SUM(G$20:G714)+G$15&lt;0.000001,0,IF($C715&gt;='H-32A-WP06 - Debt Service'!E$24,'H-32A-WP06 - Debt Service'!E$27/12,0)),"-")</f>
        <v>0</v>
      </c>
      <c r="H715" s="261">
        <f>IFERROR(IF(-SUM(H$20:H714)+H$15&lt;0.000001,0,IF($C715&gt;='H-32A-WP06 - Debt Service'!F$24,'H-32A-WP06 - Debt Service'!F$27/12,0)),"-")</f>
        <v>0</v>
      </c>
      <c r="I715" s="261">
        <f>IFERROR(IF(-SUM(I$20:I714)+I$15&lt;0.000001,0,IF($C715&gt;='H-32A-WP06 - Debt Service'!G$24,'H-32A-WP06 - Debt Service'!G$27/12,0)),"-")</f>
        <v>0</v>
      </c>
      <c r="J715" s="261">
        <f>IFERROR(IF(-SUM(J$20:J714)+J$15&lt;0.000001,0,IF($C715&gt;='H-32A-WP06 - Debt Service'!H$24,'H-32A-WP06 - Debt Service'!H$27/12,0)),"-")</f>
        <v>0</v>
      </c>
      <c r="K715" s="261">
        <f>IFERROR(IF(-SUM(K$20:K714)+K$15&lt;0.000001,0,IF($C715&gt;='H-32A-WP06 - Debt Service'!I$24,'H-32A-WP06 - Debt Service'!I$27/12,0)),"-")</f>
        <v>0</v>
      </c>
      <c r="L715" s="261">
        <f>IFERROR(IF(-SUM(L$20:L714)+L$15&lt;0.000001,0,IF($C715&gt;='H-32A-WP06 - Debt Service'!J$24,'H-32A-WP06 - Debt Service'!J$27/12,0)),"-")</f>
        <v>0</v>
      </c>
      <c r="M715" s="261">
        <f>IFERROR(IF(-SUM(M$20:M714)+M$15&lt;0.000001,0,IF($C715&gt;='H-32A-WP06 - Debt Service'!K$24,'H-32A-WP06 - Debt Service'!K$27/12,0)),"-")</f>
        <v>0</v>
      </c>
      <c r="N715" s="261"/>
      <c r="O715" s="261"/>
      <c r="P715" s="261">
        <f>IFERROR(IF(-SUM(P$20:P714)+P$15&lt;0.000001,0,IF($C715&gt;='H-32A-WP06 - Debt Service'!M$24,'H-32A-WP06 - Debt Service'!M$27/12,0)),"-")</f>
        <v>0</v>
      </c>
      <c r="Q715" s="261">
        <f>IFERROR(IF(-SUM(Q$20:Q714)+Q$15&lt;0.000001,0,IF($C715&gt;='H-32A-WP06 - Debt Service'!L$24,'H-32A-WP06 - Debt Service'!L$27/12,0)),"-")</f>
        <v>0</v>
      </c>
      <c r="R715" s="261">
        <f>IFERROR(IF(-SUM(R$20:R714)+R$15&lt;0.000001,0,IF($C715&gt;='H-32A-WP06 - Debt Service'!S$24,'H-32A-WP06 - Debt Service'!S$27/12,0)),"-")</f>
        <v>0</v>
      </c>
      <c r="S715" s="261">
        <f>IFERROR(IF(-SUM(S$20:S714)+S$15&lt;0.000001,0,IF($C715&gt;='H-32A-WP06 - Debt Service'!O$24,'H-32A-WP06 - Debt Service'!O$27/12,0)),"-")</f>
        <v>0</v>
      </c>
      <c r="T715" s="261">
        <f>IFERROR(IF(-SUM(T$20:T714)+T$15&lt;0.000001,0,IF($C715&gt;='H-32A-WP06 - Debt Service'!#REF!,'H-32A-WP06 - Debt Service'!#REF!/12,0)),"-")</f>
        <v>0</v>
      </c>
      <c r="U715" s="261">
        <f>IFERROR(IF(-SUM(U$20:U714)+U$15&lt;0.000001,0,IF($C715&gt;='H-32A-WP06 - Debt Service'!T$24,'H-32A-WP06 - Debt Service'!T$27/12,0)),"-")</f>
        <v>0</v>
      </c>
      <c r="V715" s="261">
        <f>IFERROR(IF(-SUM(V$20:V714)+V$15&lt;0.000001,0,IF($C715&gt;='H-32A-WP06 - Debt Service'!N$24,'H-32A-WP06 - Debt Service'!N$27/12,0)),"-")</f>
        <v>0</v>
      </c>
      <c r="W715" s="261">
        <f>IFERROR(IF(-SUM(W$20:W714)+W$15&lt;0.000001,0,IF($C715&gt;='H-32A-WP06 - Debt Service'!Q$24,'H-32A-WP06 - Debt Service'!Q$27/12,0)),"-")</f>
        <v>0</v>
      </c>
      <c r="X715" s="261">
        <f>IFERROR(IF(-SUM(X$20:X714)+X$15&lt;0.000001,0,IF($C715&gt;='H-32A-WP06 - Debt Service'!T$24,'H-32A-WP06 - Debt Service'!T$27/12,0)),"-")</f>
        <v>0</v>
      </c>
      <c r="Y715" s="261">
        <f>IFERROR(IF(-SUM(Y$20:Y714)+Y$15&lt;0.000001,0,IF($C715&gt;='H-32A-WP06 - Debt Service'!#REF!,'H-32A-WP06 - Debt Service'!#REF!/12,0)),"-")</f>
        <v>0</v>
      </c>
      <c r="Z715" s="261">
        <f>IFERROR(IF(-SUM(Z$20:Z714)+Z$15&lt;0.000001,0,IF($C715&gt;='H-32A-WP06 - Debt Service'!S$24,'H-32A-WP06 - Debt Service'!S$27/12,0)),"-")</f>
        <v>0</v>
      </c>
      <c r="AA715" s="261">
        <f>IFERROR(IF(-SUM(AA$20:AA714)+AA$15&lt;0.000001,0,IF($C715&gt;='H-32A-WP06 - Debt Service'!R$24,'H-32A-WP06 - Debt Service'!R$27/12,0)),"-")</f>
        <v>0</v>
      </c>
      <c r="AB715" s="261">
        <f>IFERROR(IF(-SUM(AB$20:AB714)+AB$15&lt;0.000001,0,IF($C715&gt;='H-32A-WP06 - Debt Service'!P$24,'H-32A-WP06 - Debt Service'!P$27/12,0)),"-")</f>
        <v>0</v>
      </c>
      <c r="AC715" s="261">
        <f>IFERROR(IF(-SUM(AC$20:AC714)+AC$15&lt;0.000001,0,IF($C715&gt;='H-32A-WP06 - Debt Service'!#REF!,'H-32A-WP06 - Debt Service'!#REF!/12,0)),"-")</f>
        <v>0</v>
      </c>
      <c r="AD715" s="261">
        <f>IFERROR(IF(-SUM(AD$20:AD714)+AD$15&lt;0.000001,0,IF($C715&gt;='H-32A-WP06 - Debt Service'!#REF!,'H-32A-WP06 - Debt Service'!#REF!/12,0)),"-")</f>
        <v>0</v>
      </c>
      <c r="AE715" s="261">
        <f>IFERROR(IF(-SUM(AE$20:AE714)+AE$15&lt;0.000001,0,IF($C715&gt;='H-32A-WP06 - Debt Service'!#REF!,'H-32A-WP06 - Debt Service'!#REF!/12,0)),"-")</f>
        <v>0</v>
      </c>
      <c r="AF715" s="261">
        <f>IFERROR(IF(-SUM(AF$20:AF714)+AF$15&lt;0.000001,0,IF($C715&gt;='H-32A-WP06 - Debt Service'!#REF!,'H-32A-WP06 - Debt Service'!#REF!/12,0)),"-")</f>
        <v>0</v>
      </c>
      <c r="AH715" s="252">
        <f t="shared" si="44"/>
        <v>2076</v>
      </c>
      <c r="AI715" s="273">
        <f t="shared" si="46"/>
        <v>64620</v>
      </c>
      <c r="AJ715" s="273"/>
      <c r="AK715" s="261" t="str">
        <f>IFERROR(IF(-SUM(AK$20:AK714)+AK$15&lt;0.000001,0,IF($C715&gt;='H-32A-WP06 - Debt Service'!AH$24,'H-32A-WP06 - Debt Service'!AH$27/12,0)),"-")</f>
        <v>-</v>
      </c>
      <c r="AL715" s="261">
        <f>IFERROR(IF(-SUM(AL$20:AL714)+AL$15&lt;0.000001,0,IF($C715&gt;='H-32A-WP06 - Debt Service'!AI$24,'H-32A-WP06 - Debt Service'!AI$27/12,0)),"-")</f>
        <v>0</v>
      </c>
      <c r="AM715" s="261">
        <f>IFERROR(IF(-SUM(AM$20:AM714)+AM$15&lt;0.000001,0,IF($C715&gt;='H-32A-WP06 - Debt Service'!AJ$24,'H-32A-WP06 - Debt Service'!AJ$27/12,0)),"-")</f>
        <v>0</v>
      </c>
      <c r="AN715" s="261">
        <f>IFERROR(IF(-SUM(AN$20:AN714)+AN$15&lt;0.000001,0,IF($C715&gt;='H-32A-WP06 - Debt Service'!AK$24,'H-32A-WP06 - Debt Service'!AK$27/12,0)),"-")</f>
        <v>0</v>
      </c>
      <c r="AO715" s="261">
        <f>IFERROR(IF(-SUM(AO$20:AO714)+AO$15&lt;0.000001,0,IF($C715&gt;='H-32A-WP06 - Debt Service'!AL$24,'H-32A-WP06 - Debt Service'!AL$27/12,0)),"-")</f>
        <v>0</v>
      </c>
      <c r="AP715" s="261">
        <f>IFERROR(IF(-SUM(AP$20:AP714)+AP$15&lt;0.000001,0,IF($C715&gt;='H-32A-WP06 - Debt Service'!AM$24,'H-32A-WP06 - Debt Service'!AM$27/12,0)),"-")</f>
        <v>0</v>
      </c>
      <c r="AQ715" s="261">
        <f>IFERROR(IF(-SUM(AQ$20:AQ714)+AQ$15&lt;0.000001,0,IF($C715&gt;='H-32A-WP06 - Debt Service'!AN$24,'H-32A-WP06 - Debt Service'!AN$27/12,0)),"-")</f>
        <v>0</v>
      </c>
      <c r="AR715" s="261">
        <f>IFERROR(IF(-SUM(AR$20:AR714)+AR$15&lt;0.000001,0,IF($C715&gt;='H-32A-WP06 - Debt Service'!AO$24,'H-32A-WP06 - Debt Service'!AO$27/12,0)),"-")</f>
        <v>0</v>
      </c>
      <c r="AS715" s="261">
        <f>IFERROR(IF(-SUM(AS$20:AS714)+AS$15&lt;0.000001,0,IF($C715&gt;='H-32A-WP06 - Debt Service'!AP$24,'H-32A-WP06 - Debt Service'!AP$27/12,0)),"-")</f>
        <v>0</v>
      </c>
      <c r="AT715" s="261">
        <f>IFERROR(IF(-SUM(AT$20:AT714)+AT$15&lt;0.000001,0,IF($C715&gt;='H-32A-WP06 - Debt Service'!AQ$24,'H-32A-WP06 - Debt Service'!AQ$27/12,0)),"-")</f>
        <v>0</v>
      </c>
    </row>
    <row r="716" spans="2:46" x14ac:dyDescent="0.35">
      <c r="B716" s="252">
        <f t="shared" si="43"/>
        <v>2077</v>
      </c>
      <c r="C716" s="273">
        <f t="shared" si="45"/>
        <v>64651</v>
      </c>
      <c r="D716" s="273"/>
      <c r="E716" s="261">
        <f>IFERROR(IF(-SUM(E$20:E715)+E$15&lt;0.000001,0,IF($C716&gt;='H-32A-WP06 - Debt Service'!C$24,'H-32A-WP06 - Debt Service'!C$27/12,0)),"-")</f>
        <v>0</v>
      </c>
      <c r="F716" s="261">
        <f>IFERROR(IF(-SUM(F$20:F715)+F$15&lt;0.000001,0,IF($C716&gt;='H-32A-WP06 - Debt Service'!D$24,'H-32A-WP06 - Debt Service'!D$27/12,0)),"-")</f>
        <v>0</v>
      </c>
      <c r="G716" s="261">
        <f>IFERROR(IF(-SUM(G$20:G715)+G$15&lt;0.000001,0,IF($C716&gt;='H-32A-WP06 - Debt Service'!E$24,'H-32A-WP06 - Debt Service'!E$27/12,0)),"-")</f>
        <v>0</v>
      </c>
      <c r="H716" s="261">
        <f>IFERROR(IF(-SUM(H$20:H715)+H$15&lt;0.000001,0,IF($C716&gt;='H-32A-WP06 - Debt Service'!F$24,'H-32A-WP06 - Debt Service'!F$27/12,0)),"-")</f>
        <v>0</v>
      </c>
      <c r="I716" s="261">
        <f>IFERROR(IF(-SUM(I$20:I715)+I$15&lt;0.000001,0,IF($C716&gt;='H-32A-WP06 - Debt Service'!G$24,'H-32A-WP06 - Debt Service'!G$27/12,0)),"-")</f>
        <v>0</v>
      </c>
      <c r="J716" s="261">
        <f>IFERROR(IF(-SUM(J$20:J715)+J$15&lt;0.000001,0,IF($C716&gt;='H-32A-WP06 - Debt Service'!H$24,'H-32A-WP06 - Debt Service'!H$27/12,0)),"-")</f>
        <v>0</v>
      </c>
      <c r="K716" s="261">
        <f>IFERROR(IF(-SUM(K$20:K715)+K$15&lt;0.000001,0,IF($C716&gt;='H-32A-WP06 - Debt Service'!I$24,'H-32A-WP06 - Debt Service'!I$27/12,0)),"-")</f>
        <v>0</v>
      </c>
      <c r="L716" s="261">
        <f>IFERROR(IF(-SUM(L$20:L715)+L$15&lt;0.000001,0,IF($C716&gt;='H-32A-WP06 - Debt Service'!J$24,'H-32A-WP06 - Debt Service'!J$27/12,0)),"-")</f>
        <v>0</v>
      </c>
      <c r="M716" s="261">
        <f>IFERROR(IF(-SUM(M$20:M715)+M$15&lt;0.000001,0,IF($C716&gt;='H-32A-WP06 - Debt Service'!K$24,'H-32A-WP06 - Debt Service'!K$27/12,0)),"-")</f>
        <v>0</v>
      </c>
      <c r="N716" s="261"/>
      <c r="O716" s="261"/>
      <c r="P716" s="261">
        <f>IFERROR(IF(-SUM(P$20:P715)+P$15&lt;0.000001,0,IF($C716&gt;='H-32A-WP06 - Debt Service'!M$24,'H-32A-WP06 - Debt Service'!M$27/12,0)),"-")</f>
        <v>0</v>
      </c>
      <c r="Q716" s="261">
        <f>IFERROR(IF(-SUM(Q$20:Q715)+Q$15&lt;0.000001,0,IF($C716&gt;='H-32A-WP06 - Debt Service'!L$24,'H-32A-WP06 - Debt Service'!L$27/12,0)),"-")</f>
        <v>0</v>
      </c>
      <c r="R716" s="261">
        <f>IFERROR(IF(-SUM(R$20:R715)+R$15&lt;0.000001,0,IF($C716&gt;='H-32A-WP06 - Debt Service'!S$24,'H-32A-WP06 - Debt Service'!S$27/12,0)),"-")</f>
        <v>0</v>
      </c>
      <c r="S716" s="261">
        <f>IFERROR(IF(-SUM(S$20:S715)+S$15&lt;0.000001,0,IF($C716&gt;='H-32A-WP06 - Debt Service'!O$24,'H-32A-WP06 - Debt Service'!O$27/12,0)),"-")</f>
        <v>0</v>
      </c>
      <c r="T716" s="261">
        <f>IFERROR(IF(-SUM(T$20:T715)+T$15&lt;0.000001,0,IF($C716&gt;='H-32A-WP06 - Debt Service'!#REF!,'H-32A-WP06 - Debt Service'!#REF!/12,0)),"-")</f>
        <v>0</v>
      </c>
      <c r="U716" s="261">
        <f>IFERROR(IF(-SUM(U$20:U715)+U$15&lt;0.000001,0,IF($C716&gt;='H-32A-WP06 - Debt Service'!T$24,'H-32A-WP06 - Debt Service'!T$27/12,0)),"-")</f>
        <v>0</v>
      </c>
      <c r="V716" s="261">
        <f>IFERROR(IF(-SUM(V$20:V715)+V$15&lt;0.000001,0,IF($C716&gt;='H-32A-WP06 - Debt Service'!N$24,'H-32A-WP06 - Debt Service'!N$27/12,0)),"-")</f>
        <v>0</v>
      </c>
      <c r="W716" s="261">
        <f>IFERROR(IF(-SUM(W$20:W715)+W$15&lt;0.000001,0,IF($C716&gt;='H-32A-WP06 - Debt Service'!Q$24,'H-32A-WP06 - Debt Service'!Q$27/12,0)),"-")</f>
        <v>0</v>
      </c>
      <c r="X716" s="261">
        <f>IFERROR(IF(-SUM(X$20:X715)+X$15&lt;0.000001,0,IF($C716&gt;='H-32A-WP06 - Debt Service'!T$24,'H-32A-WP06 - Debt Service'!T$27/12,0)),"-")</f>
        <v>0</v>
      </c>
      <c r="Y716" s="261">
        <f>IFERROR(IF(-SUM(Y$20:Y715)+Y$15&lt;0.000001,0,IF($C716&gt;='H-32A-WP06 - Debt Service'!#REF!,'H-32A-WP06 - Debt Service'!#REF!/12,0)),"-")</f>
        <v>0</v>
      </c>
      <c r="Z716" s="261">
        <f>IFERROR(IF(-SUM(Z$20:Z715)+Z$15&lt;0.000001,0,IF($C716&gt;='H-32A-WP06 - Debt Service'!S$24,'H-32A-WP06 - Debt Service'!S$27/12,0)),"-")</f>
        <v>0</v>
      </c>
      <c r="AA716" s="261">
        <f>IFERROR(IF(-SUM(AA$20:AA715)+AA$15&lt;0.000001,0,IF($C716&gt;='H-32A-WP06 - Debt Service'!R$24,'H-32A-WP06 - Debt Service'!R$27/12,0)),"-")</f>
        <v>0</v>
      </c>
      <c r="AB716" s="261">
        <f>IFERROR(IF(-SUM(AB$20:AB715)+AB$15&lt;0.000001,0,IF($C716&gt;='H-32A-WP06 - Debt Service'!P$24,'H-32A-WP06 - Debt Service'!P$27/12,0)),"-")</f>
        <v>0</v>
      </c>
      <c r="AC716" s="261">
        <f>IFERROR(IF(-SUM(AC$20:AC715)+AC$15&lt;0.000001,0,IF($C716&gt;='H-32A-WP06 - Debt Service'!#REF!,'H-32A-WP06 - Debt Service'!#REF!/12,0)),"-")</f>
        <v>0</v>
      </c>
      <c r="AD716" s="261">
        <f>IFERROR(IF(-SUM(AD$20:AD715)+AD$15&lt;0.000001,0,IF($C716&gt;='H-32A-WP06 - Debt Service'!#REF!,'H-32A-WP06 - Debt Service'!#REF!/12,0)),"-")</f>
        <v>0</v>
      </c>
      <c r="AE716" s="261">
        <f>IFERROR(IF(-SUM(AE$20:AE715)+AE$15&lt;0.000001,0,IF($C716&gt;='H-32A-WP06 - Debt Service'!#REF!,'H-32A-WP06 - Debt Service'!#REF!/12,0)),"-")</f>
        <v>0</v>
      </c>
      <c r="AF716" s="261">
        <f>IFERROR(IF(-SUM(AF$20:AF715)+AF$15&lt;0.000001,0,IF($C716&gt;='H-32A-WP06 - Debt Service'!#REF!,'H-32A-WP06 - Debt Service'!#REF!/12,0)),"-")</f>
        <v>0</v>
      </c>
      <c r="AH716" s="252">
        <f t="shared" si="44"/>
        <v>2077</v>
      </c>
      <c r="AI716" s="273">
        <f t="shared" si="46"/>
        <v>64651</v>
      </c>
      <c r="AJ716" s="273"/>
      <c r="AK716" s="261" t="str">
        <f>IFERROR(IF(-SUM(AK$20:AK715)+AK$15&lt;0.000001,0,IF($C716&gt;='H-32A-WP06 - Debt Service'!AH$24,'H-32A-WP06 - Debt Service'!AH$27/12,0)),"-")</f>
        <v>-</v>
      </c>
      <c r="AL716" s="261">
        <f>IFERROR(IF(-SUM(AL$20:AL715)+AL$15&lt;0.000001,0,IF($C716&gt;='H-32A-WP06 - Debt Service'!AI$24,'H-32A-WP06 - Debt Service'!AI$27/12,0)),"-")</f>
        <v>0</v>
      </c>
      <c r="AM716" s="261">
        <f>IFERROR(IF(-SUM(AM$20:AM715)+AM$15&lt;0.000001,0,IF($C716&gt;='H-32A-WP06 - Debt Service'!AJ$24,'H-32A-WP06 - Debt Service'!AJ$27/12,0)),"-")</f>
        <v>0</v>
      </c>
      <c r="AN716" s="261">
        <f>IFERROR(IF(-SUM(AN$20:AN715)+AN$15&lt;0.000001,0,IF($C716&gt;='H-32A-WP06 - Debt Service'!AK$24,'H-32A-WP06 - Debt Service'!AK$27/12,0)),"-")</f>
        <v>0</v>
      </c>
      <c r="AO716" s="261">
        <f>IFERROR(IF(-SUM(AO$20:AO715)+AO$15&lt;0.000001,0,IF($C716&gt;='H-32A-WP06 - Debt Service'!AL$24,'H-32A-WP06 - Debt Service'!AL$27/12,0)),"-")</f>
        <v>0</v>
      </c>
      <c r="AP716" s="261">
        <f>IFERROR(IF(-SUM(AP$20:AP715)+AP$15&lt;0.000001,0,IF($C716&gt;='H-32A-WP06 - Debt Service'!AM$24,'H-32A-WP06 - Debt Service'!AM$27/12,0)),"-")</f>
        <v>0</v>
      </c>
      <c r="AQ716" s="261">
        <f>IFERROR(IF(-SUM(AQ$20:AQ715)+AQ$15&lt;0.000001,0,IF($C716&gt;='H-32A-WP06 - Debt Service'!AN$24,'H-32A-WP06 - Debt Service'!AN$27/12,0)),"-")</f>
        <v>0</v>
      </c>
      <c r="AR716" s="261">
        <f>IFERROR(IF(-SUM(AR$20:AR715)+AR$15&lt;0.000001,0,IF($C716&gt;='H-32A-WP06 - Debt Service'!AO$24,'H-32A-WP06 - Debt Service'!AO$27/12,0)),"-")</f>
        <v>0</v>
      </c>
      <c r="AS716" s="261">
        <f>IFERROR(IF(-SUM(AS$20:AS715)+AS$15&lt;0.000001,0,IF($C716&gt;='H-32A-WP06 - Debt Service'!AP$24,'H-32A-WP06 - Debt Service'!AP$27/12,0)),"-")</f>
        <v>0</v>
      </c>
      <c r="AT716" s="261">
        <f>IFERROR(IF(-SUM(AT$20:AT715)+AT$15&lt;0.000001,0,IF($C716&gt;='H-32A-WP06 - Debt Service'!AQ$24,'H-32A-WP06 - Debt Service'!AQ$27/12,0)),"-")</f>
        <v>0</v>
      </c>
    </row>
    <row r="717" spans="2:46" x14ac:dyDescent="0.35">
      <c r="B717" s="252">
        <f t="shared" si="43"/>
        <v>2077</v>
      </c>
      <c r="C717" s="273">
        <f t="shared" si="45"/>
        <v>64682</v>
      </c>
      <c r="D717" s="273"/>
      <c r="E717" s="261">
        <f>IFERROR(IF(-SUM(E$20:E716)+E$15&lt;0.000001,0,IF($C717&gt;='H-32A-WP06 - Debt Service'!C$24,'H-32A-WP06 - Debt Service'!C$27/12,0)),"-")</f>
        <v>0</v>
      </c>
      <c r="F717" s="261">
        <f>IFERROR(IF(-SUM(F$20:F716)+F$15&lt;0.000001,0,IF($C717&gt;='H-32A-WP06 - Debt Service'!D$24,'H-32A-WP06 - Debt Service'!D$27/12,0)),"-")</f>
        <v>0</v>
      </c>
      <c r="G717" s="261">
        <f>IFERROR(IF(-SUM(G$20:G716)+G$15&lt;0.000001,0,IF($C717&gt;='H-32A-WP06 - Debt Service'!E$24,'H-32A-WP06 - Debt Service'!E$27/12,0)),"-")</f>
        <v>0</v>
      </c>
      <c r="H717" s="261">
        <f>IFERROR(IF(-SUM(H$20:H716)+H$15&lt;0.000001,0,IF($C717&gt;='H-32A-WP06 - Debt Service'!F$24,'H-32A-WP06 - Debt Service'!F$27/12,0)),"-")</f>
        <v>0</v>
      </c>
      <c r="I717" s="261">
        <f>IFERROR(IF(-SUM(I$20:I716)+I$15&lt;0.000001,0,IF($C717&gt;='H-32A-WP06 - Debt Service'!G$24,'H-32A-WP06 - Debt Service'!G$27/12,0)),"-")</f>
        <v>0</v>
      </c>
      <c r="J717" s="261">
        <f>IFERROR(IF(-SUM(J$20:J716)+J$15&lt;0.000001,0,IF($C717&gt;='H-32A-WP06 - Debt Service'!H$24,'H-32A-WP06 - Debt Service'!H$27/12,0)),"-")</f>
        <v>0</v>
      </c>
      <c r="K717" s="261">
        <f>IFERROR(IF(-SUM(K$20:K716)+K$15&lt;0.000001,0,IF($C717&gt;='H-32A-WP06 - Debt Service'!I$24,'H-32A-WP06 - Debt Service'!I$27/12,0)),"-")</f>
        <v>0</v>
      </c>
      <c r="L717" s="261">
        <f>IFERROR(IF(-SUM(L$20:L716)+L$15&lt;0.000001,0,IF($C717&gt;='H-32A-WP06 - Debt Service'!J$24,'H-32A-WP06 - Debt Service'!J$27/12,0)),"-")</f>
        <v>0</v>
      </c>
      <c r="M717" s="261">
        <f>IFERROR(IF(-SUM(M$20:M716)+M$15&lt;0.000001,0,IF($C717&gt;='H-32A-WP06 - Debt Service'!K$24,'H-32A-WP06 - Debt Service'!K$27/12,0)),"-")</f>
        <v>0</v>
      </c>
      <c r="N717" s="261"/>
      <c r="O717" s="261"/>
      <c r="P717" s="261">
        <f>IFERROR(IF(-SUM(P$20:P716)+P$15&lt;0.000001,0,IF($C717&gt;='H-32A-WP06 - Debt Service'!M$24,'H-32A-WP06 - Debt Service'!M$27/12,0)),"-")</f>
        <v>0</v>
      </c>
      <c r="Q717" s="261">
        <f>IFERROR(IF(-SUM(Q$20:Q716)+Q$15&lt;0.000001,0,IF($C717&gt;='H-32A-WP06 - Debt Service'!L$24,'H-32A-WP06 - Debt Service'!L$27/12,0)),"-")</f>
        <v>0</v>
      </c>
      <c r="R717" s="261">
        <f>IFERROR(IF(-SUM(R$20:R716)+R$15&lt;0.000001,0,IF($C717&gt;='H-32A-WP06 - Debt Service'!S$24,'H-32A-WP06 - Debt Service'!S$27/12,0)),"-")</f>
        <v>0</v>
      </c>
      <c r="S717" s="261">
        <f>IFERROR(IF(-SUM(S$20:S716)+S$15&lt;0.000001,0,IF($C717&gt;='H-32A-WP06 - Debt Service'!O$24,'H-32A-WP06 - Debt Service'!O$27/12,0)),"-")</f>
        <v>0</v>
      </c>
      <c r="T717" s="261">
        <f>IFERROR(IF(-SUM(T$20:T716)+T$15&lt;0.000001,0,IF($C717&gt;='H-32A-WP06 - Debt Service'!#REF!,'H-32A-WP06 - Debt Service'!#REF!/12,0)),"-")</f>
        <v>0</v>
      </c>
      <c r="U717" s="261">
        <f>IFERROR(IF(-SUM(U$20:U716)+U$15&lt;0.000001,0,IF($C717&gt;='H-32A-WP06 - Debt Service'!T$24,'H-32A-WP06 - Debt Service'!T$27/12,0)),"-")</f>
        <v>0</v>
      </c>
      <c r="V717" s="261">
        <f>IFERROR(IF(-SUM(V$20:V716)+V$15&lt;0.000001,0,IF($C717&gt;='H-32A-WP06 - Debt Service'!N$24,'H-32A-WP06 - Debt Service'!N$27/12,0)),"-")</f>
        <v>0</v>
      </c>
      <c r="W717" s="261">
        <f>IFERROR(IF(-SUM(W$20:W716)+W$15&lt;0.000001,0,IF($C717&gt;='H-32A-WP06 - Debt Service'!Q$24,'H-32A-WP06 - Debt Service'!Q$27/12,0)),"-")</f>
        <v>0</v>
      </c>
      <c r="X717" s="261">
        <f>IFERROR(IF(-SUM(X$20:X716)+X$15&lt;0.000001,0,IF($C717&gt;='H-32A-WP06 - Debt Service'!T$24,'H-32A-WP06 - Debt Service'!T$27/12,0)),"-")</f>
        <v>0</v>
      </c>
      <c r="Y717" s="261">
        <f>IFERROR(IF(-SUM(Y$20:Y716)+Y$15&lt;0.000001,0,IF($C717&gt;='H-32A-WP06 - Debt Service'!#REF!,'H-32A-WP06 - Debt Service'!#REF!/12,0)),"-")</f>
        <v>0</v>
      </c>
      <c r="Z717" s="261">
        <f>IFERROR(IF(-SUM(Z$20:Z716)+Z$15&lt;0.000001,0,IF($C717&gt;='H-32A-WP06 - Debt Service'!S$24,'H-32A-WP06 - Debt Service'!S$27/12,0)),"-")</f>
        <v>0</v>
      </c>
      <c r="AA717" s="261">
        <f>IFERROR(IF(-SUM(AA$20:AA716)+AA$15&lt;0.000001,0,IF($C717&gt;='H-32A-WP06 - Debt Service'!R$24,'H-32A-WP06 - Debt Service'!R$27/12,0)),"-")</f>
        <v>0</v>
      </c>
      <c r="AB717" s="261">
        <f>IFERROR(IF(-SUM(AB$20:AB716)+AB$15&lt;0.000001,0,IF($C717&gt;='H-32A-WP06 - Debt Service'!P$24,'H-32A-WP06 - Debt Service'!P$27/12,0)),"-")</f>
        <v>0</v>
      </c>
      <c r="AC717" s="261">
        <f>IFERROR(IF(-SUM(AC$20:AC716)+AC$15&lt;0.000001,0,IF($C717&gt;='H-32A-WP06 - Debt Service'!#REF!,'H-32A-WP06 - Debt Service'!#REF!/12,0)),"-")</f>
        <v>0</v>
      </c>
      <c r="AD717" s="261">
        <f>IFERROR(IF(-SUM(AD$20:AD716)+AD$15&lt;0.000001,0,IF($C717&gt;='H-32A-WP06 - Debt Service'!#REF!,'H-32A-WP06 - Debt Service'!#REF!/12,0)),"-")</f>
        <v>0</v>
      </c>
      <c r="AE717" s="261">
        <f>IFERROR(IF(-SUM(AE$20:AE716)+AE$15&lt;0.000001,0,IF($C717&gt;='H-32A-WP06 - Debt Service'!#REF!,'H-32A-WP06 - Debt Service'!#REF!/12,0)),"-")</f>
        <v>0</v>
      </c>
      <c r="AF717" s="261">
        <f>IFERROR(IF(-SUM(AF$20:AF716)+AF$15&lt;0.000001,0,IF($C717&gt;='H-32A-WP06 - Debt Service'!#REF!,'H-32A-WP06 - Debt Service'!#REF!/12,0)),"-")</f>
        <v>0</v>
      </c>
      <c r="AH717" s="252">
        <f t="shared" si="44"/>
        <v>2077</v>
      </c>
      <c r="AI717" s="273">
        <f t="shared" si="46"/>
        <v>64682</v>
      </c>
      <c r="AJ717" s="273"/>
      <c r="AK717" s="261" t="str">
        <f>IFERROR(IF(-SUM(AK$20:AK716)+AK$15&lt;0.000001,0,IF($C717&gt;='H-32A-WP06 - Debt Service'!AH$24,'H-32A-WP06 - Debt Service'!AH$27/12,0)),"-")</f>
        <v>-</v>
      </c>
      <c r="AL717" s="261">
        <f>IFERROR(IF(-SUM(AL$20:AL716)+AL$15&lt;0.000001,0,IF($C717&gt;='H-32A-WP06 - Debt Service'!AI$24,'H-32A-WP06 - Debt Service'!AI$27/12,0)),"-")</f>
        <v>0</v>
      </c>
      <c r="AM717" s="261">
        <f>IFERROR(IF(-SUM(AM$20:AM716)+AM$15&lt;0.000001,0,IF($C717&gt;='H-32A-WP06 - Debt Service'!AJ$24,'H-32A-WP06 - Debt Service'!AJ$27/12,0)),"-")</f>
        <v>0</v>
      </c>
      <c r="AN717" s="261">
        <f>IFERROR(IF(-SUM(AN$20:AN716)+AN$15&lt;0.000001,0,IF($C717&gt;='H-32A-WP06 - Debt Service'!AK$24,'H-32A-WP06 - Debt Service'!AK$27/12,0)),"-")</f>
        <v>0</v>
      </c>
      <c r="AO717" s="261">
        <f>IFERROR(IF(-SUM(AO$20:AO716)+AO$15&lt;0.000001,0,IF($C717&gt;='H-32A-WP06 - Debt Service'!AL$24,'H-32A-WP06 - Debt Service'!AL$27/12,0)),"-")</f>
        <v>0</v>
      </c>
      <c r="AP717" s="261">
        <f>IFERROR(IF(-SUM(AP$20:AP716)+AP$15&lt;0.000001,0,IF($C717&gt;='H-32A-WP06 - Debt Service'!AM$24,'H-32A-WP06 - Debt Service'!AM$27/12,0)),"-")</f>
        <v>0</v>
      </c>
      <c r="AQ717" s="261">
        <f>IFERROR(IF(-SUM(AQ$20:AQ716)+AQ$15&lt;0.000001,0,IF($C717&gt;='H-32A-WP06 - Debt Service'!AN$24,'H-32A-WP06 - Debt Service'!AN$27/12,0)),"-")</f>
        <v>0</v>
      </c>
      <c r="AR717" s="261">
        <f>IFERROR(IF(-SUM(AR$20:AR716)+AR$15&lt;0.000001,0,IF($C717&gt;='H-32A-WP06 - Debt Service'!AO$24,'H-32A-WP06 - Debt Service'!AO$27/12,0)),"-")</f>
        <v>0</v>
      </c>
      <c r="AS717" s="261">
        <f>IFERROR(IF(-SUM(AS$20:AS716)+AS$15&lt;0.000001,0,IF($C717&gt;='H-32A-WP06 - Debt Service'!AP$24,'H-32A-WP06 - Debt Service'!AP$27/12,0)),"-")</f>
        <v>0</v>
      </c>
      <c r="AT717" s="261">
        <f>IFERROR(IF(-SUM(AT$20:AT716)+AT$15&lt;0.000001,0,IF($C717&gt;='H-32A-WP06 - Debt Service'!AQ$24,'H-32A-WP06 - Debt Service'!AQ$27/12,0)),"-")</f>
        <v>0</v>
      </c>
    </row>
    <row r="718" spans="2:46" x14ac:dyDescent="0.35">
      <c r="B718" s="252">
        <f t="shared" si="43"/>
        <v>2077</v>
      </c>
      <c r="C718" s="273">
        <f t="shared" si="45"/>
        <v>64710</v>
      </c>
      <c r="D718" s="273"/>
      <c r="E718" s="261">
        <f>IFERROR(IF(-SUM(E$20:E717)+E$15&lt;0.000001,0,IF($C718&gt;='H-32A-WP06 - Debt Service'!C$24,'H-32A-WP06 - Debt Service'!C$27/12,0)),"-")</f>
        <v>0</v>
      </c>
      <c r="F718" s="261">
        <f>IFERROR(IF(-SUM(F$20:F717)+F$15&lt;0.000001,0,IF($C718&gt;='H-32A-WP06 - Debt Service'!D$24,'H-32A-WP06 - Debt Service'!D$27/12,0)),"-")</f>
        <v>0</v>
      </c>
      <c r="G718" s="261">
        <f>IFERROR(IF(-SUM(G$20:G717)+G$15&lt;0.000001,0,IF($C718&gt;='H-32A-WP06 - Debt Service'!E$24,'H-32A-WP06 - Debt Service'!E$27/12,0)),"-")</f>
        <v>0</v>
      </c>
      <c r="H718" s="261">
        <f>IFERROR(IF(-SUM(H$20:H717)+H$15&lt;0.000001,0,IF($C718&gt;='H-32A-WP06 - Debt Service'!F$24,'H-32A-WP06 - Debt Service'!F$27/12,0)),"-")</f>
        <v>0</v>
      </c>
      <c r="I718" s="261">
        <f>IFERROR(IF(-SUM(I$20:I717)+I$15&lt;0.000001,0,IF($C718&gt;='H-32A-WP06 - Debt Service'!G$24,'H-32A-WP06 - Debt Service'!G$27/12,0)),"-")</f>
        <v>0</v>
      </c>
      <c r="J718" s="261">
        <f>IFERROR(IF(-SUM(J$20:J717)+J$15&lt;0.000001,0,IF($C718&gt;='H-32A-WP06 - Debt Service'!H$24,'H-32A-WP06 - Debt Service'!H$27/12,0)),"-")</f>
        <v>0</v>
      </c>
      <c r="K718" s="261">
        <f>IFERROR(IF(-SUM(K$20:K717)+K$15&lt;0.000001,0,IF($C718&gt;='H-32A-WP06 - Debt Service'!I$24,'H-32A-WP06 - Debt Service'!I$27/12,0)),"-")</f>
        <v>0</v>
      </c>
      <c r="L718" s="261">
        <f>IFERROR(IF(-SUM(L$20:L717)+L$15&lt;0.000001,0,IF($C718&gt;='H-32A-WP06 - Debt Service'!J$24,'H-32A-WP06 - Debt Service'!J$27/12,0)),"-")</f>
        <v>0</v>
      </c>
      <c r="M718" s="261">
        <f>IFERROR(IF(-SUM(M$20:M717)+M$15&lt;0.000001,0,IF($C718&gt;='H-32A-WP06 - Debt Service'!K$24,'H-32A-WP06 - Debt Service'!K$27/12,0)),"-")</f>
        <v>0</v>
      </c>
      <c r="N718" s="261"/>
      <c r="O718" s="261"/>
      <c r="P718" s="261">
        <f>IFERROR(IF(-SUM(P$20:P717)+P$15&lt;0.000001,0,IF($C718&gt;='H-32A-WP06 - Debt Service'!M$24,'H-32A-WP06 - Debt Service'!M$27/12,0)),"-")</f>
        <v>0</v>
      </c>
      <c r="Q718" s="261">
        <f>IFERROR(IF(-SUM(Q$20:Q717)+Q$15&lt;0.000001,0,IF($C718&gt;='H-32A-WP06 - Debt Service'!L$24,'H-32A-WP06 - Debt Service'!L$27/12,0)),"-")</f>
        <v>0</v>
      </c>
      <c r="R718" s="261">
        <f>IFERROR(IF(-SUM(R$20:R717)+R$15&lt;0.000001,0,IF($C718&gt;='H-32A-WP06 - Debt Service'!S$24,'H-32A-WP06 - Debt Service'!S$27/12,0)),"-")</f>
        <v>0</v>
      </c>
      <c r="S718" s="261">
        <f>IFERROR(IF(-SUM(S$20:S717)+S$15&lt;0.000001,0,IF($C718&gt;='H-32A-WP06 - Debt Service'!O$24,'H-32A-WP06 - Debt Service'!O$27/12,0)),"-")</f>
        <v>0</v>
      </c>
      <c r="T718" s="261">
        <f>IFERROR(IF(-SUM(T$20:T717)+T$15&lt;0.000001,0,IF($C718&gt;='H-32A-WP06 - Debt Service'!#REF!,'H-32A-WP06 - Debt Service'!#REF!/12,0)),"-")</f>
        <v>0</v>
      </c>
      <c r="U718" s="261">
        <f>IFERROR(IF(-SUM(U$20:U717)+U$15&lt;0.000001,0,IF($C718&gt;='H-32A-WP06 - Debt Service'!T$24,'H-32A-WP06 - Debt Service'!T$27/12,0)),"-")</f>
        <v>0</v>
      </c>
      <c r="V718" s="261">
        <f>IFERROR(IF(-SUM(V$20:V717)+V$15&lt;0.000001,0,IF($C718&gt;='H-32A-WP06 - Debt Service'!N$24,'H-32A-WP06 - Debt Service'!N$27/12,0)),"-")</f>
        <v>0</v>
      </c>
      <c r="W718" s="261">
        <f>IFERROR(IF(-SUM(W$20:W717)+W$15&lt;0.000001,0,IF($C718&gt;='H-32A-WP06 - Debt Service'!Q$24,'H-32A-WP06 - Debt Service'!Q$27/12,0)),"-")</f>
        <v>0</v>
      </c>
      <c r="X718" s="261">
        <f>IFERROR(IF(-SUM(X$20:X717)+X$15&lt;0.000001,0,IF($C718&gt;='H-32A-WP06 - Debt Service'!T$24,'H-32A-WP06 - Debt Service'!T$27/12,0)),"-")</f>
        <v>0</v>
      </c>
      <c r="Y718" s="261">
        <f>IFERROR(IF(-SUM(Y$20:Y717)+Y$15&lt;0.000001,0,IF($C718&gt;='H-32A-WP06 - Debt Service'!#REF!,'H-32A-WP06 - Debt Service'!#REF!/12,0)),"-")</f>
        <v>0</v>
      </c>
      <c r="Z718" s="261">
        <f>IFERROR(IF(-SUM(Z$20:Z717)+Z$15&lt;0.000001,0,IF($C718&gt;='H-32A-WP06 - Debt Service'!S$24,'H-32A-WP06 - Debt Service'!S$27/12,0)),"-")</f>
        <v>0</v>
      </c>
      <c r="AA718" s="261">
        <f>IFERROR(IF(-SUM(AA$20:AA717)+AA$15&lt;0.000001,0,IF($C718&gt;='H-32A-WP06 - Debt Service'!R$24,'H-32A-WP06 - Debt Service'!R$27/12,0)),"-")</f>
        <v>0</v>
      </c>
      <c r="AB718" s="261">
        <f>IFERROR(IF(-SUM(AB$20:AB717)+AB$15&lt;0.000001,0,IF($C718&gt;='H-32A-WP06 - Debt Service'!P$24,'H-32A-WP06 - Debt Service'!P$27/12,0)),"-")</f>
        <v>0</v>
      </c>
      <c r="AC718" s="261">
        <f>IFERROR(IF(-SUM(AC$20:AC717)+AC$15&lt;0.000001,0,IF($C718&gt;='H-32A-WP06 - Debt Service'!#REF!,'H-32A-WP06 - Debt Service'!#REF!/12,0)),"-")</f>
        <v>0</v>
      </c>
      <c r="AD718" s="261">
        <f>IFERROR(IF(-SUM(AD$20:AD717)+AD$15&lt;0.000001,0,IF($C718&gt;='H-32A-WP06 - Debt Service'!#REF!,'H-32A-WP06 - Debt Service'!#REF!/12,0)),"-")</f>
        <v>0</v>
      </c>
      <c r="AE718" s="261">
        <f>IFERROR(IF(-SUM(AE$20:AE717)+AE$15&lt;0.000001,0,IF($C718&gt;='H-32A-WP06 - Debt Service'!#REF!,'H-32A-WP06 - Debt Service'!#REF!/12,0)),"-")</f>
        <v>0</v>
      </c>
      <c r="AF718" s="261">
        <f>IFERROR(IF(-SUM(AF$20:AF717)+AF$15&lt;0.000001,0,IF($C718&gt;='H-32A-WP06 - Debt Service'!#REF!,'H-32A-WP06 - Debt Service'!#REF!/12,0)),"-")</f>
        <v>0</v>
      </c>
      <c r="AH718" s="252">
        <f t="shared" si="44"/>
        <v>2077</v>
      </c>
      <c r="AI718" s="273">
        <f t="shared" si="46"/>
        <v>64710</v>
      </c>
      <c r="AJ718" s="273"/>
      <c r="AK718" s="261" t="str">
        <f>IFERROR(IF(-SUM(AK$20:AK717)+AK$15&lt;0.000001,0,IF($C718&gt;='H-32A-WP06 - Debt Service'!AH$24,'H-32A-WP06 - Debt Service'!AH$27/12,0)),"-")</f>
        <v>-</v>
      </c>
      <c r="AL718" s="261">
        <f>IFERROR(IF(-SUM(AL$20:AL717)+AL$15&lt;0.000001,0,IF($C718&gt;='H-32A-WP06 - Debt Service'!AI$24,'H-32A-WP06 - Debt Service'!AI$27/12,0)),"-")</f>
        <v>0</v>
      </c>
      <c r="AM718" s="261">
        <f>IFERROR(IF(-SUM(AM$20:AM717)+AM$15&lt;0.000001,0,IF($C718&gt;='H-32A-WP06 - Debt Service'!AJ$24,'H-32A-WP06 - Debt Service'!AJ$27/12,0)),"-")</f>
        <v>0</v>
      </c>
      <c r="AN718" s="261">
        <f>IFERROR(IF(-SUM(AN$20:AN717)+AN$15&lt;0.000001,0,IF($C718&gt;='H-32A-WP06 - Debt Service'!AK$24,'H-32A-WP06 - Debt Service'!AK$27/12,0)),"-")</f>
        <v>0</v>
      </c>
      <c r="AO718" s="261">
        <f>IFERROR(IF(-SUM(AO$20:AO717)+AO$15&lt;0.000001,0,IF($C718&gt;='H-32A-WP06 - Debt Service'!AL$24,'H-32A-WP06 - Debt Service'!AL$27/12,0)),"-")</f>
        <v>0</v>
      </c>
      <c r="AP718" s="261">
        <f>IFERROR(IF(-SUM(AP$20:AP717)+AP$15&lt;0.000001,0,IF($C718&gt;='H-32A-WP06 - Debt Service'!AM$24,'H-32A-WP06 - Debt Service'!AM$27/12,0)),"-")</f>
        <v>0</v>
      </c>
      <c r="AQ718" s="261">
        <f>IFERROR(IF(-SUM(AQ$20:AQ717)+AQ$15&lt;0.000001,0,IF($C718&gt;='H-32A-WP06 - Debt Service'!AN$24,'H-32A-WP06 - Debt Service'!AN$27/12,0)),"-")</f>
        <v>0</v>
      </c>
      <c r="AR718" s="261">
        <f>IFERROR(IF(-SUM(AR$20:AR717)+AR$15&lt;0.000001,0,IF($C718&gt;='H-32A-WP06 - Debt Service'!AO$24,'H-32A-WP06 - Debt Service'!AO$27/12,0)),"-")</f>
        <v>0</v>
      </c>
      <c r="AS718" s="261">
        <f>IFERROR(IF(-SUM(AS$20:AS717)+AS$15&lt;0.000001,0,IF($C718&gt;='H-32A-WP06 - Debt Service'!AP$24,'H-32A-WP06 - Debt Service'!AP$27/12,0)),"-")</f>
        <v>0</v>
      </c>
      <c r="AT718" s="261">
        <f>IFERROR(IF(-SUM(AT$20:AT717)+AT$15&lt;0.000001,0,IF($C718&gt;='H-32A-WP06 - Debt Service'!AQ$24,'H-32A-WP06 - Debt Service'!AQ$27/12,0)),"-")</f>
        <v>0</v>
      </c>
    </row>
    <row r="719" spans="2:46" x14ac:dyDescent="0.35">
      <c r="B719" s="252">
        <f t="shared" si="43"/>
        <v>2077</v>
      </c>
      <c r="C719" s="273">
        <f t="shared" si="45"/>
        <v>64741</v>
      </c>
      <c r="D719" s="273"/>
      <c r="E719" s="261">
        <f>IFERROR(IF(-SUM(E$20:E718)+E$15&lt;0.000001,0,IF($C719&gt;='H-32A-WP06 - Debt Service'!C$24,'H-32A-WP06 - Debt Service'!C$27/12,0)),"-")</f>
        <v>0</v>
      </c>
      <c r="F719" s="261">
        <f>IFERROR(IF(-SUM(F$20:F718)+F$15&lt;0.000001,0,IF($C719&gt;='H-32A-WP06 - Debt Service'!D$24,'H-32A-WP06 - Debt Service'!D$27/12,0)),"-")</f>
        <v>0</v>
      </c>
      <c r="G719" s="261">
        <f>IFERROR(IF(-SUM(G$20:G718)+G$15&lt;0.000001,0,IF($C719&gt;='H-32A-WP06 - Debt Service'!E$24,'H-32A-WP06 - Debt Service'!E$27/12,0)),"-")</f>
        <v>0</v>
      </c>
      <c r="H719" s="261">
        <f>IFERROR(IF(-SUM(H$20:H718)+H$15&lt;0.000001,0,IF($C719&gt;='H-32A-WP06 - Debt Service'!F$24,'H-32A-WP06 - Debt Service'!F$27/12,0)),"-")</f>
        <v>0</v>
      </c>
      <c r="I719" s="261">
        <f>IFERROR(IF(-SUM(I$20:I718)+I$15&lt;0.000001,0,IF($C719&gt;='H-32A-WP06 - Debt Service'!G$24,'H-32A-WP06 - Debt Service'!G$27/12,0)),"-")</f>
        <v>0</v>
      </c>
      <c r="J719" s="261">
        <f>IFERROR(IF(-SUM(J$20:J718)+J$15&lt;0.000001,0,IF($C719&gt;='H-32A-WP06 - Debt Service'!H$24,'H-32A-WP06 - Debt Service'!H$27/12,0)),"-")</f>
        <v>0</v>
      </c>
      <c r="K719" s="261">
        <f>IFERROR(IF(-SUM(K$20:K718)+K$15&lt;0.000001,0,IF($C719&gt;='H-32A-WP06 - Debt Service'!I$24,'H-32A-WP06 - Debt Service'!I$27/12,0)),"-")</f>
        <v>0</v>
      </c>
      <c r="L719" s="261">
        <f>IFERROR(IF(-SUM(L$20:L718)+L$15&lt;0.000001,0,IF($C719&gt;='H-32A-WP06 - Debt Service'!J$24,'H-32A-WP06 - Debt Service'!J$27/12,0)),"-")</f>
        <v>0</v>
      </c>
      <c r="M719" s="261">
        <f>IFERROR(IF(-SUM(M$20:M718)+M$15&lt;0.000001,0,IF($C719&gt;='H-32A-WP06 - Debt Service'!K$24,'H-32A-WP06 - Debt Service'!K$27/12,0)),"-")</f>
        <v>0</v>
      </c>
      <c r="N719" s="261"/>
      <c r="O719" s="261"/>
      <c r="P719" s="261">
        <f>IFERROR(IF(-SUM(P$20:P718)+P$15&lt;0.000001,0,IF($C719&gt;='H-32A-WP06 - Debt Service'!M$24,'H-32A-WP06 - Debt Service'!M$27/12,0)),"-")</f>
        <v>0</v>
      </c>
      <c r="Q719" s="261">
        <f>IFERROR(IF(-SUM(Q$20:Q718)+Q$15&lt;0.000001,0,IF($C719&gt;='H-32A-WP06 - Debt Service'!L$24,'H-32A-WP06 - Debt Service'!L$27/12,0)),"-")</f>
        <v>0</v>
      </c>
      <c r="R719" s="261">
        <f>IFERROR(IF(-SUM(R$20:R718)+R$15&lt;0.000001,0,IF($C719&gt;='H-32A-WP06 - Debt Service'!S$24,'H-32A-WP06 - Debt Service'!S$27/12,0)),"-")</f>
        <v>0</v>
      </c>
      <c r="S719" s="261">
        <f>IFERROR(IF(-SUM(S$20:S718)+S$15&lt;0.000001,0,IF($C719&gt;='H-32A-WP06 - Debt Service'!O$24,'H-32A-WP06 - Debt Service'!O$27/12,0)),"-")</f>
        <v>0</v>
      </c>
      <c r="T719" s="261">
        <f>IFERROR(IF(-SUM(T$20:T718)+T$15&lt;0.000001,0,IF($C719&gt;='H-32A-WP06 - Debt Service'!#REF!,'H-32A-WP06 - Debt Service'!#REF!/12,0)),"-")</f>
        <v>0</v>
      </c>
      <c r="U719" s="261">
        <f>IFERROR(IF(-SUM(U$20:U718)+U$15&lt;0.000001,0,IF($C719&gt;='H-32A-WP06 - Debt Service'!T$24,'H-32A-WP06 - Debt Service'!T$27/12,0)),"-")</f>
        <v>0</v>
      </c>
      <c r="V719" s="261">
        <f>IFERROR(IF(-SUM(V$20:V718)+V$15&lt;0.000001,0,IF($C719&gt;='H-32A-WP06 - Debt Service'!N$24,'H-32A-WP06 - Debt Service'!N$27/12,0)),"-")</f>
        <v>0</v>
      </c>
      <c r="W719" s="261">
        <f>IFERROR(IF(-SUM(W$20:W718)+W$15&lt;0.000001,0,IF($C719&gt;='H-32A-WP06 - Debt Service'!Q$24,'H-32A-WP06 - Debt Service'!Q$27/12,0)),"-")</f>
        <v>0</v>
      </c>
      <c r="X719" s="261">
        <f>IFERROR(IF(-SUM(X$20:X718)+X$15&lt;0.000001,0,IF($C719&gt;='H-32A-WP06 - Debt Service'!T$24,'H-32A-WP06 - Debt Service'!T$27/12,0)),"-")</f>
        <v>0</v>
      </c>
      <c r="Y719" s="261">
        <f>IFERROR(IF(-SUM(Y$20:Y718)+Y$15&lt;0.000001,0,IF($C719&gt;='H-32A-WP06 - Debt Service'!#REF!,'H-32A-WP06 - Debt Service'!#REF!/12,0)),"-")</f>
        <v>0</v>
      </c>
      <c r="Z719" s="261">
        <f>IFERROR(IF(-SUM(Z$20:Z718)+Z$15&lt;0.000001,0,IF($C719&gt;='H-32A-WP06 - Debt Service'!S$24,'H-32A-WP06 - Debt Service'!S$27/12,0)),"-")</f>
        <v>0</v>
      </c>
      <c r="AA719" s="261">
        <f>IFERROR(IF(-SUM(AA$20:AA718)+AA$15&lt;0.000001,0,IF($C719&gt;='H-32A-WP06 - Debt Service'!R$24,'H-32A-WP06 - Debt Service'!R$27/12,0)),"-")</f>
        <v>0</v>
      </c>
      <c r="AB719" s="261">
        <f>IFERROR(IF(-SUM(AB$20:AB718)+AB$15&lt;0.000001,0,IF($C719&gt;='H-32A-WP06 - Debt Service'!P$24,'H-32A-WP06 - Debt Service'!P$27/12,0)),"-")</f>
        <v>0</v>
      </c>
      <c r="AC719" s="261">
        <f>IFERROR(IF(-SUM(AC$20:AC718)+AC$15&lt;0.000001,0,IF($C719&gt;='H-32A-WP06 - Debt Service'!#REF!,'H-32A-WP06 - Debt Service'!#REF!/12,0)),"-")</f>
        <v>0</v>
      </c>
      <c r="AD719" s="261">
        <f>IFERROR(IF(-SUM(AD$20:AD718)+AD$15&lt;0.000001,0,IF($C719&gt;='H-32A-WP06 - Debt Service'!#REF!,'H-32A-WP06 - Debt Service'!#REF!/12,0)),"-")</f>
        <v>0</v>
      </c>
      <c r="AE719" s="261">
        <f>IFERROR(IF(-SUM(AE$20:AE718)+AE$15&lt;0.000001,0,IF($C719&gt;='H-32A-WP06 - Debt Service'!#REF!,'H-32A-WP06 - Debt Service'!#REF!/12,0)),"-")</f>
        <v>0</v>
      </c>
      <c r="AF719" s="261">
        <f>IFERROR(IF(-SUM(AF$20:AF718)+AF$15&lt;0.000001,0,IF($C719&gt;='H-32A-WP06 - Debt Service'!#REF!,'H-32A-WP06 - Debt Service'!#REF!/12,0)),"-")</f>
        <v>0</v>
      </c>
      <c r="AH719" s="252">
        <f t="shared" si="44"/>
        <v>2077</v>
      </c>
      <c r="AI719" s="273">
        <f t="shared" si="46"/>
        <v>64741</v>
      </c>
      <c r="AJ719" s="273"/>
      <c r="AK719" s="261" t="str">
        <f>IFERROR(IF(-SUM(AK$20:AK718)+AK$15&lt;0.000001,0,IF($C719&gt;='H-32A-WP06 - Debt Service'!AH$24,'H-32A-WP06 - Debt Service'!AH$27/12,0)),"-")</f>
        <v>-</v>
      </c>
      <c r="AL719" s="261">
        <f>IFERROR(IF(-SUM(AL$20:AL718)+AL$15&lt;0.000001,0,IF($C719&gt;='H-32A-WP06 - Debt Service'!AI$24,'H-32A-WP06 - Debt Service'!AI$27/12,0)),"-")</f>
        <v>0</v>
      </c>
      <c r="AM719" s="261">
        <f>IFERROR(IF(-SUM(AM$20:AM718)+AM$15&lt;0.000001,0,IF($C719&gt;='H-32A-WP06 - Debt Service'!AJ$24,'H-32A-WP06 - Debt Service'!AJ$27/12,0)),"-")</f>
        <v>0</v>
      </c>
      <c r="AN719" s="261">
        <f>IFERROR(IF(-SUM(AN$20:AN718)+AN$15&lt;0.000001,0,IF($C719&gt;='H-32A-WP06 - Debt Service'!AK$24,'H-32A-WP06 - Debt Service'!AK$27/12,0)),"-")</f>
        <v>0</v>
      </c>
      <c r="AO719" s="261">
        <f>IFERROR(IF(-SUM(AO$20:AO718)+AO$15&lt;0.000001,0,IF($C719&gt;='H-32A-WP06 - Debt Service'!AL$24,'H-32A-WP06 - Debt Service'!AL$27/12,0)),"-")</f>
        <v>0</v>
      </c>
      <c r="AP719" s="261">
        <f>IFERROR(IF(-SUM(AP$20:AP718)+AP$15&lt;0.000001,0,IF($C719&gt;='H-32A-WP06 - Debt Service'!AM$24,'H-32A-WP06 - Debt Service'!AM$27/12,0)),"-")</f>
        <v>0</v>
      </c>
      <c r="AQ719" s="261">
        <f>IFERROR(IF(-SUM(AQ$20:AQ718)+AQ$15&lt;0.000001,0,IF($C719&gt;='H-32A-WP06 - Debt Service'!AN$24,'H-32A-WP06 - Debt Service'!AN$27/12,0)),"-")</f>
        <v>0</v>
      </c>
      <c r="AR719" s="261">
        <f>IFERROR(IF(-SUM(AR$20:AR718)+AR$15&lt;0.000001,0,IF($C719&gt;='H-32A-WP06 - Debt Service'!AO$24,'H-32A-WP06 - Debt Service'!AO$27/12,0)),"-")</f>
        <v>0</v>
      </c>
      <c r="AS719" s="261">
        <f>IFERROR(IF(-SUM(AS$20:AS718)+AS$15&lt;0.000001,0,IF($C719&gt;='H-32A-WP06 - Debt Service'!AP$24,'H-32A-WP06 - Debt Service'!AP$27/12,0)),"-")</f>
        <v>0</v>
      </c>
      <c r="AT719" s="261">
        <f>IFERROR(IF(-SUM(AT$20:AT718)+AT$15&lt;0.000001,0,IF($C719&gt;='H-32A-WP06 - Debt Service'!AQ$24,'H-32A-WP06 - Debt Service'!AQ$27/12,0)),"-")</f>
        <v>0</v>
      </c>
    </row>
    <row r="720" spans="2:46" x14ac:dyDescent="0.35">
      <c r="B720" s="252">
        <f t="shared" si="43"/>
        <v>2077</v>
      </c>
      <c r="C720" s="273">
        <f t="shared" si="45"/>
        <v>64771</v>
      </c>
      <c r="D720" s="273"/>
      <c r="E720" s="261">
        <f>IFERROR(IF(-SUM(E$20:E719)+E$15&lt;0.000001,0,IF($C720&gt;='H-32A-WP06 - Debt Service'!C$24,'H-32A-WP06 - Debt Service'!C$27/12,0)),"-")</f>
        <v>0</v>
      </c>
      <c r="F720" s="261">
        <f>IFERROR(IF(-SUM(F$20:F719)+F$15&lt;0.000001,0,IF($C720&gt;='H-32A-WP06 - Debt Service'!D$24,'H-32A-WP06 - Debt Service'!D$27/12,0)),"-")</f>
        <v>0</v>
      </c>
      <c r="G720" s="261">
        <f>IFERROR(IF(-SUM(G$20:G719)+G$15&lt;0.000001,0,IF($C720&gt;='H-32A-WP06 - Debt Service'!E$24,'H-32A-WP06 - Debt Service'!E$27/12,0)),"-")</f>
        <v>0</v>
      </c>
      <c r="H720" s="261">
        <f>IFERROR(IF(-SUM(H$20:H719)+H$15&lt;0.000001,0,IF($C720&gt;='H-32A-WP06 - Debt Service'!F$24,'H-32A-WP06 - Debt Service'!F$27/12,0)),"-")</f>
        <v>0</v>
      </c>
      <c r="I720" s="261">
        <f>IFERROR(IF(-SUM(I$20:I719)+I$15&lt;0.000001,0,IF($C720&gt;='H-32A-WP06 - Debt Service'!G$24,'H-32A-WP06 - Debt Service'!G$27/12,0)),"-")</f>
        <v>0</v>
      </c>
      <c r="J720" s="261">
        <f>IFERROR(IF(-SUM(J$20:J719)+J$15&lt;0.000001,0,IF($C720&gt;='H-32A-WP06 - Debt Service'!H$24,'H-32A-WP06 - Debt Service'!H$27/12,0)),"-")</f>
        <v>0</v>
      </c>
      <c r="K720" s="261">
        <f>IFERROR(IF(-SUM(K$20:K719)+K$15&lt;0.000001,0,IF($C720&gt;='H-32A-WP06 - Debt Service'!I$24,'H-32A-WP06 - Debt Service'!I$27/12,0)),"-")</f>
        <v>0</v>
      </c>
      <c r="L720" s="261">
        <f>IFERROR(IF(-SUM(L$20:L719)+L$15&lt;0.000001,0,IF($C720&gt;='H-32A-WP06 - Debt Service'!J$24,'H-32A-WP06 - Debt Service'!J$27/12,0)),"-")</f>
        <v>0</v>
      </c>
      <c r="M720" s="261">
        <f>IFERROR(IF(-SUM(M$20:M719)+M$15&lt;0.000001,0,IF($C720&gt;='H-32A-WP06 - Debt Service'!K$24,'H-32A-WP06 - Debt Service'!K$27/12,0)),"-")</f>
        <v>0</v>
      </c>
      <c r="N720" s="261"/>
      <c r="O720" s="261"/>
      <c r="P720" s="261">
        <f>IFERROR(IF(-SUM(P$20:P719)+P$15&lt;0.000001,0,IF($C720&gt;='H-32A-WP06 - Debt Service'!M$24,'H-32A-WP06 - Debt Service'!M$27/12,0)),"-")</f>
        <v>0</v>
      </c>
      <c r="Q720" s="261">
        <f>IFERROR(IF(-SUM(Q$20:Q719)+Q$15&lt;0.000001,0,IF($C720&gt;='H-32A-WP06 - Debt Service'!L$24,'H-32A-WP06 - Debt Service'!L$27/12,0)),"-")</f>
        <v>0</v>
      </c>
      <c r="R720" s="261">
        <f>IFERROR(IF(-SUM(R$20:R719)+R$15&lt;0.000001,0,IF($C720&gt;='H-32A-WP06 - Debt Service'!S$24,'H-32A-WP06 - Debt Service'!S$27/12,0)),"-")</f>
        <v>0</v>
      </c>
      <c r="S720" s="261">
        <f>IFERROR(IF(-SUM(S$20:S719)+S$15&lt;0.000001,0,IF($C720&gt;='H-32A-WP06 - Debt Service'!O$24,'H-32A-WP06 - Debt Service'!O$27/12,0)),"-")</f>
        <v>0</v>
      </c>
      <c r="T720" s="261">
        <f>IFERROR(IF(-SUM(T$20:T719)+T$15&lt;0.000001,0,IF($C720&gt;='H-32A-WP06 - Debt Service'!#REF!,'H-32A-WP06 - Debt Service'!#REF!/12,0)),"-")</f>
        <v>0</v>
      </c>
      <c r="U720" s="261">
        <f>IFERROR(IF(-SUM(U$20:U719)+U$15&lt;0.000001,0,IF($C720&gt;='H-32A-WP06 - Debt Service'!T$24,'H-32A-WP06 - Debt Service'!T$27/12,0)),"-")</f>
        <v>0</v>
      </c>
      <c r="V720" s="261">
        <f>IFERROR(IF(-SUM(V$20:V719)+V$15&lt;0.000001,0,IF($C720&gt;='H-32A-WP06 - Debt Service'!N$24,'H-32A-WP06 - Debt Service'!N$27/12,0)),"-")</f>
        <v>0</v>
      </c>
      <c r="W720" s="261">
        <f>IFERROR(IF(-SUM(W$20:W719)+W$15&lt;0.000001,0,IF($C720&gt;='H-32A-WP06 - Debt Service'!Q$24,'H-32A-WP06 - Debt Service'!Q$27/12,0)),"-")</f>
        <v>0</v>
      </c>
      <c r="X720" s="261">
        <f>IFERROR(IF(-SUM(X$20:X719)+X$15&lt;0.000001,0,IF($C720&gt;='H-32A-WP06 - Debt Service'!T$24,'H-32A-WP06 - Debt Service'!T$27/12,0)),"-")</f>
        <v>0</v>
      </c>
      <c r="Y720" s="261">
        <f>IFERROR(IF(-SUM(Y$20:Y719)+Y$15&lt;0.000001,0,IF($C720&gt;='H-32A-WP06 - Debt Service'!#REF!,'H-32A-WP06 - Debt Service'!#REF!/12,0)),"-")</f>
        <v>0</v>
      </c>
      <c r="Z720" s="261">
        <f>IFERROR(IF(-SUM(Z$20:Z719)+Z$15&lt;0.000001,0,IF($C720&gt;='H-32A-WP06 - Debt Service'!S$24,'H-32A-WP06 - Debt Service'!S$27/12,0)),"-")</f>
        <v>0</v>
      </c>
      <c r="AA720" s="261">
        <f>IFERROR(IF(-SUM(AA$20:AA719)+AA$15&lt;0.000001,0,IF($C720&gt;='H-32A-WP06 - Debt Service'!R$24,'H-32A-WP06 - Debt Service'!R$27/12,0)),"-")</f>
        <v>0</v>
      </c>
      <c r="AB720" s="261">
        <f>IFERROR(IF(-SUM(AB$20:AB719)+AB$15&lt;0.000001,0,IF($C720&gt;='H-32A-WP06 - Debt Service'!P$24,'H-32A-WP06 - Debt Service'!P$27/12,0)),"-")</f>
        <v>0</v>
      </c>
      <c r="AC720" s="261">
        <f>IFERROR(IF(-SUM(AC$20:AC719)+AC$15&lt;0.000001,0,IF($C720&gt;='H-32A-WP06 - Debt Service'!#REF!,'H-32A-WP06 - Debt Service'!#REF!/12,0)),"-")</f>
        <v>0</v>
      </c>
      <c r="AD720" s="261">
        <f>IFERROR(IF(-SUM(AD$20:AD719)+AD$15&lt;0.000001,0,IF($C720&gt;='H-32A-WP06 - Debt Service'!#REF!,'H-32A-WP06 - Debt Service'!#REF!/12,0)),"-")</f>
        <v>0</v>
      </c>
      <c r="AE720" s="261">
        <f>IFERROR(IF(-SUM(AE$20:AE719)+AE$15&lt;0.000001,0,IF($C720&gt;='H-32A-WP06 - Debt Service'!#REF!,'H-32A-WP06 - Debt Service'!#REF!/12,0)),"-")</f>
        <v>0</v>
      </c>
      <c r="AF720" s="261">
        <f>IFERROR(IF(-SUM(AF$20:AF719)+AF$15&lt;0.000001,0,IF($C720&gt;='H-32A-WP06 - Debt Service'!#REF!,'H-32A-WP06 - Debt Service'!#REF!/12,0)),"-")</f>
        <v>0</v>
      </c>
      <c r="AH720" s="252">
        <f t="shared" si="44"/>
        <v>2077</v>
      </c>
      <c r="AI720" s="273">
        <f t="shared" si="46"/>
        <v>64771</v>
      </c>
      <c r="AJ720" s="273"/>
      <c r="AK720" s="261" t="str">
        <f>IFERROR(IF(-SUM(AK$20:AK719)+AK$15&lt;0.000001,0,IF($C720&gt;='H-32A-WP06 - Debt Service'!AH$24,'H-32A-WP06 - Debt Service'!AH$27/12,0)),"-")</f>
        <v>-</v>
      </c>
      <c r="AL720" s="261">
        <f>IFERROR(IF(-SUM(AL$20:AL719)+AL$15&lt;0.000001,0,IF($C720&gt;='H-32A-WP06 - Debt Service'!AI$24,'H-32A-WP06 - Debt Service'!AI$27/12,0)),"-")</f>
        <v>0</v>
      </c>
      <c r="AM720" s="261">
        <f>IFERROR(IF(-SUM(AM$20:AM719)+AM$15&lt;0.000001,0,IF($C720&gt;='H-32A-WP06 - Debt Service'!AJ$24,'H-32A-WP06 - Debt Service'!AJ$27/12,0)),"-")</f>
        <v>0</v>
      </c>
      <c r="AN720" s="261">
        <f>IFERROR(IF(-SUM(AN$20:AN719)+AN$15&lt;0.000001,0,IF($C720&gt;='H-32A-WP06 - Debt Service'!AK$24,'H-32A-WP06 - Debt Service'!AK$27/12,0)),"-")</f>
        <v>0</v>
      </c>
      <c r="AO720" s="261">
        <f>IFERROR(IF(-SUM(AO$20:AO719)+AO$15&lt;0.000001,0,IF($C720&gt;='H-32A-WP06 - Debt Service'!AL$24,'H-32A-WP06 - Debt Service'!AL$27/12,0)),"-")</f>
        <v>0</v>
      </c>
      <c r="AP720" s="261">
        <f>IFERROR(IF(-SUM(AP$20:AP719)+AP$15&lt;0.000001,0,IF($C720&gt;='H-32A-WP06 - Debt Service'!AM$24,'H-32A-WP06 - Debt Service'!AM$27/12,0)),"-")</f>
        <v>0</v>
      </c>
      <c r="AQ720" s="261">
        <f>IFERROR(IF(-SUM(AQ$20:AQ719)+AQ$15&lt;0.000001,0,IF($C720&gt;='H-32A-WP06 - Debt Service'!AN$24,'H-32A-WP06 - Debt Service'!AN$27/12,0)),"-")</f>
        <v>0</v>
      </c>
      <c r="AR720" s="261">
        <f>IFERROR(IF(-SUM(AR$20:AR719)+AR$15&lt;0.000001,0,IF($C720&gt;='H-32A-WP06 - Debt Service'!AO$24,'H-32A-WP06 - Debt Service'!AO$27/12,0)),"-")</f>
        <v>0</v>
      </c>
      <c r="AS720" s="261">
        <f>IFERROR(IF(-SUM(AS$20:AS719)+AS$15&lt;0.000001,0,IF($C720&gt;='H-32A-WP06 - Debt Service'!AP$24,'H-32A-WP06 - Debt Service'!AP$27/12,0)),"-")</f>
        <v>0</v>
      </c>
      <c r="AT720" s="261">
        <f>IFERROR(IF(-SUM(AT$20:AT719)+AT$15&lt;0.000001,0,IF($C720&gt;='H-32A-WP06 - Debt Service'!AQ$24,'H-32A-WP06 - Debt Service'!AQ$27/12,0)),"-")</f>
        <v>0</v>
      </c>
    </row>
    <row r="721" spans="2:46" x14ac:dyDescent="0.35">
      <c r="B721" s="252">
        <f t="shared" si="43"/>
        <v>2077</v>
      </c>
      <c r="C721" s="273">
        <f t="shared" si="45"/>
        <v>64802</v>
      </c>
      <c r="D721" s="273"/>
      <c r="E721" s="261">
        <f>IFERROR(IF(-SUM(E$20:E720)+E$15&lt;0.000001,0,IF($C721&gt;='H-32A-WP06 - Debt Service'!C$24,'H-32A-WP06 - Debt Service'!C$27/12,0)),"-")</f>
        <v>0</v>
      </c>
      <c r="F721" s="261">
        <f>IFERROR(IF(-SUM(F$20:F720)+F$15&lt;0.000001,0,IF($C721&gt;='H-32A-WP06 - Debt Service'!D$24,'H-32A-WP06 - Debt Service'!D$27/12,0)),"-")</f>
        <v>0</v>
      </c>
      <c r="G721" s="261">
        <f>IFERROR(IF(-SUM(G$20:G720)+G$15&lt;0.000001,0,IF($C721&gt;='H-32A-WP06 - Debt Service'!E$24,'H-32A-WP06 - Debt Service'!E$27/12,0)),"-")</f>
        <v>0</v>
      </c>
      <c r="H721" s="261">
        <f>IFERROR(IF(-SUM(H$20:H720)+H$15&lt;0.000001,0,IF($C721&gt;='H-32A-WP06 - Debt Service'!F$24,'H-32A-WP06 - Debt Service'!F$27/12,0)),"-")</f>
        <v>0</v>
      </c>
      <c r="I721" s="261">
        <f>IFERROR(IF(-SUM(I$20:I720)+I$15&lt;0.000001,0,IF($C721&gt;='H-32A-WP06 - Debt Service'!G$24,'H-32A-WP06 - Debt Service'!G$27/12,0)),"-")</f>
        <v>0</v>
      </c>
      <c r="J721" s="261">
        <f>IFERROR(IF(-SUM(J$20:J720)+J$15&lt;0.000001,0,IF($C721&gt;='H-32A-WP06 - Debt Service'!H$24,'H-32A-WP06 - Debt Service'!H$27/12,0)),"-")</f>
        <v>0</v>
      </c>
      <c r="K721" s="261">
        <f>IFERROR(IF(-SUM(K$20:K720)+K$15&lt;0.000001,0,IF($C721&gt;='H-32A-WP06 - Debt Service'!I$24,'H-32A-WP06 - Debt Service'!I$27/12,0)),"-")</f>
        <v>0</v>
      </c>
      <c r="L721" s="261">
        <f>IFERROR(IF(-SUM(L$20:L720)+L$15&lt;0.000001,0,IF($C721&gt;='H-32A-WP06 - Debt Service'!J$24,'H-32A-WP06 - Debt Service'!J$27/12,0)),"-")</f>
        <v>0</v>
      </c>
      <c r="M721" s="261">
        <f>IFERROR(IF(-SUM(M$20:M720)+M$15&lt;0.000001,0,IF($C721&gt;='H-32A-WP06 - Debt Service'!K$24,'H-32A-WP06 - Debt Service'!K$27/12,0)),"-")</f>
        <v>0</v>
      </c>
      <c r="N721" s="261"/>
      <c r="O721" s="261"/>
      <c r="P721" s="261">
        <f>IFERROR(IF(-SUM(P$20:P720)+P$15&lt;0.000001,0,IF($C721&gt;='H-32A-WP06 - Debt Service'!M$24,'H-32A-WP06 - Debt Service'!M$27/12,0)),"-")</f>
        <v>0</v>
      </c>
      <c r="Q721" s="261">
        <f>IFERROR(IF(-SUM(Q$20:Q720)+Q$15&lt;0.000001,0,IF($C721&gt;='H-32A-WP06 - Debt Service'!L$24,'H-32A-WP06 - Debt Service'!L$27/12,0)),"-")</f>
        <v>0</v>
      </c>
      <c r="R721" s="261">
        <f>IFERROR(IF(-SUM(R$20:R720)+R$15&lt;0.000001,0,IF($C721&gt;='H-32A-WP06 - Debt Service'!S$24,'H-32A-WP06 - Debt Service'!S$27/12,0)),"-")</f>
        <v>0</v>
      </c>
      <c r="S721" s="261">
        <f>IFERROR(IF(-SUM(S$20:S720)+S$15&lt;0.000001,0,IF($C721&gt;='H-32A-WP06 - Debt Service'!O$24,'H-32A-WP06 - Debt Service'!O$27/12,0)),"-")</f>
        <v>0</v>
      </c>
      <c r="T721" s="261">
        <f>IFERROR(IF(-SUM(T$20:T720)+T$15&lt;0.000001,0,IF($C721&gt;='H-32A-WP06 - Debt Service'!#REF!,'H-32A-WP06 - Debt Service'!#REF!/12,0)),"-")</f>
        <v>0</v>
      </c>
      <c r="U721" s="261">
        <f>IFERROR(IF(-SUM(U$20:U720)+U$15&lt;0.000001,0,IF($C721&gt;='H-32A-WP06 - Debt Service'!T$24,'H-32A-WP06 - Debt Service'!T$27/12,0)),"-")</f>
        <v>0</v>
      </c>
      <c r="V721" s="261">
        <f>IFERROR(IF(-SUM(V$20:V720)+V$15&lt;0.000001,0,IF($C721&gt;='H-32A-WP06 - Debt Service'!N$24,'H-32A-WP06 - Debt Service'!N$27/12,0)),"-")</f>
        <v>0</v>
      </c>
      <c r="W721" s="261">
        <f>IFERROR(IF(-SUM(W$20:W720)+W$15&lt;0.000001,0,IF($C721&gt;='H-32A-WP06 - Debt Service'!Q$24,'H-32A-WP06 - Debt Service'!Q$27/12,0)),"-")</f>
        <v>0</v>
      </c>
      <c r="X721" s="261">
        <f>IFERROR(IF(-SUM(X$20:X720)+X$15&lt;0.000001,0,IF($C721&gt;='H-32A-WP06 - Debt Service'!T$24,'H-32A-WP06 - Debt Service'!T$27/12,0)),"-")</f>
        <v>0</v>
      </c>
      <c r="Y721" s="261">
        <f>IFERROR(IF(-SUM(Y$20:Y720)+Y$15&lt;0.000001,0,IF($C721&gt;='H-32A-WP06 - Debt Service'!#REF!,'H-32A-WP06 - Debt Service'!#REF!/12,0)),"-")</f>
        <v>0</v>
      </c>
      <c r="Z721" s="261">
        <f>IFERROR(IF(-SUM(Z$20:Z720)+Z$15&lt;0.000001,0,IF($C721&gt;='H-32A-WP06 - Debt Service'!S$24,'H-32A-WP06 - Debt Service'!S$27/12,0)),"-")</f>
        <v>0</v>
      </c>
      <c r="AA721" s="261">
        <f>IFERROR(IF(-SUM(AA$20:AA720)+AA$15&lt;0.000001,0,IF($C721&gt;='H-32A-WP06 - Debt Service'!R$24,'H-32A-WP06 - Debt Service'!R$27/12,0)),"-")</f>
        <v>0</v>
      </c>
      <c r="AB721" s="261">
        <f>IFERROR(IF(-SUM(AB$20:AB720)+AB$15&lt;0.000001,0,IF($C721&gt;='H-32A-WP06 - Debt Service'!P$24,'H-32A-WP06 - Debt Service'!P$27/12,0)),"-")</f>
        <v>0</v>
      </c>
      <c r="AC721" s="261">
        <f>IFERROR(IF(-SUM(AC$20:AC720)+AC$15&lt;0.000001,0,IF($C721&gt;='H-32A-WP06 - Debt Service'!#REF!,'H-32A-WP06 - Debt Service'!#REF!/12,0)),"-")</f>
        <v>0</v>
      </c>
      <c r="AD721" s="261">
        <f>IFERROR(IF(-SUM(AD$20:AD720)+AD$15&lt;0.000001,0,IF($C721&gt;='H-32A-WP06 - Debt Service'!#REF!,'H-32A-WP06 - Debt Service'!#REF!/12,0)),"-")</f>
        <v>0</v>
      </c>
      <c r="AE721" s="261">
        <f>IFERROR(IF(-SUM(AE$20:AE720)+AE$15&lt;0.000001,0,IF($C721&gt;='H-32A-WP06 - Debt Service'!#REF!,'H-32A-WP06 - Debt Service'!#REF!/12,0)),"-")</f>
        <v>0</v>
      </c>
      <c r="AF721" s="261">
        <f>IFERROR(IF(-SUM(AF$20:AF720)+AF$15&lt;0.000001,0,IF($C721&gt;='H-32A-WP06 - Debt Service'!#REF!,'H-32A-WP06 - Debt Service'!#REF!/12,0)),"-")</f>
        <v>0</v>
      </c>
      <c r="AH721" s="252">
        <f t="shared" si="44"/>
        <v>2077</v>
      </c>
      <c r="AI721" s="273">
        <f t="shared" si="46"/>
        <v>64802</v>
      </c>
      <c r="AJ721" s="273"/>
      <c r="AK721" s="261" t="str">
        <f>IFERROR(IF(-SUM(AK$20:AK720)+AK$15&lt;0.000001,0,IF($C721&gt;='H-32A-WP06 - Debt Service'!AH$24,'H-32A-WP06 - Debt Service'!AH$27/12,0)),"-")</f>
        <v>-</v>
      </c>
      <c r="AL721" s="261">
        <f>IFERROR(IF(-SUM(AL$20:AL720)+AL$15&lt;0.000001,0,IF($C721&gt;='H-32A-WP06 - Debt Service'!AI$24,'H-32A-WP06 - Debt Service'!AI$27/12,0)),"-")</f>
        <v>0</v>
      </c>
      <c r="AM721" s="261">
        <f>IFERROR(IF(-SUM(AM$20:AM720)+AM$15&lt;0.000001,0,IF($C721&gt;='H-32A-WP06 - Debt Service'!AJ$24,'H-32A-WP06 - Debt Service'!AJ$27/12,0)),"-")</f>
        <v>0</v>
      </c>
      <c r="AN721" s="261">
        <f>IFERROR(IF(-SUM(AN$20:AN720)+AN$15&lt;0.000001,0,IF($C721&gt;='H-32A-WP06 - Debt Service'!AK$24,'H-32A-WP06 - Debt Service'!AK$27/12,0)),"-")</f>
        <v>0</v>
      </c>
      <c r="AO721" s="261">
        <f>IFERROR(IF(-SUM(AO$20:AO720)+AO$15&lt;0.000001,0,IF($C721&gt;='H-32A-WP06 - Debt Service'!AL$24,'H-32A-WP06 - Debt Service'!AL$27/12,0)),"-")</f>
        <v>0</v>
      </c>
      <c r="AP721" s="261">
        <f>IFERROR(IF(-SUM(AP$20:AP720)+AP$15&lt;0.000001,0,IF($C721&gt;='H-32A-WP06 - Debt Service'!AM$24,'H-32A-WP06 - Debt Service'!AM$27/12,0)),"-")</f>
        <v>0</v>
      </c>
      <c r="AQ721" s="261">
        <f>IFERROR(IF(-SUM(AQ$20:AQ720)+AQ$15&lt;0.000001,0,IF($C721&gt;='H-32A-WP06 - Debt Service'!AN$24,'H-32A-WP06 - Debt Service'!AN$27/12,0)),"-")</f>
        <v>0</v>
      </c>
      <c r="AR721" s="261">
        <f>IFERROR(IF(-SUM(AR$20:AR720)+AR$15&lt;0.000001,0,IF($C721&gt;='H-32A-WP06 - Debt Service'!AO$24,'H-32A-WP06 - Debt Service'!AO$27/12,0)),"-")</f>
        <v>0</v>
      </c>
      <c r="AS721" s="261">
        <f>IFERROR(IF(-SUM(AS$20:AS720)+AS$15&lt;0.000001,0,IF($C721&gt;='H-32A-WP06 - Debt Service'!AP$24,'H-32A-WP06 - Debt Service'!AP$27/12,0)),"-")</f>
        <v>0</v>
      </c>
      <c r="AT721" s="261">
        <f>IFERROR(IF(-SUM(AT$20:AT720)+AT$15&lt;0.000001,0,IF($C721&gt;='H-32A-WP06 - Debt Service'!AQ$24,'H-32A-WP06 - Debt Service'!AQ$27/12,0)),"-")</f>
        <v>0</v>
      </c>
    </row>
    <row r="722" spans="2:46" x14ac:dyDescent="0.35">
      <c r="B722" s="252">
        <f t="shared" si="43"/>
        <v>2077</v>
      </c>
      <c r="C722" s="273">
        <f t="shared" si="45"/>
        <v>64832</v>
      </c>
      <c r="D722" s="273"/>
      <c r="E722" s="261">
        <f>IFERROR(IF(-SUM(E$20:E721)+E$15&lt;0.000001,0,IF($C722&gt;='H-32A-WP06 - Debt Service'!C$24,'H-32A-WP06 - Debt Service'!C$27/12,0)),"-")</f>
        <v>0</v>
      </c>
      <c r="F722" s="261">
        <f>IFERROR(IF(-SUM(F$20:F721)+F$15&lt;0.000001,0,IF($C722&gt;='H-32A-WP06 - Debt Service'!D$24,'H-32A-WP06 - Debt Service'!D$27/12,0)),"-")</f>
        <v>0</v>
      </c>
      <c r="G722" s="261">
        <f>IFERROR(IF(-SUM(G$20:G721)+G$15&lt;0.000001,0,IF($C722&gt;='H-32A-WP06 - Debt Service'!E$24,'H-32A-WP06 - Debt Service'!E$27/12,0)),"-")</f>
        <v>0</v>
      </c>
      <c r="H722" s="261">
        <f>IFERROR(IF(-SUM(H$20:H721)+H$15&lt;0.000001,0,IF($C722&gt;='H-32A-WP06 - Debt Service'!F$24,'H-32A-WP06 - Debt Service'!F$27/12,0)),"-")</f>
        <v>0</v>
      </c>
      <c r="I722" s="261">
        <f>IFERROR(IF(-SUM(I$20:I721)+I$15&lt;0.000001,0,IF($C722&gt;='H-32A-WP06 - Debt Service'!G$24,'H-32A-WP06 - Debt Service'!G$27/12,0)),"-")</f>
        <v>0</v>
      </c>
      <c r="J722" s="261">
        <f>IFERROR(IF(-SUM(J$20:J721)+J$15&lt;0.000001,0,IF($C722&gt;='H-32A-WP06 - Debt Service'!H$24,'H-32A-WP06 - Debt Service'!H$27/12,0)),"-")</f>
        <v>0</v>
      </c>
      <c r="K722" s="261">
        <f>IFERROR(IF(-SUM(K$20:K721)+K$15&lt;0.000001,0,IF($C722&gt;='H-32A-WP06 - Debt Service'!I$24,'H-32A-WP06 - Debt Service'!I$27/12,0)),"-")</f>
        <v>0</v>
      </c>
      <c r="L722" s="261">
        <f>IFERROR(IF(-SUM(L$20:L721)+L$15&lt;0.000001,0,IF($C722&gt;='H-32A-WP06 - Debt Service'!J$24,'H-32A-WP06 - Debt Service'!J$27/12,0)),"-")</f>
        <v>0</v>
      </c>
      <c r="M722" s="261">
        <f>IFERROR(IF(-SUM(M$20:M721)+M$15&lt;0.000001,0,IF($C722&gt;='H-32A-WP06 - Debt Service'!K$24,'H-32A-WP06 - Debt Service'!K$27/12,0)),"-")</f>
        <v>0</v>
      </c>
      <c r="N722" s="261"/>
      <c r="O722" s="261"/>
      <c r="P722" s="261">
        <f>IFERROR(IF(-SUM(P$20:P721)+P$15&lt;0.000001,0,IF($C722&gt;='H-32A-WP06 - Debt Service'!M$24,'H-32A-WP06 - Debt Service'!M$27/12,0)),"-")</f>
        <v>0</v>
      </c>
      <c r="Q722" s="261">
        <f>IFERROR(IF(-SUM(Q$20:Q721)+Q$15&lt;0.000001,0,IF($C722&gt;='H-32A-WP06 - Debt Service'!L$24,'H-32A-WP06 - Debt Service'!L$27/12,0)),"-")</f>
        <v>0</v>
      </c>
      <c r="R722" s="261">
        <f>IFERROR(IF(-SUM(R$20:R721)+R$15&lt;0.000001,0,IF($C722&gt;='H-32A-WP06 - Debt Service'!S$24,'H-32A-WP06 - Debt Service'!S$27/12,0)),"-")</f>
        <v>0</v>
      </c>
      <c r="S722" s="261">
        <f>IFERROR(IF(-SUM(S$20:S721)+S$15&lt;0.000001,0,IF($C722&gt;='H-32A-WP06 - Debt Service'!O$24,'H-32A-WP06 - Debt Service'!O$27/12,0)),"-")</f>
        <v>0</v>
      </c>
      <c r="T722" s="261">
        <f>IFERROR(IF(-SUM(T$20:T721)+T$15&lt;0.000001,0,IF($C722&gt;='H-32A-WP06 - Debt Service'!#REF!,'H-32A-WP06 - Debt Service'!#REF!/12,0)),"-")</f>
        <v>0</v>
      </c>
      <c r="U722" s="261">
        <f>IFERROR(IF(-SUM(U$20:U721)+U$15&lt;0.000001,0,IF($C722&gt;='H-32A-WP06 - Debt Service'!T$24,'H-32A-WP06 - Debt Service'!T$27/12,0)),"-")</f>
        <v>0</v>
      </c>
      <c r="V722" s="261">
        <f>IFERROR(IF(-SUM(V$20:V721)+V$15&lt;0.000001,0,IF($C722&gt;='H-32A-WP06 - Debt Service'!N$24,'H-32A-WP06 - Debt Service'!N$27/12,0)),"-")</f>
        <v>0</v>
      </c>
      <c r="W722" s="261">
        <f>IFERROR(IF(-SUM(W$20:W721)+W$15&lt;0.000001,0,IF($C722&gt;='H-32A-WP06 - Debt Service'!Q$24,'H-32A-WP06 - Debt Service'!Q$27/12,0)),"-")</f>
        <v>0</v>
      </c>
      <c r="X722" s="261">
        <f>IFERROR(IF(-SUM(X$20:X721)+X$15&lt;0.000001,0,IF($C722&gt;='H-32A-WP06 - Debt Service'!T$24,'H-32A-WP06 - Debt Service'!T$27/12,0)),"-")</f>
        <v>0</v>
      </c>
      <c r="Y722" s="261">
        <f>IFERROR(IF(-SUM(Y$20:Y721)+Y$15&lt;0.000001,0,IF($C722&gt;='H-32A-WP06 - Debt Service'!#REF!,'H-32A-WP06 - Debt Service'!#REF!/12,0)),"-")</f>
        <v>0</v>
      </c>
      <c r="Z722" s="261">
        <f>IFERROR(IF(-SUM(Z$20:Z721)+Z$15&lt;0.000001,0,IF($C722&gt;='H-32A-WP06 - Debt Service'!S$24,'H-32A-WP06 - Debt Service'!S$27/12,0)),"-")</f>
        <v>0</v>
      </c>
      <c r="AA722" s="261">
        <f>IFERROR(IF(-SUM(AA$20:AA721)+AA$15&lt;0.000001,0,IF($C722&gt;='H-32A-WP06 - Debt Service'!R$24,'H-32A-WP06 - Debt Service'!R$27/12,0)),"-")</f>
        <v>0</v>
      </c>
      <c r="AB722" s="261">
        <f>IFERROR(IF(-SUM(AB$20:AB721)+AB$15&lt;0.000001,0,IF($C722&gt;='H-32A-WP06 - Debt Service'!P$24,'H-32A-WP06 - Debt Service'!P$27/12,0)),"-")</f>
        <v>0</v>
      </c>
      <c r="AC722" s="261">
        <f>IFERROR(IF(-SUM(AC$20:AC721)+AC$15&lt;0.000001,0,IF($C722&gt;='H-32A-WP06 - Debt Service'!#REF!,'H-32A-WP06 - Debt Service'!#REF!/12,0)),"-")</f>
        <v>0</v>
      </c>
      <c r="AD722" s="261">
        <f>IFERROR(IF(-SUM(AD$20:AD721)+AD$15&lt;0.000001,0,IF($C722&gt;='H-32A-WP06 - Debt Service'!#REF!,'H-32A-WP06 - Debt Service'!#REF!/12,0)),"-")</f>
        <v>0</v>
      </c>
      <c r="AE722" s="261">
        <f>IFERROR(IF(-SUM(AE$20:AE721)+AE$15&lt;0.000001,0,IF($C722&gt;='H-32A-WP06 - Debt Service'!#REF!,'H-32A-WP06 - Debt Service'!#REF!/12,0)),"-")</f>
        <v>0</v>
      </c>
      <c r="AF722" s="261">
        <f>IFERROR(IF(-SUM(AF$20:AF721)+AF$15&lt;0.000001,0,IF($C722&gt;='H-32A-WP06 - Debt Service'!#REF!,'H-32A-WP06 - Debt Service'!#REF!/12,0)),"-")</f>
        <v>0</v>
      </c>
      <c r="AH722" s="252">
        <f t="shared" si="44"/>
        <v>2077</v>
      </c>
      <c r="AI722" s="273">
        <f t="shared" si="46"/>
        <v>64832</v>
      </c>
      <c r="AJ722" s="273"/>
      <c r="AK722" s="261" t="str">
        <f>IFERROR(IF(-SUM(AK$20:AK721)+AK$15&lt;0.000001,0,IF($C722&gt;='H-32A-WP06 - Debt Service'!AH$24,'H-32A-WP06 - Debt Service'!AH$27/12,0)),"-")</f>
        <v>-</v>
      </c>
      <c r="AL722" s="261">
        <f>IFERROR(IF(-SUM(AL$20:AL721)+AL$15&lt;0.000001,0,IF($C722&gt;='H-32A-WP06 - Debt Service'!AI$24,'H-32A-WP06 - Debt Service'!AI$27/12,0)),"-")</f>
        <v>0</v>
      </c>
      <c r="AM722" s="261">
        <f>IFERROR(IF(-SUM(AM$20:AM721)+AM$15&lt;0.000001,0,IF($C722&gt;='H-32A-WP06 - Debt Service'!AJ$24,'H-32A-WP06 - Debt Service'!AJ$27/12,0)),"-")</f>
        <v>0</v>
      </c>
      <c r="AN722" s="261">
        <f>IFERROR(IF(-SUM(AN$20:AN721)+AN$15&lt;0.000001,0,IF($C722&gt;='H-32A-WP06 - Debt Service'!AK$24,'H-32A-WP06 - Debt Service'!AK$27/12,0)),"-")</f>
        <v>0</v>
      </c>
      <c r="AO722" s="261">
        <f>IFERROR(IF(-SUM(AO$20:AO721)+AO$15&lt;0.000001,0,IF($C722&gt;='H-32A-WP06 - Debt Service'!AL$24,'H-32A-WP06 - Debt Service'!AL$27/12,0)),"-")</f>
        <v>0</v>
      </c>
      <c r="AP722" s="261">
        <f>IFERROR(IF(-SUM(AP$20:AP721)+AP$15&lt;0.000001,0,IF($C722&gt;='H-32A-WP06 - Debt Service'!AM$24,'H-32A-WP06 - Debt Service'!AM$27/12,0)),"-")</f>
        <v>0</v>
      </c>
      <c r="AQ722" s="261">
        <f>IFERROR(IF(-SUM(AQ$20:AQ721)+AQ$15&lt;0.000001,0,IF($C722&gt;='H-32A-WP06 - Debt Service'!AN$24,'H-32A-WP06 - Debt Service'!AN$27/12,0)),"-")</f>
        <v>0</v>
      </c>
      <c r="AR722" s="261">
        <f>IFERROR(IF(-SUM(AR$20:AR721)+AR$15&lt;0.000001,0,IF($C722&gt;='H-32A-WP06 - Debt Service'!AO$24,'H-32A-WP06 - Debt Service'!AO$27/12,0)),"-")</f>
        <v>0</v>
      </c>
      <c r="AS722" s="261">
        <f>IFERROR(IF(-SUM(AS$20:AS721)+AS$15&lt;0.000001,0,IF($C722&gt;='H-32A-WP06 - Debt Service'!AP$24,'H-32A-WP06 - Debt Service'!AP$27/12,0)),"-")</f>
        <v>0</v>
      </c>
      <c r="AT722" s="261">
        <f>IFERROR(IF(-SUM(AT$20:AT721)+AT$15&lt;0.000001,0,IF($C722&gt;='H-32A-WP06 - Debt Service'!AQ$24,'H-32A-WP06 - Debt Service'!AQ$27/12,0)),"-")</f>
        <v>0</v>
      </c>
    </row>
    <row r="723" spans="2:46" x14ac:dyDescent="0.35">
      <c r="B723" s="252">
        <f t="shared" si="43"/>
        <v>2077</v>
      </c>
      <c r="C723" s="273">
        <f t="shared" si="45"/>
        <v>64863</v>
      </c>
      <c r="D723" s="273"/>
      <c r="E723" s="261">
        <f>IFERROR(IF(-SUM(E$20:E722)+E$15&lt;0.000001,0,IF($C723&gt;='H-32A-WP06 - Debt Service'!C$24,'H-32A-WP06 - Debt Service'!C$27/12,0)),"-")</f>
        <v>0</v>
      </c>
      <c r="F723" s="261">
        <f>IFERROR(IF(-SUM(F$20:F722)+F$15&lt;0.000001,0,IF($C723&gt;='H-32A-WP06 - Debt Service'!D$24,'H-32A-WP06 - Debt Service'!D$27/12,0)),"-")</f>
        <v>0</v>
      </c>
      <c r="G723" s="261">
        <f>IFERROR(IF(-SUM(G$20:G722)+G$15&lt;0.000001,0,IF($C723&gt;='H-32A-WP06 - Debt Service'!E$24,'H-32A-WP06 - Debt Service'!E$27/12,0)),"-")</f>
        <v>0</v>
      </c>
      <c r="H723" s="261">
        <f>IFERROR(IF(-SUM(H$20:H722)+H$15&lt;0.000001,0,IF($C723&gt;='H-32A-WP06 - Debt Service'!F$24,'H-32A-WP06 - Debt Service'!F$27/12,0)),"-")</f>
        <v>0</v>
      </c>
      <c r="I723" s="261">
        <f>IFERROR(IF(-SUM(I$20:I722)+I$15&lt;0.000001,0,IF($C723&gt;='H-32A-WP06 - Debt Service'!G$24,'H-32A-WP06 - Debt Service'!G$27/12,0)),"-")</f>
        <v>0</v>
      </c>
      <c r="J723" s="261">
        <f>IFERROR(IF(-SUM(J$20:J722)+J$15&lt;0.000001,0,IF($C723&gt;='H-32A-WP06 - Debt Service'!H$24,'H-32A-WP06 - Debt Service'!H$27/12,0)),"-")</f>
        <v>0</v>
      </c>
      <c r="K723" s="261">
        <f>IFERROR(IF(-SUM(K$20:K722)+K$15&lt;0.000001,0,IF($C723&gt;='H-32A-WP06 - Debt Service'!I$24,'H-32A-WP06 - Debt Service'!I$27/12,0)),"-")</f>
        <v>0</v>
      </c>
      <c r="L723" s="261">
        <f>IFERROR(IF(-SUM(L$20:L722)+L$15&lt;0.000001,0,IF($C723&gt;='H-32A-WP06 - Debt Service'!J$24,'H-32A-WP06 - Debt Service'!J$27/12,0)),"-")</f>
        <v>0</v>
      </c>
      <c r="M723" s="261">
        <f>IFERROR(IF(-SUM(M$20:M722)+M$15&lt;0.000001,0,IF($C723&gt;='H-32A-WP06 - Debt Service'!K$24,'H-32A-WP06 - Debt Service'!K$27/12,0)),"-")</f>
        <v>0</v>
      </c>
      <c r="N723" s="261"/>
      <c r="O723" s="261"/>
      <c r="P723" s="261">
        <f>IFERROR(IF(-SUM(P$20:P722)+P$15&lt;0.000001,0,IF($C723&gt;='H-32A-WP06 - Debt Service'!M$24,'H-32A-WP06 - Debt Service'!M$27/12,0)),"-")</f>
        <v>0</v>
      </c>
      <c r="Q723" s="261">
        <f>IFERROR(IF(-SUM(Q$20:Q722)+Q$15&lt;0.000001,0,IF($C723&gt;='H-32A-WP06 - Debt Service'!L$24,'H-32A-WP06 - Debt Service'!L$27/12,0)),"-")</f>
        <v>0</v>
      </c>
      <c r="R723" s="261">
        <f>IFERROR(IF(-SUM(R$20:R722)+R$15&lt;0.000001,0,IF($C723&gt;='H-32A-WP06 - Debt Service'!S$24,'H-32A-WP06 - Debt Service'!S$27/12,0)),"-")</f>
        <v>0</v>
      </c>
      <c r="S723" s="261">
        <f>IFERROR(IF(-SUM(S$20:S722)+S$15&lt;0.000001,0,IF($C723&gt;='H-32A-WP06 - Debt Service'!O$24,'H-32A-WP06 - Debt Service'!O$27/12,0)),"-")</f>
        <v>0</v>
      </c>
      <c r="T723" s="261">
        <f>IFERROR(IF(-SUM(T$20:T722)+T$15&lt;0.000001,0,IF($C723&gt;='H-32A-WP06 - Debt Service'!#REF!,'H-32A-WP06 - Debt Service'!#REF!/12,0)),"-")</f>
        <v>0</v>
      </c>
      <c r="U723" s="261">
        <f>IFERROR(IF(-SUM(U$20:U722)+U$15&lt;0.000001,0,IF($C723&gt;='H-32A-WP06 - Debt Service'!T$24,'H-32A-WP06 - Debt Service'!T$27/12,0)),"-")</f>
        <v>0</v>
      </c>
      <c r="V723" s="261">
        <f>IFERROR(IF(-SUM(V$20:V722)+V$15&lt;0.000001,0,IF($C723&gt;='H-32A-WP06 - Debt Service'!N$24,'H-32A-WP06 - Debt Service'!N$27/12,0)),"-")</f>
        <v>0</v>
      </c>
      <c r="W723" s="261">
        <f>IFERROR(IF(-SUM(W$20:W722)+W$15&lt;0.000001,0,IF($C723&gt;='H-32A-WP06 - Debt Service'!Q$24,'H-32A-WP06 - Debt Service'!Q$27/12,0)),"-")</f>
        <v>0</v>
      </c>
      <c r="X723" s="261">
        <f>IFERROR(IF(-SUM(X$20:X722)+X$15&lt;0.000001,0,IF($C723&gt;='H-32A-WP06 - Debt Service'!T$24,'H-32A-WP06 - Debt Service'!T$27/12,0)),"-")</f>
        <v>0</v>
      </c>
      <c r="Y723" s="261">
        <f>IFERROR(IF(-SUM(Y$20:Y722)+Y$15&lt;0.000001,0,IF($C723&gt;='H-32A-WP06 - Debt Service'!#REF!,'H-32A-WP06 - Debt Service'!#REF!/12,0)),"-")</f>
        <v>0</v>
      </c>
      <c r="Z723" s="261">
        <f>IFERROR(IF(-SUM(Z$20:Z722)+Z$15&lt;0.000001,0,IF($C723&gt;='H-32A-WP06 - Debt Service'!S$24,'H-32A-WP06 - Debt Service'!S$27/12,0)),"-")</f>
        <v>0</v>
      </c>
      <c r="AA723" s="261">
        <f>IFERROR(IF(-SUM(AA$20:AA722)+AA$15&lt;0.000001,0,IF($C723&gt;='H-32A-WP06 - Debt Service'!R$24,'H-32A-WP06 - Debt Service'!R$27/12,0)),"-")</f>
        <v>0</v>
      </c>
      <c r="AB723" s="261">
        <f>IFERROR(IF(-SUM(AB$20:AB722)+AB$15&lt;0.000001,0,IF($C723&gt;='H-32A-WP06 - Debt Service'!P$24,'H-32A-WP06 - Debt Service'!P$27/12,0)),"-")</f>
        <v>0</v>
      </c>
      <c r="AC723" s="261">
        <f>IFERROR(IF(-SUM(AC$20:AC722)+AC$15&lt;0.000001,0,IF($C723&gt;='H-32A-WP06 - Debt Service'!#REF!,'H-32A-WP06 - Debt Service'!#REF!/12,0)),"-")</f>
        <v>0</v>
      </c>
      <c r="AD723" s="261">
        <f>IFERROR(IF(-SUM(AD$20:AD722)+AD$15&lt;0.000001,0,IF($C723&gt;='H-32A-WP06 - Debt Service'!#REF!,'H-32A-WP06 - Debt Service'!#REF!/12,0)),"-")</f>
        <v>0</v>
      </c>
      <c r="AE723" s="261">
        <f>IFERROR(IF(-SUM(AE$20:AE722)+AE$15&lt;0.000001,0,IF($C723&gt;='H-32A-WP06 - Debt Service'!#REF!,'H-32A-WP06 - Debt Service'!#REF!/12,0)),"-")</f>
        <v>0</v>
      </c>
      <c r="AF723" s="261">
        <f>IFERROR(IF(-SUM(AF$20:AF722)+AF$15&lt;0.000001,0,IF($C723&gt;='H-32A-WP06 - Debt Service'!#REF!,'H-32A-WP06 - Debt Service'!#REF!/12,0)),"-")</f>
        <v>0</v>
      </c>
      <c r="AH723" s="252">
        <f t="shared" si="44"/>
        <v>2077</v>
      </c>
      <c r="AI723" s="273">
        <f t="shared" si="46"/>
        <v>64863</v>
      </c>
      <c r="AJ723" s="273"/>
      <c r="AK723" s="261" t="str">
        <f>IFERROR(IF(-SUM(AK$20:AK722)+AK$15&lt;0.000001,0,IF($C723&gt;='H-32A-WP06 - Debt Service'!AH$24,'H-32A-WP06 - Debt Service'!AH$27/12,0)),"-")</f>
        <v>-</v>
      </c>
      <c r="AL723" s="261">
        <f>IFERROR(IF(-SUM(AL$20:AL722)+AL$15&lt;0.000001,0,IF($C723&gt;='H-32A-WP06 - Debt Service'!AI$24,'H-32A-WP06 - Debt Service'!AI$27/12,0)),"-")</f>
        <v>0</v>
      </c>
      <c r="AM723" s="261">
        <f>IFERROR(IF(-SUM(AM$20:AM722)+AM$15&lt;0.000001,0,IF($C723&gt;='H-32A-WP06 - Debt Service'!AJ$24,'H-32A-WP06 - Debt Service'!AJ$27/12,0)),"-")</f>
        <v>0</v>
      </c>
      <c r="AN723" s="261">
        <f>IFERROR(IF(-SUM(AN$20:AN722)+AN$15&lt;0.000001,0,IF($C723&gt;='H-32A-WP06 - Debt Service'!AK$24,'H-32A-WP06 - Debt Service'!AK$27/12,0)),"-")</f>
        <v>0</v>
      </c>
      <c r="AO723" s="261">
        <f>IFERROR(IF(-SUM(AO$20:AO722)+AO$15&lt;0.000001,0,IF($C723&gt;='H-32A-WP06 - Debt Service'!AL$24,'H-32A-WP06 - Debt Service'!AL$27/12,0)),"-")</f>
        <v>0</v>
      </c>
      <c r="AP723" s="261">
        <f>IFERROR(IF(-SUM(AP$20:AP722)+AP$15&lt;0.000001,0,IF($C723&gt;='H-32A-WP06 - Debt Service'!AM$24,'H-32A-WP06 - Debt Service'!AM$27/12,0)),"-")</f>
        <v>0</v>
      </c>
      <c r="AQ723" s="261">
        <f>IFERROR(IF(-SUM(AQ$20:AQ722)+AQ$15&lt;0.000001,0,IF($C723&gt;='H-32A-WP06 - Debt Service'!AN$24,'H-32A-WP06 - Debt Service'!AN$27/12,0)),"-")</f>
        <v>0</v>
      </c>
      <c r="AR723" s="261">
        <f>IFERROR(IF(-SUM(AR$20:AR722)+AR$15&lt;0.000001,0,IF($C723&gt;='H-32A-WP06 - Debt Service'!AO$24,'H-32A-WP06 - Debt Service'!AO$27/12,0)),"-")</f>
        <v>0</v>
      </c>
      <c r="AS723" s="261">
        <f>IFERROR(IF(-SUM(AS$20:AS722)+AS$15&lt;0.000001,0,IF($C723&gt;='H-32A-WP06 - Debt Service'!AP$24,'H-32A-WP06 - Debt Service'!AP$27/12,0)),"-")</f>
        <v>0</v>
      </c>
      <c r="AT723" s="261">
        <f>IFERROR(IF(-SUM(AT$20:AT722)+AT$15&lt;0.000001,0,IF($C723&gt;='H-32A-WP06 - Debt Service'!AQ$24,'H-32A-WP06 - Debt Service'!AQ$27/12,0)),"-")</f>
        <v>0</v>
      </c>
    </row>
    <row r="724" spans="2:46" x14ac:dyDescent="0.35">
      <c r="B724" s="252">
        <f t="shared" si="43"/>
        <v>2077</v>
      </c>
      <c r="C724" s="273">
        <f t="shared" si="45"/>
        <v>64894</v>
      </c>
      <c r="D724" s="273"/>
      <c r="E724" s="261">
        <f>IFERROR(IF(-SUM(E$20:E723)+E$15&lt;0.000001,0,IF($C724&gt;='H-32A-WP06 - Debt Service'!C$24,'H-32A-WP06 - Debt Service'!C$27/12,0)),"-")</f>
        <v>0</v>
      </c>
      <c r="F724" s="261">
        <f>IFERROR(IF(-SUM(F$20:F723)+F$15&lt;0.000001,0,IF($C724&gt;='H-32A-WP06 - Debt Service'!D$24,'H-32A-WP06 - Debt Service'!D$27/12,0)),"-")</f>
        <v>0</v>
      </c>
      <c r="G724" s="261">
        <f>IFERROR(IF(-SUM(G$20:G723)+G$15&lt;0.000001,0,IF($C724&gt;='H-32A-WP06 - Debt Service'!E$24,'H-32A-WP06 - Debt Service'!E$27/12,0)),"-")</f>
        <v>0</v>
      </c>
      <c r="H724" s="261">
        <f>IFERROR(IF(-SUM(H$20:H723)+H$15&lt;0.000001,0,IF($C724&gt;='H-32A-WP06 - Debt Service'!F$24,'H-32A-WP06 - Debt Service'!F$27/12,0)),"-")</f>
        <v>0</v>
      </c>
      <c r="I724" s="261">
        <f>IFERROR(IF(-SUM(I$20:I723)+I$15&lt;0.000001,0,IF($C724&gt;='H-32A-WP06 - Debt Service'!G$24,'H-32A-WP06 - Debt Service'!G$27/12,0)),"-")</f>
        <v>0</v>
      </c>
      <c r="J724" s="261">
        <f>IFERROR(IF(-SUM(J$20:J723)+J$15&lt;0.000001,0,IF($C724&gt;='H-32A-WP06 - Debt Service'!H$24,'H-32A-WP06 - Debt Service'!H$27/12,0)),"-")</f>
        <v>0</v>
      </c>
      <c r="K724" s="261">
        <f>IFERROR(IF(-SUM(K$20:K723)+K$15&lt;0.000001,0,IF($C724&gt;='H-32A-WP06 - Debt Service'!I$24,'H-32A-WP06 - Debt Service'!I$27/12,0)),"-")</f>
        <v>0</v>
      </c>
      <c r="L724" s="261">
        <f>IFERROR(IF(-SUM(L$20:L723)+L$15&lt;0.000001,0,IF($C724&gt;='H-32A-WP06 - Debt Service'!J$24,'H-32A-WP06 - Debt Service'!J$27/12,0)),"-")</f>
        <v>0</v>
      </c>
      <c r="M724" s="261">
        <f>IFERROR(IF(-SUM(M$20:M723)+M$15&lt;0.000001,0,IF($C724&gt;='H-32A-WP06 - Debt Service'!K$24,'H-32A-WP06 - Debt Service'!K$27/12,0)),"-")</f>
        <v>0</v>
      </c>
      <c r="N724" s="261"/>
      <c r="O724" s="261"/>
      <c r="P724" s="261">
        <f>IFERROR(IF(-SUM(P$20:P723)+P$15&lt;0.000001,0,IF($C724&gt;='H-32A-WP06 - Debt Service'!M$24,'H-32A-WP06 - Debt Service'!M$27/12,0)),"-")</f>
        <v>0</v>
      </c>
      <c r="Q724" s="261">
        <f>IFERROR(IF(-SUM(Q$20:Q723)+Q$15&lt;0.000001,0,IF($C724&gt;='H-32A-WP06 - Debt Service'!L$24,'H-32A-WP06 - Debt Service'!L$27/12,0)),"-")</f>
        <v>0</v>
      </c>
      <c r="R724" s="261">
        <f>IFERROR(IF(-SUM(R$20:R723)+R$15&lt;0.000001,0,IF($C724&gt;='H-32A-WP06 - Debt Service'!S$24,'H-32A-WP06 - Debt Service'!S$27/12,0)),"-")</f>
        <v>0</v>
      </c>
      <c r="S724" s="261">
        <f>IFERROR(IF(-SUM(S$20:S723)+S$15&lt;0.000001,0,IF($C724&gt;='H-32A-WP06 - Debt Service'!O$24,'H-32A-WP06 - Debt Service'!O$27/12,0)),"-")</f>
        <v>0</v>
      </c>
      <c r="T724" s="261">
        <f>IFERROR(IF(-SUM(T$20:T723)+T$15&lt;0.000001,0,IF($C724&gt;='H-32A-WP06 - Debt Service'!#REF!,'H-32A-WP06 - Debt Service'!#REF!/12,0)),"-")</f>
        <v>0</v>
      </c>
      <c r="U724" s="261">
        <f>IFERROR(IF(-SUM(U$20:U723)+U$15&lt;0.000001,0,IF($C724&gt;='H-32A-WP06 - Debt Service'!T$24,'H-32A-WP06 - Debt Service'!T$27/12,0)),"-")</f>
        <v>0</v>
      </c>
      <c r="V724" s="261">
        <f>IFERROR(IF(-SUM(V$20:V723)+V$15&lt;0.000001,0,IF($C724&gt;='H-32A-WP06 - Debt Service'!N$24,'H-32A-WP06 - Debt Service'!N$27/12,0)),"-")</f>
        <v>0</v>
      </c>
      <c r="W724" s="261">
        <f>IFERROR(IF(-SUM(W$20:W723)+W$15&lt;0.000001,0,IF($C724&gt;='H-32A-WP06 - Debt Service'!Q$24,'H-32A-WP06 - Debt Service'!Q$27/12,0)),"-")</f>
        <v>0</v>
      </c>
      <c r="X724" s="261">
        <f>IFERROR(IF(-SUM(X$20:X723)+X$15&lt;0.000001,0,IF($C724&gt;='H-32A-WP06 - Debt Service'!T$24,'H-32A-WP06 - Debt Service'!T$27/12,0)),"-")</f>
        <v>0</v>
      </c>
      <c r="Y724" s="261">
        <f>IFERROR(IF(-SUM(Y$20:Y723)+Y$15&lt;0.000001,0,IF($C724&gt;='H-32A-WP06 - Debt Service'!#REF!,'H-32A-WP06 - Debt Service'!#REF!/12,0)),"-")</f>
        <v>0</v>
      </c>
      <c r="Z724" s="261">
        <f>IFERROR(IF(-SUM(Z$20:Z723)+Z$15&lt;0.000001,0,IF($C724&gt;='H-32A-WP06 - Debt Service'!S$24,'H-32A-WP06 - Debt Service'!S$27/12,0)),"-")</f>
        <v>0</v>
      </c>
      <c r="AA724" s="261">
        <f>IFERROR(IF(-SUM(AA$20:AA723)+AA$15&lt;0.000001,0,IF($C724&gt;='H-32A-WP06 - Debt Service'!R$24,'H-32A-WP06 - Debt Service'!R$27/12,0)),"-")</f>
        <v>0</v>
      </c>
      <c r="AB724" s="261">
        <f>IFERROR(IF(-SUM(AB$20:AB723)+AB$15&lt;0.000001,0,IF($C724&gt;='H-32A-WP06 - Debt Service'!P$24,'H-32A-WP06 - Debt Service'!P$27/12,0)),"-")</f>
        <v>0</v>
      </c>
      <c r="AC724" s="261">
        <f>IFERROR(IF(-SUM(AC$20:AC723)+AC$15&lt;0.000001,0,IF($C724&gt;='H-32A-WP06 - Debt Service'!#REF!,'H-32A-WP06 - Debt Service'!#REF!/12,0)),"-")</f>
        <v>0</v>
      </c>
      <c r="AD724" s="261">
        <f>IFERROR(IF(-SUM(AD$20:AD723)+AD$15&lt;0.000001,0,IF($C724&gt;='H-32A-WP06 - Debt Service'!#REF!,'H-32A-WP06 - Debt Service'!#REF!/12,0)),"-")</f>
        <v>0</v>
      </c>
      <c r="AE724" s="261">
        <f>IFERROR(IF(-SUM(AE$20:AE723)+AE$15&lt;0.000001,0,IF($C724&gt;='H-32A-WP06 - Debt Service'!#REF!,'H-32A-WP06 - Debt Service'!#REF!/12,0)),"-")</f>
        <v>0</v>
      </c>
      <c r="AF724" s="261">
        <f>IFERROR(IF(-SUM(AF$20:AF723)+AF$15&lt;0.000001,0,IF($C724&gt;='H-32A-WP06 - Debt Service'!#REF!,'H-32A-WP06 - Debt Service'!#REF!/12,0)),"-")</f>
        <v>0</v>
      </c>
      <c r="AH724" s="252">
        <f t="shared" si="44"/>
        <v>2077</v>
      </c>
      <c r="AI724" s="273">
        <f t="shared" si="46"/>
        <v>64894</v>
      </c>
      <c r="AJ724" s="273"/>
      <c r="AK724" s="261" t="str">
        <f>IFERROR(IF(-SUM(AK$20:AK723)+AK$15&lt;0.000001,0,IF($C724&gt;='H-32A-WP06 - Debt Service'!AH$24,'H-32A-WP06 - Debt Service'!AH$27/12,0)),"-")</f>
        <v>-</v>
      </c>
      <c r="AL724" s="261">
        <f>IFERROR(IF(-SUM(AL$20:AL723)+AL$15&lt;0.000001,0,IF($C724&gt;='H-32A-WP06 - Debt Service'!AI$24,'H-32A-WP06 - Debt Service'!AI$27/12,0)),"-")</f>
        <v>0</v>
      </c>
      <c r="AM724" s="261">
        <f>IFERROR(IF(-SUM(AM$20:AM723)+AM$15&lt;0.000001,0,IF($C724&gt;='H-32A-WP06 - Debt Service'!AJ$24,'H-32A-WP06 - Debt Service'!AJ$27/12,0)),"-")</f>
        <v>0</v>
      </c>
      <c r="AN724" s="261">
        <f>IFERROR(IF(-SUM(AN$20:AN723)+AN$15&lt;0.000001,0,IF($C724&gt;='H-32A-WP06 - Debt Service'!AK$24,'H-32A-WP06 - Debt Service'!AK$27/12,0)),"-")</f>
        <v>0</v>
      </c>
      <c r="AO724" s="261">
        <f>IFERROR(IF(-SUM(AO$20:AO723)+AO$15&lt;0.000001,0,IF($C724&gt;='H-32A-WP06 - Debt Service'!AL$24,'H-32A-WP06 - Debt Service'!AL$27/12,0)),"-")</f>
        <v>0</v>
      </c>
      <c r="AP724" s="261">
        <f>IFERROR(IF(-SUM(AP$20:AP723)+AP$15&lt;0.000001,0,IF($C724&gt;='H-32A-WP06 - Debt Service'!AM$24,'H-32A-WP06 - Debt Service'!AM$27/12,0)),"-")</f>
        <v>0</v>
      </c>
      <c r="AQ724" s="261">
        <f>IFERROR(IF(-SUM(AQ$20:AQ723)+AQ$15&lt;0.000001,0,IF($C724&gt;='H-32A-WP06 - Debt Service'!AN$24,'H-32A-WP06 - Debt Service'!AN$27/12,0)),"-")</f>
        <v>0</v>
      </c>
      <c r="AR724" s="261">
        <f>IFERROR(IF(-SUM(AR$20:AR723)+AR$15&lt;0.000001,0,IF($C724&gt;='H-32A-WP06 - Debt Service'!AO$24,'H-32A-WP06 - Debt Service'!AO$27/12,0)),"-")</f>
        <v>0</v>
      </c>
      <c r="AS724" s="261">
        <f>IFERROR(IF(-SUM(AS$20:AS723)+AS$15&lt;0.000001,0,IF($C724&gt;='H-32A-WP06 - Debt Service'!AP$24,'H-32A-WP06 - Debt Service'!AP$27/12,0)),"-")</f>
        <v>0</v>
      </c>
      <c r="AT724" s="261">
        <f>IFERROR(IF(-SUM(AT$20:AT723)+AT$15&lt;0.000001,0,IF($C724&gt;='H-32A-WP06 - Debt Service'!AQ$24,'H-32A-WP06 - Debt Service'!AQ$27/12,0)),"-")</f>
        <v>0</v>
      </c>
    </row>
    <row r="725" spans="2:46" x14ac:dyDescent="0.35">
      <c r="B725" s="252">
        <f t="shared" ref="B725:B788" si="47">YEAR(C725)</f>
        <v>2077</v>
      </c>
      <c r="C725" s="273">
        <f t="shared" si="45"/>
        <v>64924</v>
      </c>
      <c r="D725" s="273"/>
      <c r="E725" s="261">
        <f>IFERROR(IF(-SUM(E$20:E724)+E$15&lt;0.000001,0,IF($C725&gt;='H-32A-WP06 - Debt Service'!C$24,'H-32A-WP06 - Debt Service'!C$27/12,0)),"-")</f>
        <v>0</v>
      </c>
      <c r="F725" s="261">
        <f>IFERROR(IF(-SUM(F$20:F724)+F$15&lt;0.000001,0,IF($C725&gt;='H-32A-WP06 - Debt Service'!D$24,'H-32A-WP06 - Debt Service'!D$27/12,0)),"-")</f>
        <v>0</v>
      </c>
      <c r="G725" s="261">
        <f>IFERROR(IF(-SUM(G$20:G724)+G$15&lt;0.000001,0,IF($C725&gt;='H-32A-WP06 - Debt Service'!E$24,'H-32A-WP06 - Debt Service'!E$27/12,0)),"-")</f>
        <v>0</v>
      </c>
      <c r="H725" s="261">
        <f>IFERROR(IF(-SUM(H$20:H724)+H$15&lt;0.000001,0,IF($C725&gt;='H-32A-WP06 - Debt Service'!F$24,'H-32A-WP06 - Debt Service'!F$27/12,0)),"-")</f>
        <v>0</v>
      </c>
      <c r="I725" s="261">
        <f>IFERROR(IF(-SUM(I$20:I724)+I$15&lt;0.000001,0,IF($C725&gt;='H-32A-WP06 - Debt Service'!G$24,'H-32A-WP06 - Debt Service'!G$27/12,0)),"-")</f>
        <v>0</v>
      </c>
      <c r="J725" s="261">
        <f>IFERROR(IF(-SUM(J$20:J724)+J$15&lt;0.000001,0,IF($C725&gt;='H-32A-WP06 - Debt Service'!H$24,'H-32A-WP06 - Debt Service'!H$27/12,0)),"-")</f>
        <v>0</v>
      </c>
      <c r="K725" s="261">
        <f>IFERROR(IF(-SUM(K$20:K724)+K$15&lt;0.000001,0,IF($C725&gt;='H-32A-WP06 - Debt Service'!I$24,'H-32A-WP06 - Debt Service'!I$27/12,0)),"-")</f>
        <v>0</v>
      </c>
      <c r="L725" s="261">
        <f>IFERROR(IF(-SUM(L$20:L724)+L$15&lt;0.000001,0,IF($C725&gt;='H-32A-WP06 - Debt Service'!J$24,'H-32A-WP06 - Debt Service'!J$27/12,0)),"-")</f>
        <v>0</v>
      </c>
      <c r="M725" s="261">
        <f>IFERROR(IF(-SUM(M$20:M724)+M$15&lt;0.000001,0,IF($C725&gt;='H-32A-WP06 - Debt Service'!K$24,'H-32A-WP06 - Debt Service'!K$27/12,0)),"-")</f>
        <v>0</v>
      </c>
      <c r="N725" s="261"/>
      <c r="O725" s="261"/>
      <c r="P725" s="261">
        <f>IFERROR(IF(-SUM(P$20:P724)+P$15&lt;0.000001,0,IF($C725&gt;='H-32A-WP06 - Debt Service'!M$24,'H-32A-WP06 - Debt Service'!M$27/12,0)),"-")</f>
        <v>0</v>
      </c>
      <c r="Q725" s="261">
        <f>IFERROR(IF(-SUM(Q$20:Q724)+Q$15&lt;0.000001,0,IF($C725&gt;='H-32A-WP06 - Debt Service'!L$24,'H-32A-WP06 - Debt Service'!L$27/12,0)),"-")</f>
        <v>0</v>
      </c>
      <c r="R725" s="261">
        <f>IFERROR(IF(-SUM(R$20:R724)+R$15&lt;0.000001,0,IF($C725&gt;='H-32A-WP06 - Debt Service'!S$24,'H-32A-WP06 - Debt Service'!S$27/12,0)),"-")</f>
        <v>0</v>
      </c>
      <c r="S725" s="261">
        <f>IFERROR(IF(-SUM(S$20:S724)+S$15&lt;0.000001,0,IF($C725&gt;='H-32A-WP06 - Debt Service'!O$24,'H-32A-WP06 - Debt Service'!O$27/12,0)),"-")</f>
        <v>0</v>
      </c>
      <c r="T725" s="261">
        <f>IFERROR(IF(-SUM(T$20:T724)+T$15&lt;0.000001,0,IF($C725&gt;='H-32A-WP06 - Debt Service'!#REF!,'H-32A-WP06 - Debt Service'!#REF!/12,0)),"-")</f>
        <v>0</v>
      </c>
      <c r="U725" s="261">
        <f>IFERROR(IF(-SUM(U$20:U724)+U$15&lt;0.000001,0,IF($C725&gt;='H-32A-WP06 - Debt Service'!T$24,'H-32A-WP06 - Debt Service'!T$27/12,0)),"-")</f>
        <v>0</v>
      </c>
      <c r="V725" s="261">
        <f>IFERROR(IF(-SUM(V$20:V724)+V$15&lt;0.000001,0,IF($C725&gt;='H-32A-WP06 - Debt Service'!N$24,'H-32A-WP06 - Debt Service'!N$27/12,0)),"-")</f>
        <v>0</v>
      </c>
      <c r="W725" s="261">
        <f>IFERROR(IF(-SUM(W$20:W724)+W$15&lt;0.000001,0,IF($C725&gt;='H-32A-WP06 - Debt Service'!Q$24,'H-32A-WP06 - Debt Service'!Q$27/12,0)),"-")</f>
        <v>0</v>
      </c>
      <c r="X725" s="261">
        <f>IFERROR(IF(-SUM(X$20:X724)+X$15&lt;0.000001,0,IF($C725&gt;='H-32A-WP06 - Debt Service'!T$24,'H-32A-WP06 - Debt Service'!T$27/12,0)),"-")</f>
        <v>0</v>
      </c>
      <c r="Y725" s="261">
        <f>IFERROR(IF(-SUM(Y$20:Y724)+Y$15&lt;0.000001,0,IF($C725&gt;='H-32A-WP06 - Debt Service'!#REF!,'H-32A-WP06 - Debt Service'!#REF!/12,0)),"-")</f>
        <v>0</v>
      </c>
      <c r="Z725" s="261">
        <f>IFERROR(IF(-SUM(Z$20:Z724)+Z$15&lt;0.000001,0,IF($C725&gt;='H-32A-WP06 - Debt Service'!S$24,'H-32A-WP06 - Debt Service'!S$27/12,0)),"-")</f>
        <v>0</v>
      </c>
      <c r="AA725" s="261">
        <f>IFERROR(IF(-SUM(AA$20:AA724)+AA$15&lt;0.000001,0,IF($C725&gt;='H-32A-WP06 - Debt Service'!R$24,'H-32A-WP06 - Debt Service'!R$27/12,0)),"-")</f>
        <v>0</v>
      </c>
      <c r="AB725" s="261">
        <f>IFERROR(IF(-SUM(AB$20:AB724)+AB$15&lt;0.000001,0,IF($C725&gt;='H-32A-WP06 - Debt Service'!P$24,'H-32A-WP06 - Debt Service'!P$27/12,0)),"-")</f>
        <v>0</v>
      </c>
      <c r="AC725" s="261">
        <f>IFERROR(IF(-SUM(AC$20:AC724)+AC$15&lt;0.000001,0,IF($C725&gt;='H-32A-WP06 - Debt Service'!#REF!,'H-32A-WP06 - Debt Service'!#REF!/12,0)),"-")</f>
        <v>0</v>
      </c>
      <c r="AD725" s="261">
        <f>IFERROR(IF(-SUM(AD$20:AD724)+AD$15&lt;0.000001,0,IF($C725&gt;='H-32A-WP06 - Debt Service'!#REF!,'H-32A-WP06 - Debt Service'!#REF!/12,0)),"-")</f>
        <v>0</v>
      </c>
      <c r="AE725" s="261">
        <f>IFERROR(IF(-SUM(AE$20:AE724)+AE$15&lt;0.000001,0,IF($C725&gt;='H-32A-WP06 - Debt Service'!#REF!,'H-32A-WP06 - Debt Service'!#REF!/12,0)),"-")</f>
        <v>0</v>
      </c>
      <c r="AF725" s="261">
        <f>IFERROR(IF(-SUM(AF$20:AF724)+AF$15&lt;0.000001,0,IF($C725&gt;='H-32A-WP06 - Debt Service'!#REF!,'H-32A-WP06 - Debt Service'!#REF!/12,0)),"-")</f>
        <v>0</v>
      </c>
      <c r="AH725" s="252">
        <f t="shared" ref="AH725:AH788" si="48">YEAR(AI725)</f>
        <v>2077</v>
      </c>
      <c r="AI725" s="273">
        <f t="shared" si="46"/>
        <v>64924</v>
      </c>
      <c r="AJ725" s="273"/>
      <c r="AK725" s="261" t="str">
        <f>IFERROR(IF(-SUM(AK$20:AK724)+AK$15&lt;0.000001,0,IF($C725&gt;='H-32A-WP06 - Debt Service'!AH$24,'H-32A-WP06 - Debt Service'!AH$27/12,0)),"-")</f>
        <v>-</v>
      </c>
      <c r="AL725" s="261">
        <f>IFERROR(IF(-SUM(AL$20:AL724)+AL$15&lt;0.000001,0,IF($C725&gt;='H-32A-WP06 - Debt Service'!AI$24,'H-32A-WP06 - Debt Service'!AI$27/12,0)),"-")</f>
        <v>0</v>
      </c>
      <c r="AM725" s="261">
        <f>IFERROR(IF(-SUM(AM$20:AM724)+AM$15&lt;0.000001,0,IF($C725&gt;='H-32A-WP06 - Debt Service'!AJ$24,'H-32A-WP06 - Debt Service'!AJ$27/12,0)),"-")</f>
        <v>0</v>
      </c>
      <c r="AN725" s="261">
        <f>IFERROR(IF(-SUM(AN$20:AN724)+AN$15&lt;0.000001,0,IF($C725&gt;='H-32A-WP06 - Debt Service'!AK$24,'H-32A-WP06 - Debt Service'!AK$27/12,0)),"-")</f>
        <v>0</v>
      </c>
      <c r="AO725" s="261">
        <f>IFERROR(IF(-SUM(AO$20:AO724)+AO$15&lt;0.000001,0,IF($C725&gt;='H-32A-WP06 - Debt Service'!AL$24,'H-32A-WP06 - Debt Service'!AL$27/12,0)),"-")</f>
        <v>0</v>
      </c>
      <c r="AP725" s="261">
        <f>IFERROR(IF(-SUM(AP$20:AP724)+AP$15&lt;0.000001,0,IF($C725&gt;='H-32A-WP06 - Debt Service'!AM$24,'H-32A-WP06 - Debt Service'!AM$27/12,0)),"-")</f>
        <v>0</v>
      </c>
      <c r="AQ725" s="261">
        <f>IFERROR(IF(-SUM(AQ$20:AQ724)+AQ$15&lt;0.000001,0,IF($C725&gt;='H-32A-WP06 - Debt Service'!AN$24,'H-32A-WP06 - Debt Service'!AN$27/12,0)),"-")</f>
        <v>0</v>
      </c>
      <c r="AR725" s="261">
        <f>IFERROR(IF(-SUM(AR$20:AR724)+AR$15&lt;0.000001,0,IF($C725&gt;='H-32A-WP06 - Debt Service'!AO$24,'H-32A-WP06 - Debt Service'!AO$27/12,0)),"-")</f>
        <v>0</v>
      </c>
      <c r="AS725" s="261">
        <f>IFERROR(IF(-SUM(AS$20:AS724)+AS$15&lt;0.000001,0,IF($C725&gt;='H-32A-WP06 - Debt Service'!AP$24,'H-32A-WP06 - Debt Service'!AP$27/12,0)),"-")</f>
        <v>0</v>
      </c>
      <c r="AT725" s="261">
        <f>IFERROR(IF(-SUM(AT$20:AT724)+AT$15&lt;0.000001,0,IF($C725&gt;='H-32A-WP06 - Debt Service'!AQ$24,'H-32A-WP06 - Debt Service'!AQ$27/12,0)),"-")</f>
        <v>0</v>
      </c>
    </row>
    <row r="726" spans="2:46" x14ac:dyDescent="0.35">
      <c r="B726" s="252">
        <f t="shared" si="47"/>
        <v>2077</v>
      </c>
      <c r="C726" s="273">
        <f t="shared" ref="C726:C789" si="49">EOMONTH(C725,0)+1</f>
        <v>64955</v>
      </c>
      <c r="D726" s="273"/>
      <c r="E726" s="261">
        <f>IFERROR(IF(-SUM(E$20:E725)+E$15&lt;0.000001,0,IF($C726&gt;='H-32A-WP06 - Debt Service'!C$24,'H-32A-WP06 - Debt Service'!C$27/12,0)),"-")</f>
        <v>0</v>
      </c>
      <c r="F726" s="261">
        <f>IFERROR(IF(-SUM(F$20:F725)+F$15&lt;0.000001,0,IF($C726&gt;='H-32A-WP06 - Debt Service'!D$24,'H-32A-WP06 - Debt Service'!D$27/12,0)),"-")</f>
        <v>0</v>
      </c>
      <c r="G726" s="261">
        <f>IFERROR(IF(-SUM(G$20:G725)+G$15&lt;0.000001,0,IF($C726&gt;='H-32A-WP06 - Debt Service'!E$24,'H-32A-WP06 - Debt Service'!E$27/12,0)),"-")</f>
        <v>0</v>
      </c>
      <c r="H726" s="261">
        <f>IFERROR(IF(-SUM(H$20:H725)+H$15&lt;0.000001,0,IF($C726&gt;='H-32A-WP06 - Debt Service'!F$24,'H-32A-WP06 - Debt Service'!F$27/12,0)),"-")</f>
        <v>0</v>
      </c>
      <c r="I726" s="261">
        <f>IFERROR(IF(-SUM(I$20:I725)+I$15&lt;0.000001,0,IF($C726&gt;='H-32A-WP06 - Debt Service'!G$24,'H-32A-WP06 - Debt Service'!G$27/12,0)),"-")</f>
        <v>0</v>
      </c>
      <c r="J726" s="261">
        <f>IFERROR(IF(-SUM(J$20:J725)+J$15&lt;0.000001,0,IF($C726&gt;='H-32A-WP06 - Debt Service'!H$24,'H-32A-WP06 - Debt Service'!H$27/12,0)),"-")</f>
        <v>0</v>
      </c>
      <c r="K726" s="261">
        <f>IFERROR(IF(-SUM(K$20:K725)+K$15&lt;0.000001,0,IF($C726&gt;='H-32A-WP06 - Debt Service'!I$24,'H-32A-WP06 - Debt Service'!I$27/12,0)),"-")</f>
        <v>0</v>
      </c>
      <c r="L726" s="261">
        <f>IFERROR(IF(-SUM(L$20:L725)+L$15&lt;0.000001,0,IF($C726&gt;='H-32A-WP06 - Debt Service'!J$24,'H-32A-WP06 - Debt Service'!J$27/12,0)),"-")</f>
        <v>0</v>
      </c>
      <c r="M726" s="261">
        <f>IFERROR(IF(-SUM(M$20:M725)+M$15&lt;0.000001,0,IF($C726&gt;='H-32A-WP06 - Debt Service'!K$24,'H-32A-WP06 - Debt Service'!K$27/12,0)),"-")</f>
        <v>0</v>
      </c>
      <c r="N726" s="261"/>
      <c r="O726" s="261"/>
      <c r="P726" s="261">
        <f>IFERROR(IF(-SUM(P$20:P725)+P$15&lt;0.000001,0,IF($C726&gt;='H-32A-WP06 - Debt Service'!M$24,'H-32A-WP06 - Debt Service'!M$27/12,0)),"-")</f>
        <v>0</v>
      </c>
      <c r="Q726" s="261">
        <f>IFERROR(IF(-SUM(Q$20:Q725)+Q$15&lt;0.000001,0,IF($C726&gt;='H-32A-WP06 - Debt Service'!L$24,'H-32A-WP06 - Debt Service'!L$27/12,0)),"-")</f>
        <v>0</v>
      </c>
      <c r="R726" s="261">
        <f>IFERROR(IF(-SUM(R$20:R725)+R$15&lt;0.000001,0,IF($C726&gt;='H-32A-WP06 - Debt Service'!S$24,'H-32A-WP06 - Debt Service'!S$27/12,0)),"-")</f>
        <v>0</v>
      </c>
      <c r="S726" s="261">
        <f>IFERROR(IF(-SUM(S$20:S725)+S$15&lt;0.000001,0,IF($C726&gt;='H-32A-WP06 - Debt Service'!O$24,'H-32A-WP06 - Debt Service'!O$27/12,0)),"-")</f>
        <v>0</v>
      </c>
      <c r="T726" s="261">
        <f>IFERROR(IF(-SUM(T$20:T725)+T$15&lt;0.000001,0,IF($C726&gt;='H-32A-WP06 - Debt Service'!#REF!,'H-32A-WP06 - Debt Service'!#REF!/12,0)),"-")</f>
        <v>0</v>
      </c>
      <c r="U726" s="261">
        <f>IFERROR(IF(-SUM(U$20:U725)+U$15&lt;0.000001,0,IF($C726&gt;='H-32A-WP06 - Debt Service'!T$24,'H-32A-WP06 - Debt Service'!T$27/12,0)),"-")</f>
        <v>0</v>
      </c>
      <c r="V726" s="261">
        <f>IFERROR(IF(-SUM(V$20:V725)+V$15&lt;0.000001,0,IF($C726&gt;='H-32A-WP06 - Debt Service'!N$24,'H-32A-WP06 - Debt Service'!N$27/12,0)),"-")</f>
        <v>0</v>
      </c>
      <c r="W726" s="261">
        <f>IFERROR(IF(-SUM(W$20:W725)+W$15&lt;0.000001,0,IF($C726&gt;='H-32A-WP06 - Debt Service'!Q$24,'H-32A-WP06 - Debt Service'!Q$27/12,0)),"-")</f>
        <v>0</v>
      </c>
      <c r="X726" s="261">
        <f>IFERROR(IF(-SUM(X$20:X725)+X$15&lt;0.000001,0,IF($C726&gt;='H-32A-WP06 - Debt Service'!T$24,'H-32A-WP06 - Debt Service'!T$27/12,0)),"-")</f>
        <v>0</v>
      </c>
      <c r="Y726" s="261">
        <f>IFERROR(IF(-SUM(Y$20:Y725)+Y$15&lt;0.000001,0,IF($C726&gt;='H-32A-WP06 - Debt Service'!#REF!,'H-32A-WP06 - Debt Service'!#REF!/12,0)),"-")</f>
        <v>0</v>
      </c>
      <c r="Z726" s="261">
        <f>IFERROR(IF(-SUM(Z$20:Z725)+Z$15&lt;0.000001,0,IF($C726&gt;='H-32A-WP06 - Debt Service'!S$24,'H-32A-WP06 - Debt Service'!S$27/12,0)),"-")</f>
        <v>0</v>
      </c>
      <c r="AA726" s="261">
        <f>IFERROR(IF(-SUM(AA$20:AA725)+AA$15&lt;0.000001,0,IF($C726&gt;='H-32A-WP06 - Debt Service'!R$24,'H-32A-WP06 - Debt Service'!R$27/12,0)),"-")</f>
        <v>0</v>
      </c>
      <c r="AB726" s="261">
        <f>IFERROR(IF(-SUM(AB$20:AB725)+AB$15&lt;0.000001,0,IF($C726&gt;='H-32A-WP06 - Debt Service'!P$24,'H-32A-WP06 - Debt Service'!P$27/12,0)),"-")</f>
        <v>0</v>
      </c>
      <c r="AC726" s="261">
        <f>IFERROR(IF(-SUM(AC$20:AC725)+AC$15&lt;0.000001,0,IF($C726&gt;='H-32A-WP06 - Debt Service'!#REF!,'H-32A-WP06 - Debt Service'!#REF!/12,0)),"-")</f>
        <v>0</v>
      </c>
      <c r="AD726" s="261">
        <f>IFERROR(IF(-SUM(AD$20:AD725)+AD$15&lt;0.000001,0,IF($C726&gt;='H-32A-WP06 - Debt Service'!#REF!,'H-32A-WP06 - Debt Service'!#REF!/12,0)),"-")</f>
        <v>0</v>
      </c>
      <c r="AE726" s="261">
        <f>IFERROR(IF(-SUM(AE$20:AE725)+AE$15&lt;0.000001,0,IF($C726&gt;='H-32A-WP06 - Debt Service'!#REF!,'H-32A-WP06 - Debt Service'!#REF!/12,0)),"-")</f>
        <v>0</v>
      </c>
      <c r="AF726" s="261">
        <f>IFERROR(IF(-SUM(AF$20:AF725)+AF$15&lt;0.000001,0,IF($C726&gt;='H-32A-WP06 - Debt Service'!#REF!,'H-32A-WP06 - Debt Service'!#REF!/12,0)),"-")</f>
        <v>0</v>
      </c>
      <c r="AH726" s="252">
        <f t="shared" si="48"/>
        <v>2077</v>
      </c>
      <c r="AI726" s="273">
        <f t="shared" ref="AI726:AI789" si="50">EOMONTH(AI725,0)+1</f>
        <v>64955</v>
      </c>
      <c r="AJ726" s="273"/>
      <c r="AK726" s="261" t="str">
        <f>IFERROR(IF(-SUM(AK$20:AK725)+AK$15&lt;0.000001,0,IF($C726&gt;='H-32A-WP06 - Debt Service'!AH$24,'H-32A-WP06 - Debt Service'!AH$27/12,0)),"-")</f>
        <v>-</v>
      </c>
      <c r="AL726" s="261">
        <f>IFERROR(IF(-SUM(AL$20:AL725)+AL$15&lt;0.000001,0,IF($C726&gt;='H-32A-WP06 - Debt Service'!AI$24,'H-32A-WP06 - Debt Service'!AI$27/12,0)),"-")</f>
        <v>0</v>
      </c>
      <c r="AM726" s="261">
        <f>IFERROR(IF(-SUM(AM$20:AM725)+AM$15&lt;0.000001,0,IF($C726&gt;='H-32A-WP06 - Debt Service'!AJ$24,'H-32A-WP06 - Debt Service'!AJ$27/12,0)),"-")</f>
        <v>0</v>
      </c>
      <c r="AN726" s="261">
        <f>IFERROR(IF(-SUM(AN$20:AN725)+AN$15&lt;0.000001,0,IF($C726&gt;='H-32A-WP06 - Debt Service'!AK$24,'H-32A-WP06 - Debt Service'!AK$27/12,0)),"-")</f>
        <v>0</v>
      </c>
      <c r="AO726" s="261">
        <f>IFERROR(IF(-SUM(AO$20:AO725)+AO$15&lt;0.000001,0,IF($C726&gt;='H-32A-WP06 - Debt Service'!AL$24,'H-32A-WP06 - Debt Service'!AL$27/12,0)),"-")</f>
        <v>0</v>
      </c>
      <c r="AP726" s="261">
        <f>IFERROR(IF(-SUM(AP$20:AP725)+AP$15&lt;0.000001,0,IF($C726&gt;='H-32A-WP06 - Debt Service'!AM$24,'H-32A-WP06 - Debt Service'!AM$27/12,0)),"-")</f>
        <v>0</v>
      </c>
      <c r="AQ726" s="261">
        <f>IFERROR(IF(-SUM(AQ$20:AQ725)+AQ$15&lt;0.000001,0,IF($C726&gt;='H-32A-WP06 - Debt Service'!AN$24,'H-32A-WP06 - Debt Service'!AN$27/12,0)),"-")</f>
        <v>0</v>
      </c>
      <c r="AR726" s="261">
        <f>IFERROR(IF(-SUM(AR$20:AR725)+AR$15&lt;0.000001,0,IF($C726&gt;='H-32A-WP06 - Debt Service'!AO$24,'H-32A-WP06 - Debt Service'!AO$27/12,0)),"-")</f>
        <v>0</v>
      </c>
      <c r="AS726" s="261">
        <f>IFERROR(IF(-SUM(AS$20:AS725)+AS$15&lt;0.000001,0,IF($C726&gt;='H-32A-WP06 - Debt Service'!AP$24,'H-32A-WP06 - Debt Service'!AP$27/12,0)),"-")</f>
        <v>0</v>
      </c>
      <c r="AT726" s="261">
        <f>IFERROR(IF(-SUM(AT$20:AT725)+AT$15&lt;0.000001,0,IF($C726&gt;='H-32A-WP06 - Debt Service'!AQ$24,'H-32A-WP06 - Debt Service'!AQ$27/12,0)),"-")</f>
        <v>0</v>
      </c>
    </row>
    <row r="727" spans="2:46" x14ac:dyDescent="0.35">
      <c r="B727" s="252">
        <f t="shared" si="47"/>
        <v>2077</v>
      </c>
      <c r="C727" s="273">
        <f t="shared" si="49"/>
        <v>64985</v>
      </c>
      <c r="D727" s="273"/>
      <c r="E727" s="261">
        <f>IFERROR(IF(-SUM(E$20:E726)+E$15&lt;0.000001,0,IF($C727&gt;='H-32A-WP06 - Debt Service'!C$24,'H-32A-WP06 - Debt Service'!C$27/12,0)),"-")</f>
        <v>0</v>
      </c>
      <c r="F727" s="261">
        <f>IFERROR(IF(-SUM(F$20:F726)+F$15&lt;0.000001,0,IF($C727&gt;='H-32A-WP06 - Debt Service'!D$24,'H-32A-WP06 - Debt Service'!D$27/12,0)),"-")</f>
        <v>0</v>
      </c>
      <c r="G727" s="261">
        <f>IFERROR(IF(-SUM(G$20:G726)+G$15&lt;0.000001,0,IF($C727&gt;='H-32A-WP06 - Debt Service'!E$24,'H-32A-WP06 - Debt Service'!E$27/12,0)),"-")</f>
        <v>0</v>
      </c>
      <c r="H727" s="261">
        <f>IFERROR(IF(-SUM(H$20:H726)+H$15&lt;0.000001,0,IF($C727&gt;='H-32A-WP06 - Debt Service'!F$24,'H-32A-WP06 - Debt Service'!F$27/12,0)),"-")</f>
        <v>0</v>
      </c>
      <c r="I727" s="261">
        <f>IFERROR(IF(-SUM(I$20:I726)+I$15&lt;0.000001,0,IF($C727&gt;='H-32A-WP06 - Debt Service'!G$24,'H-32A-WP06 - Debt Service'!G$27/12,0)),"-")</f>
        <v>0</v>
      </c>
      <c r="J727" s="261">
        <f>IFERROR(IF(-SUM(J$20:J726)+J$15&lt;0.000001,0,IF($C727&gt;='H-32A-WP06 - Debt Service'!H$24,'H-32A-WP06 - Debt Service'!H$27/12,0)),"-")</f>
        <v>0</v>
      </c>
      <c r="K727" s="261">
        <f>IFERROR(IF(-SUM(K$20:K726)+K$15&lt;0.000001,0,IF($C727&gt;='H-32A-WP06 - Debt Service'!I$24,'H-32A-WP06 - Debt Service'!I$27/12,0)),"-")</f>
        <v>0</v>
      </c>
      <c r="L727" s="261">
        <f>IFERROR(IF(-SUM(L$20:L726)+L$15&lt;0.000001,0,IF($C727&gt;='H-32A-WP06 - Debt Service'!J$24,'H-32A-WP06 - Debt Service'!J$27/12,0)),"-")</f>
        <v>0</v>
      </c>
      <c r="M727" s="261">
        <f>IFERROR(IF(-SUM(M$20:M726)+M$15&lt;0.000001,0,IF($C727&gt;='H-32A-WP06 - Debt Service'!K$24,'H-32A-WP06 - Debt Service'!K$27/12,0)),"-")</f>
        <v>0</v>
      </c>
      <c r="N727" s="261"/>
      <c r="O727" s="261"/>
      <c r="P727" s="261">
        <f>IFERROR(IF(-SUM(P$20:P726)+P$15&lt;0.000001,0,IF($C727&gt;='H-32A-WP06 - Debt Service'!M$24,'H-32A-WP06 - Debt Service'!M$27/12,0)),"-")</f>
        <v>0</v>
      </c>
      <c r="Q727" s="261">
        <f>IFERROR(IF(-SUM(Q$20:Q726)+Q$15&lt;0.000001,0,IF($C727&gt;='H-32A-WP06 - Debt Service'!L$24,'H-32A-WP06 - Debt Service'!L$27/12,0)),"-")</f>
        <v>0</v>
      </c>
      <c r="R727" s="261">
        <f>IFERROR(IF(-SUM(R$20:R726)+R$15&lt;0.000001,0,IF($C727&gt;='H-32A-WP06 - Debt Service'!S$24,'H-32A-WP06 - Debt Service'!S$27/12,0)),"-")</f>
        <v>0</v>
      </c>
      <c r="S727" s="261">
        <f>IFERROR(IF(-SUM(S$20:S726)+S$15&lt;0.000001,0,IF($C727&gt;='H-32A-WP06 - Debt Service'!O$24,'H-32A-WP06 - Debt Service'!O$27/12,0)),"-")</f>
        <v>0</v>
      </c>
      <c r="T727" s="261">
        <f>IFERROR(IF(-SUM(T$20:T726)+T$15&lt;0.000001,0,IF($C727&gt;='H-32A-WP06 - Debt Service'!#REF!,'H-32A-WP06 - Debt Service'!#REF!/12,0)),"-")</f>
        <v>0</v>
      </c>
      <c r="U727" s="261">
        <f>IFERROR(IF(-SUM(U$20:U726)+U$15&lt;0.000001,0,IF($C727&gt;='H-32A-WP06 - Debt Service'!T$24,'H-32A-WP06 - Debt Service'!T$27/12,0)),"-")</f>
        <v>0</v>
      </c>
      <c r="V727" s="261">
        <f>IFERROR(IF(-SUM(V$20:V726)+V$15&lt;0.000001,0,IF($C727&gt;='H-32A-WP06 - Debt Service'!N$24,'H-32A-WP06 - Debt Service'!N$27/12,0)),"-")</f>
        <v>0</v>
      </c>
      <c r="W727" s="261">
        <f>IFERROR(IF(-SUM(W$20:W726)+W$15&lt;0.000001,0,IF($C727&gt;='H-32A-WP06 - Debt Service'!Q$24,'H-32A-WP06 - Debt Service'!Q$27/12,0)),"-")</f>
        <v>0</v>
      </c>
      <c r="X727" s="261">
        <f>IFERROR(IF(-SUM(X$20:X726)+X$15&lt;0.000001,0,IF($C727&gt;='H-32A-WP06 - Debt Service'!T$24,'H-32A-WP06 - Debt Service'!T$27/12,0)),"-")</f>
        <v>0</v>
      </c>
      <c r="Y727" s="261">
        <f>IFERROR(IF(-SUM(Y$20:Y726)+Y$15&lt;0.000001,0,IF($C727&gt;='H-32A-WP06 - Debt Service'!#REF!,'H-32A-WP06 - Debt Service'!#REF!/12,0)),"-")</f>
        <v>0</v>
      </c>
      <c r="Z727" s="261">
        <f>IFERROR(IF(-SUM(Z$20:Z726)+Z$15&lt;0.000001,0,IF($C727&gt;='H-32A-WP06 - Debt Service'!S$24,'H-32A-WP06 - Debt Service'!S$27/12,0)),"-")</f>
        <v>0</v>
      </c>
      <c r="AA727" s="261">
        <f>IFERROR(IF(-SUM(AA$20:AA726)+AA$15&lt;0.000001,0,IF($C727&gt;='H-32A-WP06 - Debt Service'!R$24,'H-32A-WP06 - Debt Service'!R$27/12,0)),"-")</f>
        <v>0</v>
      </c>
      <c r="AB727" s="261">
        <f>IFERROR(IF(-SUM(AB$20:AB726)+AB$15&lt;0.000001,0,IF($C727&gt;='H-32A-WP06 - Debt Service'!P$24,'H-32A-WP06 - Debt Service'!P$27/12,0)),"-")</f>
        <v>0</v>
      </c>
      <c r="AC727" s="261">
        <f>IFERROR(IF(-SUM(AC$20:AC726)+AC$15&lt;0.000001,0,IF($C727&gt;='H-32A-WP06 - Debt Service'!#REF!,'H-32A-WP06 - Debt Service'!#REF!/12,0)),"-")</f>
        <v>0</v>
      </c>
      <c r="AD727" s="261">
        <f>IFERROR(IF(-SUM(AD$20:AD726)+AD$15&lt;0.000001,0,IF($C727&gt;='H-32A-WP06 - Debt Service'!#REF!,'H-32A-WP06 - Debt Service'!#REF!/12,0)),"-")</f>
        <v>0</v>
      </c>
      <c r="AE727" s="261">
        <f>IFERROR(IF(-SUM(AE$20:AE726)+AE$15&lt;0.000001,0,IF($C727&gt;='H-32A-WP06 - Debt Service'!#REF!,'H-32A-WP06 - Debt Service'!#REF!/12,0)),"-")</f>
        <v>0</v>
      </c>
      <c r="AF727" s="261">
        <f>IFERROR(IF(-SUM(AF$20:AF726)+AF$15&lt;0.000001,0,IF($C727&gt;='H-32A-WP06 - Debt Service'!#REF!,'H-32A-WP06 - Debt Service'!#REF!/12,0)),"-")</f>
        <v>0</v>
      </c>
      <c r="AH727" s="252">
        <f t="shared" si="48"/>
        <v>2077</v>
      </c>
      <c r="AI727" s="273">
        <f t="shared" si="50"/>
        <v>64985</v>
      </c>
      <c r="AJ727" s="273"/>
      <c r="AK727" s="261" t="str">
        <f>IFERROR(IF(-SUM(AK$20:AK726)+AK$15&lt;0.000001,0,IF($C727&gt;='H-32A-WP06 - Debt Service'!AH$24,'H-32A-WP06 - Debt Service'!AH$27/12,0)),"-")</f>
        <v>-</v>
      </c>
      <c r="AL727" s="261">
        <f>IFERROR(IF(-SUM(AL$20:AL726)+AL$15&lt;0.000001,0,IF($C727&gt;='H-32A-WP06 - Debt Service'!AI$24,'H-32A-WP06 - Debt Service'!AI$27/12,0)),"-")</f>
        <v>0</v>
      </c>
      <c r="AM727" s="261">
        <f>IFERROR(IF(-SUM(AM$20:AM726)+AM$15&lt;0.000001,0,IF($C727&gt;='H-32A-WP06 - Debt Service'!AJ$24,'H-32A-WP06 - Debt Service'!AJ$27/12,0)),"-")</f>
        <v>0</v>
      </c>
      <c r="AN727" s="261">
        <f>IFERROR(IF(-SUM(AN$20:AN726)+AN$15&lt;0.000001,0,IF($C727&gt;='H-32A-WP06 - Debt Service'!AK$24,'H-32A-WP06 - Debt Service'!AK$27/12,0)),"-")</f>
        <v>0</v>
      </c>
      <c r="AO727" s="261">
        <f>IFERROR(IF(-SUM(AO$20:AO726)+AO$15&lt;0.000001,0,IF($C727&gt;='H-32A-WP06 - Debt Service'!AL$24,'H-32A-WP06 - Debt Service'!AL$27/12,0)),"-")</f>
        <v>0</v>
      </c>
      <c r="AP727" s="261">
        <f>IFERROR(IF(-SUM(AP$20:AP726)+AP$15&lt;0.000001,0,IF($C727&gt;='H-32A-WP06 - Debt Service'!AM$24,'H-32A-WP06 - Debt Service'!AM$27/12,0)),"-")</f>
        <v>0</v>
      </c>
      <c r="AQ727" s="261">
        <f>IFERROR(IF(-SUM(AQ$20:AQ726)+AQ$15&lt;0.000001,0,IF($C727&gt;='H-32A-WP06 - Debt Service'!AN$24,'H-32A-WP06 - Debt Service'!AN$27/12,0)),"-")</f>
        <v>0</v>
      </c>
      <c r="AR727" s="261">
        <f>IFERROR(IF(-SUM(AR$20:AR726)+AR$15&lt;0.000001,0,IF($C727&gt;='H-32A-WP06 - Debt Service'!AO$24,'H-32A-WP06 - Debt Service'!AO$27/12,0)),"-")</f>
        <v>0</v>
      </c>
      <c r="AS727" s="261">
        <f>IFERROR(IF(-SUM(AS$20:AS726)+AS$15&lt;0.000001,0,IF($C727&gt;='H-32A-WP06 - Debt Service'!AP$24,'H-32A-WP06 - Debt Service'!AP$27/12,0)),"-")</f>
        <v>0</v>
      </c>
      <c r="AT727" s="261">
        <f>IFERROR(IF(-SUM(AT$20:AT726)+AT$15&lt;0.000001,0,IF($C727&gt;='H-32A-WP06 - Debt Service'!AQ$24,'H-32A-WP06 - Debt Service'!AQ$27/12,0)),"-")</f>
        <v>0</v>
      </c>
    </row>
    <row r="728" spans="2:46" x14ac:dyDescent="0.35">
      <c r="B728" s="252">
        <f t="shared" si="47"/>
        <v>2078</v>
      </c>
      <c r="C728" s="273">
        <f t="shared" si="49"/>
        <v>65016</v>
      </c>
      <c r="D728" s="273"/>
      <c r="E728" s="261">
        <f>IFERROR(IF(-SUM(E$20:E727)+E$15&lt;0.000001,0,IF($C728&gt;='H-32A-WP06 - Debt Service'!C$24,'H-32A-WP06 - Debt Service'!C$27/12,0)),"-")</f>
        <v>0</v>
      </c>
      <c r="F728" s="261">
        <f>IFERROR(IF(-SUM(F$20:F727)+F$15&lt;0.000001,0,IF($C728&gt;='H-32A-WP06 - Debt Service'!D$24,'H-32A-WP06 - Debt Service'!D$27/12,0)),"-")</f>
        <v>0</v>
      </c>
      <c r="G728" s="261">
        <f>IFERROR(IF(-SUM(G$20:G727)+G$15&lt;0.000001,0,IF($C728&gt;='H-32A-WP06 - Debt Service'!E$24,'H-32A-WP06 - Debt Service'!E$27/12,0)),"-")</f>
        <v>0</v>
      </c>
      <c r="H728" s="261">
        <f>IFERROR(IF(-SUM(H$20:H727)+H$15&lt;0.000001,0,IF($C728&gt;='H-32A-WP06 - Debt Service'!F$24,'H-32A-WP06 - Debt Service'!F$27/12,0)),"-")</f>
        <v>0</v>
      </c>
      <c r="I728" s="261">
        <f>IFERROR(IF(-SUM(I$20:I727)+I$15&lt;0.000001,0,IF($C728&gt;='H-32A-WP06 - Debt Service'!G$24,'H-32A-WP06 - Debt Service'!G$27/12,0)),"-")</f>
        <v>0</v>
      </c>
      <c r="J728" s="261">
        <f>IFERROR(IF(-SUM(J$20:J727)+J$15&lt;0.000001,0,IF($C728&gt;='H-32A-WP06 - Debt Service'!H$24,'H-32A-WP06 - Debt Service'!H$27/12,0)),"-")</f>
        <v>0</v>
      </c>
      <c r="K728" s="261">
        <f>IFERROR(IF(-SUM(K$20:K727)+K$15&lt;0.000001,0,IF($C728&gt;='H-32A-WP06 - Debt Service'!I$24,'H-32A-WP06 - Debt Service'!I$27/12,0)),"-")</f>
        <v>0</v>
      </c>
      <c r="L728" s="261">
        <f>IFERROR(IF(-SUM(L$20:L727)+L$15&lt;0.000001,0,IF($C728&gt;='H-32A-WP06 - Debt Service'!J$24,'H-32A-WP06 - Debt Service'!J$27/12,0)),"-")</f>
        <v>0</v>
      </c>
      <c r="M728" s="261">
        <f>IFERROR(IF(-SUM(M$20:M727)+M$15&lt;0.000001,0,IF($C728&gt;='H-32A-WP06 - Debt Service'!K$24,'H-32A-WP06 - Debt Service'!K$27/12,0)),"-")</f>
        <v>0</v>
      </c>
      <c r="N728" s="261"/>
      <c r="O728" s="261"/>
      <c r="P728" s="261">
        <f>IFERROR(IF(-SUM(P$20:P727)+P$15&lt;0.000001,0,IF($C728&gt;='H-32A-WP06 - Debt Service'!M$24,'H-32A-WP06 - Debt Service'!M$27/12,0)),"-")</f>
        <v>0</v>
      </c>
      <c r="Q728" s="261">
        <f>IFERROR(IF(-SUM(Q$20:Q727)+Q$15&lt;0.000001,0,IF($C728&gt;='H-32A-WP06 - Debt Service'!L$24,'H-32A-WP06 - Debt Service'!L$27/12,0)),"-")</f>
        <v>0</v>
      </c>
      <c r="R728" s="261">
        <f>IFERROR(IF(-SUM(R$20:R727)+R$15&lt;0.000001,0,IF($C728&gt;='H-32A-WP06 - Debt Service'!S$24,'H-32A-WP06 - Debt Service'!S$27/12,0)),"-")</f>
        <v>0</v>
      </c>
      <c r="S728" s="261">
        <f>IFERROR(IF(-SUM(S$20:S727)+S$15&lt;0.000001,0,IF($C728&gt;='H-32A-WP06 - Debt Service'!O$24,'H-32A-WP06 - Debt Service'!O$27/12,0)),"-")</f>
        <v>0</v>
      </c>
      <c r="T728" s="261">
        <f>IFERROR(IF(-SUM(T$20:T727)+T$15&lt;0.000001,0,IF($C728&gt;='H-32A-WP06 - Debt Service'!#REF!,'H-32A-WP06 - Debt Service'!#REF!/12,0)),"-")</f>
        <v>0</v>
      </c>
      <c r="U728" s="261">
        <f>IFERROR(IF(-SUM(U$20:U727)+U$15&lt;0.000001,0,IF($C728&gt;='H-32A-WP06 - Debt Service'!T$24,'H-32A-WP06 - Debt Service'!T$27/12,0)),"-")</f>
        <v>0</v>
      </c>
      <c r="V728" s="261">
        <f>IFERROR(IF(-SUM(V$20:V727)+V$15&lt;0.000001,0,IF($C728&gt;='H-32A-WP06 - Debt Service'!N$24,'H-32A-WP06 - Debt Service'!N$27/12,0)),"-")</f>
        <v>0</v>
      </c>
      <c r="W728" s="261">
        <f>IFERROR(IF(-SUM(W$20:W727)+W$15&lt;0.000001,0,IF($C728&gt;='H-32A-WP06 - Debt Service'!Q$24,'H-32A-WP06 - Debt Service'!Q$27/12,0)),"-")</f>
        <v>0</v>
      </c>
      <c r="X728" s="261">
        <f>IFERROR(IF(-SUM(X$20:X727)+X$15&lt;0.000001,0,IF($C728&gt;='H-32A-WP06 - Debt Service'!T$24,'H-32A-WP06 - Debt Service'!T$27/12,0)),"-")</f>
        <v>0</v>
      </c>
      <c r="Y728" s="261">
        <f>IFERROR(IF(-SUM(Y$20:Y727)+Y$15&lt;0.000001,0,IF($C728&gt;='H-32A-WP06 - Debt Service'!#REF!,'H-32A-WP06 - Debt Service'!#REF!/12,0)),"-")</f>
        <v>0</v>
      </c>
      <c r="Z728" s="261">
        <f>IFERROR(IF(-SUM(Z$20:Z727)+Z$15&lt;0.000001,0,IF($C728&gt;='H-32A-WP06 - Debt Service'!S$24,'H-32A-WP06 - Debt Service'!S$27/12,0)),"-")</f>
        <v>0</v>
      </c>
      <c r="AA728" s="261">
        <f>IFERROR(IF(-SUM(AA$20:AA727)+AA$15&lt;0.000001,0,IF($C728&gt;='H-32A-WP06 - Debt Service'!R$24,'H-32A-WP06 - Debt Service'!R$27/12,0)),"-")</f>
        <v>0</v>
      </c>
      <c r="AB728" s="261">
        <f>IFERROR(IF(-SUM(AB$20:AB727)+AB$15&lt;0.000001,0,IF($C728&gt;='H-32A-WP06 - Debt Service'!P$24,'H-32A-WP06 - Debt Service'!P$27/12,0)),"-")</f>
        <v>0</v>
      </c>
      <c r="AC728" s="261">
        <f>IFERROR(IF(-SUM(AC$20:AC727)+AC$15&lt;0.000001,0,IF($C728&gt;='H-32A-WP06 - Debt Service'!#REF!,'H-32A-WP06 - Debt Service'!#REF!/12,0)),"-")</f>
        <v>0</v>
      </c>
      <c r="AD728" s="261">
        <f>IFERROR(IF(-SUM(AD$20:AD727)+AD$15&lt;0.000001,0,IF($C728&gt;='H-32A-WP06 - Debt Service'!#REF!,'H-32A-WP06 - Debt Service'!#REF!/12,0)),"-")</f>
        <v>0</v>
      </c>
      <c r="AE728" s="261">
        <f>IFERROR(IF(-SUM(AE$20:AE727)+AE$15&lt;0.000001,0,IF($C728&gt;='H-32A-WP06 - Debt Service'!#REF!,'H-32A-WP06 - Debt Service'!#REF!/12,0)),"-")</f>
        <v>0</v>
      </c>
      <c r="AF728" s="261">
        <f>IFERROR(IF(-SUM(AF$20:AF727)+AF$15&lt;0.000001,0,IF($C728&gt;='H-32A-WP06 - Debt Service'!#REF!,'H-32A-WP06 - Debt Service'!#REF!/12,0)),"-")</f>
        <v>0</v>
      </c>
      <c r="AH728" s="252">
        <f t="shared" si="48"/>
        <v>2078</v>
      </c>
      <c r="AI728" s="273">
        <f t="shared" si="50"/>
        <v>65016</v>
      </c>
      <c r="AJ728" s="273"/>
      <c r="AK728" s="261" t="str">
        <f>IFERROR(IF(-SUM(AK$20:AK727)+AK$15&lt;0.000001,0,IF($C728&gt;='H-32A-WP06 - Debt Service'!AH$24,'H-32A-WP06 - Debt Service'!AH$27/12,0)),"-")</f>
        <v>-</v>
      </c>
      <c r="AL728" s="261">
        <f>IFERROR(IF(-SUM(AL$20:AL727)+AL$15&lt;0.000001,0,IF($C728&gt;='H-32A-WP06 - Debt Service'!AI$24,'H-32A-WP06 - Debt Service'!AI$27/12,0)),"-")</f>
        <v>0</v>
      </c>
      <c r="AM728" s="261">
        <f>IFERROR(IF(-SUM(AM$20:AM727)+AM$15&lt;0.000001,0,IF($C728&gt;='H-32A-WP06 - Debt Service'!AJ$24,'H-32A-WP06 - Debt Service'!AJ$27/12,0)),"-")</f>
        <v>0</v>
      </c>
      <c r="AN728" s="261">
        <f>IFERROR(IF(-SUM(AN$20:AN727)+AN$15&lt;0.000001,0,IF($C728&gt;='H-32A-WP06 - Debt Service'!AK$24,'H-32A-WP06 - Debt Service'!AK$27/12,0)),"-")</f>
        <v>0</v>
      </c>
      <c r="AO728" s="261">
        <f>IFERROR(IF(-SUM(AO$20:AO727)+AO$15&lt;0.000001,0,IF($C728&gt;='H-32A-WP06 - Debt Service'!AL$24,'H-32A-WP06 - Debt Service'!AL$27/12,0)),"-")</f>
        <v>0</v>
      </c>
      <c r="AP728" s="261">
        <f>IFERROR(IF(-SUM(AP$20:AP727)+AP$15&lt;0.000001,0,IF($C728&gt;='H-32A-WP06 - Debt Service'!AM$24,'H-32A-WP06 - Debt Service'!AM$27/12,0)),"-")</f>
        <v>0</v>
      </c>
      <c r="AQ728" s="261">
        <f>IFERROR(IF(-SUM(AQ$20:AQ727)+AQ$15&lt;0.000001,0,IF($C728&gt;='H-32A-WP06 - Debt Service'!AN$24,'H-32A-WP06 - Debt Service'!AN$27/12,0)),"-")</f>
        <v>0</v>
      </c>
      <c r="AR728" s="261">
        <f>IFERROR(IF(-SUM(AR$20:AR727)+AR$15&lt;0.000001,0,IF($C728&gt;='H-32A-WP06 - Debt Service'!AO$24,'H-32A-WP06 - Debt Service'!AO$27/12,0)),"-")</f>
        <v>0</v>
      </c>
      <c r="AS728" s="261">
        <f>IFERROR(IF(-SUM(AS$20:AS727)+AS$15&lt;0.000001,0,IF($C728&gt;='H-32A-WP06 - Debt Service'!AP$24,'H-32A-WP06 - Debt Service'!AP$27/12,0)),"-")</f>
        <v>0</v>
      </c>
      <c r="AT728" s="261">
        <f>IFERROR(IF(-SUM(AT$20:AT727)+AT$15&lt;0.000001,0,IF($C728&gt;='H-32A-WP06 - Debt Service'!AQ$24,'H-32A-WP06 - Debt Service'!AQ$27/12,0)),"-")</f>
        <v>0</v>
      </c>
    </row>
    <row r="729" spans="2:46" x14ac:dyDescent="0.35">
      <c r="B729" s="252">
        <f t="shared" si="47"/>
        <v>2078</v>
      </c>
      <c r="C729" s="273">
        <f t="shared" si="49"/>
        <v>65047</v>
      </c>
      <c r="D729" s="273"/>
      <c r="E729" s="261">
        <f>IFERROR(IF(-SUM(E$20:E728)+E$15&lt;0.000001,0,IF($C729&gt;='H-32A-WP06 - Debt Service'!C$24,'H-32A-WP06 - Debt Service'!C$27/12,0)),"-")</f>
        <v>0</v>
      </c>
      <c r="F729" s="261">
        <f>IFERROR(IF(-SUM(F$20:F728)+F$15&lt;0.000001,0,IF($C729&gt;='H-32A-WP06 - Debt Service'!D$24,'H-32A-WP06 - Debt Service'!D$27/12,0)),"-")</f>
        <v>0</v>
      </c>
      <c r="G729" s="261">
        <f>IFERROR(IF(-SUM(G$20:G728)+G$15&lt;0.000001,0,IF($C729&gt;='H-32A-WP06 - Debt Service'!E$24,'H-32A-WP06 - Debt Service'!E$27/12,0)),"-")</f>
        <v>0</v>
      </c>
      <c r="H729" s="261">
        <f>IFERROR(IF(-SUM(H$20:H728)+H$15&lt;0.000001,0,IF($C729&gt;='H-32A-WP06 - Debt Service'!F$24,'H-32A-WP06 - Debt Service'!F$27/12,0)),"-")</f>
        <v>0</v>
      </c>
      <c r="I729" s="261">
        <f>IFERROR(IF(-SUM(I$20:I728)+I$15&lt;0.000001,0,IF($C729&gt;='H-32A-WP06 - Debt Service'!G$24,'H-32A-WP06 - Debt Service'!G$27/12,0)),"-")</f>
        <v>0</v>
      </c>
      <c r="J729" s="261">
        <f>IFERROR(IF(-SUM(J$20:J728)+J$15&lt;0.000001,0,IF($C729&gt;='H-32A-WP06 - Debt Service'!H$24,'H-32A-WP06 - Debt Service'!H$27/12,0)),"-")</f>
        <v>0</v>
      </c>
      <c r="K729" s="261">
        <f>IFERROR(IF(-SUM(K$20:K728)+K$15&lt;0.000001,0,IF($C729&gt;='H-32A-WP06 - Debt Service'!I$24,'H-32A-WP06 - Debt Service'!I$27/12,0)),"-")</f>
        <v>0</v>
      </c>
      <c r="L729" s="261">
        <f>IFERROR(IF(-SUM(L$20:L728)+L$15&lt;0.000001,0,IF($C729&gt;='H-32A-WP06 - Debt Service'!J$24,'H-32A-WP06 - Debt Service'!J$27/12,0)),"-")</f>
        <v>0</v>
      </c>
      <c r="M729" s="261">
        <f>IFERROR(IF(-SUM(M$20:M728)+M$15&lt;0.000001,0,IF($C729&gt;='H-32A-WP06 - Debt Service'!K$24,'H-32A-WP06 - Debt Service'!K$27/12,0)),"-")</f>
        <v>0</v>
      </c>
      <c r="N729" s="261"/>
      <c r="O729" s="261"/>
      <c r="P729" s="261">
        <f>IFERROR(IF(-SUM(P$20:P728)+P$15&lt;0.000001,0,IF($C729&gt;='H-32A-WP06 - Debt Service'!M$24,'H-32A-WP06 - Debt Service'!M$27/12,0)),"-")</f>
        <v>0</v>
      </c>
      <c r="Q729" s="261">
        <f>IFERROR(IF(-SUM(Q$20:Q728)+Q$15&lt;0.000001,0,IF($C729&gt;='H-32A-WP06 - Debt Service'!L$24,'H-32A-WP06 - Debt Service'!L$27/12,0)),"-")</f>
        <v>0</v>
      </c>
      <c r="R729" s="261">
        <f>IFERROR(IF(-SUM(R$20:R728)+R$15&lt;0.000001,0,IF($C729&gt;='H-32A-WP06 - Debt Service'!S$24,'H-32A-WP06 - Debt Service'!S$27/12,0)),"-")</f>
        <v>0</v>
      </c>
      <c r="S729" s="261">
        <f>IFERROR(IF(-SUM(S$20:S728)+S$15&lt;0.000001,0,IF($C729&gt;='H-32A-WP06 - Debt Service'!O$24,'H-32A-WP06 - Debt Service'!O$27/12,0)),"-")</f>
        <v>0</v>
      </c>
      <c r="T729" s="261">
        <f>IFERROR(IF(-SUM(T$20:T728)+T$15&lt;0.000001,0,IF($C729&gt;='H-32A-WP06 - Debt Service'!#REF!,'H-32A-WP06 - Debt Service'!#REF!/12,0)),"-")</f>
        <v>0</v>
      </c>
      <c r="U729" s="261">
        <f>IFERROR(IF(-SUM(U$20:U728)+U$15&lt;0.000001,0,IF($C729&gt;='H-32A-WP06 - Debt Service'!T$24,'H-32A-WP06 - Debt Service'!T$27/12,0)),"-")</f>
        <v>0</v>
      </c>
      <c r="V729" s="261">
        <f>IFERROR(IF(-SUM(V$20:V728)+V$15&lt;0.000001,0,IF($C729&gt;='H-32A-WP06 - Debt Service'!N$24,'H-32A-WP06 - Debt Service'!N$27/12,0)),"-")</f>
        <v>0</v>
      </c>
      <c r="W729" s="261">
        <f>IFERROR(IF(-SUM(W$20:W728)+W$15&lt;0.000001,0,IF($C729&gt;='H-32A-WP06 - Debt Service'!Q$24,'H-32A-WP06 - Debt Service'!Q$27/12,0)),"-")</f>
        <v>0</v>
      </c>
      <c r="X729" s="261">
        <f>IFERROR(IF(-SUM(X$20:X728)+X$15&lt;0.000001,0,IF($C729&gt;='H-32A-WP06 - Debt Service'!T$24,'H-32A-WP06 - Debt Service'!T$27/12,0)),"-")</f>
        <v>0</v>
      </c>
      <c r="Y729" s="261">
        <f>IFERROR(IF(-SUM(Y$20:Y728)+Y$15&lt;0.000001,0,IF($C729&gt;='H-32A-WP06 - Debt Service'!#REF!,'H-32A-WP06 - Debt Service'!#REF!/12,0)),"-")</f>
        <v>0</v>
      </c>
      <c r="Z729" s="261">
        <f>IFERROR(IF(-SUM(Z$20:Z728)+Z$15&lt;0.000001,0,IF($C729&gt;='H-32A-WP06 - Debt Service'!S$24,'H-32A-WP06 - Debt Service'!S$27/12,0)),"-")</f>
        <v>0</v>
      </c>
      <c r="AA729" s="261">
        <f>IFERROR(IF(-SUM(AA$20:AA728)+AA$15&lt;0.000001,0,IF($C729&gt;='H-32A-WP06 - Debt Service'!R$24,'H-32A-WP06 - Debt Service'!R$27/12,0)),"-")</f>
        <v>0</v>
      </c>
      <c r="AB729" s="261">
        <f>IFERROR(IF(-SUM(AB$20:AB728)+AB$15&lt;0.000001,0,IF($C729&gt;='H-32A-WP06 - Debt Service'!P$24,'H-32A-WP06 - Debt Service'!P$27/12,0)),"-")</f>
        <v>0</v>
      </c>
      <c r="AC729" s="261">
        <f>IFERROR(IF(-SUM(AC$20:AC728)+AC$15&lt;0.000001,0,IF($C729&gt;='H-32A-WP06 - Debt Service'!#REF!,'H-32A-WP06 - Debt Service'!#REF!/12,0)),"-")</f>
        <v>0</v>
      </c>
      <c r="AD729" s="261">
        <f>IFERROR(IF(-SUM(AD$20:AD728)+AD$15&lt;0.000001,0,IF($C729&gt;='H-32A-WP06 - Debt Service'!#REF!,'H-32A-WP06 - Debt Service'!#REF!/12,0)),"-")</f>
        <v>0</v>
      </c>
      <c r="AE729" s="261">
        <f>IFERROR(IF(-SUM(AE$20:AE728)+AE$15&lt;0.000001,0,IF($C729&gt;='H-32A-WP06 - Debt Service'!#REF!,'H-32A-WP06 - Debt Service'!#REF!/12,0)),"-")</f>
        <v>0</v>
      </c>
      <c r="AF729" s="261">
        <f>IFERROR(IF(-SUM(AF$20:AF728)+AF$15&lt;0.000001,0,IF($C729&gt;='H-32A-WP06 - Debt Service'!#REF!,'H-32A-WP06 - Debt Service'!#REF!/12,0)),"-")</f>
        <v>0</v>
      </c>
      <c r="AH729" s="252">
        <f t="shared" si="48"/>
        <v>2078</v>
      </c>
      <c r="AI729" s="273">
        <f t="shared" si="50"/>
        <v>65047</v>
      </c>
      <c r="AJ729" s="273"/>
      <c r="AK729" s="261" t="str">
        <f>IFERROR(IF(-SUM(AK$20:AK728)+AK$15&lt;0.000001,0,IF($C729&gt;='H-32A-WP06 - Debt Service'!AH$24,'H-32A-WP06 - Debt Service'!AH$27/12,0)),"-")</f>
        <v>-</v>
      </c>
      <c r="AL729" s="261">
        <f>IFERROR(IF(-SUM(AL$20:AL728)+AL$15&lt;0.000001,0,IF($C729&gt;='H-32A-WP06 - Debt Service'!AI$24,'H-32A-WP06 - Debt Service'!AI$27/12,0)),"-")</f>
        <v>0</v>
      </c>
      <c r="AM729" s="261">
        <f>IFERROR(IF(-SUM(AM$20:AM728)+AM$15&lt;0.000001,0,IF($C729&gt;='H-32A-WP06 - Debt Service'!AJ$24,'H-32A-WP06 - Debt Service'!AJ$27/12,0)),"-")</f>
        <v>0</v>
      </c>
      <c r="AN729" s="261">
        <f>IFERROR(IF(-SUM(AN$20:AN728)+AN$15&lt;0.000001,0,IF($C729&gt;='H-32A-WP06 - Debt Service'!AK$24,'H-32A-WP06 - Debt Service'!AK$27/12,0)),"-")</f>
        <v>0</v>
      </c>
      <c r="AO729" s="261">
        <f>IFERROR(IF(-SUM(AO$20:AO728)+AO$15&lt;0.000001,0,IF($C729&gt;='H-32A-WP06 - Debt Service'!AL$24,'H-32A-WP06 - Debt Service'!AL$27/12,0)),"-")</f>
        <v>0</v>
      </c>
      <c r="AP729" s="261">
        <f>IFERROR(IF(-SUM(AP$20:AP728)+AP$15&lt;0.000001,0,IF($C729&gt;='H-32A-WP06 - Debt Service'!AM$24,'H-32A-WP06 - Debt Service'!AM$27/12,0)),"-")</f>
        <v>0</v>
      </c>
      <c r="AQ729" s="261">
        <f>IFERROR(IF(-SUM(AQ$20:AQ728)+AQ$15&lt;0.000001,0,IF($C729&gt;='H-32A-WP06 - Debt Service'!AN$24,'H-32A-WP06 - Debt Service'!AN$27/12,0)),"-")</f>
        <v>0</v>
      </c>
      <c r="AR729" s="261">
        <f>IFERROR(IF(-SUM(AR$20:AR728)+AR$15&lt;0.000001,0,IF($C729&gt;='H-32A-WP06 - Debt Service'!AO$24,'H-32A-WP06 - Debt Service'!AO$27/12,0)),"-")</f>
        <v>0</v>
      </c>
      <c r="AS729" s="261">
        <f>IFERROR(IF(-SUM(AS$20:AS728)+AS$15&lt;0.000001,0,IF($C729&gt;='H-32A-WP06 - Debt Service'!AP$24,'H-32A-WP06 - Debt Service'!AP$27/12,0)),"-")</f>
        <v>0</v>
      </c>
      <c r="AT729" s="261">
        <f>IFERROR(IF(-SUM(AT$20:AT728)+AT$15&lt;0.000001,0,IF($C729&gt;='H-32A-WP06 - Debt Service'!AQ$24,'H-32A-WP06 - Debt Service'!AQ$27/12,0)),"-")</f>
        <v>0</v>
      </c>
    </row>
    <row r="730" spans="2:46" x14ac:dyDescent="0.35">
      <c r="B730" s="252">
        <f t="shared" si="47"/>
        <v>2078</v>
      </c>
      <c r="C730" s="273">
        <f t="shared" si="49"/>
        <v>65075</v>
      </c>
      <c r="D730" s="273"/>
      <c r="E730" s="261">
        <f>IFERROR(IF(-SUM(E$20:E729)+E$15&lt;0.000001,0,IF($C730&gt;='H-32A-WP06 - Debt Service'!C$24,'H-32A-WP06 - Debt Service'!C$27/12,0)),"-")</f>
        <v>0</v>
      </c>
      <c r="F730" s="261">
        <f>IFERROR(IF(-SUM(F$20:F729)+F$15&lt;0.000001,0,IF($C730&gt;='H-32A-WP06 - Debt Service'!D$24,'H-32A-WP06 - Debt Service'!D$27/12,0)),"-")</f>
        <v>0</v>
      </c>
      <c r="G730" s="261">
        <f>IFERROR(IF(-SUM(G$20:G729)+G$15&lt;0.000001,0,IF($C730&gt;='H-32A-WP06 - Debt Service'!E$24,'H-32A-WP06 - Debt Service'!E$27/12,0)),"-")</f>
        <v>0</v>
      </c>
      <c r="H730" s="261">
        <f>IFERROR(IF(-SUM(H$20:H729)+H$15&lt;0.000001,0,IF($C730&gt;='H-32A-WP06 - Debt Service'!F$24,'H-32A-WP06 - Debt Service'!F$27/12,0)),"-")</f>
        <v>0</v>
      </c>
      <c r="I730" s="261">
        <f>IFERROR(IF(-SUM(I$20:I729)+I$15&lt;0.000001,0,IF($C730&gt;='H-32A-WP06 - Debt Service'!G$24,'H-32A-WP06 - Debt Service'!G$27/12,0)),"-")</f>
        <v>0</v>
      </c>
      <c r="J730" s="261">
        <f>IFERROR(IF(-SUM(J$20:J729)+J$15&lt;0.000001,0,IF($C730&gt;='H-32A-WP06 - Debt Service'!H$24,'H-32A-WP06 - Debt Service'!H$27/12,0)),"-")</f>
        <v>0</v>
      </c>
      <c r="K730" s="261">
        <f>IFERROR(IF(-SUM(K$20:K729)+K$15&lt;0.000001,0,IF($C730&gt;='H-32A-WP06 - Debt Service'!I$24,'H-32A-WP06 - Debt Service'!I$27/12,0)),"-")</f>
        <v>0</v>
      </c>
      <c r="L730" s="261">
        <f>IFERROR(IF(-SUM(L$20:L729)+L$15&lt;0.000001,0,IF($C730&gt;='H-32A-WP06 - Debt Service'!J$24,'H-32A-WP06 - Debt Service'!J$27/12,0)),"-")</f>
        <v>0</v>
      </c>
      <c r="M730" s="261">
        <f>IFERROR(IF(-SUM(M$20:M729)+M$15&lt;0.000001,0,IF($C730&gt;='H-32A-WP06 - Debt Service'!K$24,'H-32A-WP06 - Debt Service'!K$27/12,0)),"-")</f>
        <v>0</v>
      </c>
      <c r="N730" s="261"/>
      <c r="O730" s="261"/>
      <c r="P730" s="261">
        <f>IFERROR(IF(-SUM(P$20:P729)+P$15&lt;0.000001,0,IF($C730&gt;='H-32A-WP06 - Debt Service'!M$24,'H-32A-WP06 - Debt Service'!M$27/12,0)),"-")</f>
        <v>0</v>
      </c>
      <c r="Q730" s="261">
        <f>IFERROR(IF(-SUM(Q$20:Q729)+Q$15&lt;0.000001,0,IF($C730&gt;='H-32A-WP06 - Debt Service'!L$24,'H-32A-WP06 - Debt Service'!L$27/12,0)),"-")</f>
        <v>0</v>
      </c>
      <c r="R730" s="261">
        <f>IFERROR(IF(-SUM(R$20:R729)+R$15&lt;0.000001,0,IF($C730&gt;='H-32A-WP06 - Debt Service'!S$24,'H-32A-WP06 - Debt Service'!S$27/12,0)),"-")</f>
        <v>0</v>
      </c>
      <c r="S730" s="261">
        <f>IFERROR(IF(-SUM(S$20:S729)+S$15&lt;0.000001,0,IF($C730&gt;='H-32A-WP06 - Debt Service'!O$24,'H-32A-WP06 - Debt Service'!O$27/12,0)),"-")</f>
        <v>0</v>
      </c>
      <c r="T730" s="261">
        <f>IFERROR(IF(-SUM(T$20:T729)+T$15&lt;0.000001,0,IF($C730&gt;='H-32A-WP06 - Debt Service'!#REF!,'H-32A-WP06 - Debt Service'!#REF!/12,0)),"-")</f>
        <v>0</v>
      </c>
      <c r="U730" s="261">
        <f>IFERROR(IF(-SUM(U$20:U729)+U$15&lt;0.000001,0,IF($C730&gt;='H-32A-WP06 - Debt Service'!T$24,'H-32A-WP06 - Debt Service'!T$27/12,0)),"-")</f>
        <v>0</v>
      </c>
      <c r="V730" s="261">
        <f>IFERROR(IF(-SUM(V$20:V729)+V$15&lt;0.000001,0,IF($C730&gt;='H-32A-WP06 - Debt Service'!N$24,'H-32A-WP06 - Debt Service'!N$27/12,0)),"-")</f>
        <v>0</v>
      </c>
      <c r="W730" s="261">
        <f>IFERROR(IF(-SUM(W$20:W729)+W$15&lt;0.000001,0,IF($C730&gt;='H-32A-WP06 - Debt Service'!Q$24,'H-32A-WP06 - Debt Service'!Q$27/12,0)),"-")</f>
        <v>0</v>
      </c>
      <c r="X730" s="261">
        <f>IFERROR(IF(-SUM(X$20:X729)+X$15&lt;0.000001,0,IF($C730&gt;='H-32A-WP06 - Debt Service'!T$24,'H-32A-WP06 - Debt Service'!T$27/12,0)),"-")</f>
        <v>0</v>
      </c>
      <c r="Y730" s="261">
        <f>IFERROR(IF(-SUM(Y$20:Y729)+Y$15&lt;0.000001,0,IF($C730&gt;='H-32A-WP06 - Debt Service'!#REF!,'H-32A-WP06 - Debt Service'!#REF!/12,0)),"-")</f>
        <v>0</v>
      </c>
      <c r="Z730" s="261">
        <f>IFERROR(IF(-SUM(Z$20:Z729)+Z$15&lt;0.000001,0,IF($C730&gt;='H-32A-WP06 - Debt Service'!S$24,'H-32A-WP06 - Debt Service'!S$27/12,0)),"-")</f>
        <v>0</v>
      </c>
      <c r="AA730" s="261">
        <f>IFERROR(IF(-SUM(AA$20:AA729)+AA$15&lt;0.000001,0,IF($C730&gt;='H-32A-WP06 - Debt Service'!R$24,'H-32A-WP06 - Debt Service'!R$27/12,0)),"-")</f>
        <v>0</v>
      </c>
      <c r="AB730" s="261">
        <f>IFERROR(IF(-SUM(AB$20:AB729)+AB$15&lt;0.000001,0,IF($C730&gt;='H-32A-WP06 - Debt Service'!P$24,'H-32A-WP06 - Debt Service'!P$27/12,0)),"-")</f>
        <v>0</v>
      </c>
      <c r="AC730" s="261">
        <f>IFERROR(IF(-SUM(AC$20:AC729)+AC$15&lt;0.000001,0,IF($C730&gt;='H-32A-WP06 - Debt Service'!#REF!,'H-32A-WP06 - Debt Service'!#REF!/12,0)),"-")</f>
        <v>0</v>
      </c>
      <c r="AD730" s="261">
        <f>IFERROR(IF(-SUM(AD$20:AD729)+AD$15&lt;0.000001,0,IF($C730&gt;='H-32A-WP06 - Debt Service'!#REF!,'H-32A-WP06 - Debt Service'!#REF!/12,0)),"-")</f>
        <v>0</v>
      </c>
      <c r="AE730" s="261">
        <f>IFERROR(IF(-SUM(AE$20:AE729)+AE$15&lt;0.000001,0,IF($C730&gt;='H-32A-WP06 - Debt Service'!#REF!,'H-32A-WP06 - Debt Service'!#REF!/12,0)),"-")</f>
        <v>0</v>
      </c>
      <c r="AF730" s="261">
        <f>IFERROR(IF(-SUM(AF$20:AF729)+AF$15&lt;0.000001,0,IF($C730&gt;='H-32A-WP06 - Debt Service'!#REF!,'H-32A-WP06 - Debt Service'!#REF!/12,0)),"-")</f>
        <v>0</v>
      </c>
      <c r="AH730" s="252">
        <f t="shared" si="48"/>
        <v>2078</v>
      </c>
      <c r="AI730" s="273">
        <f t="shared" si="50"/>
        <v>65075</v>
      </c>
      <c r="AJ730" s="273"/>
      <c r="AK730" s="261" t="str">
        <f>IFERROR(IF(-SUM(AK$20:AK729)+AK$15&lt;0.000001,0,IF($C730&gt;='H-32A-WP06 - Debt Service'!AH$24,'H-32A-WP06 - Debt Service'!AH$27/12,0)),"-")</f>
        <v>-</v>
      </c>
      <c r="AL730" s="261">
        <f>IFERROR(IF(-SUM(AL$20:AL729)+AL$15&lt;0.000001,0,IF($C730&gt;='H-32A-WP06 - Debt Service'!AI$24,'H-32A-WP06 - Debt Service'!AI$27/12,0)),"-")</f>
        <v>0</v>
      </c>
      <c r="AM730" s="261">
        <f>IFERROR(IF(-SUM(AM$20:AM729)+AM$15&lt;0.000001,0,IF($C730&gt;='H-32A-WP06 - Debt Service'!AJ$24,'H-32A-WP06 - Debt Service'!AJ$27/12,0)),"-")</f>
        <v>0</v>
      </c>
      <c r="AN730" s="261">
        <f>IFERROR(IF(-SUM(AN$20:AN729)+AN$15&lt;0.000001,0,IF($C730&gt;='H-32A-WP06 - Debt Service'!AK$24,'H-32A-WP06 - Debt Service'!AK$27/12,0)),"-")</f>
        <v>0</v>
      </c>
      <c r="AO730" s="261">
        <f>IFERROR(IF(-SUM(AO$20:AO729)+AO$15&lt;0.000001,0,IF($C730&gt;='H-32A-WP06 - Debt Service'!AL$24,'H-32A-WP06 - Debt Service'!AL$27/12,0)),"-")</f>
        <v>0</v>
      </c>
      <c r="AP730" s="261">
        <f>IFERROR(IF(-SUM(AP$20:AP729)+AP$15&lt;0.000001,0,IF($C730&gt;='H-32A-WP06 - Debt Service'!AM$24,'H-32A-WP06 - Debt Service'!AM$27/12,0)),"-")</f>
        <v>0</v>
      </c>
      <c r="AQ730" s="261">
        <f>IFERROR(IF(-SUM(AQ$20:AQ729)+AQ$15&lt;0.000001,0,IF($C730&gt;='H-32A-WP06 - Debt Service'!AN$24,'H-32A-WP06 - Debt Service'!AN$27/12,0)),"-")</f>
        <v>0</v>
      </c>
      <c r="AR730" s="261">
        <f>IFERROR(IF(-SUM(AR$20:AR729)+AR$15&lt;0.000001,0,IF($C730&gt;='H-32A-WP06 - Debt Service'!AO$24,'H-32A-WP06 - Debt Service'!AO$27/12,0)),"-")</f>
        <v>0</v>
      </c>
      <c r="AS730" s="261">
        <f>IFERROR(IF(-SUM(AS$20:AS729)+AS$15&lt;0.000001,0,IF($C730&gt;='H-32A-WP06 - Debt Service'!AP$24,'H-32A-WP06 - Debt Service'!AP$27/12,0)),"-")</f>
        <v>0</v>
      </c>
      <c r="AT730" s="261">
        <f>IFERROR(IF(-SUM(AT$20:AT729)+AT$15&lt;0.000001,0,IF($C730&gt;='H-32A-WP06 - Debt Service'!AQ$24,'H-32A-WP06 - Debt Service'!AQ$27/12,0)),"-")</f>
        <v>0</v>
      </c>
    </row>
    <row r="731" spans="2:46" x14ac:dyDescent="0.35">
      <c r="B731" s="252">
        <f t="shared" si="47"/>
        <v>2078</v>
      </c>
      <c r="C731" s="273">
        <f t="shared" si="49"/>
        <v>65106</v>
      </c>
      <c r="D731" s="273"/>
      <c r="E731" s="261">
        <f>IFERROR(IF(-SUM(E$20:E730)+E$15&lt;0.000001,0,IF($C731&gt;='H-32A-WP06 - Debt Service'!C$24,'H-32A-WP06 - Debt Service'!C$27/12,0)),"-")</f>
        <v>0</v>
      </c>
      <c r="F731" s="261">
        <f>IFERROR(IF(-SUM(F$20:F730)+F$15&lt;0.000001,0,IF($C731&gt;='H-32A-WP06 - Debt Service'!D$24,'H-32A-WP06 - Debt Service'!D$27/12,0)),"-")</f>
        <v>0</v>
      </c>
      <c r="G731" s="261">
        <f>IFERROR(IF(-SUM(G$20:G730)+G$15&lt;0.000001,0,IF($C731&gt;='H-32A-WP06 - Debt Service'!E$24,'H-32A-WP06 - Debt Service'!E$27/12,0)),"-")</f>
        <v>0</v>
      </c>
      <c r="H731" s="261">
        <f>IFERROR(IF(-SUM(H$20:H730)+H$15&lt;0.000001,0,IF($C731&gt;='H-32A-WP06 - Debt Service'!F$24,'H-32A-WP06 - Debt Service'!F$27/12,0)),"-")</f>
        <v>0</v>
      </c>
      <c r="I731" s="261">
        <f>IFERROR(IF(-SUM(I$20:I730)+I$15&lt;0.000001,0,IF($C731&gt;='H-32A-WP06 - Debt Service'!G$24,'H-32A-WP06 - Debt Service'!G$27/12,0)),"-")</f>
        <v>0</v>
      </c>
      <c r="J731" s="261">
        <f>IFERROR(IF(-SUM(J$20:J730)+J$15&lt;0.000001,0,IF($C731&gt;='H-32A-WP06 - Debt Service'!H$24,'H-32A-WP06 - Debt Service'!H$27/12,0)),"-")</f>
        <v>0</v>
      </c>
      <c r="K731" s="261">
        <f>IFERROR(IF(-SUM(K$20:K730)+K$15&lt;0.000001,0,IF($C731&gt;='H-32A-WP06 - Debt Service'!I$24,'H-32A-WP06 - Debt Service'!I$27/12,0)),"-")</f>
        <v>0</v>
      </c>
      <c r="L731" s="261">
        <f>IFERROR(IF(-SUM(L$20:L730)+L$15&lt;0.000001,0,IF($C731&gt;='H-32A-WP06 - Debt Service'!J$24,'H-32A-WP06 - Debt Service'!J$27/12,0)),"-")</f>
        <v>0</v>
      </c>
      <c r="M731" s="261">
        <f>IFERROR(IF(-SUM(M$20:M730)+M$15&lt;0.000001,0,IF($C731&gt;='H-32A-WP06 - Debt Service'!K$24,'H-32A-WP06 - Debt Service'!K$27/12,0)),"-")</f>
        <v>0</v>
      </c>
      <c r="N731" s="261"/>
      <c r="O731" s="261"/>
      <c r="P731" s="261">
        <f>IFERROR(IF(-SUM(P$20:P730)+P$15&lt;0.000001,0,IF($C731&gt;='H-32A-WP06 - Debt Service'!M$24,'H-32A-WP06 - Debt Service'!M$27/12,0)),"-")</f>
        <v>0</v>
      </c>
      <c r="Q731" s="261">
        <f>IFERROR(IF(-SUM(Q$20:Q730)+Q$15&lt;0.000001,0,IF($C731&gt;='H-32A-WP06 - Debt Service'!L$24,'H-32A-WP06 - Debt Service'!L$27/12,0)),"-")</f>
        <v>0</v>
      </c>
      <c r="R731" s="261">
        <f>IFERROR(IF(-SUM(R$20:R730)+R$15&lt;0.000001,0,IF($C731&gt;='H-32A-WP06 - Debt Service'!S$24,'H-32A-WP06 - Debt Service'!S$27/12,0)),"-")</f>
        <v>0</v>
      </c>
      <c r="S731" s="261">
        <f>IFERROR(IF(-SUM(S$20:S730)+S$15&lt;0.000001,0,IF($C731&gt;='H-32A-WP06 - Debt Service'!O$24,'H-32A-WP06 - Debt Service'!O$27/12,0)),"-")</f>
        <v>0</v>
      </c>
      <c r="T731" s="261">
        <f>IFERROR(IF(-SUM(T$20:T730)+T$15&lt;0.000001,0,IF($C731&gt;='H-32A-WP06 - Debt Service'!#REF!,'H-32A-WP06 - Debt Service'!#REF!/12,0)),"-")</f>
        <v>0</v>
      </c>
      <c r="U731" s="261">
        <f>IFERROR(IF(-SUM(U$20:U730)+U$15&lt;0.000001,0,IF($C731&gt;='H-32A-WP06 - Debt Service'!T$24,'H-32A-WP06 - Debt Service'!T$27/12,0)),"-")</f>
        <v>0</v>
      </c>
      <c r="V731" s="261">
        <f>IFERROR(IF(-SUM(V$20:V730)+V$15&lt;0.000001,0,IF($C731&gt;='H-32A-WP06 - Debt Service'!N$24,'H-32A-WP06 - Debt Service'!N$27/12,0)),"-")</f>
        <v>0</v>
      </c>
      <c r="W731" s="261">
        <f>IFERROR(IF(-SUM(W$20:W730)+W$15&lt;0.000001,0,IF($C731&gt;='H-32A-WP06 - Debt Service'!Q$24,'H-32A-WP06 - Debt Service'!Q$27/12,0)),"-")</f>
        <v>0</v>
      </c>
      <c r="X731" s="261">
        <f>IFERROR(IF(-SUM(X$20:X730)+X$15&lt;0.000001,0,IF($C731&gt;='H-32A-WP06 - Debt Service'!T$24,'H-32A-WP06 - Debt Service'!T$27/12,0)),"-")</f>
        <v>0</v>
      </c>
      <c r="Y731" s="261">
        <f>IFERROR(IF(-SUM(Y$20:Y730)+Y$15&lt;0.000001,0,IF($C731&gt;='H-32A-WP06 - Debt Service'!#REF!,'H-32A-WP06 - Debt Service'!#REF!/12,0)),"-")</f>
        <v>0</v>
      </c>
      <c r="Z731" s="261">
        <f>IFERROR(IF(-SUM(Z$20:Z730)+Z$15&lt;0.000001,0,IF($C731&gt;='H-32A-WP06 - Debt Service'!S$24,'H-32A-WP06 - Debt Service'!S$27/12,0)),"-")</f>
        <v>0</v>
      </c>
      <c r="AA731" s="261">
        <f>IFERROR(IF(-SUM(AA$20:AA730)+AA$15&lt;0.000001,0,IF($C731&gt;='H-32A-WP06 - Debt Service'!R$24,'H-32A-WP06 - Debt Service'!R$27/12,0)),"-")</f>
        <v>0</v>
      </c>
      <c r="AB731" s="261">
        <f>IFERROR(IF(-SUM(AB$20:AB730)+AB$15&lt;0.000001,0,IF($C731&gt;='H-32A-WP06 - Debt Service'!P$24,'H-32A-WP06 - Debt Service'!P$27/12,0)),"-")</f>
        <v>0</v>
      </c>
      <c r="AC731" s="261">
        <f>IFERROR(IF(-SUM(AC$20:AC730)+AC$15&lt;0.000001,0,IF($C731&gt;='H-32A-WP06 - Debt Service'!#REF!,'H-32A-WP06 - Debt Service'!#REF!/12,0)),"-")</f>
        <v>0</v>
      </c>
      <c r="AD731" s="261">
        <f>IFERROR(IF(-SUM(AD$20:AD730)+AD$15&lt;0.000001,0,IF($C731&gt;='H-32A-WP06 - Debt Service'!#REF!,'H-32A-WP06 - Debt Service'!#REF!/12,0)),"-")</f>
        <v>0</v>
      </c>
      <c r="AE731" s="261">
        <f>IFERROR(IF(-SUM(AE$20:AE730)+AE$15&lt;0.000001,0,IF($C731&gt;='H-32A-WP06 - Debt Service'!#REF!,'H-32A-WP06 - Debt Service'!#REF!/12,0)),"-")</f>
        <v>0</v>
      </c>
      <c r="AF731" s="261">
        <f>IFERROR(IF(-SUM(AF$20:AF730)+AF$15&lt;0.000001,0,IF($C731&gt;='H-32A-WP06 - Debt Service'!#REF!,'H-32A-WP06 - Debt Service'!#REF!/12,0)),"-")</f>
        <v>0</v>
      </c>
      <c r="AH731" s="252">
        <f t="shared" si="48"/>
        <v>2078</v>
      </c>
      <c r="AI731" s="273">
        <f t="shared" si="50"/>
        <v>65106</v>
      </c>
      <c r="AJ731" s="273"/>
      <c r="AK731" s="261" t="str">
        <f>IFERROR(IF(-SUM(AK$20:AK730)+AK$15&lt;0.000001,0,IF($C731&gt;='H-32A-WP06 - Debt Service'!AH$24,'H-32A-WP06 - Debt Service'!AH$27/12,0)),"-")</f>
        <v>-</v>
      </c>
      <c r="AL731" s="261">
        <f>IFERROR(IF(-SUM(AL$20:AL730)+AL$15&lt;0.000001,0,IF($C731&gt;='H-32A-WP06 - Debt Service'!AI$24,'H-32A-WP06 - Debt Service'!AI$27/12,0)),"-")</f>
        <v>0</v>
      </c>
      <c r="AM731" s="261">
        <f>IFERROR(IF(-SUM(AM$20:AM730)+AM$15&lt;0.000001,0,IF($C731&gt;='H-32A-WP06 - Debt Service'!AJ$24,'H-32A-WP06 - Debt Service'!AJ$27/12,0)),"-")</f>
        <v>0</v>
      </c>
      <c r="AN731" s="261">
        <f>IFERROR(IF(-SUM(AN$20:AN730)+AN$15&lt;0.000001,0,IF($C731&gt;='H-32A-WP06 - Debt Service'!AK$24,'H-32A-WP06 - Debt Service'!AK$27/12,0)),"-")</f>
        <v>0</v>
      </c>
      <c r="AO731" s="261">
        <f>IFERROR(IF(-SUM(AO$20:AO730)+AO$15&lt;0.000001,0,IF($C731&gt;='H-32A-WP06 - Debt Service'!AL$24,'H-32A-WP06 - Debt Service'!AL$27/12,0)),"-")</f>
        <v>0</v>
      </c>
      <c r="AP731" s="261">
        <f>IFERROR(IF(-SUM(AP$20:AP730)+AP$15&lt;0.000001,0,IF($C731&gt;='H-32A-WP06 - Debt Service'!AM$24,'H-32A-WP06 - Debt Service'!AM$27/12,0)),"-")</f>
        <v>0</v>
      </c>
      <c r="AQ731" s="261">
        <f>IFERROR(IF(-SUM(AQ$20:AQ730)+AQ$15&lt;0.000001,0,IF($C731&gt;='H-32A-WP06 - Debt Service'!AN$24,'H-32A-WP06 - Debt Service'!AN$27/12,0)),"-")</f>
        <v>0</v>
      </c>
      <c r="AR731" s="261">
        <f>IFERROR(IF(-SUM(AR$20:AR730)+AR$15&lt;0.000001,0,IF($C731&gt;='H-32A-WP06 - Debt Service'!AO$24,'H-32A-WP06 - Debt Service'!AO$27/12,0)),"-")</f>
        <v>0</v>
      </c>
      <c r="AS731" s="261">
        <f>IFERROR(IF(-SUM(AS$20:AS730)+AS$15&lt;0.000001,0,IF($C731&gt;='H-32A-WP06 - Debt Service'!AP$24,'H-32A-WP06 - Debt Service'!AP$27/12,0)),"-")</f>
        <v>0</v>
      </c>
      <c r="AT731" s="261">
        <f>IFERROR(IF(-SUM(AT$20:AT730)+AT$15&lt;0.000001,0,IF($C731&gt;='H-32A-WP06 - Debt Service'!AQ$24,'H-32A-WP06 - Debt Service'!AQ$27/12,0)),"-")</f>
        <v>0</v>
      </c>
    </row>
    <row r="732" spans="2:46" x14ac:dyDescent="0.35">
      <c r="B732" s="252">
        <f t="shared" si="47"/>
        <v>2078</v>
      </c>
      <c r="C732" s="273">
        <f t="shared" si="49"/>
        <v>65136</v>
      </c>
      <c r="D732" s="273"/>
      <c r="E732" s="261">
        <f>IFERROR(IF(-SUM(E$20:E731)+E$15&lt;0.000001,0,IF($C732&gt;='H-32A-WP06 - Debt Service'!C$24,'H-32A-WP06 - Debt Service'!C$27/12,0)),"-")</f>
        <v>0</v>
      </c>
      <c r="F732" s="261">
        <f>IFERROR(IF(-SUM(F$20:F731)+F$15&lt;0.000001,0,IF($C732&gt;='H-32A-WP06 - Debt Service'!D$24,'H-32A-WP06 - Debt Service'!D$27/12,0)),"-")</f>
        <v>0</v>
      </c>
      <c r="G732" s="261">
        <f>IFERROR(IF(-SUM(G$20:G731)+G$15&lt;0.000001,0,IF($C732&gt;='H-32A-WP06 - Debt Service'!E$24,'H-32A-WP06 - Debt Service'!E$27/12,0)),"-")</f>
        <v>0</v>
      </c>
      <c r="H732" s="261">
        <f>IFERROR(IF(-SUM(H$20:H731)+H$15&lt;0.000001,0,IF($C732&gt;='H-32A-WP06 - Debt Service'!F$24,'H-32A-WP06 - Debt Service'!F$27/12,0)),"-")</f>
        <v>0</v>
      </c>
      <c r="I732" s="261">
        <f>IFERROR(IF(-SUM(I$20:I731)+I$15&lt;0.000001,0,IF($C732&gt;='H-32A-WP06 - Debt Service'!G$24,'H-32A-WP06 - Debt Service'!G$27/12,0)),"-")</f>
        <v>0</v>
      </c>
      <c r="J732" s="261">
        <f>IFERROR(IF(-SUM(J$20:J731)+J$15&lt;0.000001,0,IF($C732&gt;='H-32A-WP06 - Debt Service'!H$24,'H-32A-WP06 - Debt Service'!H$27/12,0)),"-")</f>
        <v>0</v>
      </c>
      <c r="K732" s="261">
        <f>IFERROR(IF(-SUM(K$20:K731)+K$15&lt;0.000001,0,IF($C732&gt;='H-32A-WP06 - Debt Service'!I$24,'H-32A-WP06 - Debt Service'!I$27/12,0)),"-")</f>
        <v>0</v>
      </c>
      <c r="L732" s="261">
        <f>IFERROR(IF(-SUM(L$20:L731)+L$15&lt;0.000001,0,IF($C732&gt;='H-32A-WP06 - Debt Service'!J$24,'H-32A-WP06 - Debt Service'!J$27/12,0)),"-")</f>
        <v>0</v>
      </c>
      <c r="M732" s="261">
        <f>IFERROR(IF(-SUM(M$20:M731)+M$15&lt;0.000001,0,IF($C732&gt;='H-32A-WP06 - Debt Service'!K$24,'H-32A-WP06 - Debt Service'!K$27/12,0)),"-")</f>
        <v>0</v>
      </c>
      <c r="N732" s="261"/>
      <c r="O732" s="261"/>
      <c r="P732" s="261">
        <f>IFERROR(IF(-SUM(P$20:P731)+P$15&lt;0.000001,0,IF($C732&gt;='H-32A-WP06 - Debt Service'!M$24,'H-32A-WP06 - Debt Service'!M$27/12,0)),"-")</f>
        <v>0</v>
      </c>
      <c r="Q732" s="261">
        <f>IFERROR(IF(-SUM(Q$20:Q731)+Q$15&lt;0.000001,0,IF($C732&gt;='H-32A-WP06 - Debt Service'!L$24,'H-32A-WP06 - Debt Service'!L$27/12,0)),"-")</f>
        <v>0</v>
      </c>
      <c r="R732" s="261">
        <f>IFERROR(IF(-SUM(R$20:R731)+R$15&lt;0.000001,0,IF($C732&gt;='H-32A-WP06 - Debt Service'!S$24,'H-32A-WP06 - Debt Service'!S$27/12,0)),"-")</f>
        <v>0</v>
      </c>
      <c r="S732" s="261">
        <f>IFERROR(IF(-SUM(S$20:S731)+S$15&lt;0.000001,0,IF($C732&gt;='H-32A-WP06 - Debt Service'!O$24,'H-32A-WP06 - Debt Service'!O$27/12,0)),"-")</f>
        <v>0</v>
      </c>
      <c r="T732" s="261">
        <f>IFERROR(IF(-SUM(T$20:T731)+T$15&lt;0.000001,0,IF($C732&gt;='H-32A-WP06 - Debt Service'!#REF!,'H-32A-WP06 - Debt Service'!#REF!/12,0)),"-")</f>
        <v>0</v>
      </c>
      <c r="U732" s="261">
        <f>IFERROR(IF(-SUM(U$20:U731)+U$15&lt;0.000001,0,IF($C732&gt;='H-32A-WP06 - Debt Service'!T$24,'H-32A-WP06 - Debt Service'!T$27/12,0)),"-")</f>
        <v>0</v>
      </c>
      <c r="V732" s="261">
        <f>IFERROR(IF(-SUM(V$20:V731)+V$15&lt;0.000001,0,IF($C732&gt;='H-32A-WP06 - Debt Service'!N$24,'H-32A-WP06 - Debt Service'!N$27/12,0)),"-")</f>
        <v>0</v>
      </c>
      <c r="W732" s="261">
        <f>IFERROR(IF(-SUM(W$20:W731)+W$15&lt;0.000001,0,IF($C732&gt;='H-32A-WP06 - Debt Service'!Q$24,'H-32A-WP06 - Debt Service'!Q$27/12,0)),"-")</f>
        <v>0</v>
      </c>
      <c r="X732" s="261">
        <f>IFERROR(IF(-SUM(X$20:X731)+X$15&lt;0.000001,0,IF($C732&gt;='H-32A-WP06 - Debt Service'!T$24,'H-32A-WP06 - Debt Service'!T$27/12,0)),"-")</f>
        <v>0</v>
      </c>
      <c r="Y732" s="261">
        <f>IFERROR(IF(-SUM(Y$20:Y731)+Y$15&lt;0.000001,0,IF($C732&gt;='H-32A-WP06 - Debt Service'!#REF!,'H-32A-WP06 - Debt Service'!#REF!/12,0)),"-")</f>
        <v>0</v>
      </c>
      <c r="Z732" s="261">
        <f>IFERROR(IF(-SUM(Z$20:Z731)+Z$15&lt;0.000001,0,IF($C732&gt;='H-32A-WP06 - Debt Service'!S$24,'H-32A-WP06 - Debt Service'!S$27/12,0)),"-")</f>
        <v>0</v>
      </c>
      <c r="AA732" s="261">
        <f>IFERROR(IF(-SUM(AA$20:AA731)+AA$15&lt;0.000001,0,IF($C732&gt;='H-32A-WP06 - Debt Service'!R$24,'H-32A-WP06 - Debt Service'!R$27/12,0)),"-")</f>
        <v>0</v>
      </c>
      <c r="AB732" s="261">
        <f>IFERROR(IF(-SUM(AB$20:AB731)+AB$15&lt;0.000001,0,IF($C732&gt;='H-32A-WP06 - Debt Service'!P$24,'H-32A-WP06 - Debt Service'!P$27/12,0)),"-")</f>
        <v>0</v>
      </c>
      <c r="AC732" s="261">
        <f>IFERROR(IF(-SUM(AC$20:AC731)+AC$15&lt;0.000001,0,IF($C732&gt;='H-32A-WP06 - Debt Service'!#REF!,'H-32A-WP06 - Debt Service'!#REF!/12,0)),"-")</f>
        <v>0</v>
      </c>
      <c r="AD732" s="261">
        <f>IFERROR(IF(-SUM(AD$20:AD731)+AD$15&lt;0.000001,0,IF($C732&gt;='H-32A-WP06 - Debt Service'!#REF!,'H-32A-WP06 - Debt Service'!#REF!/12,0)),"-")</f>
        <v>0</v>
      </c>
      <c r="AE732" s="261">
        <f>IFERROR(IF(-SUM(AE$20:AE731)+AE$15&lt;0.000001,0,IF($C732&gt;='H-32A-WP06 - Debt Service'!#REF!,'H-32A-WP06 - Debt Service'!#REF!/12,0)),"-")</f>
        <v>0</v>
      </c>
      <c r="AF732" s="261">
        <f>IFERROR(IF(-SUM(AF$20:AF731)+AF$15&lt;0.000001,0,IF($C732&gt;='H-32A-WP06 - Debt Service'!#REF!,'H-32A-WP06 - Debt Service'!#REF!/12,0)),"-")</f>
        <v>0</v>
      </c>
      <c r="AH732" s="252">
        <f t="shared" si="48"/>
        <v>2078</v>
      </c>
      <c r="AI732" s="273">
        <f t="shared" si="50"/>
        <v>65136</v>
      </c>
      <c r="AJ732" s="273"/>
      <c r="AK732" s="261" t="str">
        <f>IFERROR(IF(-SUM(AK$20:AK731)+AK$15&lt;0.000001,0,IF($C732&gt;='H-32A-WP06 - Debt Service'!AH$24,'H-32A-WP06 - Debt Service'!AH$27/12,0)),"-")</f>
        <v>-</v>
      </c>
      <c r="AL732" s="261">
        <f>IFERROR(IF(-SUM(AL$20:AL731)+AL$15&lt;0.000001,0,IF($C732&gt;='H-32A-WP06 - Debt Service'!AI$24,'H-32A-WP06 - Debt Service'!AI$27/12,0)),"-")</f>
        <v>0</v>
      </c>
      <c r="AM732" s="261">
        <f>IFERROR(IF(-SUM(AM$20:AM731)+AM$15&lt;0.000001,0,IF($C732&gt;='H-32A-WP06 - Debt Service'!AJ$24,'H-32A-WP06 - Debt Service'!AJ$27/12,0)),"-")</f>
        <v>0</v>
      </c>
      <c r="AN732" s="261">
        <f>IFERROR(IF(-SUM(AN$20:AN731)+AN$15&lt;0.000001,0,IF($C732&gt;='H-32A-WP06 - Debt Service'!AK$24,'H-32A-WP06 - Debt Service'!AK$27/12,0)),"-")</f>
        <v>0</v>
      </c>
      <c r="AO732" s="261">
        <f>IFERROR(IF(-SUM(AO$20:AO731)+AO$15&lt;0.000001,0,IF($C732&gt;='H-32A-WP06 - Debt Service'!AL$24,'H-32A-WP06 - Debt Service'!AL$27/12,0)),"-")</f>
        <v>0</v>
      </c>
      <c r="AP732" s="261">
        <f>IFERROR(IF(-SUM(AP$20:AP731)+AP$15&lt;0.000001,0,IF($C732&gt;='H-32A-WP06 - Debt Service'!AM$24,'H-32A-WP06 - Debt Service'!AM$27/12,0)),"-")</f>
        <v>0</v>
      </c>
      <c r="AQ732" s="261">
        <f>IFERROR(IF(-SUM(AQ$20:AQ731)+AQ$15&lt;0.000001,0,IF($C732&gt;='H-32A-WP06 - Debt Service'!AN$24,'H-32A-WP06 - Debt Service'!AN$27/12,0)),"-")</f>
        <v>0</v>
      </c>
      <c r="AR732" s="261">
        <f>IFERROR(IF(-SUM(AR$20:AR731)+AR$15&lt;0.000001,0,IF($C732&gt;='H-32A-WP06 - Debt Service'!AO$24,'H-32A-WP06 - Debt Service'!AO$27/12,0)),"-")</f>
        <v>0</v>
      </c>
      <c r="AS732" s="261">
        <f>IFERROR(IF(-SUM(AS$20:AS731)+AS$15&lt;0.000001,0,IF($C732&gt;='H-32A-WP06 - Debt Service'!AP$24,'H-32A-WP06 - Debt Service'!AP$27/12,0)),"-")</f>
        <v>0</v>
      </c>
      <c r="AT732" s="261">
        <f>IFERROR(IF(-SUM(AT$20:AT731)+AT$15&lt;0.000001,0,IF($C732&gt;='H-32A-WP06 - Debt Service'!AQ$24,'H-32A-WP06 - Debt Service'!AQ$27/12,0)),"-")</f>
        <v>0</v>
      </c>
    </row>
    <row r="733" spans="2:46" x14ac:dyDescent="0.35">
      <c r="B733" s="252">
        <f t="shared" si="47"/>
        <v>2078</v>
      </c>
      <c r="C733" s="273">
        <f t="shared" si="49"/>
        <v>65167</v>
      </c>
      <c r="D733" s="273"/>
      <c r="E733" s="261">
        <f>IFERROR(IF(-SUM(E$20:E732)+E$15&lt;0.000001,0,IF($C733&gt;='H-32A-WP06 - Debt Service'!C$24,'H-32A-WP06 - Debt Service'!C$27/12,0)),"-")</f>
        <v>0</v>
      </c>
      <c r="F733" s="261">
        <f>IFERROR(IF(-SUM(F$20:F732)+F$15&lt;0.000001,0,IF($C733&gt;='H-32A-WP06 - Debt Service'!D$24,'H-32A-WP06 - Debt Service'!D$27/12,0)),"-")</f>
        <v>0</v>
      </c>
      <c r="G733" s="261">
        <f>IFERROR(IF(-SUM(G$20:G732)+G$15&lt;0.000001,0,IF($C733&gt;='H-32A-WP06 - Debt Service'!E$24,'H-32A-WP06 - Debt Service'!E$27/12,0)),"-")</f>
        <v>0</v>
      </c>
      <c r="H733" s="261">
        <f>IFERROR(IF(-SUM(H$20:H732)+H$15&lt;0.000001,0,IF($C733&gt;='H-32A-WP06 - Debt Service'!F$24,'H-32A-WP06 - Debt Service'!F$27/12,0)),"-")</f>
        <v>0</v>
      </c>
      <c r="I733" s="261">
        <f>IFERROR(IF(-SUM(I$20:I732)+I$15&lt;0.000001,0,IF($C733&gt;='H-32A-WP06 - Debt Service'!G$24,'H-32A-WP06 - Debt Service'!G$27/12,0)),"-")</f>
        <v>0</v>
      </c>
      <c r="J733" s="261">
        <f>IFERROR(IF(-SUM(J$20:J732)+J$15&lt;0.000001,0,IF($C733&gt;='H-32A-WP06 - Debt Service'!H$24,'H-32A-WP06 - Debt Service'!H$27/12,0)),"-")</f>
        <v>0</v>
      </c>
      <c r="K733" s="261">
        <f>IFERROR(IF(-SUM(K$20:K732)+K$15&lt;0.000001,0,IF($C733&gt;='H-32A-WP06 - Debt Service'!I$24,'H-32A-WP06 - Debt Service'!I$27/12,0)),"-")</f>
        <v>0</v>
      </c>
      <c r="L733" s="261">
        <f>IFERROR(IF(-SUM(L$20:L732)+L$15&lt;0.000001,0,IF($C733&gt;='H-32A-WP06 - Debt Service'!J$24,'H-32A-WP06 - Debt Service'!J$27/12,0)),"-")</f>
        <v>0</v>
      </c>
      <c r="M733" s="261">
        <f>IFERROR(IF(-SUM(M$20:M732)+M$15&lt;0.000001,0,IF($C733&gt;='H-32A-WP06 - Debt Service'!K$24,'H-32A-WP06 - Debt Service'!K$27/12,0)),"-")</f>
        <v>0</v>
      </c>
      <c r="N733" s="261"/>
      <c r="O733" s="261"/>
      <c r="P733" s="261">
        <f>IFERROR(IF(-SUM(P$20:P732)+P$15&lt;0.000001,0,IF($C733&gt;='H-32A-WP06 - Debt Service'!M$24,'H-32A-WP06 - Debt Service'!M$27/12,0)),"-")</f>
        <v>0</v>
      </c>
      <c r="Q733" s="261">
        <f>IFERROR(IF(-SUM(Q$20:Q732)+Q$15&lt;0.000001,0,IF($C733&gt;='H-32A-WP06 - Debt Service'!L$24,'H-32A-WP06 - Debt Service'!L$27/12,0)),"-")</f>
        <v>0</v>
      </c>
      <c r="R733" s="261">
        <f>IFERROR(IF(-SUM(R$20:R732)+R$15&lt;0.000001,0,IF($C733&gt;='H-32A-WP06 - Debt Service'!S$24,'H-32A-WP06 - Debt Service'!S$27/12,0)),"-")</f>
        <v>0</v>
      </c>
      <c r="S733" s="261">
        <f>IFERROR(IF(-SUM(S$20:S732)+S$15&lt;0.000001,0,IF($C733&gt;='H-32A-WP06 - Debt Service'!O$24,'H-32A-WP06 - Debt Service'!O$27/12,0)),"-")</f>
        <v>0</v>
      </c>
      <c r="T733" s="261">
        <f>IFERROR(IF(-SUM(T$20:T732)+T$15&lt;0.000001,0,IF($C733&gt;='H-32A-WP06 - Debt Service'!#REF!,'H-32A-WP06 - Debt Service'!#REF!/12,0)),"-")</f>
        <v>0</v>
      </c>
      <c r="U733" s="261">
        <f>IFERROR(IF(-SUM(U$20:U732)+U$15&lt;0.000001,0,IF($C733&gt;='H-32A-WP06 - Debt Service'!T$24,'H-32A-WP06 - Debt Service'!T$27/12,0)),"-")</f>
        <v>0</v>
      </c>
      <c r="V733" s="261">
        <f>IFERROR(IF(-SUM(V$20:V732)+V$15&lt;0.000001,0,IF($C733&gt;='H-32A-WP06 - Debt Service'!N$24,'H-32A-WP06 - Debt Service'!N$27/12,0)),"-")</f>
        <v>0</v>
      </c>
      <c r="W733" s="261">
        <f>IFERROR(IF(-SUM(W$20:W732)+W$15&lt;0.000001,0,IF($C733&gt;='H-32A-WP06 - Debt Service'!Q$24,'H-32A-WP06 - Debt Service'!Q$27/12,0)),"-")</f>
        <v>0</v>
      </c>
      <c r="X733" s="261">
        <f>IFERROR(IF(-SUM(X$20:X732)+X$15&lt;0.000001,0,IF($C733&gt;='H-32A-WP06 - Debt Service'!T$24,'H-32A-WP06 - Debt Service'!T$27/12,0)),"-")</f>
        <v>0</v>
      </c>
      <c r="Y733" s="261">
        <f>IFERROR(IF(-SUM(Y$20:Y732)+Y$15&lt;0.000001,0,IF($C733&gt;='H-32A-WP06 - Debt Service'!#REF!,'H-32A-WP06 - Debt Service'!#REF!/12,0)),"-")</f>
        <v>0</v>
      </c>
      <c r="Z733" s="261">
        <f>IFERROR(IF(-SUM(Z$20:Z732)+Z$15&lt;0.000001,0,IF($C733&gt;='H-32A-WP06 - Debt Service'!S$24,'H-32A-WP06 - Debt Service'!S$27/12,0)),"-")</f>
        <v>0</v>
      </c>
      <c r="AA733" s="261">
        <f>IFERROR(IF(-SUM(AA$20:AA732)+AA$15&lt;0.000001,0,IF($C733&gt;='H-32A-WP06 - Debt Service'!R$24,'H-32A-WP06 - Debt Service'!R$27/12,0)),"-")</f>
        <v>0</v>
      </c>
      <c r="AB733" s="261">
        <f>IFERROR(IF(-SUM(AB$20:AB732)+AB$15&lt;0.000001,0,IF($C733&gt;='H-32A-WP06 - Debt Service'!P$24,'H-32A-WP06 - Debt Service'!P$27/12,0)),"-")</f>
        <v>0</v>
      </c>
      <c r="AC733" s="261">
        <f>IFERROR(IF(-SUM(AC$20:AC732)+AC$15&lt;0.000001,0,IF($C733&gt;='H-32A-WP06 - Debt Service'!#REF!,'H-32A-WP06 - Debt Service'!#REF!/12,0)),"-")</f>
        <v>0</v>
      </c>
      <c r="AD733" s="261">
        <f>IFERROR(IF(-SUM(AD$20:AD732)+AD$15&lt;0.000001,0,IF($C733&gt;='H-32A-WP06 - Debt Service'!#REF!,'H-32A-WP06 - Debt Service'!#REF!/12,0)),"-")</f>
        <v>0</v>
      </c>
      <c r="AE733" s="261">
        <f>IFERROR(IF(-SUM(AE$20:AE732)+AE$15&lt;0.000001,0,IF($C733&gt;='H-32A-WP06 - Debt Service'!#REF!,'H-32A-WP06 - Debt Service'!#REF!/12,0)),"-")</f>
        <v>0</v>
      </c>
      <c r="AF733" s="261">
        <f>IFERROR(IF(-SUM(AF$20:AF732)+AF$15&lt;0.000001,0,IF($C733&gt;='H-32A-WP06 - Debt Service'!#REF!,'H-32A-WP06 - Debt Service'!#REF!/12,0)),"-")</f>
        <v>0</v>
      </c>
      <c r="AH733" s="252">
        <f t="shared" si="48"/>
        <v>2078</v>
      </c>
      <c r="AI733" s="273">
        <f t="shared" si="50"/>
        <v>65167</v>
      </c>
      <c r="AJ733" s="273"/>
      <c r="AK733" s="261" t="str">
        <f>IFERROR(IF(-SUM(AK$20:AK732)+AK$15&lt;0.000001,0,IF($C733&gt;='H-32A-WP06 - Debt Service'!AH$24,'H-32A-WP06 - Debt Service'!AH$27/12,0)),"-")</f>
        <v>-</v>
      </c>
      <c r="AL733" s="261">
        <f>IFERROR(IF(-SUM(AL$20:AL732)+AL$15&lt;0.000001,0,IF($C733&gt;='H-32A-WP06 - Debt Service'!AI$24,'H-32A-WP06 - Debt Service'!AI$27/12,0)),"-")</f>
        <v>0</v>
      </c>
      <c r="AM733" s="261">
        <f>IFERROR(IF(-SUM(AM$20:AM732)+AM$15&lt;0.000001,0,IF($C733&gt;='H-32A-WP06 - Debt Service'!AJ$24,'H-32A-WP06 - Debt Service'!AJ$27/12,0)),"-")</f>
        <v>0</v>
      </c>
      <c r="AN733" s="261">
        <f>IFERROR(IF(-SUM(AN$20:AN732)+AN$15&lt;0.000001,0,IF($C733&gt;='H-32A-WP06 - Debt Service'!AK$24,'H-32A-WP06 - Debt Service'!AK$27/12,0)),"-")</f>
        <v>0</v>
      </c>
      <c r="AO733" s="261">
        <f>IFERROR(IF(-SUM(AO$20:AO732)+AO$15&lt;0.000001,0,IF($C733&gt;='H-32A-WP06 - Debt Service'!AL$24,'H-32A-WP06 - Debt Service'!AL$27/12,0)),"-")</f>
        <v>0</v>
      </c>
      <c r="AP733" s="261">
        <f>IFERROR(IF(-SUM(AP$20:AP732)+AP$15&lt;0.000001,0,IF($C733&gt;='H-32A-WP06 - Debt Service'!AM$24,'H-32A-WP06 - Debt Service'!AM$27/12,0)),"-")</f>
        <v>0</v>
      </c>
      <c r="AQ733" s="261">
        <f>IFERROR(IF(-SUM(AQ$20:AQ732)+AQ$15&lt;0.000001,0,IF($C733&gt;='H-32A-WP06 - Debt Service'!AN$24,'H-32A-WP06 - Debt Service'!AN$27/12,0)),"-")</f>
        <v>0</v>
      </c>
      <c r="AR733" s="261">
        <f>IFERROR(IF(-SUM(AR$20:AR732)+AR$15&lt;0.000001,0,IF($C733&gt;='H-32A-WP06 - Debt Service'!AO$24,'H-32A-WP06 - Debt Service'!AO$27/12,0)),"-")</f>
        <v>0</v>
      </c>
      <c r="AS733" s="261">
        <f>IFERROR(IF(-SUM(AS$20:AS732)+AS$15&lt;0.000001,0,IF($C733&gt;='H-32A-WP06 - Debt Service'!AP$24,'H-32A-WP06 - Debt Service'!AP$27/12,0)),"-")</f>
        <v>0</v>
      </c>
      <c r="AT733" s="261">
        <f>IFERROR(IF(-SUM(AT$20:AT732)+AT$15&lt;0.000001,0,IF($C733&gt;='H-32A-WP06 - Debt Service'!AQ$24,'H-32A-WP06 - Debt Service'!AQ$27/12,0)),"-")</f>
        <v>0</v>
      </c>
    </row>
    <row r="734" spans="2:46" x14ac:dyDescent="0.35">
      <c r="B734" s="252">
        <f t="shared" si="47"/>
        <v>2078</v>
      </c>
      <c r="C734" s="273">
        <f t="shared" si="49"/>
        <v>65197</v>
      </c>
      <c r="D734" s="273"/>
      <c r="E734" s="261">
        <f>IFERROR(IF(-SUM(E$20:E733)+E$15&lt;0.000001,0,IF($C734&gt;='H-32A-WP06 - Debt Service'!C$24,'H-32A-WP06 - Debt Service'!C$27/12,0)),"-")</f>
        <v>0</v>
      </c>
      <c r="F734" s="261">
        <f>IFERROR(IF(-SUM(F$20:F733)+F$15&lt;0.000001,0,IF($C734&gt;='H-32A-WP06 - Debt Service'!D$24,'H-32A-WP06 - Debt Service'!D$27/12,0)),"-")</f>
        <v>0</v>
      </c>
      <c r="G734" s="261">
        <f>IFERROR(IF(-SUM(G$20:G733)+G$15&lt;0.000001,0,IF($C734&gt;='H-32A-WP06 - Debt Service'!E$24,'H-32A-WP06 - Debt Service'!E$27/12,0)),"-")</f>
        <v>0</v>
      </c>
      <c r="H734" s="261">
        <f>IFERROR(IF(-SUM(H$20:H733)+H$15&lt;0.000001,0,IF($C734&gt;='H-32A-WP06 - Debt Service'!F$24,'H-32A-WP06 - Debt Service'!F$27/12,0)),"-")</f>
        <v>0</v>
      </c>
      <c r="I734" s="261">
        <f>IFERROR(IF(-SUM(I$20:I733)+I$15&lt;0.000001,0,IF($C734&gt;='H-32A-WP06 - Debt Service'!G$24,'H-32A-WP06 - Debt Service'!G$27/12,0)),"-")</f>
        <v>0</v>
      </c>
      <c r="J734" s="261">
        <f>IFERROR(IF(-SUM(J$20:J733)+J$15&lt;0.000001,0,IF($C734&gt;='H-32A-WP06 - Debt Service'!H$24,'H-32A-WP06 - Debt Service'!H$27/12,0)),"-")</f>
        <v>0</v>
      </c>
      <c r="K734" s="261">
        <f>IFERROR(IF(-SUM(K$20:K733)+K$15&lt;0.000001,0,IF($C734&gt;='H-32A-WP06 - Debt Service'!I$24,'H-32A-WP06 - Debt Service'!I$27/12,0)),"-")</f>
        <v>0</v>
      </c>
      <c r="L734" s="261">
        <f>IFERROR(IF(-SUM(L$20:L733)+L$15&lt;0.000001,0,IF($C734&gt;='H-32A-WP06 - Debt Service'!J$24,'H-32A-WP06 - Debt Service'!J$27/12,0)),"-")</f>
        <v>0</v>
      </c>
      <c r="M734" s="261">
        <f>IFERROR(IF(-SUM(M$20:M733)+M$15&lt;0.000001,0,IF($C734&gt;='H-32A-WP06 - Debt Service'!K$24,'H-32A-WP06 - Debt Service'!K$27/12,0)),"-")</f>
        <v>0</v>
      </c>
      <c r="N734" s="261"/>
      <c r="O734" s="261"/>
      <c r="P734" s="261">
        <f>IFERROR(IF(-SUM(P$20:P733)+P$15&lt;0.000001,0,IF($C734&gt;='H-32A-WP06 - Debt Service'!M$24,'H-32A-WP06 - Debt Service'!M$27/12,0)),"-")</f>
        <v>0</v>
      </c>
      <c r="Q734" s="261">
        <f>IFERROR(IF(-SUM(Q$20:Q733)+Q$15&lt;0.000001,0,IF($C734&gt;='H-32A-WP06 - Debt Service'!L$24,'H-32A-WP06 - Debt Service'!L$27/12,0)),"-")</f>
        <v>0</v>
      </c>
      <c r="R734" s="261">
        <f>IFERROR(IF(-SUM(R$20:R733)+R$15&lt;0.000001,0,IF($C734&gt;='H-32A-WP06 - Debt Service'!S$24,'H-32A-WP06 - Debt Service'!S$27/12,0)),"-")</f>
        <v>0</v>
      </c>
      <c r="S734" s="261">
        <f>IFERROR(IF(-SUM(S$20:S733)+S$15&lt;0.000001,0,IF($C734&gt;='H-32A-WP06 - Debt Service'!O$24,'H-32A-WP06 - Debt Service'!O$27/12,0)),"-")</f>
        <v>0</v>
      </c>
      <c r="T734" s="261">
        <f>IFERROR(IF(-SUM(T$20:T733)+T$15&lt;0.000001,0,IF($C734&gt;='H-32A-WP06 - Debt Service'!#REF!,'H-32A-WP06 - Debt Service'!#REF!/12,0)),"-")</f>
        <v>0</v>
      </c>
      <c r="U734" s="261">
        <f>IFERROR(IF(-SUM(U$20:U733)+U$15&lt;0.000001,0,IF($C734&gt;='H-32A-WP06 - Debt Service'!T$24,'H-32A-WP06 - Debt Service'!T$27/12,0)),"-")</f>
        <v>0</v>
      </c>
      <c r="V734" s="261">
        <f>IFERROR(IF(-SUM(V$20:V733)+V$15&lt;0.000001,0,IF($C734&gt;='H-32A-WP06 - Debt Service'!N$24,'H-32A-WP06 - Debt Service'!N$27/12,0)),"-")</f>
        <v>0</v>
      </c>
      <c r="W734" s="261">
        <f>IFERROR(IF(-SUM(W$20:W733)+W$15&lt;0.000001,0,IF($C734&gt;='H-32A-WP06 - Debt Service'!Q$24,'H-32A-WP06 - Debt Service'!Q$27/12,0)),"-")</f>
        <v>0</v>
      </c>
      <c r="X734" s="261">
        <f>IFERROR(IF(-SUM(X$20:X733)+X$15&lt;0.000001,0,IF($C734&gt;='H-32A-WP06 - Debt Service'!T$24,'H-32A-WP06 - Debt Service'!T$27/12,0)),"-")</f>
        <v>0</v>
      </c>
      <c r="Y734" s="261">
        <f>IFERROR(IF(-SUM(Y$20:Y733)+Y$15&lt;0.000001,0,IF($C734&gt;='H-32A-WP06 - Debt Service'!#REF!,'H-32A-WP06 - Debt Service'!#REF!/12,0)),"-")</f>
        <v>0</v>
      </c>
      <c r="Z734" s="261">
        <f>IFERROR(IF(-SUM(Z$20:Z733)+Z$15&lt;0.000001,0,IF($C734&gt;='H-32A-WP06 - Debt Service'!S$24,'H-32A-WP06 - Debt Service'!S$27/12,0)),"-")</f>
        <v>0</v>
      </c>
      <c r="AA734" s="261">
        <f>IFERROR(IF(-SUM(AA$20:AA733)+AA$15&lt;0.000001,0,IF($C734&gt;='H-32A-WP06 - Debt Service'!R$24,'H-32A-WP06 - Debt Service'!R$27/12,0)),"-")</f>
        <v>0</v>
      </c>
      <c r="AB734" s="261">
        <f>IFERROR(IF(-SUM(AB$20:AB733)+AB$15&lt;0.000001,0,IF($C734&gt;='H-32A-WP06 - Debt Service'!P$24,'H-32A-WP06 - Debt Service'!P$27/12,0)),"-")</f>
        <v>0</v>
      </c>
      <c r="AC734" s="261">
        <f>IFERROR(IF(-SUM(AC$20:AC733)+AC$15&lt;0.000001,0,IF($C734&gt;='H-32A-WP06 - Debt Service'!#REF!,'H-32A-WP06 - Debt Service'!#REF!/12,0)),"-")</f>
        <v>0</v>
      </c>
      <c r="AD734" s="261">
        <f>IFERROR(IF(-SUM(AD$20:AD733)+AD$15&lt;0.000001,0,IF($C734&gt;='H-32A-WP06 - Debt Service'!#REF!,'H-32A-WP06 - Debt Service'!#REF!/12,0)),"-")</f>
        <v>0</v>
      </c>
      <c r="AE734" s="261">
        <f>IFERROR(IF(-SUM(AE$20:AE733)+AE$15&lt;0.000001,0,IF($C734&gt;='H-32A-WP06 - Debt Service'!#REF!,'H-32A-WP06 - Debt Service'!#REF!/12,0)),"-")</f>
        <v>0</v>
      </c>
      <c r="AF734" s="261">
        <f>IFERROR(IF(-SUM(AF$20:AF733)+AF$15&lt;0.000001,0,IF($C734&gt;='H-32A-WP06 - Debt Service'!#REF!,'H-32A-WP06 - Debt Service'!#REF!/12,0)),"-")</f>
        <v>0</v>
      </c>
      <c r="AH734" s="252">
        <f t="shared" si="48"/>
        <v>2078</v>
      </c>
      <c r="AI734" s="273">
        <f t="shared" si="50"/>
        <v>65197</v>
      </c>
      <c r="AJ734" s="273"/>
      <c r="AK734" s="261" t="str">
        <f>IFERROR(IF(-SUM(AK$20:AK733)+AK$15&lt;0.000001,0,IF($C734&gt;='H-32A-WP06 - Debt Service'!AH$24,'H-32A-WP06 - Debt Service'!AH$27/12,0)),"-")</f>
        <v>-</v>
      </c>
      <c r="AL734" s="261">
        <f>IFERROR(IF(-SUM(AL$20:AL733)+AL$15&lt;0.000001,0,IF($C734&gt;='H-32A-WP06 - Debt Service'!AI$24,'H-32A-WP06 - Debt Service'!AI$27/12,0)),"-")</f>
        <v>0</v>
      </c>
      <c r="AM734" s="261">
        <f>IFERROR(IF(-SUM(AM$20:AM733)+AM$15&lt;0.000001,0,IF($C734&gt;='H-32A-WP06 - Debt Service'!AJ$24,'H-32A-WP06 - Debt Service'!AJ$27/12,0)),"-")</f>
        <v>0</v>
      </c>
      <c r="AN734" s="261">
        <f>IFERROR(IF(-SUM(AN$20:AN733)+AN$15&lt;0.000001,0,IF($C734&gt;='H-32A-WP06 - Debt Service'!AK$24,'H-32A-WP06 - Debt Service'!AK$27/12,0)),"-")</f>
        <v>0</v>
      </c>
      <c r="AO734" s="261">
        <f>IFERROR(IF(-SUM(AO$20:AO733)+AO$15&lt;0.000001,0,IF($C734&gt;='H-32A-WP06 - Debt Service'!AL$24,'H-32A-WP06 - Debt Service'!AL$27/12,0)),"-")</f>
        <v>0</v>
      </c>
      <c r="AP734" s="261">
        <f>IFERROR(IF(-SUM(AP$20:AP733)+AP$15&lt;0.000001,0,IF($C734&gt;='H-32A-WP06 - Debt Service'!AM$24,'H-32A-WP06 - Debt Service'!AM$27/12,0)),"-")</f>
        <v>0</v>
      </c>
      <c r="AQ734" s="261">
        <f>IFERROR(IF(-SUM(AQ$20:AQ733)+AQ$15&lt;0.000001,0,IF($C734&gt;='H-32A-WP06 - Debt Service'!AN$24,'H-32A-WP06 - Debt Service'!AN$27/12,0)),"-")</f>
        <v>0</v>
      </c>
      <c r="AR734" s="261">
        <f>IFERROR(IF(-SUM(AR$20:AR733)+AR$15&lt;0.000001,0,IF($C734&gt;='H-32A-WP06 - Debt Service'!AO$24,'H-32A-WP06 - Debt Service'!AO$27/12,0)),"-")</f>
        <v>0</v>
      </c>
      <c r="AS734" s="261">
        <f>IFERROR(IF(-SUM(AS$20:AS733)+AS$15&lt;0.000001,0,IF($C734&gt;='H-32A-WP06 - Debt Service'!AP$24,'H-32A-WP06 - Debt Service'!AP$27/12,0)),"-")</f>
        <v>0</v>
      </c>
      <c r="AT734" s="261">
        <f>IFERROR(IF(-SUM(AT$20:AT733)+AT$15&lt;0.000001,0,IF($C734&gt;='H-32A-WP06 - Debt Service'!AQ$24,'H-32A-WP06 - Debt Service'!AQ$27/12,0)),"-")</f>
        <v>0</v>
      </c>
    </row>
    <row r="735" spans="2:46" x14ac:dyDescent="0.35">
      <c r="B735" s="252">
        <f t="shared" si="47"/>
        <v>2078</v>
      </c>
      <c r="C735" s="273">
        <f t="shared" si="49"/>
        <v>65228</v>
      </c>
      <c r="D735" s="273"/>
      <c r="E735" s="261">
        <f>IFERROR(IF(-SUM(E$20:E734)+E$15&lt;0.000001,0,IF($C735&gt;='H-32A-WP06 - Debt Service'!C$24,'H-32A-WP06 - Debt Service'!C$27/12,0)),"-")</f>
        <v>0</v>
      </c>
      <c r="F735" s="261">
        <f>IFERROR(IF(-SUM(F$20:F734)+F$15&lt;0.000001,0,IF($C735&gt;='H-32A-WP06 - Debt Service'!D$24,'H-32A-WP06 - Debt Service'!D$27/12,0)),"-")</f>
        <v>0</v>
      </c>
      <c r="G735" s="261">
        <f>IFERROR(IF(-SUM(G$20:G734)+G$15&lt;0.000001,0,IF($C735&gt;='H-32A-WP06 - Debt Service'!E$24,'H-32A-WP06 - Debt Service'!E$27/12,0)),"-")</f>
        <v>0</v>
      </c>
      <c r="H735" s="261">
        <f>IFERROR(IF(-SUM(H$20:H734)+H$15&lt;0.000001,0,IF($C735&gt;='H-32A-WP06 - Debt Service'!F$24,'H-32A-WP06 - Debt Service'!F$27/12,0)),"-")</f>
        <v>0</v>
      </c>
      <c r="I735" s="261">
        <f>IFERROR(IF(-SUM(I$20:I734)+I$15&lt;0.000001,0,IF($C735&gt;='H-32A-WP06 - Debt Service'!G$24,'H-32A-WP06 - Debt Service'!G$27/12,0)),"-")</f>
        <v>0</v>
      </c>
      <c r="J735" s="261">
        <f>IFERROR(IF(-SUM(J$20:J734)+J$15&lt;0.000001,0,IF($C735&gt;='H-32A-WP06 - Debt Service'!H$24,'H-32A-WP06 - Debt Service'!H$27/12,0)),"-")</f>
        <v>0</v>
      </c>
      <c r="K735" s="261">
        <f>IFERROR(IF(-SUM(K$20:K734)+K$15&lt;0.000001,0,IF($C735&gt;='H-32A-WP06 - Debt Service'!I$24,'H-32A-WP06 - Debt Service'!I$27/12,0)),"-")</f>
        <v>0</v>
      </c>
      <c r="L735" s="261">
        <f>IFERROR(IF(-SUM(L$20:L734)+L$15&lt;0.000001,0,IF($C735&gt;='H-32A-WP06 - Debt Service'!J$24,'H-32A-WP06 - Debt Service'!J$27/12,0)),"-")</f>
        <v>0</v>
      </c>
      <c r="M735" s="261">
        <f>IFERROR(IF(-SUM(M$20:M734)+M$15&lt;0.000001,0,IF($C735&gt;='H-32A-WP06 - Debt Service'!K$24,'H-32A-WP06 - Debt Service'!K$27/12,0)),"-")</f>
        <v>0</v>
      </c>
      <c r="N735" s="261"/>
      <c r="O735" s="261"/>
      <c r="P735" s="261">
        <f>IFERROR(IF(-SUM(P$20:P734)+P$15&lt;0.000001,0,IF($C735&gt;='H-32A-WP06 - Debt Service'!M$24,'H-32A-WP06 - Debt Service'!M$27/12,0)),"-")</f>
        <v>0</v>
      </c>
      <c r="Q735" s="261">
        <f>IFERROR(IF(-SUM(Q$20:Q734)+Q$15&lt;0.000001,0,IF($C735&gt;='H-32A-WP06 - Debt Service'!L$24,'H-32A-WP06 - Debt Service'!L$27/12,0)),"-")</f>
        <v>0</v>
      </c>
      <c r="R735" s="261">
        <f>IFERROR(IF(-SUM(R$20:R734)+R$15&lt;0.000001,0,IF($C735&gt;='H-32A-WP06 - Debt Service'!S$24,'H-32A-WP06 - Debt Service'!S$27/12,0)),"-")</f>
        <v>0</v>
      </c>
      <c r="S735" s="261">
        <f>IFERROR(IF(-SUM(S$20:S734)+S$15&lt;0.000001,0,IF($C735&gt;='H-32A-WP06 - Debt Service'!O$24,'H-32A-WP06 - Debt Service'!O$27/12,0)),"-")</f>
        <v>0</v>
      </c>
      <c r="T735" s="261">
        <f>IFERROR(IF(-SUM(T$20:T734)+T$15&lt;0.000001,0,IF($C735&gt;='H-32A-WP06 - Debt Service'!#REF!,'H-32A-WP06 - Debt Service'!#REF!/12,0)),"-")</f>
        <v>0</v>
      </c>
      <c r="U735" s="261">
        <f>IFERROR(IF(-SUM(U$20:U734)+U$15&lt;0.000001,0,IF($C735&gt;='H-32A-WP06 - Debt Service'!T$24,'H-32A-WP06 - Debt Service'!T$27/12,0)),"-")</f>
        <v>0</v>
      </c>
      <c r="V735" s="261">
        <f>IFERROR(IF(-SUM(V$20:V734)+V$15&lt;0.000001,0,IF($C735&gt;='H-32A-WP06 - Debt Service'!N$24,'H-32A-WP06 - Debt Service'!N$27/12,0)),"-")</f>
        <v>0</v>
      </c>
      <c r="W735" s="261">
        <f>IFERROR(IF(-SUM(W$20:W734)+W$15&lt;0.000001,0,IF($C735&gt;='H-32A-WP06 - Debt Service'!Q$24,'H-32A-WP06 - Debt Service'!Q$27/12,0)),"-")</f>
        <v>0</v>
      </c>
      <c r="X735" s="261">
        <f>IFERROR(IF(-SUM(X$20:X734)+X$15&lt;0.000001,0,IF($C735&gt;='H-32A-WP06 - Debt Service'!T$24,'H-32A-WP06 - Debt Service'!T$27/12,0)),"-")</f>
        <v>0</v>
      </c>
      <c r="Y735" s="261">
        <f>IFERROR(IF(-SUM(Y$20:Y734)+Y$15&lt;0.000001,0,IF($C735&gt;='H-32A-WP06 - Debt Service'!#REF!,'H-32A-WP06 - Debt Service'!#REF!/12,0)),"-")</f>
        <v>0</v>
      </c>
      <c r="Z735" s="261">
        <f>IFERROR(IF(-SUM(Z$20:Z734)+Z$15&lt;0.000001,0,IF($C735&gt;='H-32A-WP06 - Debt Service'!S$24,'H-32A-WP06 - Debt Service'!S$27/12,0)),"-")</f>
        <v>0</v>
      </c>
      <c r="AA735" s="261">
        <f>IFERROR(IF(-SUM(AA$20:AA734)+AA$15&lt;0.000001,0,IF($C735&gt;='H-32A-WP06 - Debt Service'!R$24,'H-32A-WP06 - Debt Service'!R$27/12,0)),"-")</f>
        <v>0</v>
      </c>
      <c r="AB735" s="261">
        <f>IFERROR(IF(-SUM(AB$20:AB734)+AB$15&lt;0.000001,0,IF($C735&gt;='H-32A-WP06 - Debt Service'!P$24,'H-32A-WP06 - Debt Service'!P$27/12,0)),"-")</f>
        <v>0</v>
      </c>
      <c r="AC735" s="261">
        <f>IFERROR(IF(-SUM(AC$20:AC734)+AC$15&lt;0.000001,0,IF($C735&gt;='H-32A-WP06 - Debt Service'!#REF!,'H-32A-WP06 - Debt Service'!#REF!/12,0)),"-")</f>
        <v>0</v>
      </c>
      <c r="AD735" s="261">
        <f>IFERROR(IF(-SUM(AD$20:AD734)+AD$15&lt;0.000001,0,IF($C735&gt;='H-32A-WP06 - Debt Service'!#REF!,'H-32A-WP06 - Debt Service'!#REF!/12,0)),"-")</f>
        <v>0</v>
      </c>
      <c r="AE735" s="261">
        <f>IFERROR(IF(-SUM(AE$20:AE734)+AE$15&lt;0.000001,0,IF($C735&gt;='H-32A-WP06 - Debt Service'!#REF!,'H-32A-WP06 - Debt Service'!#REF!/12,0)),"-")</f>
        <v>0</v>
      </c>
      <c r="AF735" s="261">
        <f>IFERROR(IF(-SUM(AF$20:AF734)+AF$15&lt;0.000001,0,IF($C735&gt;='H-32A-WP06 - Debt Service'!#REF!,'H-32A-WP06 - Debt Service'!#REF!/12,0)),"-")</f>
        <v>0</v>
      </c>
      <c r="AH735" s="252">
        <f t="shared" si="48"/>
        <v>2078</v>
      </c>
      <c r="AI735" s="273">
        <f t="shared" si="50"/>
        <v>65228</v>
      </c>
      <c r="AJ735" s="273"/>
      <c r="AK735" s="261" t="str">
        <f>IFERROR(IF(-SUM(AK$20:AK734)+AK$15&lt;0.000001,0,IF($C735&gt;='H-32A-WP06 - Debt Service'!AH$24,'H-32A-WP06 - Debt Service'!AH$27/12,0)),"-")</f>
        <v>-</v>
      </c>
      <c r="AL735" s="261">
        <f>IFERROR(IF(-SUM(AL$20:AL734)+AL$15&lt;0.000001,0,IF($C735&gt;='H-32A-WP06 - Debt Service'!AI$24,'H-32A-WP06 - Debt Service'!AI$27/12,0)),"-")</f>
        <v>0</v>
      </c>
      <c r="AM735" s="261">
        <f>IFERROR(IF(-SUM(AM$20:AM734)+AM$15&lt;0.000001,0,IF($C735&gt;='H-32A-WP06 - Debt Service'!AJ$24,'H-32A-WP06 - Debt Service'!AJ$27/12,0)),"-")</f>
        <v>0</v>
      </c>
      <c r="AN735" s="261">
        <f>IFERROR(IF(-SUM(AN$20:AN734)+AN$15&lt;0.000001,0,IF($C735&gt;='H-32A-WP06 - Debt Service'!AK$24,'H-32A-WP06 - Debt Service'!AK$27/12,0)),"-")</f>
        <v>0</v>
      </c>
      <c r="AO735" s="261">
        <f>IFERROR(IF(-SUM(AO$20:AO734)+AO$15&lt;0.000001,0,IF($C735&gt;='H-32A-WP06 - Debt Service'!AL$24,'H-32A-WP06 - Debt Service'!AL$27/12,0)),"-")</f>
        <v>0</v>
      </c>
      <c r="AP735" s="261">
        <f>IFERROR(IF(-SUM(AP$20:AP734)+AP$15&lt;0.000001,0,IF($C735&gt;='H-32A-WP06 - Debt Service'!AM$24,'H-32A-WP06 - Debt Service'!AM$27/12,0)),"-")</f>
        <v>0</v>
      </c>
      <c r="AQ735" s="261">
        <f>IFERROR(IF(-SUM(AQ$20:AQ734)+AQ$15&lt;0.000001,0,IF($C735&gt;='H-32A-WP06 - Debt Service'!AN$24,'H-32A-WP06 - Debt Service'!AN$27/12,0)),"-")</f>
        <v>0</v>
      </c>
      <c r="AR735" s="261">
        <f>IFERROR(IF(-SUM(AR$20:AR734)+AR$15&lt;0.000001,0,IF($C735&gt;='H-32A-WP06 - Debt Service'!AO$24,'H-32A-WP06 - Debt Service'!AO$27/12,0)),"-")</f>
        <v>0</v>
      </c>
      <c r="AS735" s="261">
        <f>IFERROR(IF(-SUM(AS$20:AS734)+AS$15&lt;0.000001,0,IF($C735&gt;='H-32A-WP06 - Debt Service'!AP$24,'H-32A-WP06 - Debt Service'!AP$27/12,0)),"-")</f>
        <v>0</v>
      </c>
      <c r="AT735" s="261">
        <f>IFERROR(IF(-SUM(AT$20:AT734)+AT$15&lt;0.000001,0,IF($C735&gt;='H-32A-WP06 - Debt Service'!AQ$24,'H-32A-WP06 - Debt Service'!AQ$27/12,0)),"-")</f>
        <v>0</v>
      </c>
    </row>
    <row r="736" spans="2:46" x14ac:dyDescent="0.35">
      <c r="B736" s="252">
        <f t="shared" si="47"/>
        <v>2078</v>
      </c>
      <c r="C736" s="273">
        <f t="shared" si="49"/>
        <v>65259</v>
      </c>
      <c r="D736" s="273"/>
      <c r="E736" s="261">
        <f>IFERROR(IF(-SUM(E$20:E735)+E$15&lt;0.000001,0,IF($C736&gt;='H-32A-WP06 - Debt Service'!C$24,'H-32A-WP06 - Debt Service'!C$27/12,0)),"-")</f>
        <v>0</v>
      </c>
      <c r="F736" s="261">
        <f>IFERROR(IF(-SUM(F$20:F735)+F$15&lt;0.000001,0,IF($C736&gt;='H-32A-WP06 - Debt Service'!D$24,'H-32A-WP06 - Debt Service'!D$27/12,0)),"-")</f>
        <v>0</v>
      </c>
      <c r="G736" s="261">
        <f>IFERROR(IF(-SUM(G$20:G735)+G$15&lt;0.000001,0,IF($C736&gt;='H-32A-WP06 - Debt Service'!E$24,'H-32A-WP06 - Debt Service'!E$27/12,0)),"-")</f>
        <v>0</v>
      </c>
      <c r="H736" s="261">
        <f>IFERROR(IF(-SUM(H$20:H735)+H$15&lt;0.000001,0,IF($C736&gt;='H-32A-WP06 - Debt Service'!F$24,'H-32A-WP06 - Debt Service'!F$27/12,0)),"-")</f>
        <v>0</v>
      </c>
      <c r="I736" s="261">
        <f>IFERROR(IF(-SUM(I$20:I735)+I$15&lt;0.000001,0,IF($C736&gt;='H-32A-WP06 - Debt Service'!G$24,'H-32A-WP06 - Debt Service'!G$27/12,0)),"-")</f>
        <v>0</v>
      </c>
      <c r="J736" s="261">
        <f>IFERROR(IF(-SUM(J$20:J735)+J$15&lt;0.000001,0,IF($C736&gt;='H-32A-WP06 - Debt Service'!H$24,'H-32A-WP06 - Debt Service'!H$27/12,0)),"-")</f>
        <v>0</v>
      </c>
      <c r="K736" s="261">
        <f>IFERROR(IF(-SUM(K$20:K735)+K$15&lt;0.000001,0,IF($C736&gt;='H-32A-WP06 - Debt Service'!I$24,'H-32A-WP06 - Debt Service'!I$27/12,0)),"-")</f>
        <v>0</v>
      </c>
      <c r="L736" s="261">
        <f>IFERROR(IF(-SUM(L$20:L735)+L$15&lt;0.000001,0,IF($C736&gt;='H-32A-WP06 - Debt Service'!J$24,'H-32A-WP06 - Debt Service'!J$27/12,0)),"-")</f>
        <v>0</v>
      </c>
      <c r="M736" s="261">
        <f>IFERROR(IF(-SUM(M$20:M735)+M$15&lt;0.000001,0,IF($C736&gt;='H-32A-WP06 - Debt Service'!K$24,'H-32A-WP06 - Debt Service'!K$27/12,0)),"-")</f>
        <v>0</v>
      </c>
      <c r="N736" s="261"/>
      <c r="O736" s="261"/>
      <c r="P736" s="261">
        <f>IFERROR(IF(-SUM(P$20:P735)+P$15&lt;0.000001,0,IF($C736&gt;='H-32A-WP06 - Debt Service'!M$24,'H-32A-WP06 - Debt Service'!M$27/12,0)),"-")</f>
        <v>0</v>
      </c>
      <c r="Q736" s="261">
        <f>IFERROR(IF(-SUM(Q$20:Q735)+Q$15&lt;0.000001,0,IF($C736&gt;='H-32A-WP06 - Debt Service'!L$24,'H-32A-WP06 - Debt Service'!L$27/12,0)),"-")</f>
        <v>0</v>
      </c>
      <c r="R736" s="261">
        <f>IFERROR(IF(-SUM(R$20:R735)+R$15&lt;0.000001,0,IF($C736&gt;='H-32A-WP06 - Debt Service'!S$24,'H-32A-WP06 - Debt Service'!S$27/12,0)),"-")</f>
        <v>0</v>
      </c>
      <c r="S736" s="261">
        <f>IFERROR(IF(-SUM(S$20:S735)+S$15&lt;0.000001,0,IF($C736&gt;='H-32A-WP06 - Debt Service'!O$24,'H-32A-WP06 - Debt Service'!O$27/12,0)),"-")</f>
        <v>0</v>
      </c>
      <c r="T736" s="261">
        <f>IFERROR(IF(-SUM(T$20:T735)+T$15&lt;0.000001,0,IF($C736&gt;='H-32A-WP06 - Debt Service'!#REF!,'H-32A-WP06 - Debt Service'!#REF!/12,0)),"-")</f>
        <v>0</v>
      </c>
      <c r="U736" s="261">
        <f>IFERROR(IF(-SUM(U$20:U735)+U$15&lt;0.000001,0,IF($C736&gt;='H-32A-WP06 - Debt Service'!T$24,'H-32A-WP06 - Debt Service'!T$27/12,0)),"-")</f>
        <v>0</v>
      </c>
      <c r="V736" s="261">
        <f>IFERROR(IF(-SUM(V$20:V735)+V$15&lt;0.000001,0,IF($C736&gt;='H-32A-WP06 - Debt Service'!N$24,'H-32A-WP06 - Debt Service'!N$27/12,0)),"-")</f>
        <v>0</v>
      </c>
      <c r="W736" s="261">
        <f>IFERROR(IF(-SUM(W$20:W735)+W$15&lt;0.000001,0,IF($C736&gt;='H-32A-WP06 - Debt Service'!Q$24,'H-32A-WP06 - Debt Service'!Q$27/12,0)),"-")</f>
        <v>0</v>
      </c>
      <c r="X736" s="261">
        <f>IFERROR(IF(-SUM(X$20:X735)+X$15&lt;0.000001,0,IF($C736&gt;='H-32A-WP06 - Debt Service'!T$24,'H-32A-WP06 - Debt Service'!T$27/12,0)),"-")</f>
        <v>0</v>
      </c>
      <c r="Y736" s="261">
        <f>IFERROR(IF(-SUM(Y$20:Y735)+Y$15&lt;0.000001,0,IF($C736&gt;='H-32A-WP06 - Debt Service'!#REF!,'H-32A-WP06 - Debt Service'!#REF!/12,0)),"-")</f>
        <v>0</v>
      </c>
      <c r="Z736" s="261">
        <f>IFERROR(IF(-SUM(Z$20:Z735)+Z$15&lt;0.000001,0,IF($C736&gt;='H-32A-WP06 - Debt Service'!S$24,'H-32A-WP06 - Debt Service'!S$27/12,0)),"-")</f>
        <v>0</v>
      </c>
      <c r="AA736" s="261">
        <f>IFERROR(IF(-SUM(AA$20:AA735)+AA$15&lt;0.000001,0,IF($C736&gt;='H-32A-WP06 - Debt Service'!R$24,'H-32A-WP06 - Debt Service'!R$27/12,0)),"-")</f>
        <v>0</v>
      </c>
      <c r="AB736" s="261">
        <f>IFERROR(IF(-SUM(AB$20:AB735)+AB$15&lt;0.000001,0,IF($C736&gt;='H-32A-WP06 - Debt Service'!P$24,'H-32A-WP06 - Debt Service'!P$27/12,0)),"-")</f>
        <v>0</v>
      </c>
      <c r="AC736" s="261">
        <f>IFERROR(IF(-SUM(AC$20:AC735)+AC$15&lt;0.000001,0,IF($C736&gt;='H-32A-WP06 - Debt Service'!#REF!,'H-32A-WP06 - Debt Service'!#REF!/12,0)),"-")</f>
        <v>0</v>
      </c>
      <c r="AD736" s="261">
        <f>IFERROR(IF(-SUM(AD$20:AD735)+AD$15&lt;0.000001,0,IF($C736&gt;='H-32A-WP06 - Debt Service'!#REF!,'H-32A-WP06 - Debt Service'!#REF!/12,0)),"-")</f>
        <v>0</v>
      </c>
      <c r="AE736" s="261">
        <f>IFERROR(IF(-SUM(AE$20:AE735)+AE$15&lt;0.000001,0,IF($C736&gt;='H-32A-WP06 - Debt Service'!#REF!,'H-32A-WP06 - Debt Service'!#REF!/12,0)),"-")</f>
        <v>0</v>
      </c>
      <c r="AF736" s="261">
        <f>IFERROR(IF(-SUM(AF$20:AF735)+AF$15&lt;0.000001,0,IF($C736&gt;='H-32A-WP06 - Debt Service'!#REF!,'H-32A-WP06 - Debt Service'!#REF!/12,0)),"-")</f>
        <v>0</v>
      </c>
      <c r="AH736" s="252">
        <f t="shared" si="48"/>
        <v>2078</v>
      </c>
      <c r="AI736" s="273">
        <f t="shared" si="50"/>
        <v>65259</v>
      </c>
      <c r="AJ736" s="273"/>
      <c r="AK736" s="261" t="str">
        <f>IFERROR(IF(-SUM(AK$20:AK735)+AK$15&lt;0.000001,0,IF($C736&gt;='H-32A-WP06 - Debt Service'!AH$24,'H-32A-WP06 - Debt Service'!AH$27/12,0)),"-")</f>
        <v>-</v>
      </c>
      <c r="AL736" s="261">
        <f>IFERROR(IF(-SUM(AL$20:AL735)+AL$15&lt;0.000001,0,IF($C736&gt;='H-32A-WP06 - Debt Service'!AI$24,'H-32A-WP06 - Debt Service'!AI$27/12,0)),"-")</f>
        <v>0</v>
      </c>
      <c r="AM736" s="261">
        <f>IFERROR(IF(-SUM(AM$20:AM735)+AM$15&lt;0.000001,0,IF($C736&gt;='H-32A-WP06 - Debt Service'!AJ$24,'H-32A-WP06 - Debt Service'!AJ$27/12,0)),"-")</f>
        <v>0</v>
      </c>
      <c r="AN736" s="261">
        <f>IFERROR(IF(-SUM(AN$20:AN735)+AN$15&lt;0.000001,0,IF($C736&gt;='H-32A-WP06 - Debt Service'!AK$24,'H-32A-WP06 - Debt Service'!AK$27/12,0)),"-")</f>
        <v>0</v>
      </c>
      <c r="AO736" s="261">
        <f>IFERROR(IF(-SUM(AO$20:AO735)+AO$15&lt;0.000001,0,IF($C736&gt;='H-32A-WP06 - Debt Service'!AL$24,'H-32A-WP06 - Debt Service'!AL$27/12,0)),"-")</f>
        <v>0</v>
      </c>
      <c r="AP736" s="261">
        <f>IFERROR(IF(-SUM(AP$20:AP735)+AP$15&lt;0.000001,0,IF($C736&gt;='H-32A-WP06 - Debt Service'!AM$24,'H-32A-WP06 - Debt Service'!AM$27/12,0)),"-")</f>
        <v>0</v>
      </c>
      <c r="AQ736" s="261">
        <f>IFERROR(IF(-SUM(AQ$20:AQ735)+AQ$15&lt;0.000001,0,IF($C736&gt;='H-32A-WP06 - Debt Service'!AN$24,'H-32A-WP06 - Debt Service'!AN$27/12,0)),"-")</f>
        <v>0</v>
      </c>
      <c r="AR736" s="261">
        <f>IFERROR(IF(-SUM(AR$20:AR735)+AR$15&lt;0.000001,0,IF($C736&gt;='H-32A-WP06 - Debt Service'!AO$24,'H-32A-WP06 - Debt Service'!AO$27/12,0)),"-")</f>
        <v>0</v>
      </c>
      <c r="AS736" s="261">
        <f>IFERROR(IF(-SUM(AS$20:AS735)+AS$15&lt;0.000001,0,IF($C736&gt;='H-32A-WP06 - Debt Service'!AP$24,'H-32A-WP06 - Debt Service'!AP$27/12,0)),"-")</f>
        <v>0</v>
      </c>
      <c r="AT736" s="261">
        <f>IFERROR(IF(-SUM(AT$20:AT735)+AT$15&lt;0.000001,0,IF($C736&gt;='H-32A-WP06 - Debt Service'!AQ$24,'H-32A-WP06 - Debt Service'!AQ$27/12,0)),"-")</f>
        <v>0</v>
      </c>
    </row>
    <row r="737" spans="2:46" x14ac:dyDescent="0.35">
      <c r="B737" s="252">
        <f t="shared" si="47"/>
        <v>2078</v>
      </c>
      <c r="C737" s="273">
        <f t="shared" si="49"/>
        <v>65289</v>
      </c>
      <c r="D737" s="273"/>
      <c r="E737" s="261">
        <f>IFERROR(IF(-SUM(E$20:E736)+E$15&lt;0.000001,0,IF($C737&gt;='H-32A-WP06 - Debt Service'!C$24,'H-32A-WP06 - Debt Service'!C$27/12,0)),"-")</f>
        <v>0</v>
      </c>
      <c r="F737" s="261">
        <f>IFERROR(IF(-SUM(F$20:F736)+F$15&lt;0.000001,0,IF($C737&gt;='H-32A-WP06 - Debt Service'!D$24,'H-32A-WP06 - Debt Service'!D$27/12,0)),"-")</f>
        <v>0</v>
      </c>
      <c r="G737" s="261">
        <f>IFERROR(IF(-SUM(G$20:G736)+G$15&lt;0.000001,0,IF($C737&gt;='H-32A-WP06 - Debt Service'!E$24,'H-32A-WP06 - Debt Service'!E$27/12,0)),"-")</f>
        <v>0</v>
      </c>
      <c r="H737" s="261">
        <f>IFERROR(IF(-SUM(H$20:H736)+H$15&lt;0.000001,0,IF($C737&gt;='H-32A-WP06 - Debt Service'!F$24,'H-32A-WP06 - Debt Service'!F$27/12,0)),"-")</f>
        <v>0</v>
      </c>
      <c r="I737" s="261">
        <f>IFERROR(IF(-SUM(I$20:I736)+I$15&lt;0.000001,0,IF($C737&gt;='H-32A-WP06 - Debt Service'!G$24,'H-32A-WP06 - Debt Service'!G$27/12,0)),"-")</f>
        <v>0</v>
      </c>
      <c r="J737" s="261">
        <f>IFERROR(IF(-SUM(J$20:J736)+J$15&lt;0.000001,0,IF($C737&gt;='H-32A-WP06 - Debt Service'!H$24,'H-32A-WP06 - Debt Service'!H$27/12,0)),"-")</f>
        <v>0</v>
      </c>
      <c r="K737" s="261">
        <f>IFERROR(IF(-SUM(K$20:K736)+K$15&lt;0.000001,0,IF($C737&gt;='H-32A-WP06 - Debt Service'!I$24,'H-32A-WP06 - Debt Service'!I$27/12,0)),"-")</f>
        <v>0</v>
      </c>
      <c r="L737" s="261">
        <f>IFERROR(IF(-SUM(L$20:L736)+L$15&lt;0.000001,0,IF($C737&gt;='H-32A-WP06 - Debt Service'!J$24,'H-32A-WP06 - Debt Service'!J$27/12,0)),"-")</f>
        <v>0</v>
      </c>
      <c r="M737" s="261">
        <f>IFERROR(IF(-SUM(M$20:M736)+M$15&lt;0.000001,0,IF($C737&gt;='H-32A-WP06 - Debt Service'!K$24,'H-32A-WP06 - Debt Service'!K$27/12,0)),"-")</f>
        <v>0</v>
      </c>
      <c r="N737" s="261"/>
      <c r="O737" s="261"/>
      <c r="P737" s="261">
        <f>IFERROR(IF(-SUM(P$20:P736)+P$15&lt;0.000001,0,IF($C737&gt;='H-32A-WP06 - Debt Service'!M$24,'H-32A-WP06 - Debt Service'!M$27/12,0)),"-")</f>
        <v>0</v>
      </c>
      <c r="Q737" s="261">
        <f>IFERROR(IF(-SUM(Q$20:Q736)+Q$15&lt;0.000001,0,IF($C737&gt;='H-32A-WP06 - Debt Service'!L$24,'H-32A-WP06 - Debt Service'!L$27/12,0)),"-")</f>
        <v>0</v>
      </c>
      <c r="R737" s="261">
        <f>IFERROR(IF(-SUM(R$20:R736)+R$15&lt;0.000001,0,IF($C737&gt;='H-32A-WP06 - Debt Service'!S$24,'H-32A-WP06 - Debt Service'!S$27/12,0)),"-")</f>
        <v>0</v>
      </c>
      <c r="S737" s="261">
        <f>IFERROR(IF(-SUM(S$20:S736)+S$15&lt;0.000001,0,IF($C737&gt;='H-32A-WP06 - Debt Service'!O$24,'H-32A-WP06 - Debt Service'!O$27/12,0)),"-")</f>
        <v>0</v>
      </c>
      <c r="T737" s="261">
        <f>IFERROR(IF(-SUM(T$20:T736)+T$15&lt;0.000001,0,IF($C737&gt;='H-32A-WP06 - Debt Service'!#REF!,'H-32A-WP06 - Debt Service'!#REF!/12,0)),"-")</f>
        <v>0</v>
      </c>
      <c r="U737" s="261">
        <f>IFERROR(IF(-SUM(U$20:U736)+U$15&lt;0.000001,0,IF($C737&gt;='H-32A-WP06 - Debt Service'!T$24,'H-32A-WP06 - Debt Service'!T$27/12,0)),"-")</f>
        <v>0</v>
      </c>
      <c r="V737" s="261">
        <f>IFERROR(IF(-SUM(V$20:V736)+V$15&lt;0.000001,0,IF($C737&gt;='H-32A-WP06 - Debt Service'!N$24,'H-32A-WP06 - Debt Service'!N$27/12,0)),"-")</f>
        <v>0</v>
      </c>
      <c r="W737" s="261">
        <f>IFERROR(IF(-SUM(W$20:W736)+W$15&lt;0.000001,0,IF($C737&gt;='H-32A-WP06 - Debt Service'!Q$24,'H-32A-WP06 - Debt Service'!Q$27/12,0)),"-")</f>
        <v>0</v>
      </c>
      <c r="X737" s="261">
        <f>IFERROR(IF(-SUM(X$20:X736)+X$15&lt;0.000001,0,IF($C737&gt;='H-32A-WP06 - Debt Service'!T$24,'H-32A-WP06 - Debt Service'!T$27/12,0)),"-")</f>
        <v>0</v>
      </c>
      <c r="Y737" s="261">
        <f>IFERROR(IF(-SUM(Y$20:Y736)+Y$15&lt;0.000001,0,IF($C737&gt;='H-32A-WP06 - Debt Service'!#REF!,'H-32A-WP06 - Debt Service'!#REF!/12,0)),"-")</f>
        <v>0</v>
      </c>
      <c r="Z737" s="261">
        <f>IFERROR(IF(-SUM(Z$20:Z736)+Z$15&lt;0.000001,0,IF($C737&gt;='H-32A-WP06 - Debt Service'!S$24,'H-32A-WP06 - Debt Service'!S$27/12,0)),"-")</f>
        <v>0</v>
      </c>
      <c r="AA737" s="261">
        <f>IFERROR(IF(-SUM(AA$20:AA736)+AA$15&lt;0.000001,0,IF($C737&gt;='H-32A-WP06 - Debt Service'!R$24,'H-32A-WP06 - Debt Service'!R$27/12,0)),"-")</f>
        <v>0</v>
      </c>
      <c r="AB737" s="261">
        <f>IFERROR(IF(-SUM(AB$20:AB736)+AB$15&lt;0.000001,0,IF($C737&gt;='H-32A-WP06 - Debt Service'!P$24,'H-32A-WP06 - Debt Service'!P$27/12,0)),"-")</f>
        <v>0</v>
      </c>
      <c r="AC737" s="261">
        <f>IFERROR(IF(-SUM(AC$20:AC736)+AC$15&lt;0.000001,0,IF($C737&gt;='H-32A-WP06 - Debt Service'!#REF!,'H-32A-WP06 - Debt Service'!#REF!/12,0)),"-")</f>
        <v>0</v>
      </c>
      <c r="AD737" s="261">
        <f>IFERROR(IF(-SUM(AD$20:AD736)+AD$15&lt;0.000001,0,IF($C737&gt;='H-32A-WP06 - Debt Service'!#REF!,'H-32A-WP06 - Debt Service'!#REF!/12,0)),"-")</f>
        <v>0</v>
      </c>
      <c r="AE737" s="261">
        <f>IFERROR(IF(-SUM(AE$20:AE736)+AE$15&lt;0.000001,0,IF($C737&gt;='H-32A-WP06 - Debt Service'!#REF!,'H-32A-WP06 - Debt Service'!#REF!/12,0)),"-")</f>
        <v>0</v>
      </c>
      <c r="AF737" s="261">
        <f>IFERROR(IF(-SUM(AF$20:AF736)+AF$15&lt;0.000001,0,IF($C737&gt;='H-32A-WP06 - Debt Service'!#REF!,'H-32A-WP06 - Debt Service'!#REF!/12,0)),"-")</f>
        <v>0</v>
      </c>
      <c r="AH737" s="252">
        <f t="shared" si="48"/>
        <v>2078</v>
      </c>
      <c r="AI737" s="273">
        <f t="shared" si="50"/>
        <v>65289</v>
      </c>
      <c r="AJ737" s="273"/>
      <c r="AK737" s="261" t="str">
        <f>IFERROR(IF(-SUM(AK$20:AK736)+AK$15&lt;0.000001,0,IF($C737&gt;='H-32A-WP06 - Debt Service'!AH$24,'H-32A-WP06 - Debt Service'!AH$27/12,0)),"-")</f>
        <v>-</v>
      </c>
      <c r="AL737" s="261">
        <f>IFERROR(IF(-SUM(AL$20:AL736)+AL$15&lt;0.000001,0,IF($C737&gt;='H-32A-WP06 - Debt Service'!AI$24,'H-32A-WP06 - Debt Service'!AI$27/12,0)),"-")</f>
        <v>0</v>
      </c>
      <c r="AM737" s="261">
        <f>IFERROR(IF(-SUM(AM$20:AM736)+AM$15&lt;0.000001,0,IF($C737&gt;='H-32A-WP06 - Debt Service'!AJ$24,'H-32A-WP06 - Debt Service'!AJ$27/12,0)),"-")</f>
        <v>0</v>
      </c>
      <c r="AN737" s="261">
        <f>IFERROR(IF(-SUM(AN$20:AN736)+AN$15&lt;0.000001,0,IF($C737&gt;='H-32A-WP06 - Debt Service'!AK$24,'H-32A-WP06 - Debt Service'!AK$27/12,0)),"-")</f>
        <v>0</v>
      </c>
      <c r="AO737" s="261">
        <f>IFERROR(IF(-SUM(AO$20:AO736)+AO$15&lt;0.000001,0,IF($C737&gt;='H-32A-WP06 - Debt Service'!AL$24,'H-32A-WP06 - Debt Service'!AL$27/12,0)),"-")</f>
        <v>0</v>
      </c>
      <c r="AP737" s="261">
        <f>IFERROR(IF(-SUM(AP$20:AP736)+AP$15&lt;0.000001,0,IF($C737&gt;='H-32A-WP06 - Debt Service'!AM$24,'H-32A-WP06 - Debt Service'!AM$27/12,0)),"-")</f>
        <v>0</v>
      </c>
      <c r="AQ737" s="261">
        <f>IFERROR(IF(-SUM(AQ$20:AQ736)+AQ$15&lt;0.000001,0,IF($C737&gt;='H-32A-WP06 - Debt Service'!AN$24,'H-32A-WP06 - Debt Service'!AN$27/12,0)),"-")</f>
        <v>0</v>
      </c>
      <c r="AR737" s="261">
        <f>IFERROR(IF(-SUM(AR$20:AR736)+AR$15&lt;0.000001,0,IF($C737&gt;='H-32A-WP06 - Debt Service'!AO$24,'H-32A-WP06 - Debt Service'!AO$27/12,0)),"-")</f>
        <v>0</v>
      </c>
      <c r="AS737" s="261">
        <f>IFERROR(IF(-SUM(AS$20:AS736)+AS$15&lt;0.000001,0,IF($C737&gt;='H-32A-WP06 - Debt Service'!AP$24,'H-32A-WP06 - Debt Service'!AP$27/12,0)),"-")</f>
        <v>0</v>
      </c>
      <c r="AT737" s="261">
        <f>IFERROR(IF(-SUM(AT$20:AT736)+AT$15&lt;0.000001,0,IF($C737&gt;='H-32A-WP06 - Debt Service'!AQ$24,'H-32A-WP06 - Debt Service'!AQ$27/12,0)),"-")</f>
        <v>0</v>
      </c>
    </row>
    <row r="738" spans="2:46" x14ac:dyDescent="0.35">
      <c r="B738" s="252">
        <f t="shared" si="47"/>
        <v>2078</v>
      </c>
      <c r="C738" s="273">
        <f t="shared" si="49"/>
        <v>65320</v>
      </c>
      <c r="D738" s="273"/>
      <c r="E738" s="261">
        <f>IFERROR(IF(-SUM(E$20:E737)+E$15&lt;0.000001,0,IF($C738&gt;='H-32A-WP06 - Debt Service'!C$24,'H-32A-WP06 - Debt Service'!C$27/12,0)),"-")</f>
        <v>0</v>
      </c>
      <c r="F738" s="261">
        <f>IFERROR(IF(-SUM(F$20:F737)+F$15&lt;0.000001,0,IF($C738&gt;='H-32A-WP06 - Debt Service'!D$24,'H-32A-WP06 - Debt Service'!D$27/12,0)),"-")</f>
        <v>0</v>
      </c>
      <c r="G738" s="261">
        <f>IFERROR(IF(-SUM(G$20:G737)+G$15&lt;0.000001,0,IF($C738&gt;='H-32A-WP06 - Debt Service'!E$24,'H-32A-WP06 - Debt Service'!E$27/12,0)),"-")</f>
        <v>0</v>
      </c>
      <c r="H738" s="261">
        <f>IFERROR(IF(-SUM(H$20:H737)+H$15&lt;0.000001,0,IF($C738&gt;='H-32A-WP06 - Debt Service'!F$24,'H-32A-WP06 - Debt Service'!F$27/12,0)),"-")</f>
        <v>0</v>
      </c>
      <c r="I738" s="261">
        <f>IFERROR(IF(-SUM(I$20:I737)+I$15&lt;0.000001,0,IF($C738&gt;='H-32A-WP06 - Debt Service'!G$24,'H-32A-WP06 - Debt Service'!G$27/12,0)),"-")</f>
        <v>0</v>
      </c>
      <c r="J738" s="261">
        <f>IFERROR(IF(-SUM(J$20:J737)+J$15&lt;0.000001,0,IF($C738&gt;='H-32A-WP06 - Debt Service'!H$24,'H-32A-WP06 - Debt Service'!H$27/12,0)),"-")</f>
        <v>0</v>
      </c>
      <c r="K738" s="261">
        <f>IFERROR(IF(-SUM(K$20:K737)+K$15&lt;0.000001,0,IF($C738&gt;='H-32A-WP06 - Debt Service'!I$24,'H-32A-WP06 - Debt Service'!I$27/12,0)),"-")</f>
        <v>0</v>
      </c>
      <c r="L738" s="261">
        <f>IFERROR(IF(-SUM(L$20:L737)+L$15&lt;0.000001,0,IF($C738&gt;='H-32A-WP06 - Debt Service'!J$24,'H-32A-WP06 - Debt Service'!J$27/12,0)),"-")</f>
        <v>0</v>
      </c>
      <c r="M738" s="261">
        <f>IFERROR(IF(-SUM(M$20:M737)+M$15&lt;0.000001,0,IF($C738&gt;='H-32A-WP06 - Debt Service'!K$24,'H-32A-WP06 - Debt Service'!K$27/12,0)),"-")</f>
        <v>0</v>
      </c>
      <c r="N738" s="261"/>
      <c r="O738" s="261"/>
      <c r="P738" s="261">
        <f>IFERROR(IF(-SUM(P$20:P737)+P$15&lt;0.000001,0,IF($C738&gt;='H-32A-WP06 - Debt Service'!M$24,'H-32A-WP06 - Debt Service'!M$27/12,0)),"-")</f>
        <v>0</v>
      </c>
      <c r="Q738" s="261">
        <f>IFERROR(IF(-SUM(Q$20:Q737)+Q$15&lt;0.000001,0,IF($C738&gt;='H-32A-WP06 - Debt Service'!L$24,'H-32A-WP06 - Debt Service'!L$27/12,0)),"-")</f>
        <v>0</v>
      </c>
      <c r="R738" s="261">
        <f>IFERROR(IF(-SUM(R$20:R737)+R$15&lt;0.000001,0,IF($C738&gt;='H-32A-WP06 - Debt Service'!S$24,'H-32A-WP06 - Debt Service'!S$27/12,0)),"-")</f>
        <v>0</v>
      </c>
      <c r="S738" s="261">
        <f>IFERROR(IF(-SUM(S$20:S737)+S$15&lt;0.000001,0,IF($C738&gt;='H-32A-WP06 - Debt Service'!O$24,'H-32A-WP06 - Debt Service'!O$27/12,0)),"-")</f>
        <v>0</v>
      </c>
      <c r="T738" s="261">
        <f>IFERROR(IF(-SUM(T$20:T737)+T$15&lt;0.000001,0,IF($C738&gt;='H-32A-WP06 - Debt Service'!#REF!,'H-32A-WP06 - Debt Service'!#REF!/12,0)),"-")</f>
        <v>0</v>
      </c>
      <c r="U738" s="261">
        <f>IFERROR(IF(-SUM(U$20:U737)+U$15&lt;0.000001,0,IF($C738&gt;='H-32A-WP06 - Debt Service'!T$24,'H-32A-WP06 - Debt Service'!T$27/12,0)),"-")</f>
        <v>0</v>
      </c>
      <c r="V738" s="261">
        <f>IFERROR(IF(-SUM(V$20:V737)+V$15&lt;0.000001,0,IF($C738&gt;='H-32A-WP06 - Debt Service'!N$24,'H-32A-WP06 - Debt Service'!N$27/12,0)),"-")</f>
        <v>0</v>
      </c>
      <c r="W738" s="261">
        <f>IFERROR(IF(-SUM(W$20:W737)+W$15&lt;0.000001,0,IF($C738&gt;='H-32A-WP06 - Debt Service'!Q$24,'H-32A-WP06 - Debt Service'!Q$27/12,0)),"-")</f>
        <v>0</v>
      </c>
      <c r="X738" s="261">
        <f>IFERROR(IF(-SUM(X$20:X737)+X$15&lt;0.000001,0,IF($C738&gt;='H-32A-WP06 - Debt Service'!T$24,'H-32A-WP06 - Debt Service'!T$27/12,0)),"-")</f>
        <v>0</v>
      </c>
      <c r="Y738" s="261">
        <f>IFERROR(IF(-SUM(Y$20:Y737)+Y$15&lt;0.000001,0,IF($C738&gt;='H-32A-WP06 - Debt Service'!#REF!,'H-32A-WP06 - Debt Service'!#REF!/12,0)),"-")</f>
        <v>0</v>
      </c>
      <c r="Z738" s="261">
        <f>IFERROR(IF(-SUM(Z$20:Z737)+Z$15&lt;0.000001,0,IF($C738&gt;='H-32A-WP06 - Debt Service'!S$24,'H-32A-WP06 - Debt Service'!S$27/12,0)),"-")</f>
        <v>0</v>
      </c>
      <c r="AA738" s="261">
        <f>IFERROR(IF(-SUM(AA$20:AA737)+AA$15&lt;0.000001,0,IF($C738&gt;='H-32A-WP06 - Debt Service'!R$24,'H-32A-WP06 - Debt Service'!R$27/12,0)),"-")</f>
        <v>0</v>
      </c>
      <c r="AB738" s="261">
        <f>IFERROR(IF(-SUM(AB$20:AB737)+AB$15&lt;0.000001,0,IF($C738&gt;='H-32A-WP06 - Debt Service'!P$24,'H-32A-WP06 - Debt Service'!P$27/12,0)),"-")</f>
        <v>0</v>
      </c>
      <c r="AC738" s="261">
        <f>IFERROR(IF(-SUM(AC$20:AC737)+AC$15&lt;0.000001,0,IF($C738&gt;='H-32A-WP06 - Debt Service'!#REF!,'H-32A-WP06 - Debt Service'!#REF!/12,0)),"-")</f>
        <v>0</v>
      </c>
      <c r="AD738" s="261">
        <f>IFERROR(IF(-SUM(AD$20:AD737)+AD$15&lt;0.000001,0,IF($C738&gt;='H-32A-WP06 - Debt Service'!#REF!,'H-32A-WP06 - Debt Service'!#REF!/12,0)),"-")</f>
        <v>0</v>
      </c>
      <c r="AE738" s="261">
        <f>IFERROR(IF(-SUM(AE$20:AE737)+AE$15&lt;0.000001,0,IF($C738&gt;='H-32A-WP06 - Debt Service'!#REF!,'H-32A-WP06 - Debt Service'!#REF!/12,0)),"-")</f>
        <v>0</v>
      </c>
      <c r="AF738" s="261">
        <f>IFERROR(IF(-SUM(AF$20:AF737)+AF$15&lt;0.000001,0,IF($C738&gt;='H-32A-WP06 - Debt Service'!#REF!,'H-32A-WP06 - Debt Service'!#REF!/12,0)),"-")</f>
        <v>0</v>
      </c>
      <c r="AH738" s="252">
        <f t="shared" si="48"/>
        <v>2078</v>
      </c>
      <c r="AI738" s="273">
        <f t="shared" si="50"/>
        <v>65320</v>
      </c>
      <c r="AJ738" s="273"/>
      <c r="AK738" s="261" t="str">
        <f>IFERROR(IF(-SUM(AK$20:AK737)+AK$15&lt;0.000001,0,IF($C738&gt;='H-32A-WP06 - Debt Service'!AH$24,'H-32A-WP06 - Debt Service'!AH$27/12,0)),"-")</f>
        <v>-</v>
      </c>
      <c r="AL738" s="261">
        <f>IFERROR(IF(-SUM(AL$20:AL737)+AL$15&lt;0.000001,0,IF($C738&gt;='H-32A-WP06 - Debt Service'!AI$24,'H-32A-WP06 - Debt Service'!AI$27/12,0)),"-")</f>
        <v>0</v>
      </c>
      <c r="AM738" s="261">
        <f>IFERROR(IF(-SUM(AM$20:AM737)+AM$15&lt;0.000001,0,IF($C738&gt;='H-32A-WP06 - Debt Service'!AJ$24,'H-32A-WP06 - Debt Service'!AJ$27/12,0)),"-")</f>
        <v>0</v>
      </c>
      <c r="AN738" s="261">
        <f>IFERROR(IF(-SUM(AN$20:AN737)+AN$15&lt;0.000001,0,IF($C738&gt;='H-32A-WP06 - Debt Service'!AK$24,'H-32A-WP06 - Debt Service'!AK$27/12,0)),"-")</f>
        <v>0</v>
      </c>
      <c r="AO738" s="261">
        <f>IFERROR(IF(-SUM(AO$20:AO737)+AO$15&lt;0.000001,0,IF($C738&gt;='H-32A-WP06 - Debt Service'!AL$24,'H-32A-WP06 - Debt Service'!AL$27/12,0)),"-")</f>
        <v>0</v>
      </c>
      <c r="AP738" s="261">
        <f>IFERROR(IF(-SUM(AP$20:AP737)+AP$15&lt;0.000001,0,IF($C738&gt;='H-32A-WP06 - Debt Service'!AM$24,'H-32A-WP06 - Debt Service'!AM$27/12,0)),"-")</f>
        <v>0</v>
      </c>
      <c r="AQ738" s="261">
        <f>IFERROR(IF(-SUM(AQ$20:AQ737)+AQ$15&lt;0.000001,0,IF($C738&gt;='H-32A-WP06 - Debt Service'!AN$24,'H-32A-WP06 - Debt Service'!AN$27/12,0)),"-")</f>
        <v>0</v>
      </c>
      <c r="AR738" s="261">
        <f>IFERROR(IF(-SUM(AR$20:AR737)+AR$15&lt;0.000001,0,IF($C738&gt;='H-32A-WP06 - Debt Service'!AO$24,'H-32A-WP06 - Debt Service'!AO$27/12,0)),"-")</f>
        <v>0</v>
      </c>
      <c r="AS738" s="261">
        <f>IFERROR(IF(-SUM(AS$20:AS737)+AS$15&lt;0.000001,0,IF($C738&gt;='H-32A-WP06 - Debt Service'!AP$24,'H-32A-WP06 - Debt Service'!AP$27/12,0)),"-")</f>
        <v>0</v>
      </c>
      <c r="AT738" s="261">
        <f>IFERROR(IF(-SUM(AT$20:AT737)+AT$15&lt;0.000001,0,IF($C738&gt;='H-32A-WP06 - Debt Service'!AQ$24,'H-32A-WP06 - Debt Service'!AQ$27/12,0)),"-")</f>
        <v>0</v>
      </c>
    </row>
    <row r="739" spans="2:46" x14ac:dyDescent="0.35">
      <c r="B739" s="252">
        <f t="shared" si="47"/>
        <v>2078</v>
      </c>
      <c r="C739" s="273">
        <f t="shared" si="49"/>
        <v>65350</v>
      </c>
      <c r="D739" s="273"/>
      <c r="E739" s="261">
        <f>IFERROR(IF(-SUM(E$20:E738)+E$15&lt;0.000001,0,IF($C739&gt;='H-32A-WP06 - Debt Service'!C$24,'H-32A-WP06 - Debt Service'!C$27/12,0)),"-")</f>
        <v>0</v>
      </c>
      <c r="F739" s="261">
        <f>IFERROR(IF(-SUM(F$20:F738)+F$15&lt;0.000001,0,IF($C739&gt;='H-32A-WP06 - Debt Service'!D$24,'H-32A-WP06 - Debt Service'!D$27/12,0)),"-")</f>
        <v>0</v>
      </c>
      <c r="G739" s="261">
        <f>IFERROR(IF(-SUM(G$20:G738)+G$15&lt;0.000001,0,IF($C739&gt;='H-32A-WP06 - Debt Service'!E$24,'H-32A-WP06 - Debt Service'!E$27/12,0)),"-")</f>
        <v>0</v>
      </c>
      <c r="H739" s="261">
        <f>IFERROR(IF(-SUM(H$20:H738)+H$15&lt;0.000001,0,IF($C739&gt;='H-32A-WP06 - Debt Service'!F$24,'H-32A-WP06 - Debt Service'!F$27/12,0)),"-")</f>
        <v>0</v>
      </c>
      <c r="I739" s="261">
        <f>IFERROR(IF(-SUM(I$20:I738)+I$15&lt;0.000001,0,IF($C739&gt;='H-32A-WP06 - Debt Service'!G$24,'H-32A-WP06 - Debt Service'!G$27/12,0)),"-")</f>
        <v>0</v>
      </c>
      <c r="J739" s="261">
        <f>IFERROR(IF(-SUM(J$20:J738)+J$15&lt;0.000001,0,IF($C739&gt;='H-32A-WP06 - Debt Service'!H$24,'H-32A-WP06 - Debt Service'!H$27/12,0)),"-")</f>
        <v>0</v>
      </c>
      <c r="K739" s="261">
        <f>IFERROR(IF(-SUM(K$20:K738)+K$15&lt;0.000001,0,IF($C739&gt;='H-32A-WP06 - Debt Service'!I$24,'H-32A-WP06 - Debt Service'!I$27/12,0)),"-")</f>
        <v>0</v>
      </c>
      <c r="L739" s="261">
        <f>IFERROR(IF(-SUM(L$20:L738)+L$15&lt;0.000001,0,IF($C739&gt;='H-32A-WP06 - Debt Service'!J$24,'H-32A-WP06 - Debt Service'!J$27/12,0)),"-")</f>
        <v>0</v>
      </c>
      <c r="M739" s="261">
        <f>IFERROR(IF(-SUM(M$20:M738)+M$15&lt;0.000001,0,IF($C739&gt;='H-32A-WP06 - Debt Service'!K$24,'H-32A-WP06 - Debt Service'!K$27/12,0)),"-")</f>
        <v>0</v>
      </c>
      <c r="N739" s="261"/>
      <c r="O739" s="261"/>
      <c r="P739" s="261">
        <f>IFERROR(IF(-SUM(P$20:P738)+P$15&lt;0.000001,0,IF($C739&gt;='H-32A-WP06 - Debt Service'!M$24,'H-32A-WP06 - Debt Service'!M$27/12,0)),"-")</f>
        <v>0</v>
      </c>
      <c r="Q739" s="261">
        <f>IFERROR(IF(-SUM(Q$20:Q738)+Q$15&lt;0.000001,0,IF($C739&gt;='H-32A-WP06 - Debt Service'!L$24,'H-32A-WP06 - Debt Service'!L$27/12,0)),"-")</f>
        <v>0</v>
      </c>
      <c r="R739" s="261">
        <f>IFERROR(IF(-SUM(R$20:R738)+R$15&lt;0.000001,0,IF($C739&gt;='H-32A-WP06 - Debt Service'!S$24,'H-32A-WP06 - Debt Service'!S$27/12,0)),"-")</f>
        <v>0</v>
      </c>
      <c r="S739" s="261">
        <f>IFERROR(IF(-SUM(S$20:S738)+S$15&lt;0.000001,0,IF($C739&gt;='H-32A-WP06 - Debt Service'!O$24,'H-32A-WP06 - Debt Service'!O$27/12,0)),"-")</f>
        <v>0</v>
      </c>
      <c r="T739" s="261">
        <f>IFERROR(IF(-SUM(T$20:T738)+T$15&lt;0.000001,0,IF($C739&gt;='H-32A-WP06 - Debt Service'!#REF!,'H-32A-WP06 - Debt Service'!#REF!/12,0)),"-")</f>
        <v>0</v>
      </c>
      <c r="U739" s="261">
        <f>IFERROR(IF(-SUM(U$20:U738)+U$15&lt;0.000001,0,IF($C739&gt;='H-32A-WP06 - Debt Service'!T$24,'H-32A-WP06 - Debt Service'!T$27/12,0)),"-")</f>
        <v>0</v>
      </c>
      <c r="V739" s="261">
        <f>IFERROR(IF(-SUM(V$20:V738)+V$15&lt;0.000001,0,IF($C739&gt;='H-32A-WP06 - Debt Service'!N$24,'H-32A-WP06 - Debt Service'!N$27/12,0)),"-")</f>
        <v>0</v>
      </c>
      <c r="W739" s="261">
        <f>IFERROR(IF(-SUM(W$20:W738)+W$15&lt;0.000001,0,IF($C739&gt;='H-32A-WP06 - Debt Service'!Q$24,'H-32A-WP06 - Debt Service'!Q$27/12,0)),"-")</f>
        <v>0</v>
      </c>
      <c r="X739" s="261">
        <f>IFERROR(IF(-SUM(X$20:X738)+X$15&lt;0.000001,0,IF($C739&gt;='H-32A-WP06 - Debt Service'!T$24,'H-32A-WP06 - Debt Service'!T$27/12,0)),"-")</f>
        <v>0</v>
      </c>
      <c r="Y739" s="261">
        <f>IFERROR(IF(-SUM(Y$20:Y738)+Y$15&lt;0.000001,0,IF($C739&gt;='H-32A-WP06 - Debt Service'!#REF!,'H-32A-WP06 - Debt Service'!#REF!/12,0)),"-")</f>
        <v>0</v>
      </c>
      <c r="Z739" s="261">
        <f>IFERROR(IF(-SUM(Z$20:Z738)+Z$15&lt;0.000001,0,IF($C739&gt;='H-32A-WP06 - Debt Service'!S$24,'H-32A-WP06 - Debt Service'!S$27/12,0)),"-")</f>
        <v>0</v>
      </c>
      <c r="AA739" s="261">
        <f>IFERROR(IF(-SUM(AA$20:AA738)+AA$15&lt;0.000001,0,IF($C739&gt;='H-32A-WP06 - Debt Service'!R$24,'H-32A-WP06 - Debt Service'!R$27/12,0)),"-")</f>
        <v>0</v>
      </c>
      <c r="AB739" s="261">
        <f>IFERROR(IF(-SUM(AB$20:AB738)+AB$15&lt;0.000001,0,IF($C739&gt;='H-32A-WP06 - Debt Service'!P$24,'H-32A-WP06 - Debt Service'!P$27/12,0)),"-")</f>
        <v>0</v>
      </c>
      <c r="AC739" s="261">
        <f>IFERROR(IF(-SUM(AC$20:AC738)+AC$15&lt;0.000001,0,IF($C739&gt;='H-32A-WP06 - Debt Service'!#REF!,'H-32A-WP06 - Debt Service'!#REF!/12,0)),"-")</f>
        <v>0</v>
      </c>
      <c r="AD739" s="261">
        <f>IFERROR(IF(-SUM(AD$20:AD738)+AD$15&lt;0.000001,0,IF($C739&gt;='H-32A-WP06 - Debt Service'!#REF!,'H-32A-WP06 - Debt Service'!#REF!/12,0)),"-")</f>
        <v>0</v>
      </c>
      <c r="AE739" s="261">
        <f>IFERROR(IF(-SUM(AE$20:AE738)+AE$15&lt;0.000001,0,IF($C739&gt;='H-32A-WP06 - Debt Service'!#REF!,'H-32A-WP06 - Debt Service'!#REF!/12,0)),"-")</f>
        <v>0</v>
      </c>
      <c r="AF739" s="261">
        <f>IFERROR(IF(-SUM(AF$20:AF738)+AF$15&lt;0.000001,0,IF($C739&gt;='H-32A-WP06 - Debt Service'!#REF!,'H-32A-WP06 - Debt Service'!#REF!/12,0)),"-")</f>
        <v>0</v>
      </c>
      <c r="AH739" s="252">
        <f t="shared" si="48"/>
        <v>2078</v>
      </c>
      <c r="AI739" s="273">
        <f t="shared" si="50"/>
        <v>65350</v>
      </c>
      <c r="AJ739" s="273"/>
      <c r="AK739" s="261" t="str">
        <f>IFERROR(IF(-SUM(AK$20:AK738)+AK$15&lt;0.000001,0,IF($C739&gt;='H-32A-WP06 - Debt Service'!AH$24,'H-32A-WP06 - Debt Service'!AH$27/12,0)),"-")</f>
        <v>-</v>
      </c>
      <c r="AL739" s="261">
        <f>IFERROR(IF(-SUM(AL$20:AL738)+AL$15&lt;0.000001,0,IF($C739&gt;='H-32A-WP06 - Debt Service'!AI$24,'H-32A-WP06 - Debt Service'!AI$27/12,0)),"-")</f>
        <v>0</v>
      </c>
      <c r="AM739" s="261">
        <f>IFERROR(IF(-SUM(AM$20:AM738)+AM$15&lt;0.000001,0,IF($C739&gt;='H-32A-WP06 - Debt Service'!AJ$24,'H-32A-WP06 - Debt Service'!AJ$27/12,0)),"-")</f>
        <v>0</v>
      </c>
      <c r="AN739" s="261">
        <f>IFERROR(IF(-SUM(AN$20:AN738)+AN$15&lt;0.000001,0,IF($C739&gt;='H-32A-WP06 - Debt Service'!AK$24,'H-32A-WP06 - Debt Service'!AK$27/12,0)),"-")</f>
        <v>0</v>
      </c>
      <c r="AO739" s="261">
        <f>IFERROR(IF(-SUM(AO$20:AO738)+AO$15&lt;0.000001,0,IF($C739&gt;='H-32A-WP06 - Debt Service'!AL$24,'H-32A-WP06 - Debt Service'!AL$27/12,0)),"-")</f>
        <v>0</v>
      </c>
      <c r="AP739" s="261">
        <f>IFERROR(IF(-SUM(AP$20:AP738)+AP$15&lt;0.000001,0,IF($C739&gt;='H-32A-WP06 - Debt Service'!AM$24,'H-32A-WP06 - Debt Service'!AM$27/12,0)),"-")</f>
        <v>0</v>
      </c>
      <c r="AQ739" s="261">
        <f>IFERROR(IF(-SUM(AQ$20:AQ738)+AQ$15&lt;0.000001,0,IF($C739&gt;='H-32A-WP06 - Debt Service'!AN$24,'H-32A-WP06 - Debt Service'!AN$27/12,0)),"-")</f>
        <v>0</v>
      </c>
      <c r="AR739" s="261">
        <f>IFERROR(IF(-SUM(AR$20:AR738)+AR$15&lt;0.000001,0,IF($C739&gt;='H-32A-WP06 - Debt Service'!AO$24,'H-32A-WP06 - Debt Service'!AO$27/12,0)),"-")</f>
        <v>0</v>
      </c>
      <c r="AS739" s="261">
        <f>IFERROR(IF(-SUM(AS$20:AS738)+AS$15&lt;0.000001,0,IF($C739&gt;='H-32A-WP06 - Debt Service'!AP$24,'H-32A-WP06 - Debt Service'!AP$27/12,0)),"-")</f>
        <v>0</v>
      </c>
      <c r="AT739" s="261">
        <f>IFERROR(IF(-SUM(AT$20:AT738)+AT$15&lt;0.000001,0,IF($C739&gt;='H-32A-WP06 - Debt Service'!AQ$24,'H-32A-WP06 - Debt Service'!AQ$27/12,0)),"-")</f>
        <v>0</v>
      </c>
    </row>
    <row r="740" spans="2:46" x14ac:dyDescent="0.35">
      <c r="B740" s="252">
        <f t="shared" si="47"/>
        <v>2079</v>
      </c>
      <c r="C740" s="273">
        <f t="shared" si="49"/>
        <v>65381</v>
      </c>
      <c r="D740" s="273"/>
      <c r="E740" s="261">
        <f>IFERROR(IF(-SUM(E$20:E739)+E$15&lt;0.000001,0,IF($C740&gt;='H-32A-WP06 - Debt Service'!C$24,'H-32A-WP06 - Debt Service'!C$27/12,0)),"-")</f>
        <v>0</v>
      </c>
      <c r="F740" s="261">
        <f>IFERROR(IF(-SUM(F$20:F739)+F$15&lt;0.000001,0,IF($C740&gt;='H-32A-WP06 - Debt Service'!D$24,'H-32A-WP06 - Debt Service'!D$27/12,0)),"-")</f>
        <v>0</v>
      </c>
      <c r="G740" s="261">
        <f>IFERROR(IF(-SUM(G$20:G739)+G$15&lt;0.000001,0,IF($C740&gt;='H-32A-WP06 - Debt Service'!E$24,'H-32A-WP06 - Debt Service'!E$27/12,0)),"-")</f>
        <v>0</v>
      </c>
      <c r="H740" s="261">
        <f>IFERROR(IF(-SUM(H$20:H739)+H$15&lt;0.000001,0,IF($C740&gt;='H-32A-WP06 - Debt Service'!F$24,'H-32A-WP06 - Debt Service'!F$27/12,0)),"-")</f>
        <v>0</v>
      </c>
      <c r="I740" s="261">
        <f>IFERROR(IF(-SUM(I$20:I739)+I$15&lt;0.000001,0,IF($C740&gt;='H-32A-WP06 - Debt Service'!G$24,'H-32A-WP06 - Debt Service'!G$27/12,0)),"-")</f>
        <v>0</v>
      </c>
      <c r="J740" s="261">
        <f>IFERROR(IF(-SUM(J$20:J739)+J$15&lt;0.000001,0,IF($C740&gt;='H-32A-WP06 - Debt Service'!H$24,'H-32A-WP06 - Debt Service'!H$27/12,0)),"-")</f>
        <v>0</v>
      </c>
      <c r="K740" s="261">
        <f>IFERROR(IF(-SUM(K$20:K739)+K$15&lt;0.000001,0,IF($C740&gt;='H-32A-WP06 - Debt Service'!I$24,'H-32A-WP06 - Debt Service'!I$27/12,0)),"-")</f>
        <v>0</v>
      </c>
      <c r="L740" s="261">
        <f>IFERROR(IF(-SUM(L$20:L739)+L$15&lt;0.000001,0,IF($C740&gt;='H-32A-WP06 - Debt Service'!J$24,'H-32A-WP06 - Debt Service'!J$27/12,0)),"-")</f>
        <v>0</v>
      </c>
      <c r="M740" s="261">
        <f>IFERROR(IF(-SUM(M$20:M739)+M$15&lt;0.000001,0,IF($C740&gt;='H-32A-WP06 - Debt Service'!K$24,'H-32A-WP06 - Debt Service'!K$27/12,0)),"-")</f>
        <v>0</v>
      </c>
      <c r="N740" s="261"/>
      <c r="O740" s="261"/>
      <c r="P740" s="261">
        <f>IFERROR(IF(-SUM(P$20:P739)+P$15&lt;0.000001,0,IF($C740&gt;='H-32A-WP06 - Debt Service'!M$24,'H-32A-WP06 - Debt Service'!M$27/12,0)),"-")</f>
        <v>0</v>
      </c>
      <c r="Q740" s="261">
        <f>IFERROR(IF(-SUM(Q$20:Q739)+Q$15&lt;0.000001,0,IF($C740&gt;='H-32A-WP06 - Debt Service'!L$24,'H-32A-WP06 - Debt Service'!L$27/12,0)),"-")</f>
        <v>0</v>
      </c>
      <c r="R740" s="261">
        <f>IFERROR(IF(-SUM(R$20:R739)+R$15&lt;0.000001,0,IF($C740&gt;='H-32A-WP06 - Debt Service'!S$24,'H-32A-WP06 - Debt Service'!S$27/12,0)),"-")</f>
        <v>0</v>
      </c>
      <c r="S740" s="261">
        <f>IFERROR(IF(-SUM(S$20:S739)+S$15&lt;0.000001,0,IF($C740&gt;='H-32A-WP06 - Debt Service'!O$24,'H-32A-WP06 - Debt Service'!O$27/12,0)),"-")</f>
        <v>0</v>
      </c>
      <c r="T740" s="261">
        <f>IFERROR(IF(-SUM(T$20:T739)+T$15&lt;0.000001,0,IF($C740&gt;='H-32A-WP06 - Debt Service'!#REF!,'H-32A-WP06 - Debt Service'!#REF!/12,0)),"-")</f>
        <v>0</v>
      </c>
      <c r="U740" s="261">
        <f>IFERROR(IF(-SUM(U$20:U739)+U$15&lt;0.000001,0,IF($C740&gt;='H-32A-WP06 - Debt Service'!T$24,'H-32A-WP06 - Debt Service'!T$27/12,0)),"-")</f>
        <v>0</v>
      </c>
      <c r="V740" s="261">
        <f>IFERROR(IF(-SUM(V$20:V739)+V$15&lt;0.000001,0,IF($C740&gt;='H-32A-WP06 - Debt Service'!N$24,'H-32A-WP06 - Debt Service'!N$27/12,0)),"-")</f>
        <v>0</v>
      </c>
      <c r="W740" s="261">
        <f>IFERROR(IF(-SUM(W$20:W739)+W$15&lt;0.000001,0,IF($C740&gt;='H-32A-WP06 - Debt Service'!Q$24,'H-32A-WP06 - Debt Service'!Q$27/12,0)),"-")</f>
        <v>0</v>
      </c>
      <c r="X740" s="261">
        <f>IFERROR(IF(-SUM(X$20:X739)+X$15&lt;0.000001,0,IF($C740&gt;='H-32A-WP06 - Debt Service'!T$24,'H-32A-WP06 - Debt Service'!T$27/12,0)),"-")</f>
        <v>0</v>
      </c>
      <c r="Y740" s="261">
        <f>IFERROR(IF(-SUM(Y$20:Y739)+Y$15&lt;0.000001,0,IF($C740&gt;='H-32A-WP06 - Debt Service'!#REF!,'H-32A-WP06 - Debt Service'!#REF!/12,0)),"-")</f>
        <v>0</v>
      </c>
      <c r="Z740" s="261">
        <f>IFERROR(IF(-SUM(Z$20:Z739)+Z$15&lt;0.000001,0,IF($C740&gt;='H-32A-WP06 - Debt Service'!S$24,'H-32A-WP06 - Debt Service'!S$27/12,0)),"-")</f>
        <v>0</v>
      </c>
      <c r="AA740" s="261">
        <f>IFERROR(IF(-SUM(AA$20:AA739)+AA$15&lt;0.000001,0,IF($C740&gt;='H-32A-WP06 - Debt Service'!R$24,'H-32A-WP06 - Debt Service'!R$27/12,0)),"-")</f>
        <v>0</v>
      </c>
      <c r="AB740" s="261">
        <f>IFERROR(IF(-SUM(AB$20:AB739)+AB$15&lt;0.000001,0,IF($C740&gt;='H-32A-WP06 - Debt Service'!P$24,'H-32A-WP06 - Debt Service'!P$27/12,0)),"-")</f>
        <v>0</v>
      </c>
      <c r="AC740" s="261">
        <f>IFERROR(IF(-SUM(AC$20:AC739)+AC$15&lt;0.000001,0,IF($C740&gt;='H-32A-WP06 - Debt Service'!#REF!,'H-32A-WP06 - Debt Service'!#REF!/12,0)),"-")</f>
        <v>0</v>
      </c>
      <c r="AD740" s="261">
        <f>IFERROR(IF(-SUM(AD$20:AD739)+AD$15&lt;0.000001,0,IF($C740&gt;='H-32A-WP06 - Debt Service'!#REF!,'H-32A-WP06 - Debt Service'!#REF!/12,0)),"-")</f>
        <v>0</v>
      </c>
      <c r="AE740" s="261">
        <f>IFERROR(IF(-SUM(AE$20:AE739)+AE$15&lt;0.000001,0,IF($C740&gt;='H-32A-WP06 - Debt Service'!#REF!,'H-32A-WP06 - Debt Service'!#REF!/12,0)),"-")</f>
        <v>0</v>
      </c>
      <c r="AF740" s="261">
        <f>IFERROR(IF(-SUM(AF$20:AF739)+AF$15&lt;0.000001,0,IF($C740&gt;='H-32A-WP06 - Debt Service'!#REF!,'H-32A-WP06 - Debt Service'!#REF!/12,0)),"-")</f>
        <v>0</v>
      </c>
      <c r="AH740" s="252">
        <f t="shared" si="48"/>
        <v>2079</v>
      </c>
      <c r="AI740" s="273">
        <f t="shared" si="50"/>
        <v>65381</v>
      </c>
      <c r="AJ740" s="273"/>
      <c r="AK740" s="261" t="str">
        <f>IFERROR(IF(-SUM(AK$20:AK739)+AK$15&lt;0.000001,0,IF($C740&gt;='H-32A-WP06 - Debt Service'!AH$24,'H-32A-WP06 - Debt Service'!AH$27/12,0)),"-")</f>
        <v>-</v>
      </c>
      <c r="AL740" s="261">
        <f>IFERROR(IF(-SUM(AL$20:AL739)+AL$15&lt;0.000001,0,IF($C740&gt;='H-32A-WP06 - Debt Service'!AI$24,'H-32A-WP06 - Debt Service'!AI$27/12,0)),"-")</f>
        <v>0</v>
      </c>
      <c r="AM740" s="261">
        <f>IFERROR(IF(-SUM(AM$20:AM739)+AM$15&lt;0.000001,0,IF($C740&gt;='H-32A-WP06 - Debt Service'!AJ$24,'H-32A-WP06 - Debt Service'!AJ$27/12,0)),"-")</f>
        <v>0</v>
      </c>
      <c r="AN740" s="261">
        <f>IFERROR(IF(-SUM(AN$20:AN739)+AN$15&lt;0.000001,0,IF($C740&gt;='H-32A-WP06 - Debt Service'!AK$24,'H-32A-WP06 - Debt Service'!AK$27/12,0)),"-")</f>
        <v>0</v>
      </c>
      <c r="AO740" s="261">
        <f>IFERROR(IF(-SUM(AO$20:AO739)+AO$15&lt;0.000001,0,IF($C740&gt;='H-32A-WP06 - Debt Service'!AL$24,'H-32A-WP06 - Debt Service'!AL$27/12,0)),"-")</f>
        <v>0</v>
      </c>
      <c r="AP740" s="261">
        <f>IFERROR(IF(-SUM(AP$20:AP739)+AP$15&lt;0.000001,0,IF($C740&gt;='H-32A-WP06 - Debt Service'!AM$24,'H-32A-WP06 - Debt Service'!AM$27/12,0)),"-")</f>
        <v>0</v>
      </c>
      <c r="AQ740" s="261">
        <f>IFERROR(IF(-SUM(AQ$20:AQ739)+AQ$15&lt;0.000001,0,IF($C740&gt;='H-32A-WP06 - Debt Service'!AN$24,'H-32A-WP06 - Debt Service'!AN$27/12,0)),"-")</f>
        <v>0</v>
      </c>
      <c r="AR740" s="261">
        <f>IFERROR(IF(-SUM(AR$20:AR739)+AR$15&lt;0.000001,0,IF($C740&gt;='H-32A-WP06 - Debt Service'!AO$24,'H-32A-WP06 - Debt Service'!AO$27/12,0)),"-")</f>
        <v>0</v>
      </c>
      <c r="AS740" s="261">
        <f>IFERROR(IF(-SUM(AS$20:AS739)+AS$15&lt;0.000001,0,IF($C740&gt;='H-32A-WP06 - Debt Service'!AP$24,'H-32A-WP06 - Debt Service'!AP$27/12,0)),"-")</f>
        <v>0</v>
      </c>
      <c r="AT740" s="261">
        <f>IFERROR(IF(-SUM(AT$20:AT739)+AT$15&lt;0.000001,0,IF($C740&gt;='H-32A-WP06 - Debt Service'!AQ$24,'H-32A-WP06 - Debt Service'!AQ$27/12,0)),"-")</f>
        <v>0</v>
      </c>
    </row>
    <row r="741" spans="2:46" x14ac:dyDescent="0.35">
      <c r="B741" s="252">
        <f t="shared" si="47"/>
        <v>2079</v>
      </c>
      <c r="C741" s="273">
        <f t="shared" si="49"/>
        <v>65412</v>
      </c>
      <c r="D741" s="273"/>
      <c r="E741" s="261">
        <f>IFERROR(IF(-SUM(E$20:E740)+E$15&lt;0.000001,0,IF($C741&gt;='H-32A-WP06 - Debt Service'!C$24,'H-32A-WP06 - Debt Service'!C$27/12,0)),"-")</f>
        <v>0</v>
      </c>
      <c r="F741" s="261">
        <f>IFERROR(IF(-SUM(F$20:F740)+F$15&lt;0.000001,0,IF($C741&gt;='H-32A-WP06 - Debt Service'!D$24,'H-32A-WP06 - Debt Service'!D$27/12,0)),"-")</f>
        <v>0</v>
      </c>
      <c r="G741" s="261">
        <f>IFERROR(IF(-SUM(G$20:G740)+G$15&lt;0.000001,0,IF($C741&gt;='H-32A-WP06 - Debt Service'!E$24,'H-32A-WP06 - Debt Service'!E$27/12,0)),"-")</f>
        <v>0</v>
      </c>
      <c r="H741" s="261">
        <f>IFERROR(IF(-SUM(H$20:H740)+H$15&lt;0.000001,0,IF($C741&gt;='H-32A-WP06 - Debt Service'!F$24,'H-32A-WP06 - Debt Service'!F$27/12,0)),"-")</f>
        <v>0</v>
      </c>
      <c r="I741" s="261">
        <f>IFERROR(IF(-SUM(I$20:I740)+I$15&lt;0.000001,0,IF($C741&gt;='H-32A-WP06 - Debt Service'!G$24,'H-32A-WP06 - Debt Service'!G$27/12,0)),"-")</f>
        <v>0</v>
      </c>
      <c r="J741" s="261">
        <f>IFERROR(IF(-SUM(J$20:J740)+J$15&lt;0.000001,0,IF($C741&gt;='H-32A-WP06 - Debt Service'!H$24,'H-32A-WP06 - Debt Service'!H$27/12,0)),"-")</f>
        <v>0</v>
      </c>
      <c r="K741" s="261">
        <f>IFERROR(IF(-SUM(K$20:K740)+K$15&lt;0.000001,0,IF($C741&gt;='H-32A-WP06 - Debt Service'!I$24,'H-32A-WP06 - Debt Service'!I$27/12,0)),"-")</f>
        <v>0</v>
      </c>
      <c r="L741" s="261">
        <f>IFERROR(IF(-SUM(L$20:L740)+L$15&lt;0.000001,0,IF($C741&gt;='H-32A-WP06 - Debt Service'!J$24,'H-32A-WP06 - Debt Service'!J$27/12,0)),"-")</f>
        <v>0</v>
      </c>
      <c r="M741" s="261">
        <f>IFERROR(IF(-SUM(M$20:M740)+M$15&lt;0.000001,0,IF($C741&gt;='H-32A-WP06 - Debt Service'!K$24,'H-32A-WP06 - Debt Service'!K$27/12,0)),"-")</f>
        <v>0</v>
      </c>
      <c r="N741" s="261"/>
      <c r="O741" s="261"/>
      <c r="P741" s="261">
        <f>IFERROR(IF(-SUM(P$20:P740)+P$15&lt;0.000001,0,IF($C741&gt;='H-32A-WP06 - Debt Service'!M$24,'H-32A-WP06 - Debt Service'!M$27/12,0)),"-")</f>
        <v>0</v>
      </c>
      <c r="Q741" s="261">
        <f>IFERROR(IF(-SUM(Q$20:Q740)+Q$15&lt;0.000001,0,IF($C741&gt;='H-32A-WP06 - Debt Service'!L$24,'H-32A-WP06 - Debt Service'!L$27/12,0)),"-")</f>
        <v>0</v>
      </c>
      <c r="R741" s="261">
        <f>IFERROR(IF(-SUM(R$20:R740)+R$15&lt;0.000001,0,IF($C741&gt;='H-32A-WP06 - Debt Service'!S$24,'H-32A-WP06 - Debt Service'!S$27/12,0)),"-")</f>
        <v>0</v>
      </c>
      <c r="S741" s="261">
        <f>IFERROR(IF(-SUM(S$20:S740)+S$15&lt;0.000001,0,IF($C741&gt;='H-32A-WP06 - Debt Service'!O$24,'H-32A-WP06 - Debt Service'!O$27/12,0)),"-")</f>
        <v>0</v>
      </c>
      <c r="T741" s="261">
        <f>IFERROR(IF(-SUM(T$20:T740)+T$15&lt;0.000001,0,IF($C741&gt;='H-32A-WP06 - Debt Service'!#REF!,'H-32A-WP06 - Debt Service'!#REF!/12,0)),"-")</f>
        <v>0</v>
      </c>
      <c r="U741" s="261">
        <f>IFERROR(IF(-SUM(U$20:U740)+U$15&lt;0.000001,0,IF($C741&gt;='H-32A-WP06 - Debt Service'!T$24,'H-32A-WP06 - Debt Service'!T$27/12,0)),"-")</f>
        <v>0</v>
      </c>
      <c r="V741" s="261">
        <f>IFERROR(IF(-SUM(V$20:V740)+V$15&lt;0.000001,0,IF($C741&gt;='H-32A-WP06 - Debt Service'!N$24,'H-32A-WP06 - Debt Service'!N$27/12,0)),"-")</f>
        <v>0</v>
      </c>
      <c r="W741" s="261">
        <f>IFERROR(IF(-SUM(W$20:W740)+W$15&lt;0.000001,0,IF($C741&gt;='H-32A-WP06 - Debt Service'!Q$24,'H-32A-WP06 - Debt Service'!Q$27/12,0)),"-")</f>
        <v>0</v>
      </c>
      <c r="X741" s="261">
        <f>IFERROR(IF(-SUM(X$20:X740)+X$15&lt;0.000001,0,IF($C741&gt;='H-32A-WP06 - Debt Service'!T$24,'H-32A-WP06 - Debt Service'!T$27/12,0)),"-")</f>
        <v>0</v>
      </c>
      <c r="Y741" s="261">
        <f>IFERROR(IF(-SUM(Y$20:Y740)+Y$15&lt;0.000001,0,IF($C741&gt;='H-32A-WP06 - Debt Service'!#REF!,'H-32A-WP06 - Debt Service'!#REF!/12,0)),"-")</f>
        <v>0</v>
      </c>
      <c r="Z741" s="261">
        <f>IFERROR(IF(-SUM(Z$20:Z740)+Z$15&lt;0.000001,0,IF($C741&gt;='H-32A-WP06 - Debt Service'!S$24,'H-32A-WP06 - Debt Service'!S$27/12,0)),"-")</f>
        <v>0</v>
      </c>
      <c r="AA741" s="261">
        <f>IFERROR(IF(-SUM(AA$20:AA740)+AA$15&lt;0.000001,0,IF($C741&gt;='H-32A-WP06 - Debt Service'!R$24,'H-32A-WP06 - Debt Service'!R$27/12,0)),"-")</f>
        <v>0</v>
      </c>
      <c r="AB741" s="261">
        <f>IFERROR(IF(-SUM(AB$20:AB740)+AB$15&lt;0.000001,0,IF($C741&gt;='H-32A-WP06 - Debt Service'!P$24,'H-32A-WP06 - Debt Service'!P$27/12,0)),"-")</f>
        <v>0</v>
      </c>
      <c r="AC741" s="261">
        <f>IFERROR(IF(-SUM(AC$20:AC740)+AC$15&lt;0.000001,0,IF($C741&gt;='H-32A-WP06 - Debt Service'!#REF!,'H-32A-WP06 - Debt Service'!#REF!/12,0)),"-")</f>
        <v>0</v>
      </c>
      <c r="AD741" s="261">
        <f>IFERROR(IF(-SUM(AD$20:AD740)+AD$15&lt;0.000001,0,IF($C741&gt;='H-32A-WP06 - Debt Service'!#REF!,'H-32A-WP06 - Debt Service'!#REF!/12,0)),"-")</f>
        <v>0</v>
      </c>
      <c r="AE741" s="261">
        <f>IFERROR(IF(-SUM(AE$20:AE740)+AE$15&lt;0.000001,0,IF($C741&gt;='H-32A-WP06 - Debt Service'!#REF!,'H-32A-WP06 - Debt Service'!#REF!/12,0)),"-")</f>
        <v>0</v>
      </c>
      <c r="AF741" s="261">
        <f>IFERROR(IF(-SUM(AF$20:AF740)+AF$15&lt;0.000001,0,IF($C741&gt;='H-32A-WP06 - Debt Service'!#REF!,'H-32A-WP06 - Debt Service'!#REF!/12,0)),"-")</f>
        <v>0</v>
      </c>
      <c r="AH741" s="252">
        <f t="shared" si="48"/>
        <v>2079</v>
      </c>
      <c r="AI741" s="273">
        <f t="shared" si="50"/>
        <v>65412</v>
      </c>
      <c r="AJ741" s="273"/>
      <c r="AK741" s="261" t="str">
        <f>IFERROR(IF(-SUM(AK$20:AK740)+AK$15&lt;0.000001,0,IF($C741&gt;='H-32A-WP06 - Debt Service'!AH$24,'H-32A-WP06 - Debt Service'!AH$27/12,0)),"-")</f>
        <v>-</v>
      </c>
      <c r="AL741" s="261">
        <f>IFERROR(IF(-SUM(AL$20:AL740)+AL$15&lt;0.000001,0,IF($C741&gt;='H-32A-WP06 - Debt Service'!AI$24,'H-32A-WP06 - Debt Service'!AI$27/12,0)),"-")</f>
        <v>0</v>
      </c>
      <c r="AM741" s="261">
        <f>IFERROR(IF(-SUM(AM$20:AM740)+AM$15&lt;0.000001,0,IF($C741&gt;='H-32A-WP06 - Debt Service'!AJ$24,'H-32A-WP06 - Debt Service'!AJ$27/12,0)),"-")</f>
        <v>0</v>
      </c>
      <c r="AN741" s="261">
        <f>IFERROR(IF(-SUM(AN$20:AN740)+AN$15&lt;0.000001,0,IF($C741&gt;='H-32A-WP06 - Debt Service'!AK$24,'H-32A-WP06 - Debt Service'!AK$27/12,0)),"-")</f>
        <v>0</v>
      </c>
      <c r="AO741" s="261">
        <f>IFERROR(IF(-SUM(AO$20:AO740)+AO$15&lt;0.000001,0,IF($C741&gt;='H-32A-WP06 - Debt Service'!AL$24,'H-32A-WP06 - Debt Service'!AL$27/12,0)),"-")</f>
        <v>0</v>
      </c>
      <c r="AP741" s="261">
        <f>IFERROR(IF(-SUM(AP$20:AP740)+AP$15&lt;0.000001,0,IF($C741&gt;='H-32A-WP06 - Debt Service'!AM$24,'H-32A-WP06 - Debt Service'!AM$27/12,0)),"-")</f>
        <v>0</v>
      </c>
      <c r="AQ741" s="261">
        <f>IFERROR(IF(-SUM(AQ$20:AQ740)+AQ$15&lt;0.000001,0,IF($C741&gt;='H-32A-WP06 - Debt Service'!AN$24,'H-32A-WP06 - Debt Service'!AN$27/12,0)),"-")</f>
        <v>0</v>
      </c>
      <c r="AR741" s="261">
        <f>IFERROR(IF(-SUM(AR$20:AR740)+AR$15&lt;0.000001,0,IF($C741&gt;='H-32A-WP06 - Debt Service'!AO$24,'H-32A-WP06 - Debt Service'!AO$27/12,0)),"-")</f>
        <v>0</v>
      </c>
      <c r="AS741" s="261">
        <f>IFERROR(IF(-SUM(AS$20:AS740)+AS$15&lt;0.000001,0,IF($C741&gt;='H-32A-WP06 - Debt Service'!AP$24,'H-32A-WP06 - Debt Service'!AP$27/12,0)),"-")</f>
        <v>0</v>
      </c>
      <c r="AT741" s="261">
        <f>IFERROR(IF(-SUM(AT$20:AT740)+AT$15&lt;0.000001,0,IF($C741&gt;='H-32A-WP06 - Debt Service'!AQ$24,'H-32A-WP06 - Debt Service'!AQ$27/12,0)),"-")</f>
        <v>0</v>
      </c>
    </row>
    <row r="742" spans="2:46" x14ac:dyDescent="0.35">
      <c r="B742" s="252">
        <f t="shared" si="47"/>
        <v>2079</v>
      </c>
      <c r="C742" s="273">
        <f t="shared" si="49"/>
        <v>65440</v>
      </c>
      <c r="D742" s="273"/>
      <c r="E742" s="261">
        <f>IFERROR(IF(-SUM(E$20:E741)+E$15&lt;0.000001,0,IF($C742&gt;='H-32A-WP06 - Debt Service'!C$24,'H-32A-WP06 - Debt Service'!C$27/12,0)),"-")</f>
        <v>0</v>
      </c>
      <c r="F742" s="261">
        <f>IFERROR(IF(-SUM(F$20:F741)+F$15&lt;0.000001,0,IF($C742&gt;='H-32A-WP06 - Debt Service'!D$24,'H-32A-WP06 - Debt Service'!D$27/12,0)),"-")</f>
        <v>0</v>
      </c>
      <c r="G742" s="261">
        <f>IFERROR(IF(-SUM(G$20:G741)+G$15&lt;0.000001,0,IF($C742&gt;='H-32A-WP06 - Debt Service'!E$24,'H-32A-WP06 - Debt Service'!E$27/12,0)),"-")</f>
        <v>0</v>
      </c>
      <c r="H742" s="261">
        <f>IFERROR(IF(-SUM(H$20:H741)+H$15&lt;0.000001,0,IF($C742&gt;='H-32A-WP06 - Debt Service'!F$24,'H-32A-WP06 - Debt Service'!F$27/12,0)),"-")</f>
        <v>0</v>
      </c>
      <c r="I742" s="261">
        <f>IFERROR(IF(-SUM(I$20:I741)+I$15&lt;0.000001,0,IF($C742&gt;='H-32A-WP06 - Debt Service'!G$24,'H-32A-WP06 - Debt Service'!G$27/12,0)),"-")</f>
        <v>0</v>
      </c>
      <c r="J742" s="261">
        <f>IFERROR(IF(-SUM(J$20:J741)+J$15&lt;0.000001,0,IF($C742&gt;='H-32A-WP06 - Debt Service'!H$24,'H-32A-WP06 - Debt Service'!H$27/12,0)),"-")</f>
        <v>0</v>
      </c>
      <c r="K742" s="261">
        <f>IFERROR(IF(-SUM(K$20:K741)+K$15&lt;0.000001,0,IF($C742&gt;='H-32A-WP06 - Debt Service'!I$24,'H-32A-WP06 - Debt Service'!I$27/12,0)),"-")</f>
        <v>0</v>
      </c>
      <c r="L742" s="261">
        <f>IFERROR(IF(-SUM(L$20:L741)+L$15&lt;0.000001,0,IF($C742&gt;='H-32A-WP06 - Debt Service'!J$24,'H-32A-WP06 - Debt Service'!J$27/12,0)),"-")</f>
        <v>0</v>
      </c>
      <c r="M742" s="261">
        <f>IFERROR(IF(-SUM(M$20:M741)+M$15&lt;0.000001,0,IF($C742&gt;='H-32A-WP06 - Debt Service'!K$24,'H-32A-WP06 - Debt Service'!K$27/12,0)),"-")</f>
        <v>0</v>
      </c>
      <c r="N742" s="261"/>
      <c r="O742" s="261"/>
      <c r="P742" s="261">
        <f>IFERROR(IF(-SUM(P$20:P741)+P$15&lt;0.000001,0,IF($C742&gt;='H-32A-WP06 - Debt Service'!M$24,'H-32A-WP06 - Debt Service'!M$27/12,0)),"-")</f>
        <v>0</v>
      </c>
      <c r="Q742" s="261">
        <f>IFERROR(IF(-SUM(Q$20:Q741)+Q$15&lt;0.000001,0,IF($C742&gt;='H-32A-WP06 - Debt Service'!L$24,'H-32A-WP06 - Debt Service'!L$27/12,0)),"-")</f>
        <v>0</v>
      </c>
      <c r="R742" s="261">
        <f>IFERROR(IF(-SUM(R$20:R741)+R$15&lt;0.000001,0,IF($C742&gt;='H-32A-WP06 - Debt Service'!S$24,'H-32A-WP06 - Debt Service'!S$27/12,0)),"-")</f>
        <v>0</v>
      </c>
      <c r="S742" s="261">
        <f>IFERROR(IF(-SUM(S$20:S741)+S$15&lt;0.000001,0,IF($C742&gt;='H-32A-WP06 - Debt Service'!O$24,'H-32A-WP06 - Debt Service'!O$27/12,0)),"-")</f>
        <v>0</v>
      </c>
      <c r="T742" s="261">
        <f>IFERROR(IF(-SUM(T$20:T741)+T$15&lt;0.000001,0,IF($C742&gt;='H-32A-WP06 - Debt Service'!#REF!,'H-32A-WP06 - Debt Service'!#REF!/12,0)),"-")</f>
        <v>0</v>
      </c>
      <c r="U742" s="261">
        <f>IFERROR(IF(-SUM(U$20:U741)+U$15&lt;0.000001,0,IF($C742&gt;='H-32A-WP06 - Debt Service'!T$24,'H-32A-WP06 - Debt Service'!T$27/12,0)),"-")</f>
        <v>0</v>
      </c>
      <c r="V742" s="261">
        <f>IFERROR(IF(-SUM(V$20:V741)+V$15&lt;0.000001,0,IF($C742&gt;='H-32A-WP06 - Debt Service'!N$24,'H-32A-WP06 - Debt Service'!N$27/12,0)),"-")</f>
        <v>0</v>
      </c>
      <c r="W742" s="261">
        <f>IFERROR(IF(-SUM(W$20:W741)+W$15&lt;0.000001,0,IF($C742&gt;='H-32A-WP06 - Debt Service'!Q$24,'H-32A-WP06 - Debt Service'!Q$27/12,0)),"-")</f>
        <v>0</v>
      </c>
      <c r="X742" s="261">
        <f>IFERROR(IF(-SUM(X$20:X741)+X$15&lt;0.000001,0,IF($C742&gt;='H-32A-WP06 - Debt Service'!T$24,'H-32A-WP06 - Debt Service'!T$27/12,0)),"-")</f>
        <v>0</v>
      </c>
      <c r="Y742" s="261">
        <f>IFERROR(IF(-SUM(Y$20:Y741)+Y$15&lt;0.000001,0,IF($C742&gt;='H-32A-WP06 - Debt Service'!#REF!,'H-32A-WP06 - Debt Service'!#REF!/12,0)),"-")</f>
        <v>0</v>
      </c>
      <c r="Z742" s="261">
        <f>IFERROR(IF(-SUM(Z$20:Z741)+Z$15&lt;0.000001,0,IF($C742&gt;='H-32A-WP06 - Debt Service'!S$24,'H-32A-WP06 - Debt Service'!S$27/12,0)),"-")</f>
        <v>0</v>
      </c>
      <c r="AA742" s="261">
        <f>IFERROR(IF(-SUM(AA$20:AA741)+AA$15&lt;0.000001,0,IF($C742&gt;='H-32A-WP06 - Debt Service'!R$24,'H-32A-WP06 - Debt Service'!R$27/12,0)),"-")</f>
        <v>0</v>
      </c>
      <c r="AB742" s="261">
        <f>IFERROR(IF(-SUM(AB$20:AB741)+AB$15&lt;0.000001,0,IF($C742&gt;='H-32A-WP06 - Debt Service'!P$24,'H-32A-WP06 - Debt Service'!P$27/12,0)),"-")</f>
        <v>0</v>
      </c>
      <c r="AC742" s="261">
        <f>IFERROR(IF(-SUM(AC$20:AC741)+AC$15&lt;0.000001,0,IF($C742&gt;='H-32A-WP06 - Debt Service'!#REF!,'H-32A-WP06 - Debt Service'!#REF!/12,0)),"-")</f>
        <v>0</v>
      </c>
      <c r="AD742" s="261">
        <f>IFERROR(IF(-SUM(AD$20:AD741)+AD$15&lt;0.000001,0,IF($C742&gt;='H-32A-WP06 - Debt Service'!#REF!,'H-32A-WP06 - Debt Service'!#REF!/12,0)),"-")</f>
        <v>0</v>
      </c>
      <c r="AE742" s="261">
        <f>IFERROR(IF(-SUM(AE$20:AE741)+AE$15&lt;0.000001,0,IF($C742&gt;='H-32A-WP06 - Debt Service'!#REF!,'H-32A-WP06 - Debt Service'!#REF!/12,0)),"-")</f>
        <v>0</v>
      </c>
      <c r="AF742" s="261">
        <f>IFERROR(IF(-SUM(AF$20:AF741)+AF$15&lt;0.000001,0,IF($C742&gt;='H-32A-WP06 - Debt Service'!#REF!,'H-32A-WP06 - Debt Service'!#REF!/12,0)),"-")</f>
        <v>0</v>
      </c>
      <c r="AH742" s="252">
        <f t="shared" si="48"/>
        <v>2079</v>
      </c>
      <c r="AI742" s="273">
        <f t="shared" si="50"/>
        <v>65440</v>
      </c>
      <c r="AJ742" s="273"/>
      <c r="AK742" s="261" t="str">
        <f>IFERROR(IF(-SUM(AK$20:AK741)+AK$15&lt;0.000001,0,IF($C742&gt;='H-32A-WP06 - Debt Service'!AH$24,'H-32A-WP06 - Debt Service'!AH$27/12,0)),"-")</f>
        <v>-</v>
      </c>
      <c r="AL742" s="261">
        <f>IFERROR(IF(-SUM(AL$20:AL741)+AL$15&lt;0.000001,0,IF($C742&gt;='H-32A-WP06 - Debt Service'!AI$24,'H-32A-WP06 - Debt Service'!AI$27/12,0)),"-")</f>
        <v>0</v>
      </c>
      <c r="AM742" s="261">
        <f>IFERROR(IF(-SUM(AM$20:AM741)+AM$15&lt;0.000001,0,IF($C742&gt;='H-32A-WP06 - Debt Service'!AJ$24,'H-32A-WP06 - Debt Service'!AJ$27/12,0)),"-")</f>
        <v>0</v>
      </c>
      <c r="AN742" s="261">
        <f>IFERROR(IF(-SUM(AN$20:AN741)+AN$15&lt;0.000001,0,IF($C742&gt;='H-32A-WP06 - Debt Service'!AK$24,'H-32A-WP06 - Debt Service'!AK$27/12,0)),"-")</f>
        <v>0</v>
      </c>
      <c r="AO742" s="261">
        <f>IFERROR(IF(-SUM(AO$20:AO741)+AO$15&lt;0.000001,0,IF($C742&gt;='H-32A-WP06 - Debt Service'!AL$24,'H-32A-WP06 - Debt Service'!AL$27/12,0)),"-")</f>
        <v>0</v>
      </c>
      <c r="AP742" s="261">
        <f>IFERROR(IF(-SUM(AP$20:AP741)+AP$15&lt;0.000001,0,IF($C742&gt;='H-32A-WP06 - Debt Service'!AM$24,'H-32A-WP06 - Debt Service'!AM$27/12,0)),"-")</f>
        <v>0</v>
      </c>
      <c r="AQ742" s="261">
        <f>IFERROR(IF(-SUM(AQ$20:AQ741)+AQ$15&lt;0.000001,0,IF($C742&gt;='H-32A-WP06 - Debt Service'!AN$24,'H-32A-WP06 - Debt Service'!AN$27/12,0)),"-")</f>
        <v>0</v>
      </c>
      <c r="AR742" s="261">
        <f>IFERROR(IF(-SUM(AR$20:AR741)+AR$15&lt;0.000001,0,IF($C742&gt;='H-32A-WP06 - Debt Service'!AO$24,'H-32A-WP06 - Debt Service'!AO$27/12,0)),"-")</f>
        <v>0</v>
      </c>
      <c r="AS742" s="261">
        <f>IFERROR(IF(-SUM(AS$20:AS741)+AS$15&lt;0.000001,0,IF($C742&gt;='H-32A-WP06 - Debt Service'!AP$24,'H-32A-WP06 - Debt Service'!AP$27/12,0)),"-")</f>
        <v>0</v>
      </c>
      <c r="AT742" s="261">
        <f>IFERROR(IF(-SUM(AT$20:AT741)+AT$15&lt;0.000001,0,IF($C742&gt;='H-32A-WP06 - Debt Service'!AQ$24,'H-32A-WP06 - Debt Service'!AQ$27/12,0)),"-")</f>
        <v>0</v>
      </c>
    </row>
    <row r="743" spans="2:46" x14ac:dyDescent="0.35">
      <c r="B743" s="252">
        <f t="shared" si="47"/>
        <v>2079</v>
      </c>
      <c r="C743" s="273">
        <f t="shared" si="49"/>
        <v>65471</v>
      </c>
      <c r="D743" s="273"/>
      <c r="E743" s="261">
        <f>IFERROR(IF(-SUM(E$20:E742)+E$15&lt;0.000001,0,IF($C743&gt;='H-32A-WP06 - Debt Service'!C$24,'H-32A-WP06 - Debt Service'!C$27/12,0)),"-")</f>
        <v>0</v>
      </c>
      <c r="F743" s="261">
        <f>IFERROR(IF(-SUM(F$20:F742)+F$15&lt;0.000001,0,IF($C743&gt;='H-32A-WP06 - Debt Service'!D$24,'H-32A-WP06 - Debt Service'!D$27/12,0)),"-")</f>
        <v>0</v>
      </c>
      <c r="G743" s="261">
        <f>IFERROR(IF(-SUM(G$20:G742)+G$15&lt;0.000001,0,IF($C743&gt;='H-32A-WP06 - Debt Service'!E$24,'H-32A-WP06 - Debt Service'!E$27/12,0)),"-")</f>
        <v>0</v>
      </c>
      <c r="H743" s="261">
        <f>IFERROR(IF(-SUM(H$20:H742)+H$15&lt;0.000001,0,IF($C743&gt;='H-32A-WP06 - Debt Service'!F$24,'H-32A-WP06 - Debt Service'!F$27/12,0)),"-")</f>
        <v>0</v>
      </c>
      <c r="I743" s="261">
        <f>IFERROR(IF(-SUM(I$20:I742)+I$15&lt;0.000001,0,IF($C743&gt;='H-32A-WP06 - Debt Service'!G$24,'H-32A-WP06 - Debt Service'!G$27/12,0)),"-")</f>
        <v>0</v>
      </c>
      <c r="J743" s="261">
        <f>IFERROR(IF(-SUM(J$20:J742)+J$15&lt;0.000001,0,IF($C743&gt;='H-32A-WP06 - Debt Service'!H$24,'H-32A-WP06 - Debt Service'!H$27/12,0)),"-")</f>
        <v>0</v>
      </c>
      <c r="K743" s="261">
        <f>IFERROR(IF(-SUM(K$20:K742)+K$15&lt;0.000001,0,IF($C743&gt;='H-32A-WP06 - Debt Service'!I$24,'H-32A-WP06 - Debt Service'!I$27/12,0)),"-")</f>
        <v>0</v>
      </c>
      <c r="L743" s="261">
        <f>IFERROR(IF(-SUM(L$20:L742)+L$15&lt;0.000001,0,IF($C743&gt;='H-32A-WP06 - Debt Service'!J$24,'H-32A-WP06 - Debt Service'!J$27/12,0)),"-")</f>
        <v>0</v>
      </c>
      <c r="M743" s="261">
        <f>IFERROR(IF(-SUM(M$20:M742)+M$15&lt;0.000001,0,IF($C743&gt;='H-32A-WP06 - Debt Service'!K$24,'H-32A-WP06 - Debt Service'!K$27/12,0)),"-")</f>
        <v>0</v>
      </c>
      <c r="N743" s="261"/>
      <c r="O743" s="261"/>
      <c r="P743" s="261">
        <f>IFERROR(IF(-SUM(P$20:P742)+P$15&lt;0.000001,0,IF($C743&gt;='H-32A-WP06 - Debt Service'!M$24,'H-32A-WP06 - Debt Service'!M$27/12,0)),"-")</f>
        <v>0</v>
      </c>
      <c r="Q743" s="261">
        <f>IFERROR(IF(-SUM(Q$20:Q742)+Q$15&lt;0.000001,0,IF($C743&gt;='H-32A-WP06 - Debt Service'!L$24,'H-32A-WP06 - Debt Service'!L$27/12,0)),"-")</f>
        <v>0</v>
      </c>
      <c r="R743" s="261">
        <f>IFERROR(IF(-SUM(R$20:R742)+R$15&lt;0.000001,0,IF($C743&gt;='H-32A-WP06 - Debt Service'!S$24,'H-32A-WP06 - Debt Service'!S$27/12,0)),"-")</f>
        <v>0</v>
      </c>
      <c r="S743" s="261">
        <f>IFERROR(IF(-SUM(S$20:S742)+S$15&lt;0.000001,0,IF($C743&gt;='H-32A-WP06 - Debt Service'!O$24,'H-32A-WP06 - Debt Service'!O$27/12,0)),"-")</f>
        <v>0</v>
      </c>
      <c r="T743" s="261">
        <f>IFERROR(IF(-SUM(T$20:T742)+T$15&lt;0.000001,0,IF($C743&gt;='H-32A-WP06 - Debt Service'!#REF!,'H-32A-WP06 - Debt Service'!#REF!/12,0)),"-")</f>
        <v>0</v>
      </c>
      <c r="U743" s="261">
        <f>IFERROR(IF(-SUM(U$20:U742)+U$15&lt;0.000001,0,IF($C743&gt;='H-32A-WP06 - Debt Service'!T$24,'H-32A-WP06 - Debt Service'!T$27/12,0)),"-")</f>
        <v>0</v>
      </c>
      <c r="V743" s="261">
        <f>IFERROR(IF(-SUM(V$20:V742)+V$15&lt;0.000001,0,IF($C743&gt;='H-32A-WP06 - Debt Service'!N$24,'H-32A-WP06 - Debt Service'!N$27/12,0)),"-")</f>
        <v>0</v>
      </c>
      <c r="W743" s="261">
        <f>IFERROR(IF(-SUM(W$20:W742)+W$15&lt;0.000001,0,IF($C743&gt;='H-32A-WP06 - Debt Service'!Q$24,'H-32A-WP06 - Debt Service'!Q$27/12,0)),"-")</f>
        <v>0</v>
      </c>
      <c r="X743" s="261">
        <f>IFERROR(IF(-SUM(X$20:X742)+X$15&lt;0.000001,0,IF($C743&gt;='H-32A-WP06 - Debt Service'!T$24,'H-32A-WP06 - Debt Service'!T$27/12,0)),"-")</f>
        <v>0</v>
      </c>
      <c r="Y743" s="261">
        <f>IFERROR(IF(-SUM(Y$20:Y742)+Y$15&lt;0.000001,0,IF($C743&gt;='H-32A-WP06 - Debt Service'!#REF!,'H-32A-WP06 - Debt Service'!#REF!/12,0)),"-")</f>
        <v>0</v>
      </c>
      <c r="Z743" s="261">
        <f>IFERROR(IF(-SUM(Z$20:Z742)+Z$15&lt;0.000001,0,IF($C743&gt;='H-32A-WP06 - Debt Service'!S$24,'H-32A-WP06 - Debt Service'!S$27/12,0)),"-")</f>
        <v>0</v>
      </c>
      <c r="AA743" s="261">
        <f>IFERROR(IF(-SUM(AA$20:AA742)+AA$15&lt;0.000001,0,IF($C743&gt;='H-32A-WP06 - Debt Service'!R$24,'H-32A-WP06 - Debt Service'!R$27/12,0)),"-")</f>
        <v>0</v>
      </c>
      <c r="AB743" s="261">
        <f>IFERROR(IF(-SUM(AB$20:AB742)+AB$15&lt;0.000001,0,IF($C743&gt;='H-32A-WP06 - Debt Service'!P$24,'H-32A-WP06 - Debt Service'!P$27/12,0)),"-")</f>
        <v>0</v>
      </c>
      <c r="AC743" s="261">
        <f>IFERROR(IF(-SUM(AC$20:AC742)+AC$15&lt;0.000001,0,IF($C743&gt;='H-32A-WP06 - Debt Service'!#REF!,'H-32A-WP06 - Debt Service'!#REF!/12,0)),"-")</f>
        <v>0</v>
      </c>
      <c r="AD743" s="261">
        <f>IFERROR(IF(-SUM(AD$20:AD742)+AD$15&lt;0.000001,0,IF($C743&gt;='H-32A-WP06 - Debt Service'!#REF!,'H-32A-WP06 - Debt Service'!#REF!/12,0)),"-")</f>
        <v>0</v>
      </c>
      <c r="AE743" s="261">
        <f>IFERROR(IF(-SUM(AE$20:AE742)+AE$15&lt;0.000001,0,IF($C743&gt;='H-32A-WP06 - Debt Service'!#REF!,'H-32A-WP06 - Debt Service'!#REF!/12,0)),"-")</f>
        <v>0</v>
      </c>
      <c r="AF743" s="261">
        <f>IFERROR(IF(-SUM(AF$20:AF742)+AF$15&lt;0.000001,0,IF($C743&gt;='H-32A-WP06 - Debt Service'!#REF!,'H-32A-WP06 - Debt Service'!#REF!/12,0)),"-")</f>
        <v>0</v>
      </c>
      <c r="AH743" s="252">
        <f t="shared" si="48"/>
        <v>2079</v>
      </c>
      <c r="AI743" s="273">
        <f t="shared" si="50"/>
        <v>65471</v>
      </c>
      <c r="AJ743" s="273"/>
      <c r="AK743" s="261" t="str">
        <f>IFERROR(IF(-SUM(AK$20:AK742)+AK$15&lt;0.000001,0,IF($C743&gt;='H-32A-WP06 - Debt Service'!AH$24,'H-32A-WP06 - Debt Service'!AH$27/12,0)),"-")</f>
        <v>-</v>
      </c>
      <c r="AL743" s="261">
        <f>IFERROR(IF(-SUM(AL$20:AL742)+AL$15&lt;0.000001,0,IF($C743&gt;='H-32A-WP06 - Debt Service'!AI$24,'H-32A-WP06 - Debt Service'!AI$27/12,0)),"-")</f>
        <v>0</v>
      </c>
      <c r="AM743" s="261">
        <f>IFERROR(IF(-SUM(AM$20:AM742)+AM$15&lt;0.000001,0,IF($C743&gt;='H-32A-WP06 - Debt Service'!AJ$24,'H-32A-WP06 - Debt Service'!AJ$27/12,0)),"-")</f>
        <v>0</v>
      </c>
      <c r="AN743" s="261">
        <f>IFERROR(IF(-SUM(AN$20:AN742)+AN$15&lt;0.000001,0,IF($C743&gt;='H-32A-WP06 - Debt Service'!AK$24,'H-32A-WP06 - Debt Service'!AK$27/12,0)),"-")</f>
        <v>0</v>
      </c>
      <c r="AO743" s="261">
        <f>IFERROR(IF(-SUM(AO$20:AO742)+AO$15&lt;0.000001,0,IF($C743&gt;='H-32A-WP06 - Debt Service'!AL$24,'H-32A-WP06 - Debt Service'!AL$27/12,0)),"-")</f>
        <v>0</v>
      </c>
      <c r="AP743" s="261">
        <f>IFERROR(IF(-SUM(AP$20:AP742)+AP$15&lt;0.000001,0,IF($C743&gt;='H-32A-WP06 - Debt Service'!AM$24,'H-32A-WP06 - Debt Service'!AM$27/12,0)),"-")</f>
        <v>0</v>
      </c>
      <c r="AQ743" s="261">
        <f>IFERROR(IF(-SUM(AQ$20:AQ742)+AQ$15&lt;0.000001,0,IF($C743&gt;='H-32A-WP06 - Debt Service'!AN$24,'H-32A-WP06 - Debt Service'!AN$27/12,0)),"-")</f>
        <v>0</v>
      </c>
      <c r="AR743" s="261">
        <f>IFERROR(IF(-SUM(AR$20:AR742)+AR$15&lt;0.000001,0,IF($C743&gt;='H-32A-WP06 - Debt Service'!AO$24,'H-32A-WP06 - Debt Service'!AO$27/12,0)),"-")</f>
        <v>0</v>
      </c>
      <c r="AS743" s="261">
        <f>IFERROR(IF(-SUM(AS$20:AS742)+AS$15&lt;0.000001,0,IF($C743&gt;='H-32A-WP06 - Debt Service'!AP$24,'H-32A-WP06 - Debt Service'!AP$27/12,0)),"-")</f>
        <v>0</v>
      </c>
      <c r="AT743" s="261">
        <f>IFERROR(IF(-SUM(AT$20:AT742)+AT$15&lt;0.000001,0,IF($C743&gt;='H-32A-WP06 - Debt Service'!AQ$24,'H-32A-WP06 - Debt Service'!AQ$27/12,0)),"-")</f>
        <v>0</v>
      </c>
    </row>
    <row r="744" spans="2:46" x14ac:dyDescent="0.35">
      <c r="B744" s="252">
        <f t="shared" si="47"/>
        <v>2079</v>
      </c>
      <c r="C744" s="273">
        <f t="shared" si="49"/>
        <v>65501</v>
      </c>
      <c r="D744" s="273"/>
      <c r="E744" s="261">
        <f>IFERROR(IF(-SUM(E$20:E743)+E$15&lt;0.000001,0,IF($C744&gt;='H-32A-WP06 - Debt Service'!C$24,'H-32A-WP06 - Debt Service'!C$27/12,0)),"-")</f>
        <v>0</v>
      </c>
      <c r="F744" s="261">
        <f>IFERROR(IF(-SUM(F$20:F743)+F$15&lt;0.000001,0,IF($C744&gt;='H-32A-WP06 - Debt Service'!D$24,'H-32A-WP06 - Debt Service'!D$27/12,0)),"-")</f>
        <v>0</v>
      </c>
      <c r="G744" s="261">
        <f>IFERROR(IF(-SUM(G$20:G743)+G$15&lt;0.000001,0,IF($C744&gt;='H-32A-WP06 - Debt Service'!E$24,'H-32A-WP06 - Debt Service'!E$27/12,0)),"-")</f>
        <v>0</v>
      </c>
      <c r="H744" s="261">
        <f>IFERROR(IF(-SUM(H$20:H743)+H$15&lt;0.000001,0,IF($C744&gt;='H-32A-WP06 - Debt Service'!F$24,'H-32A-WP06 - Debt Service'!F$27/12,0)),"-")</f>
        <v>0</v>
      </c>
      <c r="I744" s="261">
        <f>IFERROR(IF(-SUM(I$20:I743)+I$15&lt;0.000001,0,IF($C744&gt;='H-32A-WP06 - Debt Service'!G$24,'H-32A-WP06 - Debt Service'!G$27/12,0)),"-")</f>
        <v>0</v>
      </c>
      <c r="J744" s="261">
        <f>IFERROR(IF(-SUM(J$20:J743)+J$15&lt;0.000001,0,IF($C744&gt;='H-32A-WP06 - Debt Service'!H$24,'H-32A-WP06 - Debt Service'!H$27/12,0)),"-")</f>
        <v>0</v>
      </c>
      <c r="K744" s="261">
        <f>IFERROR(IF(-SUM(K$20:K743)+K$15&lt;0.000001,0,IF($C744&gt;='H-32A-WP06 - Debt Service'!I$24,'H-32A-WP06 - Debt Service'!I$27/12,0)),"-")</f>
        <v>0</v>
      </c>
      <c r="L744" s="261">
        <f>IFERROR(IF(-SUM(L$20:L743)+L$15&lt;0.000001,0,IF($C744&gt;='H-32A-WP06 - Debt Service'!J$24,'H-32A-WP06 - Debt Service'!J$27/12,0)),"-")</f>
        <v>0</v>
      </c>
      <c r="M744" s="261">
        <f>IFERROR(IF(-SUM(M$20:M743)+M$15&lt;0.000001,0,IF($C744&gt;='H-32A-WP06 - Debt Service'!K$24,'H-32A-WP06 - Debt Service'!K$27/12,0)),"-")</f>
        <v>0</v>
      </c>
      <c r="N744" s="261"/>
      <c r="O744" s="261"/>
      <c r="P744" s="261">
        <f>IFERROR(IF(-SUM(P$20:P743)+P$15&lt;0.000001,0,IF($C744&gt;='H-32A-WP06 - Debt Service'!M$24,'H-32A-WP06 - Debt Service'!M$27/12,0)),"-")</f>
        <v>0</v>
      </c>
      <c r="Q744" s="261">
        <f>IFERROR(IF(-SUM(Q$20:Q743)+Q$15&lt;0.000001,0,IF($C744&gt;='H-32A-WP06 - Debt Service'!L$24,'H-32A-WP06 - Debt Service'!L$27/12,0)),"-")</f>
        <v>0</v>
      </c>
      <c r="R744" s="261">
        <f>IFERROR(IF(-SUM(R$20:R743)+R$15&lt;0.000001,0,IF($C744&gt;='H-32A-WP06 - Debt Service'!S$24,'H-32A-WP06 - Debt Service'!S$27/12,0)),"-")</f>
        <v>0</v>
      </c>
      <c r="S744" s="261">
        <f>IFERROR(IF(-SUM(S$20:S743)+S$15&lt;0.000001,0,IF($C744&gt;='H-32A-WP06 - Debt Service'!O$24,'H-32A-WP06 - Debt Service'!O$27/12,0)),"-")</f>
        <v>0</v>
      </c>
      <c r="T744" s="261">
        <f>IFERROR(IF(-SUM(T$20:T743)+T$15&lt;0.000001,0,IF($C744&gt;='H-32A-WP06 - Debt Service'!#REF!,'H-32A-WP06 - Debt Service'!#REF!/12,0)),"-")</f>
        <v>0</v>
      </c>
      <c r="U744" s="261">
        <f>IFERROR(IF(-SUM(U$20:U743)+U$15&lt;0.000001,0,IF($C744&gt;='H-32A-WP06 - Debt Service'!T$24,'H-32A-WP06 - Debt Service'!T$27/12,0)),"-")</f>
        <v>0</v>
      </c>
      <c r="V744" s="261">
        <f>IFERROR(IF(-SUM(V$20:V743)+V$15&lt;0.000001,0,IF($C744&gt;='H-32A-WP06 - Debt Service'!N$24,'H-32A-WP06 - Debt Service'!N$27/12,0)),"-")</f>
        <v>0</v>
      </c>
      <c r="W744" s="261">
        <f>IFERROR(IF(-SUM(W$20:W743)+W$15&lt;0.000001,0,IF($C744&gt;='H-32A-WP06 - Debt Service'!Q$24,'H-32A-WP06 - Debt Service'!Q$27/12,0)),"-")</f>
        <v>0</v>
      </c>
      <c r="X744" s="261">
        <f>IFERROR(IF(-SUM(X$20:X743)+X$15&lt;0.000001,0,IF($C744&gt;='H-32A-WP06 - Debt Service'!T$24,'H-32A-WP06 - Debt Service'!T$27/12,0)),"-")</f>
        <v>0</v>
      </c>
      <c r="Y744" s="261">
        <f>IFERROR(IF(-SUM(Y$20:Y743)+Y$15&lt;0.000001,0,IF($C744&gt;='H-32A-WP06 - Debt Service'!#REF!,'H-32A-WP06 - Debt Service'!#REF!/12,0)),"-")</f>
        <v>0</v>
      </c>
      <c r="Z744" s="261">
        <f>IFERROR(IF(-SUM(Z$20:Z743)+Z$15&lt;0.000001,0,IF($C744&gt;='H-32A-WP06 - Debt Service'!S$24,'H-32A-WP06 - Debt Service'!S$27/12,0)),"-")</f>
        <v>0</v>
      </c>
      <c r="AA744" s="261">
        <f>IFERROR(IF(-SUM(AA$20:AA743)+AA$15&lt;0.000001,0,IF($C744&gt;='H-32A-WP06 - Debt Service'!R$24,'H-32A-WP06 - Debt Service'!R$27/12,0)),"-")</f>
        <v>0</v>
      </c>
      <c r="AB744" s="261">
        <f>IFERROR(IF(-SUM(AB$20:AB743)+AB$15&lt;0.000001,0,IF($C744&gt;='H-32A-WP06 - Debt Service'!P$24,'H-32A-WP06 - Debt Service'!P$27/12,0)),"-")</f>
        <v>0</v>
      </c>
      <c r="AC744" s="261">
        <f>IFERROR(IF(-SUM(AC$20:AC743)+AC$15&lt;0.000001,0,IF($C744&gt;='H-32A-WP06 - Debt Service'!#REF!,'H-32A-WP06 - Debt Service'!#REF!/12,0)),"-")</f>
        <v>0</v>
      </c>
      <c r="AD744" s="261">
        <f>IFERROR(IF(-SUM(AD$20:AD743)+AD$15&lt;0.000001,0,IF($C744&gt;='H-32A-WP06 - Debt Service'!#REF!,'H-32A-WP06 - Debt Service'!#REF!/12,0)),"-")</f>
        <v>0</v>
      </c>
      <c r="AE744" s="261">
        <f>IFERROR(IF(-SUM(AE$20:AE743)+AE$15&lt;0.000001,0,IF($C744&gt;='H-32A-WP06 - Debt Service'!#REF!,'H-32A-WP06 - Debt Service'!#REF!/12,0)),"-")</f>
        <v>0</v>
      </c>
      <c r="AF744" s="261">
        <f>IFERROR(IF(-SUM(AF$20:AF743)+AF$15&lt;0.000001,0,IF($C744&gt;='H-32A-WP06 - Debt Service'!#REF!,'H-32A-WP06 - Debt Service'!#REF!/12,0)),"-")</f>
        <v>0</v>
      </c>
      <c r="AH744" s="252">
        <f t="shared" si="48"/>
        <v>2079</v>
      </c>
      <c r="AI744" s="273">
        <f t="shared" si="50"/>
        <v>65501</v>
      </c>
      <c r="AJ744" s="273"/>
      <c r="AK744" s="261" t="str">
        <f>IFERROR(IF(-SUM(AK$20:AK743)+AK$15&lt;0.000001,0,IF($C744&gt;='H-32A-WP06 - Debt Service'!AH$24,'H-32A-WP06 - Debt Service'!AH$27/12,0)),"-")</f>
        <v>-</v>
      </c>
      <c r="AL744" s="261">
        <f>IFERROR(IF(-SUM(AL$20:AL743)+AL$15&lt;0.000001,0,IF($C744&gt;='H-32A-WP06 - Debt Service'!AI$24,'H-32A-WP06 - Debt Service'!AI$27/12,0)),"-")</f>
        <v>0</v>
      </c>
      <c r="AM744" s="261">
        <f>IFERROR(IF(-SUM(AM$20:AM743)+AM$15&lt;0.000001,0,IF($C744&gt;='H-32A-WP06 - Debt Service'!AJ$24,'H-32A-WP06 - Debt Service'!AJ$27/12,0)),"-")</f>
        <v>0</v>
      </c>
      <c r="AN744" s="261">
        <f>IFERROR(IF(-SUM(AN$20:AN743)+AN$15&lt;0.000001,0,IF($C744&gt;='H-32A-WP06 - Debt Service'!AK$24,'H-32A-WP06 - Debt Service'!AK$27/12,0)),"-")</f>
        <v>0</v>
      </c>
      <c r="AO744" s="261">
        <f>IFERROR(IF(-SUM(AO$20:AO743)+AO$15&lt;0.000001,0,IF($C744&gt;='H-32A-WP06 - Debt Service'!AL$24,'H-32A-WP06 - Debt Service'!AL$27/12,0)),"-")</f>
        <v>0</v>
      </c>
      <c r="AP744" s="261">
        <f>IFERROR(IF(-SUM(AP$20:AP743)+AP$15&lt;0.000001,0,IF($C744&gt;='H-32A-WP06 - Debt Service'!AM$24,'H-32A-WP06 - Debt Service'!AM$27/12,0)),"-")</f>
        <v>0</v>
      </c>
      <c r="AQ744" s="261">
        <f>IFERROR(IF(-SUM(AQ$20:AQ743)+AQ$15&lt;0.000001,0,IF($C744&gt;='H-32A-WP06 - Debt Service'!AN$24,'H-32A-WP06 - Debt Service'!AN$27/12,0)),"-")</f>
        <v>0</v>
      </c>
      <c r="AR744" s="261">
        <f>IFERROR(IF(-SUM(AR$20:AR743)+AR$15&lt;0.000001,0,IF($C744&gt;='H-32A-WP06 - Debt Service'!AO$24,'H-32A-WP06 - Debt Service'!AO$27/12,0)),"-")</f>
        <v>0</v>
      </c>
      <c r="AS744" s="261">
        <f>IFERROR(IF(-SUM(AS$20:AS743)+AS$15&lt;0.000001,0,IF($C744&gt;='H-32A-WP06 - Debt Service'!AP$24,'H-32A-WP06 - Debt Service'!AP$27/12,0)),"-")</f>
        <v>0</v>
      </c>
      <c r="AT744" s="261">
        <f>IFERROR(IF(-SUM(AT$20:AT743)+AT$15&lt;0.000001,0,IF($C744&gt;='H-32A-WP06 - Debt Service'!AQ$24,'H-32A-WP06 - Debt Service'!AQ$27/12,0)),"-")</f>
        <v>0</v>
      </c>
    </row>
    <row r="745" spans="2:46" x14ac:dyDescent="0.35">
      <c r="B745" s="252">
        <f t="shared" si="47"/>
        <v>2079</v>
      </c>
      <c r="C745" s="273">
        <f t="shared" si="49"/>
        <v>65532</v>
      </c>
      <c r="D745" s="273"/>
      <c r="E745" s="261">
        <f>IFERROR(IF(-SUM(E$20:E744)+E$15&lt;0.000001,0,IF($C745&gt;='H-32A-WP06 - Debt Service'!C$24,'H-32A-WP06 - Debt Service'!C$27/12,0)),"-")</f>
        <v>0</v>
      </c>
      <c r="F745" s="261">
        <f>IFERROR(IF(-SUM(F$20:F744)+F$15&lt;0.000001,0,IF($C745&gt;='H-32A-WP06 - Debt Service'!D$24,'H-32A-WP06 - Debt Service'!D$27/12,0)),"-")</f>
        <v>0</v>
      </c>
      <c r="G745" s="261">
        <f>IFERROR(IF(-SUM(G$20:G744)+G$15&lt;0.000001,0,IF($C745&gt;='H-32A-WP06 - Debt Service'!E$24,'H-32A-WP06 - Debt Service'!E$27/12,0)),"-")</f>
        <v>0</v>
      </c>
      <c r="H745" s="261">
        <f>IFERROR(IF(-SUM(H$20:H744)+H$15&lt;0.000001,0,IF($C745&gt;='H-32A-WP06 - Debt Service'!F$24,'H-32A-WP06 - Debt Service'!F$27/12,0)),"-")</f>
        <v>0</v>
      </c>
      <c r="I745" s="261">
        <f>IFERROR(IF(-SUM(I$20:I744)+I$15&lt;0.000001,0,IF($C745&gt;='H-32A-WP06 - Debt Service'!G$24,'H-32A-WP06 - Debt Service'!G$27/12,0)),"-")</f>
        <v>0</v>
      </c>
      <c r="J745" s="261">
        <f>IFERROR(IF(-SUM(J$20:J744)+J$15&lt;0.000001,0,IF($C745&gt;='H-32A-WP06 - Debt Service'!H$24,'H-32A-WP06 - Debt Service'!H$27/12,0)),"-")</f>
        <v>0</v>
      </c>
      <c r="K745" s="261">
        <f>IFERROR(IF(-SUM(K$20:K744)+K$15&lt;0.000001,0,IF($C745&gt;='H-32A-WP06 - Debt Service'!I$24,'H-32A-WP06 - Debt Service'!I$27/12,0)),"-")</f>
        <v>0</v>
      </c>
      <c r="L745" s="261">
        <f>IFERROR(IF(-SUM(L$20:L744)+L$15&lt;0.000001,0,IF($C745&gt;='H-32A-WP06 - Debt Service'!J$24,'H-32A-WP06 - Debt Service'!J$27/12,0)),"-")</f>
        <v>0</v>
      </c>
      <c r="M745" s="261">
        <f>IFERROR(IF(-SUM(M$20:M744)+M$15&lt;0.000001,0,IF($C745&gt;='H-32A-WP06 - Debt Service'!K$24,'H-32A-WP06 - Debt Service'!K$27/12,0)),"-")</f>
        <v>0</v>
      </c>
      <c r="N745" s="261"/>
      <c r="O745" s="261"/>
      <c r="P745" s="261">
        <f>IFERROR(IF(-SUM(P$20:P744)+P$15&lt;0.000001,0,IF($C745&gt;='H-32A-WP06 - Debt Service'!M$24,'H-32A-WP06 - Debt Service'!M$27/12,0)),"-")</f>
        <v>0</v>
      </c>
      <c r="Q745" s="261">
        <f>IFERROR(IF(-SUM(Q$20:Q744)+Q$15&lt;0.000001,0,IF($C745&gt;='H-32A-WP06 - Debt Service'!L$24,'H-32A-WP06 - Debt Service'!L$27/12,0)),"-")</f>
        <v>0</v>
      </c>
      <c r="R745" s="261">
        <f>IFERROR(IF(-SUM(R$20:R744)+R$15&lt;0.000001,0,IF($C745&gt;='H-32A-WP06 - Debt Service'!S$24,'H-32A-WP06 - Debt Service'!S$27/12,0)),"-")</f>
        <v>0</v>
      </c>
      <c r="S745" s="261">
        <f>IFERROR(IF(-SUM(S$20:S744)+S$15&lt;0.000001,0,IF($C745&gt;='H-32A-WP06 - Debt Service'!O$24,'H-32A-WP06 - Debt Service'!O$27/12,0)),"-")</f>
        <v>0</v>
      </c>
      <c r="T745" s="261">
        <f>IFERROR(IF(-SUM(T$20:T744)+T$15&lt;0.000001,0,IF($C745&gt;='H-32A-WP06 - Debt Service'!#REF!,'H-32A-WP06 - Debt Service'!#REF!/12,0)),"-")</f>
        <v>0</v>
      </c>
      <c r="U745" s="261">
        <f>IFERROR(IF(-SUM(U$20:U744)+U$15&lt;0.000001,0,IF($C745&gt;='H-32A-WP06 - Debt Service'!T$24,'H-32A-WP06 - Debt Service'!T$27/12,0)),"-")</f>
        <v>0</v>
      </c>
      <c r="V745" s="261">
        <f>IFERROR(IF(-SUM(V$20:V744)+V$15&lt;0.000001,0,IF($C745&gt;='H-32A-WP06 - Debt Service'!N$24,'H-32A-WP06 - Debt Service'!N$27/12,0)),"-")</f>
        <v>0</v>
      </c>
      <c r="W745" s="261">
        <f>IFERROR(IF(-SUM(W$20:W744)+W$15&lt;0.000001,0,IF($C745&gt;='H-32A-WP06 - Debt Service'!Q$24,'H-32A-WP06 - Debt Service'!Q$27/12,0)),"-")</f>
        <v>0</v>
      </c>
      <c r="X745" s="261">
        <f>IFERROR(IF(-SUM(X$20:X744)+X$15&lt;0.000001,0,IF($C745&gt;='H-32A-WP06 - Debt Service'!T$24,'H-32A-WP06 - Debt Service'!T$27/12,0)),"-")</f>
        <v>0</v>
      </c>
      <c r="Y745" s="261">
        <f>IFERROR(IF(-SUM(Y$20:Y744)+Y$15&lt;0.000001,0,IF($C745&gt;='H-32A-WP06 - Debt Service'!#REF!,'H-32A-WP06 - Debt Service'!#REF!/12,0)),"-")</f>
        <v>0</v>
      </c>
      <c r="Z745" s="261">
        <f>IFERROR(IF(-SUM(Z$20:Z744)+Z$15&lt;0.000001,0,IF($C745&gt;='H-32A-WP06 - Debt Service'!S$24,'H-32A-WP06 - Debt Service'!S$27/12,0)),"-")</f>
        <v>0</v>
      </c>
      <c r="AA745" s="261">
        <f>IFERROR(IF(-SUM(AA$20:AA744)+AA$15&lt;0.000001,0,IF($C745&gt;='H-32A-WP06 - Debt Service'!R$24,'H-32A-WP06 - Debt Service'!R$27/12,0)),"-")</f>
        <v>0</v>
      </c>
      <c r="AB745" s="261">
        <f>IFERROR(IF(-SUM(AB$20:AB744)+AB$15&lt;0.000001,0,IF($C745&gt;='H-32A-WP06 - Debt Service'!P$24,'H-32A-WP06 - Debt Service'!P$27/12,0)),"-")</f>
        <v>0</v>
      </c>
      <c r="AC745" s="261">
        <f>IFERROR(IF(-SUM(AC$20:AC744)+AC$15&lt;0.000001,0,IF($C745&gt;='H-32A-WP06 - Debt Service'!#REF!,'H-32A-WP06 - Debt Service'!#REF!/12,0)),"-")</f>
        <v>0</v>
      </c>
      <c r="AD745" s="261">
        <f>IFERROR(IF(-SUM(AD$20:AD744)+AD$15&lt;0.000001,0,IF($C745&gt;='H-32A-WP06 - Debt Service'!#REF!,'H-32A-WP06 - Debt Service'!#REF!/12,0)),"-")</f>
        <v>0</v>
      </c>
      <c r="AE745" s="261">
        <f>IFERROR(IF(-SUM(AE$20:AE744)+AE$15&lt;0.000001,0,IF($C745&gt;='H-32A-WP06 - Debt Service'!#REF!,'H-32A-WP06 - Debt Service'!#REF!/12,0)),"-")</f>
        <v>0</v>
      </c>
      <c r="AF745" s="261">
        <f>IFERROR(IF(-SUM(AF$20:AF744)+AF$15&lt;0.000001,0,IF($C745&gt;='H-32A-WP06 - Debt Service'!#REF!,'H-32A-WP06 - Debt Service'!#REF!/12,0)),"-")</f>
        <v>0</v>
      </c>
      <c r="AH745" s="252">
        <f t="shared" si="48"/>
        <v>2079</v>
      </c>
      <c r="AI745" s="273">
        <f t="shared" si="50"/>
        <v>65532</v>
      </c>
      <c r="AJ745" s="273"/>
      <c r="AK745" s="261" t="str">
        <f>IFERROR(IF(-SUM(AK$20:AK744)+AK$15&lt;0.000001,0,IF($C745&gt;='H-32A-WP06 - Debt Service'!AH$24,'H-32A-WP06 - Debt Service'!AH$27/12,0)),"-")</f>
        <v>-</v>
      </c>
      <c r="AL745" s="261">
        <f>IFERROR(IF(-SUM(AL$20:AL744)+AL$15&lt;0.000001,0,IF($C745&gt;='H-32A-WP06 - Debt Service'!AI$24,'H-32A-WP06 - Debt Service'!AI$27/12,0)),"-")</f>
        <v>0</v>
      </c>
      <c r="AM745" s="261">
        <f>IFERROR(IF(-SUM(AM$20:AM744)+AM$15&lt;0.000001,0,IF($C745&gt;='H-32A-WP06 - Debt Service'!AJ$24,'H-32A-WP06 - Debt Service'!AJ$27/12,0)),"-")</f>
        <v>0</v>
      </c>
      <c r="AN745" s="261">
        <f>IFERROR(IF(-SUM(AN$20:AN744)+AN$15&lt;0.000001,0,IF($C745&gt;='H-32A-WP06 - Debt Service'!AK$24,'H-32A-WP06 - Debt Service'!AK$27/12,0)),"-")</f>
        <v>0</v>
      </c>
      <c r="AO745" s="261">
        <f>IFERROR(IF(-SUM(AO$20:AO744)+AO$15&lt;0.000001,0,IF($C745&gt;='H-32A-WP06 - Debt Service'!AL$24,'H-32A-WP06 - Debt Service'!AL$27/12,0)),"-")</f>
        <v>0</v>
      </c>
      <c r="AP745" s="261">
        <f>IFERROR(IF(-SUM(AP$20:AP744)+AP$15&lt;0.000001,0,IF($C745&gt;='H-32A-WP06 - Debt Service'!AM$24,'H-32A-WP06 - Debt Service'!AM$27/12,0)),"-")</f>
        <v>0</v>
      </c>
      <c r="AQ745" s="261">
        <f>IFERROR(IF(-SUM(AQ$20:AQ744)+AQ$15&lt;0.000001,0,IF($C745&gt;='H-32A-WP06 - Debt Service'!AN$24,'H-32A-WP06 - Debt Service'!AN$27/12,0)),"-")</f>
        <v>0</v>
      </c>
      <c r="AR745" s="261">
        <f>IFERROR(IF(-SUM(AR$20:AR744)+AR$15&lt;0.000001,0,IF($C745&gt;='H-32A-WP06 - Debt Service'!AO$24,'H-32A-WP06 - Debt Service'!AO$27/12,0)),"-")</f>
        <v>0</v>
      </c>
      <c r="AS745" s="261">
        <f>IFERROR(IF(-SUM(AS$20:AS744)+AS$15&lt;0.000001,0,IF($C745&gt;='H-32A-WP06 - Debt Service'!AP$24,'H-32A-WP06 - Debt Service'!AP$27/12,0)),"-")</f>
        <v>0</v>
      </c>
      <c r="AT745" s="261">
        <f>IFERROR(IF(-SUM(AT$20:AT744)+AT$15&lt;0.000001,0,IF($C745&gt;='H-32A-WP06 - Debt Service'!AQ$24,'H-32A-WP06 - Debt Service'!AQ$27/12,0)),"-")</f>
        <v>0</v>
      </c>
    </row>
    <row r="746" spans="2:46" x14ac:dyDescent="0.35">
      <c r="B746" s="252">
        <f t="shared" si="47"/>
        <v>2079</v>
      </c>
      <c r="C746" s="273">
        <f t="shared" si="49"/>
        <v>65562</v>
      </c>
      <c r="D746" s="273"/>
      <c r="E746" s="261">
        <f>IFERROR(IF(-SUM(E$20:E745)+E$15&lt;0.000001,0,IF($C746&gt;='H-32A-WP06 - Debt Service'!C$24,'H-32A-WP06 - Debt Service'!C$27/12,0)),"-")</f>
        <v>0</v>
      </c>
      <c r="F746" s="261">
        <f>IFERROR(IF(-SUM(F$20:F745)+F$15&lt;0.000001,0,IF($C746&gt;='H-32A-WP06 - Debt Service'!D$24,'H-32A-WP06 - Debt Service'!D$27/12,0)),"-")</f>
        <v>0</v>
      </c>
      <c r="G746" s="261">
        <f>IFERROR(IF(-SUM(G$20:G745)+G$15&lt;0.000001,0,IF($C746&gt;='H-32A-WP06 - Debt Service'!E$24,'H-32A-WP06 - Debt Service'!E$27/12,0)),"-")</f>
        <v>0</v>
      </c>
      <c r="H746" s="261">
        <f>IFERROR(IF(-SUM(H$20:H745)+H$15&lt;0.000001,0,IF($C746&gt;='H-32A-WP06 - Debt Service'!F$24,'H-32A-WP06 - Debt Service'!F$27/12,0)),"-")</f>
        <v>0</v>
      </c>
      <c r="I746" s="261">
        <f>IFERROR(IF(-SUM(I$20:I745)+I$15&lt;0.000001,0,IF($C746&gt;='H-32A-WP06 - Debt Service'!G$24,'H-32A-WP06 - Debt Service'!G$27/12,0)),"-")</f>
        <v>0</v>
      </c>
      <c r="J746" s="261">
        <f>IFERROR(IF(-SUM(J$20:J745)+J$15&lt;0.000001,0,IF($C746&gt;='H-32A-WP06 - Debt Service'!H$24,'H-32A-WP06 - Debt Service'!H$27/12,0)),"-")</f>
        <v>0</v>
      </c>
      <c r="K746" s="261">
        <f>IFERROR(IF(-SUM(K$20:K745)+K$15&lt;0.000001,0,IF($C746&gt;='H-32A-WP06 - Debt Service'!I$24,'H-32A-WP06 - Debt Service'!I$27/12,0)),"-")</f>
        <v>0</v>
      </c>
      <c r="L746" s="261">
        <f>IFERROR(IF(-SUM(L$20:L745)+L$15&lt;0.000001,0,IF($C746&gt;='H-32A-WP06 - Debt Service'!J$24,'H-32A-WP06 - Debt Service'!J$27/12,0)),"-")</f>
        <v>0</v>
      </c>
      <c r="M746" s="261">
        <f>IFERROR(IF(-SUM(M$20:M745)+M$15&lt;0.000001,0,IF($C746&gt;='H-32A-WP06 - Debt Service'!K$24,'H-32A-WP06 - Debt Service'!K$27/12,0)),"-")</f>
        <v>0</v>
      </c>
      <c r="N746" s="261"/>
      <c r="O746" s="261"/>
      <c r="P746" s="261">
        <f>IFERROR(IF(-SUM(P$20:P745)+P$15&lt;0.000001,0,IF($C746&gt;='H-32A-WP06 - Debt Service'!M$24,'H-32A-WP06 - Debt Service'!M$27/12,0)),"-")</f>
        <v>0</v>
      </c>
      <c r="Q746" s="261">
        <f>IFERROR(IF(-SUM(Q$20:Q745)+Q$15&lt;0.000001,0,IF($C746&gt;='H-32A-WP06 - Debt Service'!L$24,'H-32A-WP06 - Debt Service'!L$27/12,0)),"-")</f>
        <v>0</v>
      </c>
      <c r="R746" s="261">
        <f>IFERROR(IF(-SUM(R$20:R745)+R$15&lt;0.000001,0,IF($C746&gt;='H-32A-WP06 - Debt Service'!S$24,'H-32A-WP06 - Debt Service'!S$27/12,0)),"-")</f>
        <v>0</v>
      </c>
      <c r="S746" s="261">
        <f>IFERROR(IF(-SUM(S$20:S745)+S$15&lt;0.000001,0,IF($C746&gt;='H-32A-WP06 - Debt Service'!O$24,'H-32A-WP06 - Debt Service'!O$27/12,0)),"-")</f>
        <v>0</v>
      </c>
      <c r="T746" s="261">
        <f>IFERROR(IF(-SUM(T$20:T745)+T$15&lt;0.000001,0,IF($C746&gt;='H-32A-WP06 - Debt Service'!#REF!,'H-32A-WP06 - Debt Service'!#REF!/12,0)),"-")</f>
        <v>0</v>
      </c>
      <c r="U746" s="261">
        <f>IFERROR(IF(-SUM(U$20:U745)+U$15&lt;0.000001,0,IF($C746&gt;='H-32A-WP06 - Debt Service'!T$24,'H-32A-WP06 - Debt Service'!T$27/12,0)),"-")</f>
        <v>0</v>
      </c>
      <c r="V746" s="261">
        <f>IFERROR(IF(-SUM(V$20:V745)+V$15&lt;0.000001,0,IF($C746&gt;='H-32A-WP06 - Debt Service'!N$24,'H-32A-WP06 - Debt Service'!N$27/12,0)),"-")</f>
        <v>0</v>
      </c>
      <c r="W746" s="261">
        <f>IFERROR(IF(-SUM(W$20:W745)+W$15&lt;0.000001,0,IF($C746&gt;='H-32A-WP06 - Debt Service'!Q$24,'H-32A-WP06 - Debt Service'!Q$27/12,0)),"-")</f>
        <v>0</v>
      </c>
      <c r="X746" s="261">
        <f>IFERROR(IF(-SUM(X$20:X745)+X$15&lt;0.000001,0,IF($C746&gt;='H-32A-WP06 - Debt Service'!T$24,'H-32A-WP06 - Debt Service'!T$27/12,0)),"-")</f>
        <v>0</v>
      </c>
      <c r="Y746" s="261">
        <f>IFERROR(IF(-SUM(Y$20:Y745)+Y$15&lt;0.000001,0,IF($C746&gt;='H-32A-WP06 - Debt Service'!#REF!,'H-32A-WP06 - Debt Service'!#REF!/12,0)),"-")</f>
        <v>0</v>
      </c>
      <c r="Z746" s="261">
        <f>IFERROR(IF(-SUM(Z$20:Z745)+Z$15&lt;0.000001,0,IF($C746&gt;='H-32A-WP06 - Debt Service'!S$24,'H-32A-WP06 - Debt Service'!S$27/12,0)),"-")</f>
        <v>0</v>
      </c>
      <c r="AA746" s="261">
        <f>IFERROR(IF(-SUM(AA$20:AA745)+AA$15&lt;0.000001,0,IF($C746&gt;='H-32A-WP06 - Debt Service'!R$24,'H-32A-WP06 - Debt Service'!R$27/12,0)),"-")</f>
        <v>0</v>
      </c>
      <c r="AB746" s="261">
        <f>IFERROR(IF(-SUM(AB$20:AB745)+AB$15&lt;0.000001,0,IF($C746&gt;='H-32A-WP06 - Debt Service'!P$24,'H-32A-WP06 - Debt Service'!P$27/12,0)),"-")</f>
        <v>0</v>
      </c>
      <c r="AC746" s="261">
        <f>IFERROR(IF(-SUM(AC$20:AC745)+AC$15&lt;0.000001,0,IF($C746&gt;='H-32A-WP06 - Debt Service'!#REF!,'H-32A-WP06 - Debt Service'!#REF!/12,0)),"-")</f>
        <v>0</v>
      </c>
      <c r="AD746" s="261">
        <f>IFERROR(IF(-SUM(AD$20:AD745)+AD$15&lt;0.000001,0,IF($C746&gt;='H-32A-WP06 - Debt Service'!#REF!,'H-32A-WP06 - Debt Service'!#REF!/12,0)),"-")</f>
        <v>0</v>
      </c>
      <c r="AE746" s="261">
        <f>IFERROR(IF(-SUM(AE$20:AE745)+AE$15&lt;0.000001,0,IF($C746&gt;='H-32A-WP06 - Debt Service'!#REF!,'H-32A-WP06 - Debt Service'!#REF!/12,0)),"-")</f>
        <v>0</v>
      </c>
      <c r="AF746" s="261">
        <f>IFERROR(IF(-SUM(AF$20:AF745)+AF$15&lt;0.000001,0,IF($C746&gt;='H-32A-WP06 - Debt Service'!#REF!,'H-32A-WP06 - Debt Service'!#REF!/12,0)),"-")</f>
        <v>0</v>
      </c>
      <c r="AH746" s="252">
        <f t="shared" si="48"/>
        <v>2079</v>
      </c>
      <c r="AI746" s="273">
        <f t="shared" si="50"/>
        <v>65562</v>
      </c>
      <c r="AJ746" s="273"/>
      <c r="AK746" s="261" t="str">
        <f>IFERROR(IF(-SUM(AK$20:AK745)+AK$15&lt;0.000001,0,IF($C746&gt;='H-32A-WP06 - Debt Service'!AH$24,'H-32A-WP06 - Debt Service'!AH$27/12,0)),"-")</f>
        <v>-</v>
      </c>
      <c r="AL746" s="261">
        <f>IFERROR(IF(-SUM(AL$20:AL745)+AL$15&lt;0.000001,0,IF($C746&gt;='H-32A-WP06 - Debt Service'!AI$24,'H-32A-WP06 - Debt Service'!AI$27/12,0)),"-")</f>
        <v>0</v>
      </c>
      <c r="AM746" s="261">
        <f>IFERROR(IF(-SUM(AM$20:AM745)+AM$15&lt;0.000001,0,IF($C746&gt;='H-32A-WP06 - Debt Service'!AJ$24,'H-32A-WP06 - Debt Service'!AJ$27/12,0)),"-")</f>
        <v>0</v>
      </c>
      <c r="AN746" s="261">
        <f>IFERROR(IF(-SUM(AN$20:AN745)+AN$15&lt;0.000001,0,IF($C746&gt;='H-32A-WP06 - Debt Service'!AK$24,'H-32A-WP06 - Debt Service'!AK$27/12,0)),"-")</f>
        <v>0</v>
      </c>
      <c r="AO746" s="261">
        <f>IFERROR(IF(-SUM(AO$20:AO745)+AO$15&lt;0.000001,0,IF($C746&gt;='H-32A-WP06 - Debt Service'!AL$24,'H-32A-WP06 - Debt Service'!AL$27/12,0)),"-")</f>
        <v>0</v>
      </c>
      <c r="AP746" s="261">
        <f>IFERROR(IF(-SUM(AP$20:AP745)+AP$15&lt;0.000001,0,IF($C746&gt;='H-32A-WP06 - Debt Service'!AM$24,'H-32A-WP06 - Debt Service'!AM$27/12,0)),"-")</f>
        <v>0</v>
      </c>
      <c r="AQ746" s="261">
        <f>IFERROR(IF(-SUM(AQ$20:AQ745)+AQ$15&lt;0.000001,0,IF($C746&gt;='H-32A-WP06 - Debt Service'!AN$24,'H-32A-WP06 - Debt Service'!AN$27/12,0)),"-")</f>
        <v>0</v>
      </c>
      <c r="AR746" s="261">
        <f>IFERROR(IF(-SUM(AR$20:AR745)+AR$15&lt;0.000001,0,IF($C746&gt;='H-32A-WP06 - Debt Service'!AO$24,'H-32A-WP06 - Debt Service'!AO$27/12,0)),"-")</f>
        <v>0</v>
      </c>
      <c r="AS746" s="261">
        <f>IFERROR(IF(-SUM(AS$20:AS745)+AS$15&lt;0.000001,0,IF($C746&gt;='H-32A-WP06 - Debt Service'!AP$24,'H-32A-WP06 - Debt Service'!AP$27/12,0)),"-")</f>
        <v>0</v>
      </c>
      <c r="AT746" s="261">
        <f>IFERROR(IF(-SUM(AT$20:AT745)+AT$15&lt;0.000001,0,IF($C746&gt;='H-32A-WP06 - Debt Service'!AQ$24,'H-32A-WP06 - Debt Service'!AQ$27/12,0)),"-")</f>
        <v>0</v>
      </c>
    </row>
    <row r="747" spans="2:46" x14ac:dyDescent="0.35">
      <c r="B747" s="252">
        <f t="shared" si="47"/>
        <v>2079</v>
      </c>
      <c r="C747" s="273">
        <f t="shared" si="49"/>
        <v>65593</v>
      </c>
      <c r="D747" s="273"/>
      <c r="E747" s="261">
        <f>IFERROR(IF(-SUM(E$20:E746)+E$15&lt;0.000001,0,IF($C747&gt;='H-32A-WP06 - Debt Service'!C$24,'H-32A-WP06 - Debt Service'!C$27/12,0)),"-")</f>
        <v>0</v>
      </c>
      <c r="F747" s="261">
        <f>IFERROR(IF(-SUM(F$20:F746)+F$15&lt;0.000001,0,IF($C747&gt;='H-32A-WP06 - Debt Service'!D$24,'H-32A-WP06 - Debt Service'!D$27/12,0)),"-")</f>
        <v>0</v>
      </c>
      <c r="G747" s="261">
        <f>IFERROR(IF(-SUM(G$20:G746)+G$15&lt;0.000001,0,IF($C747&gt;='H-32A-WP06 - Debt Service'!E$24,'H-32A-WP06 - Debt Service'!E$27/12,0)),"-")</f>
        <v>0</v>
      </c>
      <c r="H747" s="261">
        <f>IFERROR(IF(-SUM(H$20:H746)+H$15&lt;0.000001,0,IF($C747&gt;='H-32A-WP06 - Debt Service'!F$24,'H-32A-WP06 - Debt Service'!F$27/12,0)),"-")</f>
        <v>0</v>
      </c>
      <c r="I747" s="261">
        <f>IFERROR(IF(-SUM(I$20:I746)+I$15&lt;0.000001,0,IF($C747&gt;='H-32A-WP06 - Debt Service'!G$24,'H-32A-WP06 - Debt Service'!G$27/12,0)),"-")</f>
        <v>0</v>
      </c>
      <c r="J747" s="261">
        <f>IFERROR(IF(-SUM(J$20:J746)+J$15&lt;0.000001,0,IF($C747&gt;='H-32A-WP06 - Debt Service'!H$24,'H-32A-WP06 - Debt Service'!H$27/12,0)),"-")</f>
        <v>0</v>
      </c>
      <c r="K747" s="261">
        <f>IFERROR(IF(-SUM(K$20:K746)+K$15&lt;0.000001,0,IF($C747&gt;='H-32A-WP06 - Debt Service'!I$24,'H-32A-WP06 - Debt Service'!I$27/12,0)),"-")</f>
        <v>0</v>
      </c>
      <c r="L747" s="261">
        <f>IFERROR(IF(-SUM(L$20:L746)+L$15&lt;0.000001,0,IF($C747&gt;='H-32A-WP06 - Debt Service'!J$24,'H-32A-WP06 - Debt Service'!J$27/12,0)),"-")</f>
        <v>0</v>
      </c>
      <c r="M747" s="261">
        <f>IFERROR(IF(-SUM(M$20:M746)+M$15&lt;0.000001,0,IF($C747&gt;='H-32A-WP06 - Debt Service'!K$24,'H-32A-WP06 - Debt Service'!K$27/12,0)),"-")</f>
        <v>0</v>
      </c>
      <c r="N747" s="261"/>
      <c r="O747" s="261"/>
      <c r="P747" s="261">
        <f>IFERROR(IF(-SUM(P$20:P746)+P$15&lt;0.000001,0,IF($C747&gt;='H-32A-WP06 - Debt Service'!M$24,'H-32A-WP06 - Debt Service'!M$27/12,0)),"-")</f>
        <v>0</v>
      </c>
      <c r="Q747" s="261">
        <f>IFERROR(IF(-SUM(Q$20:Q746)+Q$15&lt;0.000001,0,IF($C747&gt;='H-32A-WP06 - Debt Service'!L$24,'H-32A-WP06 - Debt Service'!L$27/12,0)),"-")</f>
        <v>0</v>
      </c>
      <c r="R747" s="261">
        <f>IFERROR(IF(-SUM(R$20:R746)+R$15&lt;0.000001,0,IF($C747&gt;='H-32A-WP06 - Debt Service'!S$24,'H-32A-WP06 - Debt Service'!S$27/12,0)),"-")</f>
        <v>0</v>
      </c>
      <c r="S747" s="261">
        <f>IFERROR(IF(-SUM(S$20:S746)+S$15&lt;0.000001,0,IF($C747&gt;='H-32A-WP06 - Debt Service'!O$24,'H-32A-WP06 - Debt Service'!O$27/12,0)),"-")</f>
        <v>0</v>
      </c>
      <c r="T747" s="261">
        <f>IFERROR(IF(-SUM(T$20:T746)+T$15&lt;0.000001,0,IF($C747&gt;='H-32A-WP06 - Debt Service'!#REF!,'H-32A-WP06 - Debt Service'!#REF!/12,0)),"-")</f>
        <v>0</v>
      </c>
      <c r="U747" s="261">
        <f>IFERROR(IF(-SUM(U$20:U746)+U$15&lt;0.000001,0,IF($C747&gt;='H-32A-WP06 - Debt Service'!T$24,'H-32A-WP06 - Debt Service'!T$27/12,0)),"-")</f>
        <v>0</v>
      </c>
      <c r="V747" s="261">
        <f>IFERROR(IF(-SUM(V$20:V746)+V$15&lt;0.000001,0,IF($C747&gt;='H-32A-WP06 - Debt Service'!N$24,'H-32A-WP06 - Debt Service'!N$27/12,0)),"-")</f>
        <v>0</v>
      </c>
      <c r="W747" s="261">
        <f>IFERROR(IF(-SUM(W$20:W746)+W$15&lt;0.000001,0,IF($C747&gt;='H-32A-WP06 - Debt Service'!Q$24,'H-32A-WP06 - Debt Service'!Q$27/12,0)),"-")</f>
        <v>0</v>
      </c>
      <c r="X747" s="261">
        <f>IFERROR(IF(-SUM(X$20:X746)+X$15&lt;0.000001,0,IF($C747&gt;='H-32A-WP06 - Debt Service'!T$24,'H-32A-WP06 - Debt Service'!T$27/12,0)),"-")</f>
        <v>0</v>
      </c>
      <c r="Y747" s="261">
        <f>IFERROR(IF(-SUM(Y$20:Y746)+Y$15&lt;0.000001,0,IF($C747&gt;='H-32A-WP06 - Debt Service'!#REF!,'H-32A-WP06 - Debt Service'!#REF!/12,0)),"-")</f>
        <v>0</v>
      </c>
      <c r="Z747" s="261">
        <f>IFERROR(IF(-SUM(Z$20:Z746)+Z$15&lt;0.000001,0,IF($C747&gt;='H-32A-WP06 - Debt Service'!S$24,'H-32A-WP06 - Debt Service'!S$27/12,0)),"-")</f>
        <v>0</v>
      </c>
      <c r="AA747" s="261">
        <f>IFERROR(IF(-SUM(AA$20:AA746)+AA$15&lt;0.000001,0,IF($C747&gt;='H-32A-WP06 - Debt Service'!R$24,'H-32A-WP06 - Debt Service'!R$27/12,0)),"-")</f>
        <v>0</v>
      </c>
      <c r="AB747" s="261">
        <f>IFERROR(IF(-SUM(AB$20:AB746)+AB$15&lt;0.000001,0,IF($C747&gt;='H-32A-WP06 - Debt Service'!P$24,'H-32A-WP06 - Debt Service'!P$27/12,0)),"-")</f>
        <v>0</v>
      </c>
      <c r="AC747" s="261">
        <f>IFERROR(IF(-SUM(AC$20:AC746)+AC$15&lt;0.000001,0,IF($C747&gt;='H-32A-WP06 - Debt Service'!#REF!,'H-32A-WP06 - Debt Service'!#REF!/12,0)),"-")</f>
        <v>0</v>
      </c>
      <c r="AD747" s="261">
        <f>IFERROR(IF(-SUM(AD$20:AD746)+AD$15&lt;0.000001,0,IF($C747&gt;='H-32A-WP06 - Debt Service'!#REF!,'H-32A-WP06 - Debt Service'!#REF!/12,0)),"-")</f>
        <v>0</v>
      </c>
      <c r="AE747" s="261">
        <f>IFERROR(IF(-SUM(AE$20:AE746)+AE$15&lt;0.000001,0,IF($C747&gt;='H-32A-WP06 - Debt Service'!#REF!,'H-32A-WP06 - Debt Service'!#REF!/12,0)),"-")</f>
        <v>0</v>
      </c>
      <c r="AF747" s="261">
        <f>IFERROR(IF(-SUM(AF$20:AF746)+AF$15&lt;0.000001,0,IF($C747&gt;='H-32A-WP06 - Debt Service'!#REF!,'H-32A-WP06 - Debt Service'!#REF!/12,0)),"-")</f>
        <v>0</v>
      </c>
      <c r="AH747" s="252">
        <f t="shared" si="48"/>
        <v>2079</v>
      </c>
      <c r="AI747" s="273">
        <f t="shared" si="50"/>
        <v>65593</v>
      </c>
      <c r="AJ747" s="273"/>
      <c r="AK747" s="261" t="str">
        <f>IFERROR(IF(-SUM(AK$20:AK746)+AK$15&lt;0.000001,0,IF($C747&gt;='H-32A-WP06 - Debt Service'!AH$24,'H-32A-WP06 - Debt Service'!AH$27/12,0)),"-")</f>
        <v>-</v>
      </c>
      <c r="AL747" s="261">
        <f>IFERROR(IF(-SUM(AL$20:AL746)+AL$15&lt;0.000001,0,IF($C747&gt;='H-32A-WP06 - Debt Service'!AI$24,'H-32A-WP06 - Debt Service'!AI$27/12,0)),"-")</f>
        <v>0</v>
      </c>
      <c r="AM747" s="261">
        <f>IFERROR(IF(-SUM(AM$20:AM746)+AM$15&lt;0.000001,0,IF($C747&gt;='H-32A-WP06 - Debt Service'!AJ$24,'H-32A-WP06 - Debt Service'!AJ$27/12,0)),"-")</f>
        <v>0</v>
      </c>
      <c r="AN747" s="261">
        <f>IFERROR(IF(-SUM(AN$20:AN746)+AN$15&lt;0.000001,0,IF($C747&gt;='H-32A-WP06 - Debt Service'!AK$24,'H-32A-WP06 - Debt Service'!AK$27/12,0)),"-")</f>
        <v>0</v>
      </c>
      <c r="AO747" s="261">
        <f>IFERROR(IF(-SUM(AO$20:AO746)+AO$15&lt;0.000001,0,IF($C747&gt;='H-32A-WP06 - Debt Service'!AL$24,'H-32A-WP06 - Debt Service'!AL$27/12,0)),"-")</f>
        <v>0</v>
      </c>
      <c r="AP747" s="261">
        <f>IFERROR(IF(-SUM(AP$20:AP746)+AP$15&lt;0.000001,0,IF($C747&gt;='H-32A-WP06 - Debt Service'!AM$24,'H-32A-WP06 - Debt Service'!AM$27/12,0)),"-")</f>
        <v>0</v>
      </c>
      <c r="AQ747" s="261">
        <f>IFERROR(IF(-SUM(AQ$20:AQ746)+AQ$15&lt;0.000001,0,IF($C747&gt;='H-32A-WP06 - Debt Service'!AN$24,'H-32A-WP06 - Debt Service'!AN$27/12,0)),"-")</f>
        <v>0</v>
      </c>
      <c r="AR747" s="261">
        <f>IFERROR(IF(-SUM(AR$20:AR746)+AR$15&lt;0.000001,0,IF($C747&gt;='H-32A-WP06 - Debt Service'!AO$24,'H-32A-WP06 - Debt Service'!AO$27/12,0)),"-")</f>
        <v>0</v>
      </c>
      <c r="AS747" s="261">
        <f>IFERROR(IF(-SUM(AS$20:AS746)+AS$15&lt;0.000001,0,IF($C747&gt;='H-32A-WP06 - Debt Service'!AP$24,'H-32A-WP06 - Debt Service'!AP$27/12,0)),"-")</f>
        <v>0</v>
      </c>
      <c r="AT747" s="261">
        <f>IFERROR(IF(-SUM(AT$20:AT746)+AT$15&lt;0.000001,0,IF($C747&gt;='H-32A-WP06 - Debt Service'!AQ$24,'H-32A-WP06 - Debt Service'!AQ$27/12,0)),"-")</f>
        <v>0</v>
      </c>
    </row>
    <row r="748" spans="2:46" x14ac:dyDescent="0.35">
      <c r="B748" s="252">
        <f t="shared" si="47"/>
        <v>2079</v>
      </c>
      <c r="C748" s="273">
        <f t="shared" si="49"/>
        <v>65624</v>
      </c>
      <c r="D748" s="273"/>
      <c r="E748" s="261">
        <f>IFERROR(IF(-SUM(E$20:E747)+E$15&lt;0.000001,0,IF($C748&gt;='H-32A-WP06 - Debt Service'!C$24,'H-32A-WP06 - Debt Service'!C$27/12,0)),"-")</f>
        <v>0</v>
      </c>
      <c r="F748" s="261">
        <f>IFERROR(IF(-SUM(F$20:F747)+F$15&lt;0.000001,0,IF($C748&gt;='H-32A-WP06 - Debt Service'!D$24,'H-32A-WP06 - Debt Service'!D$27/12,0)),"-")</f>
        <v>0</v>
      </c>
      <c r="G748" s="261">
        <f>IFERROR(IF(-SUM(G$20:G747)+G$15&lt;0.000001,0,IF($C748&gt;='H-32A-WP06 - Debt Service'!E$24,'H-32A-WP06 - Debt Service'!E$27/12,0)),"-")</f>
        <v>0</v>
      </c>
      <c r="H748" s="261">
        <f>IFERROR(IF(-SUM(H$20:H747)+H$15&lt;0.000001,0,IF($C748&gt;='H-32A-WP06 - Debt Service'!F$24,'H-32A-WP06 - Debt Service'!F$27/12,0)),"-")</f>
        <v>0</v>
      </c>
      <c r="I748" s="261">
        <f>IFERROR(IF(-SUM(I$20:I747)+I$15&lt;0.000001,0,IF($C748&gt;='H-32A-WP06 - Debt Service'!G$24,'H-32A-WP06 - Debt Service'!G$27/12,0)),"-")</f>
        <v>0</v>
      </c>
      <c r="J748" s="261">
        <f>IFERROR(IF(-SUM(J$20:J747)+J$15&lt;0.000001,0,IF($C748&gt;='H-32A-WP06 - Debt Service'!H$24,'H-32A-WP06 - Debt Service'!H$27/12,0)),"-")</f>
        <v>0</v>
      </c>
      <c r="K748" s="261">
        <f>IFERROR(IF(-SUM(K$20:K747)+K$15&lt;0.000001,0,IF($C748&gt;='H-32A-WP06 - Debt Service'!I$24,'H-32A-WP06 - Debt Service'!I$27/12,0)),"-")</f>
        <v>0</v>
      </c>
      <c r="L748" s="261">
        <f>IFERROR(IF(-SUM(L$20:L747)+L$15&lt;0.000001,0,IF($C748&gt;='H-32A-WP06 - Debt Service'!J$24,'H-32A-WP06 - Debt Service'!J$27/12,0)),"-")</f>
        <v>0</v>
      </c>
      <c r="M748" s="261">
        <f>IFERROR(IF(-SUM(M$20:M747)+M$15&lt;0.000001,0,IF($C748&gt;='H-32A-WP06 - Debt Service'!K$24,'H-32A-WP06 - Debt Service'!K$27/12,0)),"-")</f>
        <v>0</v>
      </c>
      <c r="N748" s="261"/>
      <c r="O748" s="261"/>
      <c r="P748" s="261">
        <f>IFERROR(IF(-SUM(P$20:P747)+P$15&lt;0.000001,0,IF($C748&gt;='H-32A-WP06 - Debt Service'!M$24,'H-32A-WP06 - Debt Service'!M$27/12,0)),"-")</f>
        <v>0</v>
      </c>
      <c r="Q748" s="261">
        <f>IFERROR(IF(-SUM(Q$20:Q747)+Q$15&lt;0.000001,0,IF($C748&gt;='H-32A-WP06 - Debt Service'!L$24,'H-32A-WP06 - Debt Service'!L$27/12,0)),"-")</f>
        <v>0</v>
      </c>
      <c r="R748" s="261">
        <f>IFERROR(IF(-SUM(R$20:R747)+R$15&lt;0.000001,0,IF($C748&gt;='H-32A-WP06 - Debt Service'!S$24,'H-32A-WP06 - Debt Service'!S$27/12,0)),"-")</f>
        <v>0</v>
      </c>
      <c r="S748" s="261">
        <f>IFERROR(IF(-SUM(S$20:S747)+S$15&lt;0.000001,0,IF($C748&gt;='H-32A-WP06 - Debt Service'!O$24,'H-32A-WP06 - Debt Service'!O$27/12,0)),"-")</f>
        <v>0</v>
      </c>
      <c r="T748" s="261">
        <f>IFERROR(IF(-SUM(T$20:T747)+T$15&lt;0.000001,0,IF($C748&gt;='H-32A-WP06 - Debt Service'!#REF!,'H-32A-WP06 - Debt Service'!#REF!/12,0)),"-")</f>
        <v>0</v>
      </c>
      <c r="U748" s="261">
        <f>IFERROR(IF(-SUM(U$20:U747)+U$15&lt;0.000001,0,IF($C748&gt;='H-32A-WP06 - Debt Service'!T$24,'H-32A-WP06 - Debt Service'!T$27/12,0)),"-")</f>
        <v>0</v>
      </c>
      <c r="V748" s="261">
        <f>IFERROR(IF(-SUM(V$20:V747)+V$15&lt;0.000001,0,IF($C748&gt;='H-32A-WP06 - Debt Service'!N$24,'H-32A-WP06 - Debt Service'!N$27/12,0)),"-")</f>
        <v>0</v>
      </c>
      <c r="W748" s="261">
        <f>IFERROR(IF(-SUM(W$20:W747)+W$15&lt;0.000001,0,IF($C748&gt;='H-32A-WP06 - Debt Service'!Q$24,'H-32A-WP06 - Debt Service'!Q$27/12,0)),"-")</f>
        <v>0</v>
      </c>
      <c r="X748" s="261">
        <f>IFERROR(IF(-SUM(X$20:X747)+X$15&lt;0.000001,0,IF($C748&gt;='H-32A-WP06 - Debt Service'!T$24,'H-32A-WP06 - Debt Service'!T$27/12,0)),"-")</f>
        <v>0</v>
      </c>
      <c r="Y748" s="261">
        <f>IFERROR(IF(-SUM(Y$20:Y747)+Y$15&lt;0.000001,0,IF($C748&gt;='H-32A-WP06 - Debt Service'!#REF!,'H-32A-WP06 - Debt Service'!#REF!/12,0)),"-")</f>
        <v>0</v>
      </c>
      <c r="Z748" s="261">
        <f>IFERROR(IF(-SUM(Z$20:Z747)+Z$15&lt;0.000001,0,IF($C748&gt;='H-32A-WP06 - Debt Service'!S$24,'H-32A-WP06 - Debt Service'!S$27/12,0)),"-")</f>
        <v>0</v>
      </c>
      <c r="AA748" s="261">
        <f>IFERROR(IF(-SUM(AA$20:AA747)+AA$15&lt;0.000001,0,IF($C748&gt;='H-32A-WP06 - Debt Service'!R$24,'H-32A-WP06 - Debt Service'!R$27/12,0)),"-")</f>
        <v>0</v>
      </c>
      <c r="AB748" s="261">
        <f>IFERROR(IF(-SUM(AB$20:AB747)+AB$15&lt;0.000001,0,IF($C748&gt;='H-32A-WP06 - Debt Service'!P$24,'H-32A-WP06 - Debt Service'!P$27/12,0)),"-")</f>
        <v>0</v>
      </c>
      <c r="AC748" s="261">
        <f>IFERROR(IF(-SUM(AC$20:AC747)+AC$15&lt;0.000001,0,IF($C748&gt;='H-32A-WP06 - Debt Service'!#REF!,'H-32A-WP06 - Debt Service'!#REF!/12,0)),"-")</f>
        <v>0</v>
      </c>
      <c r="AD748" s="261">
        <f>IFERROR(IF(-SUM(AD$20:AD747)+AD$15&lt;0.000001,0,IF($C748&gt;='H-32A-WP06 - Debt Service'!#REF!,'H-32A-WP06 - Debt Service'!#REF!/12,0)),"-")</f>
        <v>0</v>
      </c>
      <c r="AE748" s="261">
        <f>IFERROR(IF(-SUM(AE$20:AE747)+AE$15&lt;0.000001,0,IF($C748&gt;='H-32A-WP06 - Debt Service'!#REF!,'H-32A-WP06 - Debt Service'!#REF!/12,0)),"-")</f>
        <v>0</v>
      </c>
      <c r="AF748" s="261">
        <f>IFERROR(IF(-SUM(AF$20:AF747)+AF$15&lt;0.000001,0,IF($C748&gt;='H-32A-WP06 - Debt Service'!#REF!,'H-32A-WP06 - Debt Service'!#REF!/12,0)),"-")</f>
        <v>0</v>
      </c>
      <c r="AH748" s="252">
        <f t="shared" si="48"/>
        <v>2079</v>
      </c>
      <c r="AI748" s="273">
        <f t="shared" si="50"/>
        <v>65624</v>
      </c>
      <c r="AJ748" s="273"/>
      <c r="AK748" s="261" t="str">
        <f>IFERROR(IF(-SUM(AK$20:AK747)+AK$15&lt;0.000001,0,IF($C748&gt;='H-32A-WP06 - Debt Service'!AH$24,'H-32A-WP06 - Debt Service'!AH$27/12,0)),"-")</f>
        <v>-</v>
      </c>
      <c r="AL748" s="261">
        <f>IFERROR(IF(-SUM(AL$20:AL747)+AL$15&lt;0.000001,0,IF($C748&gt;='H-32A-WP06 - Debt Service'!AI$24,'H-32A-WP06 - Debt Service'!AI$27/12,0)),"-")</f>
        <v>0</v>
      </c>
      <c r="AM748" s="261">
        <f>IFERROR(IF(-SUM(AM$20:AM747)+AM$15&lt;0.000001,0,IF($C748&gt;='H-32A-WP06 - Debt Service'!AJ$24,'H-32A-WP06 - Debt Service'!AJ$27/12,0)),"-")</f>
        <v>0</v>
      </c>
      <c r="AN748" s="261">
        <f>IFERROR(IF(-SUM(AN$20:AN747)+AN$15&lt;0.000001,0,IF($C748&gt;='H-32A-WP06 - Debt Service'!AK$24,'H-32A-WP06 - Debt Service'!AK$27/12,0)),"-")</f>
        <v>0</v>
      </c>
      <c r="AO748" s="261">
        <f>IFERROR(IF(-SUM(AO$20:AO747)+AO$15&lt;0.000001,0,IF($C748&gt;='H-32A-WP06 - Debt Service'!AL$24,'H-32A-WP06 - Debt Service'!AL$27/12,0)),"-")</f>
        <v>0</v>
      </c>
      <c r="AP748" s="261">
        <f>IFERROR(IF(-SUM(AP$20:AP747)+AP$15&lt;0.000001,0,IF($C748&gt;='H-32A-WP06 - Debt Service'!AM$24,'H-32A-WP06 - Debt Service'!AM$27/12,0)),"-")</f>
        <v>0</v>
      </c>
      <c r="AQ748" s="261">
        <f>IFERROR(IF(-SUM(AQ$20:AQ747)+AQ$15&lt;0.000001,0,IF($C748&gt;='H-32A-WP06 - Debt Service'!AN$24,'H-32A-WP06 - Debt Service'!AN$27/12,0)),"-")</f>
        <v>0</v>
      </c>
      <c r="AR748" s="261">
        <f>IFERROR(IF(-SUM(AR$20:AR747)+AR$15&lt;0.000001,0,IF($C748&gt;='H-32A-WP06 - Debt Service'!AO$24,'H-32A-WP06 - Debt Service'!AO$27/12,0)),"-")</f>
        <v>0</v>
      </c>
      <c r="AS748" s="261">
        <f>IFERROR(IF(-SUM(AS$20:AS747)+AS$15&lt;0.000001,0,IF($C748&gt;='H-32A-WP06 - Debt Service'!AP$24,'H-32A-WP06 - Debt Service'!AP$27/12,0)),"-")</f>
        <v>0</v>
      </c>
      <c r="AT748" s="261">
        <f>IFERROR(IF(-SUM(AT$20:AT747)+AT$15&lt;0.000001,0,IF($C748&gt;='H-32A-WP06 - Debt Service'!AQ$24,'H-32A-WP06 - Debt Service'!AQ$27/12,0)),"-")</f>
        <v>0</v>
      </c>
    </row>
    <row r="749" spans="2:46" x14ac:dyDescent="0.35">
      <c r="B749" s="252">
        <f t="shared" si="47"/>
        <v>2079</v>
      </c>
      <c r="C749" s="273">
        <f t="shared" si="49"/>
        <v>65654</v>
      </c>
      <c r="D749" s="273"/>
      <c r="E749" s="261">
        <f>IFERROR(IF(-SUM(E$20:E748)+E$15&lt;0.000001,0,IF($C749&gt;='H-32A-WP06 - Debt Service'!C$24,'H-32A-WP06 - Debt Service'!C$27/12,0)),"-")</f>
        <v>0</v>
      </c>
      <c r="F749" s="261">
        <f>IFERROR(IF(-SUM(F$20:F748)+F$15&lt;0.000001,0,IF($C749&gt;='H-32A-WP06 - Debt Service'!D$24,'H-32A-WP06 - Debt Service'!D$27/12,0)),"-")</f>
        <v>0</v>
      </c>
      <c r="G749" s="261">
        <f>IFERROR(IF(-SUM(G$20:G748)+G$15&lt;0.000001,0,IF($C749&gt;='H-32A-WP06 - Debt Service'!E$24,'H-32A-WP06 - Debt Service'!E$27/12,0)),"-")</f>
        <v>0</v>
      </c>
      <c r="H749" s="261">
        <f>IFERROR(IF(-SUM(H$20:H748)+H$15&lt;0.000001,0,IF($C749&gt;='H-32A-WP06 - Debt Service'!F$24,'H-32A-WP06 - Debt Service'!F$27/12,0)),"-")</f>
        <v>0</v>
      </c>
      <c r="I749" s="261">
        <f>IFERROR(IF(-SUM(I$20:I748)+I$15&lt;0.000001,0,IF($C749&gt;='H-32A-WP06 - Debt Service'!G$24,'H-32A-WP06 - Debt Service'!G$27/12,0)),"-")</f>
        <v>0</v>
      </c>
      <c r="J749" s="261">
        <f>IFERROR(IF(-SUM(J$20:J748)+J$15&lt;0.000001,0,IF($C749&gt;='H-32A-WP06 - Debt Service'!H$24,'H-32A-WP06 - Debt Service'!H$27/12,0)),"-")</f>
        <v>0</v>
      </c>
      <c r="K749" s="261">
        <f>IFERROR(IF(-SUM(K$20:K748)+K$15&lt;0.000001,0,IF($C749&gt;='H-32A-WP06 - Debt Service'!I$24,'H-32A-WP06 - Debt Service'!I$27/12,0)),"-")</f>
        <v>0</v>
      </c>
      <c r="L749" s="261">
        <f>IFERROR(IF(-SUM(L$20:L748)+L$15&lt;0.000001,0,IF($C749&gt;='H-32A-WP06 - Debt Service'!J$24,'H-32A-WP06 - Debt Service'!J$27/12,0)),"-")</f>
        <v>0</v>
      </c>
      <c r="M749" s="261">
        <f>IFERROR(IF(-SUM(M$20:M748)+M$15&lt;0.000001,0,IF($C749&gt;='H-32A-WP06 - Debt Service'!K$24,'H-32A-WP06 - Debt Service'!K$27/12,0)),"-")</f>
        <v>0</v>
      </c>
      <c r="N749" s="261"/>
      <c r="O749" s="261"/>
      <c r="P749" s="261">
        <f>IFERROR(IF(-SUM(P$20:P748)+P$15&lt;0.000001,0,IF($C749&gt;='H-32A-WP06 - Debt Service'!M$24,'H-32A-WP06 - Debt Service'!M$27/12,0)),"-")</f>
        <v>0</v>
      </c>
      <c r="Q749" s="261">
        <f>IFERROR(IF(-SUM(Q$20:Q748)+Q$15&lt;0.000001,0,IF($C749&gt;='H-32A-WP06 - Debt Service'!L$24,'H-32A-WP06 - Debt Service'!L$27/12,0)),"-")</f>
        <v>0</v>
      </c>
      <c r="R749" s="261">
        <f>IFERROR(IF(-SUM(R$20:R748)+R$15&lt;0.000001,0,IF($C749&gt;='H-32A-WP06 - Debt Service'!S$24,'H-32A-WP06 - Debt Service'!S$27/12,0)),"-")</f>
        <v>0</v>
      </c>
      <c r="S749" s="261">
        <f>IFERROR(IF(-SUM(S$20:S748)+S$15&lt;0.000001,0,IF($C749&gt;='H-32A-WP06 - Debt Service'!O$24,'H-32A-WP06 - Debt Service'!O$27/12,0)),"-")</f>
        <v>0</v>
      </c>
      <c r="T749" s="261">
        <f>IFERROR(IF(-SUM(T$20:T748)+T$15&lt;0.000001,0,IF($C749&gt;='H-32A-WP06 - Debt Service'!#REF!,'H-32A-WP06 - Debt Service'!#REF!/12,0)),"-")</f>
        <v>0</v>
      </c>
      <c r="U749" s="261">
        <f>IFERROR(IF(-SUM(U$20:U748)+U$15&lt;0.000001,0,IF($C749&gt;='H-32A-WP06 - Debt Service'!T$24,'H-32A-WP06 - Debt Service'!T$27/12,0)),"-")</f>
        <v>0</v>
      </c>
      <c r="V749" s="261">
        <f>IFERROR(IF(-SUM(V$20:V748)+V$15&lt;0.000001,0,IF($C749&gt;='H-32A-WP06 - Debt Service'!N$24,'H-32A-WP06 - Debt Service'!N$27/12,0)),"-")</f>
        <v>0</v>
      </c>
      <c r="W749" s="261">
        <f>IFERROR(IF(-SUM(W$20:W748)+W$15&lt;0.000001,0,IF($C749&gt;='H-32A-WP06 - Debt Service'!Q$24,'H-32A-WP06 - Debt Service'!Q$27/12,0)),"-")</f>
        <v>0</v>
      </c>
      <c r="X749" s="261">
        <f>IFERROR(IF(-SUM(X$20:X748)+X$15&lt;0.000001,0,IF($C749&gt;='H-32A-WP06 - Debt Service'!T$24,'H-32A-WP06 - Debt Service'!T$27/12,0)),"-")</f>
        <v>0</v>
      </c>
      <c r="Y749" s="261">
        <f>IFERROR(IF(-SUM(Y$20:Y748)+Y$15&lt;0.000001,0,IF($C749&gt;='H-32A-WP06 - Debt Service'!#REF!,'H-32A-WP06 - Debt Service'!#REF!/12,0)),"-")</f>
        <v>0</v>
      </c>
      <c r="Z749" s="261">
        <f>IFERROR(IF(-SUM(Z$20:Z748)+Z$15&lt;0.000001,0,IF($C749&gt;='H-32A-WP06 - Debt Service'!S$24,'H-32A-WP06 - Debt Service'!S$27/12,0)),"-")</f>
        <v>0</v>
      </c>
      <c r="AA749" s="261">
        <f>IFERROR(IF(-SUM(AA$20:AA748)+AA$15&lt;0.000001,0,IF($C749&gt;='H-32A-WP06 - Debt Service'!R$24,'H-32A-WP06 - Debt Service'!R$27/12,0)),"-")</f>
        <v>0</v>
      </c>
      <c r="AB749" s="261">
        <f>IFERROR(IF(-SUM(AB$20:AB748)+AB$15&lt;0.000001,0,IF($C749&gt;='H-32A-WP06 - Debt Service'!P$24,'H-32A-WP06 - Debt Service'!P$27/12,0)),"-")</f>
        <v>0</v>
      </c>
      <c r="AC749" s="261">
        <f>IFERROR(IF(-SUM(AC$20:AC748)+AC$15&lt;0.000001,0,IF($C749&gt;='H-32A-WP06 - Debt Service'!#REF!,'H-32A-WP06 - Debt Service'!#REF!/12,0)),"-")</f>
        <v>0</v>
      </c>
      <c r="AD749" s="261">
        <f>IFERROR(IF(-SUM(AD$20:AD748)+AD$15&lt;0.000001,0,IF($C749&gt;='H-32A-WP06 - Debt Service'!#REF!,'H-32A-WP06 - Debt Service'!#REF!/12,0)),"-")</f>
        <v>0</v>
      </c>
      <c r="AE749" s="261">
        <f>IFERROR(IF(-SUM(AE$20:AE748)+AE$15&lt;0.000001,0,IF($C749&gt;='H-32A-WP06 - Debt Service'!#REF!,'H-32A-WP06 - Debt Service'!#REF!/12,0)),"-")</f>
        <v>0</v>
      </c>
      <c r="AF749" s="261">
        <f>IFERROR(IF(-SUM(AF$20:AF748)+AF$15&lt;0.000001,0,IF($C749&gt;='H-32A-WP06 - Debt Service'!#REF!,'H-32A-WP06 - Debt Service'!#REF!/12,0)),"-")</f>
        <v>0</v>
      </c>
      <c r="AH749" s="252">
        <f t="shared" si="48"/>
        <v>2079</v>
      </c>
      <c r="AI749" s="273">
        <f t="shared" si="50"/>
        <v>65654</v>
      </c>
      <c r="AJ749" s="273"/>
      <c r="AK749" s="261" t="str">
        <f>IFERROR(IF(-SUM(AK$20:AK748)+AK$15&lt;0.000001,0,IF($C749&gt;='H-32A-WP06 - Debt Service'!AH$24,'H-32A-WP06 - Debt Service'!AH$27/12,0)),"-")</f>
        <v>-</v>
      </c>
      <c r="AL749" s="261">
        <f>IFERROR(IF(-SUM(AL$20:AL748)+AL$15&lt;0.000001,0,IF($C749&gt;='H-32A-WP06 - Debt Service'!AI$24,'H-32A-WP06 - Debt Service'!AI$27/12,0)),"-")</f>
        <v>0</v>
      </c>
      <c r="AM749" s="261">
        <f>IFERROR(IF(-SUM(AM$20:AM748)+AM$15&lt;0.000001,0,IF($C749&gt;='H-32A-WP06 - Debt Service'!AJ$24,'H-32A-WP06 - Debt Service'!AJ$27/12,0)),"-")</f>
        <v>0</v>
      </c>
      <c r="AN749" s="261">
        <f>IFERROR(IF(-SUM(AN$20:AN748)+AN$15&lt;0.000001,0,IF($C749&gt;='H-32A-WP06 - Debt Service'!AK$24,'H-32A-WP06 - Debt Service'!AK$27/12,0)),"-")</f>
        <v>0</v>
      </c>
      <c r="AO749" s="261">
        <f>IFERROR(IF(-SUM(AO$20:AO748)+AO$15&lt;0.000001,0,IF($C749&gt;='H-32A-WP06 - Debt Service'!AL$24,'H-32A-WP06 - Debt Service'!AL$27/12,0)),"-")</f>
        <v>0</v>
      </c>
      <c r="AP749" s="261">
        <f>IFERROR(IF(-SUM(AP$20:AP748)+AP$15&lt;0.000001,0,IF($C749&gt;='H-32A-WP06 - Debt Service'!AM$24,'H-32A-WP06 - Debt Service'!AM$27/12,0)),"-")</f>
        <v>0</v>
      </c>
      <c r="AQ749" s="261">
        <f>IFERROR(IF(-SUM(AQ$20:AQ748)+AQ$15&lt;0.000001,0,IF($C749&gt;='H-32A-WP06 - Debt Service'!AN$24,'H-32A-WP06 - Debt Service'!AN$27/12,0)),"-")</f>
        <v>0</v>
      </c>
      <c r="AR749" s="261">
        <f>IFERROR(IF(-SUM(AR$20:AR748)+AR$15&lt;0.000001,0,IF($C749&gt;='H-32A-WP06 - Debt Service'!AO$24,'H-32A-WP06 - Debt Service'!AO$27/12,0)),"-")</f>
        <v>0</v>
      </c>
      <c r="AS749" s="261">
        <f>IFERROR(IF(-SUM(AS$20:AS748)+AS$15&lt;0.000001,0,IF($C749&gt;='H-32A-WP06 - Debt Service'!AP$24,'H-32A-WP06 - Debt Service'!AP$27/12,0)),"-")</f>
        <v>0</v>
      </c>
      <c r="AT749" s="261">
        <f>IFERROR(IF(-SUM(AT$20:AT748)+AT$15&lt;0.000001,0,IF($C749&gt;='H-32A-WP06 - Debt Service'!AQ$24,'H-32A-WP06 - Debt Service'!AQ$27/12,0)),"-")</f>
        <v>0</v>
      </c>
    </row>
    <row r="750" spans="2:46" x14ac:dyDescent="0.35">
      <c r="B750" s="252">
        <f t="shared" si="47"/>
        <v>2079</v>
      </c>
      <c r="C750" s="273">
        <f t="shared" si="49"/>
        <v>65685</v>
      </c>
      <c r="D750" s="273"/>
      <c r="E750" s="261">
        <f>IFERROR(IF(-SUM(E$20:E749)+E$15&lt;0.000001,0,IF($C750&gt;='H-32A-WP06 - Debt Service'!C$24,'H-32A-WP06 - Debt Service'!C$27/12,0)),"-")</f>
        <v>0</v>
      </c>
      <c r="F750" s="261">
        <f>IFERROR(IF(-SUM(F$20:F749)+F$15&lt;0.000001,0,IF($C750&gt;='H-32A-WP06 - Debt Service'!D$24,'H-32A-WP06 - Debt Service'!D$27/12,0)),"-")</f>
        <v>0</v>
      </c>
      <c r="G750" s="261">
        <f>IFERROR(IF(-SUM(G$20:G749)+G$15&lt;0.000001,0,IF($C750&gt;='H-32A-WP06 - Debt Service'!E$24,'H-32A-WP06 - Debt Service'!E$27/12,0)),"-")</f>
        <v>0</v>
      </c>
      <c r="H750" s="261">
        <f>IFERROR(IF(-SUM(H$20:H749)+H$15&lt;0.000001,0,IF($C750&gt;='H-32A-WP06 - Debt Service'!F$24,'H-32A-WP06 - Debt Service'!F$27/12,0)),"-")</f>
        <v>0</v>
      </c>
      <c r="I750" s="261">
        <f>IFERROR(IF(-SUM(I$20:I749)+I$15&lt;0.000001,0,IF($C750&gt;='H-32A-WP06 - Debt Service'!G$24,'H-32A-WP06 - Debt Service'!G$27/12,0)),"-")</f>
        <v>0</v>
      </c>
      <c r="J750" s="261">
        <f>IFERROR(IF(-SUM(J$20:J749)+J$15&lt;0.000001,0,IF($C750&gt;='H-32A-WP06 - Debt Service'!H$24,'H-32A-WP06 - Debt Service'!H$27/12,0)),"-")</f>
        <v>0</v>
      </c>
      <c r="K750" s="261">
        <f>IFERROR(IF(-SUM(K$20:K749)+K$15&lt;0.000001,0,IF($C750&gt;='H-32A-WP06 - Debt Service'!I$24,'H-32A-WP06 - Debt Service'!I$27/12,0)),"-")</f>
        <v>0</v>
      </c>
      <c r="L750" s="261">
        <f>IFERROR(IF(-SUM(L$20:L749)+L$15&lt;0.000001,0,IF($C750&gt;='H-32A-WP06 - Debt Service'!J$24,'H-32A-WP06 - Debt Service'!J$27/12,0)),"-")</f>
        <v>0</v>
      </c>
      <c r="M750" s="261">
        <f>IFERROR(IF(-SUM(M$20:M749)+M$15&lt;0.000001,0,IF($C750&gt;='H-32A-WP06 - Debt Service'!K$24,'H-32A-WP06 - Debt Service'!K$27/12,0)),"-")</f>
        <v>0</v>
      </c>
      <c r="N750" s="261"/>
      <c r="O750" s="261"/>
      <c r="P750" s="261">
        <f>IFERROR(IF(-SUM(P$20:P749)+P$15&lt;0.000001,0,IF($C750&gt;='H-32A-WP06 - Debt Service'!M$24,'H-32A-WP06 - Debt Service'!M$27/12,0)),"-")</f>
        <v>0</v>
      </c>
      <c r="Q750" s="261">
        <f>IFERROR(IF(-SUM(Q$20:Q749)+Q$15&lt;0.000001,0,IF($C750&gt;='H-32A-WP06 - Debt Service'!L$24,'H-32A-WP06 - Debt Service'!L$27/12,0)),"-")</f>
        <v>0</v>
      </c>
      <c r="R750" s="261">
        <f>IFERROR(IF(-SUM(R$20:R749)+R$15&lt;0.000001,0,IF($C750&gt;='H-32A-WP06 - Debt Service'!S$24,'H-32A-WP06 - Debt Service'!S$27/12,0)),"-")</f>
        <v>0</v>
      </c>
      <c r="S750" s="261">
        <f>IFERROR(IF(-SUM(S$20:S749)+S$15&lt;0.000001,0,IF($C750&gt;='H-32A-WP06 - Debt Service'!O$24,'H-32A-WP06 - Debt Service'!O$27/12,0)),"-")</f>
        <v>0</v>
      </c>
      <c r="T750" s="261">
        <f>IFERROR(IF(-SUM(T$20:T749)+T$15&lt;0.000001,0,IF($C750&gt;='H-32A-WP06 - Debt Service'!#REF!,'H-32A-WP06 - Debt Service'!#REF!/12,0)),"-")</f>
        <v>0</v>
      </c>
      <c r="U750" s="261">
        <f>IFERROR(IF(-SUM(U$20:U749)+U$15&lt;0.000001,0,IF($C750&gt;='H-32A-WP06 - Debt Service'!T$24,'H-32A-WP06 - Debt Service'!T$27/12,0)),"-")</f>
        <v>0</v>
      </c>
      <c r="V750" s="261">
        <f>IFERROR(IF(-SUM(V$20:V749)+V$15&lt;0.000001,0,IF($C750&gt;='H-32A-WP06 - Debt Service'!N$24,'H-32A-WP06 - Debt Service'!N$27/12,0)),"-")</f>
        <v>0</v>
      </c>
      <c r="W750" s="261">
        <f>IFERROR(IF(-SUM(W$20:W749)+W$15&lt;0.000001,0,IF($C750&gt;='H-32A-WP06 - Debt Service'!Q$24,'H-32A-WP06 - Debt Service'!Q$27/12,0)),"-")</f>
        <v>0</v>
      </c>
      <c r="X750" s="261">
        <f>IFERROR(IF(-SUM(X$20:X749)+X$15&lt;0.000001,0,IF($C750&gt;='H-32A-WP06 - Debt Service'!T$24,'H-32A-WP06 - Debt Service'!T$27/12,0)),"-")</f>
        <v>0</v>
      </c>
      <c r="Y750" s="261">
        <f>IFERROR(IF(-SUM(Y$20:Y749)+Y$15&lt;0.000001,0,IF($C750&gt;='H-32A-WP06 - Debt Service'!#REF!,'H-32A-WP06 - Debt Service'!#REF!/12,0)),"-")</f>
        <v>0</v>
      </c>
      <c r="Z750" s="261">
        <f>IFERROR(IF(-SUM(Z$20:Z749)+Z$15&lt;0.000001,0,IF($C750&gt;='H-32A-WP06 - Debt Service'!S$24,'H-32A-WP06 - Debt Service'!S$27/12,0)),"-")</f>
        <v>0</v>
      </c>
      <c r="AA750" s="261">
        <f>IFERROR(IF(-SUM(AA$20:AA749)+AA$15&lt;0.000001,0,IF($C750&gt;='H-32A-WP06 - Debt Service'!R$24,'H-32A-WP06 - Debt Service'!R$27/12,0)),"-")</f>
        <v>0</v>
      </c>
      <c r="AB750" s="261">
        <f>IFERROR(IF(-SUM(AB$20:AB749)+AB$15&lt;0.000001,0,IF($C750&gt;='H-32A-WP06 - Debt Service'!P$24,'H-32A-WP06 - Debt Service'!P$27/12,0)),"-")</f>
        <v>0</v>
      </c>
      <c r="AC750" s="261">
        <f>IFERROR(IF(-SUM(AC$20:AC749)+AC$15&lt;0.000001,0,IF($C750&gt;='H-32A-WP06 - Debt Service'!#REF!,'H-32A-WP06 - Debt Service'!#REF!/12,0)),"-")</f>
        <v>0</v>
      </c>
      <c r="AD750" s="261">
        <f>IFERROR(IF(-SUM(AD$20:AD749)+AD$15&lt;0.000001,0,IF($C750&gt;='H-32A-WP06 - Debt Service'!#REF!,'H-32A-WP06 - Debt Service'!#REF!/12,0)),"-")</f>
        <v>0</v>
      </c>
      <c r="AE750" s="261">
        <f>IFERROR(IF(-SUM(AE$20:AE749)+AE$15&lt;0.000001,0,IF($C750&gt;='H-32A-WP06 - Debt Service'!#REF!,'H-32A-WP06 - Debt Service'!#REF!/12,0)),"-")</f>
        <v>0</v>
      </c>
      <c r="AF750" s="261">
        <f>IFERROR(IF(-SUM(AF$20:AF749)+AF$15&lt;0.000001,0,IF($C750&gt;='H-32A-WP06 - Debt Service'!#REF!,'H-32A-WP06 - Debt Service'!#REF!/12,0)),"-")</f>
        <v>0</v>
      </c>
      <c r="AH750" s="252">
        <f t="shared" si="48"/>
        <v>2079</v>
      </c>
      <c r="AI750" s="273">
        <f t="shared" si="50"/>
        <v>65685</v>
      </c>
      <c r="AJ750" s="273"/>
      <c r="AK750" s="261" t="str">
        <f>IFERROR(IF(-SUM(AK$20:AK749)+AK$15&lt;0.000001,0,IF($C750&gt;='H-32A-WP06 - Debt Service'!AH$24,'H-32A-WP06 - Debt Service'!AH$27/12,0)),"-")</f>
        <v>-</v>
      </c>
      <c r="AL750" s="261">
        <f>IFERROR(IF(-SUM(AL$20:AL749)+AL$15&lt;0.000001,0,IF($C750&gt;='H-32A-WP06 - Debt Service'!AI$24,'H-32A-WP06 - Debt Service'!AI$27/12,0)),"-")</f>
        <v>0</v>
      </c>
      <c r="AM750" s="261">
        <f>IFERROR(IF(-SUM(AM$20:AM749)+AM$15&lt;0.000001,0,IF($C750&gt;='H-32A-WP06 - Debt Service'!AJ$24,'H-32A-WP06 - Debt Service'!AJ$27/12,0)),"-")</f>
        <v>0</v>
      </c>
      <c r="AN750" s="261">
        <f>IFERROR(IF(-SUM(AN$20:AN749)+AN$15&lt;0.000001,0,IF($C750&gt;='H-32A-WP06 - Debt Service'!AK$24,'H-32A-WP06 - Debt Service'!AK$27/12,0)),"-")</f>
        <v>0</v>
      </c>
      <c r="AO750" s="261">
        <f>IFERROR(IF(-SUM(AO$20:AO749)+AO$15&lt;0.000001,0,IF($C750&gt;='H-32A-WP06 - Debt Service'!AL$24,'H-32A-WP06 - Debt Service'!AL$27/12,0)),"-")</f>
        <v>0</v>
      </c>
      <c r="AP750" s="261">
        <f>IFERROR(IF(-SUM(AP$20:AP749)+AP$15&lt;0.000001,0,IF($C750&gt;='H-32A-WP06 - Debt Service'!AM$24,'H-32A-WP06 - Debt Service'!AM$27/12,0)),"-")</f>
        <v>0</v>
      </c>
      <c r="AQ750" s="261">
        <f>IFERROR(IF(-SUM(AQ$20:AQ749)+AQ$15&lt;0.000001,0,IF($C750&gt;='H-32A-WP06 - Debt Service'!AN$24,'H-32A-WP06 - Debt Service'!AN$27/12,0)),"-")</f>
        <v>0</v>
      </c>
      <c r="AR750" s="261">
        <f>IFERROR(IF(-SUM(AR$20:AR749)+AR$15&lt;0.000001,0,IF($C750&gt;='H-32A-WP06 - Debt Service'!AO$24,'H-32A-WP06 - Debt Service'!AO$27/12,0)),"-")</f>
        <v>0</v>
      </c>
      <c r="AS750" s="261">
        <f>IFERROR(IF(-SUM(AS$20:AS749)+AS$15&lt;0.000001,0,IF($C750&gt;='H-32A-WP06 - Debt Service'!AP$24,'H-32A-WP06 - Debt Service'!AP$27/12,0)),"-")</f>
        <v>0</v>
      </c>
      <c r="AT750" s="261">
        <f>IFERROR(IF(-SUM(AT$20:AT749)+AT$15&lt;0.000001,0,IF($C750&gt;='H-32A-WP06 - Debt Service'!AQ$24,'H-32A-WP06 - Debt Service'!AQ$27/12,0)),"-")</f>
        <v>0</v>
      </c>
    </row>
    <row r="751" spans="2:46" x14ac:dyDescent="0.35">
      <c r="B751" s="252">
        <f t="shared" si="47"/>
        <v>2079</v>
      </c>
      <c r="C751" s="273">
        <f t="shared" si="49"/>
        <v>65715</v>
      </c>
      <c r="D751" s="273"/>
      <c r="E751" s="261">
        <f>IFERROR(IF(-SUM(E$20:E750)+E$15&lt;0.000001,0,IF($C751&gt;='H-32A-WP06 - Debt Service'!C$24,'H-32A-WP06 - Debt Service'!C$27/12,0)),"-")</f>
        <v>0</v>
      </c>
      <c r="F751" s="261">
        <f>IFERROR(IF(-SUM(F$20:F750)+F$15&lt;0.000001,0,IF($C751&gt;='H-32A-WP06 - Debt Service'!D$24,'H-32A-WP06 - Debt Service'!D$27/12,0)),"-")</f>
        <v>0</v>
      </c>
      <c r="G751" s="261">
        <f>IFERROR(IF(-SUM(G$20:G750)+G$15&lt;0.000001,0,IF($C751&gt;='H-32A-WP06 - Debt Service'!E$24,'H-32A-WP06 - Debt Service'!E$27/12,0)),"-")</f>
        <v>0</v>
      </c>
      <c r="H751" s="261">
        <f>IFERROR(IF(-SUM(H$20:H750)+H$15&lt;0.000001,0,IF($C751&gt;='H-32A-WP06 - Debt Service'!F$24,'H-32A-WP06 - Debt Service'!F$27/12,0)),"-")</f>
        <v>0</v>
      </c>
      <c r="I751" s="261">
        <f>IFERROR(IF(-SUM(I$20:I750)+I$15&lt;0.000001,0,IF($C751&gt;='H-32A-WP06 - Debt Service'!G$24,'H-32A-WP06 - Debt Service'!G$27/12,0)),"-")</f>
        <v>0</v>
      </c>
      <c r="J751" s="261">
        <f>IFERROR(IF(-SUM(J$20:J750)+J$15&lt;0.000001,0,IF($C751&gt;='H-32A-WP06 - Debt Service'!H$24,'H-32A-WP06 - Debt Service'!H$27/12,0)),"-")</f>
        <v>0</v>
      </c>
      <c r="K751" s="261">
        <f>IFERROR(IF(-SUM(K$20:K750)+K$15&lt;0.000001,0,IF($C751&gt;='H-32A-WP06 - Debt Service'!I$24,'H-32A-WP06 - Debt Service'!I$27/12,0)),"-")</f>
        <v>0</v>
      </c>
      <c r="L751" s="261">
        <f>IFERROR(IF(-SUM(L$20:L750)+L$15&lt;0.000001,0,IF($C751&gt;='H-32A-WP06 - Debt Service'!J$24,'H-32A-WP06 - Debt Service'!J$27/12,0)),"-")</f>
        <v>0</v>
      </c>
      <c r="M751" s="261">
        <f>IFERROR(IF(-SUM(M$20:M750)+M$15&lt;0.000001,0,IF($C751&gt;='H-32A-WP06 - Debt Service'!K$24,'H-32A-WP06 - Debt Service'!K$27/12,0)),"-")</f>
        <v>0</v>
      </c>
      <c r="N751" s="261"/>
      <c r="O751" s="261"/>
      <c r="P751" s="261">
        <f>IFERROR(IF(-SUM(P$20:P750)+P$15&lt;0.000001,0,IF($C751&gt;='H-32A-WP06 - Debt Service'!M$24,'H-32A-WP06 - Debt Service'!M$27/12,0)),"-")</f>
        <v>0</v>
      </c>
      <c r="Q751" s="261">
        <f>IFERROR(IF(-SUM(Q$20:Q750)+Q$15&lt;0.000001,0,IF($C751&gt;='H-32A-WP06 - Debt Service'!L$24,'H-32A-WP06 - Debt Service'!L$27/12,0)),"-")</f>
        <v>0</v>
      </c>
      <c r="R751" s="261">
        <f>IFERROR(IF(-SUM(R$20:R750)+R$15&lt;0.000001,0,IF($C751&gt;='H-32A-WP06 - Debt Service'!S$24,'H-32A-WP06 - Debt Service'!S$27/12,0)),"-")</f>
        <v>0</v>
      </c>
      <c r="S751" s="261">
        <f>IFERROR(IF(-SUM(S$20:S750)+S$15&lt;0.000001,0,IF($C751&gt;='H-32A-WP06 - Debt Service'!O$24,'H-32A-WP06 - Debt Service'!O$27/12,0)),"-")</f>
        <v>0</v>
      </c>
      <c r="T751" s="261">
        <f>IFERROR(IF(-SUM(T$20:T750)+T$15&lt;0.000001,0,IF($C751&gt;='H-32A-WP06 - Debt Service'!#REF!,'H-32A-WP06 - Debt Service'!#REF!/12,0)),"-")</f>
        <v>0</v>
      </c>
      <c r="U751" s="261">
        <f>IFERROR(IF(-SUM(U$20:U750)+U$15&lt;0.000001,0,IF($C751&gt;='H-32A-WP06 - Debt Service'!T$24,'H-32A-WP06 - Debt Service'!T$27/12,0)),"-")</f>
        <v>0</v>
      </c>
      <c r="V751" s="261">
        <f>IFERROR(IF(-SUM(V$20:V750)+V$15&lt;0.000001,0,IF($C751&gt;='H-32A-WP06 - Debt Service'!N$24,'H-32A-WP06 - Debt Service'!N$27/12,0)),"-")</f>
        <v>0</v>
      </c>
      <c r="W751" s="261">
        <f>IFERROR(IF(-SUM(W$20:W750)+W$15&lt;0.000001,0,IF($C751&gt;='H-32A-WP06 - Debt Service'!Q$24,'H-32A-WP06 - Debt Service'!Q$27/12,0)),"-")</f>
        <v>0</v>
      </c>
      <c r="X751" s="261">
        <f>IFERROR(IF(-SUM(X$20:X750)+X$15&lt;0.000001,0,IF($C751&gt;='H-32A-WP06 - Debt Service'!T$24,'H-32A-WP06 - Debt Service'!T$27/12,0)),"-")</f>
        <v>0</v>
      </c>
      <c r="Y751" s="261">
        <f>IFERROR(IF(-SUM(Y$20:Y750)+Y$15&lt;0.000001,0,IF($C751&gt;='H-32A-WP06 - Debt Service'!#REF!,'H-32A-WP06 - Debt Service'!#REF!/12,0)),"-")</f>
        <v>0</v>
      </c>
      <c r="Z751" s="261">
        <f>IFERROR(IF(-SUM(Z$20:Z750)+Z$15&lt;0.000001,0,IF($C751&gt;='H-32A-WP06 - Debt Service'!S$24,'H-32A-WP06 - Debt Service'!S$27/12,0)),"-")</f>
        <v>0</v>
      </c>
      <c r="AA751" s="261">
        <f>IFERROR(IF(-SUM(AA$20:AA750)+AA$15&lt;0.000001,0,IF($C751&gt;='H-32A-WP06 - Debt Service'!R$24,'H-32A-WP06 - Debt Service'!R$27/12,0)),"-")</f>
        <v>0</v>
      </c>
      <c r="AB751" s="261">
        <f>IFERROR(IF(-SUM(AB$20:AB750)+AB$15&lt;0.000001,0,IF($C751&gt;='H-32A-WP06 - Debt Service'!P$24,'H-32A-WP06 - Debt Service'!P$27/12,0)),"-")</f>
        <v>0</v>
      </c>
      <c r="AC751" s="261">
        <f>IFERROR(IF(-SUM(AC$20:AC750)+AC$15&lt;0.000001,0,IF($C751&gt;='H-32A-WP06 - Debt Service'!#REF!,'H-32A-WP06 - Debt Service'!#REF!/12,0)),"-")</f>
        <v>0</v>
      </c>
      <c r="AD751" s="261">
        <f>IFERROR(IF(-SUM(AD$20:AD750)+AD$15&lt;0.000001,0,IF($C751&gt;='H-32A-WP06 - Debt Service'!#REF!,'H-32A-WP06 - Debt Service'!#REF!/12,0)),"-")</f>
        <v>0</v>
      </c>
      <c r="AE751" s="261">
        <f>IFERROR(IF(-SUM(AE$20:AE750)+AE$15&lt;0.000001,0,IF($C751&gt;='H-32A-WP06 - Debt Service'!#REF!,'H-32A-WP06 - Debt Service'!#REF!/12,0)),"-")</f>
        <v>0</v>
      </c>
      <c r="AF751" s="261">
        <f>IFERROR(IF(-SUM(AF$20:AF750)+AF$15&lt;0.000001,0,IF($C751&gt;='H-32A-WP06 - Debt Service'!#REF!,'H-32A-WP06 - Debt Service'!#REF!/12,0)),"-")</f>
        <v>0</v>
      </c>
      <c r="AH751" s="252">
        <f t="shared" si="48"/>
        <v>2079</v>
      </c>
      <c r="AI751" s="273">
        <f t="shared" si="50"/>
        <v>65715</v>
      </c>
      <c r="AJ751" s="273"/>
      <c r="AK751" s="261" t="str">
        <f>IFERROR(IF(-SUM(AK$20:AK750)+AK$15&lt;0.000001,0,IF($C751&gt;='H-32A-WP06 - Debt Service'!AH$24,'H-32A-WP06 - Debt Service'!AH$27/12,0)),"-")</f>
        <v>-</v>
      </c>
      <c r="AL751" s="261">
        <f>IFERROR(IF(-SUM(AL$20:AL750)+AL$15&lt;0.000001,0,IF($C751&gt;='H-32A-WP06 - Debt Service'!AI$24,'H-32A-WP06 - Debt Service'!AI$27/12,0)),"-")</f>
        <v>0</v>
      </c>
      <c r="AM751" s="261">
        <f>IFERROR(IF(-SUM(AM$20:AM750)+AM$15&lt;0.000001,0,IF($C751&gt;='H-32A-WP06 - Debt Service'!AJ$24,'H-32A-WP06 - Debt Service'!AJ$27/12,0)),"-")</f>
        <v>0</v>
      </c>
      <c r="AN751" s="261">
        <f>IFERROR(IF(-SUM(AN$20:AN750)+AN$15&lt;0.000001,0,IF($C751&gt;='H-32A-WP06 - Debt Service'!AK$24,'H-32A-WP06 - Debt Service'!AK$27/12,0)),"-")</f>
        <v>0</v>
      </c>
      <c r="AO751" s="261">
        <f>IFERROR(IF(-SUM(AO$20:AO750)+AO$15&lt;0.000001,0,IF($C751&gt;='H-32A-WP06 - Debt Service'!AL$24,'H-32A-WP06 - Debt Service'!AL$27/12,0)),"-")</f>
        <v>0</v>
      </c>
      <c r="AP751" s="261">
        <f>IFERROR(IF(-SUM(AP$20:AP750)+AP$15&lt;0.000001,0,IF($C751&gt;='H-32A-WP06 - Debt Service'!AM$24,'H-32A-WP06 - Debt Service'!AM$27/12,0)),"-")</f>
        <v>0</v>
      </c>
      <c r="AQ751" s="261">
        <f>IFERROR(IF(-SUM(AQ$20:AQ750)+AQ$15&lt;0.000001,0,IF($C751&gt;='H-32A-WP06 - Debt Service'!AN$24,'H-32A-WP06 - Debt Service'!AN$27/12,0)),"-")</f>
        <v>0</v>
      </c>
      <c r="AR751" s="261">
        <f>IFERROR(IF(-SUM(AR$20:AR750)+AR$15&lt;0.000001,0,IF($C751&gt;='H-32A-WP06 - Debt Service'!AO$24,'H-32A-WP06 - Debt Service'!AO$27/12,0)),"-")</f>
        <v>0</v>
      </c>
      <c r="AS751" s="261">
        <f>IFERROR(IF(-SUM(AS$20:AS750)+AS$15&lt;0.000001,0,IF($C751&gt;='H-32A-WP06 - Debt Service'!AP$24,'H-32A-WP06 - Debt Service'!AP$27/12,0)),"-")</f>
        <v>0</v>
      </c>
      <c r="AT751" s="261">
        <f>IFERROR(IF(-SUM(AT$20:AT750)+AT$15&lt;0.000001,0,IF($C751&gt;='H-32A-WP06 - Debt Service'!AQ$24,'H-32A-WP06 - Debt Service'!AQ$27/12,0)),"-")</f>
        <v>0</v>
      </c>
    </row>
    <row r="752" spans="2:46" x14ac:dyDescent="0.35">
      <c r="B752" s="252">
        <f t="shared" si="47"/>
        <v>2080</v>
      </c>
      <c r="C752" s="273">
        <f t="shared" si="49"/>
        <v>65746</v>
      </c>
      <c r="D752" s="273"/>
      <c r="E752" s="261">
        <f>IFERROR(IF(-SUM(E$20:E751)+E$15&lt;0.000001,0,IF($C752&gt;='H-32A-WP06 - Debt Service'!C$24,'H-32A-WP06 - Debt Service'!C$27/12,0)),"-")</f>
        <v>0</v>
      </c>
      <c r="F752" s="261">
        <f>IFERROR(IF(-SUM(F$20:F751)+F$15&lt;0.000001,0,IF($C752&gt;='H-32A-WP06 - Debt Service'!D$24,'H-32A-WP06 - Debt Service'!D$27/12,0)),"-")</f>
        <v>0</v>
      </c>
      <c r="G752" s="261">
        <f>IFERROR(IF(-SUM(G$20:G751)+G$15&lt;0.000001,0,IF($C752&gt;='H-32A-WP06 - Debt Service'!E$24,'H-32A-WP06 - Debt Service'!E$27/12,0)),"-")</f>
        <v>0</v>
      </c>
      <c r="H752" s="261">
        <f>IFERROR(IF(-SUM(H$20:H751)+H$15&lt;0.000001,0,IF($C752&gt;='H-32A-WP06 - Debt Service'!F$24,'H-32A-WP06 - Debt Service'!F$27/12,0)),"-")</f>
        <v>0</v>
      </c>
      <c r="I752" s="261">
        <f>IFERROR(IF(-SUM(I$20:I751)+I$15&lt;0.000001,0,IF($C752&gt;='H-32A-WP06 - Debt Service'!G$24,'H-32A-WP06 - Debt Service'!G$27/12,0)),"-")</f>
        <v>0</v>
      </c>
      <c r="J752" s="261">
        <f>IFERROR(IF(-SUM(J$20:J751)+J$15&lt;0.000001,0,IF($C752&gt;='H-32A-WP06 - Debt Service'!H$24,'H-32A-WP06 - Debt Service'!H$27/12,0)),"-")</f>
        <v>0</v>
      </c>
      <c r="K752" s="261">
        <f>IFERROR(IF(-SUM(K$20:K751)+K$15&lt;0.000001,0,IF($C752&gt;='H-32A-WP06 - Debt Service'!I$24,'H-32A-WP06 - Debt Service'!I$27/12,0)),"-")</f>
        <v>0</v>
      </c>
      <c r="L752" s="261">
        <f>IFERROR(IF(-SUM(L$20:L751)+L$15&lt;0.000001,0,IF($C752&gt;='H-32A-WP06 - Debt Service'!J$24,'H-32A-WP06 - Debt Service'!J$27/12,0)),"-")</f>
        <v>0</v>
      </c>
      <c r="M752" s="261">
        <f>IFERROR(IF(-SUM(M$20:M751)+M$15&lt;0.000001,0,IF($C752&gt;='H-32A-WP06 - Debt Service'!K$24,'H-32A-WP06 - Debt Service'!K$27/12,0)),"-")</f>
        <v>0</v>
      </c>
      <c r="N752" s="261"/>
      <c r="O752" s="261"/>
      <c r="P752" s="261">
        <f>IFERROR(IF(-SUM(P$20:P751)+P$15&lt;0.000001,0,IF($C752&gt;='H-32A-WP06 - Debt Service'!M$24,'H-32A-WP06 - Debt Service'!M$27/12,0)),"-")</f>
        <v>0</v>
      </c>
      <c r="Q752" s="261">
        <f>IFERROR(IF(-SUM(Q$20:Q751)+Q$15&lt;0.000001,0,IF($C752&gt;='H-32A-WP06 - Debt Service'!L$24,'H-32A-WP06 - Debt Service'!L$27/12,0)),"-")</f>
        <v>0</v>
      </c>
      <c r="R752" s="261">
        <f>IFERROR(IF(-SUM(R$20:R751)+R$15&lt;0.000001,0,IF($C752&gt;='H-32A-WP06 - Debt Service'!S$24,'H-32A-WP06 - Debt Service'!S$27/12,0)),"-")</f>
        <v>0</v>
      </c>
      <c r="S752" s="261">
        <f>IFERROR(IF(-SUM(S$20:S751)+S$15&lt;0.000001,0,IF($C752&gt;='H-32A-WP06 - Debt Service'!O$24,'H-32A-WP06 - Debt Service'!O$27/12,0)),"-")</f>
        <v>0</v>
      </c>
      <c r="T752" s="261">
        <f>IFERROR(IF(-SUM(T$20:T751)+T$15&lt;0.000001,0,IF($C752&gt;='H-32A-WP06 - Debt Service'!#REF!,'H-32A-WP06 - Debt Service'!#REF!/12,0)),"-")</f>
        <v>0</v>
      </c>
      <c r="U752" s="261">
        <f>IFERROR(IF(-SUM(U$20:U751)+U$15&lt;0.000001,0,IF($C752&gt;='H-32A-WP06 - Debt Service'!T$24,'H-32A-WP06 - Debt Service'!T$27/12,0)),"-")</f>
        <v>0</v>
      </c>
      <c r="V752" s="261">
        <f>IFERROR(IF(-SUM(V$20:V751)+V$15&lt;0.000001,0,IF($C752&gt;='H-32A-WP06 - Debt Service'!N$24,'H-32A-WP06 - Debt Service'!N$27/12,0)),"-")</f>
        <v>0</v>
      </c>
      <c r="W752" s="261">
        <f>IFERROR(IF(-SUM(W$20:W751)+W$15&lt;0.000001,0,IF($C752&gt;='H-32A-WP06 - Debt Service'!Q$24,'H-32A-WP06 - Debt Service'!Q$27/12,0)),"-")</f>
        <v>0</v>
      </c>
      <c r="X752" s="261">
        <f>IFERROR(IF(-SUM(X$20:X751)+X$15&lt;0.000001,0,IF($C752&gt;='H-32A-WP06 - Debt Service'!T$24,'H-32A-WP06 - Debt Service'!T$27/12,0)),"-")</f>
        <v>0</v>
      </c>
      <c r="Y752" s="261">
        <f>IFERROR(IF(-SUM(Y$20:Y751)+Y$15&lt;0.000001,0,IF($C752&gt;='H-32A-WP06 - Debt Service'!#REF!,'H-32A-WP06 - Debt Service'!#REF!/12,0)),"-")</f>
        <v>0</v>
      </c>
      <c r="Z752" s="261">
        <f>IFERROR(IF(-SUM(Z$20:Z751)+Z$15&lt;0.000001,0,IF($C752&gt;='H-32A-WP06 - Debt Service'!S$24,'H-32A-WP06 - Debt Service'!S$27/12,0)),"-")</f>
        <v>0</v>
      </c>
      <c r="AA752" s="261">
        <f>IFERROR(IF(-SUM(AA$20:AA751)+AA$15&lt;0.000001,0,IF($C752&gt;='H-32A-WP06 - Debt Service'!R$24,'H-32A-WP06 - Debt Service'!R$27/12,0)),"-")</f>
        <v>0</v>
      </c>
      <c r="AB752" s="261">
        <f>IFERROR(IF(-SUM(AB$20:AB751)+AB$15&lt;0.000001,0,IF($C752&gt;='H-32A-WP06 - Debt Service'!P$24,'H-32A-WP06 - Debt Service'!P$27/12,0)),"-")</f>
        <v>0</v>
      </c>
      <c r="AC752" s="261">
        <f>IFERROR(IF(-SUM(AC$20:AC751)+AC$15&lt;0.000001,0,IF($C752&gt;='H-32A-WP06 - Debt Service'!#REF!,'H-32A-WP06 - Debt Service'!#REF!/12,0)),"-")</f>
        <v>0</v>
      </c>
      <c r="AD752" s="261">
        <f>IFERROR(IF(-SUM(AD$20:AD751)+AD$15&lt;0.000001,0,IF($C752&gt;='H-32A-WP06 - Debt Service'!#REF!,'H-32A-WP06 - Debt Service'!#REF!/12,0)),"-")</f>
        <v>0</v>
      </c>
      <c r="AE752" s="261">
        <f>IFERROR(IF(-SUM(AE$20:AE751)+AE$15&lt;0.000001,0,IF($C752&gt;='H-32A-WP06 - Debt Service'!#REF!,'H-32A-WP06 - Debt Service'!#REF!/12,0)),"-")</f>
        <v>0</v>
      </c>
      <c r="AF752" s="261">
        <f>IFERROR(IF(-SUM(AF$20:AF751)+AF$15&lt;0.000001,0,IF($C752&gt;='H-32A-WP06 - Debt Service'!#REF!,'H-32A-WP06 - Debt Service'!#REF!/12,0)),"-")</f>
        <v>0</v>
      </c>
      <c r="AH752" s="252">
        <f t="shared" si="48"/>
        <v>2080</v>
      </c>
      <c r="AI752" s="273">
        <f t="shared" si="50"/>
        <v>65746</v>
      </c>
      <c r="AJ752" s="273"/>
      <c r="AK752" s="261" t="str">
        <f>IFERROR(IF(-SUM(AK$20:AK751)+AK$15&lt;0.000001,0,IF($C752&gt;='H-32A-WP06 - Debt Service'!AH$24,'H-32A-WP06 - Debt Service'!AH$27/12,0)),"-")</f>
        <v>-</v>
      </c>
      <c r="AL752" s="261">
        <f>IFERROR(IF(-SUM(AL$20:AL751)+AL$15&lt;0.000001,0,IF($C752&gt;='H-32A-WP06 - Debt Service'!AI$24,'H-32A-WP06 - Debt Service'!AI$27/12,0)),"-")</f>
        <v>0</v>
      </c>
      <c r="AM752" s="261">
        <f>IFERROR(IF(-SUM(AM$20:AM751)+AM$15&lt;0.000001,0,IF($C752&gt;='H-32A-WP06 - Debt Service'!AJ$24,'H-32A-WP06 - Debt Service'!AJ$27/12,0)),"-")</f>
        <v>0</v>
      </c>
      <c r="AN752" s="261">
        <f>IFERROR(IF(-SUM(AN$20:AN751)+AN$15&lt;0.000001,0,IF($C752&gt;='H-32A-WP06 - Debt Service'!AK$24,'H-32A-WP06 - Debt Service'!AK$27/12,0)),"-")</f>
        <v>0</v>
      </c>
      <c r="AO752" s="261">
        <f>IFERROR(IF(-SUM(AO$20:AO751)+AO$15&lt;0.000001,0,IF($C752&gt;='H-32A-WP06 - Debt Service'!AL$24,'H-32A-WP06 - Debt Service'!AL$27/12,0)),"-")</f>
        <v>0</v>
      </c>
      <c r="AP752" s="261">
        <f>IFERROR(IF(-SUM(AP$20:AP751)+AP$15&lt;0.000001,0,IF($C752&gt;='H-32A-WP06 - Debt Service'!AM$24,'H-32A-WP06 - Debt Service'!AM$27/12,0)),"-")</f>
        <v>0</v>
      </c>
      <c r="AQ752" s="261">
        <f>IFERROR(IF(-SUM(AQ$20:AQ751)+AQ$15&lt;0.000001,0,IF($C752&gt;='H-32A-WP06 - Debt Service'!AN$24,'H-32A-WP06 - Debt Service'!AN$27/12,0)),"-")</f>
        <v>0</v>
      </c>
      <c r="AR752" s="261">
        <f>IFERROR(IF(-SUM(AR$20:AR751)+AR$15&lt;0.000001,0,IF($C752&gt;='H-32A-WP06 - Debt Service'!AO$24,'H-32A-WP06 - Debt Service'!AO$27/12,0)),"-")</f>
        <v>0</v>
      </c>
      <c r="AS752" s="261">
        <f>IFERROR(IF(-SUM(AS$20:AS751)+AS$15&lt;0.000001,0,IF($C752&gt;='H-32A-WP06 - Debt Service'!AP$24,'H-32A-WP06 - Debt Service'!AP$27/12,0)),"-")</f>
        <v>0</v>
      </c>
      <c r="AT752" s="261">
        <f>IFERROR(IF(-SUM(AT$20:AT751)+AT$15&lt;0.000001,0,IF($C752&gt;='H-32A-WP06 - Debt Service'!AQ$24,'H-32A-WP06 - Debt Service'!AQ$27/12,0)),"-")</f>
        <v>0</v>
      </c>
    </row>
    <row r="753" spans="2:46" x14ac:dyDescent="0.35">
      <c r="B753" s="252">
        <f t="shared" si="47"/>
        <v>2080</v>
      </c>
      <c r="C753" s="273">
        <f t="shared" si="49"/>
        <v>65777</v>
      </c>
      <c r="D753" s="273"/>
      <c r="E753" s="261">
        <f>IFERROR(IF(-SUM(E$20:E752)+E$15&lt;0.000001,0,IF($C753&gt;='H-32A-WP06 - Debt Service'!C$24,'H-32A-WP06 - Debt Service'!C$27/12,0)),"-")</f>
        <v>0</v>
      </c>
      <c r="F753" s="261">
        <f>IFERROR(IF(-SUM(F$20:F752)+F$15&lt;0.000001,0,IF($C753&gt;='H-32A-WP06 - Debt Service'!D$24,'H-32A-WP06 - Debt Service'!D$27/12,0)),"-")</f>
        <v>0</v>
      </c>
      <c r="G753" s="261">
        <f>IFERROR(IF(-SUM(G$20:G752)+G$15&lt;0.000001,0,IF($C753&gt;='H-32A-WP06 - Debt Service'!E$24,'H-32A-WP06 - Debt Service'!E$27/12,0)),"-")</f>
        <v>0</v>
      </c>
      <c r="H753" s="261">
        <f>IFERROR(IF(-SUM(H$20:H752)+H$15&lt;0.000001,0,IF($C753&gt;='H-32A-WP06 - Debt Service'!F$24,'H-32A-WP06 - Debt Service'!F$27/12,0)),"-")</f>
        <v>0</v>
      </c>
      <c r="I753" s="261">
        <f>IFERROR(IF(-SUM(I$20:I752)+I$15&lt;0.000001,0,IF($C753&gt;='H-32A-WP06 - Debt Service'!G$24,'H-32A-WP06 - Debt Service'!G$27/12,0)),"-")</f>
        <v>0</v>
      </c>
      <c r="J753" s="261">
        <f>IFERROR(IF(-SUM(J$20:J752)+J$15&lt;0.000001,0,IF($C753&gt;='H-32A-WP06 - Debt Service'!H$24,'H-32A-WP06 - Debt Service'!H$27/12,0)),"-")</f>
        <v>0</v>
      </c>
      <c r="K753" s="261">
        <f>IFERROR(IF(-SUM(K$20:K752)+K$15&lt;0.000001,0,IF($C753&gt;='H-32A-WP06 - Debt Service'!I$24,'H-32A-WP06 - Debt Service'!I$27/12,0)),"-")</f>
        <v>0</v>
      </c>
      <c r="L753" s="261">
        <f>IFERROR(IF(-SUM(L$20:L752)+L$15&lt;0.000001,0,IF($C753&gt;='H-32A-WP06 - Debt Service'!J$24,'H-32A-WP06 - Debt Service'!J$27/12,0)),"-")</f>
        <v>0</v>
      </c>
      <c r="M753" s="261">
        <f>IFERROR(IF(-SUM(M$20:M752)+M$15&lt;0.000001,0,IF($C753&gt;='H-32A-WP06 - Debt Service'!K$24,'H-32A-WP06 - Debt Service'!K$27/12,0)),"-")</f>
        <v>0</v>
      </c>
      <c r="N753" s="261"/>
      <c r="O753" s="261"/>
      <c r="P753" s="261">
        <f>IFERROR(IF(-SUM(P$20:P752)+P$15&lt;0.000001,0,IF($C753&gt;='H-32A-WP06 - Debt Service'!M$24,'H-32A-WP06 - Debt Service'!M$27/12,0)),"-")</f>
        <v>0</v>
      </c>
      <c r="Q753" s="261">
        <f>IFERROR(IF(-SUM(Q$20:Q752)+Q$15&lt;0.000001,0,IF($C753&gt;='H-32A-WP06 - Debt Service'!L$24,'H-32A-WP06 - Debt Service'!L$27/12,0)),"-")</f>
        <v>0</v>
      </c>
      <c r="R753" s="261">
        <f>IFERROR(IF(-SUM(R$20:R752)+R$15&lt;0.000001,0,IF($C753&gt;='H-32A-WP06 - Debt Service'!S$24,'H-32A-WP06 - Debt Service'!S$27/12,0)),"-")</f>
        <v>0</v>
      </c>
      <c r="S753" s="261">
        <f>IFERROR(IF(-SUM(S$20:S752)+S$15&lt;0.000001,0,IF($C753&gt;='H-32A-WP06 - Debt Service'!O$24,'H-32A-WP06 - Debt Service'!O$27/12,0)),"-")</f>
        <v>0</v>
      </c>
      <c r="T753" s="261">
        <f>IFERROR(IF(-SUM(T$20:T752)+T$15&lt;0.000001,0,IF($C753&gt;='H-32A-WP06 - Debt Service'!#REF!,'H-32A-WP06 - Debt Service'!#REF!/12,0)),"-")</f>
        <v>0</v>
      </c>
      <c r="U753" s="261">
        <f>IFERROR(IF(-SUM(U$20:U752)+U$15&lt;0.000001,0,IF($C753&gt;='H-32A-WP06 - Debt Service'!T$24,'H-32A-WP06 - Debt Service'!T$27/12,0)),"-")</f>
        <v>0</v>
      </c>
      <c r="V753" s="261">
        <f>IFERROR(IF(-SUM(V$20:V752)+V$15&lt;0.000001,0,IF($C753&gt;='H-32A-WP06 - Debt Service'!N$24,'H-32A-WP06 - Debt Service'!N$27/12,0)),"-")</f>
        <v>0</v>
      </c>
      <c r="W753" s="261">
        <f>IFERROR(IF(-SUM(W$20:W752)+W$15&lt;0.000001,0,IF($C753&gt;='H-32A-WP06 - Debt Service'!Q$24,'H-32A-WP06 - Debt Service'!Q$27/12,0)),"-")</f>
        <v>0</v>
      </c>
      <c r="X753" s="261">
        <f>IFERROR(IF(-SUM(X$20:X752)+X$15&lt;0.000001,0,IF($C753&gt;='H-32A-WP06 - Debt Service'!T$24,'H-32A-WP06 - Debt Service'!T$27/12,0)),"-")</f>
        <v>0</v>
      </c>
      <c r="Y753" s="261">
        <f>IFERROR(IF(-SUM(Y$20:Y752)+Y$15&lt;0.000001,0,IF($C753&gt;='H-32A-WP06 - Debt Service'!#REF!,'H-32A-WP06 - Debt Service'!#REF!/12,0)),"-")</f>
        <v>0</v>
      </c>
      <c r="Z753" s="261">
        <f>IFERROR(IF(-SUM(Z$20:Z752)+Z$15&lt;0.000001,0,IF($C753&gt;='H-32A-WP06 - Debt Service'!S$24,'H-32A-WP06 - Debt Service'!S$27/12,0)),"-")</f>
        <v>0</v>
      </c>
      <c r="AA753" s="261">
        <f>IFERROR(IF(-SUM(AA$20:AA752)+AA$15&lt;0.000001,0,IF($C753&gt;='H-32A-WP06 - Debt Service'!R$24,'H-32A-WP06 - Debt Service'!R$27/12,0)),"-")</f>
        <v>0</v>
      </c>
      <c r="AB753" s="261">
        <f>IFERROR(IF(-SUM(AB$20:AB752)+AB$15&lt;0.000001,0,IF($C753&gt;='H-32A-WP06 - Debt Service'!P$24,'H-32A-WP06 - Debt Service'!P$27/12,0)),"-")</f>
        <v>0</v>
      </c>
      <c r="AC753" s="261">
        <f>IFERROR(IF(-SUM(AC$20:AC752)+AC$15&lt;0.000001,0,IF($C753&gt;='H-32A-WP06 - Debt Service'!#REF!,'H-32A-WP06 - Debt Service'!#REF!/12,0)),"-")</f>
        <v>0</v>
      </c>
      <c r="AD753" s="261">
        <f>IFERROR(IF(-SUM(AD$20:AD752)+AD$15&lt;0.000001,0,IF($C753&gt;='H-32A-WP06 - Debt Service'!#REF!,'H-32A-WP06 - Debt Service'!#REF!/12,0)),"-")</f>
        <v>0</v>
      </c>
      <c r="AE753" s="261">
        <f>IFERROR(IF(-SUM(AE$20:AE752)+AE$15&lt;0.000001,0,IF($C753&gt;='H-32A-WP06 - Debt Service'!#REF!,'H-32A-WP06 - Debt Service'!#REF!/12,0)),"-")</f>
        <v>0</v>
      </c>
      <c r="AF753" s="261">
        <f>IFERROR(IF(-SUM(AF$20:AF752)+AF$15&lt;0.000001,0,IF($C753&gt;='H-32A-WP06 - Debt Service'!#REF!,'H-32A-WP06 - Debt Service'!#REF!/12,0)),"-")</f>
        <v>0</v>
      </c>
      <c r="AH753" s="252">
        <f t="shared" si="48"/>
        <v>2080</v>
      </c>
      <c r="AI753" s="273">
        <f t="shared" si="50"/>
        <v>65777</v>
      </c>
      <c r="AJ753" s="273"/>
      <c r="AK753" s="261" t="str">
        <f>IFERROR(IF(-SUM(AK$20:AK752)+AK$15&lt;0.000001,0,IF($C753&gt;='H-32A-WP06 - Debt Service'!AH$24,'H-32A-WP06 - Debt Service'!AH$27/12,0)),"-")</f>
        <v>-</v>
      </c>
      <c r="AL753" s="261">
        <f>IFERROR(IF(-SUM(AL$20:AL752)+AL$15&lt;0.000001,0,IF($C753&gt;='H-32A-WP06 - Debt Service'!AI$24,'H-32A-WP06 - Debt Service'!AI$27/12,0)),"-")</f>
        <v>0</v>
      </c>
      <c r="AM753" s="261">
        <f>IFERROR(IF(-SUM(AM$20:AM752)+AM$15&lt;0.000001,0,IF($C753&gt;='H-32A-WP06 - Debt Service'!AJ$24,'H-32A-WP06 - Debt Service'!AJ$27/12,0)),"-")</f>
        <v>0</v>
      </c>
      <c r="AN753" s="261">
        <f>IFERROR(IF(-SUM(AN$20:AN752)+AN$15&lt;0.000001,0,IF($C753&gt;='H-32A-WP06 - Debt Service'!AK$24,'H-32A-WP06 - Debt Service'!AK$27/12,0)),"-")</f>
        <v>0</v>
      </c>
      <c r="AO753" s="261">
        <f>IFERROR(IF(-SUM(AO$20:AO752)+AO$15&lt;0.000001,0,IF($C753&gt;='H-32A-WP06 - Debt Service'!AL$24,'H-32A-WP06 - Debt Service'!AL$27/12,0)),"-")</f>
        <v>0</v>
      </c>
      <c r="AP753" s="261">
        <f>IFERROR(IF(-SUM(AP$20:AP752)+AP$15&lt;0.000001,0,IF($C753&gt;='H-32A-WP06 - Debt Service'!AM$24,'H-32A-WP06 - Debt Service'!AM$27/12,0)),"-")</f>
        <v>0</v>
      </c>
      <c r="AQ753" s="261">
        <f>IFERROR(IF(-SUM(AQ$20:AQ752)+AQ$15&lt;0.000001,0,IF($C753&gt;='H-32A-WP06 - Debt Service'!AN$24,'H-32A-WP06 - Debt Service'!AN$27/12,0)),"-")</f>
        <v>0</v>
      </c>
      <c r="AR753" s="261">
        <f>IFERROR(IF(-SUM(AR$20:AR752)+AR$15&lt;0.000001,0,IF($C753&gt;='H-32A-WP06 - Debt Service'!AO$24,'H-32A-WP06 - Debt Service'!AO$27/12,0)),"-")</f>
        <v>0</v>
      </c>
      <c r="AS753" s="261">
        <f>IFERROR(IF(-SUM(AS$20:AS752)+AS$15&lt;0.000001,0,IF($C753&gt;='H-32A-WP06 - Debt Service'!AP$24,'H-32A-WP06 - Debt Service'!AP$27/12,0)),"-")</f>
        <v>0</v>
      </c>
      <c r="AT753" s="261">
        <f>IFERROR(IF(-SUM(AT$20:AT752)+AT$15&lt;0.000001,0,IF($C753&gt;='H-32A-WP06 - Debt Service'!AQ$24,'H-32A-WP06 - Debt Service'!AQ$27/12,0)),"-")</f>
        <v>0</v>
      </c>
    </row>
    <row r="754" spans="2:46" x14ac:dyDescent="0.35">
      <c r="B754" s="252">
        <f t="shared" si="47"/>
        <v>2080</v>
      </c>
      <c r="C754" s="273">
        <f t="shared" si="49"/>
        <v>65806</v>
      </c>
      <c r="D754" s="273"/>
      <c r="E754" s="261">
        <f>IFERROR(IF(-SUM(E$20:E753)+E$15&lt;0.000001,0,IF($C754&gt;='H-32A-WP06 - Debt Service'!C$24,'H-32A-WP06 - Debt Service'!C$27/12,0)),"-")</f>
        <v>0</v>
      </c>
      <c r="F754" s="261">
        <f>IFERROR(IF(-SUM(F$20:F753)+F$15&lt;0.000001,0,IF($C754&gt;='H-32A-WP06 - Debt Service'!D$24,'H-32A-WP06 - Debt Service'!D$27/12,0)),"-")</f>
        <v>0</v>
      </c>
      <c r="G754" s="261">
        <f>IFERROR(IF(-SUM(G$20:G753)+G$15&lt;0.000001,0,IF($C754&gt;='H-32A-WP06 - Debt Service'!E$24,'H-32A-WP06 - Debt Service'!E$27/12,0)),"-")</f>
        <v>0</v>
      </c>
      <c r="H754" s="261">
        <f>IFERROR(IF(-SUM(H$20:H753)+H$15&lt;0.000001,0,IF($C754&gt;='H-32A-WP06 - Debt Service'!F$24,'H-32A-WP06 - Debt Service'!F$27/12,0)),"-")</f>
        <v>0</v>
      </c>
      <c r="I754" s="261">
        <f>IFERROR(IF(-SUM(I$20:I753)+I$15&lt;0.000001,0,IF($C754&gt;='H-32A-WP06 - Debt Service'!G$24,'H-32A-WP06 - Debt Service'!G$27/12,0)),"-")</f>
        <v>0</v>
      </c>
      <c r="J754" s="261">
        <f>IFERROR(IF(-SUM(J$20:J753)+J$15&lt;0.000001,0,IF($C754&gt;='H-32A-WP06 - Debt Service'!H$24,'H-32A-WP06 - Debt Service'!H$27/12,0)),"-")</f>
        <v>0</v>
      </c>
      <c r="K754" s="261">
        <f>IFERROR(IF(-SUM(K$20:K753)+K$15&lt;0.000001,0,IF($C754&gt;='H-32A-WP06 - Debt Service'!I$24,'H-32A-WP06 - Debt Service'!I$27/12,0)),"-")</f>
        <v>0</v>
      </c>
      <c r="L754" s="261">
        <f>IFERROR(IF(-SUM(L$20:L753)+L$15&lt;0.000001,0,IF($C754&gt;='H-32A-WP06 - Debt Service'!J$24,'H-32A-WP06 - Debt Service'!J$27/12,0)),"-")</f>
        <v>0</v>
      </c>
      <c r="M754" s="261">
        <f>IFERROR(IF(-SUM(M$20:M753)+M$15&lt;0.000001,0,IF($C754&gt;='H-32A-WP06 - Debt Service'!K$24,'H-32A-WP06 - Debt Service'!K$27/12,0)),"-")</f>
        <v>0</v>
      </c>
      <c r="N754" s="261"/>
      <c r="O754" s="261"/>
      <c r="P754" s="261">
        <f>IFERROR(IF(-SUM(P$20:P753)+P$15&lt;0.000001,0,IF($C754&gt;='H-32A-WP06 - Debt Service'!M$24,'H-32A-WP06 - Debt Service'!M$27/12,0)),"-")</f>
        <v>0</v>
      </c>
      <c r="Q754" s="261">
        <f>IFERROR(IF(-SUM(Q$20:Q753)+Q$15&lt;0.000001,0,IF($C754&gt;='H-32A-WP06 - Debt Service'!L$24,'H-32A-WP06 - Debt Service'!L$27/12,0)),"-")</f>
        <v>0</v>
      </c>
      <c r="R754" s="261">
        <f>IFERROR(IF(-SUM(R$20:R753)+R$15&lt;0.000001,0,IF($C754&gt;='H-32A-WP06 - Debt Service'!S$24,'H-32A-WP06 - Debt Service'!S$27/12,0)),"-")</f>
        <v>0</v>
      </c>
      <c r="S754" s="261">
        <f>IFERROR(IF(-SUM(S$20:S753)+S$15&lt;0.000001,0,IF($C754&gt;='H-32A-WP06 - Debt Service'!O$24,'H-32A-WP06 - Debt Service'!O$27/12,0)),"-")</f>
        <v>0</v>
      </c>
      <c r="T754" s="261">
        <f>IFERROR(IF(-SUM(T$20:T753)+T$15&lt;0.000001,0,IF($C754&gt;='H-32A-WP06 - Debt Service'!#REF!,'H-32A-WP06 - Debt Service'!#REF!/12,0)),"-")</f>
        <v>0</v>
      </c>
      <c r="U754" s="261">
        <f>IFERROR(IF(-SUM(U$20:U753)+U$15&lt;0.000001,0,IF($C754&gt;='H-32A-WP06 - Debt Service'!T$24,'H-32A-WP06 - Debt Service'!T$27/12,0)),"-")</f>
        <v>0</v>
      </c>
      <c r="V754" s="261">
        <f>IFERROR(IF(-SUM(V$20:V753)+V$15&lt;0.000001,0,IF($C754&gt;='H-32A-WP06 - Debt Service'!N$24,'H-32A-WP06 - Debt Service'!N$27/12,0)),"-")</f>
        <v>0</v>
      </c>
      <c r="W754" s="261">
        <f>IFERROR(IF(-SUM(W$20:W753)+W$15&lt;0.000001,0,IF($C754&gt;='H-32A-WP06 - Debt Service'!Q$24,'H-32A-WP06 - Debt Service'!Q$27/12,0)),"-")</f>
        <v>0</v>
      </c>
      <c r="X754" s="261">
        <f>IFERROR(IF(-SUM(X$20:X753)+X$15&lt;0.000001,0,IF($C754&gt;='H-32A-WP06 - Debt Service'!T$24,'H-32A-WP06 - Debt Service'!T$27/12,0)),"-")</f>
        <v>0</v>
      </c>
      <c r="Y754" s="261">
        <f>IFERROR(IF(-SUM(Y$20:Y753)+Y$15&lt;0.000001,0,IF($C754&gt;='H-32A-WP06 - Debt Service'!#REF!,'H-32A-WP06 - Debt Service'!#REF!/12,0)),"-")</f>
        <v>0</v>
      </c>
      <c r="Z754" s="261">
        <f>IFERROR(IF(-SUM(Z$20:Z753)+Z$15&lt;0.000001,0,IF($C754&gt;='H-32A-WP06 - Debt Service'!S$24,'H-32A-WP06 - Debt Service'!S$27/12,0)),"-")</f>
        <v>0</v>
      </c>
      <c r="AA754" s="261">
        <f>IFERROR(IF(-SUM(AA$20:AA753)+AA$15&lt;0.000001,0,IF($C754&gt;='H-32A-WP06 - Debt Service'!R$24,'H-32A-WP06 - Debt Service'!R$27/12,0)),"-")</f>
        <v>0</v>
      </c>
      <c r="AB754" s="261">
        <f>IFERROR(IF(-SUM(AB$20:AB753)+AB$15&lt;0.000001,0,IF($C754&gt;='H-32A-WP06 - Debt Service'!P$24,'H-32A-WP06 - Debt Service'!P$27/12,0)),"-")</f>
        <v>0</v>
      </c>
      <c r="AC754" s="261">
        <f>IFERROR(IF(-SUM(AC$20:AC753)+AC$15&lt;0.000001,0,IF($C754&gt;='H-32A-WP06 - Debt Service'!#REF!,'H-32A-WP06 - Debt Service'!#REF!/12,0)),"-")</f>
        <v>0</v>
      </c>
      <c r="AD754" s="261">
        <f>IFERROR(IF(-SUM(AD$20:AD753)+AD$15&lt;0.000001,0,IF($C754&gt;='H-32A-WP06 - Debt Service'!#REF!,'H-32A-WP06 - Debt Service'!#REF!/12,0)),"-")</f>
        <v>0</v>
      </c>
      <c r="AE754" s="261">
        <f>IFERROR(IF(-SUM(AE$20:AE753)+AE$15&lt;0.000001,0,IF($C754&gt;='H-32A-WP06 - Debt Service'!#REF!,'H-32A-WP06 - Debt Service'!#REF!/12,0)),"-")</f>
        <v>0</v>
      </c>
      <c r="AF754" s="261">
        <f>IFERROR(IF(-SUM(AF$20:AF753)+AF$15&lt;0.000001,0,IF($C754&gt;='H-32A-WP06 - Debt Service'!#REF!,'H-32A-WP06 - Debt Service'!#REF!/12,0)),"-")</f>
        <v>0</v>
      </c>
      <c r="AH754" s="252">
        <f t="shared" si="48"/>
        <v>2080</v>
      </c>
      <c r="AI754" s="273">
        <f t="shared" si="50"/>
        <v>65806</v>
      </c>
      <c r="AJ754" s="273"/>
      <c r="AK754" s="261" t="str">
        <f>IFERROR(IF(-SUM(AK$20:AK753)+AK$15&lt;0.000001,0,IF($C754&gt;='H-32A-WP06 - Debt Service'!AH$24,'H-32A-WP06 - Debt Service'!AH$27/12,0)),"-")</f>
        <v>-</v>
      </c>
      <c r="AL754" s="261">
        <f>IFERROR(IF(-SUM(AL$20:AL753)+AL$15&lt;0.000001,0,IF($C754&gt;='H-32A-WP06 - Debt Service'!AI$24,'H-32A-WP06 - Debt Service'!AI$27/12,0)),"-")</f>
        <v>0</v>
      </c>
      <c r="AM754" s="261">
        <f>IFERROR(IF(-SUM(AM$20:AM753)+AM$15&lt;0.000001,0,IF($C754&gt;='H-32A-WP06 - Debt Service'!AJ$24,'H-32A-WP06 - Debt Service'!AJ$27/12,0)),"-")</f>
        <v>0</v>
      </c>
      <c r="AN754" s="261">
        <f>IFERROR(IF(-SUM(AN$20:AN753)+AN$15&lt;0.000001,0,IF($C754&gt;='H-32A-WP06 - Debt Service'!AK$24,'H-32A-WP06 - Debt Service'!AK$27/12,0)),"-")</f>
        <v>0</v>
      </c>
      <c r="AO754" s="261">
        <f>IFERROR(IF(-SUM(AO$20:AO753)+AO$15&lt;0.000001,0,IF($C754&gt;='H-32A-WP06 - Debt Service'!AL$24,'H-32A-WP06 - Debt Service'!AL$27/12,0)),"-")</f>
        <v>0</v>
      </c>
      <c r="AP754" s="261">
        <f>IFERROR(IF(-SUM(AP$20:AP753)+AP$15&lt;0.000001,0,IF($C754&gt;='H-32A-WP06 - Debt Service'!AM$24,'H-32A-WP06 - Debt Service'!AM$27/12,0)),"-")</f>
        <v>0</v>
      </c>
      <c r="AQ754" s="261">
        <f>IFERROR(IF(-SUM(AQ$20:AQ753)+AQ$15&lt;0.000001,0,IF($C754&gt;='H-32A-WP06 - Debt Service'!AN$24,'H-32A-WP06 - Debt Service'!AN$27/12,0)),"-")</f>
        <v>0</v>
      </c>
      <c r="AR754" s="261">
        <f>IFERROR(IF(-SUM(AR$20:AR753)+AR$15&lt;0.000001,0,IF($C754&gt;='H-32A-WP06 - Debt Service'!AO$24,'H-32A-WP06 - Debt Service'!AO$27/12,0)),"-")</f>
        <v>0</v>
      </c>
      <c r="AS754" s="261">
        <f>IFERROR(IF(-SUM(AS$20:AS753)+AS$15&lt;0.000001,0,IF($C754&gt;='H-32A-WP06 - Debt Service'!AP$24,'H-32A-WP06 - Debt Service'!AP$27/12,0)),"-")</f>
        <v>0</v>
      </c>
      <c r="AT754" s="261">
        <f>IFERROR(IF(-SUM(AT$20:AT753)+AT$15&lt;0.000001,0,IF($C754&gt;='H-32A-WP06 - Debt Service'!AQ$24,'H-32A-WP06 - Debt Service'!AQ$27/12,0)),"-")</f>
        <v>0</v>
      </c>
    </row>
    <row r="755" spans="2:46" x14ac:dyDescent="0.35">
      <c r="B755" s="252">
        <f t="shared" si="47"/>
        <v>2080</v>
      </c>
      <c r="C755" s="273">
        <f t="shared" si="49"/>
        <v>65837</v>
      </c>
      <c r="D755" s="273"/>
      <c r="E755" s="261">
        <f>IFERROR(IF(-SUM(E$20:E754)+E$15&lt;0.000001,0,IF($C755&gt;='H-32A-WP06 - Debt Service'!C$24,'H-32A-WP06 - Debt Service'!C$27/12,0)),"-")</f>
        <v>0</v>
      </c>
      <c r="F755" s="261">
        <f>IFERROR(IF(-SUM(F$20:F754)+F$15&lt;0.000001,0,IF($C755&gt;='H-32A-WP06 - Debt Service'!D$24,'H-32A-WP06 - Debt Service'!D$27/12,0)),"-")</f>
        <v>0</v>
      </c>
      <c r="G755" s="261">
        <f>IFERROR(IF(-SUM(G$20:G754)+G$15&lt;0.000001,0,IF($C755&gt;='H-32A-WP06 - Debt Service'!E$24,'H-32A-WP06 - Debt Service'!E$27/12,0)),"-")</f>
        <v>0</v>
      </c>
      <c r="H755" s="261">
        <f>IFERROR(IF(-SUM(H$20:H754)+H$15&lt;0.000001,0,IF($C755&gt;='H-32A-WP06 - Debt Service'!F$24,'H-32A-WP06 - Debt Service'!F$27/12,0)),"-")</f>
        <v>0</v>
      </c>
      <c r="I755" s="261">
        <f>IFERROR(IF(-SUM(I$20:I754)+I$15&lt;0.000001,0,IF($C755&gt;='H-32A-WP06 - Debt Service'!G$24,'H-32A-WP06 - Debt Service'!G$27/12,0)),"-")</f>
        <v>0</v>
      </c>
      <c r="J755" s="261">
        <f>IFERROR(IF(-SUM(J$20:J754)+J$15&lt;0.000001,0,IF($C755&gt;='H-32A-WP06 - Debt Service'!H$24,'H-32A-WP06 - Debt Service'!H$27/12,0)),"-")</f>
        <v>0</v>
      </c>
      <c r="K755" s="261">
        <f>IFERROR(IF(-SUM(K$20:K754)+K$15&lt;0.000001,0,IF($C755&gt;='H-32A-WP06 - Debt Service'!I$24,'H-32A-WP06 - Debt Service'!I$27/12,0)),"-")</f>
        <v>0</v>
      </c>
      <c r="L755" s="261">
        <f>IFERROR(IF(-SUM(L$20:L754)+L$15&lt;0.000001,0,IF($C755&gt;='H-32A-WP06 - Debt Service'!J$24,'H-32A-WP06 - Debt Service'!J$27/12,0)),"-")</f>
        <v>0</v>
      </c>
      <c r="M755" s="261">
        <f>IFERROR(IF(-SUM(M$20:M754)+M$15&lt;0.000001,0,IF($C755&gt;='H-32A-WP06 - Debt Service'!K$24,'H-32A-WP06 - Debt Service'!K$27/12,0)),"-")</f>
        <v>0</v>
      </c>
      <c r="N755" s="261"/>
      <c r="O755" s="261"/>
      <c r="P755" s="261">
        <f>IFERROR(IF(-SUM(P$20:P754)+P$15&lt;0.000001,0,IF($C755&gt;='H-32A-WP06 - Debt Service'!M$24,'H-32A-WP06 - Debt Service'!M$27/12,0)),"-")</f>
        <v>0</v>
      </c>
      <c r="Q755" s="261">
        <f>IFERROR(IF(-SUM(Q$20:Q754)+Q$15&lt;0.000001,0,IF($C755&gt;='H-32A-WP06 - Debt Service'!L$24,'H-32A-WP06 - Debt Service'!L$27/12,0)),"-")</f>
        <v>0</v>
      </c>
      <c r="R755" s="261">
        <f>IFERROR(IF(-SUM(R$20:R754)+R$15&lt;0.000001,0,IF($C755&gt;='H-32A-WP06 - Debt Service'!S$24,'H-32A-WP06 - Debt Service'!S$27/12,0)),"-")</f>
        <v>0</v>
      </c>
      <c r="S755" s="261">
        <f>IFERROR(IF(-SUM(S$20:S754)+S$15&lt;0.000001,0,IF($C755&gt;='H-32A-WP06 - Debt Service'!O$24,'H-32A-WP06 - Debt Service'!O$27/12,0)),"-")</f>
        <v>0</v>
      </c>
      <c r="T755" s="261">
        <f>IFERROR(IF(-SUM(T$20:T754)+T$15&lt;0.000001,0,IF($C755&gt;='H-32A-WP06 - Debt Service'!#REF!,'H-32A-WP06 - Debt Service'!#REF!/12,0)),"-")</f>
        <v>0</v>
      </c>
      <c r="U755" s="261">
        <f>IFERROR(IF(-SUM(U$20:U754)+U$15&lt;0.000001,0,IF($C755&gt;='H-32A-WP06 - Debt Service'!T$24,'H-32A-WP06 - Debt Service'!T$27/12,0)),"-")</f>
        <v>0</v>
      </c>
      <c r="V755" s="261">
        <f>IFERROR(IF(-SUM(V$20:V754)+V$15&lt;0.000001,0,IF($C755&gt;='H-32A-WP06 - Debt Service'!N$24,'H-32A-WP06 - Debt Service'!N$27/12,0)),"-")</f>
        <v>0</v>
      </c>
      <c r="W755" s="261">
        <f>IFERROR(IF(-SUM(W$20:W754)+W$15&lt;0.000001,0,IF($C755&gt;='H-32A-WP06 - Debt Service'!Q$24,'H-32A-WP06 - Debt Service'!Q$27/12,0)),"-")</f>
        <v>0</v>
      </c>
      <c r="X755" s="261">
        <f>IFERROR(IF(-SUM(X$20:X754)+X$15&lt;0.000001,0,IF($C755&gt;='H-32A-WP06 - Debt Service'!T$24,'H-32A-WP06 - Debt Service'!T$27/12,0)),"-")</f>
        <v>0</v>
      </c>
      <c r="Y755" s="261">
        <f>IFERROR(IF(-SUM(Y$20:Y754)+Y$15&lt;0.000001,0,IF($C755&gt;='H-32A-WP06 - Debt Service'!#REF!,'H-32A-WP06 - Debt Service'!#REF!/12,0)),"-")</f>
        <v>0</v>
      </c>
      <c r="Z755" s="261">
        <f>IFERROR(IF(-SUM(Z$20:Z754)+Z$15&lt;0.000001,0,IF($C755&gt;='H-32A-WP06 - Debt Service'!S$24,'H-32A-WP06 - Debt Service'!S$27/12,0)),"-")</f>
        <v>0</v>
      </c>
      <c r="AA755" s="261">
        <f>IFERROR(IF(-SUM(AA$20:AA754)+AA$15&lt;0.000001,0,IF($C755&gt;='H-32A-WP06 - Debt Service'!R$24,'H-32A-WP06 - Debt Service'!R$27/12,0)),"-")</f>
        <v>0</v>
      </c>
      <c r="AB755" s="261">
        <f>IFERROR(IF(-SUM(AB$20:AB754)+AB$15&lt;0.000001,0,IF($C755&gt;='H-32A-WP06 - Debt Service'!P$24,'H-32A-WP06 - Debt Service'!P$27/12,0)),"-")</f>
        <v>0</v>
      </c>
      <c r="AC755" s="261">
        <f>IFERROR(IF(-SUM(AC$20:AC754)+AC$15&lt;0.000001,0,IF($C755&gt;='H-32A-WP06 - Debt Service'!#REF!,'H-32A-WP06 - Debt Service'!#REF!/12,0)),"-")</f>
        <v>0</v>
      </c>
      <c r="AD755" s="261">
        <f>IFERROR(IF(-SUM(AD$20:AD754)+AD$15&lt;0.000001,0,IF($C755&gt;='H-32A-WP06 - Debt Service'!#REF!,'H-32A-WP06 - Debt Service'!#REF!/12,0)),"-")</f>
        <v>0</v>
      </c>
      <c r="AE755" s="261">
        <f>IFERROR(IF(-SUM(AE$20:AE754)+AE$15&lt;0.000001,0,IF($C755&gt;='H-32A-WP06 - Debt Service'!#REF!,'H-32A-WP06 - Debt Service'!#REF!/12,0)),"-")</f>
        <v>0</v>
      </c>
      <c r="AF755" s="261">
        <f>IFERROR(IF(-SUM(AF$20:AF754)+AF$15&lt;0.000001,0,IF($C755&gt;='H-32A-WP06 - Debt Service'!#REF!,'H-32A-WP06 - Debt Service'!#REF!/12,0)),"-")</f>
        <v>0</v>
      </c>
      <c r="AH755" s="252">
        <f t="shared" si="48"/>
        <v>2080</v>
      </c>
      <c r="AI755" s="273">
        <f t="shared" si="50"/>
        <v>65837</v>
      </c>
      <c r="AJ755" s="273"/>
      <c r="AK755" s="261" t="str">
        <f>IFERROR(IF(-SUM(AK$20:AK754)+AK$15&lt;0.000001,0,IF($C755&gt;='H-32A-WP06 - Debt Service'!AH$24,'H-32A-WP06 - Debt Service'!AH$27/12,0)),"-")</f>
        <v>-</v>
      </c>
      <c r="AL755" s="261">
        <f>IFERROR(IF(-SUM(AL$20:AL754)+AL$15&lt;0.000001,0,IF($C755&gt;='H-32A-WP06 - Debt Service'!AI$24,'H-32A-WP06 - Debt Service'!AI$27/12,0)),"-")</f>
        <v>0</v>
      </c>
      <c r="AM755" s="261">
        <f>IFERROR(IF(-SUM(AM$20:AM754)+AM$15&lt;0.000001,0,IF($C755&gt;='H-32A-WP06 - Debt Service'!AJ$24,'H-32A-WP06 - Debt Service'!AJ$27/12,0)),"-")</f>
        <v>0</v>
      </c>
      <c r="AN755" s="261">
        <f>IFERROR(IF(-SUM(AN$20:AN754)+AN$15&lt;0.000001,0,IF($C755&gt;='H-32A-WP06 - Debt Service'!AK$24,'H-32A-WP06 - Debt Service'!AK$27/12,0)),"-")</f>
        <v>0</v>
      </c>
      <c r="AO755" s="261">
        <f>IFERROR(IF(-SUM(AO$20:AO754)+AO$15&lt;0.000001,0,IF($C755&gt;='H-32A-WP06 - Debt Service'!AL$24,'H-32A-WP06 - Debt Service'!AL$27/12,0)),"-")</f>
        <v>0</v>
      </c>
      <c r="AP755" s="261">
        <f>IFERROR(IF(-SUM(AP$20:AP754)+AP$15&lt;0.000001,0,IF($C755&gt;='H-32A-WP06 - Debt Service'!AM$24,'H-32A-WP06 - Debt Service'!AM$27/12,0)),"-")</f>
        <v>0</v>
      </c>
      <c r="AQ755" s="261">
        <f>IFERROR(IF(-SUM(AQ$20:AQ754)+AQ$15&lt;0.000001,0,IF($C755&gt;='H-32A-WP06 - Debt Service'!AN$24,'H-32A-WP06 - Debt Service'!AN$27/12,0)),"-")</f>
        <v>0</v>
      </c>
      <c r="AR755" s="261">
        <f>IFERROR(IF(-SUM(AR$20:AR754)+AR$15&lt;0.000001,0,IF($C755&gt;='H-32A-WP06 - Debt Service'!AO$24,'H-32A-WP06 - Debt Service'!AO$27/12,0)),"-")</f>
        <v>0</v>
      </c>
      <c r="AS755" s="261">
        <f>IFERROR(IF(-SUM(AS$20:AS754)+AS$15&lt;0.000001,0,IF($C755&gt;='H-32A-WP06 - Debt Service'!AP$24,'H-32A-WP06 - Debt Service'!AP$27/12,0)),"-")</f>
        <v>0</v>
      </c>
      <c r="AT755" s="261">
        <f>IFERROR(IF(-SUM(AT$20:AT754)+AT$15&lt;0.000001,0,IF($C755&gt;='H-32A-WP06 - Debt Service'!AQ$24,'H-32A-WP06 - Debt Service'!AQ$27/12,0)),"-")</f>
        <v>0</v>
      </c>
    </row>
    <row r="756" spans="2:46" x14ac:dyDescent="0.35">
      <c r="B756" s="252">
        <f t="shared" si="47"/>
        <v>2080</v>
      </c>
      <c r="C756" s="273">
        <f t="shared" si="49"/>
        <v>65867</v>
      </c>
      <c r="D756" s="273"/>
      <c r="E756" s="261">
        <f>IFERROR(IF(-SUM(E$20:E755)+E$15&lt;0.000001,0,IF($C756&gt;='H-32A-WP06 - Debt Service'!C$24,'H-32A-WP06 - Debt Service'!C$27/12,0)),"-")</f>
        <v>0</v>
      </c>
      <c r="F756" s="261">
        <f>IFERROR(IF(-SUM(F$20:F755)+F$15&lt;0.000001,0,IF($C756&gt;='H-32A-WP06 - Debt Service'!D$24,'H-32A-WP06 - Debt Service'!D$27/12,0)),"-")</f>
        <v>0</v>
      </c>
      <c r="G756" s="261">
        <f>IFERROR(IF(-SUM(G$20:G755)+G$15&lt;0.000001,0,IF($C756&gt;='H-32A-WP06 - Debt Service'!E$24,'H-32A-WP06 - Debt Service'!E$27/12,0)),"-")</f>
        <v>0</v>
      </c>
      <c r="H756" s="261">
        <f>IFERROR(IF(-SUM(H$20:H755)+H$15&lt;0.000001,0,IF($C756&gt;='H-32A-WP06 - Debt Service'!F$24,'H-32A-WP06 - Debt Service'!F$27/12,0)),"-")</f>
        <v>0</v>
      </c>
      <c r="I756" s="261">
        <f>IFERROR(IF(-SUM(I$20:I755)+I$15&lt;0.000001,0,IF($C756&gt;='H-32A-WP06 - Debt Service'!G$24,'H-32A-WP06 - Debt Service'!G$27/12,0)),"-")</f>
        <v>0</v>
      </c>
      <c r="J756" s="261">
        <f>IFERROR(IF(-SUM(J$20:J755)+J$15&lt;0.000001,0,IF($C756&gt;='H-32A-WP06 - Debt Service'!H$24,'H-32A-WP06 - Debt Service'!H$27/12,0)),"-")</f>
        <v>0</v>
      </c>
      <c r="K756" s="261">
        <f>IFERROR(IF(-SUM(K$20:K755)+K$15&lt;0.000001,0,IF($C756&gt;='H-32A-WP06 - Debt Service'!I$24,'H-32A-WP06 - Debt Service'!I$27/12,0)),"-")</f>
        <v>0</v>
      </c>
      <c r="L756" s="261">
        <f>IFERROR(IF(-SUM(L$20:L755)+L$15&lt;0.000001,0,IF($C756&gt;='H-32A-WP06 - Debt Service'!J$24,'H-32A-WP06 - Debt Service'!J$27/12,0)),"-")</f>
        <v>0</v>
      </c>
      <c r="M756" s="261">
        <f>IFERROR(IF(-SUM(M$20:M755)+M$15&lt;0.000001,0,IF($C756&gt;='H-32A-WP06 - Debt Service'!K$24,'H-32A-WP06 - Debt Service'!K$27/12,0)),"-")</f>
        <v>0</v>
      </c>
      <c r="N756" s="261"/>
      <c r="O756" s="261"/>
      <c r="P756" s="261">
        <f>IFERROR(IF(-SUM(P$20:P755)+P$15&lt;0.000001,0,IF($C756&gt;='H-32A-WP06 - Debt Service'!M$24,'H-32A-WP06 - Debt Service'!M$27/12,0)),"-")</f>
        <v>0</v>
      </c>
      <c r="Q756" s="261">
        <f>IFERROR(IF(-SUM(Q$20:Q755)+Q$15&lt;0.000001,0,IF($C756&gt;='H-32A-WP06 - Debt Service'!L$24,'H-32A-WP06 - Debt Service'!L$27/12,0)),"-")</f>
        <v>0</v>
      </c>
      <c r="R756" s="261">
        <f>IFERROR(IF(-SUM(R$20:R755)+R$15&lt;0.000001,0,IF($C756&gt;='H-32A-WP06 - Debt Service'!S$24,'H-32A-WP06 - Debt Service'!S$27/12,0)),"-")</f>
        <v>0</v>
      </c>
      <c r="S756" s="261">
        <f>IFERROR(IF(-SUM(S$20:S755)+S$15&lt;0.000001,0,IF($C756&gt;='H-32A-WP06 - Debt Service'!O$24,'H-32A-WP06 - Debt Service'!O$27/12,0)),"-")</f>
        <v>0</v>
      </c>
      <c r="T756" s="261">
        <f>IFERROR(IF(-SUM(T$20:T755)+T$15&lt;0.000001,0,IF($C756&gt;='H-32A-WP06 - Debt Service'!#REF!,'H-32A-WP06 - Debt Service'!#REF!/12,0)),"-")</f>
        <v>0</v>
      </c>
      <c r="U756" s="261">
        <f>IFERROR(IF(-SUM(U$20:U755)+U$15&lt;0.000001,0,IF($C756&gt;='H-32A-WP06 - Debt Service'!T$24,'H-32A-WP06 - Debt Service'!T$27/12,0)),"-")</f>
        <v>0</v>
      </c>
      <c r="V756" s="261">
        <f>IFERROR(IF(-SUM(V$20:V755)+V$15&lt;0.000001,0,IF($C756&gt;='H-32A-WP06 - Debt Service'!N$24,'H-32A-WP06 - Debt Service'!N$27/12,0)),"-")</f>
        <v>0</v>
      </c>
      <c r="W756" s="261">
        <f>IFERROR(IF(-SUM(W$20:W755)+W$15&lt;0.000001,0,IF($C756&gt;='H-32A-WP06 - Debt Service'!Q$24,'H-32A-WP06 - Debt Service'!Q$27/12,0)),"-")</f>
        <v>0</v>
      </c>
      <c r="X756" s="261">
        <f>IFERROR(IF(-SUM(X$20:X755)+X$15&lt;0.000001,0,IF($C756&gt;='H-32A-WP06 - Debt Service'!T$24,'H-32A-WP06 - Debt Service'!T$27/12,0)),"-")</f>
        <v>0</v>
      </c>
      <c r="Y756" s="261">
        <f>IFERROR(IF(-SUM(Y$20:Y755)+Y$15&lt;0.000001,0,IF($C756&gt;='H-32A-WP06 - Debt Service'!#REF!,'H-32A-WP06 - Debt Service'!#REF!/12,0)),"-")</f>
        <v>0</v>
      </c>
      <c r="Z756" s="261">
        <f>IFERROR(IF(-SUM(Z$20:Z755)+Z$15&lt;0.000001,0,IF($C756&gt;='H-32A-WP06 - Debt Service'!S$24,'H-32A-WP06 - Debt Service'!S$27/12,0)),"-")</f>
        <v>0</v>
      </c>
      <c r="AA756" s="261">
        <f>IFERROR(IF(-SUM(AA$20:AA755)+AA$15&lt;0.000001,0,IF($C756&gt;='H-32A-WP06 - Debt Service'!R$24,'H-32A-WP06 - Debt Service'!R$27/12,0)),"-")</f>
        <v>0</v>
      </c>
      <c r="AB756" s="261">
        <f>IFERROR(IF(-SUM(AB$20:AB755)+AB$15&lt;0.000001,0,IF($C756&gt;='H-32A-WP06 - Debt Service'!P$24,'H-32A-WP06 - Debt Service'!P$27/12,0)),"-")</f>
        <v>0</v>
      </c>
      <c r="AC756" s="261">
        <f>IFERROR(IF(-SUM(AC$20:AC755)+AC$15&lt;0.000001,0,IF($C756&gt;='H-32A-WP06 - Debt Service'!#REF!,'H-32A-WP06 - Debt Service'!#REF!/12,0)),"-")</f>
        <v>0</v>
      </c>
      <c r="AD756" s="261">
        <f>IFERROR(IF(-SUM(AD$20:AD755)+AD$15&lt;0.000001,0,IF($C756&gt;='H-32A-WP06 - Debt Service'!#REF!,'H-32A-WP06 - Debt Service'!#REF!/12,0)),"-")</f>
        <v>0</v>
      </c>
      <c r="AE756" s="261">
        <f>IFERROR(IF(-SUM(AE$20:AE755)+AE$15&lt;0.000001,0,IF($C756&gt;='H-32A-WP06 - Debt Service'!#REF!,'H-32A-WP06 - Debt Service'!#REF!/12,0)),"-")</f>
        <v>0</v>
      </c>
      <c r="AF756" s="261">
        <f>IFERROR(IF(-SUM(AF$20:AF755)+AF$15&lt;0.000001,0,IF($C756&gt;='H-32A-WP06 - Debt Service'!#REF!,'H-32A-WP06 - Debt Service'!#REF!/12,0)),"-")</f>
        <v>0</v>
      </c>
      <c r="AH756" s="252">
        <f t="shared" si="48"/>
        <v>2080</v>
      </c>
      <c r="AI756" s="273">
        <f t="shared" si="50"/>
        <v>65867</v>
      </c>
      <c r="AJ756" s="273"/>
      <c r="AK756" s="261" t="str">
        <f>IFERROR(IF(-SUM(AK$20:AK755)+AK$15&lt;0.000001,0,IF($C756&gt;='H-32A-WP06 - Debt Service'!AH$24,'H-32A-WP06 - Debt Service'!AH$27/12,0)),"-")</f>
        <v>-</v>
      </c>
      <c r="AL756" s="261">
        <f>IFERROR(IF(-SUM(AL$20:AL755)+AL$15&lt;0.000001,0,IF($C756&gt;='H-32A-WP06 - Debt Service'!AI$24,'H-32A-WP06 - Debt Service'!AI$27/12,0)),"-")</f>
        <v>0</v>
      </c>
      <c r="AM756" s="261">
        <f>IFERROR(IF(-SUM(AM$20:AM755)+AM$15&lt;0.000001,0,IF($C756&gt;='H-32A-WP06 - Debt Service'!AJ$24,'H-32A-WP06 - Debt Service'!AJ$27/12,0)),"-")</f>
        <v>0</v>
      </c>
      <c r="AN756" s="261">
        <f>IFERROR(IF(-SUM(AN$20:AN755)+AN$15&lt;0.000001,0,IF($C756&gt;='H-32A-WP06 - Debt Service'!AK$24,'H-32A-WP06 - Debt Service'!AK$27/12,0)),"-")</f>
        <v>0</v>
      </c>
      <c r="AO756" s="261">
        <f>IFERROR(IF(-SUM(AO$20:AO755)+AO$15&lt;0.000001,0,IF($C756&gt;='H-32A-WP06 - Debt Service'!AL$24,'H-32A-WP06 - Debt Service'!AL$27/12,0)),"-")</f>
        <v>0</v>
      </c>
      <c r="AP756" s="261">
        <f>IFERROR(IF(-SUM(AP$20:AP755)+AP$15&lt;0.000001,0,IF($C756&gt;='H-32A-WP06 - Debt Service'!AM$24,'H-32A-WP06 - Debt Service'!AM$27/12,0)),"-")</f>
        <v>0</v>
      </c>
      <c r="AQ756" s="261">
        <f>IFERROR(IF(-SUM(AQ$20:AQ755)+AQ$15&lt;0.000001,0,IF($C756&gt;='H-32A-WP06 - Debt Service'!AN$24,'H-32A-WP06 - Debt Service'!AN$27/12,0)),"-")</f>
        <v>0</v>
      </c>
      <c r="AR756" s="261">
        <f>IFERROR(IF(-SUM(AR$20:AR755)+AR$15&lt;0.000001,0,IF($C756&gt;='H-32A-WP06 - Debt Service'!AO$24,'H-32A-WP06 - Debt Service'!AO$27/12,0)),"-")</f>
        <v>0</v>
      </c>
      <c r="AS756" s="261">
        <f>IFERROR(IF(-SUM(AS$20:AS755)+AS$15&lt;0.000001,0,IF($C756&gt;='H-32A-WP06 - Debt Service'!AP$24,'H-32A-WP06 - Debt Service'!AP$27/12,0)),"-")</f>
        <v>0</v>
      </c>
      <c r="AT756" s="261">
        <f>IFERROR(IF(-SUM(AT$20:AT755)+AT$15&lt;0.000001,0,IF($C756&gt;='H-32A-WP06 - Debt Service'!AQ$24,'H-32A-WP06 - Debt Service'!AQ$27/12,0)),"-")</f>
        <v>0</v>
      </c>
    </row>
    <row r="757" spans="2:46" x14ac:dyDescent="0.35">
      <c r="B757" s="252">
        <f t="shared" si="47"/>
        <v>2080</v>
      </c>
      <c r="C757" s="273">
        <f t="shared" si="49"/>
        <v>65898</v>
      </c>
      <c r="D757" s="273"/>
      <c r="E757" s="261">
        <f>IFERROR(IF(-SUM(E$20:E756)+E$15&lt;0.000001,0,IF($C757&gt;='H-32A-WP06 - Debt Service'!C$24,'H-32A-WP06 - Debt Service'!C$27/12,0)),"-")</f>
        <v>0</v>
      </c>
      <c r="F757" s="261">
        <f>IFERROR(IF(-SUM(F$20:F756)+F$15&lt;0.000001,0,IF($C757&gt;='H-32A-WP06 - Debt Service'!D$24,'H-32A-WP06 - Debt Service'!D$27/12,0)),"-")</f>
        <v>0</v>
      </c>
      <c r="G757" s="261">
        <f>IFERROR(IF(-SUM(G$20:G756)+G$15&lt;0.000001,0,IF($C757&gt;='H-32A-WP06 - Debt Service'!E$24,'H-32A-WP06 - Debt Service'!E$27/12,0)),"-")</f>
        <v>0</v>
      </c>
      <c r="H757" s="261">
        <f>IFERROR(IF(-SUM(H$20:H756)+H$15&lt;0.000001,0,IF($C757&gt;='H-32A-WP06 - Debt Service'!F$24,'H-32A-WP06 - Debt Service'!F$27/12,0)),"-")</f>
        <v>0</v>
      </c>
      <c r="I757" s="261">
        <f>IFERROR(IF(-SUM(I$20:I756)+I$15&lt;0.000001,0,IF($C757&gt;='H-32A-WP06 - Debt Service'!G$24,'H-32A-WP06 - Debt Service'!G$27/12,0)),"-")</f>
        <v>0</v>
      </c>
      <c r="J757" s="261">
        <f>IFERROR(IF(-SUM(J$20:J756)+J$15&lt;0.000001,0,IF($C757&gt;='H-32A-WP06 - Debt Service'!H$24,'H-32A-WP06 - Debt Service'!H$27/12,0)),"-")</f>
        <v>0</v>
      </c>
      <c r="K757" s="261">
        <f>IFERROR(IF(-SUM(K$20:K756)+K$15&lt;0.000001,0,IF($C757&gt;='H-32A-WP06 - Debt Service'!I$24,'H-32A-WP06 - Debt Service'!I$27/12,0)),"-")</f>
        <v>0</v>
      </c>
      <c r="L757" s="261">
        <f>IFERROR(IF(-SUM(L$20:L756)+L$15&lt;0.000001,0,IF($C757&gt;='H-32A-WP06 - Debt Service'!J$24,'H-32A-WP06 - Debt Service'!J$27/12,0)),"-")</f>
        <v>0</v>
      </c>
      <c r="M757" s="261">
        <f>IFERROR(IF(-SUM(M$20:M756)+M$15&lt;0.000001,0,IF($C757&gt;='H-32A-WP06 - Debt Service'!K$24,'H-32A-WP06 - Debt Service'!K$27/12,0)),"-")</f>
        <v>0</v>
      </c>
      <c r="N757" s="261"/>
      <c r="O757" s="261"/>
      <c r="P757" s="261">
        <f>IFERROR(IF(-SUM(P$20:P756)+P$15&lt;0.000001,0,IF($C757&gt;='H-32A-WP06 - Debt Service'!M$24,'H-32A-WP06 - Debt Service'!M$27/12,0)),"-")</f>
        <v>0</v>
      </c>
      <c r="Q757" s="261">
        <f>IFERROR(IF(-SUM(Q$20:Q756)+Q$15&lt;0.000001,0,IF($C757&gt;='H-32A-WP06 - Debt Service'!L$24,'H-32A-WP06 - Debt Service'!L$27/12,0)),"-")</f>
        <v>0</v>
      </c>
      <c r="R757" s="261">
        <f>IFERROR(IF(-SUM(R$20:R756)+R$15&lt;0.000001,0,IF($C757&gt;='H-32A-WP06 - Debt Service'!S$24,'H-32A-WP06 - Debt Service'!S$27/12,0)),"-")</f>
        <v>0</v>
      </c>
      <c r="S757" s="261">
        <f>IFERROR(IF(-SUM(S$20:S756)+S$15&lt;0.000001,0,IF($C757&gt;='H-32A-WP06 - Debt Service'!O$24,'H-32A-WP06 - Debt Service'!O$27/12,0)),"-")</f>
        <v>0</v>
      </c>
      <c r="T757" s="261">
        <f>IFERROR(IF(-SUM(T$20:T756)+T$15&lt;0.000001,0,IF($C757&gt;='H-32A-WP06 - Debt Service'!#REF!,'H-32A-WP06 - Debt Service'!#REF!/12,0)),"-")</f>
        <v>0</v>
      </c>
      <c r="U757" s="261">
        <f>IFERROR(IF(-SUM(U$20:U756)+U$15&lt;0.000001,0,IF($C757&gt;='H-32A-WP06 - Debt Service'!T$24,'H-32A-WP06 - Debt Service'!T$27/12,0)),"-")</f>
        <v>0</v>
      </c>
      <c r="V757" s="261">
        <f>IFERROR(IF(-SUM(V$20:V756)+V$15&lt;0.000001,0,IF($C757&gt;='H-32A-WP06 - Debt Service'!N$24,'H-32A-WP06 - Debt Service'!N$27/12,0)),"-")</f>
        <v>0</v>
      </c>
      <c r="W757" s="261">
        <f>IFERROR(IF(-SUM(W$20:W756)+W$15&lt;0.000001,0,IF($C757&gt;='H-32A-WP06 - Debt Service'!Q$24,'H-32A-WP06 - Debt Service'!Q$27/12,0)),"-")</f>
        <v>0</v>
      </c>
      <c r="X757" s="261">
        <f>IFERROR(IF(-SUM(X$20:X756)+X$15&lt;0.000001,0,IF($C757&gt;='H-32A-WP06 - Debt Service'!T$24,'H-32A-WP06 - Debt Service'!T$27/12,0)),"-")</f>
        <v>0</v>
      </c>
      <c r="Y757" s="261">
        <f>IFERROR(IF(-SUM(Y$20:Y756)+Y$15&lt;0.000001,0,IF($C757&gt;='H-32A-WP06 - Debt Service'!#REF!,'H-32A-WP06 - Debt Service'!#REF!/12,0)),"-")</f>
        <v>0</v>
      </c>
      <c r="Z757" s="261">
        <f>IFERROR(IF(-SUM(Z$20:Z756)+Z$15&lt;0.000001,0,IF($C757&gt;='H-32A-WP06 - Debt Service'!S$24,'H-32A-WP06 - Debt Service'!S$27/12,0)),"-")</f>
        <v>0</v>
      </c>
      <c r="AA757" s="261">
        <f>IFERROR(IF(-SUM(AA$20:AA756)+AA$15&lt;0.000001,0,IF($C757&gt;='H-32A-WP06 - Debt Service'!R$24,'H-32A-WP06 - Debt Service'!R$27/12,0)),"-")</f>
        <v>0</v>
      </c>
      <c r="AB757" s="261">
        <f>IFERROR(IF(-SUM(AB$20:AB756)+AB$15&lt;0.000001,0,IF($C757&gt;='H-32A-WP06 - Debt Service'!P$24,'H-32A-WP06 - Debt Service'!P$27/12,0)),"-")</f>
        <v>0</v>
      </c>
      <c r="AC757" s="261">
        <f>IFERROR(IF(-SUM(AC$20:AC756)+AC$15&lt;0.000001,0,IF($C757&gt;='H-32A-WP06 - Debt Service'!#REF!,'H-32A-WP06 - Debt Service'!#REF!/12,0)),"-")</f>
        <v>0</v>
      </c>
      <c r="AD757" s="261">
        <f>IFERROR(IF(-SUM(AD$20:AD756)+AD$15&lt;0.000001,0,IF($C757&gt;='H-32A-WP06 - Debt Service'!#REF!,'H-32A-WP06 - Debt Service'!#REF!/12,0)),"-")</f>
        <v>0</v>
      </c>
      <c r="AE757" s="261">
        <f>IFERROR(IF(-SUM(AE$20:AE756)+AE$15&lt;0.000001,0,IF($C757&gt;='H-32A-WP06 - Debt Service'!#REF!,'H-32A-WP06 - Debt Service'!#REF!/12,0)),"-")</f>
        <v>0</v>
      </c>
      <c r="AF757" s="261">
        <f>IFERROR(IF(-SUM(AF$20:AF756)+AF$15&lt;0.000001,0,IF($C757&gt;='H-32A-WP06 - Debt Service'!#REF!,'H-32A-WP06 - Debt Service'!#REF!/12,0)),"-")</f>
        <v>0</v>
      </c>
      <c r="AH757" s="252">
        <f t="shared" si="48"/>
        <v>2080</v>
      </c>
      <c r="AI757" s="273">
        <f t="shared" si="50"/>
        <v>65898</v>
      </c>
      <c r="AJ757" s="273"/>
      <c r="AK757" s="261" t="str">
        <f>IFERROR(IF(-SUM(AK$20:AK756)+AK$15&lt;0.000001,0,IF($C757&gt;='H-32A-WP06 - Debt Service'!AH$24,'H-32A-WP06 - Debt Service'!AH$27/12,0)),"-")</f>
        <v>-</v>
      </c>
      <c r="AL757" s="261">
        <f>IFERROR(IF(-SUM(AL$20:AL756)+AL$15&lt;0.000001,0,IF($C757&gt;='H-32A-WP06 - Debt Service'!AI$24,'H-32A-WP06 - Debt Service'!AI$27/12,0)),"-")</f>
        <v>0</v>
      </c>
      <c r="AM757" s="261">
        <f>IFERROR(IF(-SUM(AM$20:AM756)+AM$15&lt;0.000001,0,IF($C757&gt;='H-32A-WP06 - Debt Service'!AJ$24,'H-32A-WP06 - Debt Service'!AJ$27/12,0)),"-")</f>
        <v>0</v>
      </c>
      <c r="AN757" s="261">
        <f>IFERROR(IF(-SUM(AN$20:AN756)+AN$15&lt;0.000001,0,IF($C757&gt;='H-32A-WP06 - Debt Service'!AK$24,'H-32A-WP06 - Debt Service'!AK$27/12,0)),"-")</f>
        <v>0</v>
      </c>
      <c r="AO757" s="261">
        <f>IFERROR(IF(-SUM(AO$20:AO756)+AO$15&lt;0.000001,0,IF($C757&gt;='H-32A-WP06 - Debt Service'!AL$24,'H-32A-WP06 - Debt Service'!AL$27/12,0)),"-")</f>
        <v>0</v>
      </c>
      <c r="AP757" s="261">
        <f>IFERROR(IF(-SUM(AP$20:AP756)+AP$15&lt;0.000001,0,IF($C757&gt;='H-32A-WP06 - Debt Service'!AM$24,'H-32A-WP06 - Debt Service'!AM$27/12,0)),"-")</f>
        <v>0</v>
      </c>
      <c r="AQ757" s="261">
        <f>IFERROR(IF(-SUM(AQ$20:AQ756)+AQ$15&lt;0.000001,0,IF($C757&gt;='H-32A-WP06 - Debt Service'!AN$24,'H-32A-WP06 - Debt Service'!AN$27/12,0)),"-")</f>
        <v>0</v>
      </c>
      <c r="AR757" s="261">
        <f>IFERROR(IF(-SUM(AR$20:AR756)+AR$15&lt;0.000001,0,IF($C757&gt;='H-32A-WP06 - Debt Service'!AO$24,'H-32A-WP06 - Debt Service'!AO$27/12,0)),"-")</f>
        <v>0</v>
      </c>
      <c r="AS757" s="261">
        <f>IFERROR(IF(-SUM(AS$20:AS756)+AS$15&lt;0.000001,0,IF($C757&gt;='H-32A-WP06 - Debt Service'!AP$24,'H-32A-WP06 - Debt Service'!AP$27/12,0)),"-")</f>
        <v>0</v>
      </c>
      <c r="AT757" s="261">
        <f>IFERROR(IF(-SUM(AT$20:AT756)+AT$15&lt;0.000001,0,IF($C757&gt;='H-32A-WP06 - Debt Service'!AQ$24,'H-32A-WP06 - Debt Service'!AQ$27/12,0)),"-")</f>
        <v>0</v>
      </c>
    </row>
    <row r="758" spans="2:46" x14ac:dyDescent="0.35">
      <c r="B758" s="252">
        <f t="shared" si="47"/>
        <v>2080</v>
      </c>
      <c r="C758" s="273">
        <f t="shared" si="49"/>
        <v>65928</v>
      </c>
      <c r="D758" s="273"/>
      <c r="E758" s="261">
        <f>IFERROR(IF(-SUM(E$20:E757)+E$15&lt;0.000001,0,IF($C758&gt;='H-32A-WP06 - Debt Service'!C$24,'H-32A-WP06 - Debt Service'!C$27/12,0)),"-")</f>
        <v>0</v>
      </c>
      <c r="F758" s="261">
        <f>IFERROR(IF(-SUM(F$20:F757)+F$15&lt;0.000001,0,IF($C758&gt;='H-32A-WP06 - Debt Service'!D$24,'H-32A-WP06 - Debt Service'!D$27/12,0)),"-")</f>
        <v>0</v>
      </c>
      <c r="G758" s="261">
        <f>IFERROR(IF(-SUM(G$20:G757)+G$15&lt;0.000001,0,IF($C758&gt;='H-32A-WP06 - Debt Service'!E$24,'H-32A-WP06 - Debt Service'!E$27/12,0)),"-")</f>
        <v>0</v>
      </c>
      <c r="H758" s="261">
        <f>IFERROR(IF(-SUM(H$20:H757)+H$15&lt;0.000001,0,IF($C758&gt;='H-32A-WP06 - Debt Service'!F$24,'H-32A-WP06 - Debt Service'!F$27/12,0)),"-")</f>
        <v>0</v>
      </c>
      <c r="I758" s="261">
        <f>IFERROR(IF(-SUM(I$20:I757)+I$15&lt;0.000001,0,IF($C758&gt;='H-32A-WP06 - Debt Service'!G$24,'H-32A-WP06 - Debt Service'!G$27/12,0)),"-")</f>
        <v>0</v>
      </c>
      <c r="J758" s="261">
        <f>IFERROR(IF(-SUM(J$20:J757)+J$15&lt;0.000001,0,IF($C758&gt;='H-32A-WP06 - Debt Service'!H$24,'H-32A-WP06 - Debt Service'!H$27/12,0)),"-")</f>
        <v>0</v>
      </c>
      <c r="K758" s="261">
        <f>IFERROR(IF(-SUM(K$20:K757)+K$15&lt;0.000001,0,IF($C758&gt;='H-32A-WP06 - Debt Service'!I$24,'H-32A-WP06 - Debt Service'!I$27/12,0)),"-")</f>
        <v>0</v>
      </c>
      <c r="L758" s="261">
        <f>IFERROR(IF(-SUM(L$20:L757)+L$15&lt;0.000001,0,IF($C758&gt;='H-32A-WP06 - Debt Service'!J$24,'H-32A-WP06 - Debt Service'!J$27/12,0)),"-")</f>
        <v>0</v>
      </c>
      <c r="M758" s="261">
        <f>IFERROR(IF(-SUM(M$20:M757)+M$15&lt;0.000001,0,IF($C758&gt;='H-32A-WP06 - Debt Service'!K$24,'H-32A-WP06 - Debt Service'!K$27/12,0)),"-")</f>
        <v>0</v>
      </c>
      <c r="N758" s="261"/>
      <c r="O758" s="261"/>
      <c r="P758" s="261">
        <f>IFERROR(IF(-SUM(P$20:P757)+P$15&lt;0.000001,0,IF($C758&gt;='H-32A-WP06 - Debt Service'!M$24,'H-32A-WP06 - Debt Service'!M$27/12,0)),"-")</f>
        <v>0</v>
      </c>
      <c r="Q758" s="261">
        <f>IFERROR(IF(-SUM(Q$20:Q757)+Q$15&lt;0.000001,0,IF($C758&gt;='H-32A-WP06 - Debt Service'!L$24,'H-32A-WP06 - Debt Service'!L$27/12,0)),"-")</f>
        <v>0</v>
      </c>
      <c r="R758" s="261">
        <f>IFERROR(IF(-SUM(R$20:R757)+R$15&lt;0.000001,0,IF($C758&gt;='H-32A-WP06 - Debt Service'!S$24,'H-32A-WP06 - Debt Service'!S$27/12,0)),"-")</f>
        <v>0</v>
      </c>
      <c r="S758" s="261">
        <f>IFERROR(IF(-SUM(S$20:S757)+S$15&lt;0.000001,0,IF($C758&gt;='H-32A-WP06 - Debt Service'!O$24,'H-32A-WP06 - Debt Service'!O$27/12,0)),"-")</f>
        <v>0</v>
      </c>
      <c r="T758" s="261">
        <f>IFERROR(IF(-SUM(T$20:T757)+T$15&lt;0.000001,0,IF($C758&gt;='H-32A-WP06 - Debt Service'!#REF!,'H-32A-WP06 - Debt Service'!#REF!/12,0)),"-")</f>
        <v>0</v>
      </c>
      <c r="U758" s="261">
        <f>IFERROR(IF(-SUM(U$20:U757)+U$15&lt;0.000001,0,IF($C758&gt;='H-32A-WP06 - Debt Service'!T$24,'H-32A-WP06 - Debt Service'!T$27/12,0)),"-")</f>
        <v>0</v>
      </c>
      <c r="V758" s="261">
        <f>IFERROR(IF(-SUM(V$20:V757)+V$15&lt;0.000001,0,IF($C758&gt;='H-32A-WP06 - Debt Service'!N$24,'H-32A-WP06 - Debt Service'!N$27/12,0)),"-")</f>
        <v>0</v>
      </c>
      <c r="W758" s="261">
        <f>IFERROR(IF(-SUM(W$20:W757)+W$15&lt;0.000001,0,IF($C758&gt;='H-32A-WP06 - Debt Service'!Q$24,'H-32A-WP06 - Debt Service'!Q$27/12,0)),"-")</f>
        <v>0</v>
      </c>
      <c r="X758" s="261">
        <f>IFERROR(IF(-SUM(X$20:X757)+X$15&lt;0.000001,0,IF($C758&gt;='H-32A-WP06 - Debt Service'!T$24,'H-32A-WP06 - Debt Service'!T$27/12,0)),"-")</f>
        <v>0</v>
      </c>
      <c r="Y758" s="261">
        <f>IFERROR(IF(-SUM(Y$20:Y757)+Y$15&lt;0.000001,0,IF($C758&gt;='H-32A-WP06 - Debt Service'!#REF!,'H-32A-WP06 - Debt Service'!#REF!/12,0)),"-")</f>
        <v>0</v>
      </c>
      <c r="Z758" s="261">
        <f>IFERROR(IF(-SUM(Z$20:Z757)+Z$15&lt;0.000001,0,IF($C758&gt;='H-32A-WP06 - Debt Service'!S$24,'H-32A-WP06 - Debt Service'!S$27/12,0)),"-")</f>
        <v>0</v>
      </c>
      <c r="AA758" s="261">
        <f>IFERROR(IF(-SUM(AA$20:AA757)+AA$15&lt;0.000001,0,IF($C758&gt;='H-32A-WP06 - Debt Service'!R$24,'H-32A-WP06 - Debt Service'!R$27/12,0)),"-")</f>
        <v>0</v>
      </c>
      <c r="AB758" s="261">
        <f>IFERROR(IF(-SUM(AB$20:AB757)+AB$15&lt;0.000001,0,IF($C758&gt;='H-32A-WP06 - Debt Service'!P$24,'H-32A-WP06 - Debt Service'!P$27/12,0)),"-")</f>
        <v>0</v>
      </c>
      <c r="AC758" s="261">
        <f>IFERROR(IF(-SUM(AC$20:AC757)+AC$15&lt;0.000001,0,IF($C758&gt;='H-32A-WP06 - Debt Service'!#REF!,'H-32A-WP06 - Debt Service'!#REF!/12,0)),"-")</f>
        <v>0</v>
      </c>
      <c r="AD758" s="261">
        <f>IFERROR(IF(-SUM(AD$20:AD757)+AD$15&lt;0.000001,0,IF($C758&gt;='H-32A-WP06 - Debt Service'!#REF!,'H-32A-WP06 - Debt Service'!#REF!/12,0)),"-")</f>
        <v>0</v>
      </c>
      <c r="AE758" s="261">
        <f>IFERROR(IF(-SUM(AE$20:AE757)+AE$15&lt;0.000001,0,IF($C758&gt;='H-32A-WP06 - Debt Service'!#REF!,'H-32A-WP06 - Debt Service'!#REF!/12,0)),"-")</f>
        <v>0</v>
      </c>
      <c r="AF758" s="261">
        <f>IFERROR(IF(-SUM(AF$20:AF757)+AF$15&lt;0.000001,0,IF($C758&gt;='H-32A-WP06 - Debt Service'!#REF!,'H-32A-WP06 - Debt Service'!#REF!/12,0)),"-")</f>
        <v>0</v>
      </c>
      <c r="AH758" s="252">
        <f t="shared" si="48"/>
        <v>2080</v>
      </c>
      <c r="AI758" s="273">
        <f t="shared" si="50"/>
        <v>65928</v>
      </c>
      <c r="AJ758" s="273"/>
      <c r="AK758" s="261" t="str">
        <f>IFERROR(IF(-SUM(AK$20:AK757)+AK$15&lt;0.000001,0,IF($C758&gt;='H-32A-WP06 - Debt Service'!AH$24,'H-32A-WP06 - Debt Service'!AH$27/12,0)),"-")</f>
        <v>-</v>
      </c>
      <c r="AL758" s="261">
        <f>IFERROR(IF(-SUM(AL$20:AL757)+AL$15&lt;0.000001,0,IF($C758&gt;='H-32A-WP06 - Debt Service'!AI$24,'H-32A-WP06 - Debt Service'!AI$27/12,0)),"-")</f>
        <v>0</v>
      </c>
      <c r="AM758" s="261">
        <f>IFERROR(IF(-SUM(AM$20:AM757)+AM$15&lt;0.000001,0,IF($C758&gt;='H-32A-WP06 - Debt Service'!AJ$24,'H-32A-WP06 - Debt Service'!AJ$27/12,0)),"-")</f>
        <v>0</v>
      </c>
      <c r="AN758" s="261">
        <f>IFERROR(IF(-SUM(AN$20:AN757)+AN$15&lt;0.000001,0,IF($C758&gt;='H-32A-WP06 - Debt Service'!AK$24,'H-32A-WP06 - Debt Service'!AK$27/12,0)),"-")</f>
        <v>0</v>
      </c>
      <c r="AO758" s="261">
        <f>IFERROR(IF(-SUM(AO$20:AO757)+AO$15&lt;0.000001,0,IF($C758&gt;='H-32A-WP06 - Debt Service'!AL$24,'H-32A-WP06 - Debt Service'!AL$27/12,0)),"-")</f>
        <v>0</v>
      </c>
      <c r="AP758" s="261">
        <f>IFERROR(IF(-SUM(AP$20:AP757)+AP$15&lt;0.000001,0,IF($C758&gt;='H-32A-WP06 - Debt Service'!AM$24,'H-32A-WP06 - Debt Service'!AM$27/12,0)),"-")</f>
        <v>0</v>
      </c>
      <c r="AQ758" s="261">
        <f>IFERROR(IF(-SUM(AQ$20:AQ757)+AQ$15&lt;0.000001,0,IF($C758&gt;='H-32A-WP06 - Debt Service'!AN$24,'H-32A-WP06 - Debt Service'!AN$27/12,0)),"-")</f>
        <v>0</v>
      </c>
      <c r="AR758" s="261">
        <f>IFERROR(IF(-SUM(AR$20:AR757)+AR$15&lt;0.000001,0,IF($C758&gt;='H-32A-WP06 - Debt Service'!AO$24,'H-32A-WP06 - Debt Service'!AO$27/12,0)),"-")</f>
        <v>0</v>
      </c>
      <c r="AS758" s="261">
        <f>IFERROR(IF(-SUM(AS$20:AS757)+AS$15&lt;0.000001,0,IF($C758&gt;='H-32A-WP06 - Debt Service'!AP$24,'H-32A-WP06 - Debt Service'!AP$27/12,0)),"-")</f>
        <v>0</v>
      </c>
      <c r="AT758" s="261">
        <f>IFERROR(IF(-SUM(AT$20:AT757)+AT$15&lt;0.000001,0,IF($C758&gt;='H-32A-WP06 - Debt Service'!AQ$24,'H-32A-WP06 - Debt Service'!AQ$27/12,0)),"-")</f>
        <v>0</v>
      </c>
    </row>
    <row r="759" spans="2:46" x14ac:dyDescent="0.35">
      <c r="B759" s="252">
        <f t="shared" si="47"/>
        <v>2080</v>
      </c>
      <c r="C759" s="273">
        <f t="shared" si="49"/>
        <v>65959</v>
      </c>
      <c r="D759" s="273"/>
      <c r="E759" s="261">
        <f>IFERROR(IF(-SUM(E$20:E758)+E$15&lt;0.000001,0,IF($C759&gt;='H-32A-WP06 - Debt Service'!C$24,'H-32A-WP06 - Debt Service'!C$27/12,0)),"-")</f>
        <v>0</v>
      </c>
      <c r="F759" s="261">
        <f>IFERROR(IF(-SUM(F$20:F758)+F$15&lt;0.000001,0,IF($C759&gt;='H-32A-WP06 - Debt Service'!D$24,'H-32A-WP06 - Debt Service'!D$27/12,0)),"-")</f>
        <v>0</v>
      </c>
      <c r="G759" s="261">
        <f>IFERROR(IF(-SUM(G$20:G758)+G$15&lt;0.000001,0,IF($C759&gt;='H-32A-WP06 - Debt Service'!E$24,'H-32A-WP06 - Debt Service'!E$27/12,0)),"-")</f>
        <v>0</v>
      </c>
      <c r="H759" s="261">
        <f>IFERROR(IF(-SUM(H$20:H758)+H$15&lt;0.000001,0,IF($C759&gt;='H-32A-WP06 - Debt Service'!F$24,'H-32A-WP06 - Debt Service'!F$27/12,0)),"-")</f>
        <v>0</v>
      </c>
      <c r="I759" s="261">
        <f>IFERROR(IF(-SUM(I$20:I758)+I$15&lt;0.000001,0,IF($C759&gt;='H-32A-WP06 - Debt Service'!G$24,'H-32A-WP06 - Debt Service'!G$27/12,0)),"-")</f>
        <v>0</v>
      </c>
      <c r="J759" s="261">
        <f>IFERROR(IF(-SUM(J$20:J758)+J$15&lt;0.000001,0,IF($C759&gt;='H-32A-WP06 - Debt Service'!H$24,'H-32A-WP06 - Debt Service'!H$27/12,0)),"-")</f>
        <v>0</v>
      </c>
      <c r="K759" s="261">
        <f>IFERROR(IF(-SUM(K$20:K758)+K$15&lt;0.000001,0,IF($C759&gt;='H-32A-WP06 - Debt Service'!I$24,'H-32A-WP06 - Debt Service'!I$27/12,0)),"-")</f>
        <v>0</v>
      </c>
      <c r="L759" s="261">
        <f>IFERROR(IF(-SUM(L$20:L758)+L$15&lt;0.000001,0,IF($C759&gt;='H-32A-WP06 - Debt Service'!J$24,'H-32A-WP06 - Debt Service'!J$27/12,0)),"-")</f>
        <v>0</v>
      </c>
      <c r="M759" s="261">
        <f>IFERROR(IF(-SUM(M$20:M758)+M$15&lt;0.000001,0,IF($C759&gt;='H-32A-WP06 - Debt Service'!K$24,'H-32A-WP06 - Debt Service'!K$27/12,0)),"-")</f>
        <v>0</v>
      </c>
      <c r="N759" s="261"/>
      <c r="O759" s="261"/>
      <c r="P759" s="261">
        <f>IFERROR(IF(-SUM(P$20:P758)+P$15&lt;0.000001,0,IF($C759&gt;='H-32A-WP06 - Debt Service'!M$24,'H-32A-WP06 - Debt Service'!M$27/12,0)),"-")</f>
        <v>0</v>
      </c>
      <c r="Q759" s="261">
        <f>IFERROR(IF(-SUM(Q$20:Q758)+Q$15&lt;0.000001,0,IF($C759&gt;='H-32A-WP06 - Debt Service'!L$24,'H-32A-WP06 - Debt Service'!L$27/12,0)),"-")</f>
        <v>0</v>
      </c>
      <c r="R759" s="261">
        <f>IFERROR(IF(-SUM(R$20:R758)+R$15&lt;0.000001,0,IF($C759&gt;='H-32A-WP06 - Debt Service'!S$24,'H-32A-WP06 - Debt Service'!S$27/12,0)),"-")</f>
        <v>0</v>
      </c>
      <c r="S759" s="261">
        <f>IFERROR(IF(-SUM(S$20:S758)+S$15&lt;0.000001,0,IF($C759&gt;='H-32A-WP06 - Debt Service'!O$24,'H-32A-WP06 - Debt Service'!O$27/12,0)),"-")</f>
        <v>0</v>
      </c>
      <c r="T759" s="261">
        <f>IFERROR(IF(-SUM(T$20:T758)+T$15&lt;0.000001,0,IF($C759&gt;='H-32A-WP06 - Debt Service'!#REF!,'H-32A-WP06 - Debt Service'!#REF!/12,0)),"-")</f>
        <v>0</v>
      </c>
      <c r="U759" s="261">
        <f>IFERROR(IF(-SUM(U$20:U758)+U$15&lt;0.000001,0,IF($C759&gt;='H-32A-WP06 - Debt Service'!T$24,'H-32A-WP06 - Debt Service'!T$27/12,0)),"-")</f>
        <v>0</v>
      </c>
      <c r="V759" s="261">
        <f>IFERROR(IF(-SUM(V$20:V758)+V$15&lt;0.000001,0,IF($C759&gt;='H-32A-WP06 - Debt Service'!N$24,'H-32A-WP06 - Debt Service'!N$27/12,0)),"-")</f>
        <v>0</v>
      </c>
      <c r="W759" s="261">
        <f>IFERROR(IF(-SUM(W$20:W758)+W$15&lt;0.000001,0,IF($C759&gt;='H-32A-WP06 - Debt Service'!Q$24,'H-32A-WP06 - Debt Service'!Q$27/12,0)),"-")</f>
        <v>0</v>
      </c>
      <c r="X759" s="261">
        <f>IFERROR(IF(-SUM(X$20:X758)+X$15&lt;0.000001,0,IF($C759&gt;='H-32A-WP06 - Debt Service'!T$24,'H-32A-WP06 - Debt Service'!T$27/12,0)),"-")</f>
        <v>0</v>
      </c>
      <c r="Y759" s="261">
        <f>IFERROR(IF(-SUM(Y$20:Y758)+Y$15&lt;0.000001,0,IF($C759&gt;='H-32A-WP06 - Debt Service'!#REF!,'H-32A-WP06 - Debt Service'!#REF!/12,0)),"-")</f>
        <v>0</v>
      </c>
      <c r="Z759" s="261">
        <f>IFERROR(IF(-SUM(Z$20:Z758)+Z$15&lt;0.000001,0,IF($C759&gt;='H-32A-WP06 - Debt Service'!S$24,'H-32A-WP06 - Debt Service'!S$27/12,0)),"-")</f>
        <v>0</v>
      </c>
      <c r="AA759" s="261">
        <f>IFERROR(IF(-SUM(AA$20:AA758)+AA$15&lt;0.000001,0,IF($C759&gt;='H-32A-WP06 - Debt Service'!R$24,'H-32A-WP06 - Debt Service'!R$27/12,0)),"-")</f>
        <v>0</v>
      </c>
      <c r="AB759" s="261">
        <f>IFERROR(IF(-SUM(AB$20:AB758)+AB$15&lt;0.000001,0,IF($C759&gt;='H-32A-WP06 - Debt Service'!P$24,'H-32A-WP06 - Debt Service'!P$27/12,0)),"-")</f>
        <v>0</v>
      </c>
      <c r="AC759" s="261">
        <f>IFERROR(IF(-SUM(AC$20:AC758)+AC$15&lt;0.000001,0,IF($C759&gt;='H-32A-WP06 - Debt Service'!#REF!,'H-32A-WP06 - Debt Service'!#REF!/12,0)),"-")</f>
        <v>0</v>
      </c>
      <c r="AD759" s="261">
        <f>IFERROR(IF(-SUM(AD$20:AD758)+AD$15&lt;0.000001,0,IF($C759&gt;='H-32A-WP06 - Debt Service'!#REF!,'H-32A-WP06 - Debt Service'!#REF!/12,0)),"-")</f>
        <v>0</v>
      </c>
      <c r="AE759" s="261">
        <f>IFERROR(IF(-SUM(AE$20:AE758)+AE$15&lt;0.000001,0,IF($C759&gt;='H-32A-WP06 - Debt Service'!#REF!,'H-32A-WP06 - Debt Service'!#REF!/12,0)),"-")</f>
        <v>0</v>
      </c>
      <c r="AF759" s="261">
        <f>IFERROR(IF(-SUM(AF$20:AF758)+AF$15&lt;0.000001,0,IF($C759&gt;='H-32A-WP06 - Debt Service'!#REF!,'H-32A-WP06 - Debt Service'!#REF!/12,0)),"-")</f>
        <v>0</v>
      </c>
      <c r="AH759" s="252">
        <f t="shared" si="48"/>
        <v>2080</v>
      </c>
      <c r="AI759" s="273">
        <f t="shared" si="50"/>
        <v>65959</v>
      </c>
      <c r="AJ759" s="273"/>
      <c r="AK759" s="261" t="str">
        <f>IFERROR(IF(-SUM(AK$20:AK758)+AK$15&lt;0.000001,0,IF($C759&gt;='H-32A-WP06 - Debt Service'!AH$24,'H-32A-WP06 - Debt Service'!AH$27/12,0)),"-")</f>
        <v>-</v>
      </c>
      <c r="AL759" s="261">
        <f>IFERROR(IF(-SUM(AL$20:AL758)+AL$15&lt;0.000001,0,IF($C759&gt;='H-32A-WP06 - Debt Service'!AI$24,'H-32A-WP06 - Debt Service'!AI$27/12,0)),"-")</f>
        <v>0</v>
      </c>
      <c r="AM759" s="261">
        <f>IFERROR(IF(-SUM(AM$20:AM758)+AM$15&lt;0.000001,0,IF($C759&gt;='H-32A-WP06 - Debt Service'!AJ$24,'H-32A-WP06 - Debt Service'!AJ$27/12,0)),"-")</f>
        <v>0</v>
      </c>
      <c r="AN759" s="261">
        <f>IFERROR(IF(-SUM(AN$20:AN758)+AN$15&lt;0.000001,0,IF($C759&gt;='H-32A-WP06 - Debt Service'!AK$24,'H-32A-WP06 - Debt Service'!AK$27/12,0)),"-")</f>
        <v>0</v>
      </c>
      <c r="AO759" s="261">
        <f>IFERROR(IF(-SUM(AO$20:AO758)+AO$15&lt;0.000001,0,IF($C759&gt;='H-32A-WP06 - Debt Service'!AL$24,'H-32A-WP06 - Debt Service'!AL$27/12,0)),"-")</f>
        <v>0</v>
      </c>
      <c r="AP759" s="261">
        <f>IFERROR(IF(-SUM(AP$20:AP758)+AP$15&lt;0.000001,0,IF($C759&gt;='H-32A-WP06 - Debt Service'!AM$24,'H-32A-WP06 - Debt Service'!AM$27/12,0)),"-")</f>
        <v>0</v>
      </c>
      <c r="AQ759" s="261">
        <f>IFERROR(IF(-SUM(AQ$20:AQ758)+AQ$15&lt;0.000001,0,IF($C759&gt;='H-32A-WP06 - Debt Service'!AN$24,'H-32A-WP06 - Debt Service'!AN$27/12,0)),"-")</f>
        <v>0</v>
      </c>
      <c r="AR759" s="261">
        <f>IFERROR(IF(-SUM(AR$20:AR758)+AR$15&lt;0.000001,0,IF($C759&gt;='H-32A-WP06 - Debt Service'!AO$24,'H-32A-WP06 - Debt Service'!AO$27/12,0)),"-")</f>
        <v>0</v>
      </c>
      <c r="AS759" s="261">
        <f>IFERROR(IF(-SUM(AS$20:AS758)+AS$15&lt;0.000001,0,IF($C759&gt;='H-32A-WP06 - Debt Service'!AP$24,'H-32A-WP06 - Debt Service'!AP$27/12,0)),"-")</f>
        <v>0</v>
      </c>
      <c r="AT759" s="261">
        <f>IFERROR(IF(-SUM(AT$20:AT758)+AT$15&lt;0.000001,0,IF($C759&gt;='H-32A-WP06 - Debt Service'!AQ$24,'H-32A-WP06 - Debt Service'!AQ$27/12,0)),"-")</f>
        <v>0</v>
      </c>
    </row>
    <row r="760" spans="2:46" x14ac:dyDescent="0.35">
      <c r="B760" s="252">
        <f t="shared" si="47"/>
        <v>2080</v>
      </c>
      <c r="C760" s="273">
        <f t="shared" si="49"/>
        <v>65990</v>
      </c>
      <c r="D760" s="273"/>
      <c r="E760" s="261">
        <f>IFERROR(IF(-SUM(E$20:E759)+E$15&lt;0.000001,0,IF($C760&gt;='H-32A-WP06 - Debt Service'!C$24,'H-32A-WP06 - Debt Service'!C$27/12,0)),"-")</f>
        <v>0</v>
      </c>
      <c r="F760" s="261">
        <f>IFERROR(IF(-SUM(F$20:F759)+F$15&lt;0.000001,0,IF($C760&gt;='H-32A-WP06 - Debt Service'!D$24,'H-32A-WP06 - Debt Service'!D$27/12,0)),"-")</f>
        <v>0</v>
      </c>
      <c r="G760" s="261">
        <f>IFERROR(IF(-SUM(G$20:G759)+G$15&lt;0.000001,0,IF($C760&gt;='H-32A-WP06 - Debt Service'!E$24,'H-32A-WP06 - Debt Service'!E$27/12,0)),"-")</f>
        <v>0</v>
      </c>
      <c r="H760" s="261">
        <f>IFERROR(IF(-SUM(H$20:H759)+H$15&lt;0.000001,0,IF($C760&gt;='H-32A-WP06 - Debt Service'!F$24,'H-32A-WP06 - Debt Service'!F$27/12,0)),"-")</f>
        <v>0</v>
      </c>
      <c r="I760" s="261">
        <f>IFERROR(IF(-SUM(I$20:I759)+I$15&lt;0.000001,0,IF($C760&gt;='H-32A-WP06 - Debt Service'!G$24,'H-32A-WP06 - Debt Service'!G$27/12,0)),"-")</f>
        <v>0</v>
      </c>
      <c r="J760" s="261">
        <f>IFERROR(IF(-SUM(J$20:J759)+J$15&lt;0.000001,0,IF($C760&gt;='H-32A-WP06 - Debt Service'!H$24,'H-32A-WP06 - Debt Service'!H$27/12,0)),"-")</f>
        <v>0</v>
      </c>
      <c r="K760" s="261">
        <f>IFERROR(IF(-SUM(K$20:K759)+K$15&lt;0.000001,0,IF($C760&gt;='H-32A-WP06 - Debt Service'!I$24,'H-32A-WP06 - Debt Service'!I$27/12,0)),"-")</f>
        <v>0</v>
      </c>
      <c r="L760" s="261">
        <f>IFERROR(IF(-SUM(L$20:L759)+L$15&lt;0.000001,0,IF($C760&gt;='H-32A-WP06 - Debt Service'!J$24,'H-32A-WP06 - Debt Service'!J$27/12,0)),"-")</f>
        <v>0</v>
      </c>
      <c r="M760" s="261">
        <f>IFERROR(IF(-SUM(M$20:M759)+M$15&lt;0.000001,0,IF($C760&gt;='H-32A-WP06 - Debt Service'!K$24,'H-32A-WP06 - Debt Service'!K$27/12,0)),"-")</f>
        <v>0</v>
      </c>
      <c r="N760" s="261"/>
      <c r="O760" s="261"/>
      <c r="P760" s="261">
        <f>IFERROR(IF(-SUM(P$20:P759)+P$15&lt;0.000001,0,IF($C760&gt;='H-32A-WP06 - Debt Service'!M$24,'H-32A-WP06 - Debt Service'!M$27/12,0)),"-")</f>
        <v>0</v>
      </c>
      <c r="Q760" s="261">
        <f>IFERROR(IF(-SUM(Q$20:Q759)+Q$15&lt;0.000001,0,IF($C760&gt;='H-32A-WP06 - Debt Service'!L$24,'H-32A-WP06 - Debt Service'!L$27/12,0)),"-")</f>
        <v>0</v>
      </c>
      <c r="R760" s="261">
        <f>IFERROR(IF(-SUM(R$20:R759)+R$15&lt;0.000001,0,IF($C760&gt;='H-32A-WP06 - Debt Service'!S$24,'H-32A-WP06 - Debt Service'!S$27/12,0)),"-")</f>
        <v>0</v>
      </c>
      <c r="S760" s="261">
        <f>IFERROR(IF(-SUM(S$20:S759)+S$15&lt;0.000001,0,IF($C760&gt;='H-32A-WP06 - Debt Service'!O$24,'H-32A-WP06 - Debt Service'!O$27/12,0)),"-")</f>
        <v>0</v>
      </c>
      <c r="T760" s="261">
        <f>IFERROR(IF(-SUM(T$20:T759)+T$15&lt;0.000001,0,IF($C760&gt;='H-32A-WP06 - Debt Service'!#REF!,'H-32A-WP06 - Debt Service'!#REF!/12,0)),"-")</f>
        <v>0</v>
      </c>
      <c r="U760" s="261">
        <f>IFERROR(IF(-SUM(U$20:U759)+U$15&lt;0.000001,0,IF($C760&gt;='H-32A-WP06 - Debt Service'!T$24,'H-32A-WP06 - Debt Service'!T$27/12,0)),"-")</f>
        <v>0</v>
      </c>
      <c r="V760" s="261">
        <f>IFERROR(IF(-SUM(V$20:V759)+V$15&lt;0.000001,0,IF($C760&gt;='H-32A-WP06 - Debt Service'!N$24,'H-32A-WP06 - Debt Service'!N$27/12,0)),"-")</f>
        <v>0</v>
      </c>
      <c r="W760" s="261">
        <f>IFERROR(IF(-SUM(W$20:W759)+W$15&lt;0.000001,0,IF($C760&gt;='H-32A-WP06 - Debt Service'!Q$24,'H-32A-WP06 - Debt Service'!Q$27/12,0)),"-")</f>
        <v>0</v>
      </c>
      <c r="X760" s="261">
        <f>IFERROR(IF(-SUM(X$20:X759)+X$15&lt;0.000001,0,IF($C760&gt;='H-32A-WP06 - Debt Service'!T$24,'H-32A-WP06 - Debt Service'!T$27/12,0)),"-")</f>
        <v>0</v>
      </c>
      <c r="Y760" s="261">
        <f>IFERROR(IF(-SUM(Y$20:Y759)+Y$15&lt;0.000001,0,IF($C760&gt;='H-32A-WP06 - Debt Service'!#REF!,'H-32A-WP06 - Debt Service'!#REF!/12,0)),"-")</f>
        <v>0</v>
      </c>
      <c r="Z760" s="261">
        <f>IFERROR(IF(-SUM(Z$20:Z759)+Z$15&lt;0.000001,0,IF($C760&gt;='H-32A-WP06 - Debt Service'!S$24,'H-32A-WP06 - Debt Service'!S$27/12,0)),"-")</f>
        <v>0</v>
      </c>
      <c r="AA760" s="261">
        <f>IFERROR(IF(-SUM(AA$20:AA759)+AA$15&lt;0.000001,0,IF($C760&gt;='H-32A-WP06 - Debt Service'!R$24,'H-32A-WP06 - Debt Service'!R$27/12,0)),"-")</f>
        <v>0</v>
      </c>
      <c r="AB760" s="261">
        <f>IFERROR(IF(-SUM(AB$20:AB759)+AB$15&lt;0.000001,0,IF($C760&gt;='H-32A-WP06 - Debt Service'!P$24,'H-32A-WP06 - Debt Service'!P$27/12,0)),"-")</f>
        <v>0</v>
      </c>
      <c r="AC760" s="261">
        <f>IFERROR(IF(-SUM(AC$20:AC759)+AC$15&lt;0.000001,0,IF($C760&gt;='H-32A-WP06 - Debt Service'!#REF!,'H-32A-WP06 - Debt Service'!#REF!/12,0)),"-")</f>
        <v>0</v>
      </c>
      <c r="AD760" s="261">
        <f>IFERROR(IF(-SUM(AD$20:AD759)+AD$15&lt;0.000001,0,IF($C760&gt;='H-32A-WP06 - Debt Service'!#REF!,'H-32A-WP06 - Debt Service'!#REF!/12,0)),"-")</f>
        <v>0</v>
      </c>
      <c r="AE760" s="261">
        <f>IFERROR(IF(-SUM(AE$20:AE759)+AE$15&lt;0.000001,0,IF($C760&gt;='H-32A-WP06 - Debt Service'!#REF!,'H-32A-WP06 - Debt Service'!#REF!/12,0)),"-")</f>
        <v>0</v>
      </c>
      <c r="AF760" s="261">
        <f>IFERROR(IF(-SUM(AF$20:AF759)+AF$15&lt;0.000001,0,IF($C760&gt;='H-32A-WP06 - Debt Service'!#REF!,'H-32A-WP06 - Debt Service'!#REF!/12,0)),"-")</f>
        <v>0</v>
      </c>
      <c r="AH760" s="252">
        <f t="shared" si="48"/>
        <v>2080</v>
      </c>
      <c r="AI760" s="273">
        <f t="shared" si="50"/>
        <v>65990</v>
      </c>
      <c r="AJ760" s="273"/>
      <c r="AK760" s="261" t="str">
        <f>IFERROR(IF(-SUM(AK$20:AK759)+AK$15&lt;0.000001,0,IF($C760&gt;='H-32A-WP06 - Debt Service'!AH$24,'H-32A-WP06 - Debt Service'!AH$27/12,0)),"-")</f>
        <v>-</v>
      </c>
      <c r="AL760" s="261">
        <f>IFERROR(IF(-SUM(AL$20:AL759)+AL$15&lt;0.000001,0,IF($C760&gt;='H-32A-WP06 - Debt Service'!AI$24,'H-32A-WP06 - Debt Service'!AI$27/12,0)),"-")</f>
        <v>0</v>
      </c>
      <c r="AM760" s="261">
        <f>IFERROR(IF(-SUM(AM$20:AM759)+AM$15&lt;0.000001,0,IF($C760&gt;='H-32A-WP06 - Debt Service'!AJ$24,'H-32A-WP06 - Debt Service'!AJ$27/12,0)),"-")</f>
        <v>0</v>
      </c>
      <c r="AN760" s="261">
        <f>IFERROR(IF(-SUM(AN$20:AN759)+AN$15&lt;0.000001,0,IF($C760&gt;='H-32A-WP06 - Debt Service'!AK$24,'H-32A-WP06 - Debt Service'!AK$27/12,0)),"-")</f>
        <v>0</v>
      </c>
      <c r="AO760" s="261">
        <f>IFERROR(IF(-SUM(AO$20:AO759)+AO$15&lt;0.000001,0,IF($C760&gt;='H-32A-WP06 - Debt Service'!AL$24,'H-32A-WP06 - Debt Service'!AL$27/12,0)),"-")</f>
        <v>0</v>
      </c>
      <c r="AP760" s="261">
        <f>IFERROR(IF(-SUM(AP$20:AP759)+AP$15&lt;0.000001,0,IF($C760&gt;='H-32A-WP06 - Debt Service'!AM$24,'H-32A-WP06 - Debt Service'!AM$27/12,0)),"-")</f>
        <v>0</v>
      </c>
      <c r="AQ760" s="261">
        <f>IFERROR(IF(-SUM(AQ$20:AQ759)+AQ$15&lt;0.000001,0,IF($C760&gt;='H-32A-WP06 - Debt Service'!AN$24,'H-32A-WP06 - Debt Service'!AN$27/12,0)),"-")</f>
        <v>0</v>
      </c>
      <c r="AR760" s="261">
        <f>IFERROR(IF(-SUM(AR$20:AR759)+AR$15&lt;0.000001,0,IF($C760&gt;='H-32A-WP06 - Debt Service'!AO$24,'H-32A-WP06 - Debt Service'!AO$27/12,0)),"-")</f>
        <v>0</v>
      </c>
      <c r="AS760" s="261">
        <f>IFERROR(IF(-SUM(AS$20:AS759)+AS$15&lt;0.000001,0,IF($C760&gt;='H-32A-WP06 - Debt Service'!AP$24,'H-32A-WP06 - Debt Service'!AP$27/12,0)),"-")</f>
        <v>0</v>
      </c>
      <c r="AT760" s="261">
        <f>IFERROR(IF(-SUM(AT$20:AT759)+AT$15&lt;0.000001,0,IF($C760&gt;='H-32A-WP06 - Debt Service'!AQ$24,'H-32A-WP06 - Debt Service'!AQ$27/12,0)),"-")</f>
        <v>0</v>
      </c>
    </row>
    <row r="761" spans="2:46" x14ac:dyDescent="0.35">
      <c r="B761" s="252">
        <f t="shared" si="47"/>
        <v>2080</v>
      </c>
      <c r="C761" s="273">
        <f t="shared" si="49"/>
        <v>66020</v>
      </c>
      <c r="D761" s="273"/>
      <c r="E761" s="261">
        <f>IFERROR(IF(-SUM(E$20:E760)+E$15&lt;0.000001,0,IF($C761&gt;='H-32A-WP06 - Debt Service'!C$24,'H-32A-WP06 - Debt Service'!C$27/12,0)),"-")</f>
        <v>0</v>
      </c>
      <c r="F761" s="261">
        <f>IFERROR(IF(-SUM(F$20:F760)+F$15&lt;0.000001,0,IF($C761&gt;='H-32A-WP06 - Debt Service'!D$24,'H-32A-WP06 - Debt Service'!D$27/12,0)),"-")</f>
        <v>0</v>
      </c>
      <c r="G761" s="261">
        <f>IFERROR(IF(-SUM(G$20:G760)+G$15&lt;0.000001,0,IF($C761&gt;='H-32A-WP06 - Debt Service'!E$24,'H-32A-WP06 - Debt Service'!E$27/12,0)),"-")</f>
        <v>0</v>
      </c>
      <c r="H761" s="261">
        <f>IFERROR(IF(-SUM(H$20:H760)+H$15&lt;0.000001,0,IF($C761&gt;='H-32A-WP06 - Debt Service'!F$24,'H-32A-WP06 - Debt Service'!F$27/12,0)),"-")</f>
        <v>0</v>
      </c>
      <c r="I761" s="261">
        <f>IFERROR(IF(-SUM(I$20:I760)+I$15&lt;0.000001,0,IF($C761&gt;='H-32A-WP06 - Debt Service'!G$24,'H-32A-WP06 - Debt Service'!G$27/12,0)),"-")</f>
        <v>0</v>
      </c>
      <c r="J761" s="261">
        <f>IFERROR(IF(-SUM(J$20:J760)+J$15&lt;0.000001,0,IF($C761&gt;='H-32A-WP06 - Debt Service'!H$24,'H-32A-WP06 - Debt Service'!H$27/12,0)),"-")</f>
        <v>0</v>
      </c>
      <c r="K761" s="261">
        <f>IFERROR(IF(-SUM(K$20:K760)+K$15&lt;0.000001,0,IF($C761&gt;='H-32A-WP06 - Debt Service'!I$24,'H-32A-WP06 - Debt Service'!I$27/12,0)),"-")</f>
        <v>0</v>
      </c>
      <c r="L761" s="261">
        <f>IFERROR(IF(-SUM(L$20:L760)+L$15&lt;0.000001,0,IF($C761&gt;='H-32A-WP06 - Debt Service'!J$24,'H-32A-WP06 - Debt Service'!J$27/12,0)),"-")</f>
        <v>0</v>
      </c>
      <c r="M761" s="261">
        <f>IFERROR(IF(-SUM(M$20:M760)+M$15&lt;0.000001,0,IF($C761&gt;='H-32A-WP06 - Debt Service'!K$24,'H-32A-WP06 - Debt Service'!K$27/12,0)),"-")</f>
        <v>0</v>
      </c>
      <c r="N761" s="261"/>
      <c r="O761" s="261"/>
      <c r="P761" s="261">
        <f>IFERROR(IF(-SUM(P$20:P760)+P$15&lt;0.000001,0,IF($C761&gt;='H-32A-WP06 - Debt Service'!M$24,'H-32A-WP06 - Debt Service'!M$27/12,0)),"-")</f>
        <v>0</v>
      </c>
      <c r="Q761" s="261">
        <f>IFERROR(IF(-SUM(Q$20:Q760)+Q$15&lt;0.000001,0,IF($C761&gt;='H-32A-WP06 - Debt Service'!L$24,'H-32A-WP06 - Debt Service'!L$27/12,0)),"-")</f>
        <v>0</v>
      </c>
      <c r="R761" s="261">
        <f>IFERROR(IF(-SUM(R$20:R760)+R$15&lt;0.000001,0,IF($C761&gt;='H-32A-WP06 - Debt Service'!S$24,'H-32A-WP06 - Debt Service'!S$27/12,0)),"-")</f>
        <v>0</v>
      </c>
      <c r="S761" s="261">
        <f>IFERROR(IF(-SUM(S$20:S760)+S$15&lt;0.000001,0,IF($C761&gt;='H-32A-WP06 - Debt Service'!O$24,'H-32A-WP06 - Debt Service'!O$27/12,0)),"-")</f>
        <v>0</v>
      </c>
      <c r="T761" s="261">
        <f>IFERROR(IF(-SUM(T$20:T760)+T$15&lt;0.000001,0,IF($C761&gt;='H-32A-WP06 - Debt Service'!#REF!,'H-32A-WP06 - Debt Service'!#REF!/12,0)),"-")</f>
        <v>0</v>
      </c>
      <c r="U761" s="261">
        <f>IFERROR(IF(-SUM(U$20:U760)+U$15&lt;0.000001,0,IF($C761&gt;='H-32A-WP06 - Debt Service'!T$24,'H-32A-WP06 - Debt Service'!T$27/12,0)),"-")</f>
        <v>0</v>
      </c>
      <c r="V761" s="261">
        <f>IFERROR(IF(-SUM(V$20:V760)+V$15&lt;0.000001,0,IF($C761&gt;='H-32A-WP06 - Debt Service'!N$24,'H-32A-WP06 - Debt Service'!N$27/12,0)),"-")</f>
        <v>0</v>
      </c>
      <c r="W761" s="261">
        <f>IFERROR(IF(-SUM(W$20:W760)+W$15&lt;0.000001,0,IF($C761&gt;='H-32A-WP06 - Debt Service'!Q$24,'H-32A-WP06 - Debt Service'!Q$27/12,0)),"-")</f>
        <v>0</v>
      </c>
      <c r="X761" s="261">
        <f>IFERROR(IF(-SUM(X$20:X760)+X$15&lt;0.000001,0,IF($C761&gt;='H-32A-WP06 - Debt Service'!T$24,'H-32A-WP06 - Debt Service'!T$27/12,0)),"-")</f>
        <v>0</v>
      </c>
      <c r="Y761" s="261">
        <f>IFERROR(IF(-SUM(Y$20:Y760)+Y$15&lt;0.000001,0,IF($C761&gt;='H-32A-WP06 - Debt Service'!#REF!,'H-32A-WP06 - Debt Service'!#REF!/12,0)),"-")</f>
        <v>0</v>
      </c>
      <c r="Z761" s="261">
        <f>IFERROR(IF(-SUM(Z$20:Z760)+Z$15&lt;0.000001,0,IF($C761&gt;='H-32A-WP06 - Debt Service'!S$24,'H-32A-WP06 - Debt Service'!S$27/12,0)),"-")</f>
        <v>0</v>
      </c>
      <c r="AA761" s="261">
        <f>IFERROR(IF(-SUM(AA$20:AA760)+AA$15&lt;0.000001,0,IF($C761&gt;='H-32A-WP06 - Debt Service'!R$24,'H-32A-WP06 - Debt Service'!R$27/12,0)),"-")</f>
        <v>0</v>
      </c>
      <c r="AB761" s="261">
        <f>IFERROR(IF(-SUM(AB$20:AB760)+AB$15&lt;0.000001,0,IF($C761&gt;='H-32A-WP06 - Debt Service'!P$24,'H-32A-WP06 - Debt Service'!P$27/12,0)),"-")</f>
        <v>0</v>
      </c>
      <c r="AC761" s="261">
        <f>IFERROR(IF(-SUM(AC$20:AC760)+AC$15&lt;0.000001,0,IF($C761&gt;='H-32A-WP06 - Debt Service'!#REF!,'H-32A-WP06 - Debt Service'!#REF!/12,0)),"-")</f>
        <v>0</v>
      </c>
      <c r="AD761" s="261">
        <f>IFERROR(IF(-SUM(AD$20:AD760)+AD$15&lt;0.000001,0,IF($C761&gt;='H-32A-WP06 - Debt Service'!#REF!,'H-32A-WP06 - Debt Service'!#REF!/12,0)),"-")</f>
        <v>0</v>
      </c>
      <c r="AE761" s="261">
        <f>IFERROR(IF(-SUM(AE$20:AE760)+AE$15&lt;0.000001,0,IF($C761&gt;='H-32A-WP06 - Debt Service'!#REF!,'H-32A-WP06 - Debt Service'!#REF!/12,0)),"-")</f>
        <v>0</v>
      </c>
      <c r="AF761" s="261">
        <f>IFERROR(IF(-SUM(AF$20:AF760)+AF$15&lt;0.000001,0,IF($C761&gt;='H-32A-WP06 - Debt Service'!#REF!,'H-32A-WP06 - Debt Service'!#REF!/12,0)),"-")</f>
        <v>0</v>
      </c>
      <c r="AH761" s="252">
        <f t="shared" si="48"/>
        <v>2080</v>
      </c>
      <c r="AI761" s="273">
        <f t="shared" si="50"/>
        <v>66020</v>
      </c>
      <c r="AJ761" s="273"/>
      <c r="AK761" s="261" t="str">
        <f>IFERROR(IF(-SUM(AK$20:AK760)+AK$15&lt;0.000001,0,IF($C761&gt;='H-32A-WP06 - Debt Service'!AH$24,'H-32A-WP06 - Debt Service'!AH$27/12,0)),"-")</f>
        <v>-</v>
      </c>
      <c r="AL761" s="261">
        <f>IFERROR(IF(-SUM(AL$20:AL760)+AL$15&lt;0.000001,0,IF($C761&gt;='H-32A-WP06 - Debt Service'!AI$24,'H-32A-WP06 - Debt Service'!AI$27/12,0)),"-")</f>
        <v>0</v>
      </c>
      <c r="AM761" s="261">
        <f>IFERROR(IF(-SUM(AM$20:AM760)+AM$15&lt;0.000001,0,IF($C761&gt;='H-32A-WP06 - Debt Service'!AJ$24,'H-32A-WP06 - Debt Service'!AJ$27/12,0)),"-")</f>
        <v>0</v>
      </c>
      <c r="AN761" s="261">
        <f>IFERROR(IF(-SUM(AN$20:AN760)+AN$15&lt;0.000001,0,IF($C761&gt;='H-32A-WP06 - Debt Service'!AK$24,'H-32A-WP06 - Debt Service'!AK$27/12,0)),"-")</f>
        <v>0</v>
      </c>
      <c r="AO761" s="261">
        <f>IFERROR(IF(-SUM(AO$20:AO760)+AO$15&lt;0.000001,0,IF($C761&gt;='H-32A-WP06 - Debt Service'!AL$24,'H-32A-WP06 - Debt Service'!AL$27/12,0)),"-")</f>
        <v>0</v>
      </c>
      <c r="AP761" s="261">
        <f>IFERROR(IF(-SUM(AP$20:AP760)+AP$15&lt;0.000001,0,IF($C761&gt;='H-32A-WP06 - Debt Service'!AM$24,'H-32A-WP06 - Debt Service'!AM$27/12,0)),"-")</f>
        <v>0</v>
      </c>
      <c r="AQ761" s="261">
        <f>IFERROR(IF(-SUM(AQ$20:AQ760)+AQ$15&lt;0.000001,0,IF($C761&gt;='H-32A-WP06 - Debt Service'!AN$24,'H-32A-WP06 - Debt Service'!AN$27/12,0)),"-")</f>
        <v>0</v>
      </c>
      <c r="AR761" s="261">
        <f>IFERROR(IF(-SUM(AR$20:AR760)+AR$15&lt;0.000001,0,IF($C761&gt;='H-32A-WP06 - Debt Service'!AO$24,'H-32A-WP06 - Debt Service'!AO$27/12,0)),"-")</f>
        <v>0</v>
      </c>
      <c r="AS761" s="261">
        <f>IFERROR(IF(-SUM(AS$20:AS760)+AS$15&lt;0.000001,0,IF($C761&gt;='H-32A-WP06 - Debt Service'!AP$24,'H-32A-WP06 - Debt Service'!AP$27/12,0)),"-")</f>
        <v>0</v>
      </c>
      <c r="AT761" s="261">
        <f>IFERROR(IF(-SUM(AT$20:AT760)+AT$15&lt;0.000001,0,IF($C761&gt;='H-32A-WP06 - Debt Service'!AQ$24,'H-32A-WP06 - Debt Service'!AQ$27/12,0)),"-")</f>
        <v>0</v>
      </c>
    </row>
    <row r="762" spans="2:46" x14ac:dyDescent="0.35">
      <c r="B762" s="252">
        <f t="shared" si="47"/>
        <v>2080</v>
      </c>
      <c r="C762" s="273">
        <f t="shared" si="49"/>
        <v>66051</v>
      </c>
      <c r="D762" s="273"/>
      <c r="E762" s="261">
        <f>IFERROR(IF(-SUM(E$20:E761)+E$15&lt;0.000001,0,IF($C762&gt;='H-32A-WP06 - Debt Service'!C$24,'H-32A-WP06 - Debt Service'!C$27/12,0)),"-")</f>
        <v>0</v>
      </c>
      <c r="F762" s="261">
        <f>IFERROR(IF(-SUM(F$20:F761)+F$15&lt;0.000001,0,IF($C762&gt;='H-32A-WP06 - Debt Service'!D$24,'H-32A-WP06 - Debt Service'!D$27/12,0)),"-")</f>
        <v>0</v>
      </c>
      <c r="G762" s="261">
        <f>IFERROR(IF(-SUM(G$20:G761)+G$15&lt;0.000001,0,IF($C762&gt;='H-32A-WP06 - Debt Service'!E$24,'H-32A-WP06 - Debt Service'!E$27/12,0)),"-")</f>
        <v>0</v>
      </c>
      <c r="H762" s="261">
        <f>IFERROR(IF(-SUM(H$20:H761)+H$15&lt;0.000001,0,IF($C762&gt;='H-32A-WP06 - Debt Service'!F$24,'H-32A-WP06 - Debt Service'!F$27/12,0)),"-")</f>
        <v>0</v>
      </c>
      <c r="I762" s="261">
        <f>IFERROR(IF(-SUM(I$20:I761)+I$15&lt;0.000001,0,IF($C762&gt;='H-32A-WP06 - Debt Service'!G$24,'H-32A-WP06 - Debt Service'!G$27/12,0)),"-")</f>
        <v>0</v>
      </c>
      <c r="J762" s="261">
        <f>IFERROR(IF(-SUM(J$20:J761)+J$15&lt;0.000001,0,IF($C762&gt;='H-32A-WP06 - Debt Service'!H$24,'H-32A-WP06 - Debt Service'!H$27/12,0)),"-")</f>
        <v>0</v>
      </c>
      <c r="K762" s="261">
        <f>IFERROR(IF(-SUM(K$20:K761)+K$15&lt;0.000001,0,IF($C762&gt;='H-32A-WP06 - Debt Service'!I$24,'H-32A-WP06 - Debt Service'!I$27/12,0)),"-")</f>
        <v>0</v>
      </c>
      <c r="L762" s="261">
        <f>IFERROR(IF(-SUM(L$20:L761)+L$15&lt;0.000001,0,IF($C762&gt;='H-32A-WP06 - Debt Service'!J$24,'H-32A-WP06 - Debt Service'!J$27/12,0)),"-")</f>
        <v>0</v>
      </c>
      <c r="M762" s="261">
        <f>IFERROR(IF(-SUM(M$20:M761)+M$15&lt;0.000001,0,IF($C762&gt;='H-32A-WP06 - Debt Service'!K$24,'H-32A-WP06 - Debt Service'!K$27/12,0)),"-")</f>
        <v>0</v>
      </c>
      <c r="N762" s="261"/>
      <c r="O762" s="261"/>
      <c r="P762" s="261">
        <f>IFERROR(IF(-SUM(P$20:P761)+P$15&lt;0.000001,0,IF($C762&gt;='H-32A-WP06 - Debt Service'!M$24,'H-32A-WP06 - Debt Service'!M$27/12,0)),"-")</f>
        <v>0</v>
      </c>
      <c r="Q762" s="261">
        <f>IFERROR(IF(-SUM(Q$20:Q761)+Q$15&lt;0.000001,0,IF($C762&gt;='H-32A-WP06 - Debt Service'!L$24,'H-32A-WP06 - Debt Service'!L$27/12,0)),"-")</f>
        <v>0</v>
      </c>
      <c r="R762" s="261">
        <f>IFERROR(IF(-SUM(R$20:R761)+R$15&lt;0.000001,0,IF($C762&gt;='H-32A-WP06 - Debt Service'!S$24,'H-32A-WP06 - Debt Service'!S$27/12,0)),"-")</f>
        <v>0</v>
      </c>
      <c r="S762" s="261">
        <f>IFERROR(IF(-SUM(S$20:S761)+S$15&lt;0.000001,0,IF($C762&gt;='H-32A-WP06 - Debt Service'!O$24,'H-32A-WP06 - Debt Service'!O$27/12,0)),"-")</f>
        <v>0</v>
      </c>
      <c r="T762" s="261">
        <f>IFERROR(IF(-SUM(T$20:T761)+T$15&lt;0.000001,0,IF($C762&gt;='H-32A-WP06 - Debt Service'!#REF!,'H-32A-WP06 - Debt Service'!#REF!/12,0)),"-")</f>
        <v>0</v>
      </c>
      <c r="U762" s="261">
        <f>IFERROR(IF(-SUM(U$20:U761)+U$15&lt;0.000001,0,IF($C762&gt;='H-32A-WP06 - Debt Service'!T$24,'H-32A-WP06 - Debt Service'!T$27/12,0)),"-")</f>
        <v>0</v>
      </c>
      <c r="V762" s="261">
        <f>IFERROR(IF(-SUM(V$20:V761)+V$15&lt;0.000001,0,IF($C762&gt;='H-32A-WP06 - Debt Service'!N$24,'H-32A-WP06 - Debt Service'!N$27/12,0)),"-")</f>
        <v>0</v>
      </c>
      <c r="W762" s="261">
        <f>IFERROR(IF(-SUM(W$20:W761)+W$15&lt;0.000001,0,IF($C762&gt;='H-32A-WP06 - Debt Service'!Q$24,'H-32A-WP06 - Debt Service'!Q$27/12,0)),"-")</f>
        <v>0</v>
      </c>
      <c r="X762" s="261">
        <f>IFERROR(IF(-SUM(X$20:X761)+X$15&lt;0.000001,0,IF($C762&gt;='H-32A-WP06 - Debt Service'!T$24,'H-32A-WP06 - Debt Service'!T$27/12,0)),"-")</f>
        <v>0</v>
      </c>
      <c r="Y762" s="261">
        <f>IFERROR(IF(-SUM(Y$20:Y761)+Y$15&lt;0.000001,0,IF($C762&gt;='H-32A-WP06 - Debt Service'!#REF!,'H-32A-WP06 - Debt Service'!#REF!/12,0)),"-")</f>
        <v>0</v>
      </c>
      <c r="Z762" s="261">
        <f>IFERROR(IF(-SUM(Z$20:Z761)+Z$15&lt;0.000001,0,IF($C762&gt;='H-32A-WP06 - Debt Service'!S$24,'H-32A-WP06 - Debt Service'!S$27/12,0)),"-")</f>
        <v>0</v>
      </c>
      <c r="AA762" s="261">
        <f>IFERROR(IF(-SUM(AA$20:AA761)+AA$15&lt;0.000001,0,IF($C762&gt;='H-32A-WP06 - Debt Service'!R$24,'H-32A-WP06 - Debt Service'!R$27/12,0)),"-")</f>
        <v>0</v>
      </c>
      <c r="AB762" s="261">
        <f>IFERROR(IF(-SUM(AB$20:AB761)+AB$15&lt;0.000001,0,IF($C762&gt;='H-32A-WP06 - Debt Service'!P$24,'H-32A-WP06 - Debt Service'!P$27/12,0)),"-")</f>
        <v>0</v>
      </c>
      <c r="AC762" s="261">
        <f>IFERROR(IF(-SUM(AC$20:AC761)+AC$15&lt;0.000001,0,IF($C762&gt;='H-32A-WP06 - Debt Service'!#REF!,'H-32A-WP06 - Debt Service'!#REF!/12,0)),"-")</f>
        <v>0</v>
      </c>
      <c r="AD762" s="261">
        <f>IFERROR(IF(-SUM(AD$20:AD761)+AD$15&lt;0.000001,0,IF($C762&gt;='H-32A-WP06 - Debt Service'!#REF!,'H-32A-WP06 - Debt Service'!#REF!/12,0)),"-")</f>
        <v>0</v>
      </c>
      <c r="AE762" s="261">
        <f>IFERROR(IF(-SUM(AE$20:AE761)+AE$15&lt;0.000001,0,IF($C762&gt;='H-32A-WP06 - Debt Service'!#REF!,'H-32A-WP06 - Debt Service'!#REF!/12,0)),"-")</f>
        <v>0</v>
      </c>
      <c r="AF762" s="261">
        <f>IFERROR(IF(-SUM(AF$20:AF761)+AF$15&lt;0.000001,0,IF($C762&gt;='H-32A-WP06 - Debt Service'!#REF!,'H-32A-WP06 - Debt Service'!#REF!/12,0)),"-")</f>
        <v>0</v>
      </c>
      <c r="AH762" s="252">
        <f t="shared" si="48"/>
        <v>2080</v>
      </c>
      <c r="AI762" s="273">
        <f t="shared" si="50"/>
        <v>66051</v>
      </c>
      <c r="AJ762" s="273"/>
      <c r="AK762" s="261" t="str">
        <f>IFERROR(IF(-SUM(AK$20:AK761)+AK$15&lt;0.000001,0,IF($C762&gt;='H-32A-WP06 - Debt Service'!AH$24,'H-32A-WP06 - Debt Service'!AH$27/12,0)),"-")</f>
        <v>-</v>
      </c>
      <c r="AL762" s="261">
        <f>IFERROR(IF(-SUM(AL$20:AL761)+AL$15&lt;0.000001,0,IF($C762&gt;='H-32A-WP06 - Debt Service'!AI$24,'H-32A-WP06 - Debt Service'!AI$27/12,0)),"-")</f>
        <v>0</v>
      </c>
      <c r="AM762" s="261">
        <f>IFERROR(IF(-SUM(AM$20:AM761)+AM$15&lt;0.000001,0,IF($C762&gt;='H-32A-WP06 - Debt Service'!AJ$24,'H-32A-WP06 - Debt Service'!AJ$27/12,0)),"-")</f>
        <v>0</v>
      </c>
      <c r="AN762" s="261">
        <f>IFERROR(IF(-SUM(AN$20:AN761)+AN$15&lt;0.000001,0,IF($C762&gt;='H-32A-WP06 - Debt Service'!AK$24,'H-32A-WP06 - Debt Service'!AK$27/12,0)),"-")</f>
        <v>0</v>
      </c>
      <c r="AO762" s="261">
        <f>IFERROR(IF(-SUM(AO$20:AO761)+AO$15&lt;0.000001,0,IF($C762&gt;='H-32A-WP06 - Debt Service'!AL$24,'H-32A-WP06 - Debt Service'!AL$27/12,0)),"-")</f>
        <v>0</v>
      </c>
      <c r="AP762" s="261">
        <f>IFERROR(IF(-SUM(AP$20:AP761)+AP$15&lt;0.000001,0,IF($C762&gt;='H-32A-WP06 - Debt Service'!AM$24,'H-32A-WP06 - Debt Service'!AM$27/12,0)),"-")</f>
        <v>0</v>
      </c>
      <c r="AQ762" s="261">
        <f>IFERROR(IF(-SUM(AQ$20:AQ761)+AQ$15&lt;0.000001,0,IF($C762&gt;='H-32A-WP06 - Debt Service'!AN$24,'H-32A-WP06 - Debt Service'!AN$27/12,0)),"-")</f>
        <v>0</v>
      </c>
      <c r="AR762" s="261">
        <f>IFERROR(IF(-SUM(AR$20:AR761)+AR$15&lt;0.000001,0,IF($C762&gt;='H-32A-WP06 - Debt Service'!AO$24,'H-32A-WP06 - Debt Service'!AO$27/12,0)),"-")</f>
        <v>0</v>
      </c>
      <c r="AS762" s="261">
        <f>IFERROR(IF(-SUM(AS$20:AS761)+AS$15&lt;0.000001,0,IF($C762&gt;='H-32A-WP06 - Debt Service'!AP$24,'H-32A-WP06 - Debt Service'!AP$27/12,0)),"-")</f>
        <v>0</v>
      </c>
      <c r="AT762" s="261">
        <f>IFERROR(IF(-SUM(AT$20:AT761)+AT$15&lt;0.000001,0,IF($C762&gt;='H-32A-WP06 - Debt Service'!AQ$24,'H-32A-WP06 - Debt Service'!AQ$27/12,0)),"-")</f>
        <v>0</v>
      </c>
    </row>
    <row r="763" spans="2:46" x14ac:dyDescent="0.35">
      <c r="B763" s="252">
        <f t="shared" si="47"/>
        <v>2080</v>
      </c>
      <c r="C763" s="273">
        <f t="shared" si="49"/>
        <v>66081</v>
      </c>
      <c r="D763" s="273"/>
      <c r="E763" s="261">
        <f>IFERROR(IF(-SUM(E$20:E762)+E$15&lt;0.000001,0,IF($C763&gt;='H-32A-WP06 - Debt Service'!C$24,'H-32A-WP06 - Debt Service'!C$27/12,0)),"-")</f>
        <v>0</v>
      </c>
      <c r="F763" s="261">
        <f>IFERROR(IF(-SUM(F$20:F762)+F$15&lt;0.000001,0,IF($C763&gt;='H-32A-WP06 - Debt Service'!D$24,'H-32A-WP06 - Debt Service'!D$27/12,0)),"-")</f>
        <v>0</v>
      </c>
      <c r="G763" s="261">
        <f>IFERROR(IF(-SUM(G$20:G762)+G$15&lt;0.000001,0,IF($C763&gt;='H-32A-WP06 - Debt Service'!E$24,'H-32A-WP06 - Debt Service'!E$27/12,0)),"-")</f>
        <v>0</v>
      </c>
      <c r="H763" s="261">
        <f>IFERROR(IF(-SUM(H$20:H762)+H$15&lt;0.000001,0,IF($C763&gt;='H-32A-WP06 - Debt Service'!F$24,'H-32A-WP06 - Debt Service'!F$27/12,0)),"-")</f>
        <v>0</v>
      </c>
      <c r="I763" s="261">
        <f>IFERROR(IF(-SUM(I$20:I762)+I$15&lt;0.000001,0,IF($C763&gt;='H-32A-WP06 - Debt Service'!G$24,'H-32A-WP06 - Debt Service'!G$27/12,0)),"-")</f>
        <v>0</v>
      </c>
      <c r="J763" s="261">
        <f>IFERROR(IF(-SUM(J$20:J762)+J$15&lt;0.000001,0,IF($C763&gt;='H-32A-WP06 - Debt Service'!H$24,'H-32A-WP06 - Debt Service'!H$27/12,0)),"-")</f>
        <v>0</v>
      </c>
      <c r="K763" s="261">
        <f>IFERROR(IF(-SUM(K$20:K762)+K$15&lt;0.000001,0,IF($C763&gt;='H-32A-WP06 - Debt Service'!I$24,'H-32A-WP06 - Debt Service'!I$27/12,0)),"-")</f>
        <v>0</v>
      </c>
      <c r="L763" s="261">
        <f>IFERROR(IF(-SUM(L$20:L762)+L$15&lt;0.000001,0,IF($C763&gt;='H-32A-WP06 - Debt Service'!J$24,'H-32A-WP06 - Debt Service'!J$27/12,0)),"-")</f>
        <v>0</v>
      </c>
      <c r="M763" s="261">
        <f>IFERROR(IF(-SUM(M$20:M762)+M$15&lt;0.000001,0,IF($C763&gt;='H-32A-WP06 - Debt Service'!K$24,'H-32A-WP06 - Debt Service'!K$27/12,0)),"-")</f>
        <v>0</v>
      </c>
      <c r="N763" s="261"/>
      <c r="O763" s="261"/>
      <c r="P763" s="261">
        <f>IFERROR(IF(-SUM(P$20:P762)+P$15&lt;0.000001,0,IF($C763&gt;='H-32A-WP06 - Debt Service'!M$24,'H-32A-WP06 - Debt Service'!M$27/12,0)),"-")</f>
        <v>0</v>
      </c>
      <c r="Q763" s="261">
        <f>IFERROR(IF(-SUM(Q$20:Q762)+Q$15&lt;0.000001,0,IF($C763&gt;='H-32A-WP06 - Debt Service'!L$24,'H-32A-WP06 - Debt Service'!L$27/12,0)),"-")</f>
        <v>0</v>
      </c>
      <c r="R763" s="261">
        <f>IFERROR(IF(-SUM(R$20:R762)+R$15&lt;0.000001,0,IF($C763&gt;='H-32A-WP06 - Debt Service'!S$24,'H-32A-WP06 - Debt Service'!S$27/12,0)),"-")</f>
        <v>0</v>
      </c>
      <c r="S763" s="261">
        <f>IFERROR(IF(-SUM(S$20:S762)+S$15&lt;0.000001,0,IF($C763&gt;='H-32A-WP06 - Debt Service'!O$24,'H-32A-WP06 - Debt Service'!O$27/12,0)),"-")</f>
        <v>0</v>
      </c>
      <c r="T763" s="261">
        <f>IFERROR(IF(-SUM(T$20:T762)+T$15&lt;0.000001,0,IF($C763&gt;='H-32A-WP06 - Debt Service'!#REF!,'H-32A-WP06 - Debt Service'!#REF!/12,0)),"-")</f>
        <v>0</v>
      </c>
      <c r="U763" s="261">
        <f>IFERROR(IF(-SUM(U$20:U762)+U$15&lt;0.000001,0,IF($C763&gt;='H-32A-WP06 - Debt Service'!T$24,'H-32A-WP06 - Debt Service'!T$27/12,0)),"-")</f>
        <v>0</v>
      </c>
      <c r="V763" s="261">
        <f>IFERROR(IF(-SUM(V$20:V762)+V$15&lt;0.000001,0,IF($C763&gt;='H-32A-WP06 - Debt Service'!N$24,'H-32A-WP06 - Debt Service'!N$27/12,0)),"-")</f>
        <v>0</v>
      </c>
      <c r="W763" s="261">
        <f>IFERROR(IF(-SUM(W$20:W762)+W$15&lt;0.000001,0,IF($C763&gt;='H-32A-WP06 - Debt Service'!Q$24,'H-32A-WP06 - Debt Service'!Q$27/12,0)),"-")</f>
        <v>0</v>
      </c>
      <c r="X763" s="261">
        <f>IFERROR(IF(-SUM(X$20:X762)+X$15&lt;0.000001,0,IF($C763&gt;='H-32A-WP06 - Debt Service'!T$24,'H-32A-WP06 - Debt Service'!T$27/12,0)),"-")</f>
        <v>0</v>
      </c>
      <c r="Y763" s="261">
        <f>IFERROR(IF(-SUM(Y$20:Y762)+Y$15&lt;0.000001,0,IF($C763&gt;='H-32A-WP06 - Debt Service'!#REF!,'H-32A-WP06 - Debt Service'!#REF!/12,0)),"-")</f>
        <v>0</v>
      </c>
      <c r="Z763" s="261">
        <f>IFERROR(IF(-SUM(Z$20:Z762)+Z$15&lt;0.000001,0,IF($C763&gt;='H-32A-WP06 - Debt Service'!S$24,'H-32A-WP06 - Debt Service'!S$27/12,0)),"-")</f>
        <v>0</v>
      </c>
      <c r="AA763" s="261">
        <f>IFERROR(IF(-SUM(AA$20:AA762)+AA$15&lt;0.000001,0,IF($C763&gt;='H-32A-WP06 - Debt Service'!R$24,'H-32A-WP06 - Debt Service'!R$27/12,0)),"-")</f>
        <v>0</v>
      </c>
      <c r="AB763" s="261">
        <f>IFERROR(IF(-SUM(AB$20:AB762)+AB$15&lt;0.000001,0,IF($C763&gt;='H-32A-WP06 - Debt Service'!P$24,'H-32A-WP06 - Debt Service'!P$27/12,0)),"-")</f>
        <v>0</v>
      </c>
      <c r="AC763" s="261">
        <f>IFERROR(IF(-SUM(AC$20:AC762)+AC$15&lt;0.000001,0,IF($C763&gt;='H-32A-WP06 - Debt Service'!#REF!,'H-32A-WP06 - Debt Service'!#REF!/12,0)),"-")</f>
        <v>0</v>
      </c>
      <c r="AD763" s="261">
        <f>IFERROR(IF(-SUM(AD$20:AD762)+AD$15&lt;0.000001,0,IF($C763&gt;='H-32A-WP06 - Debt Service'!#REF!,'H-32A-WP06 - Debt Service'!#REF!/12,0)),"-")</f>
        <v>0</v>
      </c>
      <c r="AE763" s="261">
        <f>IFERROR(IF(-SUM(AE$20:AE762)+AE$15&lt;0.000001,0,IF($C763&gt;='H-32A-WP06 - Debt Service'!#REF!,'H-32A-WP06 - Debt Service'!#REF!/12,0)),"-")</f>
        <v>0</v>
      </c>
      <c r="AF763" s="261">
        <f>IFERROR(IF(-SUM(AF$20:AF762)+AF$15&lt;0.000001,0,IF($C763&gt;='H-32A-WP06 - Debt Service'!#REF!,'H-32A-WP06 - Debt Service'!#REF!/12,0)),"-")</f>
        <v>0</v>
      </c>
      <c r="AH763" s="252">
        <f t="shared" si="48"/>
        <v>2080</v>
      </c>
      <c r="AI763" s="273">
        <f t="shared" si="50"/>
        <v>66081</v>
      </c>
      <c r="AJ763" s="273"/>
      <c r="AK763" s="261" t="str">
        <f>IFERROR(IF(-SUM(AK$20:AK762)+AK$15&lt;0.000001,0,IF($C763&gt;='H-32A-WP06 - Debt Service'!AH$24,'H-32A-WP06 - Debt Service'!AH$27/12,0)),"-")</f>
        <v>-</v>
      </c>
      <c r="AL763" s="261">
        <f>IFERROR(IF(-SUM(AL$20:AL762)+AL$15&lt;0.000001,0,IF($C763&gt;='H-32A-WP06 - Debt Service'!AI$24,'H-32A-WP06 - Debt Service'!AI$27/12,0)),"-")</f>
        <v>0</v>
      </c>
      <c r="AM763" s="261">
        <f>IFERROR(IF(-SUM(AM$20:AM762)+AM$15&lt;0.000001,0,IF($C763&gt;='H-32A-WP06 - Debt Service'!AJ$24,'H-32A-WP06 - Debt Service'!AJ$27/12,0)),"-")</f>
        <v>0</v>
      </c>
      <c r="AN763" s="261">
        <f>IFERROR(IF(-SUM(AN$20:AN762)+AN$15&lt;0.000001,0,IF($C763&gt;='H-32A-WP06 - Debt Service'!AK$24,'H-32A-WP06 - Debt Service'!AK$27/12,0)),"-")</f>
        <v>0</v>
      </c>
      <c r="AO763" s="261">
        <f>IFERROR(IF(-SUM(AO$20:AO762)+AO$15&lt;0.000001,0,IF($C763&gt;='H-32A-WP06 - Debt Service'!AL$24,'H-32A-WP06 - Debt Service'!AL$27/12,0)),"-")</f>
        <v>0</v>
      </c>
      <c r="AP763" s="261">
        <f>IFERROR(IF(-SUM(AP$20:AP762)+AP$15&lt;0.000001,0,IF($C763&gt;='H-32A-WP06 - Debt Service'!AM$24,'H-32A-WP06 - Debt Service'!AM$27/12,0)),"-")</f>
        <v>0</v>
      </c>
      <c r="AQ763" s="261">
        <f>IFERROR(IF(-SUM(AQ$20:AQ762)+AQ$15&lt;0.000001,0,IF($C763&gt;='H-32A-WP06 - Debt Service'!AN$24,'H-32A-WP06 - Debt Service'!AN$27/12,0)),"-")</f>
        <v>0</v>
      </c>
      <c r="AR763" s="261">
        <f>IFERROR(IF(-SUM(AR$20:AR762)+AR$15&lt;0.000001,0,IF($C763&gt;='H-32A-WP06 - Debt Service'!AO$24,'H-32A-WP06 - Debt Service'!AO$27/12,0)),"-")</f>
        <v>0</v>
      </c>
      <c r="AS763" s="261">
        <f>IFERROR(IF(-SUM(AS$20:AS762)+AS$15&lt;0.000001,0,IF($C763&gt;='H-32A-WP06 - Debt Service'!AP$24,'H-32A-WP06 - Debt Service'!AP$27/12,0)),"-")</f>
        <v>0</v>
      </c>
      <c r="AT763" s="261">
        <f>IFERROR(IF(-SUM(AT$20:AT762)+AT$15&lt;0.000001,0,IF($C763&gt;='H-32A-WP06 - Debt Service'!AQ$24,'H-32A-WP06 - Debt Service'!AQ$27/12,0)),"-")</f>
        <v>0</v>
      </c>
    </row>
    <row r="764" spans="2:46" x14ac:dyDescent="0.35">
      <c r="B764" s="252">
        <f t="shared" si="47"/>
        <v>2081</v>
      </c>
      <c r="C764" s="273">
        <f t="shared" si="49"/>
        <v>66112</v>
      </c>
      <c r="D764" s="273"/>
      <c r="E764" s="261">
        <f>IFERROR(IF(-SUM(E$20:E763)+E$15&lt;0.000001,0,IF($C764&gt;='H-32A-WP06 - Debt Service'!C$24,'H-32A-WP06 - Debt Service'!C$27/12,0)),"-")</f>
        <v>0</v>
      </c>
      <c r="F764" s="261">
        <f>IFERROR(IF(-SUM(F$20:F763)+F$15&lt;0.000001,0,IF($C764&gt;='H-32A-WP06 - Debt Service'!D$24,'H-32A-WP06 - Debt Service'!D$27/12,0)),"-")</f>
        <v>0</v>
      </c>
      <c r="G764" s="261">
        <f>IFERROR(IF(-SUM(G$20:G763)+G$15&lt;0.000001,0,IF($C764&gt;='H-32A-WP06 - Debt Service'!E$24,'H-32A-WP06 - Debt Service'!E$27/12,0)),"-")</f>
        <v>0</v>
      </c>
      <c r="H764" s="261">
        <f>IFERROR(IF(-SUM(H$20:H763)+H$15&lt;0.000001,0,IF($C764&gt;='H-32A-WP06 - Debt Service'!F$24,'H-32A-WP06 - Debt Service'!F$27/12,0)),"-")</f>
        <v>0</v>
      </c>
      <c r="I764" s="261">
        <f>IFERROR(IF(-SUM(I$20:I763)+I$15&lt;0.000001,0,IF($C764&gt;='H-32A-WP06 - Debt Service'!G$24,'H-32A-WP06 - Debt Service'!G$27/12,0)),"-")</f>
        <v>0</v>
      </c>
      <c r="J764" s="261">
        <f>IFERROR(IF(-SUM(J$20:J763)+J$15&lt;0.000001,0,IF($C764&gt;='H-32A-WP06 - Debt Service'!H$24,'H-32A-WP06 - Debt Service'!H$27/12,0)),"-")</f>
        <v>0</v>
      </c>
      <c r="K764" s="261">
        <f>IFERROR(IF(-SUM(K$20:K763)+K$15&lt;0.000001,0,IF($C764&gt;='H-32A-WP06 - Debt Service'!I$24,'H-32A-WP06 - Debt Service'!I$27/12,0)),"-")</f>
        <v>0</v>
      </c>
      <c r="L764" s="261">
        <f>IFERROR(IF(-SUM(L$20:L763)+L$15&lt;0.000001,0,IF($C764&gt;='H-32A-WP06 - Debt Service'!J$24,'H-32A-WP06 - Debt Service'!J$27/12,0)),"-")</f>
        <v>0</v>
      </c>
      <c r="M764" s="261">
        <f>IFERROR(IF(-SUM(M$20:M763)+M$15&lt;0.000001,0,IF($C764&gt;='H-32A-WP06 - Debt Service'!K$24,'H-32A-WP06 - Debt Service'!K$27/12,0)),"-")</f>
        <v>0</v>
      </c>
      <c r="N764" s="261"/>
      <c r="O764" s="261"/>
      <c r="P764" s="261">
        <f>IFERROR(IF(-SUM(P$20:P763)+P$15&lt;0.000001,0,IF($C764&gt;='H-32A-WP06 - Debt Service'!M$24,'H-32A-WP06 - Debt Service'!M$27/12,0)),"-")</f>
        <v>0</v>
      </c>
      <c r="Q764" s="261">
        <f>IFERROR(IF(-SUM(Q$20:Q763)+Q$15&lt;0.000001,0,IF($C764&gt;='H-32A-WP06 - Debt Service'!L$24,'H-32A-WP06 - Debt Service'!L$27/12,0)),"-")</f>
        <v>0</v>
      </c>
      <c r="R764" s="261">
        <f>IFERROR(IF(-SUM(R$20:R763)+R$15&lt;0.000001,0,IF($C764&gt;='H-32A-WP06 - Debt Service'!S$24,'H-32A-WP06 - Debt Service'!S$27/12,0)),"-")</f>
        <v>0</v>
      </c>
      <c r="S764" s="261">
        <f>IFERROR(IF(-SUM(S$20:S763)+S$15&lt;0.000001,0,IF($C764&gt;='H-32A-WP06 - Debt Service'!O$24,'H-32A-WP06 - Debt Service'!O$27/12,0)),"-")</f>
        <v>0</v>
      </c>
      <c r="T764" s="261">
        <f>IFERROR(IF(-SUM(T$20:T763)+T$15&lt;0.000001,0,IF($C764&gt;='H-32A-WP06 - Debt Service'!#REF!,'H-32A-WP06 - Debt Service'!#REF!/12,0)),"-")</f>
        <v>0</v>
      </c>
      <c r="U764" s="261">
        <f>IFERROR(IF(-SUM(U$20:U763)+U$15&lt;0.000001,0,IF($C764&gt;='H-32A-WP06 - Debt Service'!T$24,'H-32A-WP06 - Debt Service'!T$27/12,0)),"-")</f>
        <v>0</v>
      </c>
      <c r="V764" s="261">
        <f>IFERROR(IF(-SUM(V$20:V763)+V$15&lt;0.000001,0,IF($C764&gt;='H-32A-WP06 - Debt Service'!N$24,'H-32A-WP06 - Debt Service'!N$27/12,0)),"-")</f>
        <v>0</v>
      </c>
      <c r="W764" s="261">
        <f>IFERROR(IF(-SUM(W$20:W763)+W$15&lt;0.000001,0,IF($C764&gt;='H-32A-WP06 - Debt Service'!Q$24,'H-32A-WP06 - Debt Service'!Q$27/12,0)),"-")</f>
        <v>0</v>
      </c>
      <c r="X764" s="261">
        <f>IFERROR(IF(-SUM(X$20:X763)+X$15&lt;0.000001,0,IF($C764&gt;='H-32A-WP06 - Debt Service'!T$24,'H-32A-WP06 - Debt Service'!T$27/12,0)),"-")</f>
        <v>0</v>
      </c>
      <c r="Y764" s="261">
        <f>IFERROR(IF(-SUM(Y$20:Y763)+Y$15&lt;0.000001,0,IF($C764&gt;='H-32A-WP06 - Debt Service'!#REF!,'H-32A-WP06 - Debt Service'!#REF!/12,0)),"-")</f>
        <v>0</v>
      </c>
      <c r="Z764" s="261">
        <f>IFERROR(IF(-SUM(Z$20:Z763)+Z$15&lt;0.000001,0,IF($C764&gt;='H-32A-WP06 - Debt Service'!S$24,'H-32A-WP06 - Debt Service'!S$27/12,0)),"-")</f>
        <v>0</v>
      </c>
      <c r="AA764" s="261">
        <f>IFERROR(IF(-SUM(AA$20:AA763)+AA$15&lt;0.000001,0,IF($C764&gt;='H-32A-WP06 - Debt Service'!R$24,'H-32A-WP06 - Debt Service'!R$27/12,0)),"-")</f>
        <v>0</v>
      </c>
      <c r="AB764" s="261">
        <f>IFERROR(IF(-SUM(AB$20:AB763)+AB$15&lt;0.000001,0,IF($C764&gt;='H-32A-WP06 - Debt Service'!P$24,'H-32A-WP06 - Debt Service'!P$27/12,0)),"-")</f>
        <v>0</v>
      </c>
      <c r="AC764" s="261">
        <f>IFERROR(IF(-SUM(AC$20:AC763)+AC$15&lt;0.000001,0,IF($C764&gt;='H-32A-WP06 - Debt Service'!#REF!,'H-32A-WP06 - Debt Service'!#REF!/12,0)),"-")</f>
        <v>0</v>
      </c>
      <c r="AD764" s="261">
        <f>IFERROR(IF(-SUM(AD$20:AD763)+AD$15&lt;0.000001,0,IF($C764&gt;='H-32A-WP06 - Debt Service'!#REF!,'H-32A-WP06 - Debt Service'!#REF!/12,0)),"-")</f>
        <v>0</v>
      </c>
      <c r="AE764" s="261">
        <f>IFERROR(IF(-SUM(AE$20:AE763)+AE$15&lt;0.000001,0,IF($C764&gt;='H-32A-WP06 - Debt Service'!#REF!,'H-32A-WP06 - Debt Service'!#REF!/12,0)),"-")</f>
        <v>0</v>
      </c>
      <c r="AF764" s="261">
        <f>IFERROR(IF(-SUM(AF$20:AF763)+AF$15&lt;0.000001,0,IF($C764&gt;='H-32A-WP06 - Debt Service'!#REF!,'H-32A-WP06 - Debt Service'!#REF!/12,0)),"-")</f>
        <v>0</v>
      </c>
      <c r="AH764" s="252">
        <f t="shared" si="48"/>
        <v>2081</v>
      </c>
      <c r="AI764" s="273">
        <f t="shared" si="50"/>
        <v>66112</v>
      </c>
      <c r="AJ764" s="273"/>
      <c r="AK764" s="261" t="str">
        <f>IFERROR(IF(-SUM(AK$20:AK763)+AK$15&lt;0.000001,0,IF($C764&gt;='H-32A-WP06 - Debt Service'!AH$24,'H-32A-WP06 - Debt Service'!AH$27/12,0)),"-")</f>
        <v>-</v>
      </c>
      <c r="AL764" s="261">
        <f>IFERROR(IF(-SUM(AL$20:AL763)+AL$15&lt;0.000001,0,IF($C764&gt;='H-32A-WP06 - Debt Service'!AI$24,'H-32A-WP06 - Debt Service'!AI$27/12,0)),"-")</f>
        <v>0</v>
      </c>
      <c r="AM764" s="261">
        <f>IFERROR(IF(-SUM(AM$20:AM763)+AM$15&lt;0.000001,0,IF($C764&gt;='H-32A-WP06 - Debt Service'!AJ$24,'H-32A-WP06 - Debt Service'!AJ$27/12,0)),"-")</f>
        <v>0</v>
      </c>
      <c r="AN764" s="261">
        <f>IFERROR(IF(-SUM(AN$20:AN763)+AN$15&lt;0.000001,0,IF($C764&gt;='H-32A-WP06 - Debt Service'!AK$24,'H-32A-WP06 - Debt Service'!AK$27/12,0)),"-")</f>
        <v>0</v>
      </c>
      <c r="AO764" s="261">
        <f>IFERROR(IF(-SUM(AO$20:AO763)+AO$15&lt;0.000001,0,IF($C764&gt;='H-32A-WP06 - Debt Service'!AL$24,'H-32A-WP06 - Debt Service'!AL$27/12,0)),"-")</f>
        <v>0</v>
      </c>
      <c r="AP764" s="261">
        <f>IFERROR(IF(-SUM(AP$20:AP763)+AP$15&lt;0.000001,0,IF($C764&gt;='H-32A-WP06 - Debt Service'!AM$24,'H-32A-WP06 - Debt Service'!AM$27/12,0)),"-")</f>
        <v>0</v>
      </c>
      <c r="AQ764" s="261">
        <f>IFERROR(IF(-SUM(AQ$20:AQ763)+AQ$15&lt;0.000001,0,IF($C764&gt;='H-32A-WP06 - Debt Service'!AN$24,'H-32A-WP06 - Debt Service'!AN$27/12,0)),"-")</f>
        <v>0</v>
      </c>
      <c r="AR764" s="261">
        <f>IFERROR(IF(-SUM(AR$20:AR763)+AR$15&lt;0.000001,0,IF($C764&gt;='H-32A-WP06 - Debt Service'!AO$24,'H-32A-WP06 - Debt Service'!AO$27/12,0)),"-")</f>
        <v>0</v>
      </c>
      <c r="AS764" s="261">
        <f>IFERROR(IF(-SUM(AS$20:AS763)+AS$15&lt;0.000001,0,IF($C764&gt;='H-32A-WP06 - Debt Service'!AP$24,'H-32A-WP06 - Debt Service'!AP$27/12,0)),"-")</f>
        <v>0</v>
      </c>
      <c r="AT764" s="261">
        <f>IFERROR(IF(-SUM(AT$20:AT763)+AT$15&lt;0.000001,0,IF($C764&gt;='H-32A-WP06 - Debt Service'!AQ$24,'H-32A-WP06 - Debt Service'!AQ$27/12,0)),"-")</f>
        <v>0</v>
      </c>
    </row>
    <row r="765" spans="2:46" x14ac:dyDescent="0.35">
      <c r="B765" s="252">
        <f t="shared" si="47"/>
        <v>2081</v>
      </c>
      <c r="C765" s="273">
        <f t="shared" si="49"/>
        <v>66143</v>
      </c>
      <c r="D765" s="273"/>
      <c r="E765" s="261">
        <f>IFERROR(IF(-SUM(E$20:E764)+E$15&lt;0.000001,0,IF($C765&gt;='H-32A-WP06 - Debt Service'!C$24,'H-32A-WP06 - Debt Service'!C$27/12,0)),"-")</f>
        <v>0</v>
      </c>
      <c r="F765" s="261">
        <f>IFERROR(IF(-SUM(F$20:F764)+F$15&lt;0.000001,0,IF($C765&gt;='H-32A-WP06 - Debt Service'!D$24,'H-32A-WP06 - Debt Service'!D$27/12,0)),"-")</f>
        <v>0</v>
      </c>
      <c r="G765" s="261">
        <f>IFERROR(IF(-SUM(G$20:G764)+G$15&lt;0.000001,0,IF($C765&gt;='H-32A-WP06 - Debt Service'!E$24,'H-32A-WP06 - Debt Service'!E$27/12,0)),"-")</f>
        <v>0</v>
      </c>
      <c r="H765" s="261">
        <f>IFERROR(IF(-SUM(H$20:H764)+H$15&lt;0.000001,0,IF($C765&gt;='H-32A-WP06 - Debt Service'!F$24,'H-32A-WP06 - Debt Service'!F$27/12,0)),"-")</f>
        <v>0</v>
      </c>
      <c r="I765" s="261">
        <f>IFERROR(IF(-SUM(I$20:I764)+I$15&lt;0.000001,0,IF($C765&gt;='H-32A-WP06 - Debt Service'!G$24,'H-32A-WP06 - Debt Service'!G$27/12,0)),"-")</f>
        <v>0</v>
      </c>
      <c r="J765" s="261">
        <f>IFERROR(IF(-SUM(J$20:J764)+J$15&lt;0.000001,0,IF($C765&gt;='H-32A-WP06 - Debt Service'!H$24,'H-32A-WP06 - Debt Service'!H$27/12,0)),"-")</f>
        <v>0</v>
      </c>
      <c r="K765" s="261">
        <f>IFERROR(IF(-SUM(K$20:K764)+K$15&lt;0.000001,0,IF($C765&gt;='H-32A-WP06 - Debt Service'!I$24,'H-32A-WP06 - Debt Service'!I$27/12,0)),"-")</f>
        <v>0</v>
      </c>
      <c r="L765" s="261">
        <f>IFERROR(IF(-SUM(L$20:L764)+L$15&lt;0.000001,0,IF($C765&gt;='H-32A-WP06 - Debt Service'!J$24,'H-32A-WP06 - Debt Service'!J$27/12,0)),"-")</f>
        <v>0</v>
      </c>
      <c r="M765" s="261">
        <f>IFERROR(IF(-SUM(M$20:M764)+M$15&lt;0.000001,0,IF($C765&gt;='H-32A-WP06 - Debt Service'!K$24,'H-32A-WP06 - Debt Service'!K$27/12,0)),"-")</f>
        <v>0</v>
      </c>
      <c r="N765" s="261"/>
      <c r="O765" s="261"/>
      <c r="P765" s="261">
        <f>IFERROR(IF(-SUM(P$20:P764)+P$15&lt;0.000001,0,IF($C765&gt;='H-32A-WP06 - Debt Service'!M$24,'H-32A-WP06 - Debt Service'!M$27/12,0)),"-")</f>
        <v>0</v>
      </c>
      <c r="Q765" s="261">
        <f>IFERROR(IF(-SUM(Q$20:Q764)+Q$15&lt;0.000001,0,IF($C765&gt;='H-32A-WP06 - Debt Service'!L$24,'H-32A-WP06 - Debt Service'!L$27/12,0)),"-")</f>
        <v>0</v>
      </c>
      <c r="R765" s="261">
        <f>IFERROR(IF(-SUM(R$20:R764)+R$15&lt;0.000001,0,IF($C765&gt;='H-32A-WP06 - Debt Service'!S$24,'H-32A-WP06 - Debt Service'!S$27/12,0)),"-")</f>
        <v>0</v>
      </c>
      <c r="S765" s="261">
        <f>IFERROR(IF(-SUM(S$20:S764)+S$15&lt;0.000001,0,IF($C765&gt;='H-32A-WP06 - Debt Service'!O$24,'H-32A-WP06 - Debt Service'!O$27/12,0)),"-")</f>
        <v>0</v>
      </c>
      <c r="T765" s="261">
        <f>IFERROR(IF(-SUM(T$20:T764)+T$15&lt;0.000001,0,IF($C765&gt;='H-32A-WP06 - Debt Service'!#REF!,'H-32A-WP06 - Debt Service'!#REF!/12,0)),"-")</f>
        <v>0</v>
      </c>
      <c r="U765" s="261">
        <f>IFERROR(IF(-SUM(U$20:U764)+U$15&lt;0.000001,0,IF($C765&gt;='H-32A-WP06 - Debt Service'!T$24,'H-32A-WP06 - Debt Service'!T$27/12,0)),"-")</f>
        <v>0</v>
      </c>
      <c r="V765" s="261">
        <f>IFERROR(IF(-SUM(V$20:V764)+V$15&lt;0.000001,0,IF($C765&gt;='H-32A-WP06 - Debt Service'!N$24,'H-32A-WP06 - Debt Service'!N$27/12,0)),"-")</f>
        <v>0</v>
      </c>
      <c r="W765" s="261">
        <f>IFERROR(IF(-SUM(W$20:W764)+W$15&lt;0.000001,0,IF($C765&gt;='H-32A-WP06 - Debt Service'!Q$24,'H-32A-WP06 - Debt Service'!Q$27/12,0)),"-")</f>
        <v>0</v>
      </c>
      <c r="X765" s="261">
        <f>IFERROR(IF(-SUM(X$20:X764)+X$15&lt;0.000001,0,IF($C765&gt;='H-32A-WP06 - Debt Service'!T$24,'H-32A-WP06 - Debt Service'!T$27/12,0)),"-")</f>
        <v>0</v>
      </c>
      <c r="Y765" s="261">
        <f>IFERROR(IF(-SUM(Y$20:Y764)+Y$15&lt;0.000001,0,IF($C765&gt;='H-32A-WP06 - Debt Service'!#REF!,'H-32A-WP06 - Debt Service'!#REF!/12,0)),"-")</f>
        <v>0</v>
      </c>
      <c r="Z765" s="261">
        <f>IFERROR(IF(-SUM(Z$20:Z764)+Z$15&lt;0.000001,0,IF($C765&gt;='H-32A-WP06 - Debt Service'!S$24,'H-32A-WP06 - Debt Service'!S$27/12,0)),"-")</f>
        <v>0</v>
      </c>
      <c r="AA765" s="261">
        <f>IFERROR(IF(-SUM(AA$20:AA764)+AA$15&lt;0.000001,0,IF($C765&gt;='H-32A-WP06 - Debt Service'!R$24,'H-32A-WP06 - Debt Service'!R$27/12,0)),"-")</f>
        <v>0</v>
      </c>
      <c r="AB765" s="261">
        <f>IFERROR(IF(-SUM(AB$20:AB764)+AB$15&lt;0.000001,0,IF($C765&gt;='H-32A-WP06 - Debt Service'!P$24,'H-32A-WP06 - Debt Service'!P$27/12,0)),"-")</f>
        <v>0</v>
      </c>
      <c r="AC765" s="261">
        <f>IFERROR(IF(-SUM(AC$20:AC764)+AC$15&lt;0.000001,0,IF($C765&gt;='H-32A-WP06 - Debt Service'!#REF!,'H-32A-WP06 - Debt Service'!#REF!/12,0)),"-")</f>
        <v>0</v>
      </c>
      <c r="AD765" s="261">
        <f>IFERROR(IF(-SUM(AD$20:AD764)+AD$15&lt;0.000001,0,IF($C765&gt;='H-32A-WP06 - Debt Service'!#REF!,'H-32A-WP06 - Debt Service'!#REF!/12,0)),"-")</f>
        <v>0</v>
      </c>
      <c r="AE765" s="261">
        <f>IFERROR(IF(-SUM(AE$20:AE764)+AE$15&lt;0.000001,0,IF($C765&gt;='H-32A-WP06 - Debt Service'!#REF!,'H-32A-WP06 - Debt Service'!#REF!/12,0)),"-")</f>
        <v>0</v>
      </c>
      <c r="AF765" s="261">
        <f>IFERROR(IF(-SUM(AF$20:AF764)+AF$15&lt;0.000001,0,IF($C765&gt;='H-32A-WP06 - Debt Service'!#REF!,'H-32A-WP06 - Debt Service'!#REF!/12,0)),"-")</f>
        <v>0</v>
      </c>
      <c r="AH765" s="252">
        <f t="shared" si="48"/>
        <v>2081</v>
      </c>
      <c r="AI765" s="273">
        <f t="shared" si="50"/>
        <v>66143</v>
      </c>
      <c r="AJ765" s="273"/>
      <c r="AK765" s="261" t="str">
        <f>IFERROR(IF(-SUM(AK$20:AK764)+AK$15&lt;0.000001,0,IF($C765&gt;='H-32A-WP06 - Debt Service'!AH$24,'H-32A-WP06 - Debt Service'!AH$27/12,0)),"-")</f>
        <v>-</v>
      </c>
      <c r="AL765" s="261">
        <f>IFERROR(IF(-SUM(AL$20:AL764)+AL$15&lt;0.000001,0,IF($C765&gt;='H-32A-WP06 - Debt Service'!AI$24,'H-32A-WP06 - Debt Service'!AI$27/12,0)),"-")</f>
        <v>0</v>
      </c>
      <c r="AM765" s="261">
        <f>IFERROR(IF(-SUM(AM$20:AM764)+AM$15&lt;0.000001,0,IF($C765&gt;='H-32A-WP06 - Debt Service'!AJ$24,'H-32A-WP06 - Debt Service'!AJ$27/12,0)),"-")</f>
        <v>0</v>
      </c>
      <c r="AN765" s="261">
        <f>IFERROR(IF(-SUM(AN$20:AN764)+AN$15&lt;0.000001,0,IF($C765&gt;='H-32A-WP06 - Debt Service'!AK$24,'H-32A-WP06 - Debt Service'!AK$27/12,0)),"-")</f>
        <v>0</v>
      </c>
      <c r="AO765" s="261">
        <f>IFERROR(IF(-SUM(AO$20:AO764)+AO$15&lt;0.000001,0,IF($C765&gt;='H-32A-WP06 - Debt Service'!AL$24,'H-32A-WP06 - Debt Service'!AL$27/12,0)),"-")</f>
        <v>0</v>
      </c>
      <c r="AP765" s="261">
        <f>IFERROR(IF(-SUM(AP$20:AP764)+AP$15&lt;0.000001,0,IF($C765&gt;='H-32A-WP06 - Debt Service'!AM$24,'H-32A-WP06 - Debt Service'!AM$27/12,0)),"-")</f>
        <v>0</v>
      </c>
      <c r="AQ765" s="261">
        <f>IFERROR(IF(-SUM(AQ$20:AQ764)+AQ$15&lt;0.000001,0,IF($C765&gt;='H-32A-WP06 - Debt Service'!AN$24,'H-32A-WP06 - Debt Service'!AN$27/12,0)),"-")</f>
        <v>0</v>
      </c>
      <c r="AR765" s="261">
        <f>IFERROR(IF(-SUM(AR$20:AR764)+AR$15&lt;0.000001,0,IF($C765&gt;='H-32A-WP06 - Debt Service'!AO$24,'H-32A-WP06 - Debt Service'!AO$27/12,0)),"-")</f>
        <v>0</v>
      </c>
      <c r="AS765" s="261">
        <f>IFERROR(IF(-SUM(AS$20:AS764)+AS$15&lt;0.000001,0,IF($C765&gt;='H-32A-WP06 - Debt Service'!AP$24,'H-32A-WP06 - Debt Service'!AP$27/12,0)),"-")</f>
        <v>0</v>
      </c>
      <c r="AT765" s="261">
        <f>IFERROR(IF(-SUM(AT$20:AT764)+AT$15&lt;0.000001,0,IF($C765&gt;='H-32A-WP06 - Debt Service'!AQ$24,'H-32A-WP06 - Debt Service'!AQ$27/12,0)),"-")</f>
        <v>0</v>
      </c>
    </row>
    <row r="766" spans="2:46" x14ac:dyDescent="0.35">
      <c r="B766" s="252">
        <f t="shared" si="47"/>
        <v>2081</v>
      </c>
      <c r="C766" s="273">
        <f t="shared" si="49"/>
        <v>66171</v>
      </c>
      <c r="D766" s="273"/>
      <c r="E766" s="261">
        <f>IFERROR(IF(-SUM(E$20:E765)+E$15&lt;0.000001,0,IF($C766&gt;='H-32A-WP06 - Debt Service'!C$24,'H-32A-WP06 - Debt Service'!C$27/12,0)),"-")</f>
        <v>0</v>
      </c>
      <c r="F766" s="261">
        <f>IFERROR(IF(-SUM(F$20:F765)+F$15&lt;0.000001,0,IF($C766&gt;='H-32A-WP06 - Debt Service'!D$24,'H-32A-WP06 - Debt Service'!D$27/12,0)),"-")</f>
        <v>0</v>
      </c>
      <c r="G766" s="261">
        <f>IFERROR(IF(-SUM(G$20:G765)+G$15&lt;0.000001,0,IF($C766&gt;='H-32A-WP06 - Debt Service'!E$24,'H-32A-WP06 - Debt Service'!E$27/12,0)),"-")</f>
        <v>0</v>
      </c>
      <c r="H766" s="261">
        <f>IFERROR(IF(-SUM(H$20:H765)+H$15&lt;0.000001,0,IF($C766&gt;='H-32A-WP06 - Debt Service'!F$24,'H-32A-WP06 - Debt Service'!F$27/12,0)),"-")</f>
        <v>0</v>
      </c>
      <c r="I766" s="261">
        <f>IFERROR(IF(-SUM(I$20:I765)+I$15&lt;0.000001,0,IF($C766&gt;='H-32A-WP06 - Debt Service'!G$24,'H-32A-WP06 - Debt Service'!G$27/12,0)),"-")</f>
        <v>0</v>
      </c>
      <c r="J766" s="261">
        <f>IFERROR(IF(-SUM(J$20:J765)+J$15&lt;0.000001,0,IF($C766&gt;='H-32A-WP06 - Debt Service'!H$24,'H-32A-WP06 - Debt Service'!H$27/12,0)),"-")</f>
        <v>0</v>
      </c>
      <c r="K766" s="261">
        <f>IFERROR(IF(-SUM(K$20:K765)+K$15&lt;0.000001,0,IF($C766&gt;='H-32A-WP06 - Debt Service'!I$24,'H-32A-WP06 - Debt Service'!I$27/12,0)),"-")</f>
        <v>0</v>
      </c>
      <c r="L766" s="261">
        <f>IFERROR(IF(-SUM(L$20:L765)+L$15&lt;0.000001,0,IF($C766&gt;='H-32A-WP06 - Debt Service'!J$24,'H-32A-WP06 - Debt Service'!J$27/12,0)),"-")</f>
        <v>0</v>
      </c>
      <c r="M766" s="261">
        <f>IFERROR(IF(-SUM(M$20:M765)+M$15&lt;0.000001,0,IF($C766&gt;='H-32A-WP06 - Debt Service'!K$24,'H-32A-WP06 - Debt Service'!K$27/12,0)),"-")</f>
        <v>0</v>
      </c>
      <c r="N766" s="261"/>
      <c r="O766" s="261"/>
      <c r="P766" s="261">
        <f>IFERROR(IF(-SUM(P$20:P765)+P$15&lt;0.000001,0,IF($C766&gt;='H-32A-WP06 - Debt Service'!M$24,'H-32A-WP06 - Debt Service'!M$27/12,0)),"-")</f>
        <v>0</v>
      </c>
      <c r="Q766" s="261">
        <f>IFERROR(IF(-SUM(Q$20:Q765)+Q$15&lt;0.000001,0,IF($C766&gt;='H-32A-WP06 - Debt Service'!L$24,'H-32A-WP06 - Debt Service'!L$27/12,0)),"-")</f>
        <v>0</v>
      </c>
      <c r="R766" s="261">
        <f>IFERROR(IF(-SUM(R$20:R765)+R$15&lt;0.000001,0,IF($C766&gt;='H-32A-WP06 - Debt Service'!S$24,'H-32A-WP06 - Debt Service'!S$27/12,0)),"-")</f>
        <v>0</v>
      </c>
      <c r="S766" s="261">
        <f>IFERROR(IF(-SUM(S$20:S765)+S$15&lt;0.000001,0,IF($C766&gt;='H-32A-WP06 - Debt Service'!O$24,'H-32A-WP06 - Debt Service'!O$27/12,0)),"-")</f>
        <v>0</v>
      </c>
      <c r="T766" s="261">
        <f>IFERROR(IF(-SUM(T$20:T765)+T$15&lt;0.000001,0,IF($C766&gt;='H-32A-WP06 - Debt Service'!#REF!,'H-32A-WP06 - Debt Service'!#REF!/12,0)),"-")</f>
        <v>0</v>
      </c>
      <c r="U766" s="261">
        <f>IFERROR(IF(-SUM(U$20:U765)+U$15&lt;0.000001,0,IF($C766&gt;='H-32A-WP06 - Debt Service'!T$24,'H-32A-WP06 - Debt Service'!T$27/12,0)),"-")</f>
        <v>0</v>
      </c>
      <c r="V766" s="261">
        <f>IFERROR(IF(-SUM(V$20:V765)+V$15&lt;0.000001,0,IF($C766&gt;='H-32A-WP06 - Debt Service'!N$24,'H-32A-WP06 - Debt Service'!N$27/12,0)),"-")</f>
        <v>0</v>
      </c>
      <c r="W766" s="261">
        <f>IFERROR(IF(-SUM(W$20:W765)+W$15&lt;0.000001,0,IF($C766&gt;='H-32A-WP06 - Debt Service'!Q$24,'H-32A-WP06 - Debt Service'!Q$27/12,0)),"-")</f>
        <v>0</v>
      </c>
      <c r="X766" s="261">
        <f>IFERROR(IF(-SUM(X$20:X765)+X$15&lt;0.000001,0,IF($C766&gt;='H-32A-WP06 - Debt Service'!T$24,'H-32A-WP06 - Debt Service'!T$27/12,0)),"-")</f>
        <v>0</v>
      </c>
      <c r="Y766" s="261">
        <f>IFERROR(IF(-SUM(Y$20:Y765)+Y$15&lt;0.000001,0,IF($C766&gt;='H-32A-WP06 - Debt Service'!#REF!,'H-32A-WP06 - Debt Service'!#REF!/12,0)),"-")</f>
        <v>0</v>
      </c>
      <c r="Z766" s="261">
        <f>IFERROR(IF(-SUM(Z$20:Z765)+Z$15&lt;0.000001,0,IF($C766&gt;='H-32A-WP06 - Debt Service'!S$24,'H-32A-WP06 - Debt Service'!S$27/12,0)),"-")</f>
        <v>0</v>
      </c>
      <c r="AA766" s="261">
        <f>IFERROR(IF(-SUM(AA$20:AA765)+AA$15&lt;0.000001,0,IF($C766&gt;='H-32A-WP06 - Debt Service'!R$24,'H-32A-WP06 - Debt Service'!R$27/12,0)),"-")</f>
        <v>0</v>
      </c>
      <c r="AB766" s="261">
        <f>IFERROR(IF(-SUM(AB$20:AB765)+AB$15&lt;0.000001,0,IF($C766&gt;='H-32A-WP06 - Debt Service'!P$24,'H-32A-WP06 - Debt Service'!P$27/12,0)),"-")</f>
        <v>0</v>
      </c>
      <c r="AC766" s="261">
        <f>IFERROR(IF(-SUM(AC$20:AC765)+AC$15&lt;0.000001,0,IF($C766&gt;='H-32A-WP06 - Debt Service'!#REF!,'H-32A-WP06 - Debt Service'!#REF!/12,0)),"-")</f>
        <v>0</v>
      </c>
      <c r="AD766" s="261">
        <f>IFERROR(IF(-SUM(AD$20:AD765)+AD$15&lt;0.000001,0,IF($C766&gt;='H-32A-WP06 - Debt Service'!#REF!,'H-32A-WP06 - Debt Service'!#REF!/12,0)),"-")</f>
        <v>0</v>
      </c>
      <c r="AE766" s="261">
        <f>IFERROR(IF(-SUM(AE$20:AE765)+AE$15&lt;0.000001,0,IF($C766&gt;='H-32A-WP06 - Debt Service'!#REF!,'H-32A-WP06 - Debt Service'!#REF!/12,0)),"-")</f>
        <v>0</v>
      </c>
      <c r="AF766" s="261">
        <f>IFERROR(IF(-SUM(AF$20:AF765)+AF$15&lt;0.000001,0,IF($C766&gt;='H-32A-WP06 - Debt Service'!#REF!,'H-32A-WP06 - Debt Service'!#REF!/12,0)),"-")</f>
        <v>0</v>
      </c>
      <c r="AH766" s="252">
        <f t="shared" si="48"/>
        <v>2081</v>
      </c>
      <c r="AI766" s="273">
        <f t="shared" si="50"/>
        <v>66171</v>
      </c>
      <c r="AJ766" s="273"/>
      <c r="AK766" s="261" t="str">
        <f>IFERROR(IF(-SUM(AK$20:AK765)+AK$15&lt;0.000001,0,IF($C766&gt;='H-32A-WP06 - Debt Service'!AH$24,'H-32A-WP06 - Debt Service'!AH$27/12,0)),"-")</f>
        <v>-</v>
      </c>
      <c r="AL766" s="261">
        <f>IFERROR(IF(-SUM(AL$20:AL765)+AL$15&lt;0.000001,0,IF($C766&gt;='H-32A-WP06 - Debt Service'!AI$24,'H-32A-WP06 - Debt Service'!AI$27/12,0)),"-")</f>
        <v>0</v>
      </c>
      <c r="AM766" s="261">
        <f>IFERROR(IF(-SUM(AM$20:AM765)+AM$15&lt;0.000001,0,IF($C766&gt;='H-32A-WP06 - Debt Service'!AJ$24,'H-32A-WP06 - Debt Service'!AJ$27/12,0)),"-")</f>
        <v>0</v>
      </c>
      <c r="AN766" s="261">
        <f>IFERROR(IF(-SUM(AN$20:AN765)+AN$15&lt;0.000001,0,IF($C766&gt;='H-32A-WP06 - Debt Service'!AK$24,'H-32A-WP06 - Debt Service'!AK$27/12,0)),"-")</f>
        <v>0</v>
      </c>
      <c r="AO766" s="261">
        <f>IFERROR(IF(-SUM(AO$20:AO765)+AO$15&lt;0.000001,0,IF($C766&gt;='H-32A-WP06 - Debt Service'!AL$24,'H-32A-WP06 - Debt Service'!AL$27/12,0)),"-")</f>
        <v>0</v>
      </c>
      <c r="AP766" s="261">
        <f>IFERROR(IF(-SUM(AP$20:AP765)+AP$15&lt;0.000001,0,IF($C766&gt;='H-32A-WP06 - Debt Service'!AM$24,'H-32A-WP06 - Debt Service'!AM$27/12,0)),"-")</f>
        <v>0</v>
      </c>
      <c r="AQ766" s="261">
        <f>IFERROR(IF(-SUM(AQ$20:AQ765)+AQ$15&lt;0.000001,0,IF($C766&gt;='H-32A-WP06 - Debt Service'!AN$24,'H-32A-WP06 - Debt Service'!AN$27/12,0)),"-")</f>
        <v>0</v>
      </c>
      <c r="AR766" s="261">
        <f>IFERROR(IF(-SUM(AR$20:AR765)+AR$15&lt;0.000001,0,IF($C766&gt;='H-32A-WP06 - Debt Service'!AO$24,'H-32A-WP06 - Debt Service'!AO$27/12,0)),"-")</f>
        <v>0</v>
      </c>
      <c r="AS766" s="261">
        <f>IFERROR(IF(-SUM(AS$20:AS765)+AS$15&lt;0.000001,0,IF($C766&gt;='H-32A-WP06 - Debt Service'!AP$24,'H-32A-WP06 - Debt Service'!AP$27/12,0)),"-")</f>
        <v>0</v>
      </c>
      <c r="AT766" s="261">
        <f>IFERROR(IF(-SUM(AT$20:AT765)+AT$15&lt;0.000001,0,IF($C766&gt;='H-32A-WP06 - Debt Service'!AQ$24,'H-32A-WP06 - Debt Service'!AQ$27/12,0)),"-")</f>
        <v>0</v>
      </c>
    </row>
    <row r="767" spans="2:46" x14ac:dyDescent="0.35">
      <c r="B767" s="252">
        <f t="shared" si="47"/>
        <v>2081</v>
      </c>
      <c r="C767" s="273">
        <f t="shared" si="49"/>
        <v>66202</v>
      </c>
      <c r="D767" s="273"/>
      <c r="E767" s="261">
        <f>IFERROR(IF(-SUM(E$20:E766)+E$15&lt;0.000001,0,IF($C767&gt;='H-32A-WP06 - Debt Service'!C$24,'H-32A-WP06 - Debt Service'!C$27/12,0)),"-")</f>
        <v>0</v>
      </c>
      <c r="F767" s="261">
        <f>IFERROR(IF(-SUM(F$20:F766)+F$15&lt;0.000001,0,IF($C767&gt;='H-32A-WP06 - Debt Service'!D$24,'H-32A-WP06 - Debt Service'!D$27/12,0)),"-")</f>
        <v>0</v>
      </c>
      <c r="G767" s="261">
        <f>IFERROR(IF(-SUM(G$20:G766)+G$15&lt;0.000001,0,IF($C767&gt;='H-32A-WP06 - Debt Service'!E$24,'H-32A-WP06 - Debt Service'!E$27/12,0)),"-")</f>
        <v>0</v>
      </c>
      <c r="H767" s="261">
        <f>IFERROR(IF(-SUM(H$20:H766)+H$15&lt;0.000001,0,IF($C767&gt;='H-32A-WP06 - Debt Service'!F$24,'H-32A-WP06 - Debt Service'!F$27/12,0)),"-")</f>
        <v>0</v>
      </c>
      <c r="I767" s="261">
        <f>IFERROR(IF(-SUM(I$20:I766)+I$15&lt;0.000001,0,IF($C767&gt;='H-32A-WP06 - Debt Service'!G$24,'H-32A-WP06 - Debt Service'!G$27/12,0)),"-")</f>
        <v>0</v>
      </c>
      <c r="J767" s="261">
        <f>IFERROR(IF(-SUM(J$20:J766)+J$15&lt;0.000001,0,IF($C767&gt;='H-32A-WP06 - Debt Service'!H$24,'H-32A-WP06 - Debt Service'!H$27/12,0)),"-")</f>
        <v>0</v>
      </c>
      <c r="K767" s="261">
        <f>IFERROR(IF(-SUM(K$20:K766)+K$15&lt;0.000001,0,IF($C767&gt;='H-32A-WP06 - Debt Service'!I$24,'H-32A-WP06 - Debt Service'!I$27/12,0)),"-")</f>
        <v>0</v>
      </c>
      <c r="L767" s="261">
        <f>IFERROR(IF(-SUM(L$20:L766)+L$15&lt;0.000001,0,IF($C767&gt;='H-32A-WP06 - Debt Service'!J$24,'H-32A-WP06 - Debt Service'!J$27/12,0)),"-")</f>
        <v>0</v>
      </c>
      <c r="M767" s="261">
        <f>IFERROR(IF(-SUM(M$20:M766)+M$15&lt;0.000001,0,IF($C767&gt;='H-32A-WP06 - Debt Service'!K$24,'H-32A-WP06 - Debt Service'!K$27/12,0)),"-")</f>
        <v>0</v>
      </c>
      <c r="N767" s="261"/>
      <c r="O767" s="261"/>
      <c r="P767" s="261">
        <f>IFERROR(IF(-SUM(P$20:P766)+P$15&lt;0.000001,0,IF($C767&gt;='H-32A-WP06 - Debt Service'!M$24,'H-32A-WP06 - Debt Service'!M$27/12,0)),"-")</f>
        <v>0</v>
      </c>
      <c r="Q767" s="261">
        <f>IFERROR(IF(-SUM(Q$20:Q766)+Q$15&lt;0.000001,0,IF($C767&gt;='H-32A-WP06 - Debt Service'!L$24,'H-32A-WP06 - Debt Service'!L$27/12,0)),"-")</f>
        <v>0</v>
      </c>
      <c r="R767" s="261">
        <f>IFERROR(IF(-SUM(R$20:R766)+R$15&lt;0.000001,0,IF($C767&gt;='H-32A-WP06 - Debt Service'!S$24,'H-32A-WP06 - Debt Service'!S$27/12,0)),"-")</f>
        <v>0</v>
      </c>
      <c r="S767" s="261">
        <f>IFERROR(IF(-SUM(S$20:S766)+S$15&lt;0.000001,0,IF($C767&gt;='H-32A-WP06 - Debt Service'!O$24,'H-32A-WP06 - Debt Service'!O$27/12,0)),"-")</f>
        <v>0</v>
      </c>
      <c r="T767" s="261">
        <f>IFERROR(IF(-SUM(T$20:T766)+T$15&lt;0.000001,0,IF($C767&gt;='H-32A-WP06 - Debt Service'!#REF!,'H-32A-WP06 - Debt Service'!#REF!/12,0)),"-")</f>
        <v>0</v>
      </c>
      <c r="U767" s="261">
        <f>IFERROR(IF(-SUM(U$20:U766)+U$15&lt;0.000001,0,IF($C767&gt;='H-32A-WP06 - Debt Service'!T$24,'H-32A-WP06 - Debt Service'!T$27/12,0)),"-")</f>
        <v>0</v>
      </c>
      <c r="V767" s="261">
        <f>IFERROR(IF(-SUM(V$20:V766)+V$15&lt;0.000001,0,IF($C767&gt;='H-32A-WP06 - Debt Service'!N$24,'H-32A-WP06 - Debt Service'!N$27/12,0)),"-")</f>
        <v>0</v>
      </c>
      <c r="W767" s="261">
        <f>IFERROR(IF(-SUM(W$20:W766)+W$15&lt;0.000001,0,IF($C767&gt;='H-32A-WP06 - Debt Service'!Q$24,'H-32A-WP06 - Debt Service'!Q$27/12,0)),"-")</f>
        <v>0</v>
      </c>
      <c r="X767" s="261">
        <f>IFERROR(IF(-SUM(X$20:X766)+X$15&lt;0.000001,0,IF($C767&gt;='H-32A-WP06 - Debt Service'!T$24,'H-32A-WP06 - Debt Service'!T$27/12,0)),"-")</f>
        <v>0</v>
      </c>
      <c r="Y767" s="261">
        <f>IFERROR(IF(-SUM(Y$20:Y766)+Y$15&lt;0.000001,0,IF($C767&gt;='H-32A-WP06 - Debt Service'!#REF!,'H-32A-WP06 - Debt Service'!#REF!/12,0)),"-")</f>
        <v>0</v>
      </c>
      <c r="Z767" s="261">
        <f>IFERROR(IF(-SUM(Z$20:Z766)+Z$15&lt;0.000001,0,IF($C767&gt;='H-32A-WP06 - Debt Service'!S$24,'H-32A-WP06 - Debt Service'!S$27/12,0)),"-")</f>
        <v>0</v>
      </c>
      <c r="AA767" s="261">
        <f>IFERROR(IF(-SUM(AA$20:AA766)+AA$15&lt;0.000001,0,IF($C767&gt;='H-32A-WP06 - Debt Service'!R$24,'H-32A-WP06 - Debt Service'!R$27/12,0)),"-")</f>
        <v>0</v>
      </c>
      <c r="AB767" s="261">
        <f>IFERROR(IF(-SUM(AB$20:AB766)+AB$15&lt;0.000001,0,IF($C767&gt;='H-32A-WP06 - Debt Service'!P$24,'H-32A-WP06 - Debt Service'!P$27/12,0)),"-")</f>
        <v>0</v>
      </c>
      <c r="AC767" s="261">
        <f>IFERROR(IF(-SUM(AC$20:AC766)+AC$15&lt;0.000001,0,IF($C767&gt;='H-32A-WP06 - Debt Service'!#REF!,'H-32A-WP06 - Debt Service'!#REF!/12,0)),"-")</f>
        <v>0</v>
      </c>
      <c r="AD767" s="261">
        <f>IFERROR(IF(-SUM(AD$20:AD766)+AD$15&lt;0.000001,0,IF($C767&gt;='H-32A-WP06 - Debt Service'!#REF!,'H-32A-WP06 - Debt Service'!#REF!/12,0)),"-")</f>
        <v>0</v>
      </c>
      <c r="AE767" s="261">
        <f>IFERROR(IF(-SUM(AE$20:AE766)+AE$15&lt;0.000001,0,IF($C767&gt;='H-32A-WP06 - Debt Service'!#REF!,'H-32A-WP06 - Debt Service'!#REF!/12,0)),"-")</f>
        <v>0</v>
      </c>
      <c r="AF767" s="261">
        <f>IFERROR(IF(-SUM(AF$20:AF766)+AF$15&lt;0.000001,0,IF($C767&gt;='H-32A-WP06 - Debt Service'!#REF!,'H-32A-WP06 - Debt Service'!#REF!/12,0)),"-")</f>
        <v>0</v>
      </c>
      <c r="AH767" s="252">
        <f t="shared" si="48"/>
        <v>2081</v>
      </c>
      <c r="AI767" s="273">
        <f t="shared" si="50"/>
        <v>66202</v>
      </c>
      <c r="AJ767" s="273"/>
      <c r="AK767" s="261" t="str">
        <f>IFERROR(IF(-SUM(AK$20:AK766)+AK$15&lt;0.000001,0,IF($C767&gt;='H-32A-WP06 - Debt Service'!AH$24,'H-32A-WP06 - Debt Service'!AH$27/12,0)),"-")</f>
        <v>-</v>
      </c>
      <c r="AL767" s="261">
        <f>IFERROR(IF(-SUM(AL$20:AL766)+AL$15&lt;0.000001,0,IF($C767&gt;='H-32A-WP06 - Debt Service'!AI$24,'H-32A-WP06 - Debt Service'!AI$27/12,0)),"-")</f>
        <v>0</v>
      </c>
      <c r="AM767" s="261">
        <f>IFERROR(IF(-SUM(AM$20:AM766)+AM$15&lt;0.000001,0,IF($C767&gt;='H-32A-WP06 - Debt Service'!AJ$24,'H-32A-WP06 - Debt Service'!AJ$27/12,0)),"-")</f>
        <v>0</v>
      </c>
      <c r="AN767" s="261">
        <f>IFERROR(IF(-SUM(AN$20:AN766)+AN$15&lt;0.000001,0,IF($C767&gt;='H-32A-WP06 - Debt Service'!AK$24,'H-32A-WP06 - Debt Service'!AK$27/12,0)),"-")</f>
        <v>0</v>
      </c>
      <c r="AO767" s="261">
        <f>IFERROR(IF(-SUM(AO$20:AO766)+AO$15&lt;0.000001,0,IF($C767&gt;='H-32A-WP06 - Debt Service'!AL$24,'H-32A-WP06 - Debt Service'!AL$27/12,0)),"-")</f>
        <v>0</v>
      </c>
      <c r="AP767" s="261">
        <f>IFERROR(IF(-SUM(AP$20:AP766)+AP$15&lt;0.000001,0,IF($C767&gt;='H-32A-WP06 - Debt Service'!AM$24,'H-32A-WP06 - Debt Service'!AM$27/12,0)),"-")</f>
        <v>0</v>
      </c>
      <c r="AQ767" s="261">
        <f>IFERROR(IF(-SUM(AQ$20:AQ766)+AQ$15&lt;0.000001,0,IF($C767&gt;='H-32A-WP06 - Debt Service'!AN$24,'H-32A-WP06 - Debt Service'!AN$27/12,0)),"-")</f>
        <v>0</v>
      </c>
      <c r="AR767" s="261">
        <f>IFERROR(IF(-SUM(AR$20:AR766)+AR$15&lt;0.000001,0,IF($C767&gt;='H-32A-WP06 - Debt Service'!AO$24,'H-32A-WP06 - Debt Service'!AO$27/12,0)),"-")</f>
        <v>0</v>
      </c>
      <c r="AS767" s="261">
        <f>IFERROR(IF(-SUM(AS$20:AS766)+AS$15&lt;0.000001,0,IF($C767&gt;='H-32A-WP06 - Debt Service'!AP$24,'H-32A-WP06 - Debt Service'!AP$27/12,0)),"-")</f>
        <v>0</v>
      </c>
      <c r="AT767" s="261">
        <f>IFERROR(IF(-SUM(AT$20:AT766)+AT$15&lt;0.000001,0,IF($C767&gt;='H-32A-WP06 - Debt Service'!AQ$24,'H-32A-WP06 - Debt Service'!AQ$27/12,0)),"-")</f>
        <v>0</v>
      </c>
    </row>
    <row r="768" spans="2:46" x14ac:dyDescent="0.35">
      <c r="B768" s="252">
        <f t="shared" si="47"/>
        <v>2081</v>
      </c>
      <c r="C768" s="273">
        <f t="shared" si="49"/>
        <v>66232</v>
      </c>
      <c r="D768" s="273"/>
      <c r="E768" s="261">
        <f>IFERROR(IF(-SUM(E$20:E767)+E$15&lt;0.000001,0,IF($C768&gt;='H-32A-WP06 - Debt Service'!C$24,'H-32A-WP06 - Debt Service'!C$27/12,0)),"-")</f>
        <v>0</v>
      </c>
      <c r="F768" s="261">
        <f>IFERROR(IF(-SUM(F$20:F767)+F$15&lt;0.000001,0,IF($C768&gt;='H-32A-WP06 - Debt Service'!D$24,'H-32A-WP06 - Debt Service'!D$27/12,0)),"-")</f>
        <v>0</v>
      </c>
      <c r="G768" s="261">
        <f>IFERROR(IF(-SUM(G$20:G767)+G$15&lt;0.000001,0,IF($C768&gt;='H-32A-WP06 - Debt Service'!E$24,'H-32A-WP06 - Debt Service'!E$27/12,0)),"-")</f>
        <v>0</v>
      </c>
      <c r="H768" s="261">
        <f>IFERROR(IF(-SUM(H$20:H767)+H$15&lt;0.000001,0,IF($C768&gt;='H-32A-WP06 - Debt Service'!F$24,'H-32A-WP06 - Debt Service'!F$27/12,0)),"-")</f>
        <v>0</v>
      </c>
      <c r="I768" s="261">
        <f>IFERROR(IF(-SUM(I$20:I767)+I$15&lt;0.000001,0,IF($C768&gt;='H-32A-WP06 - Debt Service'!G$24,'H-32A-WP06 - Debt Service'!G$27/12,0)),"-")</f>
        <v>0</v>
      </c>
      <c r="J768" s="261">
        <f>IFERROR(IF(-SUM(J$20:J767)+J$15&lt;0.000001,0,IF($C768&gt;='H-32A-WP06 - Debt Service'!H$24,'H-32A-WP06 - Debt Service'!H$27/12,0)),"-")</f>
        <v>0</v>
      </c>
      <c r="K768" s="261">
        <f>IFERROR(IF(-SUM(K$20:K767)+K$15&lt;0.000001,0,IF($C768&gt;='H-32A-WP06 - Debt Service'!I$24,'H-32A-WP06 - Debt Service'!I$27/12,0)),"-")</f>
        <v>0</v>
      </c>
      <c r="L768" s="261">
        <f>IFERROR(IF(-SUM(L$20:L767)+L$15&lt;0.000001,0,IF($C768&gt;='H-32A-WP06 - Debt Service'!J$24,'H-32A-WP06 - Debt Service'!J$27/12,0)),"-")</f>
        <v>0</v>
      </c>
      <c r="M768" s="261">
        <f>IFERROR(IF(-SUM(M$20:M767)+M$15&lt;0.000001,0,IF($C768&gt;='H-32A-WP06 - Debt Service'!K$24,'H-32A-WP06 - Debt Service'!K$27/12,0)),"-")</f>
        <v>0</v>
      </c>
      <c r="N768" s="261"/>
      <c r="O768" s="261"/>
      <c r="P768" s="261">
        <f>IFERROR(IF(-SUM(P$20:P767)+P$15&lt;0.000001,0,IF($C768&gt;='H-32A-WP06 - Debt Service'!M$24,'H-32A-WP06 - Debt Service'!M$27/12,0)),"-")</f>
        <v>0</v>
      </c>
      <c r="Q768" s="261">
        <f>IFERROR(IF(-SUM(Q$20:Q767)+Q$15&lt;0.000001,0,IF($C768&gt;='H-32A-WP06 - Debt Service'!L$24,'H-32A-WP06 - Debt Service'!L$27/12,0)),"-")</f>
        <v>0</v>
      </c>
      <c r="R768" s="261">
        <f>IFERROR(IF(-SUM(R$20:R767)+R$15&lt;0.000001,0,IF($C768&gt;='H-32A-WP06 - Debt Service'!S$24,'H-32A-WP06 - Debt Service'!S$27/12,0)),"-")</f>
        <v>0</v>
      </c>
      <c r="S768" s="261">
        <f>IFERROR(IF(-SUM(S$20:S767)+S$15&lt;0.000001,0,IF($C768&gt;='H-32A-WP06 - Debt Service'!O$24,'H-32A-WP06 - Debt Service'!O$27/12,0)),"-")</f>
        <v>0</v>
      </c>
      <c r="T768" s="261">
        <f>IFERROR(IF(-SUM(T$20:T767)+T$15&lt;0.000001,0,IF($C768&gt;='H-32A-WP06 - Debt Service'!#REF!,'H-32A-WP06 - Debt Service'!#REF!/12,0)),"-")</f>
        <v>0</v>
      </c>
      <c r="U768" s="261">
        <f>IFERROR(IF(-SUM(U$20:U767)+U$15&lt;0.000001,0,IF($C768&gt;='H-32A-WP06 - Debt Service'!T$24,'H-32A-WP06 - Debt Service'!T$27/12,0)),"-")</f>
        <v>0</v>
      </c>
      <c r="V768" s="261">
        <f>IFERROR(IF(-SUM(V$20:V767)+V$15&lt;0.000001,0,IF($C768&gt;='H-32A-WP06 - Debt Service'!N$24,'H-32A-WP06 - Debt Service'!N$27/12,0)),"-")</f>
        <v>0</v>
      </c>
      <c r="W768" s="261">
        <f>IFERROR(IF(-SUM(W$20:W767)+W$15&lt;0.000001,0,IF($C768&gt;='H-32A-WP06 - Debt Service'!Q$24,'H-32A-WP06 - Debt Service'!Q$27/12,0)),"-")</f>
        <v>0</v>
      </c>
      <c r="X768" s="261">
        <f>IFERROR(IF(-SUM(X$20:X767)+X$15&lt;0.000001,0,IF($C768&gt;='H-32A-WP06 - Debt Service'!T$24,'H-32A-WP06 - Debt Service'!T$27/12,0)),"-")</f>
        <v>0</v>
      </c>
      <c r="Y768" s="261">
        <f>IFERROR(IF(-SUM(Y$20:Y767)+Y$15&lt;0.000001,0,IF($C768&gt;='H-32A-WP06 - Debt Service'!#REF!,'H-32A-WP06 - Debt Service'!#REF!/12,0)),"-")</f>
        <v>0</v>
      </c>
      <c r="Z768" s="261">
        <f>IFERROR(IF(-SUM(Z$20:Z767)+Z$15&lt;0.000001,0,IF($C768&gt;='H-32A-WP06 - Debt Service'!S$24,'H-32A-WP06 - Debt Service'!S$27/12,0)),"-")</f>
        <v>0</v>
      </c>
      <c r="AA768" s="261">
        <f>IFERROR(IF(-SUM(AA$20:AA767)+AA$15&lt;0.000001,0,IF($C768&gt;='H-32A-WP06 - Debt Service'!R$24,'H-32A-WP06 - Debt Service'!R$27/12,0)),"-")</f>
        <v>0</v>
      </c>
      <c r="AB768" s="261">
        <f>IFERROR(IF(-SUM(AB$20:AB767)+AB$15&lt;0.000001,0,IF($C768&gt;='H-32A-WP06 - Debt Service'!P$24,'H-32A-WP06 - Debt Service'!P$27/12,0)),"-")</f>
        <v>0</v>
      </c>
      <c r="AC768" s="261">
        <f>IFERROR(IF(-SUM(AC$20:AC767)+AC$15&lt;0.000001,0,IF($C768&gt;='H-32A-WP06 - Debt Service'!#REF!,'H-32A-WP06 - Debt Service'!#REF!/12,0)),"-")</f>
        <v>0</v>
      </c>
      <c r="AD768" s="261">
        <f>IFERROR(IF(-SUM(AD$20:AD767)+AD$15&lt;0.000001,0,IF($C768&gt;='H-32A-WP06 - Debt Service'!#REF!,'H-32A-WP06 - Debt Service'!#REF!/12,0)),"-")</f>
        <v>0</v>
      </c>
      <c r="AE768" s="261">
        <f>IFERROR(IF(-SUM(AE$20:AE767)+AE$15&lt;0.000001,0,IF($C768&gt;='H-32A-WP06 - Debt Service'!#REF!,'H-32A-WP06 - Debt Service'!#REF!/12,0)),"-")</f>
        <v>0</v>
      </c>
      <c r="AF768" s="261">
        <f>IFERROR(IF(-SUM(AF$20:AF767)+AF$15&lt;0.000001,0,IF($C768&gt;='H-32A-WP06 - Debt Service'!#REF!,'H-32A-WP06 - Debt Service'!#REF!/12,0)),"-")</f>
        <v>0</v>
      </c>
      <c r="AH768" s="252">
        <f t="shared" si="48"/>
        <v>2081</v>
      </c>
      <c r="AI768" s="273">
        <f t="shared" si="50"/>
        <v>66232</v>
      </c>
      <c r="AJ768" s="273"/>
      <c r="AK768" s="261" t="str">
        <f>IFERROR(IF(-SUM(AK$20:AK767)+AK$15&lt;0.000001,0,IF($C768&gt;='H-32A-WP06 - Debt Service'!AH$24,'H-32A-WP06 - Debt Service'!AH$27/12,0)),"-")</f>
        <v>-</v>
      </c>
      <c r="AL768" s="261">
        <f>IFERROR(IF(-SUM(AL$20:AL767)+AL$15&lt;0.000001,0,IF($C768&gt;='H-32A-WP06 - Debt Service'!AI$24,'H-32A-WP06 - Debt Service'!AI$27/12,0)),"-")</f>
        <v>0</v>
      </c>
      <c r="AM768" s="261">
        <f>IFERROR(IF(-SUM(AM$20:AM767)+AM$15&lt;0.000001,0,IF($C768&gt;='H-32A-WP06 - Debt Service'!AJ$24,'H-32A-WP06 - Debt Service'!AJ$27/12,0)),"-")</f>
        <v>0</v>
      </c>
      <c r="AN768" s="261">
        <f>IFERROR(IF(-SUM(AN$20:AN767)+AN$15&lt;0.000001,0,IF($C768&gt;='H-32A-WP06 - Debt Service'!AK$24,'H-32A-WP06 - Debt Service'!AK$27/12,0)),"-")</f>
        <v>0</v>
      </c>
      <c r="AO768" s="261">
        <f>IFERROR(IF(-SUM(AO$20:AO767)+AO$15&lt;0.000001,0,IF($C768&gt;='H-32A-WP06 - Debt Service'!AL$24,'H-32A-WP06 - Debt Service'!AL$27/12,0)),"-")</f>
        <v>0</v>
      </c>
      <c r="AP768" s="261">
        <f>IFERROR(IF(-SUM(AP$20:AP767)+AP$15&lt;0.000001,0,IF($C768&gt;='H-32A-WP06 - Debt Service'!AM$24,'H-32A-WP06 - Debt Service'!AM$27/12,0)),"-")</f>
        <v>0</v>
      </c>
      <c r="AQ768" s="261">
        <f>IFERROR(IF(-SUM(AQ$20:AQ767)+AQ$15&lt;0.000001,0,IF($C768&gt;='H-32A-WP06 - Debt Service'!AN$24,'H-32A-WP06 - Debt Service'!AN$27/12,0)),"-")</f>
        <v>0</v>
      </c>
      <c r="AR768" s="261">
        <f>IFERROR(IF(-SUM(AR$20:AR767)+AR$15&lt;0.000001,0,IF($C768&gt;='H-32A-WP06 - Debt Service'!AO$24,'H-32A-WP06 - Debt Service'!AO$27/12,0)),"-")</f>
        <v>0</v>
      </c>
      <c r="AS768" s="261">
        <f>IFERROR(IF(-SUM(AS$20:AS767)+AS$15&lt;0.000001,0,IF($C768&gt;='H-32A-WP06 - Debt Service'!AP$24,'H-32A-WP06 - Debt Service'!AP$27/12,0)),"-")</f>
        <v>0</v>
      </c>
      <c r="AT768" s="261">
        <f>IFERROR(IF(-SUM(AT$20:AT767)+AT$15&lt;0.000001,0,IF($C768&gt;='H-32A-WP06 - Debt Service'!AQ$24,'H-32A-WP06 - Debt Service'!AQ$27/12,0)),"-")</f>
        <v>0</v>
      </c>
    </row>
    <row r="769" spans="2:46" x14ac:dyDescent="0.35">
      <c r="B769" s="252">
        <f t="shared" si="47"/>
        <v>2081</v>
      </c>
      <c r="C769" s="273">
        <f t="shared" si="49"/>
        <v>66263</v>
      </c>
      <c r="D769" s="273"/>
      <c r="E769" s="261">
        <f>IFERROR(IF(-SUM(E$20:E768)+E$15&lt;0.000001,0,IF($C769&gt;='H-32A-WP06 - Debt Service'!C$24,'H-32A-WP06 - Debt Service'!C$27/12,0)),"-")</f>
        <v>0</v>
      </c>
      <c r="F769" s="261">
        <f>IFERROR(IF(-SUM(F$20:F768)+F$15&lt;0.000001,0,IF($C769&gt;='H-32A-WP06 - Debt Service'!D$24,'H-32A-WP06 - Debt Service'!D$27/12,0)),"-")</f>
        <v>0</v>
      </c>
      <c r="G769" s="261">
        <f>IFERROR(IF(-SUM(G$20:G768)+G$15&lt;0.000001,0,IF($C769&gt;='H-32A-WP06 - Debt Service'!E$24,'H-32A-WP06 - Debt Service'!E$27/12,0)),"-")</f>
        <v>0</v>
      </c>
      <c r="H769" s="261">
        <f>IFERROR(IF(-SUM(H$20:H768)+H$15&lt;0.000001,0,IF($C769&gt;='H-32A-WP06 - Debt Service'!F$24,'H-32A-WP06 - Debt Service'!F$27/12,0)),"-")</f>
        <v>0</v>
      </c>
      <c r="I769" s="261">
        <f>IFERROR(IF(-SUM(I$20:I768)+I$15&lt;0.000001,0,IF($C769&gt;='H-32A-WP06 - Debt Service'!G$24,'H-32A-WP06 - Debt Service'!G$27/12,0)),"-")</f>
        <v>0</v>
      </c>
      <c r="J769" s="261">
        <f>IFERROR(IF(-SUM(J$20:J768)+J$15&lt;0.000001,0,IF($C769&gt;='H-32A-WP06 - Debt Service'!H$24,'H-32A-WP06 - Debt Service'!H$27/12,0)),"-")</f>
        <v>0</v>
      </c>
      <c r="K769" s="261">
        <f>IFERROR(IF(-SUM(K$20:K768)+K$15&lt;0.000001,0,IF($C769&gt;='H-32A-WP06 - Debt Service'!I$24,'H-32A-WP06 - Debt Service'!I$27/12,0)),"-")</f>
        <v>0</v>
      </c>
      <c r="L769" s="261">
        <f>IFERROR(IF(-SUM(L$20:L768)+L$15&lt;0.000001,0,IF($C769&gt;='H-32A-WP06 - Debt Service'!J$24,'H-32A-WP06 - Debt Service'!J$27/12,0)),"-")</f>
        <v>0</v>
      </c>
      <c r="M769" s="261">
        <f>IFERROR(IF(-SUM(M$20:M768)+M$15&lt;0.000001,0,IF($C769&gt;='H-32A-WP06 - Debt Service'!K$24,'H-32A-WP06 - Debt Service'!K$27/12,0)),"-")</f>
        <v>0</v>
      </c>
      <c r="N769" s="261"/>
      <c r="O769" s="261"/>
      <c r="P769" s="261">
        <f>IFERROR(IF(-SUM(P$20:P768)+P$15&lt;0.000001,0,IF($C769&gt;='H-32A-WP06 - Debt Service'!M$24,'H-32A-WP06 - Debt Service'!M$27/12,0)),"-")</f>
        <v>0</v>
      </c>
      <c r="Q769" s="261">
        <f>IFERROR(IF(-SUM(Q$20:Q768)+Q$15&lt;0.000001,0,IF($C769&gt;='H-32A-WP06 - Debt Service'!L$24,'H-32A-WP06 - Debt Service'!L$27/12,0)),"-")</f>
        <v>0</v>
      </c>
      <c r="R769" s="261">
        <f>IFERROR(IF(-SUM(R$20:R768)+R$15&lt;0.000001,0,IF($C769&gt;='H-32A-WP06 - Debt Service'!S$24,'H-32A-WP06 - Debt Service'!S$27/12,0)),"-")</f>
        <v>0</v>
      </c>
      <c r="S769" s="261">
        <f>IFERROR(IF(-SUM(S$20:S768)+S$15&lt;0.000001,0,IF($C769&gt;='H-32A-WP06 - Debt Service'!O$24,'H-32A-WP06 - Debt Service'!O$27/12,0)),"-")</f>
        <v>0</v>
      </c>
      <c r="T769" s="261">
        <f>IFERROR(IF(-SUM(T$20:T768)+T$15&lt;0.000001,0,IF($C769&gt;='H-32A-WP06 - Debt Service'!#REF!,'H-32A-WP06 - Debt Service'!#REF!/12,0)),"-")</f>
        <v>0</v>
      </c>
      <c r="U769" s="261">
        <f>IFERROR(IF(-SUM(U$20:U768)+U$15&lt;0.000001,0,IF($C769&gt;='H-32A-WP06 - Debt Service'!T$24,'H-32A-WP06 - Debt Service'!T$27/12,0)),"-")</f>
        <v>0</v>
      </c>
      <c r="V769" s="261">
        <f>IFERROR(IF(-SUM(V$20:V768)+V$15&lt;0.000001,0,IF($C769&gt;='H-32A-WP06 - Debt Service'!N$24,'H-32A-WP06 - Debt Service'!N$27/12,0)),"-")</f>
        <v>0</v>
      </c>
      <c r="W769" s="261">
        <f>IFERROR(IF(-SUM(W$20:W768)+W$15&lt;0.000001,0,IF($C769&gt;='H-32A-WP06 - Debt Service'!Q$24,'H-32A-WP06 - Debt Service'!Q$27/12,0)),"-")</f>
        <v>0</v>
      </c>
      <c r="X769" s="261">
        <f>IFERROR(IF(-SUM(X$20:X768)+X$15&lt;0.000001,0,IF($C769&gt;='H-32A-WP06 - Debt Service'!T$24,'H-32A-WP06 - Debt Service'!T$27/12,0)),"-")</f>
        <v>0</v>
      </c>
      <c r="Y769" s="261">
        <f>IFERROR(IF(-SUM(Y$20:Y768)+Y$15&lt;0.000001,0,IF($C769&gt;='H-32A-WP06 - Debt Service'!#REF!,'H-32A-WP06 - Debt Service'!#REF!/12,0)),"-")</f>
        <v>0</v>
      </c>
      <c r="Z769" s="261">
        <f>IFERROR(IF(-SUM(Z$20:Z768)+Z$15&lt;0.000001,0,IF($C769&gt;='H-32A-WP06 - Debt Service'!S$24,'H-32A-WP06 - Debt Service'!S$27/12,0)),"-")</f>
        <v>0</v>
      </c>
      <c r="AA769" s="261">
        <f>IFERROR(IF(-SUM(AA$20:AA768)+AA$15&lt;0.000001,0,IF($C769&gt;='H-32A-WP06 - Debt Service'!R$24,'H-32A-WP06 - Debt Service'!R$27/12,0)),"-")</f>
        <v>0</v>
      </c>
      <c r="AB769" s="261">
        <f>IFERROR(IF(-SUM(AB$20:AB768)+AB$15&lt;0.000001,0,IF($C769&gt;='H-32A-WP06 - Debt Service'!P$24,'H-32A-WP06 - Debt Service'!P$27/12,0)),"-")</f>
        <v>0</v>
      </c>
      <c r="AC769" s="261">
        <f>IFERROR(IF(-SUM(AC$20:AC768)+AC$15&lt;0.000001,0,IF($C769&gt;='H-32A-WP06 - Debt Service'!#REF!,'H-32A-WP06 - Debt Service'!#REF!/12,0)),"-")</f>
        <v>0</v>
      </c>
      <c r="AD769" s="261">
        <f>IFERROR(IF(-SUM(AD$20:AD768)+AD$15&lt;0.000001,0,IF($C769&gt;='H-32A-WP06 - Debt Service'!#REF!,'H-32A-WP06 - Debt Service'!#REF!/12,0)),"-")</f>
        <v>0</v>
      </c>
      <c r="AE769" s="261">
        <f>IFERROR(IF(-SUM(AE$20:AE768)+AE$15&lt;0.000001,0,IF($C769&gt;='H-32A-WP06 - Debt Service'!#REF!,'H-32A-WP06 - Debt Service'!#REF!/12,0)),"-")</f>
        <v>0</v>
      </c>
      <c r="AF769" s="261">
        <f>IFERROR(IF(-SUM(AF$20:AF768)+AF$15&lt;0.000001,0,IF($C769&gt;='H-32A-WP06 - Debt Service'!#REF!,'H-32A-WP06 - Debt Service'!#REF!/12,0)),"-")</f>
        <v>0</v>
      </c>
      <c r="AH769" s="252">
        <f t="shared" si="48"/>
        <v>2081</v>
      </c>
      <c r="AI769" s="273">
        <f t="shared" si="50"/>
        <v>66263</v>
      </c>
      <c r="AJ769" s="273"/>
      <c r="AK769" s="261" t="str">
        <f>IFERROR(IF(-SUM(AK$20:AK768)+AK$15&lt;0.000001,0,IF($C769&gt;='H-32A-WP06 - Debt Service'!AH$24,'H-32A-WP06 - Debt Service'!AH$27/12,0)),"-")</f>
        <v>-</v>
      </c>
      <c r="AL769" s="261">
        <f>IFERROR(IF(-SUM(AL$20:AL768)+AL$15&lt;0.000001,0,IF($C769&gt;='H-32A-WP06 - Debt Service'!AI$24,'H-32A-WP06 - Debt Service'!AI$27/12,0)),"-")</f>
        <v>0</v>
      </c>
      <c r="AM769" s="261">
        <f>IFERROR(IF(-SUM(AM$20:AM768)+AM$15&lt;0.000001,0,IF($C769&gt;='H-32A-WP06 - Debt Service'!AJ$24,'H-32A-WP06 - Debt Service'!AJ$27/12,0)),"-")</f>
        <v>0</v>
      </c>
      <c r="AN769" s="261">
        <f>IFERROR(IF(-SUM(AN$20:AN768)+AN$15&lt;0.000001,0,IF($C769&gt;='H-32A-WP06 - Debt Service'!AK$24,'H-32A-WP06 - Debt Service'!AK$27/12,0)),"-")</f>
        <v>0</v>
      </c>
      <c r="AO769" s="261">
        <f>IFERROR(IF(-SUM(AO$20:AO768)+AO$15&lt;0.000001,0,IF($C769&gt;='H-32A-WP06 - Debt Service'!AL$24,'H-32A-WP06 - Debt Service'!AL$27/12,0)),"-")</f>
        <v>0</v>
      </c>
      <c r="AP769" s="261">
        <f>IFERROR(IF(-SUM(AP$20:AP768)+AP$15&lt;0.000001,0,IF($C769&gt;='H-32A-WP06 - Debt Service'!AM$24,'H-32A-WP06 - Debt Service'!AM$27/12,0)),"-")</f>
        <v>0</v>
      </c>
      <c r="AQ769" s="261">
        <f>IFERROR(IF(-SUM(AQ$20:AQ768)+AQ$15&lt;0.000001,0,IF($C769&gt;='H-32A-WP06 - Debt Service'!AN$24,'H-32A-WP06 - Debt Service'!AN$27/12,0)),"-")</f>
        <v>0</v>
      </c>
      <c r="AR769" s="261">
        <f>IFERROR(IF(-SUM(AR$20:AR768)+AR$15&lt;0.000001,0,IF($C769&gt;='H-32A-WP06 - Debt Service'!AO$24,'H-32A-WP06 - Debt Service'!AO$27/12,0)),"-")</f>
        <v>0</v>
      </c>
      <c r="AS769" s="261">
        <f>IFERROR(IF(-SUM(AS$20:AS768)+AS$15&lt;0.000001,0,IF($C769&gt;='H-32A-WP06 - Debt Service'!AP$24,'H-32A-WP06 - Debt Service'!AP$27/12,0)),"-")</f>
        <v>0</v>
      </c>
      <c r="AT769" s="261">
        <f>IFERROR(IF(-SUM(AT$20:AT768)+AT$15&lt;0.000001,0,IF($C769&gt;='H-32A-WP06 - Debt Service'!AQ$24,'H-32A-WP06 - Debt Service'!AQ$27/12,0)),"-")</f>
        <v>0</v>
      </c>
    </row>
    <row r="770" spans="2:46" x14ac:dyDescent="0.35">
      <c r="B770" s="252">
        <f t="shared" si="47"/>
        <v>2081</v>
      </c>
      <c r="C770" s="273">
        <f t="shared" si="49"/>
        <v>66293</v>
      </c>
      <c r="D770" s="273"/>
      <c r="E770" s="261">
        <f>IFERROR(IF(-SUM(E$20:E769)+E$15&lt;0.000001,0,IF($C770&gt;='H-32A-WP06 - Debt Service'!C$24,'H-32A-WP06 - Debt Service'!C$27/12,0)),"-")</f>
        <v>0</v>
      </c>
      <c r="F770" s="261">
        <f>IFERROR(IF(-SUM(F$20:F769)+F$15&lt;0.000001,0,IF($C770&gt;='H-32A-WP06 - Debt Service'!D$24,'H-32A-WP06 - Debt Service'!D$27/12,0)),"-")</f>
        <v>0</v>
      </c>
      <c r="G770" s="261">
        <f>IFERROR(IF(-SUM(G$20:G769)+G$15&lt;0.000001,0,IF($C770&gt;='H-32A-WP06 - Debt Service'!E$24,'H-32A-WP06 - Debt Service'!E$27/12,0)),"-")</f>
        <v>0</v>
      </c>
      <c r="H770" s="261">
        <f>IFERROR(IF(-SUM(H$20:H769)+H$15&lt;0.000001,0,IF($C770&gt;='H-32A-WP06 - Debt Service'!F$24,'H-32A-WP06 - Debt Service'!F$27/12,0)),"-")</f>
        <v>0</v>
      </c>
      <c r="I770" s="261">
        <f>IFERROR(IF(-SUM(I$20:I769)+I$15&lt;0.000001,0,IF($C770&gt;='H-32A-WP06 - Debt Service'!G$24,'H-32A-WP06 - Debt Service'!G$27/12,0)),"-")</f>
        <v>0</v>
      </c>
      <c r="J770" s="261">
        <f>IFERROR(IF(-SUM(J$20:J769)+J$15&lt;0.000001,0,IF($C770&gt;='H-32A-WP06 - Debt Service'!H$24,'H-32A-WP06 - Debt Service'!H$27/12,0)),"-")</f>
        <v>0</v>
      </c>
      <c r="K770" s="261">
        <f>IFERROR(IF(-SUM(K$20:K769)+K$15&lt;0.000001,0,IF($C770&gt;='H-32A-WP06 - Debt Service'!I$24,'H-32A-WP06 - Debt Service'!I$27/12,0)),"-")</f>
        <v>0</v>
      </c>
      <c r="L770" s="261">
        <f>IFERROR(IF(-SUM(L$20:L769)+L$15&lt;0.000001,0,IF($C770&gt;='H-32A-WP06 - Debt Service'!J$24,'H-32A-WP06 - Debt Service'!J$27/12,0)),"-")</f>
        <v>0</v>
      </c>
      <c r="M770" s="261">
        <f>IFERROR(IF(-SUM(M$20:M769)+M$15&lt;0.000001,0,IF($C770&gt;='H-32A-WP06 - Debt Service'!K$24,'H-32A-WP06 - Debt Service'!K$27/12,0)),"-")</f>
        <v>0</v>
      </c>
      <c r="N770" s="261"/>
      <c r="O770" s="261"/>
      <c r="P770" s="261">
        <f>IFERROR(IF(-SUM(P$20:P769)+P$15&lt;0.000001,0,IF($C770&gt;='H-32A-WP06 - Debt Service'!M$24,'H-32A-WP06 - Debt Service'!M$27/12,0)),"-")</f>
        <v>0</v>
      </c>
      <c r="Q770" s="261">
        <f>IFERROR(IF(-SUM(Q$20:Q769)+Q$15&lt;0.000001,0,IF($C770&gt;='H-32A-WP06 - Debt Service'!L$24,'H-32A-WP06 - Debt Service'!L$27/12,0)),"-")</f>
        <v>0</v>
      </c>
      <c r="R770" s="261">
        <f>IFERROR(IF(-SUM(R$20:R769)+R$15&lt;0.000001,0,IF($C770&gt;='H-32A-WP06 - Debt Service'!S$24,'H-32A-WP06 - Debt Service'!S$27/12,0)),"-")</f>
        <v>0</v>
      </c>
      <c r="S770" s="261">
        <f>IFERROR(IF(-SUM(S$20:S769)+S$15&lt;0.000001,0,IF($C770&gt;='H-32A-WP06 - Debt Service'!O$24,'H-32A-WP06 - Debt Service'!O$27/12,0)),"-")</f>
        <v>0</v>
      </c>
      <c r="T770" s="261">
        <f>IFERROR(IF(-SUM(T$20:T769)+T$15&lt;0.000001,0,IF($C770&gt;='H-32A-WP06 - Debt Service'!#REF!,'H-32A-WP06 - Debt Service'!#REF!/12,0)),"-")</f>
        <v>0</v>
      </c>
      <c r="U770" s="261">
        <f>IFERROR(IF(-SUM(U$20:U769)+U$15&lt;0.000001,0,IF($C770&gt;='H-32A-WP06 - Debt Service'!T$24,'H-32A-WP06 - Debt Service'!T$27/12,0)),"-")</f>
        <v>0</v>
      </c>
      <c r="V770" s="261">
        <f>IFERROR(IF(-SUM(V$20:V769)+V$15&lt;0.000001,0,IF($C770&gt;='H-32A-WP06 - Debt Service'!N$24,'H-32A-WP06 - Debt Service'!N$27/12,0)),"-")</f>
        <v>0</v>
      </c>
      <c r="W770" s="261">
        <f>IFERROR(IF(-SUM(W$20:W769)+W$15&lt;0.000001,0,IF($C770&gt;='H-32A-WP06 - Debt Service'!Q$24,'H-32A-WP06 - Debt Service'!Q$27/12,0)),"-")</f>
        <v>0</v>
      </c>
      <c r="X770" s="261">
        <f>IFERROR(IF(-SUM(X$20:X769)+X$15&lt;0.000001,0,IF($C770&gt;='H-32A-WP06 - Debt Service'!T$24,'H-32A-WP06 - Debt Service'!T$27/12,0)),"-")</f>
        <v>0</v>
      </c>
      <c r="Y770" s="261">
        <f>IFERROR(IF(-SUM(Y$20:Y769)+Y$15&lt;0.000001,0,IF($C770&gt;='H-32A-WP06 - Debt Service'!#REF!,'H-32A-WP06 - Debt Service'!#REF!/12,0)),"-")</f>
        <v>0</v>
      </c>
      <c r="Z770" s="261">
        <f>IFERROR(IF(-SUM(Z$20:Z769)+Z$15&lt;0.000001,0,IF($C770&gt;='H-32A-WP06 - Debt Service'!S$24,'H-32A-WP06 - Debt Service'!S$27/12,0)),"-")</f>
        <v>0</v>
      </c>
      <c r="AA770" s="261">
        <f>IFERROR(IF(-SUM(AA$20:AA769)+AA$15&lt;0.000001,0,IF($C770&gt;='H-32A-WP06 - Debt Service'!R$24,'H-32A-WP06 - Debt Service'!R$27/12,0)),"-")</f>
        <v>0</v>
      </c>
      <c r="AB770" s="261">
        <f>IFERROR(IF(-SUM(AB$20:AB769)+AB$15&lt;0.000001,0,IF($C770&gt;='H-32A-WP06 - Debt Service'!P$24,'H-32A-WP06 - Debt Service'!P$27/12,0)),"-")</f>
        <v>0</v>
      </c>
      <c r="AC770" s="261">
        <f>IFERROR(IF(-SUM(AC$20:AC769)+AC$15&lt;0.000001,0,IF($C770&gt;='H-32A-WP06 - Debt Service'!#REF!,'H-32A-WP06 - Debt Service'!#REF!/12,0)),"-")</f>
        <v>0</v>
      </c>
      <c r="AD770" s="261">
        <f>IFERROR(IF(-SUM(AD$20:AD769)+AD$15&lt;0.000001,0,IF($C770&gt;='H-32A-WP06 - Debt Service'!#REF!,'H-32A-WP06 - Debt Service'!#REF!/12,0)),"-")</f>
        <v>0</v>
      </c>
      <c r="AE770" s="261">
        <f>IFERROR(IF(-SUM(AE$20:AE769)+AE$15&lt;0.000001,0,IF($C770&gt;='H-32A-WP06 - Debt Service'!#REF!,'H-32A-WP06 - Debt Service'!#REF!/12,0)),"-")</f>
        <v>0</v>
      </c>
      <c r="AF770" s="261">
        <f>IFERROR(IF(-SUM(AF$20:AF769)+AF$15&lt;0.000001,0,IF($C770&gt;='H-32A-WP06 - Debt Service'!#REF!,'H-32A-WP06 - Debt Service'!#REF!/12,0)),"-")</f>
        <v>0</v>
      </c>
      <c r="AH770" s="252">
        <f t="shared" si="48"/>
        <v>2081</v>
      </c>
      <c r="AI770" s="273">
        <f t="shared" si="50"/>
        <v>66293</v>
      </c>
      <c r="AJ770" s="273"/>
      <c r="AK770" s="261" t="str">
        <f>IFERROR(IF(-SUM(AK$20:AK769)+AK$15&lt;0.000001,0,IF($C770&gt;='H-32A-WP06 - Debt Service'!AH$24,'H-32A-WP06 - Debt Service'!AH$27/12,0)),"-")</f>
        <v>-</v>
      </c>
      <c r="AL770" s="261">
        <f>IFERROR(IF(-SUM(AL$20:AL769)+AL$15&lt;0.000001,0,IF($C770&gt;='H-32A-WP06 - Debt Service'!AI$24,'H-32A-WP06 - Debt Service'!AI$27/12,0)),"-")</f>
        <v>0</v>
      </c>
      <c r="AM770" s="261">
        <f>IFERROR(IF(-SUM(AM$20:AM769)+AM$15&lt;0.000001,0,IF($C770&gt;='H-32A-WP06 - Debt Service'!AJ$24,'H-32A-WP06 - Debt Service'!AJ$27/12,0)),"-")</f>
        <v>0</v>
      </c>
      <c r="AN770" s="261">
        <f>IFERROR(IF(-SUM(AN$20:AN769)+AN$15&lt;0.000001,0,IF($C770&gt;='H-32A-WP06 - Debt Service'!AK$24,'H-32A-WP06 - Debt Service'!AK$27/12,0)),"-")</f>
        <v>0</v>
      </c>
      <c r="AO770" s="261">
        <f>IFERROR(IF(-SUM(AO$20:AO769)+AO$15&lt;0.000001,0,IF($C770&gt;='H-32A-WP06 - Debt Service'!AL$24,'H-32A-WP06 - Debt Service'!AL$27/12,0)),"-")</f>
        <v>0</v>
      </c>
      <c r="AP770" s="261">
        <f>IFERROR(IF(-SUM(AP$20:AP769)+AP$15&lt;0.000001,0,IF($C770&gt;='H-32A-WP06 - Debt Service'!AM$24,'H-32A-WP06 - Debt Service'!AM$27/12,0)),"-")</f>
        <v>0</v>
      </c>
      <c r="AQ770" s="261">
        <f>IFERROR(IF(-SUM(AQ$20:AQ769)+AQ$15&lt;0.000001,0,IF($C770&gt;='H-32A-WP06 - Debt Service'!AN$24,'H-32A-WP06 - Debt Service'!AN$27/12,0)),"-")</f>
        <v>0</v>
      </c>
      <c r="AR770" s="261">
        <f>IFERROR(IF(-SUM(AR$20:AR769)+AR$15&lt;0.000001,0,IF($C770&gt;='H-32A-WP06 - Debt Service'!AO$24,'H-32A-WP06 - Debt Service'!AO$27/12,0)),"-")</f>
        <v>0</v>
      </c>
      <c r="AS770" s="261">
        <f>IFERROR(IF(-SUM(AS$20:AS769)+AS$15&lt;0.000001,0,IF($C770&gt;='H-32A-WP06 - Debt Service'!AP$24,'H-32A-WP06 - Debt Service'!AP$27/12,0)),"-")</f>
        <v>0</v>
      </c>
      <c r="AT770" s="261">
        <f>IFERROR(IF(-SUM(AT$20:AT769)+AT$15&lt;0.000001,0,IF($C770&gt;='H-32A-WP06 - Debt Service'!AQ$24,'H-32A-WP06 - Debt Service'!AQ$27/12,0)),"-")</f>
        <v>0</v>
      </c>
    </row>
    <row r="771" spans="2:46" x14ac:dyDescent="0.35">
      <c r="B771" s="252">
        <f t="shared" si="47"/>
        <v>2081</v>
      </c>
      <c r="C771" s="273">
        <f t="shared" si="49"/>
        <v>66324</v>
      </c>
      <c r="D771" s="273"/>
      <c r="E771" s="261">
        <f>IFERROR(IF(-SUM(E$20:E770)+E$15&lt;0.000001,0,IF($C771&gt;='H-32A-WP06 - Debt Service'!C$24,'H-32A-WP06 - Debt Service'!C$27/12,0)),"-")</f>
        <v>0</v>
      </c>
      <c r="F771" s="261">
        <f>IFERROR(IF(-SUM(F$20:F770)+F$15&lt;0.000001,0,IF($C771&gt;='H-32A-WP06 - Debt Service'!D$24,'H-32A-WP06 - Debt Service'!D$27/12,0)),"-")</f>
        <v>0</v>
      </c>
      <c r="G771" s="261">
        <f>IFERROR(IF(-SUM(G$20:G770)+G$15&lt;0.000001,0,IF($C771&gt;='H-32A-WP06 - Debt Service'!E$24,'H-32A-WP06 - Debt Service'!E$27/12,0)),"-")</f>
        <v>0</v>
      </c>
      <c r="H771" s="261">
        <f>IFERROR(IF(-SUM(H$20:H770)+H$15&lt;0.000001,0,IF($C771&gt;='H-32A-WP06 - Debt Service'!F$24,'H-32A-WP06 - Debt Service'!F$27/12,0)),"-")</f>
        <v>0</v>
      </c>
      <c r="I771" s="261">
        <f>IFERROR(IF(-SUM(I$20:I770)+I$15&lt;0.000001,0,IF($C771&gt;='H-32A-WP06 - Debt Service'!G$24,'H-32A-WP06 - Debt Service'!G$27/12,0)),"-")</f>
        <v>0</v>
      </c>
      <c r="J771" s="261">
        <f>IFERROR(IF(-SUM(J$20:J770)+J$15&lt;0.000001,0,IF($C771&gt;='H-32A-WP06 - Debt Service'!H$24,'H-32A-WP06 - Debt Service'!H$27/12,0)),"-")</f>
        <v>0</v>
      </c>
      <c r="K771" s="261">
        <f>IFERROR(IF(-SUM(K$20:K770)+K$15&lt;0.000001,0,IF($C771&gt;='H-32A-WP06 - Debt Service'!I$24,'H-32A-WP06 - Debt Service'!I$27/12,0)),"-")</f>
        <v>0</v>
      </c>
      <c r="L771" s="261">
        <f>IFERROR(IF(-SUM(L$20:L770)+L$15&lt;0.000001,0,IF($C771&gt;='H-32A-WP06 - Debt Service'!J$24,'H-32A-WP06 - Debt Service'!J$27/12,0)),"-")</f>
        <v>0</v>
      </c>
      <c r="M771" s="261">
        <f>IFERROR(IF(-SUM(M$20:M770)+M$15&lt;0.000001,0,IF($C771&gt;='H-32A-WP06 - Debt Service'!K$24,'H-32A-WP06 - Debt Service'!K$27/12,0)),"-")</f>
        <v>0</v>
      </c>
      <c r="N771" s="261"/>
      <c r="O771" s="261"/>
      <c r="P771" s="261">
        <f>IFERROR(IF(-SUM(P$20:P770)+P$15&lt;0.000001,0,IF($C771&gt;='H-32A-WP06 - Debt Service'!M$24,'H-32A-WP06 - Debt Service'!M$27/12,0)),"-")</f>
        <v>0</v>
      </c>
      <c r="Q771" s="261">
        <f>IFERROR(IF(-SUM(Q$20:Q770)+Q$15&lt;0.000001,0,IF($C771&gt;='H-32A-WP06 - Debt Service'!L$24,'H-32A-WP06 - Debt Service'!L$27/12,0)),"-")</f>
        <v>0</v>
      </c>
      <c r="R771" s="261">
        <f>IFERROR(IF(-SUM(R$20:R770)+R$15&lt;0.000001,0,IF($C771&gt;='H-32A-WP06 - Debt Service'!S$24,'H-32A-WP06 - Debt Service'!S$27/12,0)),"-")</f>
        <v>0</v>
      </c>
      <c r="S771" s="261">
        <f>IFERROR(IF(-SUM(S$20:S770)+S$15&lt;0.000001,0,IF($C771&gt;='H-32A-WP06 - Debt Service'!O$24,'H-32A-WP06 - Debt Service'!O$27/12,0)),"-")</f>
        <v>0</v>
      </c>
      <c r="T771" s="261">
        <f>IFERROR(IF(-SUM(T$20:T770)+T$15&lt;0.000001,0,IF($C771&gt;='H-32A-WP06 - Debt Service'!#REF!,'H-32A-WP06 - Debt Service'!#REF!/12,0)),"-")</f>
        <v>0</v>
      </c>
      <c r="U771" s="261">
        <f>IFERROR(IF(-SUM(U$20:U770)+U$15&lt;0.000001,0,IF($C771&gt;='H-32A-WP06 - Debt Service'!T$24,'H-32A-WP06 - Debt Service'!T$27/12,0)),"-")</f>
        <v>0</v>
      </c>
      <c r="V771" s="261">
        <f>IFERROR(IF(-SUM(V$20:V770)+V$15&lt;0.000001,0,IF($C771&gt;='H-32A-WP06 - Debt Service'!N$24,'H-32A-WP06 - Debt Service'!N$27/12,0)),"-")</f>
        <v>0</v>
      </c>
      <c r="W771" s="261">
        <f>IFERROR(IF(-SUM(W$20:W770)+W$15&lt;0.000001,0,IF($C771&gt;='H-32A-WP06 - Debt Service'!Q$24,'H-32A-WP06 - Debt Service'!Q$27/12,0)),"-")</f>
        <v>0</v>
      </c>
      <c r="X771" s="261">
        <f>IFERROR(IF(-SUM(X$20:X770)+X$15&lt;0.000001,0,IF($C771&gt;='H-32A-WP06 - Debt Service'!T$24,'H-32A-WP06 - Debt Service'!T$27/12,0)),"-")</f>
        <v>0</v>
      </c>
      <c r="Y771" s="261">
        <f>IFERROR(IF(-SUM(Y$20:Y770)+Y$15&lt;0.000001,0,IF($C771&gt;='H-32A-WP06 - Debt Service'!#REF!,'H-32A-WP06 - Debt Service'!#REF!/12,0)),"-")</f>
        <v>0</v>
      </c>
      <c r="Z771" s="261">
        <f>IFERROR(IF(-SUM(Z$20:Z770)+Z$15&lt;0.000001,0,IF($C771&gt;='H-32A-WP06 - Debt Service'!S$24,'H-32A-WP06 - Debt Service'!S$27/12,0)),"-")</f>
        <v>0</v>
      </c>
      <c r="AA771" s="261">
        <f>IFERROR(IF(-SUM(AA$20:AA770)+AA$15&lt;0.000001,0,IF($C771&gt;='H-32A-WP06 - Debt Service'!R$24,'H-32A-WP06 - Debt Service'!R$27/12,0)),"-")</f>
        <v>0</v>
      </c>
      <c r="AB771" s="261">
        <f>IFERROR(IF(-SUM(AB$20:AB770)+AB$15&lt;0.000001,0,IF($C771&gt;='H-32A-WP06 - Debt Service'!P$24,'H-32A-WP06 - Debt Service'!P$27/12,0)),"-")</f>
        <v>0</v>
      </c>
      <c r="AC771" s="261">
        <f>IFERROR(IF(-SUM(AC$20:AC770)+AC$15&lt;0.000001,0,IF($C771&gt;='H-32A-WP06 - Debt Service'!#REF!,'H-32A-WP06 - Debt Service'!#REF!/12,0)),"-")</f>
        <v>0</v>
      </c>
      <c r="AD771" s="261">
        <f>IFERROR(IF(-SUM(AD$20:AD770)+AD$15&lt;0.000001,0,IF($C771&gt;='H-32A-WP06 - Debt Service'!#REF!,'H-32A-WP06 - Debt Service'!#REF!/12,0)),"-")</f>
        <v>0</v>
      </c>
      <c r="AE771" s="261">
        <f>IFERROR(IF(-SUM(AE$20:AE770)+AE$15&lt;0.000001,0,IF($C771&gt;='H-32A-WP06 - Debt Service'!#REF!,'H-32A-WP06 - Debt Service'!#REF!/12,0)),"-")</f>
        <v>0</v>
      </c>
      <c r="AF771" s="261">
        <f>IFERROR(IF(-SUM(AF$20:AF770)+AF$15&lt;0.000001,0,IF($C771&gt;='H-32A-WP06 - Debt Service'!#REF!,'H-32A-WP06 - Debt Service'!#REF!/12,0)),"-")</f>
        <v>0</v>
      </c>
      <c r="AH771" s="252">
        <f t="shared" si="48"/>
        <v>2081</v>
      </c>
      <c r="AI771" s="273">
        <f t="shared" si="50"/>
        <v>66324</v>
      </c>
      <c r="AJ771" s="273"/>
      <c r="AK771" s="261" t="str">
        <f>IFERROR(IF(-SUM(AK$20:AK770)+AK$15&lt;0.000001,0,IF($C771&gt;='H-32A-WP06 - Debt Service'!AH$24,'H-32A-WP06 - Debt Service'!AH$27/12,0)),"-")</f>
        <v>-</v>
      </c>
      <c r="AL771" s="261">
        <f>IFERROR(IF(-SUM(AL$20:AL770)+AL$15&lt;0.000001,0,IF($C771&gt;='H-32A-WP06 - Debt Service'!AI$24,'H-32A-WP06 - Debt Service'!AI$27/12,0)),"-")</f>
        <v>0</v>
      </c>
      <c r="AM771" s="261">
        <f>IFERROR(IF(-SUM(AM$20:AM770)+AM$15&lt;0.000001,0,IF($C771&gt;='H-32A-WP06 - Debt Service'!AJ$24,'H-32A-WP06 - Debt Service'!AJ$27/12,0)),"-")</f>
        <v>0</v>
      </c>
      <c r="AN771" s="261">
        <f>IFERROR(IF(-SUM(AN$20:AN770)+AN$15&lt;0.000001,0,IF($C771&gt;='H-32A-WP06 - Debt Service'!AK$24,'H-32A-WP06 - Debt Service'!AK$27/12,0)),"-")</f>
        <v>0</v>
      </c>
      <c r="AO771" s="261">
        <f>IFERROR(IF(-SUM(AO$20:AO770)+AO$15&lt;0.000001,0,IF($C771&gt;='H-32A-WP06 - Debt Service'!AL$24,'H-32A-WP06 - Debt Service'!AL$27/12,0)),"-")</f>
        <v>0</v>
      </c>
      <c r="AP771" s="261">
        <f>IFERROR(IF(-SUM(AP$20:AP770)+AP$15&lt;0.000001,0,IF($C771&gt;='H-32A-WP06 - Debt Service'!AM$24,'H-32A-WP06 - Debt Service'!AM$27/12,0)),"-")</f>
        <v>0</v>
      </c>
      <c r="AQ771" s="261">
        <f>IFERROR(IF(-SUM(AQ$20:AQ770)+AQ$15&lt;0.000001,0,IF($C771&gt;='H-32A-WP06 - Debt Service'!AN$24,'H-32A-WP06 - Debt Service'!AN$27/12,0)),"-")</f>
        <v>0</v>
      </c>
      <c r="AR771" s="261">
        <f>IFERROR(IF(-SUM(AR$20:AR770)+AR$15&lt;0.000001,0,IF($C771&gt;='H-32A-WP06 - Debt Service'!AO$24,'H-32A-WP06 - Debt Service'!AO$27/12,0)),"-")</f>
        <v>0</v>
      </c>
      <c r="AS771" s="261">
        <f>IFERROR(IF(-SUM(AS$20:AS770)+AS$15&lt;0.000001,0,IF($C771&gt;='H-32A-WP06 - Debt Service'!AP$24,'H-32A-WP06 - Debt Service'!AP$27/12,0)),"-")</f>
        <v>0</v>
      </c>
      <c r="AT771" s="261">
        <f>IFERROR(IF(-SUM(AT$20:AT770)+AT$15&lt;0.000001,0,IF($C771&gt;='H-32A-WP06 - Debt Service'!AQ$24,'H-32A-WP06 - Debt Service'!AQ$27/12,0)),"-")</f>
        <v>0</v>
      </c>
    </row>
    <row r="772" spans="2:46" x14ac:dyDescent="0.35">
      <c r="B772" s="252">
        <f t="shared" si="47"/>
        <v>2081</v>
      </c>
      <c r="C772" s="273">
        <f t="shared" si="49"/>
        <v>66355</v>
      </c>
      <c r="D772" s="273"/>
      <c r="E772" s="261">
        <f>IFERROR(IF(-SUM(E$20:E771)+E$15&lt;0.000001,0,IF($C772&gt;='H-32A-WP06 - Debt Service'!C$24,'H-32A-WP06 - Debt Service'!C$27/12,0)),"-")</f>
        <v>0</v>
      </c>
      <c r="F772" s="261">
        <f>IFERROR(IF(-SUM(F$20:F771)+F$15&lt;0.000001,0,IF($C772&gt;='H-32A-WP06 - Debt Service'!D$24,'H-32A-WP06 - Debt Service'!D$27/12,0)),"-")</f>
        <v>0</v>
      </c>
      <c r="G772" s="261">
        <f>IFERROR(IF(-SUM(G$20:G771)+G$15&lt;0.000001,0,IF($C772&gt;='H-32A-WP06 - Debt Service'!E$24,'H-32A-WP06 - Debt Service'!E$27/12,0)),"-")</f>
        <v>0</v>
      </c>
      <c r="H772" s="261">
        <f>IFERROR(IF(-SUM(H$20:H771)+H$15&lt;0.000001,0,IF($C772&gt;='H-32A-WP06 - Debt Service'!F$24,'H-32A-WP06 - Debt Service'!F$27/12,0)),"-")</f>
        <v>0</v>
      </c>
      <c r="I772" s="261">
        <f>IFERROR(IF(-SUM(I$20:I771)+I$15&lt;0.000001,0,IF($C772&gt;='H-32A-WP06 - Debt Service'!G$24,'H-32A-WP06 - Debt Service'!G$27/12,0)),"-")</f>
        <v>0</v>
      </c>
      <c r="J772" s="261">
        <f>IFERROR(IF(-SUM(J$20:J771)+J$15&lt;0.000001,0,IF($C772&gt;='H-32A-WP06 - Debt Service'!H$24,'H-32A-WP06 - Debt Service'!H$27/12,0)),"-")</f>
        <v>0</v>
      </c>
      <c r="K772" s="261">
        <f>IFERROR(IF(-SUM(K$20:K771)+K$15&lt;0.000001,0,IF($C772&gt;='H-32A-WP06 - Debt Service'!I$24,'H-32A-WP06 - Debt Service'!I$27/12,0)),"-")</f>
        <v>0</v>
      </c>
      <c r="L772" s="261">
        <f>IFERROR(IF(-SUM(L$20:L771)+L$15&lt;0.000001,0,IF($C772&gt;='H-32A-WP06 - Debt Service'!J$24,'H-32A-WP06 - Debt Service'!J$27/12,0)),"-")</f>
        <v>0</v>
      </c>
      <c r="M772" s="261">
        <f>IFERROR(IF(-SUM(M$20:M771)+M$15&lt;0.000001,0,IF($C772&gt;='H-32A-WP06 - Debt Service'!K$24,'H-32A-WP06 - Debt Service'!K$27/12,0)),"-")</f>
        <v>0</v>
      </c>
      <c r="N772" s="261"/>
      <c r="O772" s="261"/>
      <c r="P772" s="261">
        <f>IFERROR(IF(-SUM(P$20:P771)+P$15&lt;0.000001,0,IF($C772&gt;='H-32A-WP06 - Debt Service'!M$24,'H-32A-WP06 - Debt Service'!M$27/12,0)),"-")</f>
        <v>0</v>
      </c>
      <c r="Q772" s="261">
        <f>IFERROR(IF(-SUM(Q$20:Q771)+Q$15&lt;0.000001,0,IF($C772&gt;='H-32A-WP06 - Debt Service'!L$24,'H-32A-WP06 - Debt Service'!L$27/12,0)),"-")</f>
        <v>0</v>
      </c>
      <c r="R772" s="261">
        <f>IFERROR(IF(-SUM(R$20:R771)+R$15&lt;0.000001,0,IF($C772&gt;='H-32A-WP06 - Debt Service'!S$24,'H-32A-WP06 - Debt Service'!S$27/12,0)),"-")</f>
        <v>0</v>
      </c>
      <c r="S772" s="261">
        <f>IFERROR(IF(-SUM(S$20:S771)+S$15&lt;0.000001,0,IF($C772&gt;='H-32A-WP06 - Debt Service'!O$24,'H-32A-WP06 - Debt Service'!O$27/12,0)),"-")</f>
        <v>0</v>
      </c>
      <c r="T772" s="261">
        <f>IFERROR(IF(-SUM(T$20:T771)+T$15&lt;0.000001,0,IF($C772&gt;='H-32A-WP06 - Debt Service'!#REF!,'H-32A-WP06 - Debt Service'!#REF!/12,0)),"-")</f>
        <v>0</v>
      </c>
      <c r="U772" s="261">
        <f>IFERROR(IF(-SUM(U$20:U771)+U$15&lt;0.000001,0,IF($C772&gt;='H-32A-WP06 - Debt Service'!T$24,'H-32A-WP06 - Debt Service'!T$27/12,0)),"-")</f>
        <v>0</v>
      </c>
      <c r="V772" s="261">
        <f>IFERROR(IF(-SUM(V$20:V771)+V$15&lt;0.000001,0,IF($C772&gt;='H-32A-WP06 - Debt Service'!N$24,'H-32A-WP06 - Debt Service'!N$27/12,0)),"-")</f>
        <v>0</v>
      </c>
      <c r="W772" s="261">
        <f>IFERROR(IF(-SUM(W$20:W771)+W$15&lt;0.000001,0,IF($C772&gt;='H-32A-WP06 - Debt Service'!Q$24,'H-32A-WP06 - Debt Service'!Q$27/12,0)),"-")</f>
        <v>0</v>
      </c>
      <c r="X772" s="261">
        <f>IFERROR(IF(-SUM(X$20:X771)+X$15&lt;0.000001,0,IF($C772&gt;='H-32A-WP06 - Debt Service'!T$24,'H-32A-WP06 - Debt Service'!T$27/12,0)),"-")</f>
        <v>0</v>
      </c>
      <c r="Y772" s="261">
        <f>IFERROR(IF(-SUM(Y$20:Y771)+Y$15&lt;0.000001,0,IF($C772&gt;='H-32A-WP06 - Debt Service'!#REF!,'H-32A-WP06 - Debt Service'!#REF!/12,0)),"-")</f>
        <v>0</v>
      </c>
      <c r="Z772" s="261">
        <f>IFERROR(IF(-SUM(Z$20:Z771)+Z$15&lt;0.000001,0,IF($C772&gt;='H-32A-WP06 - Debt Service'!S$24,'H-32A-WP06 - Debt Service'!S$27/12,0)),"-")</f>
        <v>0</v>
      </c>
      <c r="AA772" s="261">
        <f>IFERROR(IF(-SUM(AA$20:AA771)+AA$15&lt;0.000001,0,IF($C772&gt;='H-32A-WP06 - Debt Service'!R$24,'H-32A-WP06 - Debt Service'!R$27/12,0)),"-")</f>
        <v>0</v>
      </c>
      <c r="AB772" s="261">
        <f>IFERROR(IF(-SUM(AB$20:AB771)+AB$15&lt;0.000001,0,IF($C772&gt;='H-32A-WP06 - Debt Service'!P$24,'H-32A-WP06 - Debt Service'!P$27/12,0)),"-")</f>
        <v>0</v>
      </c>
      <c r="AC772" s="261">
        <f>IFERROR(IF(-SUM(AC$20:AC771)+AC$15&lt;0.000001,0,IF($C772&gt;='H-32A-WP06 - Debt Service'!#REF!,'H-32A-WP06 - Debt Service'!#REF!/12,0)),"-")</f>
        <v>0</v>
      </c>
      <c r="AD772" s="261">
        <f>IFERROR(IF(-SUM(AD$20:AD771)+AD$15&lt;0.000001,0,IF($C772&gt;='H-32A-WP06 - Debt Service'!#REF!,'H-32A-WP06 - Debt Service'!#REF!/12,0)),"-")</f>
        <v>0</v>
      </c>
      <c r="AE772" s="261">
        <f>IFERROR(IF(-SUM(AE$20:AE771)+AE$15&lt;0.000001,0,IF($C772&gt;='H-32A-WP06 - Debt Service'!#REF!,'H-32A-WP06 - Debt Service'!#REF!/12,0)),"-")</f>
        <v>0</v>
      </c>
      <c r="AF772" s="261">
        <f>IFERROR(IF(-SUM(AF$20:AF771)+AF$15&lt;0.000001,0,IF($C772&gt;='H-32A-WP06 - Debt Service'!#REF!,'H-32A-WP06 - Debt Service'!#REF!/12,0)),"-")</f>
        <v>0</v>
      </c>
      <c r="AH772" s="252">
        <f t="shared" si="48"/>
        <v>2081</v>
      </c>
      <c r="AI772" s="273">
        <f t="shared" si="50"/>
        <v>66355</v>
      </c>
      <c r="AJ772" s="273"/>
      <c r="AK772" s="261" t="str">
        <f>IFERROR(IF(-SUM(AK$20:AK771)+AK$15&lt;0.000001,0,IF($C772&gt;='H-32A-WP06 - Debt Service'!AH$24,'H-32A-WP06 - Debt Service'!AH$27/12,0)),"-")</f>
        <v>-</v>
      </c>
      <c r="AL772" s="261">
        <f>IFERROR(IF(-SUM(AL$20:AL771)+AL$15&lt;0.000001,0,IF($C772&gt;='H-32A-WP06 - Debt Service'!AI$24,'H-32A-WP06 - Debt Service'!AI$27/12,0)),"-")</f>
        <v>0</v>
      </c>
      <c r="AM772" s="261">
        <f>IFERROR(IF(-SUM(AM$20:AM771)+AM$15&lt;0.000001,0,IF($C772&gt;='H-32A-WP06 - Debt Service'!AJ$24,'H-32A-WP06 - Debt Service'!AJ$27/12,0)),"-")</f>
        <v>0</v>
      </c>
      <c r="AN772" s="261">
        <f>IFERROR(IF(-SUM(AN$20:AN771)+AN$15&lt;0.000001,0,IF($C772&gt;='H-32A-WP06 - Debt Service'!AK$24,'H-32A-WP06 - Debt Service'!AK$27/12,0)),"-")</f>
        <v>0</v>
      </c>
      <c r="AO772" s="261">
        <f>IFERROR(IF(-SUM(AO$20:AO771)+AO$15&lt;0.000001,0,IF($C772&gt;='H-32A-WP06 - Debt Service'!AL$24,'H-32A-WP06 - Debt Service'!AL$27/12,0)),"-")</f>
        <v>0</v>
      </c>
      <c r="AP772" s="261">
        <f>IFERROR(IF(-SUM(AP$20:AP771)+AP$15&lt;0.000001,0,IF($C772&gt;='H-32A-WP06 - Debt Service'!AM$24,'H-32A-WP06 - Debt Service'!AM$27/12,0)),"-")</f>
        <v>0</v>
      </c>
      <c r="AQ772" s="261">
        <f>IFERROR(IF(-SUM(AQ$20:AQ771)+AQ$15&lt;0.000001,0,IF($C772&gt;='H-32A-WP06 - Debt Service'!AN$24,'H-32A-WP06 - Debt Service'!AN$27/12,0)),"-")</f>
        <v>0</v>
      </c>
      <c r="AR772" s="261">
        <f>IFERROR(IF(-SUM(AR$20:AR771)+AR$15&lt;0.000001,0,IF($C772&gt;='H-32A-WP06 - Debt Service'!AO$24,'H-32A-WP06 - Debt Service'!AO$27/12,0)),"-")</f>
        <v>0</v>
      </c>
      <c r="AS772" s="261">
        <f>IFERROR(IF(-SUM(AS$20:AS771)+AS$15&lt;0.000001,0,IF($C772&gt;='H-32A-WP06 - Debt Service'!AP$24,'H-32A-WP06 - Debt Service'!AP$27/12,0)),"-")</f>
        <v>0</v>
      </c>
      <c r="AT772" s="261">
        <f>IFERROR(IF(-SUM(AT$20:AT771)+AT$15&lt;0.000001,0,IF($C772&gt;='H-32A-WP06 - Debt Service'!AQ$24,'H-32A-WP06 - Debt Service'!AQ$27/12,0)),"-")</f>
        <v>0</v>
      </c>
    </row>
    <row r="773" spans="2:46" x14ac:dyDescent="0.35">
      <c r="B773" s="252">
        <f t="shared" si="47"/>
        <v>2081</v>
      </c>
      <c r="C773" s="273">
        <f t="shared" si="49"/>
        <v>66385</v>
      </c>
      <c r="D773" s="273"/>
      <c r="E773" s="261">
        <f>IFERROR(IF(-SUM(E$20:E772)+E$15&lt;0.000001,0,IF($C773&gt;='H-32A-WP06 - Debt Service'!C$24,'H-32A-WP06 - Debt Service'!C$27/12,0)),"-")</f>
        <v>0</v>
      </c>
      <c r="F773" s="261">
        <f>IFERROR(IF(-SUM(F$20:F772)+F$15&lt;0.000001,0,IF($C773&gt;='H-32A-WP06 - Debt Service'!D$24,'H-32A-WP06 - Debt Service'!D$27/12,0)),"-")</f>
        <v>0</v>
      </c>
      <c r="G773" s="261">
        <f>IFERROR(IF(-SUM(G$20:G772)+G$15&lt;0.000001,0,IF($C773&gt;='H-32A-WP06 - Debt Service'!E$24,'H-32A-WP06 - Debt Service'!E$27/12,0)),"-")</f>
        <v>0</v>
      </c>
      <c r="H773" s="261">
        <f>IFERROR(IF(-SUM(H$20:H772)+H$15&lt;0.000001,0,IF($C773&gt;='H-32A-WP06 - Debt Service'!F$24,'H-32A-WP06 - Debt Service'!F$27/12,0)),"-")</f>
        <v>0</v>
      </c>
      <c r="I773" s="261">
        <f>IFERROR(IF(-SUM(I$20:I772)+I$15&lt;0.000001,0,IF($C773&gt;='H-32A-WP06 - Debt Service'!G$24,'H-32A-WP06 - Debt Service'!G$27/12,0)),"-")</f>
        <v>0</v>
      </c>
      <c r="J773" s="261">
        <f>IFERROR(IF(-SUM(J$20:J772)+J$15&lt;0.000001,0,IF($C773&gt;='H-32A-WP06 - Debt Service'!H$24,'H-32A-WP06 - Debt Service'!H$27/12,0)),"-")</f>
        <v>0</v>
      </c>
      <c r="K773" s="261">
        <f>IFERROR(IF(-SUM(K$20:K772)+K$15&lt;0.000001,0,IF($C773&gt;='H-32A-WP06 - Debt Service'!I$24,'H-32A-WP06 - Debt Service'!I$27/12,0)),"-")</f>
        <v>0</v>
      </c>
      <c r="L773" s="261">
        <f>IFERROR(IF(-SUM(L$20:L772)+L$15&lt;0.000001,0,IF($C773&gt;='H-32A-WP06 - Debt Service'!J$24,'H-32A-WP06 - Debt Service'!J$27/12,0)),"-")</f>
        <v>0</v>
      </c>
      <c r="M773" s="261">
        <f>IFERROR(IF(-SUM(M$20:M772)+M$15&lt;0.000001,0,IF($C773&gt;='H-32A-WP06 - Debt Service'!K$24,'H-32A-WP06 - Debt Service'!K$27/12,0)),"-")</f>
        <v>0</v>
      </c>
      <c r="N773" s="261"/>
      <c r="O773" s="261"/>
      <c r="P773" s="261">
        <f>IFERROR(IF(-SUM(P$20:P772)+P$15&lt;0.000001,0,IF($C773&gt;='H-32A-WP06 - Debt Service'!M$24,'H-32A-WP06 - Debt Service'!M$27/12,0)),"-")</f>
        <v>0</v>
      </c>
      <c r="Q773" s="261">
        <f>IFERROR(IF(-SUM(Q$20:Q772)+Q$15&lt;0.000001,0,IF($C773&gt;='H-32A-WP06 - Debt Service'!L$24,'H-32A-WP06 - Debt Service'!L$27/12,0)),"-")</f>
        <v>0</v>
      </c>
      <c r="R773" s="261">
        <f>IFERROR(IF(-SUM(R$20:R772)+R$15&lt;0.000001,0,IF($C773&gt;='H-32A-WP06 - Debt Service'!S$24,'H-32A-WP06 - Debt Service'!S$27/12,0)),"-")</f>
        <v>0</v>
      </c>
      <c r="S773" s="261">
        <f>IFERROR(IF(-SUM(S$20:S772)+S$15&lt;0.000001,0,IF($C773&gt;='H-32A-WP06 - Debt Service'!O$24,'H-32A-WP06 - Debt Service'!O$27/12,0)),"-")</f>
        <v>0</v>
      </c>
      <c r="T773" s="261">
        <f>IFERROR(IF(-SUM(T$20:T772)+T$15&lt;0.000001,0,IF($C773&gt;='H-32A-WP06 - Debt Service'!#REF!,'H-32A-WP06 - Debt Service'!#REF!/12,0)),"-")</f>
        <v>0</v>
      </c>
      <c r="U773" s="261">
        <f>IFERROR(IF(-SUM(U$20:U772)+U$15&lt;0.000001,0,IF($C773&gt;='H-32A-WP06 - Debt Service'!T$24,'H-32A-WP06 - Debt Service'!T$27/12,0)),"-")</f>
        <v>0</v>
      </c>
      <c r="V773" s="261">
        <f>IFERROR(IF(-SUM(V$20:V772)+V$15&lt;0.000001,0,IF($C773&gt;='H-32A-WP06 - Debt Service'!N$24,'H-32A-WP06 - Debt Service'!N$27/12,0)),"-")</f>
        <v>0</v>
      </c>
      <c r="W773" s="261">
        <f>IFERROR(IF(-SUM(W$20:W772)+W$15&lt;0.000001,0,IF($C773&gt;='H-32A-WP06 - Debt Service'!Q$24,'H-32A-WP06 - Debt Service'!Q$27/12,0)),"-")</f>
        <v>0</v>
      </c>
      <c r="X773" s="261">
        <f>IFERROR(IF(-SUM(X$20:X772)+X$15&lt;0.000001,0,IF($C773&gt;='H-32A-WP06 - Debt Service'!T$24,'H-32A-WP06 - Debt Service'!T$27/12,0)),"-")</f>
        <v>0</v>
      </c>
      <c r="Y773" s="261">
        <f>IFERROR(IF(-SUM(Y$20:Y772)+Y$15&lt;0.000001,0,IF($C773&gt;='H-32A-WP06 - Debt Service'!#REF!,'H-32A-WP06 - Debt Service'!#REF!/12,0)),"-")</f>
        <v>0</v>
      </c>
      <c r="Z773" s="261">
        <f>IFERROR(IF(-SUM(Z$20:Z772)+Z$15&lt;0.000001,0,IF($C773&gt;='H-32A-WP06 - Debt Service'!S$24,'H-32A-WP06 - Debt Service'!S$27/12,0)),"-")</f>
        <v>0</v>
      </c>
      <c r="AA773" s="261">
        <f>IFERROR(IF(-SUM(AA$20:AA772)+AA$15&lt;0.000001,0,IF($C773&gt;='H-32A-WP06 - Debt Service'!R$24,'H-32A-WP06 - Debt Service'!R$27/12,0)),"-")</f>
        <v>0</v>
      </c>
      <c r="AB773" s="261">
        <f>IFERROR(IF(-SUM(AB$20:AB772)+AB$15&lt;0.000001,0,IF($C773&gt;='H-32A-WP06 - Debt Service'!P$24,'H-32A-WP06 - Debt Service'!P$27/12,0)),"-")</f>
        <v>0</v>
      </c>
      <c r="AC773" s="261">
        <f>IFERROR(IF(-SUM(AC$20:AC772)+AC$15&lt;0.000001,0,IF($C773&gt;='H-32A-WP06 - Debt Service'!#REF!,'H-32A-WP06 - Debt Service'!#REF!/12,0)),"-")</f>
        <v>0</v>
      </c>
      <c r="AD773" s="261">
        <f>IFERROR(IF(-SUM(AD$20:AD772)+AD$15&lt;0.000001,0,IF($C773&gt;='H-32A-WP06 - Debt Service'!#REF!,'H-32A-WP06 - Debt Service'!#REF!/12,0)),"-")</f>
        <v>0</v>
      </c>
      <c r="AE773" s="261">
        <f>IFERROR(IF(-SUM(AE$20:AE772)+AE$15&lt;0.000001,0,IF($C773&gt;='H-32A-WP06 - Debt Service'!#REF!,'H-32A-WP06 - Debt Service'!#REF!/12,0)),"-")</f>
        <v>0</v>
      </c>
      <c r="AF773" s="261">
        <f>IFERROR(IF(-SUM(AF$20:AF772)+AF$15&lt;0.000001,0,IF($C773&gt;='H-32A-WP06 - Debt Service'!#REF!,'H-32A-WP06 - Debt Service'!#REF!/12,0)),"-")</f>
        <v>0</v>
      </c>
      <c r="AH773" s="252">
        <f t="shared" si="48"/>
        <v>2081</v>
      </c>
      <c r="AI773" s="273">
        <f t="shared" si="50"/>
        <v>66385</v>
      </c>
      <c r="AJ773" s="273"/>
      <c r="AK773" s="261" t="str">
        <f>IFERROR(IF(-SUM(AK$20:AK772)+AK$15&lt;0.000001,0,IF($C773&gt;='H-32A-WP06 - Debt Service'!AH$24,'H-32A-WP06 - Debt Service'!AH$27/12,0)),"-")</f>
        <v>-</v>
      </c>
      <c r="AL773" s="261">
        <f>IFERROR(IF(-SUM(AL$20:AL772)+AL$15&lt;0.000001,0,IF($C773&gt;='H-32A-WP06 - Debt Service'!AI$24,'H-32A-WP06 - Debt Service'!AI$27/12,0)),"-")</f>
        <v>0</v>
      </c>
      <c r="AM773" s="261">
        <f>IFERROR(IF(-SUM(AM$20:AM772)+AM$15&lt;0.000001,0,IF($C773&gt;='H-32A-WP06 - Debt Service'!AJ$24,'H-32A-WP06 - Debt Service'!AJ$27/12,0)),"-")</f>
        <v>0</v>
      </c>
      <c r="AN773" s="261">
        <f>IFERROR(IF(-SUM(AN$20:AN772)+AN$15&lt;0.000001,0,IF($C773&gt;='H-32A-WP06 - Debt Service'!AK$24,'H-32A-WP06 - Debt Service'!AK$27/12,0)),"-")</f>
        <v>0</v>
      </c>
      <c r="AO773" s="261">
        <f>IFERROR(IF(-SUM(AO$20:AO772)+AO$15&lt;0.000001,0,IF($C773&gt;='H-32A-WP06 - Debt Service'!AL$24,'H-32A-WP06 - Debt Service'!AL$27/12,0)),"-")</f>
        <v>0</v>
      </c>
      <c r="AP773" s="261">
        <f>IFERROR(IF(-SUM(AP$20:AP772)+AP$15&lt;0.000001,0,IF($C773&gt;='H-32A-WP06 - Debt Service'!AM$24,'H-32A-WP06 - Debt Service'!AM$27/12,0)),"-")</f>
        <v>0</v>
      </c>
      <c r="AQ773" s="261">
        <f>IFERROR(IF(-SUM(AQ$20:AQ772)+AQ$15&lt;0.000001,0,IF($C773&gt;='H-32A-WP06 - Debt Service'!AN$24,'H-32A-WP06 - Debt Service'!AN$27/12,0)),"-")</f>
        <v>0</v>
      </c>
      <c r="AR773" s="261">
        <f>IFERROR(IF(-SUM(AR$20:AR772)+AR$15&lt;0.000001,0,IF($C773&gt;='H-32A-WP06 - Debt Service'!AO$24,'H-32A-WP06 - Debt Service'!AO$27/12,0)),"-")</f>
        <v>0</v>
      </c>
      <c r="AS773" s="261">
        <f>IFERROR(IF(-SUM(AS$20:AS772)+AS$15&lt;0.000001,0,IF($C773&gt;='H-32A-WP06 - Debt Service'!AP$24,'H-32A-WP06 - Debt Service'!AP$27/12,0)),"-")</f>
        <v>0</v>
      </c>
      <c r="AT773" s="261">
        <f>IFERROR(IF(-SUM(AT$20:AT772)+AT$15&lt;0.000001,0,IF($C773&gt;='H-32A-WP06 - Debt Service'!AQ$24,'H-32A-WP06 - Debt Service'!AQ$27/12,0)),"-")</f>
        <v>0</v>
      </c>
    </row>
    <row r="774" spans="2:46" x14ac:dyDescent="0.35">
      <c r="B774" s="252">
        <f t="shared" si="47"/>
        <v>2081</v>
      </c>
      <c r="C774" s="273">
        <f t="shared" si="49"/>
        <v>66416</v>
      </c>
      <c r="D774" s="273"/>
      <c r="E774" s="261">
        <f>IFERROR(IF(-SUM(E$20:E773)+E$15&lt;0.000001,0,IF($C774&gt;='H-32A-WP06 - Debt Service'!C$24,'H-32A-WP06 - Debt Service'!C$27/12,0)),"-")</f>
        <v>0</v>
      </c>
      <c r="F774" s="261">
        <f>IFERROR(IF(-SUM(F$20:F773)+F$15&lt;0.000001,0,IF($C774&gt;='H-32A-WP06 - Debt Service'!D$24,'H-32A-WP06 - Debt Service'!D$27/12,0)),"-")</f>
        <v>0</v>
      </c>
      <c r="G774" s="261">
        <f>IFERROR(IF(-SUM(G$20:G773)+G$15&lt;0.000001,0,IF($C774&gt;='H-32A-WP06 - Debt Service'!E$24,'H-32A-WP06 - Debt Service'!E$27/12,0)),"-")</f>
        <v>0</v>
      </c>
      <c r="H774" s="261">
        <f>IFERROR(IF(-SUM(H$20:H773)+H$15&lt;0.000001,0,IF($C774&gt;='H-32A-WP06 - Debt Service'!F$24,'H-32A-WP06 - Debt Service'!F$27/12,0)),"-")</f>
        <v>0</v>
      </c>
      <c r="I774" s="261">
        <f>IFERROR(IF(-SUM(I$20:I773)+I$15&lt;0.000001,0,IF($C774&gt;='H-32A-WP06 - Debt Service'!G$24,'H-32A-WP06 - Debt Service'!G$27/12,0)),"-")</f>
        <v>0</v>
      </c>
      <c r="J774" s="261">
        <f>IFERROR(IF(-SUM(J$20:J773)+J$15&lt;0.000001,0,IF($C774&gt;='H-32A-WP06 - Debt Service'!H$24,'H-32A-WP06 - Debt Service'!H$27/12,0)),"-")</f>
        <v>0</v>
      </c>
      <c r="K774" s="261">
        <f>IFERROR(IF(-SUM(K$20:K773)+K$15&lt;0.000001,0,IF($C774&gt;='H-32A-WP06 - Debt Service'!I$24,'H-32A-WP06 - Debt Service'!I$27/12,0)),"-")</f>
        <v>0</v>
      </c>
      <c r="L774" s="261">
        <f>IFERROR(IF(-SUM(L$20:L773)+L$15&lt;0.000001,0,IF($C774&gt;='H-32A-WP06 - Debt Service'!J$24,'H-32A-WP06 - Debt Service'!J$27/12,0)),"-")</f>
        <v>0</v>
      </c>
      <c r="M774" s="261">
        <f>IFERROR(IF(-SUM(M$20:M773)+M$15&lt;0.000001,0,IF($C774&gt;='H-32A-WP06 - Debt Service'!K$24,'H-32A-WP06 - Debt Service'!K$27/12,0)),"-")</f>
        <v>0</v>
      </c>
      <c r="N774" s="261"/>
      <c r="O774" s="261"/>
      <c r="P774" s="261">
        <f>IFERROR(IF(-SUM(P$20:P773)+P$15&lt;0.000001,0,IF($C774&gt;='H-32A-WP06 - Debt Service'!M$24,'H-32A-WP06 - Debt Service'!M$27/12,0)),"-")</f>
        <v>0</v>
      </c>
      <c r="Q774" s="261">
        <f>IFERROR(IF(-SUM(Q$20:Q773)+Q$15&lt;0.000001,0,IF($C774&gt;='H-32A-WP06 - Debt Service'!L$24,'H-32A-WP06 - Debt Service'!L$27/12,0)),"-")</f>
        <v>0</v>
      </c>
      <c r="R774" s="261">
        <f>IFERROR(IF(-SUM(R$20:R773)+R$15&lt;0.000001,0,IF($C774&gt;='H-32A-WP06 - Debt Service'!S$24,'H-32A-WP06 - Debt Service'!S$27/12,0)),"-")</f>
        <v>0</v>
      </c>
      <c r="S774" s="261">
        <f>IFERROR(IF(-SUM(S$20:S773)+S$15&lt;0.000001,0,IF($C774&gt;='H-32A-WP06 - Debt Service'!O$24,'H-32A-WP06 - Debt Service'!O$27/12,0)),"-")</f>
        <v>0</v>
      </c>
      <c r="T774" s="261">
        <f>IFERROR(IF(-SUM(T$20:T773)+T$15&lt;0.000001,0,IF($C774&gt;='H-32A-WP06 - Debt Service'!#REF!,'H-32A-WP06 - Debt Service'!#REF!/12,0)),"-")</f>
        <v>0</v>
      </c>
      <c r="U774" s="261">
        <f>IFERROR(IF(-SUM(U$20:U773)+U$15&lt;0.000001,0,IF($C774&gt;='H-32A-WP06 - Debt Service'!T$24,'H-32A-WP06 - Debt Service'!T$27/12,0)),"-")</f>
        <v>0</v>
      </c>
      <c r="V774" s="261">
        <f>IFERROR(IF(-SUM(V$20:V773)+V$15&lt;0.000001,0,IF($C774&gt;='H-32A-WP06 - Debt Service'!N$24,'H-32A-WP06 - Debt Service'!N$27/12,0)),"-")</f>
        <v>0</v>
      </c>
      <c r="W774" s="261">
        <f>IFERROR(IF(-SUM(W$20:W773)+W$15&lt;0.000001,0,IF($C774&gt;='H-32A-WP06 - Debt Service'!Q$24,'H-32A-WP06 - Debt Service'!Q$27/12,0)),"-")</f>
        <v>0</v>
      </c>
      <c r="X774" s="261">
        <f>IFERROR(IF(-SUM(X$20:X773)+X$15&lt;0.000001,0,IF($C774&gt;='H-32A-WP06 - Debt Service'!T$24,'H-32A-WP06 - Debt Service'!T$27/12,0)),"-")</f>
        <v>0</v>
      </c>
      <c r="Y774" s="261">
        <f>IFERROR(IF(-SUM(Y$20:Y773)+Y$15&lt;0.000001,0,IF($C774&gt;='H-32A-WP06 - Debt Service'!#REF!,'H-32A-WP06 - Debt Service'!#REF!/12,0)),"-")</f>
        <v>0</v>
      </c>
      <c r="Z774" s="261">
        <f>IFERROR(IF(-SUM(Z$20:Z773)+Z$15&lt;0.000001,0,IF($C774&gt;='H-32A-WP06 - Debt Service'!S$24,'H-32A-WP06 - Debt Service'!S$27/12,0)),"-")</f>
        <v>0</v>
      </c>
      <c r="AA774" s="261">
        <f>IFERROR(IF(-SUM(AA$20:AA773)+AA$15&lt;0.000001,0,IF($C774&gt;='H-32A-WP06 - Debt Service'!R$24,'H-32A-WP06 - Debt Service'!R$27/12,0)),"-")</f>
        <v>0</v>
      </c>
      <c r="AB774" s="261">
        <f>IFERROR(IF(-SUM(AB$20:AB773)+AB$15&lt;0.000001,0,IF($C774&gt;='H-32A-WP06 - Debt Service'!P$24,'H-32A-WP06 - Debt Service'!P$27/12,0)),"-")</f>
        <v>0</v>
      </c>
      <c r="AC774" s="261">
        <f>IFERROR(IF(-SUM(AC$20:AC773)+AC$15&lt;0.000001,0,IF($C774&gt;='H-32A-WP06 - Debt Service'!#REF!,'H-32A-WP06 - Debt Service'!#REF!/12,0)),"-")</f>
        <v>0</v>
      </c>
      <c r="AD774" s="261">
        <f>IFERROR(IF(-SUM(AD$20:AD773)+AD$15&lt;0.000001,0,IF($C774&gt;='H-32A-WP06 - Debt Service'!#REF!,'H-32A-WP06 - Debt Service'!#REF!/12,0)),"-")</f>
        <v>0</v>
      </c>
      <c r="AE774" s="261">
        <f>IFERROR(IF(-SUM(AE$20:AE773)+AE$15&lt;0.000001,0,IF($C774&gt;='H-32A-WP06 - Debt Service'!#REF!,'H-32A-WP06 - Debt Service'!#REF!/12,0)),"-")</f>
        <v>0</v>
      </c>
      <c r="AF774" s="261">
        <f>IFERROR(IF(-SUM(AF$20:AF773)+AF$15&lt;0.000001,0,IF($C774&gt;='H-32A-WP06 - Debt Service'!#REF!,'H-32A-WP06 - Debt Service'!#REF!/12,0)),"-")</f>
        <v>0</v>
      </c>
      <c r="AH774" s="252">
        <f t="shared" si="48"/>
        <v>2081</v>
      </c>
      <c r="AI774" s="273">
        <f t="shared" si="50"/>
        <v>66416</v>
      </c>
      <c r="AJ774" s="273"/>
      <c r="AK774" s="261" t="str">
        <f>IFERROR(IF(-SUM(AK$20:AK773)+AK$15&lt;0.000001,0,IF($C774&gt;='H-32A-WP06 - Debt Service'!AH$24,'H-32A-WP06 - Debt Service'!AH$27/12,0)),"-")</f>
        <v>-</v>
      </c>
      <c r="AL774" s="261">
        <f>IFERROR(IF(-SUM(AL$20:AL773)+AL$15&lt;0.000001,0,IF($C774&gt;='H-32A-WP06 - Debt Service'!AI$24,'H-32A-WP06 - Debt Service'!AI$27/12,0)),"-")</f>
        <v>0</v>
      </c>
      <c r="AM774" s="261">
        <f>IFERROR(IF(-SUM(AM$20:AM773)+AM$15&lt;0.000001,0,IF($C774&gt;='H-32A-WP06 - Debt Service'!AJ$24,'H-32A-WP06 - Debt Service'!AJ$27/12,0)),"-")</f>
        <v>0</v>
      </c>
      <c r="AN774" s="261">
        <f>IFERROR(IF(-SUM(AN$20:AN773)+AN$15&lt;0.000001,0,IF($C774&gt;='H-32A-WP06 - Debt Service'!AK$24,'H-32A-WP06 - Debt Service'!AK$27/12,0)),"-")</f>
        <v>0</v>
      </c>
      <c r="AO774" s="261">
        <f>IFERROR(IF(-SUM(AO$20:AO773)+AO$15&lt;0.000001,0,IF($C774&gt;='H-32A-WP06 - Debt Service'!AL$24,'H-32A-WP06 - Debt Service'!AL$27/12,0)),"-")</f>
        <v>0</v>
      </c>
      <c r="AP774" s="261">
        <f>IFERROR(IF(-SUM(AP$20:AP773)+AP$15&lt;0.000001,0,IF($C774&gt;='H-32A-WP06 - Debt Service'!AM$24,'H-32A-WP06 - Debt Service'!AM$27/12,0)),"-")</f>
        <v>0</v>
      </c>
      <c r="AQ774" s="261">
        <f>IFERROR(IF(-SUM(AQ$20:AQ773)+AQ$15&lt;0.000001,0,IF($C774&gt;='H-32A-WP06 - Debt Service'!AN$24,'H-32A-WP06 - Debt Service'!AN$27/12,0)),"-")</f>
        <v>0</v>
      </c>
      <c r="AR774" s="261">
        <f>IFERROR(IF(-SUM(AR$20:AR773)+AR$15&lt;0.000001,0,IF($C774&gt;='H-32A-WP06 - Debt Service'!AO$24,'H-32A-WP06 - Debt Service'!AO$27/12,0)),"-")</f>
        <v>0</v>
      </c>
      <c r="AS774" s="261">
        <f>IFERROR(IF(-SUM(AS$20:AS773)+AS$15&lt;0.000001,0,IF($C774&gt;='H-32A-WP06 - Debt Service'!AP$24,'H-32A-WP06 - Debt Service'!AP$27/12,0)),"-")</f>
        <v>0</v>
      </c>
      <c r="AT774" s="261">
        <f>IFERROR(IF(-SUM(AT$20:AT773)+AT$15&lt;0.000001,0,IF($C774&gt;='H-32A-WP06 - Debt Service'!AQ$24,'H-32A-WP06 - Debt Service'!AQ$27/12,0)),"-")</f>
        <v>0</v>
      </c>
    </row>
    <row r="775" spans="2:46" x14ac:dyDescent="0.35">
      <c r="B775" s="252">
        <f t="shared" si="47"/>
        <v>2081</v>
      </c>
      <c r="C775" s="273">
        <f t="shared" si="49"/>
        <v>66446</v>
      </c>
      <c r="D775" s="273"/>
      <c r="E775" s="261">
        <f>IFERROR(IF(-SUM(E$20:E774)+E$15&lt;0.000001,0,IF($C775&gt;='H-32A-WP06 - Debt Service'!C$24,'H-32A-WP06 - Debt Service'!C$27/12,0)),"-")</f>
        <v>0</v>
      </c>
      <c r="F775" s="261">
        <f>IFERROR(IF(-SUM(F$20:F774)+F$15&lt;0.000001,0,IF($C775&gt;='H-32A-WP06 - Debt Service'!D$24,'H-32A-WP06 - Debt Service'!D$27/12,0)),"-")</f>
        <v>0</v>
      </c>
      <c r="G775" s="261">
        <f>IFERROR(IF(-SUM(G$20:G774)+G$15&lt;0.000001,0,IF($C775&gt;='H-32A-WP06 - Debt Service'!E$24,'H-32A-WP06 - Debt Service'!E$27/12,0)),"-")</f>
        <v>0</v>
      </c>
      <c r="H775" s="261">
        <f>IFERROR(IF(-SUM(H$20:H774)+H$15&lt;0.000001,0,IF($C775&gt;='H-32A-WP06 - Debt Service'!F$24,'H-32A-WP06 - Debt Service'!F$27/12,0)),"-")</f>
        <v>0</v>
      </c>
      <c r="I775" s="261">
        <f>IFERROR(IF(-SUM(I$20:I774)+I$15&lt;0.000001,0,IF($C775&gt;='H-32A-WP06 - Debt Service'!G$24,'H-32A-WP06 - Debt Service'!G$27/12,0)),"-")</f>
        <v>0</v>
      </c>
      <c r="J775" s="261">
        <f>IFERROR(IF(-SUM(J$20:J774)+J$15&lt;0.000001,0,IF($C775&gt;='H-32A-WP06 - Debt Service'!H$24,'H-32A-WP06 - Debt Service'!H$27/12,0)),"-")</f>
        <v>0</v>
      </c>
      <c r="K775" s="261">
        <f>IFERROR(IF(-SUM(K$20:K774)+K$15&lt;0.000001,0,IF($C775&gt;='H-32A-WP06 - Debt Service'!I$24,'H-32A-WP06 - Debt Service'!I$27/12,0)),"-")</f>
        <v>0</v>
      </c>
      <c r="L775" s="261">
        <f>IFERROR(IF(-SUM(L$20:L774)+L$15&lt;0.000001,0,IF($C775&gt;='H-32A-WP06 - Debt Service'!J$24,'H-32A-WP06 - Debt Service'!J$27/12,0)),"-")</f>
        <v>0</v>
      </c>
      <c r="M775" s="261">
        <f>IFERROR(IF(-SUM(M$20:M774)+M$15&lt;0.000001,0,IF($C775&gt;='H-32A-WP06 - Debt Service'!K$24,'H-32A-WP06 - Debt Service'!K$27/12,0)),"-")</f>
        <v>0</v>
      </c>
      <c r="N775" s="261"/>
      <c r="O775" s="261"/>
      <c r="P775" s="261">
        <f>IFERROR(IF(-SUM(P$20:P774)+P$15&lt;0.000001,0,IF($C775&gt;='H-32A-WP06 - Debt Service'!M$24,'H-32A-WP06 - Debt Service'!M$27/12,0)),"-")</f>
        <v>0</v>
      </c>
      <c r="Q775" s="261">
        <f>IFERROR(IF(-SUM(Q$20:Q774)+Q$15&lt;0.000001,0,IF($C775&gt;='H-32A-WP06 - Debt Service'!L$24,'H-32A-WP06 - Debt Service'!L$27/12,0)),"-")</f>
        <v>0</v>
      </c>
      <c r="R775" s="261">
        <f>IFERROR(IF(-SUM(R$20:R774)+R$15&lt;0.000001,0,IF($C775&gt;='H-32A-WP06 - Debt Service'!S$24,'H-32A-WP06 - Debt Service'!S$27/12,0)),"-")</f>
        <v>0</v>
      </c>
      <c r="S775" s="261">
        <f>IFERROR(IF(-SUM(S$20:S774)+S$15&lt;0.000001,0,IF($C775&gt;='H-32A-WP06 - Debt Service'!O$24,'H-32A-WP06 - Debt Service'!O$27/12,0)),"-")</f>
        <v>0</v>
      </c>
      <c r="T775" s="261">
        <f>IFERROR(IF(-SUM(T$20:T774)+T$15&lt;0.000001,0,IF($C775&gt;='H-32A-WP06 - Debt Service'!#REF!,'H-32A-WP06 - Debt Service'!#REF!/12,0)),"-")</f>
        <v>0</v>
      </c>
      <c r="U775" s="261">
        <f>IFERROR(IF(-SUM(U$20:U774)+U$15&lt;0.000001,0,IF($C775&gt;='H-32A-WP06 - Debt Service'!T$24,'H-32A-WP06 - Debt Service'!T$27/12,0)),"-")</f>
        <v>0</v>
      </c>
      <c r="V775" s="261">
        <f>IFERROR(IF(-SUM(V$20:V774)+V$15&lt;0.000001,0,IF($C775&gt;='H-32A-WP06 - Debt Service'!N$24,'H-32A-WP06 - Debt Service'!N$27/12,0)),"-")</f>
        <v>0</v>
      </c>
      <c r="W775" s="261">
        <f>IFERROR(IF(-SUM(W$20:W774)+W$15&lt;0.000001,0,IF($C775&gt;='H-32A-WP06 - Debt Service'!Q$24,'H-32A-WP06 - Debt Service'!Q$27/12,0)),"-")</f>
        <v>0</v>
      </c>
      <c r="X775" s="261">
        <f>IFERROR(IF(-SUM(X$20:X774)+X$15&lt;0.000001,0,IF($C775&gt;='H-32A-WP06 - Debt Service'!T$24,'H-32A-WP06 - Debt Service'!T$27/12,0)),"-")</f>
        <v>0</v>
      </c>
      <c r="Y775" s="261">
        <f>IFERROR(IF(-SUM(Y$20:Y774)+Y$15&lt;0.000001,0,IF($C775&gt;='H-32A-WP06 - Debt Service'!#REF!,'H-32A-WP06 - Debt Service'!#REF!/12,0)),"-")</f>
        <v>0</v>
      </c>
      <c r="Z775" s="261">
        <f>IFERROR(IF(-SUM(Z$20:Z774)+Z$15&lt;0.000001,0,IF($C775&gt;='H-32A-WP06 - Debt Service'!S$24,'H-32A-WP06 - Debt Service'!S$27/12,0)),"-")</f>
        <v>0</v>
      </c>
      <c r="AA775" s="261">
        <f>IFERROR(IF(-SUM(AA$20:AA774)+AA$15&lt;0.000001,0,IF($C775&gt;='H-32A-WP06 - Debt Service'!R$24,'H-32A-WP06 - Debt Service'!R$27/12,0)),"-")</f>
        <v>0</v>
      </c>
      <c r="AB775" s="261">
        <f>IFERROR(IF(-SUM(AB$20:AB774)+AB$15&lt;0.000001,0,IF($C775&gt;='H-32A-WP06 - Debt Service'!P$24,'H-32A-WP06 - Debt Service'!P$27/12,0)),"-")</f>
        <v>0</v>
      </c>
      <c r="AC775" s="261">
        <f>IFERROR(IF(-SUM(AC$20:AC774)+AC$15&lt;0.000001,0,IF($C775&gt;='H-32A-WP06 - Debt Service'!#REF!,'H-32A-WP06 - Debt Service'!#REF!/12,0)),"-")</f>
        <v>0</v>
      </c>
      <c r="AD775" s="261">
        <f>IFERROR(IF(-SUM(AD$20:AD774)+AD$15&lt;0.000001,0,IF($C775&gt;='H-32A-WP06 - Debt Service'!#REF!,'H-32A-WP06 - Debt Service'!#REF!/12,0)),"-")</f>
        <v>0</v>
      </c>
      <c r="AE775" s="261">
        <f>IFERROR(IF(-SUM(AE$20:AE774)+AE$15&lt;0.000001,0,IF($C775&gt;='H-32A-WP06 - Debt Service'!#REF!,'H-32A-WP06 - Debt Service'!#REF!/12,0)),"-")</f>
        <v>0</v>
      </c>
      <c r="AF775" s="261">
        <f>IFERROR(IF(-SUM(AF$20:AF774)+AF$15&lt;0.000001,0,IF($C775&gt;='H-32A-WP06 - Debt Service'!#REF!,'H-32A-WP06 - Debt Service'!#REF!/12,0)),"-")</f>
        <v>0</v>
      </c>
      <c r="AH775" s="252">
        <f t="shared" si="48"/>
        <v>2081</v>
      </c>
      <c r="AI775" s="273">
        <f t="shared" si="50"/>
        <v>66446</v>
      </c>
      <c r="AJ775" s="273"/>
      <c r="AK775" s="261" t="str">
        <f>IFERROR(IF(-SUM(AK$20:AK774)+AK$15&lt;0.000001,0,IF($C775&gt;='H-32A-WP06 - Debt Service'!AH$24,'H-32A-WP06 - Debt Service'!AH$27/12,0)),"-")</f>
        <v>-</v>
      </c>
      <c r="AL775" s="261">
        <f>IFERROR(IF(-SUM(AL$20:AL774)+AL$15&lt;0.000001,0,IF($C775&gt;='H-32A-WP06 - Debt Service'!AI$24,'H-32A-WP06 - Debt Service'!AI$27/12,0)),"-")</f>
        <v>0</v>
      </c>
      <c r="AM775" s="261">
        <f>IFERROR(IF(-SUM(AM$20:AM774)+AM$15&lt;0.000001,0,IF($C775&gt;='H-32A-WP06 - Debt Service'!AJ$24,'H-32A-WP06 - Debt Service'!AJ$27/12,0)),"-")</f>
        <v>0</v>
      </c>
      <c r="AN775" s="261">
        <f>IFERROR(IF(-SUM(AN$20:AN774)+AN$15&lt;0.000001,0,IF($C775&gt;='H-32A-WP06 - Debt Service'!AK$24,'H-32A-WP06 - Debt Service'!AK$27/12,0)),"-")</f>
        <v>0</v>
      </c>
      <c r="AO775" s="261">
        <f>IFERROR(IF(-SUM(AO$20:AO774)+AO$15&lt;0.000001,0,IF($C775&gt;='H-32A-WP06 - Debt Service'!AL$24,'H-32A-WP06 - Debt Service'!AL$27/12,0)),"-")</f>
        <v>0</v>
      </c>
      <c r="AP775" s="261">
        <f>IFERROR(IF(-SUM(AP$20:AP774)+AP$15&lt;0.000001,0,IF($C775&gt;='H-32A-WP06 - Debt Service'!AM$24,'H-32A-WP06 - Debt Service'!AM$27/12,0)),"-")</f>
        <v>0</v>
      </c>
      <c r="AQ775" s="261">
        <f>IFERROR(IF(-SUM(AQ$20:AQ774)+AQ$15&lt;0.000001,0,IF($C775&gt;='H-32A-WP06 - Debt Service'!AN$24,'H-32A-WP06 - Debt Service'!AN$27/12,0)),"-")</f>
        <v>0</v>
      </c>
      <c r="AR775" s="261">
        <f>IFERROR(IF(-SUM(AR$20:AR774)+AR$15&lt;0.000001,0,IF($C775&gt;='H-32A-WP06 - Debt Service'!AO$24,'H-32A-WP06 - Debt Service'!AO$27/12,0)),"-")</f>
        <v>0</v>
      </c>
      <c r="AS775" s="261">
        <f>IFERROR(IF(-SUM(AS$20:AS774)+AS$15&lt;0.000001,0,IF($C775&gt;='H-32A-WP06 - Debt Service'!AP$24,'H-32A-WP06 - Debt Service'!AP$27/12,0)),"-")</f>
        <v>0</v>
      </c>
      <c r="AT775" s="261">
        <f>IFERROR(IF(-SUM(AT$20:AT774)+AT$15&lt;0.000001,0,IF($C775&gt;='H-32A-WP06 - Debt Service'!AQ$24,'H-32A-WP06 - Debt Service'!AQ$27/12,0)),"-")</f>
        <v>0</v>
      </c>
    </row>
    <row r="776" spans="2:46" x14ac:dyDescent="0.35">
      <c r="B776" s="252">
        <f t="shared" si="47"/>
        <v>2082</v>
      </c>
      <c r="C776" s="273">
        <f t="shared" si="49"/>
        <v>66477</v>
      </c>
      <c r="D776" s="273"/>
      <c r="E776" s="261">
        <f>IFERROR(IF(-SUM(E$20:E775)+E$15&lt;0.000001,0,IF($C776&gt;='H-32A-WP06 - Debt Service'!C$24,'H-32A-WP06 - Debt Service'!C$27/12,0)),"-")</f>
        <v>0</v>
      </c>
      <c r="F776" s="261">
        <f>IFERROR(IF(-SUM(F$20:F775)+F$15&lt;0.000001,0,IF($C776&gt;='H-32A-WP06 - Debt Service'!D$24,'H-32A-WP06 - Debt Service'!D$27/12,0)),"-")</f>
        <v>0</v>
      </c>
      <c r="G776" s="261">
        <f>IFERROR(IF(-SUM(G$20:G775)+G$15&lt;0.000001,0,IF($C776&gt;='H-32A-WP06 - Debt Service'!E$24,'H-32A-WP06 - Debt Service'!E$27/12,0)),"-")</f>
        <v>0</v>
      </c>
      <c r="H776" s="261">
        <f>IFERROR(IF(-SUM(H$20:H775)+H$15&lt;0.000001,0,IF($C776&gt;='H-32A-WP06 - Debt Service'!F$24,'H-32A-WP06 - Debt Service'!F$27/12,0)),"-")</f>
        <v>0</v>
      </c>
      <c r="I776" s="261">
        <f>IFERROR(IF(-SUM(I$20:I775)+I$15&lt;0.000001,0,IF($C776&gt;='H-32A-WP06 - Debt Service'!G$24,'H-32A-WP06 - Debt Service'!G$27/12,0)),"-")</f>
        <v>0</v>
      </c>
      <c r="J776" s="261">
        <f>IFERROR(IF(-SUM(J$20:J775)+J$15&lt;0.000001,0,IF($C776&gt;='H-32A-WP06 - Debt Service'!H$24,'H-32A-WP06 - Debt Service'!H$27/12,0)),"-")</f>
        <v>0</v>
      </c>
      <c r="K776" s="261">
        <f>IFERROR(IF(-SUM(K$20:K775)+K$15&lt;0.000001,0,IF($C776&gt;='H-32A-WP06 - Debt Service'!I$24,'H-32A-WP06 - Debt Service'!I$27/12,0)),"-")</f>
        <v>0</v>
      </c>
      <c r="L776" s="261">
        <f>IFERROR(IF(-SUM(L$20:L775)+L$15&lt;0.000001,0,IF($C776&gt;='H-32A-WP06 - Debt Service'!J$24,'H-32A-WP06 - Debt Service'!J$27/12,0)),"-")</f>
        <v>0</v>
      </c>
      <c r="M776" s="261">
        <f>IFERROR(IF(-SUM(M$20:M775)+M$15&lt;0.000001,0,IF($C776&gt;='H-32A-WP06 - Debt Service'!K$24,'H-32A-WP06 - Debt Service'!K$27/12,0)),"-")</f>
        <v>0</v>
      </c>
      <c r="N776" s="261"/>
      <c r="O776" s="261"/>
      <c r="P776" s="261">
        <f>IFERROR(IF(-SUM(P$20:P775)+P$15&lt;0.000001,0,IF($C776&gt;='H-32A-WP06 - Debt Service'!M$24,'H-32A-WP06 - Debt Service'!M$27/12,0)),"-")</f>
        <v>0</v>
      </c>
      <c r="Q776" s="261">
        <f>IFERROR(IF(-SUM(Q$20:Q775)+Q$15&lt;0.000001,0,IF($C776&gt;='H-32A-WP06 - Debt Service'!L$24,'H-32A-WP06 - Debt Service'!L$27/12,0)),"-")</f>
        <v>0</v>
      </c>
      <c r="R776" s="261">
        <f>IFERROR(IF(-SUM(R$20:R775)+R$15&lt;0.000001,0,IF($C776&gt;='H-32A-WP06 - Debt Service'!S$24,'H-32A-WP06 - Debt Service'!S$27/12,0)),"-")</f>
        <v>0</v>
      </c>
      <c r="S776" s="261">
        <f>IFERROR(IF(-SUM(S$20:S775)+S$15&lt;0.000001,0,IF($C776&gt;='H-32A-WP06 - Debt Service'!O$24,'H-32A-WP06 - Debt Service'!O$27/12,0)),"-")</f>
        <v>0</v>
      </c>
      <c r="T776" s="261">
        <f>IFERROR(IF(-SUM(T$20:T775)+T$15&lt;0.000001,0,IF($C776&gt;='H-32A-WP06 - Debt Service'!#REF!,'H-32A-WP06 - Debt Service'!#REF!/12,0)),"-")</f>
        <v>0</v>
      </c>
      <c r="U776" s="261">
        <f>IFERROR(IF(-SUM(U$20:U775)+U$15&lt;0.000001,0,IF($C776&gt;='H-32A-WP06 - Debt Service'!T$24,'H-32A-WP06 - Debt Service'!T$27/12,0)),"-")</f>
        <v>0</v>
      </c>
      <c r="V776" s="261">
        <f>IFERROR(IF(-SUM(V$20:V775)+V$15&lt;0.000001,0,IF($C776&gt;='H-32A-WP06 - Debt Service'!N$24,'H-32A-WP06 - Debt Service'!N$27/12,0)),"-")</f>
        <v>0</v>
      </c>
      <c r="W776" s="261">
        <f>IFERROR(IF(-SUM(W$20:W775)+W$15&lt;0.000001,0,IF($C776&gt;='H-32A-WP06 - Debt Service'!Q$24,'H-32A-WP06 - Debt Service'!Q$27/12,0)),"-")</f>
        <v>0</v>
      </c>
      <c r="X776" s="261">
        <f>IFERROR(IF(-SUM(X$20:X775)+X$15&lt;0.000001,0,IF($C776&gt;='H-32A-WP06 - Debt Service'!T$24,'H-32A-WP06 - Debt Service'!T$27/12,0)),"-")</f>
        <v>0</v>
      </c>
      <c r="Y776" s="261">
        <f>IFERROR(IF(-SUM(Y$20:Y775)+Y$15&lt;0.000001,0,IF($C776&gt;='H-32A-WP06 - Debt Service'!#REF!,'H-32A-WP06 - Debt Service'!#REF!/12,0)),"-")</f>
        <v>0</v>
      </c>
      <c r="Z776" s="261">
        <f>IFERROR(IF(-SUM(Z$20:Z775)+Z$15&lt;0.000001,0,IF($C776&gt;='H-32A-WP06 - Debt Service'!S$24,'H-32A-WP06 - Debt Service'!S$27/12,0)),"-")</f>
        <v>0</v>
      </c>
      <c r="AA776" s="261">
        <f>IFERROR(IF(-SUM(AA$20:AA775)+AA$15&lt;0.000001,0,IF($C776&gt;='H-32A-WP06 - Debt Service'!R$24,'H-32A-WP06 - Debt Service'!R$27/12,0)),"-")</f>
        <v>0</v>
      </c>
      <c r="AB776" s="261">
        <f>IFERROR(IF(-SUM(AB$20:AB775)+AB$15&lt;0.000001,0,IF($C776&gt;='H-32A-WP06 - Debt Service'!P$24,'H-32A-WP06 - Debt Service'!P$27/12,0)),"-")</f>
        <v>0</v>
      </c>
      <c r="AC776" s="261">
        <f>IFERROR(IF(-SUM(AC$20:AC775)+AC$15&lt;0.000001,0,IF($C776&gt;='H-32A-WP06 - Debt Service'!#REF!,'H-32A-WP06 - Debt Service'!#REF!/12,0)),"-")</f>
        <v>0</v>
      </c>
      <c r="AD776" s="261">
        <f>IFERROR(IF(-SUM(AD$20:AD775)+AD$15&lt;0.000001,0,IF($C776&gt;='H-32A-WP06 - Debt Service'!#REF!,'H-32A-WP06 - Debt Service'!#REF!/12,0)),"-")</f>
        <v>0</v>
      </c>
      <c r="AE776" s="261">
        <f>IFERROR(IF(-SUM(AE$20:AE775)+AE$15&lt;0.000001,0,IF($C776&gt;='H-32A-WP06 - Debt Service'!#REF!,'H-32A-WP06 - Debt Service'!#REF!/12,0)),"-")</f>
        <v>0</v>
      </c>
      <c r="AF776" s="261">
        <f>IFERROR(IF(-SUM(AF$20:AF775)+AF$15&lt;0.000001,0,IF($C776&gt;='H-32A-WP06 - Debt Service'!#REF!,'H-32A-WP06 - Debt Service'!#REF!/12,0)),"-")</f>
        <v>0</v>
      </c>
      <c r="AH776" s="252">
        <f t="shared" si="48"/>
        <v>2082</v>
      </c>
      <c r="AI776" s="273">
        <f t="shared" si="50"/>
        <v>66477</v>
      </c>
      <c r="AJ776" s="273"/>
      <c r="AK776" s="261" t="str">
        <f>IFERROR(IF(-SUM(AK$20:AK775)+AK$15&lt;0.000001,0,IF($C776&gt;='H-32A-WP06 - Debt Service'!AH$24,'H-32A-WP06 - Debt Service'!AH$27/12,0)),"-")</f>
        <v>-</v>
      </c>
      <c r="AL776" s="261">
        <f>IFERROR(IF(-SUM(AL$20:AL775)+AL$15&lt;0.000001,0,IF($C776&gt;='H-32A-WP06 - Debt Service'!AI$24,'H-32A-WP06 - Debt Service'!AI$27/12,0)),"-")</f>
        <v>0</v>
      </c>
      <c r="AM776" s="261">
        <f>IFERROR(IF(-SUM(AM$20:AM775)+AM$15&lt;0.000001,0,IF($C776&gt;='H-32A-WP06 - Debt Service'!AJ$24,'H-32A-WP06 - Debt Service'!AJ$27/12,0)),"-")</f>
        <v>0</v>
      </c>
      <c r="AN776" s="261">
        <f>IFERROR(IF(-SUM(AN$20:AN775)+AN$15&lt;0.000001,0,IF($C776&gt;='H-32A-WP06 - Debt Service'!AK$24,'H-32A-WP06 - Debt Service'!AK$27/12,0)),"-")</f>
        <v>0</v>
      </c>
      <c r="AO776" s="261">
        <f>IFERROR(IF(-SUM(AO$20:AO775)+AO$15&lt;0.000001,0,IF($C776&gt;='H-32A-WP06 - Debt Service'!AL$24,'H-32A-WP06 - Debt Service'!AL$27/12,0)),"-")</f>
        <v>0</v>
      </c>
      <c r="AP776" s="261">
        <f>IFERROR(IF(-SUM(AP$20:AP775)+AP$15&lt;0.000001,0,IF($C776&gt;='H-32A-WP06 - Debt Service'!AM$24,'H-32A-WP06 - Debt Service'!AM$27/12,0)),"-")</f>
        <v>0</v>
      </c>
      <c r="AQ776" s="261">
        <f>IFERROR(IF(-SUM(AQ$20:AQ775)+AQ$15&lt;0.000001,0,IF($C776&gt;='H-32A-WP06 - Debt Service'!AN$24,'H-32A-WP06 - Debt Service'!AN$27/12,0)),"-")</f>
        <v>0</v>
      </c>
      <c r="AR776" s="261">
        <f>IFERROR(IF(-SUM(AR$20:AR775)+AR$15&lt;0.000001,0,IF($C776&gt;='H-32A-WP06 - Debt Service'!AO$24,'H-32A-WP06 - Debt Service'!AO$27/12,0)),"-")</f>
        <v>0</v>
      </c>
      <c r="AS776" s="261">
        <f>IFERROR(IF(-SUM(AS$20:AS775)+AS$15&lt;0.000001,0,IF($C776&gt;='H-32A-WP06 - Debt Service'!AP$24,'H-32A-WP06 - Debt Service'!AP$27/12,0)),"-")</f>
        <v>0</v>
      </c>
      <c r="AT776" s="261">
        <f>IFERROR(IF(-SUM(AT$20:AT775)+AT$15&lt;0.000001,0,IF($C776&gt;='H-32A-WP06 - Debt Service'!AQ$24,'H-32A-WP06 - Debt Service'!AQ$27/12,0)),"-")</f>
        <v>0</v>
      </c>
    </row>
    <row r="777" spans="2:46" x14ac:dyDescent="0.35">
      <c r="B777" s="252">
        <f t="shared" si="47"/>
        <v>2082</v>
      </c>
      <c r="C777" s="273">
        <f t="shared" si="49"/>
        <v>66508</v>
      </c>
      <c r="D777" s="273"/>
      <c r="E777" s="261">
        <f>IFERROR(IF(-SUM(E$20:E776)+E$15&lt;0.000001,0,IF($C777&gt;='H-32A-WP06 - Debt Service'!C$24,'H-32A-WP06 - Debt Service'!C$27/12,0)),"-")</f>
        <v>0</v>
      </c>
      <c r="F777" s="261">
        <f>IFERROR(IF(-SUM(F$20:F776)+F$15&lt;0.000001,0,IF($C777&gt;='H-32A-WP06 - Debt Service'!D$24,'H-32A-WP06 - Debt Service'!D$27/12,0)),"-")</f>
        <v>0</v>
      </c>
      <c r="G777" s="261">
        <f>IFERROR(IF(-SUM(G$20:G776)+G$15&lt;0.000001,0,IF($C777&gt;='H-32A-WP06 - Debt Service'!E$24,'H-32A-WP06 - Debt Service'!E$27/12,0)),"-")</f>
        <v>0</v>
      </c>
      <c r="H777" s="261">
        <f>IFERROR(IF(-SUM(H$20:H776)+H$15&lt;0.000001,0,IF($C777&gt;='H-32A-WP06 - Debt Service'!F$24,'H-32A-WP06 - Debt Service'!F$27/12,0)),"-")</f>
        <v>0</v>
      </c>
      <c r="I777" s="261">
        <f>IFERROR(IF(-SUM(I$20:I776)+I$15&lt;0.000001,0,IF($C777&gt;='H-32A-WP06 - Debt Service'!G$24,'H-32A-WP06 - Debt Service'!G$27/12,0)),"-")</f>
        <v>0</v>
      </c>
      <c r="J777" s="261">
        <f>IFERROR(IF(-SUM(J$20:J776)+J$15&lt;0.000001,0,IF($C777&gt;='H-32A-WP06 - Debt Service'!H$24,'H-32A-WP06 - Debt Service'!H$27/12,0)),"-")</f>
        <v>0</v>
      </c>
      <c r="K777" s="261">
        <f>IFERROR(IF(-SUM(K$20:K776)+K$15&lt;0.000001,0,IF($C777&gt;='H-32A-WP06 - Debt Service'!I$24,'H-32A-WP06 - Debt Service'!I$27/12,0)),"-")</f>
        <v>0</v>
      </c>
      <c r="L777" s="261">
        <f>IFERROR(IF(-SUM(L$20:L776)+L$15&lt;0.000001,0,IF($C777&gt;='H-32A-WP06 - Debt Service'!J$24,'H-32A-WP06 - Debt Service'!J$27/12,0)),"-")</f>
        <v>0</v>
      </c>
      <c r="M777" s="261">
        <f>IFERROR(IF(-SUM(M$20:M776)+M$15&lt;0.000001,0,IF($C777&gt;='H-32A-WP06 - Debt Service'!K$24,'H-32A-WP06 - Debt Service'!K$27/12,0)),"-")</f>
        <v>0</v>
      </c>
      <c r="N777" s="261"/>
      <c r="O777" s="261"/>
      <c r="P777" s="261">
        <f>IFERROR(IF(-SUM(P$20:P776)+P$15&lt;0.000001,0,IF($C777&gt;='H-32A-WP06 - Debt Service'!M$24,'H-32A-WP06 - Debt Service'!M$27/12,0)),"-")</f>
        <v>0</v>
      </c>
      <c r="Q777" s="261">
        <f>IFERROR(IF(-SUM(Q$20:Q776)+Q$15&lt;0.000001,0,IF($C777&gt;='H-32A-WP06 - Debt Service'!L$24,'H-32A-WP06 - Debt Service'!L$27/12,0)),"-")</f>
        <v>0</v>
      </c>
      <c r="R777" s="261">
        <f>IFERROR(IF(-SUM(R$20:R776)+R$15&lt;0.000001,0,IF($C777&gt;='H-32A-WP06 - Debt Service'!S$24,'H-32A-WP06 - Debt Service'!S$27/12,0)),"-")</f>
        <v>0</v>
      </c>
      <c r="S777" s="261">
        <f>IFERROR(IF(-SUM(S$20:S776)+S$15&lt;0.000001,0,IF($C777&gt;='H-32A-WP06 - Debt Service'!O$24,'H-32A-WP06 - Debt Service'!O$27/12,0)),"-")</f>
        <v>0</v>
      </c>
      <c r="T777" s="261">
        <f>IFERROR(IF(-SUM(T$20:T776)+T$15&lt;0.000001,0,IF($C777&gt;='H-32A-WP06 - Debt Service'!#REF!,'H-32A-WP06 - Debt Service'!#REF!/12,0)),"-")</f>
        <v>0</v>
      </c>
      <c r="U777" s="261">
        <f>IFERROR(IF(-SUM(U$20:U776)+U$15&lt;0.000001,0,IF($C777&gt;='H-32A-WP06 - Debt Service'!T$24,'H-32A-WP06 - Debt Service'!T$27/12,0)),"-")</f>
        <v>0</v>
      </c>
      <c r="V777" s="261">
        <f>IFERROR(IF(-SUM(V$20:V776)+V$15&lt;0.000001,0,IF($C777&gt;='H-32A-WP06 - Debt Service'!N$24,'H-32A-WP06 - Debt Service'!N$27/12,0)),"-")</f>
        <v>0</v>
      </c>
      <c r="W777" s="261">
        <f>IFERROR(IF(-SUM(W$20:W776)+W$15&lt;0.000001,0,IF($C777&gt;='H-32A-WP06 - Debt Service'!Q$24,'H-32A-WP06 - Debt Service'!Q$27/12,0)),"-")</f>
        <v>0</v>
      </c>
      <c r="X777" s="261">
        <f>IFERROR(IF(-SUM(X$20:X776)+X$15&lt;0.000001,0,IF($C777&gt;='H-32A-WP06 - Debt Service'!T$24,'H-32A-WP06 - Debt Service'!T$27/12,0)),"-")</f>
        <v>0</v>
      </c>
      <c r="Y777" s="261">
        <f>IFERROR(IF(-SUM(Y$20:Y776)+Y$15&lt;0.000001,0,IF($C777&gt;='H-32A-WP06 - Debt Service'!#REF!,'H-32A-WP06 - Debt Service'!#REF!/12,0)),"-")</f>
        <v>0</v>
      </c>
      <c r="Z777" s="261">
        <f>IFERROR(IF(-SUM(Z$20:Z776)+Z$15&lt;0.000001,0,IF($C777&gt;='H-32A-WP06 - Debt Service'!S$24,'H-32A-WP06 - Debt Service'!S$27/12,0)),"-")</f>
        <v>0</v>
      </c>
      <c r="AA777" s="261">
        <f>IFERROR(IF(-SUM(AA$20:AA776)+AA$15&lt;0.000001,0,IF($C777&gt;='H-32A-WP06 - Debt Service'!R$24,'H-32A-WP06 - Debt Service'!R$27/12,0)),"-")</f>
        <v>0</v>
      </c>
      <c r="AB777" s="261">
        <f>IFERROR(IF(-SUM(AB$20:AB776)+AB$15&lt;0.000001,0,IF($C777&gt;='H-32A-WP06 - Debt Service'!P$24,'H-32A-WP06 - Debt Service'!P$27/12,0)),"-")</f>
        <v>0</v>
      </c>
      <c r="AC777" s="261">
        <f>IFERROR(IF(-SUM(AC$20:AC776)+AC$15&lt;0.000001,0,IF($C777&gt;='H-32A-WP06 - Debt Service'!#REF!,'H-32A-WP06 - Debt Service'!#REF!/12,0)),"-")</f>
        <v>0</v>
      </c>
      <c r="AD777" s="261">
        <f>IFERROR(IF(-SUM(AD$20:AD776)+AD$15&lt;0.000001,0,IF($C777&gt;='H-32A-WP06 - Debt Service'!#REF!,'H-32A-WP06 - Debt Service'!#REF!/12,0)),"-")</f>
        <v>0</v>
      </c>
      <c r="AE777" s="261">
        <f>IFERROR(IF(-SUM(AE$20:AE776)+AE$15&lt;0.000001,0,IF($C777&gt;='H-32A-WP06 - Debt Service'!#REF!,'H-32A-WP06 - Debt Service'!#REF!/12,0)),"-")</f>
        <v>0</v>
      </c>
      <c r="AF777" s="261">
        <f>IFERROR(IF(-SUM(AF$20:AF776)+AF$15&lt;0.000001,0,IF($C777&gt;='H-32A-WP06 - Debt Service'!#REF!,'H-32A-WP06 - Debt Service'!#REF!/12,0)),"-")</f>
        <v>0</v>
      </c>
      <c r="AH777" s="252">
        <f t="shared" si="48"/>
        <v>2082</v>
      </c>
      <c r="AI777" s="273">
        <f t="shared" si="50"/>
        <v>66508</v>
      </c>
      <c r="AJ777" s="273"/>
      <c r="AK777" s="261" t="str">
        <f>IFERROR(IF(-SUM(AK$20:AK776)+AK$15&lt;0.000001,0,IF($C777&gt;='H-32A-WP06 - Debt Service'!AH$24,'H-32A-WP06 - Debt Service'!AH$27/12,0)),"-")</f>
        <v>-</v>
      </c>
      <c r="AL777" s="261">
        <f>IFERROR(IF(-SUM(AL$20:AL776)+AL$15&lt;0.000001,0,IF($C777&gt;='H-32A-WP06 - Debt Service'!AI$24,'H-32A-WP06 - Debt Service'!AI$27/12,0)),"-")</f>
        <v>0</v>
      </c>
      <c r="AM777" s="261">
        <f>IFERROR(IF(-SUM(AM$20:AM776)+AM$15&lt;0.000001,0,IF($C777&gt;='H-32A-WP06 - Debt Service'!AJ$24,'H-32A-WP06 - Debt Service'!AJ$27/12,0)),"-")</f>
        <v>0</v>
      </c>
      <c r="AN777" s="261">
        <f>IFERROR(IF(-SUM(AN$20:AN776)+AN$15&lt;0.000001,0,IF($C777&gt;='H-32A-WP06 - Debt Service'!AK$24,'H-32A-WP06 - Debt Service'!AK$27/12,0)),"-")</f>
        <v>0</v>
      </c>
      <c r="AO777" s="261">
        <f>IFERROR(IF(-SUM(AO$20:AO776)+AO$15&lt;0.000001,0,IF($C777&gt;='H-32A-WP06 - Debt Service'!AL$24,'H-32A-WP06 - Debt Service'!AL$27/12,0)),"-")</f>
        <v>0</v>
      </c>
      <c r="AP777" s="261">
        <f>IFERROR(IF(-SUM(AP$20:AP776)+AP$15&lt;0.000001,0,IF($C777&gt;='H-32A-WP06 - Debt Service'!AM$24,'H-32A-WP06 - Debt Service'!AM$27/12,0)),"-")</f>
        <v>0</v>
      </c>
      <c r="AQ777" s="261">
        <f>IFERROR(IF(-SUM(AQ$20:AQ776)+AQ$15&lt;0.000001,0,IF($C777&gt;='H-32A-WP06 - Debt Service'!AN$24,'H-32A-WP06 - Debt Service'!AN$27/12,0)),"-")</f>
        <v>0</v>
      </c>
      <c r="AR777" s="261">
        <f>IFERROR(IF(-SUM(AR$20:AR776)+AR$15&lt;0.000001,0,IF($C777&gt;='H-32A-WP06 - Debt Service'!AO$24,'H-32A-WP06 - Debt Service'!AO$27/12,0)),"-")</f>
        <v>0</v>
      </c>
      <c r="AS777" s="261">
        <f>IFERROR(IF(-SUM(AS$20:AS776)+AS$15&lt;0.000001,0,IF($C777&gt;='H-32A-WP06 - Debt Service'!AP$24,'H-32A-WP06 - Debt Service'!AP$27/12,0)),"-")</f>
        <v>0</v>
      </c>
      <c r="AT777" s="261">
        <f>IFERROR(IF(-SUM(AT$20:AT776)+AT$15&lt;0.000001,0,IF($C777&gt;='H-32A-WP06 - Debt Service'!AQ$24,'H-32A-WP06 - Debt Service'!AQ$27/12,0)),"-")</f>
        <v>0</v>
      </c>
    </row>
    <row r="778" spans="2:46" x14ac:dyDescent="0.35">
      <c r="B778" s="252">
        <f t="shared" si="47"/>
        <v>2082</v>
      </c>
      <c r="C778" s="273">
        <f t="shared" si="49"/>
        <v>66536</v>
      </c>
      <c r="D778" s="273"/>
      <c r="E778" s="261">
        <f>IFERROR(IF(-SUM(E$20:E777)+E$15&lt;0.000001,0,IF($C778&gt;='H-32A-WP06 - Debt Service'!C$24,'H-32A-WP06 - Debt Service'!C$27/12,0)),"-")</f>
        <v>0</v>
      </c>
      <c r="F778" s="261">
        <f>IFERROR(IF(-SUM(F$20:F777)+F$15&lt;0.000001,0,IF($C778&gt;='H-32A-WP06 - Debt Service'!D$24,'H-32A-WP06 - Debt Service'!D$27/12,0)),"-")</f>
        <v>0</v>
      </c>
      <c r="G778" s="261">
        <f>IFERROR(IF(-SUM(G$20:G777)+G$15&lt;0.000001,0,IF($C778&gt;='H-32A-WP06 - Debt Service'!E$24,'H-32A-WP06 - Debt Service'!E$27/12,0)),"-")</f>
        <v>0</v>
      </c>
      <c r="H778" s="261">
        <f>IFERROR(IF(-SUM(H$20:H777)+H$15&lt;0.000001,0,IF($C778&gt;='H-32A-WP06 - Debt Service'!F$24,'H-32A-WP06 - Debt Service'!F$27/12,0)),"-")</f>
        <v>0</v>
      </c>
      <c r="I778" s="261">
        <f>IFERROR(IF(-SUM(I$20:I777)+I$15&lt;0.000001,0,IF($C778&gt;='H-32A-WP06 - Debt Service'!G$24,'H-32A-WP06 - Debt Service'!G$27/12,0)),"-")</f>
        <v>0</v>
      </c>
      <c r="J778" s="261">
        <f>IFERROR(IF(-SUM(J$20:J777)+J$15&lt;0.000001,0,IF($C778&gt;='H-32A-WP06 - Debt Service'!H$24,'H-32A-WP06 - Debt Service'!H$27/12,0)),"-")</f>
        <v>0</v>
      </c>
      <c r="K778" s="261">
        <f>IFERROR(IF(-SUM(K$20:K777)+K$15&lt;0.000001,0,IF($C778&gt;='H-32A-WP06 - Debt Service'!I$24,'H-32A-WP06 - Debt Service'!I$27/12,0)),"-")</f>
        <v>0</v>
      </c>
      <c r="L778" s="261">
        <f>IFERROR(IF(-SUM(L$20:L777)+L$15&lt;0.000001,0,IF($C778&gt;='H-32A-WP06 - Debt Service'!J$24,'H-32A-WP06 - Debt Service'!J$27/12,0)),"-")</f>
        <v>0</v>
      </c>
      <c r="M778" s="261">
        <f>IFERROR(IF(-SUM(M$20:M777)+M$15&lt;0.000001,0,IF($C778&gt;='H-32A-WP06 - Debt Service'!K$24,'H-32A-WP06 - Debt Service'!K$27/12,0)),"-")</f>
        <v>0</v>
      </c>
      <c r="N778" s="261"/>
      <c r="O778" s="261"/>
      <c r="P778" s="261">
        <f>IFERROR(IF(-SUM(P$20:P777)+P$15&lt;0.000001,0,IF($C778&gt;='H-32A-WP06 - Debt Service'!M$24,'H-32A-WP06 - Debt Service'!M$27/12,0)),"-")</f>
        <v>0</v>
      </c>
      <c r="Q778" s="261">
        <f>IFERROR(IF(-SUM(Q$20:Q777)+Q$15&lt;0.000001,0,IF($C778&gt;='H-32A-WP06 - Debt Service'!L$24,'H-32A-WP06 - Debt Service'!L$27/12,0)),"-")</f>
        <v>0</v>
      </c>
      <c r="R778" s="261">
        <f>IFERROR(IF(-SUM(R$20:R777)+R$15&lt;0.000001,0,IF($C778&gt;='H-32A-WP06 - Debt Service'!S$24,'H-32A-WP06 - Debt Service'!S$27/12,0)),"-")</f>
        <v>0</v>
      </c>
      <c r="S778" s="261">
        <f>IFERROR(IF(-SUM(S$20:S777)+S$15&lt;0.000001,0,IF($C778&gt;='H-32A-WP06 - Debt Service'!O$24,'H-32A-WP06 - Debt Service'!O$27/12,0)),"-")</f>
        <v>0</v>
      </c>
      <c r="T778" s="261">
        <f>IFERROR(IF(-SUM(T$20:T777)+T$15&lt;0.000001,0,IF($C778&gt;='H-32A-WP06 - Debt Service'!#REF!,'H-32A-WP06 - Debt Service'!#REF!/12,0)),"-")</f>
        <v>0</v>
      </c>
      <c r="U778" s="261">
        <f>IFERROR(IF(-SUM(U$20:U777)+U$15&lt;0.000001,0,IF($C778&gt;='H-32A-WP06 - Debt Service'!T$24,'H-32A-WP06 - Debt Service'!T$27/12,0)),"-")</f>
        <v>0</v>
      </c>
      <c r="V778" s="261">
        <f>IFERROR(IF(-SUM(V$20:V777)+V$15&lt;0.000001,0,IF($C778&gt;='H-32A-WP06 - Debt Service'!N$24,'H-32A-WP06 - Debt Service'!N$27/12,0)),"-")</f>
        <v>0</v>
      </c>
      <c r="W778" s="261">
        <f>IFERROR(IF(-SUM(W$20:W777)+W$15&lt;0.000001,0,IF($C778&gt;='H-32A-WP06 - Debt Service'!Q$24,'H-32A-WP06 - Debt Service'!Q$27/12,0)),"-")</f>
        <v>0</v>
      </c>
      <c r="X778" s="261">
        <f>IFERROR(IF(-SUM(X$20:X777)+X$15&lt;0.000001,0,IF($C778&gt;='H-32A-WP06 - Debt Service'!T$24,'H-32A-WP06 - Debt Service'!T$27/12,0)),"-")</f>
        <v>0</v>
      </c>
      <c r="Y778" s="261">
        <f>IFERROR(IF(-SUM(Y$20:Y777)+Y$15&lt;0.000001,0,IF($C778&gt;='H-32A-WP06 - Debt Service'!#REF!,'H-32A-WP06 - Debt Service'!#REF!/12,0)),"-")</f>
        <v>0</v>
      </c>
      <c r="Z778" s="261">
        <f>IFERROR(IF(-SUM(Z$20:Z777)+Z$15&lt;0.000001,0,IF($C778&gt;='H-32A-WP06 - Debt Service'!S$24,'H-32A-WP06 - Debt Service'!S$27/12,0)),"-")</f>
        <v>0</v>
      </c>
      <c r="AA778" s="261">
        <f>IFERROR(IF(-SUM(AA$20:AA777)+AA$15&lt;0.000001,0,IF($C778&gt;='H-32A-WP06 - Debt Service'!R$24,'H-32A-WP06 - Debt Service'!R$27/12,0)),"-")</f>
        <v>0</v>
      </c>
      <c r="AB778" s="261">
        <f>IFERROR(IF(-SUM(AB$20:AB777)+AB$15&lt;0.000001,0,IF($C778&gt;='H-32A-WP06 - Debt Service'!P$24,'H-32A-WP06 - Debt Service'!P$27/12,0)),"-")</f>
        <v>0</v>
      </c>
      <c r="AC778" s="261">
        <f>IFERROR(IF(-SUM(AC$20:AC777)+AC$15&lt;0.000001,0,IF($C778&gt;='H-32A-WP06 - Debt Service'!#REF!,'H-32A-WP06 - Debt Service'!#REF!/12,0)),"-")</f>
        <v>0</v>
      </c>
      <c r="AD778" s="261">
        <f>IFERROR(IF(-SUM(AD$20:AD777)+AD$15&lt;0.000001,0,IF($C778&gt;='H-32A-WP06 - Debt Service'!#REF!,'H-32A-WP06 - Debt Service'!#REF!/12,0)),"-")</f>
        <v>0</v>
      </c>
      <c r="AE778" s="261">
        <f>IFERROR(IF(-SUM(AE$20:AE777)+AE$15&lt;0.000001,0,IF($C778&gt;='H-32A-WP06 - Debt Service'!#REF!,'H-32A-WP06 - Debt Service'!#REF!/12,0)),"-")</f>
        <v>0</v>
      </c>
      <c r="AF778" s="261">
        <f>IFERROR(IF(-SUM(AF$20:AF777)+AF$15&lt;0.000001,0,IF($C778&gt;='H-32A-WP06 - Debt Service'!#REF!,'H-32A-WP06 - Debt Service'!#REF!/12,0)),"-")</f>
        <v>0</v>
      </c>
      <c r="AH778" s="252">
        <f t="shared" si="48"/>
        <v>2082</v>
      </c>
      <c r="AI778" s="273">
        <f t="shared" si="50"/>
        <v>66536</v>
      </c>
      <c r="AJ778" s="273"/>
      <c r="AK778" s="261" t="str">
        <f>IFERROR(IF(-SUM(AK$20:AK777)+AK$15&lt;0.000001,0,IF($C778&gt;='H-32A-WP06 - Debt Service'!AH$24,'H-32A-WP06 - Debt Service'!AH$27/12,0)),"-")</f>
        <v>-</v>
      </c>
      <c r="AL778" s="261">
        <f>IFERROR(IF(-SUM(AL$20:AL777)+AL$15&lt;0.000001,0,IF($C778&gt;='H-32A-WP06 - Debt Service'!AI$24,'H-32A-WP06 - Debt Service'!AI$27/12,0)),"-")</f>
        <v>0</v>
      </c>
      <c r="AM778" s="261">
        <f>IFERROR(IF(-SUM(AM$20:AM777)+AM$15&lt;0.000001,0,IF($C778&gt;='H-32A-WP06 - Debt Service'!AJ$24,'H-32A-WP06 - Debt Service'!AJ$27/12,0)),"-")</f>
        <v>0</v>
      </c>
      <c r="AN778" s="261">
        <f>IFERROR(IF(-SUM(AN$20:AN777)+AN$15&lt;0.000001,0,IF($C778&gt;='H-32A-WP06 - Debt Service'!AK$24,'H-32A-WP06 - Debt Service'!AK$27/12,0)),"-")</f>
        <v>0</v>
      </c>
      <c r="AO778" s="261">
        <f>IFERROR(IF(-SUM(AO$20:AO777)+AO$15&lt;0.000001,0,IF($C778&gt;='H-32A-WP06 - Debt Service'!AL$24,'H-32A-WP06 - Debt Service'!AL$27/12,0)),"-")</f>
        <v>0</v>
      </c>
      <c r="AP778" s="261">
        <f>IFERROR(IF(-SUM(AP$20:AP777)+AP$15&lt;0.000001,0,IF($C778&gt;='H-32A-WP06 - Debt Service'!AM$24,'H-32A-WP06 - Debt Service'!AM$27/12,0)),"-")</f>
        <v>0</v>
      </c>
      <c r="AQ778" s="261">
        <f>IFERROR(IF(-SUM(AQ$20:AQ777)+AQ$15&lt;0.000001,0,IF($C778&gt;='H-32A-WP06 - Debt Service'!AN$24,'H-32A-WP06 - Debt Service'!AN$27/12,0)),"-")</f>
        <v>0</v>
      </c>
      <c r="AR778" s="261">
        <f>IFERROR(IF(-SUM(AR$20:AR777)+AR$15&lt;0.000001,0,IF($C778&gt;='H-32A-WP06 - Debt Service'!AO$24,'H-32A-WP06 - Debt Service'!AO$27/12,0)),"-")</f>
        <v>0</v>
      </c>
      <c r="AS778" s="261">
        <f>IFERROR(IF(-SUM(AS$20:AS777)+AS$15&lt;0.000001,0,IF($C778&gt;='H-32A-WP06 - Debt Service'!AP$24,'H-32A-WP06 - Debt Service'!AP$27/12,0)),"-")</f>
        <v>0</v>
      </c>
      <c r="AT778" s="261">
        <f>IFERROR(IF(-SUM(AT$20:AT777)+AT$15&lt;0.000001,0,IF($C778&gt;='H-32A-WP06 - Debt Service'!AQ$24,'H-32A-WP06 - Debt Service'!AQ$27/12,0)),"-")</f>
        <v>0</v>
      </c>
    </row>
    <row r="779" spans="2:46" x14ac:dyDescent="0.35">
      <c r="B779" s="252">
        <f t="shared" si="47"/>
        <v>2082</v>
      </c>
      <c r="C779" s="273">
        <f t="shared" si="49"/>
        <v>66567</v>
      </c>
      <c r="D779" s="273"/>
      <c r="E779" s="261">
        <f>IFERROR(IF(-SUM(E$20:E778)+E$15&lt;0.000001,0,IF($C779&gt;='H-32A-WP06 - Debt Service'!C$24,'H-32A-WP06 - Debt Service'!C$27/12,0)),"-")</f>
        <v>0</v>
      </c>
      <c r="F779" s="261">
        <f>IFERROR(IF(-SUM(F$20:F778)+F$15&lt;0.000001,0,IF($C779&gt;='H-32A-WP06 - Debt Service'!D$24,'H-32A-WP06 - Debt Service'!D$27/12,0)),"-")</f>
        <v>0</v>
      </c>
      <c r="G779" s="261">
        <f>IFERROR(IF(-SUM(G$20:G778)+G$15&lt;0.000001,0,IF($C779&gt;='H-32A-WP06 - Debt Service'!E$24,'H-32A-WP06 - Debt Service'!E$27/12,0)),"-")</f>
        <v>0</v>
      </c>
      <c r="H779" s="261">
        <f>IFERROR(IF(-SUM(H$20:H778)+H$15&lt;0.000001,0,IF($C779&gt;='H-32A-WP06 - Debt Service'!F$24,'H-32A-WP06 - Debt Service'!F$27/12,0)),"-")</f>
        <v>0</v>
      </c>
      <c r="I779" s="261">
        <f>IFERROR(IF(-SUM(I$20:I778)+I$15&lt;0.000001,0,IF($C779&gt;='H-32A-WP06 - Debt Service'!G$24,'H-32A-WP06 - Debt Service'!G$27/12,0)),"-")</f>
        <v>0</v>
      </c>
      <c r="J779" s="261">
        <f>IFERROR(IF(-SUM(J$20:J778)+J$15&lt;0.000001,0,IF($C779&gt;='H-32A-WP06 - Debt Service'!H$24,'H-32A-WP06 - Debt Service'!H$27/12,0)),"-")</f>
        <v>0</v>
      </c>
      <c r="K779" s="261">
        <f>IFERROR(IF(-SUM(K$20:K778)+K$15&lt;0.000001,0,IF($C779&gt;='H-32A-WP06 - Debt Service'!I$24,'H-32A-WP06 - Debt Service'!I$27/12,0)),"-")</f>
        <v>0</v>
      </c>
      <c r="L779" s="261">
        <f>IFERROR(IF(-SUM(L$20:L778)+L$15&lt;0.000001,0,IF($C779&gt;='H-32A-WP06 - Debt Service'!J$24,'H-32A-WP06 - Debt Service'!J$27/12,0)),"-")</f>
        <v>0</v>
      </c>
      <c r="M779" s="261">
        <f>IFERROR(IF(-SUM(M$20:M778)+M$15&lt;0.000001,0,IF($C779&gt;='H-32A-WP06 - Debt Service'!K$24,'H-32A-WP06 - Debt Service'!K$27/12,0)),"-")</f>
        <v>0</v>
      </c>
      <c r="N779" s="261"/>
      <c r="O779" s="261"/>
      <c r="P779" s="261">
        <f>IFERROR(IF(-SUM(P$20:P778)+P$15&lt;0.000001,0,IF($C779&gt;='H-32A-WP06 - Debt Service'!M$24,'H-32A-WP06 - Debt Service'!M$27/12,0)),"-")</f>
        <v>0</v>
      </c>
      <c r="Q779" s="261">
        <f>IFERROR(IF(-SUM(Q$20:Q778)+Q$15&lt;0.000001,0,IF($C779&gt;='H-32A-WP06 - Debt Service'!L$24,'H-32A-WP06 - Debt Service'!L$27/12,0)),"-")</f>
        <v>0</v>
      </c>
      <c r="R779" s="261">
        <f>IFERROR(IF(-SUM(R$20:R778)+R$15&lt;0.000001,0,IF($C779&gt;='H-32A-WP06 - Debt Service'!S$24,'H-32A-WP06 - Debt Service'!S$27/12,0)),"-")</f>
        <v>0</v>
      </c>
      <c r="S779" s="261">
        <f>IFERROR(IF(-SUM(S$20:S778)+S$15&lt;0.000001,0,IF($C779&gt;='H-32A-WP06 - Debt Service'!O$24,'H-32A-WP06 - Debt Service'!O$27/12,0)),"-")</f>
        <v>0</v>
      </c>
      <c r="T779" s="261">
        <f>IFERROR(IF(-SUM(T$20:T778)+T$15&lt;0.000001,0,IF($C779&gt;='H-32A-WP06 - Debt Service'!#REF!,'H-32A-WP06 - Debt Service'!#REF!/12,0)),"-")</f>
        <v>0</v>
      </c>
      <c r="U779" s="261">
        <f>IFERROR(IF(-SUM(U$20:U778)+U$15&lt;0.000001,0,IF($C779&gt;='H-32A-WP06 - Debt Service'!T$24,'H-32A-WP06 - Debt Service'!T$27/12,0)),"-")</f>
        <v>0</v>
      </c>
      <c r="V779" s="261">
        <f>IFERROR(IF(-SUM(V$20:V778)+V$15&lt;0.000001,0,IF($C779&gt;='H-32A-WP06 - Debt Service'!N$24,'H-32A-WP06 - Debt Service'!N$27/12,0)),"-")</f>
        <v>0</v>
      </c>
      <c r="W779" s="261">
        <f>IFERROR(IF(-SUM(W$20:W778)+W$15&lt;0.000001,0,IF($C779&gt;='H-32A-WP06 - Debt Service'!Q$24,'H-32A-WP06 - Debt Service'!Q$27/12,0)),"-")</f>
        <v>0</v>
      </c>
      <c r="X779" s="261">
        <f>IFERROR(IF(-SUM(X$20:X778)+X$15&lt;0.000001,0,IF($C779&gt;='H-32A-WP06 - Debt Service'!T$24,'H-32A-WP06 - Debt Service'!T$27/12,0)),"-")</f>
        <v>0</v>
      </c>
      <c r="Y779" s="261">
        <f>IFERROR(IF(-SUM(Y$20:Y778)+Y$15&lt;0.000001,0,IF($C779&gt;='H-32A-WP06 - Debt Service'!#REF!,'H-32A-WP06 - Debt Service'!#REF!/12,0)),"-")</f>
        <v>0</v>
      </c>
      <c r="Z779" s="261">
        <f>IFERROR(IF(-SUM(Z$20:Z778)+Z$15&lt;0.000001,0,IF($C779&gt;='H-32A-WP06 - Debt Service'!S$24,'H-32A-WP06 - Debt Service'!S$27/12,0)),"-")</f>
        <v>0</v>
      </c>
      <c r="AA779" s="261">
        <f>IFERROR(IF(-SUM(AA$20:AA778)+AA$15&lt;0.000001,0,IF($C779&gt;='H-32A-WP06 - Debt Service'!R$24,'H-32A-WP06 - Debt Service'!R$27/12,0)),"-")</f>
        <v>0</v>
      </c>
      <c r="AB779" s="261">
        <f>IFERROR(IF(-SUM(AB$20:AB778)+AB$15&lt;0.000001,0,IF($C779&gt;='H-32A-WP06 - Debt Service'!P$24,'H-32A-WP06 - Debt Service'!P$27/12,0)),"-")</f>
        <v>0</v>
      </c>
      <c r="AC779" s="261">
        <f>IFERROR(IF(-SUM(AC$20:AC778)+AC$15&lt;0.000001,0,IF($C779&gt;='H-32A-WP06 - Debt Service'!#REF!,'H-32A-WP06 - Debt Service'!#REF!/12,0)),"-")</f>
        <v>0</v>
      </c>
      <c r="AD779" s="261">
        <f>IFERROR(IF(-SUM(AD$20:AD778)+AD$15&lt;0.000001,0,IF($C779&gt;='H-32A-WP06 - Debt Service'!#REF!,'H-32A-WP06 - Debt Service'!#REF!/12,0)),"-")</f>
        <v>0</v>
      </c>
      <c r="AE779" s="261">
        <f>IFERROR(IF(-SUM(AE$20:AE778)+AE$15&lt;0.000001,0,IF($C779&gt;='H-32A-WP06 - Debt Service'!#REF!,'H-32A-WP06 - Debt Service'!#REF!/12,0)),"-")</f>
        <v>0</v>
      </c>
      <c r="AF779" s="261">
        <f>IFERROR(IF(-SUM(AF$20:AF778)+AF$15&lt;0.000001,0,IF($C779&gt;='H-32A-WP06 - Debt Service'!#REF!,'H-32A-WP06 - Debt Service'!#REF!/12,0)),"-")</f>
        <v>0</v>
      </c>
      <c r="AH779" s="252">
        <f t="shared" si="48"/>
        <v>2082</v>
      </c>
      <c r="AI779" s="273">
        <f t="shared" si="50"/>
        <v>66567</v>
      </c>
      <c r="AJ779" s="273"/>
      <c r="AK779" s="261" t="str">
        <f>IFERROR(IF(-SUM(AK$20:AK778)+AK$15&lt;0.000001,0,IF($C779&gt;='H-32A-WP06 - Debt Service'!AH$24,'H-32A-WP06 - Debt Service'!AH$27/12,0)),"-")</f>
        <v>-</v>
      </c>
      <c r="AL779" s="261">
        <f>IFERROR(IF(-SUM(AL$20:AL778)+AL$15&lt;0.000001,0,IF($C779&gt;='H-32A-WP06 - Debt Service'!AI$24,'H-32A-WP06 - Debt Service'!AI$27/12,0)),"-")</f>
        <v>0</v>
      </c>
      <c r="AM779" s="261">
        <f>IFERROR(IF(-SUM(AM$20:AM778)+AM$15&lt;0.000001,0,IF($C779&gt;='H-32A-WP06 - Debt Service'!AJ$24,'H-32A-WP06 - Debt Service'!AJ$27/12,0)),"-")</f>
        <v>0</v>
      </c>
      <c r="AN779" s="261">
        <f>IFERROR(IF(-SUM(AN$20:AN778)+AN$15&lt;0.000001,0,IF($C779&gt;='H-32A-WP06 - Debt Service'!AK$24,'H-32A-WP06 - Debt Service'!AK$27/12,0)),"-")</f>
        <v>0</v>
      </c>
      <c r="AO779" s="261">
        <f>IFERROR(IF(-SUM(AO$20:AO778)+AO$15&lt;0.000001,0,IF($C779&gt;='H-32A-WP06 - Debt Service'!AL$24,'H-32A-WP06 - Debt Service'!AL$27/12,0)),"-")</f>
        <v>0</v>
      </c>
      <c r="AP779" s="261">
        <f>IFERROR(IF(-SUM(AP$20:AP778)+AP$15&lt;0.000001,0,IF($C779&gt;='H-32A-WP06 - Debt Service'!AM$24,'H-32A-WP06 - Debt Service'!AM$27/12,0)),"-")</f>
        <v>0</v>
      </c>
      <c r="AQ779" s="261">
        <f>IFERROR(IF(-SUM(AQ$20:AQ778)+AQ$15&lt;0.000001,0,IF($C779&gt;='H-32A-WP06 - Debt Service'!AN$24,'H-32A-WP06 - Debt Service'!AN$27/12,0)),"-")</f>
        <v>0</v>
      </c>
      <c r="AR779" s="261">
        <f>IFERROR(IF(-SUM(AR$20:AR778)+AR$15&lt;0.000001,0,IF($C779&gt;='H-32A-WP06 - Debt Service'!AO$24,'H-32A-WP06 - Debt Service'!AO$27/12,0)),"-")</f>
        <v>0</v>
      </c>
      <c r="AS779" s="261">
        <f>IFERROR(IF(-SUM(AS$20:AS778)+AS$15&lt;0.000001,0,IF($C779&gt;='H-32A-WP06 - Debt Service'!AP$24,'H-32A-WP06 - Debt Service'!AP$27/12,0)),"-")</f>
        <v>0</v>
      </c>
      <c r="AT779" s="261">
        <f>IFERROR(IF(-SUM(AT$20:AT778)+AT$15&lt;0.000001,0,IF($C779&gt;='H-32A-WP06 - Debt Service'!AQ$24,'H-32A-WP06 - Debt Service'!AQ$27/12,0)),"-")</f>
        <v>0</v>
      </c>
    </row>
    <row r="780" spans="2:46" x14ac:dyDescent="0.35">
      <c r="B780" s="252">
        <f t="shared" si="47"/>
        <v>2082</v>
      </c>
      <c r="C780" s="273">
        <f t="shared" si="49"/>
        <v>66597</v>
      </c>
      <c r="D780" s="273"/>
      <c r="E780" s="261">
        <f>IFERROR(IF(-SUM(E$20:E779)+E$15&lt;0.000001,0,IF($C780&gt;='H-32A-WP06 - Debt Service'!C$24,'H-32A-WP06 - Debt Service'!C$27/12,0)),"-")</f>
        <v>0</v>
      </c>
      <c r="F780" s="261">
        <f>IFERROR(IF(-SUM(F$20:F779)+F$15&lt;0.000001,0,IF($C780&gt;='H-32A-WP06 - Debt Service'!D$24,'H-32A-WP06 - Debt Service'!D$27/12,0)),"-")</f>
        <v>0</v>
      </c>
      <c r="G780" s="261">
        <f>IFERROR(IF(-SUM(G$20:G779)+G$15&lt;0.000001,0,IF($C780&gt;='H-32A-WP06 - Debt Service'!E$24,'H-32A-WP06 - Debt Service'!E$27/12,0)),"-")</f>
        <v>0</v>
      </c>
      <c r="H780" s="261">
        <f>IFERROR(IF(-SUM(H$20:H779)+H$15&lt;0.000001,0,IF($C780&gt;='H-32A-WP06 - Debt Service'!F$24,'H-32A-WP06 - Debt Service'!F$27/12,0)),"-")</f>
        <v>0</v>
      </c>
      <c r="I780" s="261">
        <f>IFERROR(IF(-SUM(I$20:I779)+I$15&lt;0.000001,0,IF($C780&gt;='H-32A-WP06 - Debt Service'!G$24,'H-32A-WP06 - Debt Service'!G$27/12,0)),"-")</f>
        <v>0</v>
      </c>
      <c r="J780" s="261">
        <f>IFERROR(IF(-SUM(J$20:J779)+J$15&lt;0.000001,0,IF($C780&gt;='H-32A-WP06 - Debt Service'!H$24,'H-32A-WP06 - Debt Service'!H$27/12,0)),"-")</f>
        <v>0</v>
      </c>
      <c r="K780" s="261">
        <f>IFERROR(IF(-SUM(K$20:K779)+K$15&lt;0.000001,0,IF($C780&gt;='H-32A-WP06 - Debt Service'!I$24,'H-32A-WP06 - Debt Service'!I$27/12,0)),"-")</f>
        <v>0</v>
      </c>
      <c r="L780" s="261">
        <f>IFERROR(IF(-SUM(L$20:L779)+L$15&lt;0.000001,0,IF($C780&gt;='H-32A-WP06 - Debt Service'!J$24,'H-32A-WP06 - Debt Service'!J$27/12,0)),"-")</f>
        <v>0</v>
      </c>
      <c r="M780" s="261">
        <f>IFERROR(IF(-SUM(M$20:M779)+M$15&lt;0.000001,0,IF($C780&gt;='H-32A-WP06 - Debt Service'!K$24,'H-32A-WP06 - Debt Service'!K$27/12,0)),"-")</f>
        <v>0</v>
      </c>
      <c r="N780" s="261"/>
      <c r="O780" s="261"/>
      <c r="P780" s="261">
        <f>IFERROR(IF(-SUM(P$20:P779)+P$15&lt;0.000001,0,IF($C780&gt;='H-32A-WP06 - Debt Service'!M$24,'H-32A-WP06 - Debt Service'!M$27/12,0)),"-")</f>
        <v>0</v>
      </c>
      <c r="Q780" s="261">
        <f>IFERROR(IF(-SUM(Q$20:Q779)+Q$15&lt;0.000001,0,IF($C780&gt;='H-32A-WP06 - Debt Service'!L$24,'H-32A-WP06 - Debt Service'!L$27/12,0)),"-")</f>
        <v>0</v>
      </c>
      <c r="R780" s="261">
        <f>IFERROR(IF(-SUM(R$20:R779)+R$15&lt;0.000001,0,IF($C780&gt;='H-32A-WP06 - Debt Service'!S$24,'H-32A-WP06 - Debt Service'!S$27/12,0)),"-")</f>
        <v>0</v>
      </c>
      <c r="S780" s="261">
        <f>IFERROR(IF(-SUM(S$20:S779)+S$15&lt;0.000001,0,IF($C780&gt;='H-32A-WP06 - Debt Service'!O$24,'H-32A-WP06 - Debt Service'!O$27/12,0)),"-")</f>
        <v>0</v>
      </c>
      <c r="T780" s="261">
        <f>IFERROR(IF(-SUM(T$20:T779)+T$15&lt;0.000001,0,IF($C780&gt;='H-32A-WP06 - Debt Service'!#REF!,'H-32A-WP06 - Debt Service'!#REF!/12,0)),"-")</f>
        <v>0</v>
      </c>
      <c r="U780" s="261">
        <f>IFERROR(IF(-SUM(U$20:U779)+U$15&lt;0.000001,0,IF($C780&gt;='H-32A-WP06 - Debt Service'!T$24,'H-32A-WP06 - Debt Service'!T$27/12,0)),"-")</f>
        <v>0</v>
      </c>
      <c r="V780" s="261">
        <f>IFERROR(IF(-SUM(V$20:V779)+V$15&lt;0.000001,0,IF($C780&gt;='H-32A-WP06 - Debt Service'!N$24,'H-32A-WP06 - Debt Service'!N$27/12,0)),"-")</f>
        <v>0</v>
      </c>
      <c r="W780" s="261">
        <f>IFERROR(IF(-SUM(W$20:W779)+W$15&lt;0.000001,0,IF($C780&gt;='H-32A-WP06 - Debt Service'!Q$24,'H-32A-WP06 - Debt Service'!Q$27/12,0)),"-")</f>
        <v>0</v>
      </c>
      <c r="X780" s="261">
        <f>IFERROR(IF(-SUM(X$20:X779)+X$15&lt;0.000001,0,IF($C780&gt;='H-32A-WP06 - Debt Service'!T$24,'H-32A-WP06 - Debt Service'!T$27/12,0)),"-")</f>
        <v>0</v>
      </c>
      <c r="Y780" s="261">
        <f>IFERROR(IF(-SUM(Y$20:Y779)+Y$15&lt;0.000001,0,IF($C780&gt;='H-32A-WP06 - Debt Service'!#REF!,'H-32A-WP06 - Debt Service'!#REF!/12,0)),"-")</f>
        <v>0</v>
      </c>
      <c r="Z780" s="261">
        <f>IFERROR(IF(-SUM(Z$20:Z779)+Z$15&lt;0.000001,0,IF($C780&gt;='H-32A-WP06 - Debt Service'!S$24,'H-32A-WP06 - Debt Service'!S$27/12,0)),"-")</f>
        <v>0</v>
      </c>
      <c r="AA780" s="261">
        <f>IFERROR(IF(-SUM(AA$20:AA779)+AA$15&lt;0.000001,0,IF($C780&gt;='H-32A-WP06 - Debt Service'!R$24,'H-32A-WP06 - Debt Service'!R$27/12,0)),"-")</f>
        <v>0</v>
      </c>
      <c r="AB780" s="261">
        <f>IFERROR(IF(-SUM(AB$20:AB779)+AB$15&lt;0.000001,0,IF($C780&gt;='H-32A-WP06 - Debt Service'!P$24,'H-32A-WP06 - Debt Service'!P$27/12,0)),"-")</f>
        <v>0</v>
      </c>
      <c r="AC780" s="261">
        <f>IFERROR(IF(-SUM(AC$20:AC779)+AC$15&lt;0.000001,0,IF($C780&gt;='H-32A-WP06 - Debt Service'!#REF!,'H-32A-WP06 - Debt Service'!#REF!/12,0)),"-")</f>
        <v>0</v>
      </c>
      <c r="AD780" s="261">
        <f>IFERROR(IF(-SUM(AD$20:AD779)+AD$15&lt;0.000001,0,IF($C780&gt;='H-32A-WP06 - Debt Service'!#REF!,'H-32A-WP06 - Debt Service'!#REF!/12,0)),"-")</f>
        <v>0</v>
      </c>
      <c r="AE780" s="261">
        <f>IFERROR(IF(-SUM(AE$20:AE779)+AE$15&lt;0.000001,0,IF($C780&gt;='H-32A-WP06 - Debt Service'!#REF!,'H-32A-WP06 - Debt Service'!#REF!/12,0)),"-")</f>
        <v>0</v>
      </c>
      <c r="AF780" s="261">
        <f>IFERROR(IF(-SUM(AF$20:AF779)+AF$15&lt;0.000001,0,IF($C780&gt;='H-32A-WP06 - Debt Service'!#REF!,'H-32A-WP06 - Debt Service'!#REF!/12,0)),"-")</f>
        <v>0</v>
      </c>
      <c r="AH780" s="252">
        <f t="shared" si="48"/>
        <v>2082</v>
      </c>
      <c r="AI780" s="273">
        <f t="shared" si="50"/>
        <v>66597</v>
      </c>
      <c r="AJ780" s="273"/>
      <c r="AK780" s="261" t="str">
        <f>IFERROR(IF(-SUM(AK$20:AK779)+AK$15&lt;0.000001,0,IF($C780&gt;='H-32A-WP06 - Debt Service'!AH$24,'H-32A-WP06 - Debt Service'!AH$27/12,0)),"-")</f>
        <v>-</v>
      </c>
      <c r="AL780" s="261">
        <f>IFERROR(IF(-SUM(AL$20:AL779)+AL$15&lt;0.000001,0,IF($C780&gt;='H-32A-WP06 - Debt Service'!AI$24,'H-32A-WP06 - Debt Service'!AI$27/12,0)),"-")</f>
        <v>0</v>
      </c>
      <c r="AM780" s="261">
        <f>IFERROR(IF(-SUM(AM$20:AM779)+AM$15&lt;0.000001,0,IF($C780&gt;='H-32A-WP06 - Debt Service'!AJ$24,'H-32A-WP06 - Debt Service'!AJ$27/12,0)),"-")</f>
        <v>0</v>
      </c>
      <c r="AN780" s="261">
        <f>IFERROR(IF(-SUM(AN$20:AN779)+AN$15&lt;0.000001,0,IF($C780&gt;='H-32A-WP06 - Debt Service'!AK$24,'H-32A-WP06 - Debt Service'!AK$27/12,0)),"-")</f>
        <v>0</v>
      </c>
      <c r="AO780" s="261">
        <f>IFERROR(IF(-SUM(AO$20:AO779)+AO$15&lt;0.000001,0,IF($C780&gt;='H-32A-WP06 - Debt Service'!AL$24,'H-32A-WP06 - Debt Service'!AL$27/12,0)),"-")</f>
        <v>0</v>
      </c>
      <c r="AP780" s="261">
        <f>IFERROR(IF(-SUM(AP$20:AP779)+AP$15&lt;0.000001,0,IF($C780&gt;='H-32A-WP06 - Debt Service'!AM$24,'H-32A-WP06 - Debt Service'!AM$27/12,0)),"-")</f>
        <v>0</v>
      </c>
      <c r="AQ780" s="261">
        <f>IFERROR(IF(-SUM(AQ$20:AQ779)+AQ$15&lt;0.000001,0,IF($C780&gt;='H-32A-WP06 - Debt Service'!AN$24,'H-32A-WP06 - Debt Service'!AN$27/12,0)),"-")</f>
        <v>0</v>
      </c>
      <c r="AR780" s="261">
        <f>IFERROR(IF(-SUM(AR$20:AR779)+AR$15&lt;0.000001,0,IF($C780&gt;='H-32A-WP06 - Debt Service'!AO$24,'H-32A-WP06 - Debt Service'!AO$27/12,0)),"-")</f>
        <v>0</v>
      </c>
      <c r="AS780" s="261">
        <f>IFERROR(IF(-SUM(AS$20:AS779)+AS$15&lt;0.000001,0,IF($C780&gt;='H-32A-WP06 - Debt Service'!AP$24,'H-32A-WP06 - Debt Service'!AP$27/12,0)),"-")</f>
        <v>0</v>
      </c>
      <c r="AT780" s="261">
        <f>IFERROR(IF(-SUM(AT$20:AT779)+AT$15&lt;0.000001,0,IF($C780&gt;='H-32A-WP06 - Debt Service'!AQ$24,'H-32A-WP06 - Debt Service'!AQ$27/12,0)),"-")</f>
        <v>0</v>
      </c>
    </row>
    <row r="781" spans="2:46" x14ac:dyDescent="0.35">
      <c r="B781" s="252">
        <f t="shared" si="47"/>
        <v>2082</v>
      </c>
      <c r="C781" s="273">
        <f t="shared" si="49"/>
        <v>66628</v>
      </c>
      <c r="D781" s="273"/>
      <c r="E781" s="261">
        <f>IFERROR(IF(-SUM(E$20:E780)+E$15&lt;0.000001,0,IF($C781&gt;='H-32A-WP06 - Debt Service'!C$24,'H-32A-WP06 - Debt Service'!C$27/12,0)),"-")</f>
        <v>0</v>
      </c>
      <c r="F781" s="261">
        <f>IFERROR(IF(-SUM(F$20:F780)+F$15&lt;0.000001,0,IF($C781&gt;='H-32A-WP06 - Debt Service'!D$24,'H-32A-WP06 - Debt Service'!D$27/12,0)),"-")</f>
        <v>0</v>
      </c>
      <c r="G781" s="261">
        <f>IFERROR(IF(-SUM(G$20:G780)+G$15&lt;0.000001,0,IF($C781&gt;='H-32A-WP06 - Debt Service'!E$24,'H-32A-WP06 - Debt Service'!E$27/12,0)),"-")</f>
        <v>0</v>
      </c>
      <c r="H781" s="261">
        <f>IFERROR(IF(-SUM(H$20:H780)+H$15&lt;0.000001,0,IF($C781&gt;='H-32A-WP06 - Debt Service'!F$24,'H-32A-WP06 - Debt Service'!F$27/12,0)),"-")</f>
        <v>0</v>
      </c>
      <c r="I781" s="261">
        <f>IFERROR(IF(-SUM(I$20:I780)+I$15&lt;0.000001,0,IF($C781&gt;='H-32A-WP06 - Debt Service'!G$24,'H-32A-WP06 - Debt Service'!G$27/12,0)),"-")</f>
        <v>0</v>
      </c>
      <c r="J781" s="261">
        <f>IFERROR(IF(-SUM(J$20:J780)+J$15&lt;0.000001,0,IF($C781&gt;='H-32A-WP06 - Debt Service'!H$24,'H-32A-WP06 - Debt Service'!H$27/12,0)),"-")</f>
        <v>0</v>
      </c>
      <c r="K781" s="261">
        <f>IFERROR(IF(-SUM(K$20:K780)+K$15&lt;0.000001,0,IF($C781&gt;='H-32A-WP06 - Debt Service'!I$24,'H-32A-WP06 - Debt Service'!I$27/12,0)),"-")</f>
        <v>0</v>
      </c>
      <c r="L781" s="261">
        <f>IFERROR(IF(-SUM(L$20:L780)+L$15&lt;0.000001,0,IF($C781&gt;='H-32A-WP06 - Debt Service'!J$24,'H-32A-WP06 - Debt Service'!J$27/12,0)),"-")</f>
        <v>0</v>
      </c>
      <c r="M781" s="261">
        <f>IFERROR(IF(-SUM(M$20:M780)+M$15&lt;0.000001,0,IF($C781&gt;='H-32A-WP06 - Debt Service'!K$24,'H-32A-WP06 - Debt Service'!K$27/12,0)),"-")</f>
        <v>0</v>
      </c>
      <c r="N781" s="261"/>
      <c r="O781" s="261"/>
      <c r="P781" s="261">
        <f>IFERROR(IF(-SUM(P$20:P780)+P$15&lt;0.000001,0,IF($C781&gt;='H-32A-WP06 - Debt Service'!M$24,'H-32A-WP06 - Debt Service'!M$27/12,0)),"-")</f>
        <v>0</v>
      </c>
      <c r="Q781" s="261">
        <f>IFERROR(IF(-SUM(Q$20:Q780)+Q$15&lt;0.000001,0,IF($C781&gt;='H-32A-WP06 - Debt Service'!L$24,'H-32A-WP06 - Debt Service'!L$27/12,0)),"-")</f>
        <v>0</v>
      </c>
      <c r="R781" s="261">
        <f>IFERROR(IF(-SUM(R$20:R780)+R$15&lt;0.000001,0,IF($C781&gt;='H-32A-WP06 - Debt Service'!S$24,'H-32A-WP06 - Debt Service'!S$27/12,0)),"-")</f>
        <v>0</v>
      </c>
      <c r="S781" s="261">
        <f>IFERROR(IF(-SUM(S$20:S780)+S$15&lt;0.000001,0,IF($C781&gt;='H-32A-WP06 - Debt Service'!O$24,'H-32A-WP06 - Debt Service'!O$27/12,0)),"-")</f>
        <v>0</v>
      </c>
      <c r="T781" s="261">
        <f>IFERROR(IF(-SUM(T$20:T780)+T$15&lt;0.000001,0,IF($C781&gt;='H-32A-WP06 - Debt Service'!#REF!,'H-32A-WP06 - Debt Service'!#REF!/12,0)),"-")</f>
        <v>0</v>
      </c>
      <c r="U781" s="261">
        <f>IFERROR(IF(-SUM(U$20:U780)+U$15&lt;0.000001,0,IF($C781&gt;='H-32A-WP06 - Debt Service'!T$24,'H-32A-WP06 - Debt Service'!T$27/12,0)),"-")</f>
        <v>0</v>
      </c>
      <c r="V781" s="261">
        <f>IFERROR(IF(-SUM(V$20:V780)+V$15&lt;0.000001,0,IF($C781&gt;='H-32A-WP06 - Debt Service'!N$24,'H-32A-WP06 - Debt Service'!N$27/12,0)),"-")</f>
        <v>0</v>
      </c>
      <c r="W781" s="261">
        <f>IFERROR(IF(-SUM(W$20:W780)+W$15&lt;0.000001,0,IF($C781&gt;='H-32A-WP06 - Debt Service'!Q$24,'H-32A-WP06 - Debt Service'!Q$27/12,0)),"-")</f>
        <v>0</v>
      </c>
      <c r="X781" s="261">
        <f>IFERROR(IF(-SUM(X$20:X780)+X$15&lt;0.000001,0,IF($C781&gt;='H-32A-WP06 - Debt Service'!T$24,'H-32A-WP06 - Debt Service'!T$27/12,0)),"-")</f>
        <v>0</v>
      </c>
      <c r="Y781" s="261">
        <f>IFERROR(IF(-SUM(Y$20:Y780)+Y$15&lt;0.000001,0,IF($C781&gt;='H-32A-WP06 - Debt Service'!#REF!,'H-32A-WP06 - Debt Service'!#REF!/12,0)),"-")</f>
        <v>0</v>
      </c>
      <c r="Z781" s="261">
        <f>IFERROR(IF(-SUM(Z$20:Z780)+Z$15&lt;0.000001,0,IF($C781&gt;='H-32A-WP06 - Debt Service'!S$24,'H-32A-WP06 - Debt Service'!S$27/12,0)),"-")</f>
        <v>0</v>
      </c>
      <c r="AA781" s="261">
        <f>IFERROR(IF(-SUM(AA$20:AA780)+AA$15&lt;0.000001,0,IF($C781&gt;='H-32A-WP06 - Debt Service'!R$24,'H-32A-WP06 - Debt Service'!R$27/12,0)),"-")</f>
        <v>0</v>
      </c>
      <c r="AB781" s="261">
        <f>IFERROR(IF(-SUM(AB$20:AB780)+AB$15&lt;0.000001,0,IF($C781&gt;='H-32A-WP06 - Debt Service'!P$24,'H-32A-WP06 - Debt Service'!P$27/12,0)),"-")</f>
        <v>0</v>
      </c>
      <c r="AC781" s="261">
        <f>IFERROR(IF(-SUM(AC$20:AC780)+AC$15&lt;0.000001,0,IF($C781&gt;='H-32A-WP06 - Debt Service'!#REF!,'H-32A-WP06 - Debt Service'!#REF!/12,0)),"-")</f>
        <v>0</v>
      </c>
      <c r="AD781" s="261">
        <f>IFERROR(IF(-SUM(AD$20:AD780)+AD$15&lt;0.000001,0,IF($C781&gt;='H-32A-WP06 - Debt Service'!#REF!,'H-32A-WP06 - Debt Service'!#REF!/12,0)),"-")</f>
        <v>0</v>
      </c>
      <c r="AE781" s="261">
        <f>IFERROR(IF(-SUM(AE$20:AE780)+AE$15&lt;0.000001,0,IF($C781&gt;='H-32A-WP06 - Debt Service'!#REF!,'H-32A-WP06 - Debt Service'!#REF!/12,0)),"-")</f>
        <v>0</v>
      </c>
      <c r="AF781" s="261">
        <f>IFERROR(IF(-SUM(AF$20:AF780)+AF$15&lt;0.000001,0,IF($C781&gt;='H-32A-WP06 - Debt Service'!#REF!,'H-32A-WP06 - Debt Service'!#REF!/12,0)),"-")</f>
        <v>0</v>
      </c>
      <c r="AH781" s="252">
        <f t="shared" si="48"/>
        <v>2082</v>
      </c>
      <c r="AI781" s="273">
        <f t="shared" si="50"/>
        <v>66628</v>
      </c>
      <c r="AJ781" s="273"/>
      <c r="AK781" s="261" t="str">
        <f>IFERROR(IF(-SUM(AK$20:AK780)+AK$15&lt;0.000001,0,IF($C781&gt;='H-32A-WP06 - Debt Service'!AH$24,'H-32A-WP06 - Debt Service'!AH$27/12,0)),"-")</f>
        <v>-</v>
      </c>
      <c r="AL781" s="261">
        <f>IFERROR(IF(-SUM(AL$20:AL780)+AL$15&lt;0.000001,0,IF($C781&gt;='H-32A-WP06 - Debt Service'!AI$24,'H-32A-WP06 - Debt Service'!AI$27/12,0)),"-")</f>
        <v>0</v>
      </c>
      <c r="AM781" s="261">
        <f>IFERROR(IF(-SUM(AM$20:AM780)+AM$15&lt;0.000001,0,IF($C781&gt;='H-32A-WP06 - Debt Service'!AJ$24,'H-32A-WP06 - Debt Service'!AJ$27/12,0)),"-")</f>
        <v>0</v>
      </c>
      <c r="AN781" s="261">
        <f>IFERROR(IF(-SUM(AN$20:AN780)+AN$15&lt;0.000001,0,IF($C781&gt;='H-32A-WP06 - Debt Service'!AK$24,'H-32A-WP06 - Debt Service'!AK$27/12,0)),"-")</f>
        <v>0</v>
      </c>
      <c r="AO781" s="261">
        <f>IFERROR(IF(-SUM(AO$20:AO780)+AO$15&lt;0.000001,0,IF($C781&gt;='H-32A-WP06 - Debt Service'!AL$24,'H-32A-WP06 - Debt Service'!AL$27/12,0)),"-")</f>
        <v>0</v>
      </c>
      <c r="AP781" s="261">
        <f>IFERROR(IF(-SUM(AP$20:AP780)+AP$15&lt;0.000001,0,IF($C781&gt;='H-32A-WP06 - Debt Service'!AM$24,'H-32A-WP06 - Debt Service'!AM$27/12,0)),"-")</f>
        <v>0</v>
      </c>
      <c r="AQ781" s="261">
        <f>IFERROR(IF(-SUM(AQ$20:AQ780)+AQ$15&lt;0.000001,0,IF($C781&gt;='H-32A-WP06 - Debt Service'!AN$24,'H-32A-WP06 - Debt Service'!AN$27/12,0)),"-")</f>
        <v>0</v>
      </c>
      <c r="AR781" s="261">
        <f>IFERROR(IF(-SUM(AR$20:AR780)+AR$15&lt;0.000001,0,IF($C781&gt;='H-32A-WP06 - Debt Service'!AO$24,'H-32A-WP06 - Debt Service'!AO$27/12,0)),"-")</f>
        <v>0</v>
      </c>
      <c r="AS781" s="261">
        <f>IFERROR(IF(-SUM(AS$20:AS780)+AS$15&lt;0.000001,0,IF($C781&gt;='H-32A-WP06 - Debt Service'!AP$24,'H-32A-WP06 - Debt Service'!AP$27/12,0)),"-")</f>
        <v>0</v>
      </c>
      <c r="AT781" s="261">
        <f>IFERROR(IF(-SUM(AT$20:AT780)+AT$15&lt;0.000001,0,IF($C781&gt;='H-32A-WP06 - Debt Service'!AQ$24,'H-32A-WP06 - Debt Service'!AQ$27/12,0)),"-")</f>
        <v>0</v>
      </c>
    </row>
    <row r="782" spans="2:46" x14ac:dyDescent="0.35">
      <c r="B782" s="252">
        <f t="shared" si="47"/>
        <v>2082</v>
      </c>
      <c r="C782" s="273">
        <f t="shared" si="49"/>
        <v>66658</v>
      </c>
      <c r="D782" s="273"/>
      <c r="E782" s="261">
        <f>IFERROR(IF(-SUM(E$20:E781)+E$15&lt;0.000001,0,IF($C782&gt;='H-32A-WP06 - Debt Service'!C$24,'H-32A-WP06 - Debt Service'!C$27/12,0)),"-")</f>
        <v>0</v>
      </c>
      <c r="F782" s="261">
        <f>IFERROR(IF(-SUM(F$20:F781)+F$15&lt;0.000001,0,IF($C782&gt;='H-32A-WP06 - Debt Service'!D$24,'H-32A-WP06 - Debt Service'!D$27/12,0)),"-")</f>
        <v>0</v>
      </c>
      <c r="G782" s="261">
        <f>IFERROR(IF(-SUM(G$20:G781)+G$15&lt;0.000001,0,IF($C782&gt;='H-32A-WP06 - Debt Service'!E$24,'H-32A-WP06 - Debt Service'!E$27/12,0)),"-")</f>
        <v>0</v>
      </c>
      <c r="H782" s="261">
        <f>IFERROR(IF(-SUM(H$20:H781)+H$15&lt;0.000001,0,IF($C782&gt;='H-32A-WP06 - Debt Service'!F$24,'H-32A-WP06 - Debt Service'!F$27/12,0)),"-")</f>
        <v>0</v>
      </c>
      <c r="I782" s="261">
        <f>IFERROR(IF(-SUM(I$20:I781)+I$15&lt;0.000001,0,IF($C782&gt;='H-32A-WP06 - Debt Service'!G$24,'H-32A-WP06 - Debt Service'!G$27/12,0)),"-")</f>
        <v>0</v>
      </c>
      <c r="J782" s="261">
        <f>IFERROR(IF(-SUM(J$20:J781)+J$15&lt;0.000001,0,IF($C782&gt;='H-32A-WP06 - Debt Service'!H$24,'H-32A-WP06 - Debt Service'!H$27/12,0)),"-")</f>
        <v>0</v>
      </c>
      <c r="K782" s="261">
        <f>IFERROR(IF(-SUM(K$20:K781)+K$15&lt;0.000001,0,IF($C782&gt;='H-32A-WP06 - Debt Service'!I$24,'H-32A-WP06 - Debt Service'!I$27/12,0)),"-")</f>
        <v>0</v>
      </c>
      <c r="L782" s="261">
        <f>IFERROR(IF(-SUM(L$20:L781)+L$15&lt;0.000001,0,IF($C782&gt;='H-32A-WP06 - Debt Service'!J$24,'H-32A-WP06 - Debt Service'!J$27/12,0)),"-")</f>
        <v>0</v>
      </c>
      <c r="M782" s="261">
        <f>IFERROR(IF(-SUM(M$20:M781)+M$15&lt;0.000001,0,IF($C782&gt;='H-32A-WP06 - Debt Service'!K$24,'H-32A-WP06 - Debt Service'!K$27/12,0)),"-")</f>
        <v>0</v>
      </c>
      <c r="N782" s="261"/>
      <c r="O782" s="261"/>
      <c r="P782" s="261">
        <f>IFERROR(IF(-SUM(P$20:P781)+P$15&lt;0.000001,0,IF($C782&gt;='H-32A-WP06 - Debt Service'!M$24,'H-32A-WP06 - Debt Service'!M$27/12,0)),"-")</f>
        <v>0</v>
      </c>
      <c r="Q782" s="261">
        <f>IFERROR(IF(-SUM(Q$20:Q781)+Q$15&lt;0.000001,0,IF($C782&gt;='H-32A-WP06 - Debt Service'!L$24,'H-32A-WP06 - Debt Service'!L$27/12,0)),"-")</f>
        <v>0</v>
      </c>
      <c r="R782" s="261">
        <f>IFERROR(IF(-SUM(R$20:R781)+R$15&lt;0.000001,0,IF($C782&gt;='H-32A-WP06 - Debt Service'!S$24,'H-32A-WP06 - Debt Service'!S$27/12,0)),"-")</f>
        <v>0</v>
      </c>
      <c r="S782" s="261">
        <f>IFERROR(IF(-SUM(S$20:S781)+S$15&lt;0.000001,0,IF($C782&gt;='H-32A-WP06 - Debt Service'!O$24,'H-32A-WP06 - Debt Service'!O$27/12,0)),"-")</f>
        <v>0</v>
      </c>
      <c r="T782" s="261">
        <f>IFERROR(IF(-SUM(T$20:T781)+T$15&lt;0.000001,0,IF($C782&gt;='H-32A-WP06 - Debt Service'!#REF!,'H-32A-WP06 - Debt Service'!#REF!/12,0)),"-")</f>
        <v>0</v>
      </c>
      <c r="U782" s="261">
        <f>IFERROR(IF(-SUM(U$20:U781)+U$15&lt;0.000001,0,IF($C782&gt;='H-32A-WP06 - Debt Service'!T$24,'H-32A-WP06 - Debt Service'!T$27/12,0)),"-")</f>
        <v>0</v>
      </c>
      <c r="V782" s="261">
        <f>IFERROR(IF(-SUM(V$20:V781)+V$15&lt;0.000001,0,IF($C782&gt;='H-32A-WP06 - Debt Service'!N$24,'H-32A-WP06 - Debt Service'!N$27/12,0)),"-")</f>
        <v>0</v>
      </c>
      <c r="W782" s="261">
        <f>IFERROR(IF(-SUM(W$20:W781)+W$15&lt;0.000001,0,IF($C782&gt;='H-32A-WP06 - Debt Service'!Q$24,'H-32A-WP06 - Debt Service'!Q$27/12,0)),"-")</f>
        <v>0</v>
      </c>
      <c r="X782" s="261">
        <f>IFERROR(IF(-SUM(X$20:X781)+X$15&lt;0.000001,0,IF($C782&gt;='H-32A-WP06 - Debt Service'!T$24,'H-32A-WP06 - Debt Service'!T$27/12,0)),"-")</f>
        <v>0</v>
      </c>
      <c r="Y782" s="261">
        <f>IFERROR(IF(-SUM(Y$20:Y781)+Y$15&lt;0.000001,0,IF($C782&gt;='H-32A-WP06 - Debt Service'!#REF!,'H-32A-WP06 - Debt Service'!#REF!/12,0)),"-")</f>
        <v>0</v>
      </c>
      <c r="Z782" s="261">
        <f>IFERROR(IF(-SUM(Z$20:Z781)+Z$15&lt;0.000001,0,IF($C782&gt;='H-32A-WP06 - Debt Service'!S$24,'H-32A-WP06 - Debt Service'!S$27/12,0)),"-")</f>
        <v>0</v>
      </c>
      <c r="AA782" s="261">
        <f>IFERROR(IF(-SUM(AA$20:AA781)+AA$15&lt;0.000001,0,IF($C782&gt;='H-32A-WP06 - Debt Service'!R$24,'H-32A-WP06 - Debt Service'!R$27/12,0)),"-")</f>
        <v>0</v>
      </c>
      <c r="AB782" s="261">
        <f>IFERROR(IF(-SUM(AB$20:AB781)+AB$15&lt;0.000001,0,IF($C782&gt;='H-32A-WP06 - Debt Service'!P$24,'H-32A-WP06 - Debt Service'!P$27/12,0)),"-")</f>
        <v>0</v>
      </c>
      <c r="AC782" s="261">
        <f>IFERROR(IF(-SUM(AC$20:AC781)+AC$15&lt;0.000001,0,IF($C782&gt;='H-32A-WP06 - Debt Service'!#REF!,'H-32A-WP06 - Debt Service'!#REF!/12,0)),"-")</f>
        <v>0</v>
      </c>
      <c r="AD782" s="261">
        <f>IFERROR(IF(-SUM(AD$20:AD781)+AD$15&lt;0.000001,0,IF($C782&gt;='H-32A-WP06 - Debt Service'!#REF!,'H-32A-WP06 - Debt Service'!#REF!/12,0)),"-")</f>
        <v>0</v>
      </c>
      <c r="AE782" s="261">
        <f>IFERROR(IF(-SUM(AE$20:AE781)+AE$15&lt;0.000001,0,IF($C782&gt;='H-32A-WP06 - Debt Service'!#REF!,'H-32A-WP06 - Debt Service'!#REF!/12,0)),"-")</f>
        <v>0</v>
      </c>
      <c r="AF782" s="261">
        <f>IFERROR(IF(-SUM(AF$20:AF781)+AF$15&lt;0.000001,0,IF($C782&gt;='H-32A-WP06 - Debt Service'!#REF!,'H-32A-WP06 - Debt Service'!#REF!/12,0)),"-")</f>
        <v>0</v>
      </c>
      <c r="AH782" s="252">
        <f t="shared" si="48"/>
        <v>2082</v>
      </c>
      <c r="AI782" s="273">
        <f t="shared" si="50"/>
        <v>66658</v>
      </c>
      <c r="AJ782" s="273"/>
      <c r="AK782" s="261" t="str">
        <f>IFERROR(IF(-SUM(AK$20:AK781)+AK$15&lt;0.000001,0,IF($C782&gt;='H-32A-WP06 - Debt Service'!AH$24,'H-32A-WP06 - Debt Service'!AH$27/12,0)),"-")</f>
        <v>-</v>
      </c>
      <c r="AL782" s="261">
        <f>IFERROR(IF(-SUM(AL$20:AL781)+AL$15&lt;0.000001,0,IF($C782&gt;='H-32A-WP06 - Debt Service'!AI$24,'H-32A-WP06 - Debt Service'!AI$27/12,0)),"-")</f>
        <v>0</v>
      </c>
      <c r="AM782" s="261">
        <f>IFERROR(IF(-SUM(AM$20:AM781)+AM$15&lt;0.000001,0,IF($C782&gt;='H-32A-WP06 - Debt Service'!AJ$24,'H-32A-WP06 - Debt Service'!AJ$27/12,0)),"-")</f>
        <v>0</v>
      </c>
      <c r="AN782" s="261">
        <f>IFERROR(IF(-SUM(AN$20:AN781)+AN$15&lt;0.000001,0,IF($C782&gt;='H-32A-WP06 - Debt Service'!AK$24,'H-32A-WP06 - Debt Service'!AK$27/12,0)),"-")</f>
        <v>0</v>
      </c>
      <c r="AO782" s="261">
        <f>IFERROR(IF(-SUM(AO$20:AO781)+AO$15&lt;0.000001,0,IF($C782&gt;='H-32A-WP06 - Debt Service'!AL$24,'H-32A-WP06 - Debt Service'!AL$27/12,0)),"-")</f>
        <v>0</v>
      </c>
      <c r="AP782" s="261">
        <f>IFERROR(IF(-SUM(AP$20:AP781)+AP$15&lt;0.000001,0,IF($C782&gt;='H-32A-WP06 - Debt Service'!AM$24,'H-32A-WP06 - Debt Service'!AM$27/12,0)),"-")</f>
        <v>0</v>
      </c>
      <c r="AQ782" s="261">
        <f>IFERROR(IF(-SUM(AQ$20:AQ781)+AQ$15&lt;0.000001,0,IF($C782&gt;='H-32A-WP06 - Debt Service'!AN$24,'H-32A-WP06 - Debt Service'!AN$27/12,0)),"-")</f>
        <v>0</v>
      </c>
      <c r="AR782" s="261">
        <f>IFERROR(IF(-SUM(AR$20:AR781)+AR$15&lt;0.000001,0,IF($C782&gt;='H-32A-WP06 - Debt Service'!AO$24,'H-32A-WP06 - Debt Service'!AO$27/12,0)),"-")</f>
        <v>0</v>
      </c>
      <c r="AS782" s="261">
        <f>IFERROR(IF(-SUM(AS$20:AS781)+AS$15&lt;0.000001,0,IF($C782&gt;='H-32A-WP06 - Debt Service'!AP$24,'H-32A-WP06 - Debt Service'!AP$27/12,0)),"-")</f>
        <v>0</v>
      </c>
      <c r="AT782" s="261">
        <f>IFERROR(IF(-SUM(AT$20:AT781)+AT$15&lt;0.000001,0,IF($C782&gt;='H-32A-WP06 - Debt Service'!AQ$24,'H-32A-WP06 - Debt Service'!AQ$27/12,0)),"-")</f>
        <v>0</v>
      </c>
    </row>
    <row r="783" spans="2:46" x14ac:dyDescent="0.35">
      <c r="B783" s="252">
        <f t="shared" si="47"/>
        <v>2082</v>
      </c>
      <c r="C783" s="273">
        <f t="shared" si="49"/>
        <v>66689</v>
      </c>
      <c r="D783" s="273"/>
      <c r="E783" s="261">
        <f>IFERROR(IF(-SUM(E$20:E782)+E$15&lt;0.000001,0,IF($C783&gt;='H-32A-WP06 - Debt Service'!C$24,'H-32A-WP06 - Debt Service'!C$27/12,0)),"-")</f>
        <v>0</v>
      </c>
      <c r="F783" s="261">
        <f>IFERROR(IF(-SUM(F$20:F782)+F$15&lt;0.000001,0,IF($C783&gt;='H-32A-WP06 - Debt Service'!D$24,'H-32A-WP06 - Debt Service'!D$27/12,0)),"-")</f>
        <v>0</v>
      </c>
      <c r="G783" s="261">
        <f>IFERROR(IF(-SUM(G$20:G782)+G$15&lt;0.000001,0,IF($C783&gt;='H-32A-WP06 - Debt Service'!E$24,'H-32A-WP06 - Debt Service'!E$27/12,0)),"-")</f>
        <v>0</v>
      </c>
      <c r="H783" s="261">
        <f>IFERROR(IF(-SUM(H$20:H782)+H$15&lt;0.000001,0,IF($C783&gt;='H-32A-WP06 - Debt Service'!F$24,'H-32A-WP06 - Debt Service'!F$27/12,0)),"-")</f>
        <v>0</v>
      </c>
      <c r="I783" s="261">
        <f>IFERROR(IF(-SUM(I$20:I782)+I$15&lt;0.000001,0,IF($C783&gt;='H-32A-WP06 - Debt Service'!G$24,'H-32A-WP06 - Debt Service'!G$27/12,0)),"-")</f>
        <v>0</v>
      </c>
      <c r="J783" s="261">
        <f>IFERROR(IF(-SUM(J$20:J782)+J$15&lt;0.000001,0,IF($C783&gt;='H-32A-WP06 - Debt Service'!H$24,'H-32A-WP06 - Debt Service'!H$27/12,0)),"-")</f>
        <v>0</v>
      </c>
      <c r="K783" s="261">
        <f>IFERROR(IF(-SUM(K$20:K782)+K$15&lt;0.000001,0,IF($C783&gt;='H-32A-WP06 - Debt Service'!I$24,'H-32A-WP06 - Debt Service'!I$27/12,0)),"-")</f>
        <v>0</v>
      </c>
      <c r="L783" s="261">
        <f>IFERROR(IF(-SUM(L$20:L782)+L$15&lt;0.000001,0,IF($C783&gt;='H-32A-WP06 - Debt Service'!J$24,'H-32A-WP06 - Debt Service'!J$27/12,0)),"-")</f>
        <v>0</v>
      </c>
      <c r="M783" s="261">
        <f>IFERROR(IF(-SUM(M$20:M782)+M$15&lt;0.000001,0,IF($C783&gt;='H-32A-WP06 - Debt Service'!K$24,'H-32A-WP06 - Debt Service'!K$27/12,0)),"-")</f>
        <v>0</v>
      </c>
      <c r="N783" s="261"/>
      <c r="O783" s="261"/>
      <c r="P783" s="261">
        <f>IFERROR(IF(-SUM(P$20:P782)+P$15&lt;0.000001,0,IF($C783&gt;='H-32A-WP06 - Debt Service'!M$24,'H-32A-WP06 - Debt Service'!M$27/12,0)),"-")</f>
        <v>0</v>
      </c>
      <c r="Q783" s="261">
        <f>IFERROR(IF(-SUM(Q$20:Q782)+Q$15&lt;0.000001,0,IF($C783&gt;='H-32A-WP06 - Debt Service'!L$24,'H-32A-WP06 - Debt Service'!L$27/12,0)),"-")</f>
        <v>0</v>
      </c>
      <c r="R783" s="261">
        <f>IFERROR(IF(-SUM(R$20:R782)+R$15&lt;0.000001,0,IF($C783&gt;='H-32A-WP06 - Debt Service'!S$24,'H-32A-WP06 - Debt Service'!S$27/12,0)),"-")</f>
        <v>0</v>
      </c>
      <c r="S783" s="261">
        <f>IFERROR(IF(-SUM(S$20:S782)+S$15&lt;0.000001,0,IF($C783&gt;='H-32A-WP06 - Debt Service'!O$24,'H-32A-WP06 - Debt Service'!O$27/12,0)),"-")</f>
        <v>0</v>
      </c>
      <c r="T783" s="261">
        <f>IFERROR(IF(-SUM(T$20:T782)+T$15&lt;0.000001,0,IF($C783&gt;='H-32A-WP06 - Debt Service'!#REF!,'H-32A-WP06 - Debt Service'!#REF!/12,0)),"-")</f>
        <v>0</v>
      </c>
      <c r="U783" s="261">
        <f>IFERROR(IF(-SUM(U$20:U782)+U$15&lt;0.000001,0,IF($C783&gt;='H-32A-WP06 - Debt Service'!T$24,'H-32A-WP06 - Debt Service'!T$27/12,0)),"-")</f>
        <v>0</v>
      </c>
      <c r="V783" s="261">
        <f>IFERROR(IF(-SUM(V$20:V782)+V$15&lt;0.000001,0,IF($C783&gt;='H-32A-WP06 - Debt Service'!N$24,'H-32A-WP06 - Debt Service'!N$27/12,0)),"-")</f>
        <v>0</v>
      </c>
      <c r="W783" s="261">
        <f>IFERROR(IF(-SUM(W$20:W782)+W$15&lt;0.000001,0,IF($C783&gt;='H-32A-WP06 - Debt Service'!Q$24,'H-32A-WP06 - Debt Service'!Q$27/12,0)),"-")</f>
        <v>0</v>
      </c>
      <c r="X783" s="261">
        <f>IFERROR(IF(-SUM(X$20:X782)+X$15&lt;0.000001,0,IF($C783&gt;='H-32A-WP06 - Debt Service'!T$24,'H-32A-WP06 - Debt Service'!T$27/12,0)),"-")</f>
        <v>0</v>
      </c>
      <c r="Y783" s="261">
        <f>IFERROR(IF(-SUM(Y$20:Y782)+Y$15&lt;0.000001,0,IF($C783&gt;='H-32A-WP06 - Debt Service'!#REF!,'H-32A-WP06 - Debt Service'!#REF!/12,0)),"-")</f>
        <v>0</v>
      </c>
      <c r="Z783" s="261">
        <f>IFERROR(IF(-SUM(Z$20:Z782)+Z$15&lt;0.000001,0,IF($C783&gt;='H-32A-WP06 - Debt Service'!S$24,'H-32A-WP06 - Debt Service'!S$27/12,0)),"-")</f>
        <v>0</v>
      </c>
      <c r="AA783" s="261">
        <f>IFERROR(IF(-SUM(AA$20:AA782)+AA$15&lt;0.000001,0,IF($C783&gt;='H-32A-WP06 - Debt Service'!R$24,'H-32A-WP06 - Debt Service'!R$27/12,0)),"-")</f>
        <v>0</v>
      </c>
      <c r="AB783" s="261">
        <f>IFERROR(IF(-SUM(AB$20:AB782)+AB$15&lt;0.000001,0,IF($C783&gt;='H-32A-WP06 - Debt Service'!P$24,'H-32A-WP06 - Debt Service'!P$27/12,0)),"-")</f>
        <v>0</v>
      </c>
      <c r="AC783" s="261">
        <f>IFERROR(IF(-SUM(AC$20:AC782)+AC$15&lt;0.000001,0,IF($C783&gt;='H-32A-WP06 - Debt Service'!#REF!,'H-32A-WP06 - Debt Service'!#REF!/12,0)),"-")</f>
        <v>0</v>
      </c>
      <c r="AD783" s="261">
        <f>IFERROR(IF(-SUM(AD$20:AD782)+AD$15&lt;0.000001,0,IF($C783&gt;='H-32A-WP06 - Debt Service'!#REF!,'H-32A-WP06 - Debt Service'!#REF!/12,0)),"-")</f>
        <v>0</v>
      </c>
      <c r="AE783" s="261">
        <f>IFERROR(IF(-SUM(AE$20:AE782)+AE$15&lt;0.000001,0,IF($C783&gt;='H-32A-WP06 - Debt Service'!#REF!,'H-32A-WP06 - Debt Service'!#REF!/12,0)),"-")</f>
        <v>0</v>
      </c>
      <c r="AF783" s="261">
        <f>IFERROR(IF(-SUM(AF$20:AF782)+AF$15&lt;0.000001,0,IF($C783&gt;='H-32A-WP06 - Debt Service'!#REF!,'H-32A-WP06 - Debt Service'!#REF!/12,0)),"-")</f>
        <v>0</v>
      </c>
      <c r="AH783" s="252">
        <f t="shared" si="48"/>
        <v>2082</v>
      </c>
      <c r="AI783" s="273">
        <f t="shared" si="50"/>
        <v>66689</v>
      </c>
      <c r="AJ783" s="273"/>
      <c r="AK783" s="261" t="str">
        <f>IFERROR(IF(-SUM(AK$20:AK782)+AK$15&lt;0.000001,0,IF($C783&gt;='H-32A-WP06 - Debt Service'!AH$24,'H-32A-WP06 - Debt Service'!AH$27/12,0)),"-")</f>
        <v>-</v>
      </c>
      <c r="AL783" s="261">
        <f>IFERROR(IF(-SUM(AL$20:AL782)+AL$15&lt;0.000001,0,IF($C783&gt;='H-32A-WP06 - Debt Service'!AI$24,'H-32A-WP06 - Debt Service'!AI$27/12,0)),"-")</f>
        <v>0</v>
      </c>
      <c r="AM783" s="261">
        <f>IFERROR(IF(-SUM(AM$20:AM782)+AM$15&lt;0.000001,0,IF($C783&gt;='H-32A-WP06 - Debt Service'!AJ$24,'H-32A-WP06 - Debt Service'!AJ$27/12,0)),"-")</f>
        <v>0</v>
      </c>
      <c r="AN783" s="261">
        <f>IFERROR(IF(-SUM(AN$20:AN782)+AN$15&lt;0.000001,0,IF($C783&gt;='H-32A-WP06 - Debt Service'!AK$24,'H-32A-WP06 - Debt Service'!AK$27/12,0)),"-")</f>
        <v>0</v>
      </c>
      <c r="AO783" s="261">
        <f>IFERROR(IF(-SUM(AO$20:AO782)+AO$15&lt;0.000001,0,IF($C783&gt;='H-32A-WP06 - Debt Service'!AL$24,'H-32A-WP06 - Debt Service'!AL$27/12,0)),"-")</f>
        <v>0</v>
      </c>
      <c r="AP783" s="261">
        <f>IFERROR(IF(-SUM(AP$20:AP782)+AP$15&lt;0.000001,0,IF($C783&gt;='H-32A-WP06 - Debt Service'!AM$24,'H-32A-WP06 - Debt Service'!AM$27/12,0)),"-")</f>
        <v>0</v>
      </c>
      <c r="AQ783" s="261">
        <f>IFERROR(IF(-SUM(AQ$20:AQ782)+AQ$15&lt;0.000001,0,IF($C783&gt;='H-32A-WP06 - Debt Service'!AN$24,'H-32A-WP06 - Debt Service'!AN$27/12,0)),"-")</f>
        <v>0</v>
      </c>
      <c r="AR783" s="261">
        <f>IFERROR(IF(-SUM(AR$20:AR782)+AR$15&lt;0.000001,0,IF($C783&gt;='H-32A-WP06 - Debt Service'!AO$24,'H-32A-WP06 - Debt Service'!AO$27/12,0)),"-")</f>
        <v>0</v>
      </c>
      <c r="AS783" s="261">
        <f>IFERROR(IF(-SUM(AS$20:AS782)+AS$15&lt;0.000001,0,IF($C783&gt;='H-32A-WP06 - Debt Service'!AP$24,'H-32A-WP06 - Debt Service'!AP$27/12,0)),"-")</f>
        <v>0</v>
      </c>
      <c r="AT783" s="261">
        <f>IFERROR(IF(-SUM(AT$20:AT782)+AT$15&lt;0.000001,0,IF($C783&gt;='H-32A-WP06 - Debt Service'!AQ$24,'H-32A-WP06 - Debt Service'!AQ$27/12,0)),"-")</f>
        <v>0</v>
      </c>
    </row>
    <row r="784" spans="2:46" x14ac:dyDescent="0.35">
      <c r="B784" s="252">
        <f t="shared" si="47"/>
        <v>2082</v>
      </c>
      <c r="C784" s="273">
        <f t="shared" si="49"/>
        <v>66720</v>
      </c>
      <c r="D784" s="273"/>
      <c r="E784" s="261">
        <f>IFERROR(IF(-SUM(E$20:E783)+E$15&lt;0.000001,0,IF($C784&gt;='H-32A-WP06 - Debt Service'!C$24,'H-32A-WP06 - Debt Service'!C$27/12,0)),"-")</f>
        <v>0</v>
      </c>
      <c r="F784" s="261">
        <f>IFERROR(IF(-SUM(F$20:F783)+F$15&lt;0.000001,0,IF($C784&gt;='H-32A-WP06 - Debt Service'!D$24,'H-32A-WP06 - Debt Service'!D$27/12,0)),"-")</f>
        <v>0</v>
      </c>
      <c r="G784" s="261">
        <f>IFERROR(IF(-SUM(G$20:G783)+G$15&lt;0.000001,0,IF($C784&gt;='H-32A-WP06 - Debt Service'!E$24,'H-32A-WP06 - Debt Service'!E$27/12,0)),"-")</f>
        <v>0</v>
      </c>
      <c r="H784" s="261">
        <f>IFERROR(IF(-SUM(H$20:H783)+H$15&lt;0.000001,0,IF($C784&gt;='H-32A-WP06 - Debt Service'!F$24,'H-32A-WP06 - Debt Service'!F$27/12,0)),"-")</f>
        <v>0</v>
      </c>
      <c r="I784" s="261">
        <f>IFERROR(IF(-SUM(I$20:I783)+I$15&lt;0.000001,0,IF($C784&gt;='H-32A-WP06 - Debt Service'!G$24,'H-32A-WP06 - Debt Service'!G$27/12,0)),"-")</f>
        <v>0</v>
      </c>
      <c r="J784" s="261">
        <f>IFERROR(IF(-SUM(J$20:J783)+J$15&lt;0.000001,0,IF($C784&gt;='H-32A-WP06 - Debt Service'!H$24,'H-32A-WP06 - Debt Service'!H$27/12,0)),"-")</f>
        <v>0</v>
      </c>
      <c r="K784" s="261">
        <f>IFERROR(IF(-SUM(K$20:K783)+K$15&lt;0.000001,0,IF($C784&gt;='H-32A-WP06 - Debt Service'!I$24,'H-32A-WP06 - Debt Service'!I$27/12,0)),"-")</f>
        <v>0</v>
      </c>
      <c r="L784" s="261">
        <f>IFERROR(IF(-SUM(L$20:L783)+L$15&lt;0.000001,0,IF($C784&gt;='H-32A-WP06 - Debt Service'!J$24,'H-32A-WP06 - Debt Service'!J$27/12,0)),"-")</f>
        <v>0</v>
      </c>
      <c r="M784" s="261">
        <f>IFERROR(IF(-SUM(M$20:M783)+M$15&lt;0.000001,0,IF($C784&gt;='H-32A-WP06 - Debt Service'!K$24,'H-32A-WP06 - Debt Service'!K$27/12,0)),"-")</f>
        <v>0</v>
      </c>
      <c r="N784" s="261"/>
      <c r="O784" s="261"/>
      <c r="P784" s="261">
        <f>IFERROR(IF(-SUM(P$20:P783)+P$15&lt;0.000001,0,IF($C784&gt;='H-32A-WP06 - Debt Service'!M$24,'H-32A-WP06 - Debt Service'!M$27/12,0)),"-")</f>
        <v>0</v>
      </c>
      <c r="Q784" s="261">
        <f>IFERROR(IF(-SUM(Q$20:Q783)+Q$15&lt;0.000001,0,IF($C784&gt;='H-32A-WP06 - Debt Service'!L$24,'H-32A-WP06 - Debt Service'!L$27/12,0)),"-")</f>
        <v>0</v>
      </c>
      <c r="R784" s="261">
        <f>IFERROR(IF(-SUM(R$20:R783)+R$15&lt;0.000001,0,IF($C784&gt;='H-32A-WP06 - Debt Service'!S$24,'H-32A-WP06 - Debt Service'!S$27/12,0)),"-")</f>
        <v>0</v>
      </c>
      <c r="S784" s="261">
        <f>IFERROR(IF(-SUM(S$20:S783)+S$15&lt;0.000001,0,IF($C784&gt;='H-32A-WP06 - Debt Service'!O$24,'H-32A-WP06 - Debt Service'!O$27/12,0)),"-")</f>
        <v>0</v>
      </c>
      <c r="T784" s="261">
        <f>IFERROR(IF(-SUM(T$20:T783)+T$15&lt;0.000001,0,IF($C784&gt;='H-32A-WP06 - Debt Service'!#REF!,'H-32A-WP06 - Debt Service'!#REF!/12,0)),"-")</f>
        <v>0</v>
      </c>
      <c r="U784" s="261">
        <f>IFERROR(IF(-SUM(U$20:U783)+U$15&lt;0.000001,0,IF($C784&gt;='H-32A-WP06 - Debt Service'!T$24,'H-32A-WP06 - Debt Service'!T$27/12,0)),"-")</f>
        <v>0</v>
      </c>
      <c r="V784" s="261">
        <f>IFERROR(IF(-SUM(V$20:V783)+V$15&lt;0.000001,0,IF($C784&gt;='H-32A-WP06 - Debt Service'!N$24,'H-32A-WP06 - Debt Service'!N$27/12,0)),"-")</f>
        <v>0</v>
      </c>
      <c r="W784" s="261">
        <f>IFERROR(IF(-SUM(W$20:W783)+W$15&lt;0.000001,0,IF($C784&gt;='H-32A-WP06 - Debt Service'!Q$24,'H-32A-WP06 - Debt Service'!Q$27/12,0)),"-")</f>
        <v>0</v>
      </c>
      <c r="X784" s="261">
        <f>IFERROR(IF(-SUM(X$20:X783)+X$15&lt;0.000001,0,IF($C784&gt;='H-32A-WP06 - Debt Service'!T$24,'H-32A-WP06 - Debt Service'!T$27/12,0)),"-")</f>
        <v>0</v>
      </c>
      <c r="Y784" s="261">
        <f>IFERROR(IF(-SUM(Y$20:Y783)+Y$15&lt;0.000001,0,IF($C784&gt;='H-32A-WP06 - Debt Service'!#REF!,'H-32A-WP06 - Debt Service'!#REF!/12,0)),"-")</f>
        <v>0</v>
      </c>
      <c r="Z784" s="261">
        <f>IFERROR(IF(-SUM(Z$20:Z783)+Z$15&lt;0.000001,0,IF($C784&gt;='H-32A-WP06 - Debt Service'!S$24,'H-32A-WP06 - Debt Service'!S$27/12,0)),"-")</f>
        <v>0</v>
      </c>
      <c r="AA784" s="261">
        <f>IFERROR(IF(-SUM(AA$20:AA783)+AA$15&lt;0.000001,0,IF($C784&gt;='H-32A-WP06 - Debt Service'!R$24,'H-32A-WP06 - Debt Service'!R$27/12,0)),"-")</f>
        <v>0</v>
      </c>
      <c r="AB784" s="261">
        <f>IFERROR(IF(-SUM(AB$20:AB783)+AB$15&lt;0.000001,0,IF($C784&gt;='H-32A-WP06 - Debt Service'!P$24,'H-32A-WP06 - Debt Service'!P$27/12,0)),"-")</f>
        <v>0</v>
      </c>
      <c r="AC784" s="261">
        <f>IFERROR(IF(-SUM(AC$20:AC783)+AC$15&lt;0.000001,0,IF($C784&gt;='H-32A-WP06 - Debt Service'!#REF!,'H-32A-WP06 - Debt Service'!#REF!/12,0)),"-")</f>
        <v>0</v>
      </c>
      <c r="AD784" s="261">
        <f>IFERROR(IF(-SUM(AD$20:AD783)+AD$15&lt;0.000001,0,IF($C784&gt;='H-32A-WP06 - Debt Service'!#REF!,'H-32A-WP06 - Debt Service'!#REF!/12,0)),"-")</f>
        <v>0</v>
      </c>
      <c r="AE784" s="261">
        <f>IFERROR(IF(-SUM(AE$20:AE783)+AE$15&lt;0.000001,0,IF($C784&gt;='H-32A-WP06 - Debt Service'!#REF!,'H-32A-WP06 - Debt Service'!#REF!/12,0)),"-")</f>
        <v>0</v>
      </c>
      <c r="AF784" s="261">
        <f>IFERROR(IF(-SUM(AF$20:AF783)+AF$15&lt;0.000001,0,IF($C784&gt;='H-32A-WP06 - Debt Service'!#REF!,'H-32A-WP06 - Debt Service'!#REF!/12,0)),"-")</f>
        <v>0</v>
      </c>
      <c r="AH784" s="252">
        <f t="shared" si="48"/>
        <v>2082</v>
      </c>
      <c r="AI784" s="273">
        <f t="shared" si="50"/>
        <v>66720</v>
      </c>
      <c r="AJ784" s="273"/>
      <c r="AK784" s="261" t="str">
        <f>IFERROR(IF(-SUM(AK$20:AK783)+AK$15&lt;0.000001,0,IF($C784&gt;='H-32A-WP06 - Debt Service'!AH$24,'H-32A-WP06 - Debt Service'!AH$27/12,0)),"-")</f>
        <v>-</v>
      </c>
      <c r="AL784" s="261">
        <f>IFERROR(IF(-SUM(AL$20:AL783)+AL$15&lt;0.000001,0,IF($C784&gt;='H-32A-WP06 - Debt Service'!AI$24,'H-32A-WP06 - Debt Service'!AI$27/12,0)),"-")</f>
        <v>0</v>
      </c>
      <c r="AM784" s="261">
        <f>IFERROR(IF(-SUM(AM$20:AM783)+AM$15&lt;0.000001,0,IF($C784&gt;='H-32A-WP06 - Debt Service'!AJ$24,'H-32A-WP06 - Debt Service'!AJ$27/12,0)),"-")</f>
        <v>0</v>
      </c>
      <c r="AN784" s="261">
        <f>IFERROR(IF(-SUM(AN$20:AN783)+AN$15&lt;0.000001,0,IF($C784&gt;='H-32A-WP06 - Debt Service'!AK$24,'H-32A-WP06 - Debt Service'!AK$27/12,0)),"-")</f>
        <v>0</v>
      </c>
      <c r="AO784" s="261">
        <f>IFERROR(IF(-SUM(AO$20:AO783)+AO$15&lt;0.000001,0,IF($C784&gt;='H-32A-WP06 - Debt Service'!AL$24,'H-32A-WP06 - Debt Service'!AL$27/12,0)),"-")</f>
        <v>0</v>
      </c>
      <c r="AP784" s="261">
        <f>IFERROR(IF(-SUM(AP$20:AP783)+AP$15&lt;0.000001,0,IF($C784&gt;='H-32A-WP06 - Debt Service'!AM$24,'H-32A-WP06 - Debt Service'!AM$27/12,0)),"-")</f>
        <v>0</v>
      </c>
      <c r="AQ784" s="261">
        <f>IFERROR(IF(-SUM(AQ$20:AQ783)+AQ$15&lt;0.000001,0,IF($C784&gt;='H-32A-WP06 - Debt Service'!AN$24,'H-32A-WP06 - Debt Service'!AN$27/12,0)),"-")</f>
        <v>0</v>
      </c>
      <c r="AR784" s="261">
        <f>IFERROR(IF(-SUM(AR$20:AR783)+AR$15&lt;0.000001,0,IF($C784&gt;='H-32A-WP06 - Debt Service'!AO$24,'H-32A-WP06 - Debt Service'!AO$27/12,0)),"-")</f>
        <v>0</v>
      </c>
      <c r="AS784" s="261">
        <f>IFERROR(IF(-SUM(AS$20:AS783)+AS$15&lt;0.000001,0,IF($C784&gt;='H-32A-WP06 - Debt Service'!AP$24,'H-32A-WP06 - Debt Service'!AP$27/12,0)),"-")</f>
        <v>0</v>
      </c>
      <c r="AT784" s="261">
        <f>IFERROR(IF(-SUM(AT$20:AT783)+AT$15&lt;0.000001,0,IF($C784&gt;='H-32A-WP06 - Debt Service'!AQ$24,'H-32A-WP06 - Debt Service'!AQ$27/12,0)),"-")</f>
        <v>0</v>
      </c>
    </row>
    <row r="785" spans="2:46" x14ac:dyDescent="0.35">
      <c r="B785" s="252">
        <f t="shared" si="47"/>
        <v>2082</v>
      </c>
      <c r="C785" s="273">
        <f t="shared" si="49"/>
        <v>66750</v>
      </c>
      <c r="D785" s="273"/>
      <c r="E785" s="261">
        <f>IFERROR(IF(-SUM(E$20:E784)+E$15&lt;0.000001,0,IF($C785&gt;='H-32A-WP06 - Debt Service'!C$24,'H-32A-WP06 - Debt Service'!C$27/12,0)),"-")</f>
        <v>0</v>
      </c>
      <c r="F785" s="261">
        <f>IFERROR(IF(-SUM(F$20:F784)+F$15&lt;0.000001,0,IF($C785&gt;='H-32A-WP06 - Debt Service'!D$24,'H-32A-WP06 - Debt Service'!D$27/12,0)),"-")</f>
        <v>0</v>
      </c>
      <c r="G785" s="261">
        <f>IFERROR(IF(-SUM(G$20:G784)+G$15&lt;0.000001,0,IF($C785&gt;='H-32A-WP06 - Debt Service'!E$24,'H-32A-WP06 - Debt Service'!E$27/12,0)),"-")</f>
        <v>0</v>
      </c>
      <c r="H785" s="261">
        <f>IFERROR(IF(-SUM(H$20:H784)+H$15&lt;0.000001,0,IF($C785&gt;='H-32A-WP06 - Debt Service'!F$24,'H-32A-WP06 - Debt Service'!F$27/12,0)),"-")</f>
        <v>0</v>
      </c>
      <c r="I785" s="261">
        <f>IFERROR(IF(-SUM(I$20:I784)+I$15&lt;0.000001,0,IF($C785&gt;='H-32A-WP06 - Debt Service'!G$24,'H-32A-WP06 - Debt Service'!G$27/12,0)),"-")</f>
        <v>0</v>
      </c>
      <c r="J785" s="261">
        <f>IFERROR(IF(-SUM(J$20:J784)+J$15&lt;0.000001,0,IF($C785&gt;='H-32A-WP06 - Debt Service'!H$24,'H-32A-WP06 - Debt Service'!H$27/12,0)),"-")</f>
        <v>0</v>
      </c>
      <c r="K785" s="261">
        <f>IFERROR(IF(-SUM(K$20:K784)+K$15&lt;0.000001,0,IF($C785&gt;='H-32A-WP06 - Debt Service'!I$24,'H-32A-WP06 - Debt Service'!I$27/12,0)),"-")</f>
        <v>0</v>
      </c>
      <c r="L785" s="261">
        <f>IFERROR(IF(-SUM(L$20:L784)+L$15&lt;0.000001,0,IF($C785&gt;='H-32A-WP06 - Debt Service'!J$24,'H-32A-WP06 - Debt Service'!J$27/12,0)),"-")</f>
        <v>0</v>
      </c>
      <c r="M785" s="261">
        <f>IFERROR(IF(-SUM(M$20:M784)+M$15&lt;0.000001,0,IF($C785&gt;='H-32A-WP06 - Debt Service'!K$24,'H-32A-WP06 - Debt Service'!K$27/12,0)),"-")</f>
        <v>0</v>
      </c>
      <c r="N785" s="261"/>
      <c r="O785" s="261"/>
      <c r="P785" s="261">
        <f>IFERROR(IF(-SUM(P$20:P784)+P$15&lt;0.000001,0,IF($C785&gt;='H-32A-WP06 - Debt Service'!M$24,'H-32A-WP06 - Debt Service'!M$27/12,0)),"-")</f>
        <v>0</v>
      </c>
      <c r="Q785" s="261">
        <f>IFERROR(IF(-SUM(Q$20:Q784)+Q$15&lt;0.000001,0,IF($C785&gt;='H-32A-WP06 - Debt Service'!L$24,'H-32A-WP06 - Debt Service'!L$27/12,0)),"-")</f>
        <v>0</v>
      </c>
      <c r="R785" s="261">
        <f>IFERROR(IF(-SUM(R$20:R784)+R$15&lt;0.000001,0,IF($C785&gt;='H-32A-WP06 - Debt Service'!S$24,'H-32A-WP06 - Debt Service'!S$27/12,0)),"-")</f>
        <v>0</v>
      </c>
      <c r="S785" s="261">
        <f>IFERROR(IF(-SUM(S$20:S784)+S$15&lt;0.000001,0,IF($C785&gt;='H-32A-WP06 - Debt Service'!O$24,'H-32A-WP06 - Debt Service'!O$27/12,0)),"-")</f>
        <v>0</v>
      </c>
      <c r="T785" s="261">
        <f>IFERROR(IF(-SUM(T$20:T784)+T$15&lt;0.000001,0,IF($C785&gt;='H-32A-WP06 - Debt Service'!#REF!,'H-32A-WP06 - Debt Service'!#REF!/12,0)),"-")</f>
        <v>0</v>
      </c>
      <c r="U785" s="261">
        <f>IFERROR(IF(-SUM(U$20:U784)+U$15&lt;0.000001,0,IF($C785&gt;='H-32A-WP06 - Debt Service'!T$24,'H-32A-WP06 - Debt Service'!T$27/12,0)),"-")</f>
        <v>0</v>
      </c>
      <c r="V785" s="261">
        <f>IFERROR(IF(-SUM(V$20:V784)+V$15&lt;0.000001,0,IF($C785&gt;='H-32A-WP06 - Debt Service'!N$24,'H-32A-WP06 - Debt Service'!N$27/12,0)),"-")</f>
        <v>0</v>
      </c>
      <c r="W785" s="261">
        <f>IFERROR(IF(-SUM(W$20:W784)+W$15&lt;0.000001,0,IF($C785&gt;='H-32A-WP06 - Debt Service'!Q$24,'H-32A-WP06 - Debt Service'!Q$27/12,0)),"-")</f>
        <v>0</v>
      </c>
      <c r="X785" s="261">
        <f>IFERROR(IF(-SUM(X$20:X784)+X$15&lt;0.000001,0,IF($C785&gt;='H-32A-WP06 - Debt Service'!T$24,'H-32A-WP06 - Debt Service'!T$27/12,0)),"-")</f>
        <v>0</v>
      </c>
      <c r="Y785" s="261">
        <f>IFERROR(IF(-SUM(Y$20:Y784)+Y$15&lt;0.000001,0,IF($C785&gt;='H-32A-WP06 - Debt Service'!#REF!,'H-32A-WP06 - Debt Service'!#REF!/12,0)),"-")</f>
        <v>0</v>
      </c>
      <c r="Z785" s="261">
        <f>IFERROR(IF(-SUM(Z$20:Z784)+Z$15&lt;0.000001,0,IF($C785&gt;='H-32A-WP06 - Debt Service'!S$24,'H-32A-WP06 - Debt Service'!S$27/12,0)),"-")</f>
        <v>0</v>
      </c>
      <c r="AA785" s="261">
        <f>IFERROR(IF(-SUM(AA$20:AA784)+AA$15&lt;0.000001,0,IF($C785&gt;='H-32A-WP06 - Debt Service'!R$24,'H-32A-WP06 - Debt Service'!R$27/12,0)),"-")</f>
        <v>0</v>
      </c>
      <c r="AB785" s="261">
        <f>IFERROR(IF(-SUM(AB$20:AB784)+AB$15&lt;0.000001,0,IF($C785&gt;='H-32A-WP06 - Debt Service'!P$24,'H-32A-WP06 - Debt Service'!P$27/12,0)),"-")</f>
        <v>0</v>
      </c>
      <c r="AC785" s="261">
        <f>IFERROR(IF(-SUM(AC$20:AC784)+AC$15&lt;0.000001,0,IF($C785&gt;='H-32A-WP06 - Debt Service'!#REF!,'H-32A-WP06 - Debt Service'!#REF!/12,0)),"-")</f>
        <v>0</v>
      </c>
      <c r="AD785" s="261">
        <f>IFERROR(IF(-SUM(AD$20:AD784)+AD$15&lt;0.000001,0,IF($C785&gt;='H-32A-WP06 - Debt Service'!#REF!,'H-32A-WP06 - Debt Service'!#REF!/12,0)),"-")</f>
        <v>0</v>
      </c>
      <c r="AE785" s="261">
        <f>IFERROR(IF(-SUM(AE$20:AE784)+AE$15&lt;0.000001,0,IF($C785&gt;='H-32A-WP06 - Debt Service'!#REF!,'H-32A-WP06 - Debt Service'!#REF!/12,0)),"-")</f>
        <v>0</v>
      </c>
      <c r="AF785" s="261">
        <f>IFERROR(IF(-SUM(AF$20:AF784)+AF$15&lt;0.000001,0,IF($C785&gt;='H-32A-WP06 - Debt Service'!#REF!,'H-32A-WP06 - Debt Service'!#REF!/12,0)),"-")</f>
        <v>0</v>
      </c>
      <c r="AH785" s="252">
        <f t="shared" si="48"/>
        <v>2082</v>
      </c>
      <c r="AI785" s="273">
        <f t="shared" si="50"/>
        <v>66750</v>
      </c>
      <c r="AJ785" s="273"/>
      <c r="AK785" s="261" t="str">
        <f>IFERROR(IF(-SUM(AK$20:AK784)+AK$15&lt;0.000001,0,IF($C785&gt;='H-32A-WP06 - Debt Service'!AH$24,'H-32A-WP06 - Debt Service'!AH$27/12,0)),"-")</f>
        <v>-</v>
      </c>
      <c r="AL785" s="261">
        <f>IFERROR(IF(-SUM(AL$20:AL784)+AL$15&lt;0.000001,0,IF($C785&gt;='H-32A-WP06 - Debt Service'!AI$24,'H-32A-WP06 - Debt Service'!AI$27/12,0)),"-")</f>
        <v>0</v>
      </c>
      <c r="AM785" s="261">
        <f>IFERROR(IF(-SUM(AM$20:AM784)+AM$15&lt;0.000001,0,IF($C785&gt;='H-32A-WP06 - Debt Service'!AJ$24,'H-32A-WP06 - Debt Service'!AJ$27/12,0)),"-")</f>
        <v>0</v>
      </c>
      <c r="AN785" s="261">
        <f>IFERROR(IF(-SUM(AN$20:AN784)+AN$15&lt;0.000001,0,IF($C785&gt;='H-32A-WP06 - Debt Service'!AK$24,'H-32A-WP06 - Debt Service'!AK$27/12,0)),"-")</f>
        <v>0</v>
      </c>
      <c r="AO785" s="261">
        <f>IFERROR(IF(-SUM(AO$20:AO784)+AO$15&lt;0.000001,0,IF($C785&gt;='H-32A-WP06 - Debt Service'!AL$24,'H-32A-WP06 - Debt Service'!AL$27/12,0)),"-")</f>
        <v>0</v>
      </c>
      <c r="AP785" s="261">
        <f>IFERROR(IF(-SUM(AP$20:AP784)+AP$15&lt;0.000001,0,IF($C785&gt;='H-32A-WP06 - Debt Service'!AM$24,'H-32A-WP06 - Debt Service'!AM$27/12,0)),"-")</f>
        <v>0</v>
      </c>
      <c r="AQ785" s="261">
        <f>IFERROR(IF(-SUM(AQ$20:AQ784)+AQ$15&lt;0.000001,0,IF($C785&gt;='H-32A-WP06 - Debt Service'!AN$24,'H-32A-WP06 - Debt Service'!AN$27/12,0)),"-")</f>
        <v>0</v>
      </c>
      <c r="AR785" s="261">
        <f>IFERROR(IF(-SUM(AR$20:AR784)+AR$15&lt;0.000001,0,IF($C785&gt;='H-32A-WP06 - Debt Service'!AO$24,'H-32A-WP06 - Debt Service'!AO$27/12,0)),"-")</f>
        <v>0</v>
      </c>
      <c r="AS785" s="261">
        <f>IFERROR(IF(-SUM(AS$20:AS784)+AS$15&lt;0.000001,0,IF($C785&gt;='H-32A-WP06 - Debt Service'!AP$24,'H-32A-WP06 - Debt Service'!AP$27/12,0)),"-")</f>
        <v>0</v>
      </c>
      <c r="AT785" s="261">
        <f>IFERROR(IF(-SUM(AT$20:AT784)+AT$15&lt;0.000001,0,IF($C785&gt;='H-32A-WP06 - Debt Service'!AQ$24,'H-32A-WP06 - Debt Service'!AQ$27/12,0)),"-")</f>
        <v>0</v>
      </c>
    </row>
    <row r="786" spans="2:46" x14ac:dyDescent="0.35">
      <c r="B786" s="252">
        <f t="shared" si="47"/>
        <v>2082</v>
      </c>
      <c r="C786" s="273">
        <f t="shared" si="49"/>
        <v>66781</v>
      </c>
      <c r="D786" s="273"/>
      <c r="E786" s="261">
        <f>IFERROR(IF(-SUM(E$20:E785)+E$15&lt;0.000001,0,IF($C786&gt;='H-32A-WP06 - Debt Service'!C$24,'H-32A-WP06 - Debt Service'!C$27/12,0)),"-")</f>
        <v>0</v>
      </c>
      <c r="F786" s="261">
        <f>IFERROR(IF(-SUM(F$20:F785)+F$15&lt;0.000001,0,IF($C786&gt;='H-32A-WP06 - Debt Service'!D$24,'H-32A-WP06 - Debt Service'!D$27/12,0)),"-")</f>
        <v>0</v>
      </c>
      <c r="G786" s="261">
        <f>IFERROR(IF(-SUM(G$20:G785)+G$15&lt;0.000001,0,IF($C786&gt;='H-32A-WP06 - Debt Service'!E$24,'H-32A-WP06 - Debt Service'!E$27/12,0)),"-")</f>
        <v>0</v>
      </c>
      <c r="H786" s="261">
        <f>IFERROR(IF(-SUM(H$20:H785)+H$15&lt;0.000001,0,IF($C786&gt;='H-32A-WP06 - Debt Service'!F$24,'H-32A-WP06 - Debt Service'!F$27/12,0)),"-")</f>
        <v>0</v>
      </c>
      <c r="I786" s="261">
        <f>IFERROR(IF(-SUM(I$20:I785)+I$15&lt;0.000001,0,IF($C786&gt;='H-32A-WP06 - Debt Service'!G$24,'H-32A-WP06 - Debt Service'!G$27/12,0)),"-")</f>
        <v>0</v>
      </c>
      <c r="J786" s="261">
        <f>IFERROR(IF(-SUM(J$20:J785)+J$15&lt;0.000001,0,IF($C786&gt;='H-32A-WP06 - Debt Service'!H$24,'H-32A-WP06 - Debt Service'!H$27/12,0)),"-")</f>
        <v>0</v>
      </c>
      <c r="K786" s="261">
        <f>IFERROR(IF(-SUM(K$20:K785)+K$15&lt;0.000001,0,IF($C786&gt;='H-32A-WP06 - Debt Service'!I$24,'H-32A-WP06 - Debt Service'!I$27/12,0)),"-")</f>
        <v>0</v>
      </c>
      <c r="L786" s="261">
        <f>IFERROR(IF(-SUM(L$20:L785)+L$15&lt;0.000001,0,IF($C786&gt;='H-32A-WP06 - Debt Service'!J$24,'H-32A-WP06 - Debt Service'!J$27/12,0)),"-")</f>
        <v>0</v>
      </c>
      <c r="M786" s="261">
        <f>IFERROR(IF(-SUM(M$20:M785)+M$15&lt;0.000001,0,IF($C786&gt;='H-32A-WP06 - Debt Service'!K$24,'H-32A-WP06 - Debt Service'!K$27/12,0)),"-")</f>
        <v>0</v>
      </c>
      <c r="N786" s="261"/>
      <c r="O786" s="261"/>
      <c r="P786" s="261">
        <f>IFERROR(IF(-SUM(P$20:P785)+P$15&lt;0.000001,0,IF($C786&gt;='H-32A-WP06 - Debt Service'!M$24,'H-32A-WP06 - Debt Service'!M$27/12,0)),"-")</f>
        <v>0</v>
      </c>
      <c r="Q786" s="261">
        <f>IFERROR(IF(-SUM(Q$20:Q785)+Q$15&lt;0.000001,0,IF($C786&gt;='H-32A-WP06 - Debt Service'!L$24,'H-32A-WP06 - Debt Service'!L$27/12,0)),"-")</f>
        <v>0</v>
      </c>
      <c r="R786" s="261">
        <f>IFERROR(IF(-SUM(R$20:R785)+R$15&lt;0.000001,0,IF($C786&gt;='H-32A-WP06 - Debt Service'!S$24,'H-32A-WP06 - Debt Service'!S$27/12,0)),"-")</f>
        <v>0</v>
      </c>
      <c r="S786" s="261">
        <f>IFERROR(IF(-SUM(S$20:S785)+S$15&lt;0.000001,0,IF($C786&gt;='H-32A-WP06 - Debt Service'!O$24,'H-32A-WP06 - Debt Service'!O$27/12,0)),"-")</f>
        <v>0</v>
      </c>
      <c r="T786" s="261">
        <f>IFERROR(IF(-SUM(T$20:T785)+T$15&lt;0.000001,0,IF($C786&gt;='H-32A-WP06 - Debt Service'!#REF!,'H-32A-WP06 - Debt Service'!#REF!/12,0)),"-")</f>
        <v>0</v>
      </c>
      <c r="U786" s="261">
        <f>IFERROR(IF(-SUM(U$20:U785)+U$15&lt;0.000001,0,IF($C786&gt;='H-32A-WP06 - Debt Service'!T$24,'H-32A-WP06 - Debt Service'!T$27/12,0)),"-")</f>
        <v>0</v>
      </c>
      <c r="V786" s="261">
        <f>IFERROR(IF(-SUM(V$20:V785)+V$15&lt;0.000001,0,IF($C786&gt;='H-32A-WP06 - Debt Service'!N$24,'H-32A-WP06 - Debt Service'!N$27/12,0)),"-")</f>
        <v>0</v>
      </c>
      <c r="W786" s="261">
        <f>IFERROR(IF(-SUM(W$20:W785)+W$15&lt;0.000001,0,IF($C786&gt;='H-32A-WP06 - Debt Service'!Q$24,'H-32A-WP06 - Debt Service'!Q$27/12,0)),"-")</f>
        <v>0</v>
      </c>
      <c r="X786" s="261">
        <f>IFERROR(IF(-SUM(X$20:X785)+X$15&lt;0.000001,0,IF($C786&gt;='H-32A-WP06 - Debt Service'!T$24,'H-32A-WP06 - Debt Service'!T$27/12,0)),"-")</f>
        <v>0</v>
      </c>
      <c r="Y786" s="261">
        <f>IFERROR(IF(-SUM(Y$20:Y785)+Y$15&lt;0.000001,0,IF($C786&gt;='H-32A-WP06 - Debt Service'!#REF!,'H-32A-WP06 - Debt Service'!#REF!/12,0)),"-")</f>
        <v>0</v>
      </c>
      <c r="Z786" s="261">
        <f>IFERROR(IF(-SUM(Z$20:Z785)+Z$15&lt;0.000001,0,IF($C786&gt;='H-32A-WP06 - Debt Service'!S$24,'H-32A-WP06 - Debt Service'!S$27/12,0)),"-")</f>
        <v>0</v>
      </c>
      <c r="AA786" s="261">
        <f>IFERROR(IF(-SUM(AA$20:AA785)+AA$15&lt;0.000001,0,IF($C786&gt;='H-32A-WP06 - Debt Service'!R$24,'H-32A-WP06 - Debt Service'!R$27/12,0)),"-")</f>
        <v>0</v>
      </c>
      <c r="AB786" s="261">
        <f>IFERROR(IF(-SUM(AB$20:AB785)+AB$15&lt;0.000001,0,IF($C786&gt;='H-32A-WP06 - Debt Service'!P$24,'H-32A-WP06 - Debt Service'!P$27/12,0)),"-")</f>
        <v>0</v>
      </c>
      <c r="AC786" s="261">
        <f>IFERROR(IF(-SUM(AC$20:AC785)+AC$15&lt;0.000001,0,IF($C786&gt;='H-32A-WP06 - Debt Service'!#REF!,'H-32A-WP06 - Debt Service'!#REF!/12,0)),"-")</f>
        <v>0</v>
      </c>
      <c r="AD786" s="261">
        <f>IFERROR(IF(-SUM(AD$20:AD785)+AD$15&lt;0.000001,0,IF($C786&gt;='H-32A-WP06 - Debt Service'!#REF!,'H-32A-WP06 - Debt Service'!#REF!/12,0)),"-")</f>
        <v>0</v>
      </c>
      <c r="AE786" s="261">
        <f>IFERROR(IF(-SUM(AE$20:AE785)+AE$15&lt;0.000001,0,IF($C786&gt;='H-32A-WP06 - Debt Service'!#REF!,'H-32A-WP06 - Debt Service'!#REF!/12,0)),"-")</f>
        <v>0</v>
      </c>
      <c r="AF786" s="261">
        <f>IFERROR(IF(-SUM(AF$20:AF785)+AF$15&lt;0.000001,0,IF($C786&gt;='H-32A-WP06 - Debt Service'!#REF!,'H-32A-WP06 - Debt Service'!#REF!/12,0)),"-")</f>
        <v>0</v>
      </c>
      <c r="AH786" s="252">
        <f t="shared" si="48"/>
        <v>2082</v>
      </c>
      <c r="AI786" s="273">
        <f t="shared" si="50"/>
        <v>66781</v>
      </c>
      <c r="AJ786" s="273"/>
      <c r="AK786" s="261" t="str">
        <f>IFERROR(IF(-SUM(AK$20:AK785)+AK$15&lt;0.000001,0,IF($C786&gt;='H-32A-WP06 - Debt Service'!AH$24,'H-32A-WP06 - Debt Service'!AH$27/12,0)),"-")</f>
        <v>-</v>
      </c>
      <c r="AL786" s="261">
        <f>IFERROR(IF(-SUM(AL$20:AL785)+AL$15&lt;0.000001,0,IF($C786&gt;='H-32A-WP06 - Debt Service'!AI$24,'H-32A-WP06 - Debt Service'!AI$27/12,0)),"-")</f>
        <v>0</v>
      </c>
      <c r="AM786" s="261">
        <f>IFERROR(IF(-SUM(AM$20:AM785)+AM$15&lt;0.000001,0,IF($C786&gt;='H-32A-WP06 - Debt Service'!AJ$24,'H-32A-WP06 - Debt Service'!AJ$27/12,0)),"-")</f>
        <v>0</v>
      </c>
      <c r="AN786" s="261">
        <f>IFERROR(IF(-SUM(AN$20:AN785)+AN$15&lt;0.000001,0,IF($C786&gt;='H-32A-WP06 - Debt Service'!AK$24,'H-32A-WP06 - Debt Service'!AK$27/12,0)),"-")</f>
        <v>0</v>
      </c>
      <c r="AO786" s="261">
        <f>IFERROR(IF(-SUM(AO$20:AO785)+AO$15&lt;0.000001,0,IF($C786&gt;='H-32A-WP06 - Debt Service'!AL$24,'H-32A-WP06 - Debt Service'!AL$27/12,0)),"-")</f>
        <v>0</v>
      </c>
      <c r="AP786" s="261">
        <f>IFERROR(IF(-SUM(AP$20:AP785)+AP$15&lt;0.000001,0,IF($C786&gt;='H-32A-WP06 - Debt Service'!AM$24,'H-32A-WP06 - Debt Service'!AM$27/12,0)),"-")</f>
        <v>0</v>
      </c>
      <c r="AQ786" s="261">
        <f>IFERROR(IF(-SUM(AQ$20:AQ785)+AQ$15&lt;0.000001,0,IF($C786&gt;='H-32A-WP06 - Debt Service'!AN$24,'H-32A-WP06 - Debt Service'!AN$27/12,0)),"-")</f>
        <v>0</v>
      </c>
      <c r="AR786" s="261">
        <f>IFERROR(IF(-SUM(AR$20:AR785)+AR$15&lt;0.000001,0,IF($C786&gt;='H-32A-WP06 - Debt Service'!AO$24,'H-32A-WP06 - Debt Service'!AO$27/12,0)),"-")</f>
        <v>0</v>
      </c>
      <c r="AS786" s="261">
        <f>IFERROR(IF(-SUM(AS$20:AS785)+AS$15&lt;0.000001,0,IF($C786&gt;='H-32A-WP06 - Debt Service'!AP$24,'H-32A-WP06 - Debt Service'!AP$27/12,0)),"-")</f>
        <v>0</v>
      </c>
      <c r="AT786" s="261">
        <f>IFERROR(IF(-SUM(AT$20:AT785)+AT$15&lt;0.000001,0,IF($C786&gt;='H-32A-WP06 - Debt Service'!AQ$24,'H-32A-WP06 - Debt Service'!AQ$27/12,0)),"-")</f>
        <v>0</v>
      </c>
    </row>
    <row r="787" spans="2:46" x14ac:dyDescent="0.35">
      <c r="B787" s="252">
        <f t="shared" si="47"/>
        <v>2082</v>
      </c>
      <c r="C787" s="273">
        <f t="shared" si="49"/>
        <v>66811</v>
      </c>
      <c r="D787" s="273"/>
      <c r="E787" s="261">
        <f>IFERROR(IF(-SUM(E$20:E786)+E$15&lt;0.000001,0,IF($C787&gt;='H-32A-WP06 - Debt Service'!C$24,'H-32A-WP06 - Debt Service'!C$27/12,0)),"-")</f>
        <v>0</v>
      </c>
      <c r="F787" s="261">
        <f>IFERROR(IF(-SUM(F$20:F786)+F$15&lt;0.000001,0,IF($C787&gt;='H-32A-WP06 - Debt Service'!D$24,'H-32A-WP06 - Debt Service'!D$27/12,0)),"-")</f>
        <v>0</v>
      </c>
      <c r="G787" s="261">
        <f>IFERROR(IF(-SUM(G$20:G786)+G$15&lt;0.000001,0,IF($C787&gt;='H-32A-WP06 - Debt Service'!E$24,'H-32A-WP06 - Debt Service'!E$27/12,0)),"-")</f>
        <v>0</v>
      </c>
      <c r="H787" s="261">
        <f>IFERROR(IF(-SUM(H$20:H786)+H$15&lt;0.000001,0,IF($C787&gt;='H-32A-WP06 - Debt Service'!F$24,'H-32A-WP06 - Debt Service'!F$27/12,0)),"-")</f>
        <v>0</v>
      </c>
      <c r="I787" s="261">
        <f>IFERROR(IF(-SUM(I$20:I786)+I$15&lt;0.000001,0,IF($C787&gt;='H-32A-WP06 - Debt Service'!G$24,'H-32A-WP06 - Debt Service'!G$27/12,0)),"-")</f>
        <v>0</v>
      </c>
      <c r="J787" s="261">
        <f>IFERROR(IF(-SUM(J$20:J786)+J$15&lt;0.000001,0,IF($C787&gt;='H-32A-WP06 - Debt Service'!H$24,'H-32A-WP06 - Debt Service'!H$27/12,0)),"-")</f>
        <v>0</v>
      </c>
      <c r="K787" s="261">
        <f>IFERROR(IF(-SUM(K$20:K786)+K$15&lt;0.000001,0,IF($C787&gt;='H-32A-WP06 - Debt Service'!I$24,'H-32A-WP06 - Debt Service'!I$27/12,0)),"-")</f>
        <v>0</v>
      </c>
      <c r="L787" s="261">
        <f>IFERROR(IF(-SUM(L$20:L786)+L$15&lt;0.000001,0,IF($C787&gt;='H-32A-WP06 - Debt Service'!J$24,'H-32A-WP06 - Debt Service'!J$27/12,0)),"-")</f>
        <v>0</v>
      </c>
      <c r="M787" s="261">
        <f>IFERROR(IF(-SUM(M$20:M786)+M$15&lt;0.000001,0,IF($C787&gt;='H-32A-WP06 - Debt Service'!K$24,'H-32A-WP06 - Debt Service'!K$27/12,0)),"-")</f>
        <v>0</v>
      </c>
      <c r="N787" s="261"/>
      <c r="O787" s="261"/>
      <c r="P787" s="261">
        <f>IFERROR(IF(-SUM(P$20:P786)+P$15&lt;0.000001,0,IF($C787&gt;='H-32A-WP06 - Debt Service'!M$24,'H-32A-WP06 - Debt Service'!M$27/12,0)),"-")</f>
        <v>0</v>
      </c>
      <c r="Q787" s="261">
        <f>IFERROR(IF(-SUM(Q$20:Q786)+Q$15&lt;0.000001,0,IF($C787&gt;='H-32A-WP06 - Debt Service'!L$24,'H-32A-WP06 - Debt Service'!L$27/12,0)),"-")</f>
        <v>0</v>
      </c>
      <c r="R787" s="261">
        <f>IFERROR(IF(-SUM(R$20:R786)+R$15&lt;0.000001,0,IF($C787&gt;='H-32A-WP06 - Debt Service'!S$24,'H-32A-WP06 - Debt Service'!S$27/12,0)),"-")</f>
        <v>0</v>
      </c>
      <c r="S787" s="261">
        <f>IFERROR(IF(-SUM(S$20:S786)+S$15&lt;0.000001,0,IF($C787&gt;='H-32A-WP06 - Debt Service'!O$24,'H-32A-WP06 - Debt Service'!O$27/12,0)),"-")</f>
        <v>0</v>
      </c>
      <c r="T787" s="261">
        <f>IFERROR(IF(-SUM(T$20:T786)+T$15&lt;0.000001,0,IF($C787&gt;='H-32A-WP06 - Debt Service'!#REF!,'H-32A-WP06 - Debt Service'!#REF!/12,0)),"-")</f>
        <v>0</v>
      </c>
      <c r="U787" s="261">
        <f>IFERROR(IF(-SUM(U$20:U786)+U$15&lt;0.000001,0,IF($C787&gt;='H-32A-WP06 - Debt Service'!T$24,'H-32A-WP06 - Debt Service'!T$27/12,0)),"-")</f>
        <v>0</v>
      </c>
      <c r="V787" s="261">
        <f>IFERROR(IF(-SUM(V$20:V786)+V$15&lt;0.000001,0,IF($C787&gt;='H-32A-WP06 - Debt Service'!N$24,'H-32A-WP06 - Debt Service'!N$27/12,0)),"-")</f>
        <v>0</v>
      </c>
      <c r="W787" s="261">
        <f>IFERROR(IF(-SUM(W$20:W786)+W$15&lt;0.000001,0,IF($C787&gt;='H-32A-WP06 - Debt Service'!Q$24,'H-32A-WP06 - Debt Service'!Q$27/12,0)),"-")</f>
        <v>0</v>
      </c>
      <c r="X787" s="261">
        <f>IFERROR(IF(-SUM(X$20:X786)+X$15&lt;0.000001,0,IF($C787&gt;='H-32A-WP06 - Debt Service'!T$24,'H-32A-WP06 - Debt Service'!T$27/12,0)),"-")</f>
        <v>0</v>
      </c>
      <c r="Y787" s="261">
        <f>IFERROR(IF(-SUM(Y$20:Y786)+Y$15&lt;0.000001,0,IF($C787&gt;='H-32A-WP06 - Debt Service'!#REF!,'H-32A-WP06 - Debt Service'!#REF!/12,0)),"-")</f>
        <v>0</v>
      </c>
      <c r="Z787" s="261">
        <f>IFERROR(IF(-SUM(Z$20:Z786)+Z$15&lt;0.000001,0,IF($C787&gt;='H-32A-WP06 - Debt Service'!S$24,'H-32A-WP06 - Debt Service'!S$27/12,0)),"-")</f>
        <v>0</v>
      </c>
      <c r="AA787" s="261">
        <f>IFERROR(IF(-SUM(AA$20:AA786)+AA$15&lt;0.000001,0,IF($C787&gt;='H-32A-WP06 - Debt Service'!R$24,'H-32A-WP06 - Debt Service'!R$27/12,0)),"-")</f>
        <v>0</v>
      </c>
      <c r="AB787" s="261">
        <f>IFERROR(IF(-SUM(AB$20:AB786)+AB$15&lt;0.000001,0,IF($C787&gt;='H-32A-WP06 - Debt Service'!P$24,'H-32A-WP06 - Debt Service'!P$27/12,0)),"-")</f>
        <v>0</v>
      </c>
      <c r="AC787" s="261">
        <f>IFERROR(IF(-SUM(AC$20:AC786)+AC$15&lt;0.000001,0,IF($C787&gt;='H-32A-WP06 - Debt Service'!#REF!,'H-32A-WP06 - Debt Service'!#REF!/12,0)),"-")</f>
        <v>0</v>
      </c>
      <c r="AD787" s="261">
        <f>IFERROR(IF(-SUM(AD$20:AD786)+AD$15&lt;0.000001,0,IF($C787&gt;='H-32A-WP06 - Debt Service'!#REF!,'H-32A-WP06 - Debt Service'!#REF!/12,0)),"-")</f>
        <v>0</v>
      </c>
      <c r="AE787" s="261">
        <f>IFERROR(IF(-SUM(AE$20:AE786)+AE$15&lt;0.000001,0,IF($C787&gt;='H-32A-WP06 - Debt Service'!#REF!,'H-32A-WP06 - Debt Service'!#REF!/12,0)),"-")</f>
        <v>0</v>
      </c>
      <c r="AF787" s="261">
        <f>IFERROR(IF(-SUM(AF$20:AF786)+AF$15&lt;0.000001,0,IF($C787&gt;='H-32A-WP06 - Debt Service'!#REF!,'H-32A-WP06 - Debt Service'!#REF!/12,0)),"-")</f>
        <v>0</v>
      </c>
      <c r="AH787" s="252">
        <f t="shared" si="48"/>
        <v>2082</v>
      </c>
      <c r="AI787" s="273">
        <f t="shared" si="50"/>
        <v>66811</v>
      </c>
      <c r="AJ787" s="273"/>
      <c r="AK787" s="261" t="str">
        <f>IFERROR(IF(-SUM(AK$20:AK786)+AK$15&lt;0.000001,0,IF($C787&gt;='H-32A-WP06 - Debt Service'!AH$24,'H-32A-WP06 - Debt Service'!AH$27/12,0)),"-")</f>
        <v>-</v>
      </c>
      <c r="AL787" s="261">
        <f>IFERROR(IF(-SUM(AL$20:AL786)+AL$15&lt;0.000001,0,IF($C787&gt;='H-32A-WP06 - Debt Service'!AI$24,'H-32A-WP06 - Debt Service'!AI$27/12,0)),"-")</f>
        <v>0</v>
      </c>
      <c r="AM787" s="261">
        <f>IFERROR(IF(-SUM(AM$20:AM786)+AM$15&lt;0.000001,0,IF($C787&gt;='H-32A-WP06 - Debt Service'!AJ$24,'H-32A-WP06 - Debt Service'!AJ$27/12,0)),"-")</f>
        <v>0</v>
      </c>
      <c r="AN787" s="261">
        <f>IFERROR(IF(-SUM(AN$20:AN786)+AN$15&lt;0.000001,0,IF($C787&gt;='H-32A-WP06 - Debt Service'!AK$24,'H-32A-WP06 - Debt Service'!AK$27/12,0)),"-")</f>
        <v>0</v>
      </c>
      <c r="AO787" s="261">
        <f>IFERROR(IF(-SUM(AO$20:AO786)+AO$15&lt;0.000001,0,IF($C787&gt;='H-32A-WP06 - Debt Service'!AL$24,'H-32A-WP06 - Debt Service'!AL$27/12,0)),"-")</f>
        <v>0</v>
      </c>
      <c r="AP787" s="261">
        <f>IFERROR(IF(-SUM(AP$20:AP786)+AP$15&lt;0.000001,0,IF($C787&gt;='H-32A-WP06 - Debt Service'!AM$24,'H-32A-WP06 - Debt Service'!AM$27/12,0)),"-")</f>
        <v>0</v>
      </c>
      <c r="AQ787" s="261">
        <f>IFERROR(IF(-SUM(AQ$20:AQ786)+AQ$15&lt;0.000001,0,IF($C787&gt;='H-32A-WP06 - Debt Service'!AN$24,'H-32A-WP06 - Debt Service'!AN$27/12,0)),"-")</f>
        <v>0</v>
      </c>
      <c r="AR787" s="261">
        <f>IFERROR(IF(-SUM(AR$20:AR786)+AR$15&lt;0.000001,0,IF($C787&gt;='H-32A-WP06 - Debt Service'!AO$24,'H-32A-WP06 - Debt Service'!AO$27/12,0)),"-")</f>
        <v>0</v>
      </c>
      <c r="AS787" s="261">
        <f>IFERROR(IF(-SUM(AS$20:AS786)+AS$15&lt;0.000001,0,IF($C787&gt;='H-32A-WP06 - Debt Service'!AP$24,'H-32A-WP06 - Debt Service'!AP$27/12,0)),"-")</f>
        <v>0</v>
      </c>
      <c r="AT787" s="261">
        <f>IFERROR(IF(-SUM(AT$20:AT786)+AT$15&lt;0.000001,0,IF($C787&gt;='H-32A-WP06 - Debt Service'!AQ$24,'H-32A-WP06 - Debt Service'!AQ$27/12,0)),"-")</f>
        <v>0</v>
      </c>
    </row>
    <row r="788" spans="2:46" x14ac:dyDescent="0.35">
      <c r="B788" s="252">
        <f t="shared" si="47"/>
        <v>2083</v>
      </c>
      <c r="C788" s="273">
        <f t="shared" si="49"/>
        <v>66842</v>
      </c>
      <c r="D788" s="273"/>
      <c r="E788" s="261">
        <f>IFERROR(IF(-SUM(E$20:E787)+E$15&lt;0.000001,0,IF($C788&gt;='H-32A-WP06 - Debt Service'!C$24,'H-32A-WP06 - Debt Service'!C$27/12,0)),"-")</f>
        <v>0</v>
      </c>
      <c r="F788" s="261">
        <f>IFERROR(IF(-SUM(F$20:F787)+F$15&lt;0.000001,0,IF($C788&gt;='H-32A-WP06 - Debt Service'!D$24,'H-32A-WP06 - Debt Service'!D$27/12,0)),"-")</f>
        <v>0</v>
      </c>
      <c r="G788" s="261">
        <f>IFERROR(IF(-SUM(G$20:G787)+G$15&lt;0.000001,0,IF($C788&gt;='H-32A-WP06 - Debt Service'!E$24,'H-32A-WP06 - Debt Service'!E$27/12,0)),"-")</f>
        <v>0</v>
      </c>
      <c r="H788" s="261">
        <f>IFERROR(IF(-SUM(H$20:H787)+H$15&lt;0.000001,0,IF($C788&gt;='H-32A-WP06 - Debt Service'!F$24,'H-32A-WP06 - Debt Service'!F$27/12,0)),"-")</f>
        <v>0</v>
      </c>
      <c r="I788" s="261">
        <f>IFERROR(IF(-SUM(I$20:I787)+I$15&lt;0.000001,0,IF($C788&gt;='H-32A-WP06 - Debt Service'!G$24,'H-32A-WP06 - Debt Service'!G$27/12,0)),"-")</f>
        <v>0</v>
      </c>
      <c r="J788" s="261">
        <f>IFERROR(IF(-SUM(J$20:J787)+J$15&lt;0.000001,0,IF($C788&gt;='H-32A-WP06 - Debt Service'!H$24,'H-32A-WP06 - Debt Service'!H$27/12,0)),"-")</f>
        <v>0</v>
      </c>
      <c r="K788" s="261">
        <f>IFERROR(IF(-SUM(K$20:K787)+K$15&lt;0.000001,0,IF($C788&gt;='H-32A-WP06 - Debt Service'!I$24,'H-32A-WP06 - Debt Service'!I$27/12,0)),"-")</f>
        <v>0</v>
      </c>
      <c r="L788" s="261">
        <f>IFERROR(IF(-SUM(L$20:L787)+L$15&lt;0.000001,0,IF($C788&gt;='H-32A-WP06 - Debt Service'!J$24,'H-32A-WP06 - Debt Service'!J$27/12,0)),"-")</f>
        <v>0</v>
      </c>
      <c r="M788" s="261">
        <f>IFERROR(IF(-SUM(M$20:M787)+M$15&lt;0.000001,0,IF($C788&gt;='H-32A-WP06 - Debt Service'!K$24,'H-32A-WP06 - Debt Service'!K$27/12,0)),"-")</f>
        <v>0</v>
      </c>
      <c r="N788" s="261"/>
      <c r="O788" s="261"/>
      <c r="P788" s="261">
        <f>IFERROR(IF(-SUM(P$20:P787)+P$15&lt;0.000001,0,IF($C788&gt;='H-32A-WP06 - Debt Service'!M$24,'H-32A-WP06 - Debt Service'!M$27/12,0)),"-")</f>
        <v>0</v>
      </c>
      <c r="Q788" s="261">
        <f>IFERROR(IF(-SUM(Q$20:Q787)+Q$15&lt;0.000001,0,IF($C788&gt;='H-32A-WP06 - Debt Service'!L$24,'H-32A-WP06 - Debt Service'!L$27/12,0)),"-")</f>
        <v>0</v>
      </c>
      <c r="R788" s="261">
        <f>IFERROR(IF(-SUM(R$20:R787)+R$15&lt;0.000001,0,IF($C788&gt;='H-32A-WP06 - Debt Service'!S$24,'H-32A-WP06 - Debt Service'!S$27/12,0)),"-")</f>
        <v>0</v>
      </c>
      <c r="S788" s="261">
        <f>IFERROR(IF(-SUM(S$20:S787)+S$15&lt;0.000001,0,IF($C788&gt;='H-32A-WP06 - Debt Service'!O$24,'H-32A-WP06 - Debt Service'!O$27/12,0)),"-")</f>
        <v>0</v>
      </c>
      <c r="T788" s="261">
        <f>IFERROR(IF(-SUM(T$20:T787)+T$15&lt;0.000001,0,IF($C788&gt;='H-32A-WP06 - Debt Service'!#REF!,'H-32A-WP06 - Debt Service'!#REF!/12,0)),"-")</f>
        <v>0</v>
      </c>
      <c r="U788" s="261">
        <f>IFERROR(IF(-SUM(U$20:U787)+U$15&lt;0.000001,0,IF($C788&gt;='H-32A-WP06 - Debt Service'!T$24,'H-32A-WP06 - Debt Service'!T$27/12,0)),"-")</f>
        <v>0</v>
      </c>
      <c r="V788" s="261">
        <f>IFERROR(IF(-SUM(V$20:V787)+V$15&lt;0.000001,0,IF($C788&gt;='H-32A-WP06 - Debt Service'!N$24,'H-32A-WP06 - Debt Service'!N$27/12,0)),"-")</f>
        <v>0</v>
      </c>
      <c r="W788" s="261">
        <f>IFERROR(IF(-SUM(W$20:W787)+W$15&lt;0.000001,0,IF($C788&gt;='H-32A-WP06 - Debt Service'!Q$24,'H-32A-WP06 - Debt Service'!Q$27/12,0)),"-")</f>
        <v>0</v>
      </c>
      <c r="X788" s="261">
        <f>IFERROR(IF(-SUM(X$20:X787)+X$15&lt;0.000001,0,IF($C788&gt;='H-32A-WP06 - Debt Service'!T$24,'H-32A-WP06 - Debt Service'!T$27/12,0)),"-")</f>
        <v>0</v>
      </c>
      <c r="Y788" s="261">
        <f>IFERROR(IF(-SUM(Y$20:Y787)+Y$15&lt;0.000001,0,IF($C788&gt;='H-32A-WP06 - Debt Service'!#REF!,'H-32A-WP06 - Debt Service'!#REF!/12,0)),"-")</f>
        <v>0</v>
      </c>
      <c r="Z788" s="261">
        <f>IFERROR(IF(-SUM(Z$20:Z787)+Z$15&lt;0.000001,0,IF($C788&gt;='H-32A-WP06 - Debt Service'!S$24,'H-32A-WP06 - Debt Service'!S$27/12,0)),"-")</f>
        <v>0</v>
      </c>
      <c r="AA788" s="261">
        <f>IFERROR(IF(-SUM(AA$20:AA787)+AA$15&lt;0.000001,0,IF($C788&gt;='H-32A-WP06 - Debt Service'!R$24,'H-32A-WP06 - Debt Service'!R$27/12,0)),"-")</f>
        <v>0</v>
      </c>
      <c r="AB788" s="261">
        <f>IFERROR(IF(-SUM(AB$20:AB787)+AB$15&lt;0.000001,0,IF($C788&gt;='H-32A-WP06 - Debt Service'!P$24,'H-32A-WP06 - Debt Service'!P$27/12,0)),"-")</f>
        <v>0</v>
      </c>
      <c r="AC788" s="261">
        <f>IFERROR(IF(-SUM(AC$20:AC787)+AC$15&lt;0.000001,0,IF($C788&gt;='H-32A-WP06 - Debt Service'!#REF!,'H-32A-WP06 - Debt Service'!#REF!/12,0)),"-")</f>
        <v>0</v>
      </c>
      <c r="AD788" s="261">
        <f>IFERROR(IF(-SUM(AD$20:AD787)+AD$15&lt;0.000001,0,IF($C788&gt;='H-32A-WP06 - Debt Service'!#REF!,'H-32A-WP06 - Debt Service'!#REF!/12,0)),"-")</f>
        <v>0</v>
      </c>
      <c r="AE788" s="261">
        <f>IFERROR(IF(-SUM(AE$20:AE787)+AE$15&lt;0.000001,0,IF($C788&gt;='H-32A-WP06 - Debt Service'!#REF!,'H-32A-WP06 - Debt Service'!#REF!/12,0)),"-")</f>
        <v>0</v>
      </c>
      <c r="AF788" s="261">
        <f>IFERROR(IF(-SUM(AF$20:AF787)+AF$15&lt;0.000001,0,IF($C788&gt;='H-32A-WP06 - Debt Service'!#REF!,'H-32A-WP06 - Debt Service'!#REF!/12,0)),"-")</f>
        <v>0</v>
      </c>
      <c r="AH788" s="252">
        <f t="shared" si="48"/>
        <v>2083</v>
      </c>
      <c r="AI788" s="273">
        <f t="shared" si="50"/>
        <v>66842</v>
      </c>
      <c r="AJ788" s="273"/>
      <c r="AK788" s="261" t="str">
        <f>IFERROR(IF(-SUM(AK$20:AK787)+AK$15&lt;0.000001,0,IF($C788&gt;='H-32A-WP06 - Debt Service'!AH$24,'H-32A-WP06 - Debt Service'!AH$27/12,0)),"-")</f>
        <v>-</v>
      </c>
      <c r="AL788" s="261">
        <f>IFERROR(IF(-SUM(AL$20:AL787)+AL$15&lt;0.000001,0,IF($C788&gt;='H-32A-WP06 - Debt Service'!AI$24,'H-32A-WP06 - Debt Service'!AI$27/12,0)),"-")</f>
        <v>0</v>
      </c>
      <c r="AM788" s="261">
        <f>IFERROR(IF(-SUM(AM$20:AM787)+AM$15&lt;0.000001,0,IF($C788&gt;='H-32A-WP06 - Debt Service'!AJ$24,'H-32A-WP06 - Debt Service'!AJ$27/12,0)),"-")</f>
        <v>0</v>
      </c>
      <c r="AN788" s="261">
        <f>IFERROR(IF(-SUM(AN$20:AN787)+AN$15&lt;0.000001,0,IF($C788&gt;='H-32A-WP06 - Debt Service'!AK$24,'H-32A-WP06 - Debt Service'!AK$27/12,0)),"-")</f>
        <v>0</v>
      </c>
      <c r="AO788" s="261">
        <f>IFERROR(IF(-SUM(AO$20:AO787)+AO$15&lt;0.000001,0,IF($C788&gt;='H-32A-WP06 - Debt Service'!AL$24,'H-32A-WP06 - Debt Service'!AL$27/12,0)),"-")</f>
        <v>0</v>
      </c>
      <c r="AP788" s="261">
        <f>IFERROR(IF(-SUM(AP$20:AP787)+AP$15&lt;0.000001,0,IF($C788&gt;='H-32A-WP06 - Debt Service'!AM$24,'H-32A-WP06 - Debt Service'!AM$27/12,0)),"-")</f>
        <v>0</v>
      </c>
      <c r="AQ788" s="261">
        <f>IFERROR(IF(-SUM(AQ$20:AQ787)+AQ$15&lt;0.000001,0,IF($C788&gt;='H-32A-WP06 - Debt Service'!AN$24,'H-32A-WP06 - Debt Service'!AN$27/12,0)),"-")</f>
        <v>0</v>
      </c>
      <c r="AR788" s="261">
        <f>IFERROR(IF(-SUM(AR$20:AR787)+AR$15&lt;0.000001,0,IF($C788&gt;='H-32A-WP06 - Debt Service'!AO$24,'H-32A-WP06 - Debt Service'!AO$27/12,0)),"-")</f>
        <v>0</v>
      </c>
      <c r="AS788" s="261">
        <f>IFERROR(IF(-SUM(AS$20:AS787)+AS$15&lt;0.000001,0,IF($C788&gt;='H-32A-WP06 - Debt Service'!AP$24,'H-32A-WP06 - Debt Service'!AP$27/12,0)),"-")</f>
        <v>0</v>
      </c>
      <c r="AT788" s="261">
        <f>IFERROR(IF(-SUM(AT$20:AT787)+AT$15&lt;0.000001,0,IF($C788&gt;='H-32A-WP06 - Debt Service'!AQ$24,'H-32A-WP06 - Debt Service'!AQ$27/12,0)),"-")</f>
        <v>0</v>
      </c>
    </row>
    <row r="789" spans="2:46" x14ac:dyDescent="0.35">
      <c r="B789" s="252">
        <f t="shared" ref="B789:B852" si="51">YEAR(C789)</f>
        <v>2083</v>
      </c>
      <c r="C789" s="273">
        <f t="shared" si="49"/>
        <v>66873</v>
      </c>
      <c r="D789" s="273"/>
      <c r="E789" s="261">
        <f>IFERROR(IF(-SUM(E$20:E788)+E$15&lt;0.000001,0,IF($C789&gt;='H-32A-WP06 - Debt Service'!C$24,'H-32A-WP06 - Debt Service'!C$27/12,0)),"-")</f>
        <v>0</v>
      </c>
      <c r="F789" s="261">
        <f>IFERROR(IF(-SUM(F$20:F788)+F$15&lt;0.000001,0,IF($C789&gt;='H-32A-WP06 - Debt Service'!D$24,'H-32A-WP06 - Debt Service'!D$27/12,0)),"-")</f>
        <v>0</v>
      </c>
      <c r="G789" s="261">
        <f>IFERROR(IF(-SUM(G$20:G788)+G$15&lt;0.000001,0,IF($C789&gt;='H-32A-WP06 - Debt Service'!E$24,'H-32A-WP06 - Debt Service'!E$27/12,0)),"-")</f>
        <v>0</v>
      </c>
      <c r="H789" s="261">
        <f>IFERROR(IF(-SUM(H$20:H788)+H$15&lt;0.000001,0,IF($C789&gt;='H-32A-WP06 - Debt Service'!F$24,'H-32A-WP06 - Debt Service'!F$27/12,0)),"-")</f>
        <v>0</v>
      </c>
      <c r="I789" s="261">
        <f>IFERROR(IF(-SUM(I$20:I788)+I$15&lt;0.000001,0,IF($C789&gt;='H-32A-WP06 - Debt Service'!G$24,'H-32A-WP06 - Debt Service'!G$27/12,0)),"-")</f>
        <v>0</v>
      </c>
      <c r="J789" s="261">
        <f>IFERROR(IF(-SUM(J$20:J788)+J$15&lt;0.000001,0,IF($C789&gt;='H-32A-WP06 - Debt Service'!H$24,'H-32A-WP06 - Debt Service'!H$27/12,0)),"-")</f>
        <v>0</v>
      </c>
      <c r="K789" s="261">
        <f>IFERROR(IF(-SUM(K$20:K788)+K$15&lt;0.000001,0,IF($C789&gt;='H-32A-WP06 - Debt Service'!I$24,'H-32A-WP06 - Debt Service'!I$27/12,0)),"-")</f>
        <v>0</v>
      </c>
      <c r="L789" s="261">
        <f>IFERROR(IF(-SUM(L$20:L788)+L$15&lt;0.000001,0,IF($C789&gt;='H-32A-WP06 - Debt Service'!J$24,'H-32A-WP06 - Debt Service'!J$27/12,0)),"-")</f>
        <v>0</v>
      </c>
      <c r="M789" s="261">
        <f>IFERROR(IF(-SUM(M$20:M788)+M$15&lt;0.000001,0,IF($C789&gt;='H-32A-WP06 - Debt Service'!K$24,'H-32A-WP06 - Debt Service'!K$27/12,0)),"-")</f>
        <v>0</v>
      </c>
      <c r="N789" s="261"/>
      <c r="O789" s="261"/>
      <c r="P789" s="261">
        <f>IFERROR(IF(-SUM(P$20:P788)+P$15&lt;0.000001,0,IF($C789&gt;='H-32A-WP06 - Debt Service'!M$24,'H-32A-WP06 - Debt Service'!M$27/12,0)),"-")</f>
        <v>0</v>
      </c>
      <c r="Q789" s="261">
        <f>IFERROR(IF(-SUM(Q$20:Q788)+Q$15&lt;0.000001,0,IF($C789&gt;='H-32A-WP06 - Debt Service'!L$24,'H-32A-WP06 - Debt Service'!L$27/12,0)),"-")</f>
        <v>0</v>
      </c>
      <c r="R789" s="261">
        <f>IFERROR(IF(-SUM(R$20:R788)+R$15&lt;0.000001,0,IF($C789&gt;='H-32A-WP06 - Debt Service'!S$24,'H-32A-WP06 - Debt Service'!S$27/12,0)),"-")</f>
        <v>0</v>
      </c>
      <c r="S789" s="261">
        <f>IFERROR(IF(-SUM(S$20:S788)+S$15&lt;0.000001,0,IF($C789&gt;='H-32A-WP06 - Debt Service'!O$24,'H-32A-WP06 - Debt Service'!O$27/12,0)),"-")</f>
        <v>0</v>
      </c>
      <c r="T789" s="261">
        <f>IFERROR(IF(-SUM(T$20:T788)+T$15&lt;0.000001,0,IF($C789&gt;='H-32A-WP06 - Debt Service'!#REF!,'H-32A-WP06 - Debt Service'!#REF!/12,0)),"-")</f>
        <v>0</v>
      </c>
      <c r="U789" s="261">
        <f>IFERROR(IF(-SUM(U$20:U788)+U$15&lt;0.000001,0,IF($C789&gt;='H-32A-WP06 - Debt Service'!T$24,'H-32A-WP06 - Debt Service'!T$27/12,0)),"-")</f>
        <v>0</v>
      </c>
      <c r="V789" s="261">
        <f>IFERROR(IF(-SUM(V$20:V788)+V$15&lt;0.000001,0,IF($C789&gt;='H-32A-WP06 - Debt Service'!N$24,'H-32A-WP06 - Debt Service'!N$27/12,0)),"-")</f>
        <v>0</v>
      </c>
      <c r="W789" s="261">
        <f>IFERROR(IF(-SUM(W$20:W788)+W$15&lt;0.000001,0,IF($C789&gt;='H-32A-WP06 - Debt Service'!Q$24,'H-32A-WP06 - Debt Service'!Q$27/12,0)),"-")</f>
        <v>0</v>
      </c>
      <c r="X789" s="261">
        <f>IFERROR(IF(-SUM(X$20:X788)+X$15&lt;0.000001,0,IF($C789&gt;='H-32A-WP06 - Debt Service'!T$24,'H-32A-WP06 - Debt Service'!T$27/12,0)),"-")</f>
        <v>0</v>
      </c>
      <c r="Y789" s="261">
        <f>IFERROR(IF(-SUM(Y$20:Y788)+Y$15&lt;0.000001,0,IF($C789&gt;='H-32A-WP06 - Debt Service'!#REF!,'H-32A-WP06 - Debt Service'!#REF!/12,0)),"-")</f>
        <v>0</v>
      </c>
      <c r="Z789" s="261">
        <f>IFERROR(IF(-SUM(Z$20:Z788)+Z$15&lt;0.000001,0,IF($C789&gt;='H-32A-WP06 - Debt Service'!S$24,'H-32A-WP06 - Debt Service'!S$27/12,0)),"-")</f>
        <v>0</v>
      </c>
      <c r="AA789" s="261">
        <f>IFERROR(IF(-SUM(AA$20:AA788)+AA$15&lt;0.000001,0,IF($C789&gt;='H-32A-WP06 - Debt Service'!R$24,'H-32A-WP06 - Debt Service'!R$27/12,0)),"-")</f>
        <v>0</v>
      </c>
      <c r="AB789" s="261">
        <f>IFERROR(IF(-SUM(AB$20:AB788)+AB$15&lt;0.000001,0,IF($C789&gt;='H-32A-WP06 - Debt Service'!P$24,'H-32A-WP06 - Debt Service'!P$27/12,0)),"-")</f>
        <v>0</v>
      </c>
      <c r="AC789" s="261">
        <f>IFERROR(IF(-SUM(AC$20:AC788)+AC$15&lt;0.000001,0,IF($C789&gt;='H-32A-WP06 - Debt Service'!#REF!,'H-32A-WP06 - Debt Service'!#REF!/12,0)),"-")</f>
        <v>0</v>
      </c>
      <c r="AD789" s="261">
        <f>IFERROR(IF(-SUM(AD$20:AD788)+AD$15&lt;0.000001,0,IF($C789&gt;='H-32A-WP06 - Debt Service'!#REF!,'H-32A-WP06 - Debt Service'!#REF!/12,0)),"-")</f>
        <v>0</v>
      </c>
      <c r="AE789" s="261">
        <f>IFERROR(IF(-SUM(AE$20:AE788)+AE$15&lt;0.000001,0,IF($C789&gt;='H-32A-WP06 - Debt Service'!#REF!,'H-32A-WP06 - Debt Service'!#REF!/12,0)),"-")</f>
        <v>0</v>
      </c>
      <c r="AF789" s="261">
        <f>IFERROR(IF(-SUM(AF$20:AF788)+AF$15&lt;0.000001,0,IF($C789&gt;='H-32A-WP06 - Debt Service'!#REF!,'H-32A-WP06 - Debt Service'!#REF!/12,0)),"-")</f>
        <v>0</v>
      </c>
      <c r="AH789" s="252">
        <f t="shared" ref="AH789:AH852" si="52">YEAR(AI789)</f>
        <v>2083</v>
      </c>
      <c r="AI789" s="273">
        <f t="shared" si="50"/>
        <v>66873</v>
      </c>
      <c r="AJ789" s="273"/>
      <c r="AK789" s="261" t="str">
        <f>IFERROR(IF(-SUM(AK$20:AK788)+AK$15&lt;0.000001,0,IF($C789&gt;='H-32A-WP06 - Debt Service'!AH$24,'H-32A-WP06 - Debt Service'!AH$27/12,0)),"-")</f>
        <v>-</v>
      </c>
      <c r="AL789" s="261">
        <f>IFERROR(IF(-SUM(AL$20:AL788)+AL$15&lt;0.000001,0,IF($C789&gt;='H-32A-WP06 - Debt Service'!AI$24,'H-32A-WP06 - Debt Service'!AI$27/12,0)),"-")</f>
        <v>0</v>
      </c>
      <c r="AM789" s="261">
        <f>IFERROR(IF(-SUM(AM$20:AM788)+AM$15&lt;0.000001,0,IF($C789&gt;='H-32A-WP06 - Debt Service'!AJ$24,'H-32A-WP06 - Debt Service'!AJ$27/12,0)),"-")</f>
        <v>0</v>
      </c>
      <c r="AN789" s="261">
        <f>IFERROR(IF(-SUM(AN$20:AN788)+AN$15&lt;0.000001,0,IF($C789&gt;='H-32A-WP06 - Debt Service'!AK$24,'H-32A-WP06 - Debt Service'!AK$27/12,0)),"-")</f>
        <v>0</v>
      </c>
      <c r="AO789" s="261">
        <f>IFERROR(IF(-SUM(AO$20:AO788)+AO$15&lt;0.000001,0,IF($C789&gt;='H-32A-WP06 - Debt Service'!AL$24,'H-32A-WP06 - Debt Service'!AL$27/12,0)),"-")</f>
        <v>0</v>
      </c>
      <c r="AP789" s="261">
        <f>IFERROR(IF(-SUM(AP$20:AP788)+AP$15&lt;0.000001,0,IF($C789&gt;='H-32A-WP06 - Debt Service'!AM$24,'H-32A-WP06 - Debt Service'!AM$27/12,0)),"-")</f>
        <v>0</v>
      </c>
      <c r="AQ789" s="261">
        <f>IFERROR(IF(-SUM(AQ$20:AQ788)+AQ$15&lt;0.000001,0,IF($C789&gt;='H-32A-WP06 - Debt Service'!AN$24,'H-32A-WP06 - Debt Service'!AN$27/12,0)),"-")</f>
        <v>0</v>
      </c>
      <c r="AR789" s="261">
        <f>IFERROR(IF(-SUM(AR$20:AR788)+AR$15&lt;0.000001,0,IF($C789&gt;='H-32A-WP06 - Debt Service'!AO$24,'H-32A-WP06 - Debt Service'!AO$27/12,0)),"-")</f>
        <v>0</v>
      </c>
      <c r="AS789" s="261">
        <f>IFERROR(IF(-SUM(AS$20:AS788)+AS$15&lt;0.000001,0,IF($C789&gt;='H-32A-WP06 - Debt Service'!AP$24,'H-32A-WP06 - Debt Service'!AP$27/12,0)),"-")</f>
        <v>0</v>
      </c>
      <c r="AT789" s="261">
        <f>IFERROR(IF(-SUM(AT$20:AT788)+AT$15&lt;0.000001,0,IF($C789&gt;='H-32A-WP06 - Debt Service'!AQ$24,'H-32A-WP06 - Debt Service'!AQ$27/12,0)),"-")</f>
        <v>0</v>
      </c>
    </row>
    <row r="790" spans="2:46" x14ac:dyDescent="0.35">
      <c r="B790" s="252">
        <f t="shared" si="51"/>
        <v>2083</v>
      </c>
      <c r="C790" s="273">
        <f t="shared" ref="C790:C853" si="53">EOMONTH(C789,0)+1</f>
        <v>66901</v>
      </c>
      <c r="D790" s="273"/>
      <c r="E790" s="261">
        <f>IFERROR(IF(-SUM(E$20:E789)+E$15&lt;0.000001,0,IF($C790&gt;='H-32A-WP06 - Debt Service'!C$24,'H-32A-WP06 - Debt Service'!C$27/12,0)),"-")</f>
        <v>0</v>
      </c>
      <c r="F790" s="261">
        <f>IFERROR(IF(-SUM(F$20:F789)+F$15&lt;0.000001,0,IF($C790&gt;='H-32A-WP06 - Debt Service'!D$24,'H-32A-WP06 - Debt Service'!D$27/12,0)),"-")</f>
        <v>0</v>
      </c>
      <c r="G790" s="261">
        <f>IFERROR(IF(-SUM(G$20:G789)+G$15&lt;0.000001,0,IF($C790&gt;='H-32A-WP06 - Debt Service'!E$24,'H-32A-WP06 - Debt Service'!E$27/12,0)),"-")</f>
        <v>0</v>
      </c>
      <c r="H790" s="261">
        <f>IFERROR(IF(-SUM(H$20:H789)+H$15&lt;0.000001,0,IF($C790&gt;='H-32A-WP06 - Debt Service'!F$24,'H-32A-WP06 - Debt Service'!F$27/12,0)),"-")</f>
        <v>0</v>
      </c>
      <c r="I790" s="261">
        <f>IFERROR(IF(-SUM(I$20:I789)+I$15&lt;0.000001,0,IF($C790&gt;='H-32A-WP06 - Debt Service'!G$24,'H-32A-WP06 - Debt Service'!G$27/12,0)),"-")</f>
        <v>0</v>
      </c>
      <c r="J790" s="261">
        <f>IFERROR(IF(-SUM(J$20:J789)+J$15&lt;0.000001,0,IF($C790&gt;='H-32A-WP06 - Debt Service'!H$24,'H-32A-WP06 - Debt Service'!H$27/12,0)),"-")</f>
        <v>0</v>
      </c>
      <c r="K790" s="261">
        <f>IFERROR(IF(-SUM(K$20:K789)+K$15&lt;0.000001,0,IF($C790&gt;='H-32A-WP06 - Debt Service'!I$24,'H-32A-WP06 - Debt Service'!I$27/12,0)),"-")</f>
        <v>0</v>
      </c>
      <c r="L790" s="261">
        <f>IFERROR(IF(-SUM(L$20:L789)+L$15&lt;0.000001,0,IF($C790&gt;='H-32A-WP06 - Debt Service'!J$24,'H-32A-WP06 - Debt Service'!J$27/12,0)),"-")</f>
        <v>0</v>
      </c>
      <c r="M790" s="261">
        <f>IFERROR(IF(-SUM(M$20:M789)+M$15&lt;0.000001,0,IF($C790&gt;='H-32A-WP06 - Debt Service'!K$24,'H-32A-WP06 - Debt Service'!K$27/12,0)),"-")</f>
        <v>0</v>
      </c>
      <c r="N790" s="261"/>
      <c r="O790" s="261"/>
      <c r="P790" s="261">
        <f>IFERROR(IF(-SUM(P$20:P789)+P$15&lt;0.000001,0,IF($C790&gt;='H-32A-WP06 - Debt Service'!M$24,'H-32A-WP06 - Debt Service'!M$27/12,0)),"-")</f>
        <v>0</v>
      </c>
      <c r="Q790" s="261">
        <f>IFERROR(IF(-SUM(Q$20:Q789)+Q$15&lt;0.000001,0,IF($C790&gt;='H-32A-WP06 - Debt Service'!L$24,'H-32A-WP06 - Debt Service'!L$27/12,0)),"-")</f>
        <v>0</v>
      </c>
      <c r="R790" s="261">
        <f>IFERROR(IF(-SUM(R$20:R789)+R$15&lt;0.000001,0,IF($C790&gt;='H-32A-WP06 - Debt Service'!S$24,'H-32A-WP06 - Debt Service'!S$27/12,0)),"-")</f>
        <v>0</v>
      </c>
      <c r="S790" s="261">
        <f>IFERROR(IF(-SUM(S$20:S789)+S$15&lt;0.000001,0,IF($C790&gt;='H-32A-WP06 - Debt Service'!O$24,'H-32A-WP06 - Debt Service'!O$27/12,0)),"-")</f>
        <v>0</v>
      </c>
      <c r="T790" s="261">
        <f>IFERROR(IF(-SUM(T$20:T789)+T$15&lt;0.000001,0,IF($C790&gt;='H-32A-WP06 - Debt Service'!#REF!,'H-32A-WP06 - Debt Service'!#REF!/12,0)),"-")</f>
        <v>0</v>
      </c>
      <c r="U790" s="261">
        <f>IFERROR(IF(-SUM(U$20:U789)+U$15&lt;0.000001,0,IF($C790&gt;='H-32A-WP06 - Debt Service'!T$24,'H-32A-WP06 - Debt Service'!T$27/12,0)),"-")</f>
        <v>0</v>
      </c>
      <c r="V790" s="261">
        <f>IFERROR(IF(-SUM(V$20:V789)+V$15&lt;0.000001,0,IF($C790&gt;='H-32A-WP06 - Debt Service'!N$24,'H-32A-WP06 - Debt Service'!N$27/12,0)),"-")</f>
        <v>0</v>
      </c>
      <c r="W790" s="261">
        <f>IFERROR(IF(-SUM(W$20:W789)+W$15&lt;0.000001,0,IF($C790&gt;='H-32A-WP06 - Debt Service'!Q$24,'H-32A-WP06 - Debt Service'!Q$27/12,0)),"-")</f>
        <v>0</v>
      </c>
      <c r="X790" s="261">
        <f>IFERROR(IF(-SUM(X$20:X789)+X$15&lt;0.000001,0,IF($C790&gt;='H-32A-WP06 - Debt Service'!T$24,'H-32A-WP06 - Debt Service'!T$27/12,0)),"-")</f>
        <v>0</v>
      </c>
      <c r="Y790" s="261">
        <f>IFERROR(IF(-SUM(Y$20:Y789)+Y$15&lt;0.000001,0,IF($C790&gt;='H-32A-WP06 - Debt Service'!#REF!,'H-32A-WP06 - Debt Service'!#REF!/12,0)),"-")</f>
        <v>0</v>
      </c>
      <c r="Z790" s="261">
        <f>IFERROR(IF(-SUM(Z$20:Z789)+Z$15&lt;0.000001,0,IF($C790&gt;='H-32A-WP06 - Debt Service'!S$24,'H-32A-WP06 - Debt Service'!S$27/12,0)),"-")</f>
        <v>0</v>
      </c>
      <c r="AA790" s="261">
        <f>IFERROR(IF(-SUM(AA$20:AA789)+AA$15&lt;0.000001,0,IF($C790&gt;='H-32A-WP06 - Debt Service'!R$24,'H-32A-WP06 - Debt Service'!R$27/12,0)),"-")</f>
        <v>0</v>
      </c>
      <c r="AB790" s="261">
        <f>IFERROR(IF(-SUM(AB$20:AB789)+AB$15&lt;0.000001,0,IF($C790&gt;='H-32A-WP06 - Debt Service'!P$24,'H-32A-WP06 - Debt Service'!P$27/12,0)),"-")</f>
        <v>0</v>
      </c>
      <c r="AC790" s="261">
        <f>IFERROR(IF(-SUM(AC$20:AC789)+AC$15&lt;0.000001,0,IF($C790&gt;='H-32A-WP06 - Debt Service'!#REF!,'H-32A-WP06 - Debt Service'!#REF!/12,0)),"-")</f>
        <v>0</v>
      </c>
      <c r="AD790" s="261">
        <f>IFERROR(IF(-SUM(AD$20:AD789)+AD$15&lt;0.000001,0,IF($C790&gt;='H-32A-WP06 - Debt Service'!#REF!,'H-32A-WP06 - Debt Service'!#REF!/12,0)),"-")</f>
        <v>0</v>
      </c>
      <c r="AE790" s="261">
        <f>IFERROR(IF(-SUM(AE$20:AE789)+AE$15&lt;0.000001,0,IF($C790&gt;='H-32A-WP06 - Debt Service'!#REF!,'H-32A-WP06 - Debt Service'!#REF!/12,0)),"-")</f>
        <v>0</v>
      </c>
      <c r="AF790" s="261">
        <f>IFERROR(IF(-SUM(AF$20:AF789)+AF$15&lt;0.000001,0,IF($C790&gt;='H-32A-WP06 - Debt Service'!#REF!,'H-32A-WP06 - Debt Service'!#REF!/12,0)),"-")</f>
        <v>0</v>
      </c>
      <c r="AH790" s="252">
        <f t="shared" si="52"/>
        <v>2083</v>
      </c>
      <c r="AI790" s="273">
        <f t="shared" ref="AI790:AI853" si="54">EOMONTH(AI789,0)+1</f>
        <v>66901</v>
      </c>
      <c r="AJ790" s="273"/>
      <c r="AK790" s="261" t="str">
        <f>IFERROR(IF(-SUM(AK$20:AK789)+AK$15&lt;0.000001,0,IF($C790&gt;='H-32A-WP06 - Debt Service'!AH$24,'H-32A-WP06 - Debt Service'!AH$27/12,0)),"-")</f>
        <v>-</v>
      </c>
      <c r="AL790" s="261">
        <f>IFERROR(IF(-SUM(AL$20:AL789)+AL$15&lt;0.000001,0,IF($C790&gt;='H-32A-WP06 - Debt Service'!AI$24,'H-32A-WP06 - Debt Service'!AI$27/12,0)),"-")</f>
        <v>0</v>
      </c>
      <c r="AM790" s="261">
        <f>IFERROR(IF(-SUM(AM$20:AM789)+AM$15&lt;0.000001,0,IF($C790&gt;='H-32A-WP06 - Debt Service'!AJ$24,'H-32A-WP06 - Debt Service'!AJ$27/12,0)),"-")</f>
        <v>0</v>
      </c>
      <c r="AN790" s="261">
        <f>IFERROR(IF(-SUM(AN$20:AN789)+AN$15&lt;0.000001,0,IF($C790&gt;='H-32A-WP06 - Debt Service'!AK$24,'H-32A-WP06 - Debt Service'!AK$27/12,0)),"-")</f>
        <v>0</v>
      </c>
      <c r="AO790" s="261">
        <f>IFERROR(IF(-SUM(AO$20:AO789)+AO$15&lt;0.000001,0,IF($C790&gt;='H-32A-WP06 - Debt Service'!AL$24,'H-32A-WP06 - Debt Service'!AL$27/12,0)),"-")</f>
        <v>0</v>
      </c>
      <c r="AP790" s="261">
        <f>IFERROR(IF(-SUM(AP$20:AP789)+AP$15&lt;0.000001,0,IF($C790&gt;='H-32A-WP06 - Debt Service'!AM$24,'H-32A-WP06 - Debt Service'!AM$27/12,0)),"-")</f>
        <v>0</v>
      </c>
      <c r="AQ790" s="261">
        <f>IFERROR(IF(-SUM(AQ$20:AQ789)+AQ$15&lt;0.000001,0,IF($C790&gt;='H-32A-WP06 - Debt Service'!AN$24,'H-32A-WP06 - Debt Service'!AN$27/12,0)),"-")</f>
        <v>0</v>
      </c>
      <c r="AR790" s="261">
        <f>IFERROR(IF(-SUM(AR$20:AR789)+AR$15&lt;0.000001,0,IF($C790&gt;='H-32A-WP06 - Debt Service'!AO$24,'H-32A-WP06 - Debt Service'!AO$27/12,0)),"-")</f>
        <v>0</v>
      </c>
      <c r="AS790" s="261">
        <f>IFERROR(IF(-SUM(AS$20:AS789)+AS$15&lt;0.000001,0,IF($C790&gt;='H-32A-WP06 - Debt Service'!AP$24,'H-32A-WP06 - Debt Service'!AP$27/12,0)),"-")</f>
        <v>0</v>
      </c>
      <c r="AT790" s="261">
        <f>IFERROR(IF(-SUM(AT$20:AT789)+AT$15&lt;0.000001,0,IF($C790&gt;='H-32A-WP06 - Debt Service'!AQ$24,'H-32A-WP06 - Debt Service'!AQ$27/12,0)),"-")</f>
        <v>0</v>
      </c>
    </row>
    <row r="791" spans="2:46" x14ac:dyDescent="0.35">
      <c r="B791" s="252">
        <f t="shared" si="51"/>
        <v>2083</v>
      </c>
      <c r="C791" s="273">
        <f t="shared" si="53"/>
        <v>66932</v>
      </c>
      <c r="D791" s="273"/>
      <c r="E791" s="261">
        <f>IFERROR(IF(-SUM(E$20:E790)+E$15&lt;0.000001,0,IF($C791&gt;='H-32A-WP06 - Debt Service'!C$24,'H-32A-WP06 - Debt Service'!C$27/12,0)),"-")</f>
        <v>0</v>
      </c>
      <c r="F791" s="261">
        <f>IFERROR(IF(-SUM(F$20:F790)+F$15&lt;0.000001,0,IF($C791&gt;='H-32A-WP06 - Debt Service'!D$24,'H-32A-WP06 - Debt Service'!D$27/12,0)),"-")</f>
        <v>0</v>
      </c>
      <c r="G791" s="261">
        <f>IFERROR(IF(-SUM(G$20:G790)+G$15&lt;0.000001,0,IF($C791&gt;='H-32A-WP06 - Debt Service'!E$24,'H-32A-WP06 - Debt Service'!E$27/12,0)),"-")</f>
        <v>0</v>
      </c>
      <c r="H791" s="261">
        <f>IFERROR(IF(-SUM(H$20:H790)+H$15&lt;0.000001,0,IF($C791&gt;='H-32A-WP06 - Debt Service'!F$24,'H-32A-WP06 - Debt Service'!F$27/12,0)),"-")</f>
        <v>0</v>
      </c>
      <c r="I791" s="261">
        <f>IFERROR(IF(-SUM(I$20:I790)+I$15&lt;0.000001,0,IF($C791&gt;='H-32A-WP06 - Debt Service'!G$24,'H-32A-WP06 - Debt Service'!G$27/12,0)),"-")</f>
        <v>0</v>
      </c>
      <c r="J791" s="261">
        <f>IFERROR(IF(-SUM(J$20:J790)+J$15&lt;0.000001,0,IF($C791&gt;='H-32A-WP06 - Debt Service'!H$24,'H-32A-WP06 - Debt Service'!H$27/12,0)),"-")</f>
        <v>0</v>
      </c>
      <c r="K791" s="261">
        <f>IFERROR(IF(-SUM(K$20:K790)+K$15&lt;0.000001,0,IF($C791&gt;='H-32A-WP06 - Debt Service'!I$24,'H-32A-WP06 - Debt Service'!I$27/12,0)),"-")</f>
        <v>0</v>
      </c>
      <c r="L791" s="261">
        <f>IFERROR(IF(-SUM(L$20:L790)+L$15&lt;0.000001,0,IF($C791&gt;='H-32A-WP06 - Debt Service'!J$24,'H-32A-WP06 - Debt Service'!J$27/12,0)),"-")</f>
        <v>0</v>
      </c>
      <c r="M791" s="261">
        <f>IFERROR(IF(-SUM(M$20:M790)+M$15&lt;0.000001,0,IF($C791&gt;='H-32A-WP06 - Debt Service'!K$24,'H-32A-WP06 - Debt Service'!K$27/12,0)),"-")</f>
        <v>0</v>
      </c>
      <c r="N791" s="261"/>
      <c r="O791" s="261"/>
      <c r="P791" s="261">
        <f>IFERROR(IF(-SUM(P$20:P790)+P$15&lt;0.000001,0,IF($C791&gt;='H-32A-WP06 - Debt Service'!M$24,'H-32A-WP06 - Debt Service'!M$27/12,0)),"-")</f>
        <v>0</v>
      </c>
      <c r="Q791" s="261">
        <f>IFERROR(IF(-SUM(Q$20:Q790)+Q$15&lt;0.000001,0,IF($C791&gt;='H-32A-WP06 - Debt Service'!L$24,'H-32A-WP06 - Debt Service'!L$27/12,0)),"-")</f>
        <v>0</v>
      </c>
      <c r="R791" s="261">
        <f>IFERROR(IF(-SUM(R$20:R790)+R$15&lt;0.000001,0,IF($C791&gt;='H-32A-WP06 - Debt Service'!S$24,'H-32A-WP06 - Debt Service'!S$27/12,0)),"-")</f>
        <v>0</v>
      </c>
      <c r="S791" s="261">
        <f>IFERROR(IF(-SUM(S$20:S790)+S$15&lt;0.000001,0,IF($C791&gt;='H-32A-WP06 - Debt Service'!O$24,'H-32A-WP06 - Debt Service'!O$27/12,0)),"-")</f>
        <v>0</v>
      </c>
      <c r="T791" s="261">
        <f>IFERROR(IF(-SUM(T$20:T790)+T$15&lt;0.000001,0,IF($C791&gt;='H-32A-WP06 - Debt Service'!#REF!,'H-32A-WP06 - Debt Service'!#REF!/12,0)),"-")</f>
        <v>0</v>
      </c>
      <c r="U791" s="261">
        <f>IFERROR(IF(-SUM(U$20:U790)+U$15&lt;0.000001,0,IF($C791&gt;='H-32A-WP06 - Debt Service'!T$24,'H-32A-WP06 - Debt Service'!T$27/12,0)),"-")</f>
        <v>0</v>
      </c>
      <c r="V791" s="261">
        <f>IFERROR(IF(-SUM(V$20:V790)+V$15&lt;0.000001,0,IF($C791&gt;='H-32A-WP06 - Debt Service'!N$24,'H-32A-WP06 - Debt Service'!N$27/12,0)),"-")</f>
        <v>0</v>
      </c>
      <c r="W791" s="261">
        <f>IFERROR(IF(-SUM(W$20:W790)+W$15&lt;0.000001,0,IF($C791&gt;='H-32A-WP06 - Debt Service'!Q$24,'H-32A-WP06 - Debt Service'!Q$27/12,0)),"-")</f>
        <v>0</v>
      </c>
      <c r="X791" s="261">
        <f>IFERROR(IF(-SUM(X$20:X790)+X$15&lt;0.000001,0,IF($C791&gt;='H-32A-WP06 - Debt Service'!T$24,'H-32A-WP06 - Debt Service'!T$27/12,0)),"-")</f>
        <v>0</v>
      </c>
      <c r="Y791" s="261">
        <f>IFERROR(IF(-SUM(Y$20:Y790)+Y$15&lt;0.000001,0,IF($C791&gt;='H-32A-WP06 - Debt Service'!#REF!,'H-32A-WP06 - Debt Service'!#REF!/12,0)),"-")</f>
        <v>0</v>
      </c>
      <c r="Z791" s="261">
        <f>IFERROR(IF(-SUM(Z$20:Z790)+Z$15&lt;0.000001,0,IF($C791&gt;='H-32A-WP06 - Debt Service'!S$24,'H-32A-WP06 - Debt Service'!S$27/12,0)),"-")</f>
        <v>0</v>
      </c>
      <c r="AA791" s="261">
        <f>IFERROR(IF(-SUM(AA$20:AA790)+AA$15&lt;0.000001,0,IF($C791&gt;='H-32A-WP06 - Debt Service'!R$24,'H-32A-WP06 - Debt Service'!R$27/12,0)),"-")</f>
        <v>0</v>
      </c>
      <c r="AB791" s="261">
        <f>IFERROR(IF(-SUM(AB$20:AB790)+AB$15&lt;0.000001,0,IF($C791&gt;='H-32A-WP06 - Debt Service'!P$24,'H-32A-WP06 - Debt Service'!P$27/12,0)),"-")</f>
        <v>0</v>
      </c>
      <c r="AC791" s="261">
        <f>IFERROR(IF(-SUM(AC$20:AC790)+AC$15&lt;0.000001,0,IF($C791&gt;='H-32A-WP06 - Debt Service'!#REF!,'H-32A-WP06 - Debt Service'!#REF!/12,0)),"-")</f>
        <v>0</v>
      </c>
      <c r="AD791" s="261">
        <f>IFERROR(IF(-SUM(AD$20:AD790)+AD$15&lt;0.000001,0,IF($C791&gt;='H-32A-WP06 - Debt Service'!#REF!,'H-32A-WP06 - Debt Service'!#REF!/12,0)),"-")</f>
        <v>0</v>
      </c>
      <c r="AE791" s="261">
        <f>IFERROR(IF(-SUM(AE$20:AE790)+AE$15&lt;0.000001,0,IF($C791&gt;='H-32A-WP06 - Debt Service'!#REF!,'H-32A-WP06 - Debt Service'!#REF!/12,0)),"-")</f>
        <v>0</v>
      </c>
      <c r="AF791" s="261">
        <f>IFERROR(IF(-SUM(AF$20:AF790)+AF$15&lt;0.000001,0,IF($C791&gt;='H-32A-WP06 - Debt Service'!#REF!,'H-32A-WP06 - Debt Service'!#REF!/12,0)),"-")</f>
        <v>0</v>
      </c>
      <c r="AH791" s="252">
        <f t="shared" si="52"/>
        <v>2083</v>
      </c>
      <c r="AI791" s="273">
        <f t="shared" si="54"/>
        <v>66932</v>
      </c>
      <c r="AJ791" s="273"/>
      <c r="AK791" s="261" t="str">
        <f>IFERROR(IF(-SUM(AK$20:AK790)+AK$15&lt;0.000001,0,IF($C791&gt;='H-32A-WP06 - Debt Service'!AH$24,'H-32A-WP06 - Debt Service'!AH$27/12,0)),"-")</f>
        <v>-</v>
      </c>
      <c r="AL791" s="261">
        <f>IFERROR(IF(-SUM(AL$20:AL790)+AL$15&lt;0.000001,0,IF($C791&gt;='H-32A-WP06 - Debt Service'!AI$24,'H-32A-WP06 - Debt Service'!AI$27/12,0)),"-")</f>
        <v>0</v>
      </c>
      <c r="AM791" s="261">
        <f>IFERROR(IF(-SUM(AM$20:AM790)+AM$15&lt;0.000001,0,IF($C791&gt;='H-32A-WP06 - Debt Service'!AJ$24,'H-32A-WP06 - Debt Service'!AJ$27/12,0)),"-")</f>
        <v>0</v>
      </c>
      <c r="AN791" s="261">
        <f>IFERROR(IF(-SUM(AN$20:AN790)+AN$15&lt;0.000001,0,IF($C791&gt;='H-32A-WP06 - Debt Service'!AK$24,'H-32A-WP06 - Debt Service'!AK$27/12,0)),"-")</f>
        <v>0</v>
      </c>
      <c r="AO791" s="261">
        <f>IFERROR(IF(-SUM(AO$20:AO790)+AO$15&lt;0.000001,0,IF($C791&gt;='H-32A-WP06 - Debt Service'!AL$24,'H-32A-WP06 - Debt Service'!AL$27/12,0)),"-")</f>
        <v>0</v>
      </c>
      <c r="AP791" s="261">
        <f>IFERROR(IF(-SUM(AP$20:AP790)+AP$15&lt;0.000001,0,IF($C791&gt;='H-32A-WP06 - Debt Service'!AM$24,'H-32A-WP06 - Debt Service'!AM$27/12,0)),"-")</f>
        <v>0</v>
      </c>
      <c r="AQ791" s="261">
        <f>IFERROR(IF(-SUM(AQ$20:AQ790)+AQ$15&lt;0.000001,0,IF($C791&gt;='H-32A-WP06 - Debt Service'!AN$24,'H-32A-WP06 - Debt Service'!AN$27/12,0)),"-")</f>
        <v>0</v>
      </c>
      <c r="AR791" s="261">
        <f>IFERROR(IF(-SUM(AR$20:AR790)+AR$15&lt;0.000001,0,IF($C791&gt;='H-32A-WP06 - Debt Service'!AO$24,'H-32A-WP06 - Debt Service'!AO$27/12,0)),"-")</f>
        <v>0</v>
      </c>
      <c r="AS791" s="261">
        <f>IFERROR(IF(-SUM(AS$20:AS790)+AS$15&lt;0.000001,0,IF($C791&gt;='H-32A-WP06 - Debt Service'!AP$24,'H-32A-WP06 - Debt Service'!AP$27/12,0)),"-")</f>
        <v>0</v>
      </c>
      <c r="AT791" s="261">
        <f>IFERROR(IF(-SUM(AT$20:AT790)+AT$15&lt;0.000001,0,IF($C791&gt;='H-32A-WP06 - Debt Service'!AQ$24,'H-32A-WP06 - Debt Service'!AQ$27/12,0)),"-")</f>
        <v>0</v>
      </c>
    </row>
    <row r="792" spans="2:46" x14ac:dyDescent="0.35">
      <c r="B792" s="252">
        <f t="shared" si="51"/>
        <v>2083</v>
      </c>
      <c r="C792" s="273">
        <f t="shared" si="53"/>
        <v>66962</v>
      </c>
      <c r="D792" s="273"/>
      <c r="E792" s="261">
        <f>IFERROR(IF(-SUM(E$20:E791)+E$15&lt;0.000001,0,IF($C792&gt;='H-32A-WP06 - Debt Service'!C$24,'H-32A-WP06 - Debt Service'!C$27/12,0)),"-")</f>
        <v>0</v>
      </c>
      <c r="F792" s="261">
        <f>IFERROR(IF(-SUM(F$20:F791)+F$15&lt;0.000001,0,IF($C792&gt;='H-32A-WP06 - Debt Service'!D$24,'H-32A-WP06 - Debt Service'!D$27/12,0)),"-")</f>
        <v>0</v>
      </c>
      <c r="G792" s="261">
        <f>IFERROR(IF(-SUM(G$20:G791)+G$15&lt;0.000001,0,IF($C792&gt;='H-32A-WP06 - Debt Service'!E$24,'H-32A-WP06 - Debt Service'!E$27/12,0)),"-")</f>
        <v>0</v>
      </c>
      <c r="H792" s="261">
        <f>IFERROR(IF(-SUM(H$20:H791)+H$15&lt;0.000001,0,IF($C792&gt;='H-32A-WP06 - Debt Service'!F$24,'H-32A-WP06 - Debt Service'!F$27/12,0)),"-")</f>
        <v>0</v>
      </c>
      <c r="I792" s="261">
        <f>IFERROR(IF(-SUM(I$20:I791)+I$15&lt;0.000001,0,IF($C792&gt;='H-32A-WP06 - Debt Service'!G$24,'H-32A-WP06 - Debt Service'!G$27/12,0)),"-")</f>
        <v>0</v>
      </c>
      <c r="J792" s="261">
        <f>IFERROR(IF(-SUM(J$20:J791)+J$15&lt;0.000001,0,IF($C792&gt;='H-32A-WP06 - Debt Service'!H$24,'H-32A-WP06 - Debt Service'!H$27/12,0)),"-")</f>
        <v>0</v>
      </c>
      <c r="K792" s="261">
        <f>IFERROR(IF(-SUM(K$20:K791)+K$15&lt;0.000001,0,IF($C792&gt;='H-32A-WP06 - Debt Service'!I$24,'H-32A-WP06 - Debt Service'!I$27/12,0)),"-")</f>
        <v>0</v>
      </c>
      <c r="L792" s="261">
        <f>IFERROR(IF(-SUM(L$20:L791)+L$15&lt;0.000001,0,IF($C792&gt;='H-32A-WP06 - Debt Service'!J$24,'H-32A-WP06 - Debt Service'!J$27/12,0)),"-")</f>
        <v>0</v>
      </c>
      <c r="M792" s="261">
        <f>IFERROR(IF(-SUM(M$20:M791)+M$15&lt;0.000001,0,IF($C792&gt;='H-32A-WP06 - Debt Service'!K$24,'H-32A-WP06 - Debt Service'!K$27/12,0)),"-")</f>
        <v>0</v>
      </c>
      <c r="N792" s="261"/>
      <c r="O792" s="261"/>
      <c r="P792" s="261">
        <f>IFERROR(IF(-SUM(P$20:P791)+P$15&lt;0.000001,0,IF($C792&gt;='H-32A-WP06 - Debt Service'!M$24,'H-32A-WP06 - Debt Service'!M$27/12,0)),"-")</f>
        <v>0</v>
      </c>
      <c r="Q792" s="261">
        <f>IFERROR(IF(-SUM(Q$20:Q791)+Q$15&lt;0.000001,0,IF($C792&gt;='H-32A-WP06 - Debt Service'!L$24,'H-32A-WP06 - Debt Service'!L$27/12,0)),"-")</f>
        <v>0</v>
      </c>
      <c r="R792" s="261">
        <f>IFERROR(IF(-SUM(R$20:R791)+R$15&lt;0.000001,0,IF($C792&gt;='H-32A-WP06 - Debt Service'!S$24,'H-32A-WP06 - Debt Service'!S$27/12,0)),"-")</f>
        <v>0</v>
      </c>
      <c r="S792" s="261">
        <f>IFERROR(IF(-SUM(S$20:S791)+S$15&lt;0.000001,0,IF($C792&gt;='H-32A-WP06 - Debt Service'!O$24,'H-32A-WP06 - Debt Service'!O$27/12,0)),"-")</f>
        <v>0</v>
      </c>
      <c r="T792" s="261">
        <f>IFERROR(IF(-SUM(T$20:T791)+T$15&lt;0.000001,0,IF($C792&gt;='H-32A-WP06 - Debt Service'!#REF!,'H-32A-WP06 - Debt Service'!#REF!/12,0)),"-")</f>
        <v>0</v>
      </c>
      <c r="U792" s="261">
        <f>IFERROR(IF(-SUM(U$20:U791)+U$15&lt;0.000001,0,IF($C792&gt;='H-32A-WP06 - Debt Service'!T$24,'H-32A-WP06 - Debt Service'!T$27/12,0)),"-")</f>
        <v>0</v>
      </c>
      <c r="V792" s="261">
        <f>IFERROR(IF(-SUM(V$20:V791)+V$15&lt;0.000001,0,IF($C792&gt;='H-32A-WP06 - Debt Service'!N$24,'H-32A-WP06 - Debt Service'!N$27/12,0)),"-")</f>
        <v>0</v>
      </c>
      <c r="W792" s="261">
        <f>IFERROR(IF(-SUM(W$20:W791)+W$15&lt;0.000001,0,IF($C792&gt;='H-32A-WP06 - Debt Service'!Q$24,'H-32A-WP06 - Debt Service'!Q$27/12,0)),"-")</f>
        <v>0</v>
      </c>
      <c r="X792" s="261">
        <f>IFERROR(IF(-SUM(X$20:X791)+X$15&lt;0.000001,0,IF($C792&gt;='H-32A-WP06 - Debt Service'!T$24,'H-32A-WP06 - Debt Service'!T$27/12,0)),"-")</f>
        <v>0</v>
      </c>
      <c r="Y792" s="261">
        <f>IFERROR(IF(-SUM(Y$20:Y791)+Y$15&lt;0.000001,0,IF($C792&gt;='H-32A-WP06 - Debt Service'!#REF!,'H-32A-WP06 - Debt Service'!#REF!/12,0)),"-")</f>
        <v>0</v>
      </c>
      <c r="Z792" s="261">
        <f>IFERROR(IF(-SUM(Z$20:Z791)+Z$15&lt;0.000001,0,IF($C792&gt;='H-32A-WP06 - Debt Service'!S$24,'H-32A-WP06 - Debt Service'!S$27/12,0)),"-")</f>
        <v>0</v>
      </c>
      <c r="AA792" s="261">
        <f>IFERROR(IF(-SUM(AA$20:AA791)+AA$15&lt;0.000001,0,IF($C792&gt;='H-32A-WP06 - Debt Service'!R$24,'H-32A-WP06 - Debt Service'!R$27/12,0)),"-")</f>
        <v>0</v>
      </c>
      <c r="AB792" s="261">
        <f>IFERROR(IF(-SUM(AB$20:AB791)+AB$15&lt;0.000001,0,IF($C792&gt;='H-32A-WP06 - Debt Service'!P$24,'H-32A-WP06 - Debt Service'!P$27/12,0)),"-")</f>
        <v>0</v>
      </c>
      <c r="AC792" s="261">
        <f>IFERROR(IF(-SUM(AC$20:AC791)+AC$15&lt;0.000001,0,IF($C792&gt;='H-32A-WP06 - Debt Service'!#REF!,'H-32A-WP06 - Debt Service'!#REF!/12,0)),"-")</f>
        <v>0</v>
      </c>
      <c r="AD792" s="261">
        <f>IFERROR(IF(-SUM(AD$20:AD791)+AD$15&lt;0.000001,0,IF($C792&gt;='H-32A-WP06 - Debt Service'!#REF!,'H-32A-WP06 - Debt Service'!#REF!/12,0)),"-")</f>
        <v>0</v>
      </c>
      <c r="AE792" s="261">
        <f>IFERROR(IF(-SUM(AE$20:AE791)+AE$15&lt;0.000001,0,IF($C792&gt;='H-32A-WP06 - Debt Service'!#REF!,'H-32A-WP06 - Debt Service'!#REF!/12,0)),"-")</f>
        <v>0</v>
      </c>
      <c r="AF792" s="261">
        <f>IFERROR(IF(-SUM(AF$20:AF791)+AF$15&lt;0.000001,0,IF($C792&gt;='H-32A-WP06 - Debt Service'!#REF!,'H-32A-WP06 - Debt Service'!#REF!/12,0)),"-")</f>
        <v>0</v>
      </c>
      <c r="AH792" s="252">
        <f t="shared" si="52"/>
        <v>2083</v>
      </c>
      <c r="AI792" s="273">
        <f t="shared" si="54"/>
        <v>66962</v>
      </c>
      <c r="AJ792" s="273"/>
      <c r="AK792" s="261" t="str">
        <f>IFERROR(IF(-SUM(AK$20:AK791)+AK$15&lt;0.000001,0,IF($C792&gt;='H-32A-WP06 - Debt Service'!AH$24,'H-32A-WP06 - Debt Service'!AH$27/12,0)),"-")</f>
        <v>-</v>
      </c>
      <c r="AL792" s="261">
        <f>IFERROR(IF(-SUM(AL$20:AL791)+AL$15&lt;0.000001,0,IF($C792&gt;='H-32A-WP06 - Debt Service'!AI$24,'H-32A-WP06 - Debt Service'!AI$27/12,0)),"-")</f>
        <v>0</v>
      </c>
      <c r="AM792" s="261">
        <f>IFERROR(IF(-SUM(AM$20:AM791)+AM$15&lt;0.000001,0,IF($C792&gt;='H-32A-WP06 - Debt Service'!AJ$24,'H-32A-WP06 - Debt Service'!AJ$27/12,0)),"-")</f>
        <v>0</v>
      </c>
      <c r="AN792" s="261">
        <f>IFERROR(IF(-SUM(AN$20:AN791)+AN$15&lt;0.000001,0,IF($C792&gt;='H-32A-WP06 - Debt Service'!AK$24,'H-32A-WP06 - Debt Service'!AK$27/12,0)),"-")</f>
        <v>0</v>
      </c>
      <c r="AO792" s="261">
        <f>IFERROR(IF(-SUM(AO$20:AO791)+AO$15&lt;0.000001,0,IF($C792&gt;='H-32A-WP06 - Debt Service'!AL$24,'H-32A-WP06 - Debt Service'!AL$27/12,0)),"-")</f>
        <v>0</v>
      </c>
      <c r="AP792" s="261">
        <f>IFERROR(IF(-SUM(AP$20:AP791)+AP$15&lt;0.000001,0,IF($C792&gt;='H-32A-WP06 - Debt Service'!AM$24,'H-32A-WP06 - Debt Service'!AM$27/12,0)),"-")</f>
        <v>0</v>
      </c>
      <c r="AQ792" s="261">
        <f>IFERROR(IF(-SUM(AQ$20:AQ791)+AQ$15&lt;0.000001,0,IF($C792&gt;='H-32A-WP06 - Debt Service'!AN$24,'H-32A-WP06 - Debt Service'!AN$27/12,0)),"-")</f>
        <v>0</v>
      </c>
      <c r="AR792" s="261">
        <f>IFERROR(IF(-SUM(AR$20:AR791)+AR$15&lt;0.000001,0,IF($C792&gt;='H-32A-WP06 - Debt Service'!AO$24,'H-32A-WP06 - Debt Service'!AO$27/12,0)),"-")</f>
        <v>0</v>
      </c>
      <c r="AS792" s="261">
        <f>IFERROR(IF(-SUM(AS$20:AS791)+AS$15&lt;0.000001,0,IF($C792&gt;='H-32A-WP06 - Debt Service'!AP$24,'H-32A-WP06 - Debt Service'!AP$27/12,0)),"-")</f>
        <v>0</v>
      </c>
      <c r="AT792" s="261">
        <f>IFERROR(IF(-SUM(AT$20:AT791)+AT$15&lt;0.000001,0,IF($C792&gt;='H-32A-WP06 - Debt Service'!AQ$24,'H-32A-WP06 - Debt Service'!AQ$27/12,0)),"-")</f>
        <v>0</v>
      </c>
    </row>
    <row r="793" spans="2:46" x14ac:dyDescent="0.35">
      <c r="B793" s="252">
        <f t="shared" si="51"/>
        <v>2083</v>
      </c>
      <c r="C793" s="273">
        <f t="shared" si="53"/>
        <v>66993</v>
      </c>
      <c r="D793" s="273"/>
      <c r="E793" s="261">
        <f>IFERROR(IF(-SUM(E$20:E792)+E$15&lt;0.000001,0,IF($C793&gt;='H-32A-WP06 - Debt Service'!C$24,'H-32A-WP06 - Debt Service'!C$27/12,0)),"-")</f>
        <v>0</v>
      </c>
      <c r="F793" s="261">
        <f>IFERROR(IF(-SUM(F$20:F792)+F$15&lt;0.000001,0,IF($C793&gt;='H-32A-WP06 - Debt Service'!D$24,'H-32A-WP06 - Debt Service'!D$27/12,0)),"-")</f>
        <v>0</v>
      </c>
      <c r="G793" s="261">
        <f>IFERROR(IF(-SUM(G$20:G792)+G$15&lt;0.000001,0,IF($C793&gt;='H-32A-WP06 - Debt Service'!E$24,'H-32A-WP06 - Debt Service'!E$27/12,0)),"-")</f>
        <v>0</v>
      </c>
      <c r="H793" s="261">
        <f>IFERROR(IF(-SUM(H$20:H792)+H$15&lt;0.000001,0,IF($C793&gt;='H-32A-WP06 - Debt Service'!F$24,'H-32A-WP06 - Debt Service'!F$27/12,0)),"-")</f>
        <v>0</v>
      </c>
      <c r="I793" s="261">
        <f>IFERROR(IF(-SUM(I$20:I792)+I$15&lt;0.000001,0,IF($C793&gt;='H-32A-WP06 - Debt Service'!G$24,'H-32A-WP06 - Debt Service'!G$27/12,0)),"-")</f>
        <v>0</v>
      </c>
      <c r="J793" s="261">
        <f>IFERROR(IF(-SUM(J$20:J792)+J$15&lt;0.000001,0,IF($C793&gt;='H-32A-WP06 - Debt Service'!H$24,'H-32A-WP06 - Debt Service'!H$27/12,0)),"-")</f>
        <v>0</v>
      </c>
      <c r="K793" s="261">
        <f>IFERROR(IF(-SUM(K$20:K792)+K$15&lt;0.000001,0,IF($C793&gt;='H-32A-WP06 - Debt Service'!I$24,'H-32A-WP06 - Debt Service'!I$27/12,0)),"-")</f>
        <v>0</v>
      </c>
      <c r="L793" s="261">
        <f>IFERROR(IF(-SUM(L$20:L792)+L$15&lt;0.000001,0,IF($C793&gt;='H-32A-WP06 - Debt Service'!J$24,'H-32A-WP06 - Debt Service'!J$27/12,0)),"-")</f>
        <v>0</v>
      </c>
      <c r="M793" s="261">
        <f>IFERROR(IF(-SUM(M$20:M792)+M$15&lt;0.000001,0,IF($C793&gt;='H-32A-WP06 - Debt Service'!K$24,'H-32A-WP06 - Debt Service'!K$27/12,0)),"-")</f>
        <v>0</v>
      </c>
      <c r="N793" s="261"/>
      <c r="O793" s="261"/>
      <c r="P793" s="261">
        <f>IFERROR(IF(-SUM(P$20:P792)+P$15&lt;0.000001,0,IF($C793&gt;='H-32A-WP06 - Debt Service'!M$24,'H-32A-WP06 - Debt Service'!M$27/12,0)),"-")</f>
        <v>0</v>
      </c>
      <c r="Q793" s="261">
        <f>IFERROR(IF(-SUM(Q$20:Q792)+Q$15&lt;0.000001,0,IF($C793&gt;='H-32A-WP06 - Debt Service'!L$24,'H-32A-WP06 - Debt Service'!L$27/12,0)),"-")</f>
        <v>0</v>
      </c>
      <c r="R793" s="261">
        <f>IFERROR(IF(-SUM(R$20:R792)+R$15&lt;0.000001,0,IF($C793&gt;='H-32A-WP06 - Debt Service'!S$24,'H-32A-WP06 - Debt Service'!S$27/12,0)),"-")</f>
        <v>0</v>
      </c>
      <c r="S793" s="261">
        <f>IFERROR(IF(-SUM(S$20:S792)+S$15&lt;0.000001,0,IF($C793&gt;='H-32A-WP06 - Debt Service'!O$24,'H-32A-WP06 - Debt Service'!O$27/12,0)),"-")</f>
        <v>0</v>
      </c>
      <c r="T793" s="261">
        <f>IFERROR(IF(-SUM(T$20:T792)+T$15&lt;0.000001,0,IF($C793&gt;='H-32A-WP06 - Debt Service'!#REF!,'H-32A-WP06 - Debt Service'!#REF!/12,0)),"-")</f>
        <v>0</v>
      </c>
      <c r="U793" s="261">
        <f>IFERROR(IF(-SUM(U$20:U792)+U$15&lt;0.000001,0,IF($C793&gt;='H-32A-WP06 - Debt Service'!T$24,'H-32A-WP06 - Debt Service'!T$27/12,0)),"-")</f>
        <v>0</v>
      </c>
      <c r="V793" s="261">
        <f>IFERROR(IF(-SUM(V$20:V792)+V$15&lt;0.000001,0,IF($C793&gt;='H-32A-WP06 - Debt Service'!N$24,'H-32A-WP06 - Debt Service'!N$27/12,0)),"-")</f>
        <v>0</v>
      </c>
      <c r="W793" s="261">
        <f>IFERROR(IF(-SUM(W$20:W792)+W$15&lt;0.000001,0,IF($C793&gt;='H-32A-WP06 - Debt Service'!Q$24,'H-32A-WP06 - Debt Service'!Q$27/12,0)),"-")</f>
        <v>0</v>
      </c>
      <c r="X793" s="261">
        <f>IFERROR(IF(-SUM(X$20:X792)+X$15&lt;0.000001,0,IF($C793&gt;='H-32A-WP06 - Debt Service'!T$24,'H-32A-WP06 - Debt Service'!T$27/12,0)),"-")</f>
        <v>0</v>
      </c>
      <c r="Y793" s="261">
        <f>IFERROR(IF(-SUM(Y$20:Y792)+Y$15&lt;0.000001,0,IF($C793&gt;='H-32A-WP06 - Debt Service'!#REF!,'H-32A-WP06 - Debt Service'!#REF!/12,0)),"-")</f>
        <v>0</v>
      </c>
      <c r="Z793" s="261">
        <f>IFERROR(IF(-SUM(Z$20:Z792)+Z$15&lt;0.000001,0,IF($C793&gt;='H-32A-WP06 - Debt Service'!S$24,'H-32A-WP06 - Debt Service'!S$27/12,0)),"-")</f>
        <v>0</v>
      </c>
      <c r="AA793" s="261">
        <f>IFERROR(IF(-SUM(AA$20:AA792)+AA$15&lt;0.000001,0,IF($C793&gt;='H-32A-WP06 - Debt Service'!R$24,'H-32A-WP06 - Debt Service'!R$27/12,0)),"-")</f>
        <v>0</v>
      </c>
      <c r="AB793" s="261">
        <f>IFERROR(IF(-SUM(AB$20:AB792)+AB$15&lt;0.000001,0,IF($C793&gt;='H-32A-WP06 - Debt Service'!P$24,'H-32A-WP06 - Debt Service'!P$27/12,0)),"-")</f>
        <v>0</v>
      </c>
      <c r="AC793" s="261">
        <f>IFERROR(IF(-SUM(AC$20:AC792)+AC$15&lt;0.000001,0,IF($C793&gt;='H-32A-WP06 - Debt Service'!#REF!,'H-32A-WP06 - Debt Service'!#REF!/12,0)),"-")</f>
        <v>0</v>
      </c>
      <c r="AD793" s="261">
        <f>IFERROR(IF(-SUM(AD$20:AD792)+AD$15&lt;0.000001,0,IF($C793&gt;='H-32A-WP06 - Debt Service'!#REF!,'H-32A-WP06 - Debt Service'!#REF!/12,0)),"-")</f>
        <v>0</v>
      </c>
      <c r="AE793" s="261">
        <f>IFERROR(IF(-SUM(AE$20:AE792)+AE$15&lt;0.000001,0,IF($C793&gt;='H-32A-WP06 - Debt Service'!#REF!,'H-32A-WP06 - Debt Service'!#REF!/12,0)),"-")</f>
        <v>0</v>
      </c>
      <c r="AF793" s="261">
        <f>IFERROR(IF(-SUM(AF$20:AF792)+AF$15&lt;0.000001,0,IF($C793&gt;='H-32A-WP06 - Debt Service'!#REF!,'H-32A-WP06 - Debt Service'!#REF!/12,0)),"-")</f>
        <v>0</v>
      </c>
      <c r="AH793" s="252">
        <f t="shared" si="52"/>
        <v>2083</v>
      </c>
      <c r="AI793" s="273">
        <f t="shared" si="54"/>
        <v>66993</v>
      </c>
      <c r="AJ793" s="273"/>
      <c r="AK793" s="261" t="str">
        <f>IFERROR(IF(-SUM(AK$20:AK792)+AK$15&lt;0.000001,0,IF($C793&gt;='H-32A-WP06 - Debt Service'!AH$24,'H-32A-WP06 - Debt Service'!AH$27/12,0)),"-")</f>
        <v>-</v>
      </c>
      <c r="AL793" s="261">
        <f>IFERROR(IF(-SUM(AL$20:AL792)+AL$15&lt;0.000001,0,IF($C793&gt;='H-32A-WP06 - Debt Service'!AI$24,'H-32A-WP06 - Debt Service'!AI$27/12,0)),"-")</f>
        <v>0</v>
      </c>
      <c r="AM793" s="261">
        <f>IFERROR(IF(-SUM(AM$20:AM792)+AM$15&lt;0.000001,0,IF($C793&gt;='H-32A-WP06 - Debt Service'!AJ$24,'H-32A-WP06 - Debt Service'!AJ$27/12,0)),"-")</f>
        <v>0</v>
      </c>
      <c r="AN793" s="261">
        <f>IFERROR(IF(-SUM(AN$20:AN792)+AN$15&lt;0.000001,0,IF($C793&gt;='H-32A-WP06 - Debt Service'!AK$24,'H-32A-WP06 - Debt Service'!AK$27/12,0)),"-")</f>
        <v>0</v>
      </c>
      <c r="AO793" s="261">
        <f>IFERROR(IF(-SUM(AO$20:AO792)+AO$15&lt;0.000001,0,IF($C793&gt;='H-32A-WP06 - Debt Service'!AL$24,'H-32A-WP06 - Debt Service'!AL$27/12,0)),"-")</f>
        <v>0</v>
      </c>
      <c r="AP793" s="261">
        <f>IFERROR(IF(-SUM(AP$20:AP792)+AP$15&lt;0.000001,0,IF($C793&gt;='H-32A-WP06 - Debt Service'!AM$24,'H-32A-WP06 - Debt Service'!AM$27/12,0)),"-")</f>
        <v>0</v>
      </c>
      <c r="AQ793" s="261">
        <f>IFERROR(IF(-SUM(AQ$20:AQ792)+AQ$15&lt;0.000001,0,IF($C793&gt;='H-32A-WP06 - Debt Service'!AN$24,'H-32A-WP06 - Debt Service'!AN$27/12,0)),"-")</f>
        <v>0</v>
      </c>
      <c r="AR793" s="261">
        <f>IFERROR(IF(-SUM(AR$20:AR792)+AR$15&lt;0.000001,0,IF($C793&gt;='H-32A-WP06 - Debt Service'!AO$24,'H-32A-WP06 - Debt Service'!AO$27/12,0)),"-")</f>
        <v>0</v>
      </c>
      <c r="AS793" s="261">
        <f>IFERROR(IF(-SUM(AS$20:AS792)+AS$15&lt;0.000001,0,IF($C793&gt;='H-32A-WP06 - Debt Service'!AP$24,'H-32A-WP06 - Debt Service'!AP$27/12,0)),"-")</f>
        <v>0</v>
      </c>
      <c r="AT793" s="261">
        <f>IFERROR(IF(-SUM(AT$20:AT792)+AT$15&lt;0.000001,0,IF($C793&gt;='H-32A-WP06 - Debt Service'!AQ$24,'H-32A-WP06 - Debt Service'!AQ$27/12,0)),"-")</f>
        <v>0</v>
      </c>
    </row>
    <row r="794" spans="2:46" x14ac:dyDescent="0.35">
      <c r="B794" s="252">
        <f t="shared" si="51"/>
        <v>2083</v>
      </c>
      <c r="C794" s="273">
        <f t="shared" si="53"/>
        <v>67023</v>
      </c>
      <c r="D794" s="273"/>
      <c r="E794" s="261">
        <f>IFERROR(IF(-SUM(E$20:E793)+E$15&lt;0.000001,0,IF($C794&gt;='H-32A-WP06 - Debt Service'!C$24,'H-32A-WP06 - Debt Service'!C$27/12,0)),"-")</f>
        <v>0</v>
      </c>
      <c r="F794" s="261">
        <f>IFERROR(IF(-SUM(F$20:F793)+F$15&lt;0.000001,0,IF($C794&gt;='H-32A-WP06 - Debt Service'!D$24,'H-32A-WP06 - Debt Service'!D$27/12,0)),"-")</f>
        <v>0</v>
      </c>
      <c r="G794" s="261">
        <f>IFERROR(IF(-SUM(G$20:G793)+G$15&lt;0.000001,0,IF($C794&gt;='H-32A-WP06 - Debt Service'!E$24,'H-32A-WP06 - Debt Service'!E$27/12,0)),"-")</f>
        <v>0</v>
      </c>
      <c r="H794" s="261">
        <f>IFERROR(IF(-SUM(H$20:H793)+H$15&lt;0.000001,0,IF($C794&gt;='H-32A-WP06 - Debt Service'!F$24,'H-32A-WP06 - Debt Service'!F$27/12,0)),"-")</f>
        <v>0</v>
      </c>
      <c r="I794" s="261">
        <f>IFERROR(IF(-SUM(I$20:I793)+I$15&lt;0.000001,0,IF($C794&gt;='H-32A-WP06 - Debt Service'!G$24,'H-32A-WP06 - Debt Service'!G$27/12,0)),"-")</f>
        <v>0</v>
      </c>
      <c r="J794" s="261">
        <f>IFERROR(IF(-SUM(J$20:J793)+J$15&lt;0.000001,0,IF($C794&gt;='H-32A-WP06 - Debt Service'!H$24,'H-32A-WP06 - Debt Service'!H$27/12,0)),"-")</f>
        <v>0</v>
      </c>
      <c r="K794" s="261">
        <f>IFERROR(IF(-SUM(K$20:K793)+K$15&lt;0.000001,0,IF($C794&gt;='H-32A-WP06 - Debt Service'!I$24,'H-32A-WP06 - Debt Service'!I$27/12,0)),"-")</f>
        <v>0</v>
      </c>
      <c r="L794" s="261">
        <f>IFERROR(IF(-SUM(L$20:L793)+L$15&lt;0.000001,0,IF($C794&gt;='H-32A-WP06 - Debt Service'!J$24,'H-32A-WP06 - Debt Service'!J$27/12,0)),"-")</f>
        <v>0</v>
      </c>
      <c r="M794" s="261">
        <f>IFERROR(IF(-SUM(M$20:M793)+M$15&lt;0.000001,0,IF($C794&gt;='H-32A-WP06 - Debt Service'!K$24,'H-32A-WP06 - Debt Service'!K$27/12,0)),"-")</f>
        <v>0</v>
      </c>
      <c r="N794" s="261"/>
      <c r="O794" s="261"/>
      <c r="P794" s="261">
        <f>IFERROR(IF(-SUM(P$20:P793)+P$15&lt;0.000001,0,IF($C794&gt;='H-32A-WP06 - Debt Service'!M$24,'H-32A-WP06 - Debt Service'!M$27/12,0)),"-")</f>
        <v>0</v>
      </c>
      <c r="Q794" s="261">
        <f>IFERROR(IF(-SUM(Q$20:Q793)+Q$15&lt;0.000001,0,IF($C794&gt;='H-32A-WP06 - Debt Service'!L$24,'H-32A-WP06 - Debt Service'!L$27/12,0)),"-")</f>
        <v>0</v>
      </c>
      <c r="R794" s="261">
        <f>IFERROR(IF(-SUM(R$20:R793)+R$15&lt;0.000001,0,IF($C794&gt;='H-32A-WP06 - Debt Service'!S$24,'H-32A-WP06 - Debt Service'!S$27/12,0)),"-")</f>
        <v>0</v>
      </c>
      <c r="S794" s="261">
        <f>IFERROR(IF(-SUM(S$20:S793)+S$15&lt;0.000001,0,IF($C794&gt;='H-32A-WP06 - Debt Service'!O$24,'H-32A-WP06 - Debt Service'!O$27/12,0)),"-")</f>
        <v>0</v>
      </c>
      <c r="T794" s="261">
        <f>IFERROR(IF(-SUM(T$20:T793)+T$15&lt;0.000001,0,IF($C794&gt;='H-32A-WP06 - Debt Service'!#REF!,'H-32A-WP06 - Debt Service'!#REF!/12,0)),"-")</f>
        <v>0</v>
      </c>
      <c r="U794" s="261">
        <f>IFERROR(IF(-SUM(U$20:U793)+U$15&lt;0.000001,0,IF($C794&gt;='H-32A-WP06 - Debt Service'!T$24,'H-32A-WP06 - Debt Service'!T$27/12,0)),"-")</f>
        <v>0</v>
      </c>
      <c r="V794" s="261">
        <f>IFERROR(IF(-SUM(V$20:V793)+V$15&lt;0.000001,0,IF($C794&gt;='H-32A-WP06 - Debt Service'!N$24,'H-32A-WP06 - Debt Service'!N$27/12,0)),"-")</f>
        <v>0</v>
      </c>
      <c r="W794" s="261">
        <f>IFERROR(IF(-SUM(W$20:W793)+W$15&lt;0.000001,0,IF($C794&gt;='H-32A-WP06 - Debt Service'!Q$24,'H-32A-WP06 - Debt Service'!Q$27/12,0)),"-")</f>
        <v>0</v>
      </c>
      <c r="X794" s="261">
        <f>IFERROR(IF(-SUM(X$20:X793)+X$15&lt;0.000001,0,IF($C794&gt;='H-32A-WP06 - Debt Service'!T$24,'H-32A-WP06 - Debt Service'!T$27/12,0)),"-")</f>
        <v>0</v>
      </c>
      <c r="Y794" s="261">
        <f>IFERROR(IF(-SUM(Y$20:Y793)+Y$15&lt;0.000001,0,IF($C794&gt;='H-32A-WP06 - Debt Service'!#REF!,'H-32A-WP06 - Debt Service'!#REF!/12,0)),"-")</f>
        <v>0</v>
      </c>
      <c r="Z794" s="261">
        <f>IFERROR(IF(-SUM(Z$20:Z793)+Z$15&lt;0.000001,0,IF($C794&gt;='H-32A-WP06 - Debt Service'!S$24,'H-32A-WP06 - Debt Service'!S$27/12,0)),"-")</f>
        <v>0</v>
      </c>
      <c r="AA794" s="261">
        <f>IFERROR(IF(-SUM(AA$20:AA793)+AA$15&lt;0.000001,0,IF($C794&gt;='H-32A-WP06 - Debt Service'!R$24,'H-32A-WP06 - Debt Service'!R$27/12,0)),"-")</f>
        <v>0</v>
      </c>
      <c r="AB794" s="261">
        <f>IFERROR(IF(-SUM(AB$20:AB793)+AB$15&lt;0.000001,0,IF($C794&gt;='H-32A-WP06 - Debt Service'!P$24,'H-32A-WP06 - Debt Service'!P$27/12,0)),"-")</f>
        <v>0</v>
      </c>
      <c r="AC794" s="261">
        <f>IFERROR(IF(-SUM(AC$20:AC793)+AC$15&lt;0.000001,0,IF($C794&gt;='H-32A-WP06 - Debt Service'!#REF!,'H-32A-WP06 - Debt Service'!#REF!/12,0)),"-")</f>
        <v>0</v>
      </c>
      <c r="AD794" s="261">
        <f>IFERROR(IF(-SUM(AD$20:AD793)+AD$15&lt;0.000001,0,IF($C794&gt;='H-32A-WP06 - Debt Service'!#REF!,'H-32A-WP06 - Debt Service'!#REF!/12,0)),"-")</f>
        <v>0</v>
      </c>
      <c r="AE794" s="261">
        <f>IFERROR(IF(-SUM(AE$20:AE793)+AE$15&lt;0.000001,0,IF($C794&gt;='H-32A-WP06 - Debt Service'!#REF!,'H-32A-WP06 - Debt Service'!#REF!/12,0)),"-")</f>
        <v>0</v>
      </c>
      <c r="AF794" s="261">
        <f>IFERROR(IF(-SUM(AF$20:AF793)+AF$15&lt;0.000001,0,IF($C794&gt;='H-32A-WP06 - Debt Service'!#REF!,'H-32A-WP06 - Debt Service'!#REF!/12,0)),"-")</f>
        <v>0</v>
      </c>
      <c r="AH794" s="252">
        <f t="shared" si="52"/>
        <v>2083</v>
      </c>
      <c r="AI794" s="273">
        <f t="shared" si="54"/>
        <v>67023</v>
      </c>
      <c r="AJ794" s="273"/>
      <c r="AK794" s="261" t="str">
        <f>IFERROR(IF(-SUM(AK$20:AK793)+AK$15&lt;0.000001,0,IF($C794&gt;='H-32A-WP06 - Debt Service'!AH$24,'H-32A-WP06 - Debt Service'!AH$27/12,0)),"-")</f>
        <v>-</v>
      </c>
      <c r="AL794" s="261">
        <f>IFERROR(IF(-SUM(AL$20:AL793)+AL$15&lt;0.000001,0,IF($C794&gt;='H-32A-WP06 - Debt Service'!AI$24,'H-32A-WP06 - Debt Service'!AI$27/12,0)),"-")</f>
        <v>0</v>
      </c>
      <c r="AM794" s="261">
        <f>IFERROR(IF(-SUM(AM$20:AM793)+AM$15&lt;0.000001,0,IF($C794&gt;='H-32A-WP06 - Debt Service'!AJ$24,'H-32A-WP06 - Debt Service'!AJ$27/12,0)),"-")</f>
        <v>0</v>
      </c>
      <c r="AN794" s="261">
        <f>IFERROR(IF(-SUM(AN$20:AN793)+AN$15&lt;0.000001,0,IF($C794&gt;='H-32A-WP06 - Debt Service'!AK$24,'H-32A-WP06 - Debt Service'!AK$27/12,0)),"-")</f>
        <v>0</v>
      </c>
      <c r="AO794" s="261">
        <f>IFERROR(IF(-SUM(AO$20:AO793)+AO$15&lt;0.000001,0,IF($C794&gt;='H-32A-WP06 - Debt Service'!AL$24,'H-32A-WP06 - Debt Service'!AL$27/12,0)),"-")</f>
        <v>0</v>
      </c>
      <c r="AP794" s="261">
        <f>IFERROR(IF(-SUM(AP$20:AP793)+AP$15&lt;0.000001,0,IF($C794&gt;='H-32A-WP06 - Debt Service'!AM$24,'H-32A-WP06 - Debt Service'!AM$27/12,0)),"-")</f>
        <v>0</v>
      </c>
      <c r="AQ794" s="261">
        <f>IFERROR(IF(-SUM(AQ$20:AQ793)+AQ$15&lt;0.000001,0,IF($C794&gt;='H-32A-WP06 - Debt Service'!AN$24,'H-32A-WP06 - Debt Service'!AN$27/12,0)),"-")</f>
        <v>0</v>
      </c>
      <c r="AR794" s="261">
        <f>IFERROR(IF(-SUM(AR$20:AR793)+AR$15&lt;0.000001,0,IF($C794&gt;='H-32A-WP06 - Debt Service'!AO$24,'H-32A-WP06 - Debt Service'!AO$27/12,0)),"-")</f>
        <v>0</v>
      </c>
      <c r="AS794" s="261">
        <f>IFERROR(IF(-SUM(AS$20:AS793)+AS$15&lt;0.000001,0,IF($C794&gt;='H-32A-WP06 - Debt Service'!AP$24,'H-32A-WP06 - Debt Service'!AP$27/12,0)),"-")</f>
        <v>0</v>
      </c>
      <c r="AT794" s="261">
        <f>IFERROR(IF(-SUM(AT$20:AT793)+AT$15&lt;0.000001,0,IF($C794&gt;='H-32A-WP06 - Debt Service'!AQ$24,'H-32A-WP06 - Debt Service'!AQ$27/12,0)),"-")</f>
        <v>0</v>
      </c>
    </row>
    <row r="795" spans="2:46" x14ac:dyDescent="0.35">
      <c r="B795" s="252">
        <f t="shared" si="51"/>
        <v>2083</v>
      </c>
      <c r="C795" s="273">
        <f t="shared" si="53"/>
        <v>67054</v>
      </c>
      <c r="D795" s="273"/>
      <c r="E795" s="261">
        <f>IFERROR(IF(-SUM(E$20:E794)+E$15&lt;0.000001,0,IF($C795&gt;='H-32A-WP06 - Debt Service'!C$24,'H-32A-WP06 - Debt Service'!C$27/12,0)),"-")</f>
        <v>0</v>
      </c>
      <c r="F795" s="261">
        <f>IFERROR(IF(-SUM(F$20:F794)+F$15&lt;0.000001,0,IF($C795&gt;='H-32A-WP06 - Debt Service'!D$24,'H-32A-WP06 - Debt Service'!D$27/12,0)),"-")</f>
        <v>0</v>
      </c>
      <c r="G795" s="261">
        <f>IFERROR(IF(-SUM(G$20:G794)+G$15&lt;0.000001,0,IF($C795&gt;='H-32A-WP06 - Debt Service'!E$24,'H-32A-WP06 - Debt Service'!E$27/12,0)),"-")</f>
        <v>0</v>
      </c>
      <c r="H795" s="261">
        <f>IFERROR(IF(-SUM(H$20:H794)+H$15&lt;0.000001,0,IF($C795&gt;='H-32A-WP06 - Debt Service'!F$24,'H-32A-WP06 - Debt Service'!F$27/12,0)),"-")</f>
        <v>0</v>
      </c>
      <c r="I795" s="261">
        <f>IFERROR(IF(-SUM(I$20:I794)+I$15&lt;0.000001,0,IF($C795&gt;='H-32A-WP06 - Debt Service'!G$24,'H-32A-WP06 - Debt Service'!G$27/12,0)),"-")</f>
        <v>0</v>
      </c>
      <c r="J795" s="261">
        <f>IFERROR(IF(-SUM(J$20:J794)+J$15&lt;0.000001,0,IF($C795&gt;='H-32A-WP06 - Debt Service'!H$24,'H-32A-WP06 - Debt Service'!H$27/12,0)),"-")</f>
        <v>0</v>
      </c>
      <c r="K795" s="261">
        <f>IFERROR(IF(-SUM(K$20:K794)+K$15&lt;0.000001,0,IF($C795&gt;='H-32A-WP06 - Debt Service'!I$24,'H-32A-WP06 - Debt Service'!I$27/12,0)),"-")</f>
        <v>0</v>
      </c>
      <c r="L795" s="261">
        <f>IFERROR(IF(-SUM(L$20:L794)+L$15&lt;0.000001,0,IF($C795&gt;='H-32A-WP06 - Debt Service'!J$24,'H-32A-WP06 - Debt Service'!J$27/12,0)),"-")</f>
        <v>0</v>
      </c>
      <c r="M795" s="261">
        <f>IFERROR(IF(-SUM(M$20:M794)+M$15&lt;0.000001,0,IF($C795&gt;='H-32A-WP06 - Debt Service'!K$24,'H-32A-WP06 - Debt Service'!K$27/12,0)),"-")</f>
        <v>0</v>
      </c>
      <c r="N795" s="261"/>
      <c r="O795" s="261"/>
      <c r="P795" s="261">
        <f>IFERROR(IF(-SUM(P$20:P794)+P$15&lt;0.000001,0,IF($C795&gt;='H-32A-WP06 - Debt Service'!M$24,'H-32A-WP06 - Debt Service'!M$27/12,0)),"-")</f>
        <v>0</v>
      </c>
      <c r="Q795" s="261">
        <f>IFERROR(IF(-SUM(Q$20:Q794)+Q$15&lt;0.000001,0,IF($C795&gt;='H-32A-WP06 - Debt Service'!L$24,'H-32A-WP06 - Debt Service'!L$27/12,0)),"-")</f>
        <v>0</v>
      </c>
      <c r="R795" s="261">
        <f>IFERROR(IF(-SUM(R$20:R794)+R$15&lt;0.000001,0,IF($C795&gt;='H-32A-WP06 - Debt Service'!S$24,'H-32A-WP06 - Debt Service'!S$27/12,0)),"-")</f>
        <v>0</v>
      </c>
      <c r="S795" s="261">
        <f>IFERROR(IF(-SUM(S$20:S794)+S$15&lt;0.000001,0,IF($C795&gt;='H-32A-WP06 - Debt Service'!O$24,'H-32A-WP06 - Debt Service'!O$27/12,0)),"-")</f>
        <v>0</v>
      </c>
      <c r="T795" s="261">
        <f>IFERROR(IF(-SUM(T$20:T794)+T$15&lt;0.000001,0,IF($C795&gt;='H-32A-WP06 - Debt Service'!#REF!,'H-32A-WP06 - Debt Service'!#REF!/12,0)),"-")</f>
        <v>0</v>
      </c>
      <c r="U795" s="261">
        <f>IFERROR(IF(-SUM(U$20:U794)+U$15&lt;0.000001,0,IF($C795&gt;='H-32A-WP06 - Debt Service'!T$24,'H-32A-WP06 - Debt Service'!T$27/12,0)),"-")</f>
        <v>0</v>
      </c>
      <c r="V795" s="261">
        <f>IFERROR(IF(-SUM(V$20:V794)+V$15&lt;0.000001,0,IF($C795&gt;='H-32A-WP06 - Debt Service'!N$24,'H-32A-WP06 - Debt Service'!N$27/12,0)),"-")</f>
        <v>0</v>
      </c>
      <c r="W795" s="261">
        <f>IFERROR(IF(-SUM(W$20:W794)+W$15&lt;0.000001,0,IF($C795&gt;='H-32A-WP06 - Debt Service'!Q$24,'H-32A-WP06 - Debt Service'!Q$27/12,0)),"-")</f>
        <v>0</v>
      </c>
      <c r="X795" s="261">
        <f>IFERROR(IF(-SUM(X$20:X794)+X$15&lt;0.000001,0,IF($C795&gt;='H-32A-WP06 - Debt Service'!T$24,'H-32A-WP06 - Debt Service'!T$27/12,0)),"-")</f>
        <v>0</v>
      </c>
      <c r="Y795" s="261">
        <f>IFERROR(IF(-SUM(Y$20:Y794)+Y$15&lt;0.000001,0,IF($C795&gt;='H-32A-WP06 - Debt Service'!#REF!,'H-32A-WP06 - Debt Service'!#REF!/12,0)),"-")</f>
        <v>0</v>
      </c>
      <c r="Z795" s="261">
        <f>IFERROR(IF(-SUM(Z$20:Z794)+Z$15&lt;0.000001,0,IF($C795&gt;='H-32A-WP06 - Debt Service'!S$24,'H-32A-WP06 - Debt Service'!S$27/12,0)),"-")</f>
        <v>0</v>
      </c>
      <c r="AA795" s="261">
        <f>IFERROR(IF(-SUM(AA$20:AA794)+AA$15&lt;0.000001,0,IF($C795&gt;='H-32A-WP06 - Debt Service'!R$24,'H-32A-WP06 - Debt Service'!R$27/12,0)),"-")</f>
        <v>0</v>
      </c>
      <c r="AB795" s="261">
        <f>IFERROR(IF(-SUM(AB$20:AB794)+AB$15&lt;0.000001,0,IF($C795&gt;='H-32A-WP06 - Debt Service'!P$24,'H-32A-WP06 - Debt Service'!P$27/12,0)),"-")</f>
        <v>0</v>
      </c>
      <c r="AC795" s="261">
        <f>IFERROR(IF(-SUM(AC$20:AC794)+AC$15&lt;0.000001,0,IF($C795&gt;='H-32A-WP06 - Debt Service'!#REF!,'H-32A-WP06 - Debt Service'!#REF!/12,0)),"-")</f>
        <v>0</v>
      </c>
      <c r="AD795" s="261">
        <f>IFERROR(IF(-SUM(AD$20:AD794)+AD$15&lt;0.000001,0,IF($C795&gt;='H-32A-WP06 - Debt Service'!#REF!,'H-32A-WP06 - Debt Service'!#REF!/12,0)),"-")</f>
        <v>0</v>
      </c>
      <c r="AE795" s="261">
        <f>IFERROR(IF(-SUM(AE$20:AE794)+AE$15&lt;0.000001,0,IF($C795&gt;='H-32A-WP06 - Debt Service'!#REF!,'H-32A-WP06 - Debt Service'!#REF!/12,0)),"-")</f>
        <v>0</v>
      </c>
      <c r="AF795" s="261">
        <f>IFERROR(IF(-SUM(AF$20:AF794)+AF$15&lt;0.000001,0,IF($C795&gt;='H-32A-WP06 - Debt Service'!#REF!,'H-32A-WP06 - Debt Service'!#REF!/12,0)),"-")</f>
        <v>0</v>
      </c>
      <c r="AH795" s="252">
        <f t="shared" si="52"/>
        <v>2083</v>
      </c>
      <c r="AI795" s="273">
        <f t="shared" si="54"/>
        <v>67054</v>
      </c>
      <c r="AJ795" s="273"/>
      <c r="AK795" s="261" t="str">
        <f>IFERROR(IF(-SUM(AK$20:AK794)+AK$15&lt;0.000001,0,IF($C795&gt;='H-32A-WP06 - Debt Service'!AH$24,'H-32A-WP06 - Debt Service'!AH$27/12,0)),"-")</f>
        <v>-</v>
      </c>
      <c r="AL795" s="261">
        <f>IFERROR(IF(-SUM(AL$20:AL794)+AL$15&lt;0.000001,0,IF($C795&gt;='H-32A-WP06 - Debt Service'!AI$24,'H-32A-WP06 - Debt Service'!AI$27/12,0)),"-")</f>
        <v>0</v>
      </c>
      <c r="AM795" s="261">
        <f>IFERROR(IF(-SUM(AM$20:AM794)+AM$15&lt;0.000001,0,IF($C795&gt;='H-32A-WP06 - Debt Service'!AJ$24,'H-32A-WP06 - Debt Service'!AJ$27/12,0)),"-")</f>
        <v>0</v>
      </c>
      <c r="AN795" s="261">
        <f>IFERROR(IF(-SUM(AN$20:AN794)+AN$15&lt;0.000001,0,IF($C795&gt;='H-32A-WP06 - Debt Service'!AK$24,'H-32A-WP06 - Debt Service'!AK$27/12,0)),"-")</f>
        <v>0</v>
      </c>
      <c r="AO795" s="261">
        <f>IFERROR(IF(-SUM(AO$20:AO794)+AO$15&lt;0.000001,0,IF($C795&gt;='H-32A-WP06 - Debt Service'!AL$24,'H-32A-WP06 - Debt Service'!AL$27/12,0)),"-")</f>
        <v>0</v>
      </c>
      <c r="AP795" s="261">
        <f>IFERROR(IF(-SUM(AP$20:AP794)+AP$15&lt;0.000001,0,IF($C795&gt;='H-32A-WP06 - Debt Service'!AM$24,'H-32A-WP06 - Debt Service'!AM$27/12,0)),"-")</f>
        <v>0</v>
      </c>
      <c r="AQ795" s="261">
        <f>IFERROR(IF(-SUM(AQ$20:AQ794)+AQ$15&lt;0.000001,0,IF($C795&gt;='H-32A-WP06 - Debt Service'!AN$24,'H-32A-WP06 - Debt Service'!AN$27/12,0)),"-")</f>
        <v>0</v>
      </c>
      <c r="AR795" s="261">
        <f>IFERROR(IF(-SUM(AR$20:AR794)+AR$15&lt;0.000001,0,IF($C795&gt;='H-32A-WP06 - Debt Service'!AO$24,'H-32A-WP06 - Debt Service'!AO$27/12,0)),"-")</f>
        <v>0</v>
      </c>
      <c r="AS795" s="261">
        <f>IFERROR(IF(-SUM(AS$20:AS794)+AS$15&lt;0.000001,0,IF($C795&gt;='H-32A-WP06 - Debt Service'!AP$24,'H-32A-WP06 - Debt Service'!AP$27/12,0)),"-")</f>
        <v>0</v>
      </c>
      <c r="AT795" s="261">
        <f>IFERROR(IF(-SUM(AT$20:AT794)+AT$15&lt;0.000001,0,IF($C795&gt;='H-32A-WP06 - Debt Service'!AQ$24,'H-32A-WP06 - Debt Service'!AQ$27/12,0)),"-")</f>
        <v>0</v>
      </c>
    </row>
    <row r="796" spans="2:46" x14ac:dyDescent="0.35">
      <c r="B796" s="252">
        <f t="shared" si="51"/>
        <v>2083</v>
      </c>
      <c r="C796" s="273">
        <f t="shared" si="53"/>
        <v>67085</v>
      </c>
      <c r="D796" s="273"/>
      <c r="E796" s="261">
        <f>IFERROR(IF(-SUM(E$20:E795)+E$15&lt;0.000001,0,IF($C796&gt;='H-32A-WP06 - Debt Service'!C$24,'H-32A-WP06 - Debt Service'!C$27/12,0)),"-")</f>
        <v>0</v>
      </c>
      <c r="F796" s="261">
        <f>IFERROR(IF(-SUM(F$20:F795)+F$15&lt;0.000001,0,IF($C796&gt;='H-32A-WP06 - Debt Service'!D$24,'H-32A-WP06 - Debt Service'!D$27/12,0)),"-")</f>
        <v>0</v>
      </c>
      <c r="G796" s="261">
        <f>IFERROR(IF(-SUM(G$20:G795)+G$15&lt;0.000001,0,IF($C796&gt;='H-32A-WP06 - Debt Service'!E$24,'H-32A-WP06 - Debt Service'!E$27/12,0)),"-")</f>
        <v>0</v>
      </c>
      <c r="H796" s="261">
        <f>IFERROR(IF(-SUM(H$20:H795)+H$15&lt;0.000001,0,IF($C796&gt;='H-32A-WP06 - Debt Service'!F$24,'H-32A-WP06 - Debt Service'!F$27/12,0)),"-")</f>
        <v>0</v>
      </c>
      <c r="I796" s="261">
        <f>IFERROR(IF(-SUM(I$20:I795)+I$15&lt;0.000001,0,IF($C796&gt;='H-32A-WP06 - Debt Service'!G$24,'H-32A-WP06 - Debt Service'!G$27/12,0)),"-")</f>
        <v>0</v>
      </c>
      <c r="J796" s="261">
        <f>IFERROR(IF(-SUM(J$20:J795)+J$15&lt;0.000001,0,IF($C796&gt;='H-32A-WP06 - Debt Service'!H$24,'H-32A-WP06 - Debt Service'!H$27/12,0)),"-")</f>
        <v>0</v>
      </c>
      <c r="K796" s="261">
        <f>IFERROR(IF(-SUM(K$20:K795)+K$15&lt;0.000001,0,IF($C796&gt;='H-32A-WP06 - Debt Service'!I$24,'H-32A-WP06 - Debt Service'!I$27/12,0)),"-")</f>
        <v>0</v>
      </c>
      <c r="L796" s="261">
        <f>IFERROR(IF(-SUM(L$20:L795)+L$15&lt;0.000001,0,IF($C796&gt;='H-32A-WP06 - Debt Service'!J$24,'H-32A-WP06 - Debt Service'!J$27/12,0)),"-")</f>
        <v>0</v>
      </c>
      <c r="M796" s="261">
        <f>IFERROR(IF(-SUM(M$20:M795)+M$15&lt;0.000001,0,IF($C796&gt;='H-32A-WP06 - Debt Service'!K$24,'H-32A-WP06 - Debt Service'!K$27/12,0)),"-")</f>
        <v>0</v>
      </c>
      <c r="N796" s="261"/>
      <c r="O796" s="261"/>
      <c r="P796" s="261">
        <f>IFERROR(IF(-SUM(P$20:P795)+P$15&lt;0.000001,0,IF($C796&gt;='H-32A-WP06 - Debt Service'!M$24,'H-32A-WP06 - Debt Service'!M$27/12,0)),"-")</f>
        <v>0</v>
      </c>
      <c r="Q796" s="261">
        <f>IFERROR(IF(-SUM(Q$20:Q795)+Q$15&lt;0.000001,0,IF($C796&gt;='H-32A-WP06 - Debt Service'!L$24,'H-32A-WP06 - Debt Service'!L$27/12,0)),"-")</f>
        <v>0</v>
      </c>
      <c r="R796" s="261">
        <f>IFERROR(IF(-SUM(R$20:R795)+R$15&lt;0.000001,0,IF($C796&gt;='H-32A-WP06 - Debt Service'!S$24,'H-32A-WP06 - Debt Service'!S$27/12,0)),"-")</f>
        <v>0</v>
      </c>
      <c r="S796" s="261">
        <f>IFERROR(IF(-SUM(S$20:S795)+S$15&lt;0.000001,0,IF($C796&gt;='H-32A-WP06 - Debt Service'!O$24,'H-32A-WP06 - Debt Service'!O$27/12,0)),"-")</f>
        <v>0</v>
      </c>
      <c r="T796" s="261">
        <f>IFERROR(IF(-SUM(T$20:T795)+T$15&lt;0.000001,0,IF($C796&gt;='H-32A-WP06 - Debt Service'!#REF!,'H-32A-WP06 - Debt Service'!#REF!/12,0)),"-")</f>
        <v>0</v>
      </c>
      <c r="U796" s="261">
        <f>IFERROR(IF(-SUM(U$20:U795)+U$15&lt;0.000001,0,IF($C796&gt;='H-32A-WP06 - Debt Service'!T$24,'H-32A-WP06 - Debt Service'!T$27/12,0)),"-")</f>
        <v>0</v>
      </c>
      <c r="V796" s="261">
        <f>IFERROR(IF(-SUM(V$20:V795)+V$15&lt;0.000001,0,IF($C796&gt;='H-32A-WP06 - Debt Service'!N$24,'H-32A-WP06 - Debt Service'!N$27/12,0)),"-")</f>
        <v>0</v>
      </c>
      <c r="W796" s="261">
        <f>IFERROR(IF(-SUM(W$20:W795)+W$15&lt;0.000001,0,IF($C796&gt;='H-32A-WP06 - Debt Service'!Q$24,'H-32A-WP06 - Debt Service'!Q$27/12,0)),"-")</f>
        <v>0</v>
      </c>
      <c r="X796" s="261">
        <f>IFERROR(IF(-SUM(X$20:X795)+X$15&lt;0.000001,0,IF($C796&gt;='H-32A-WP06 - Debt Service'!T$24,'H-32A-WP06 - Debt Service'!T$27/12,0)),"-")</f>
        <v>0</v>
      </c>
      <c r="Y796" s="261">
        <f>IFERROR(IF(-SUM(Y$20:Y795)+Y$15&lt;0.000001,0,IF($C796&gt;='H-32A-WP06 - Debt Service'!#REF!,'H-32A-WP06 - Debt Service'!#REF!/12,0)),"-")</f>
        <v>0</v>
      </c>
      <c r="Z796" s="261">
        <f>IFERROR(IF(-SUM(Z$20:Z795)+Z$15&lt;0.000001,0,IF($C796&gt;='H-32A-WP06 - Debt Service'!S$24,'H-32A-WP06 - Debt Service'!S$27/12,0)),"-")</f>
        <v>0</v>
      </c>
      <c r="AA796" s="261">
        <f>IFERROR(IF(-SUM(AA$20:AA795)+AA$15&lt;0.000001,0,IF($C796&gt;='H-32A-WP06 - Debt Service'!R$24,'H-32A-WP06 - Debt Service'!R$27/12,0)),"-")</f>
        <v>0</v>
      </c>
      <c r="AB796" s="261">
        <f>IFERROR(IF(-SUM(AB$20:AB795)+AB$15&lt;0.000001,0,IF($C796&gt;='H-32A-WP06 - Debt Service'!P$24,'H-32A-WP06 - Debt Service'!P$27/12,0)),"-")</f>
        <v>0</v>
      </c>
      <c r="AC796" s="261">
        <f>IFERROR(IF(-SUM(AC$20:AC795)+AC$15&lt;0.000001,0,IF($C796&gt;='H-32A-WP06 - Debt Service'!#REF!,'H-32A-WP06 - Debt Service'!#REF!/12,0)),"-")</f>
        <v>0</v>
      </c>
      <c r="AD796" s="261">
        <f>IFERROR(IF(-SUM(AD$20:AD795)+AD$15&lt;0.000001,0,IF($C796&gt;='H-32A-WP06 - Debt Service'!#REF!,'H-32A-WP06 - Debt Service'!#REF!/12,0)),"-")</f>
        <v>0</v>
      </c>
      <c r="AE796" s="261">
        <f>IFERROR(IF(-SUM(AE$20:AE795)+AE$15&lt;0.000001,0,IF($C796&gt;='H-32A-WP06 - Debt Service'!#REF!,'H-32A-WP06 - Debt Service'!#REF!/12,0)),"-")</f>
        <v>0</v>
      </c>
      <c r="AF796" s="261">
        <f>IFERROR(IF(-SUM(AF$20:AF795)+AF$15&lt;0.000001,0,IF($C796&gt;='H-32A-WP06 - Debt Service'!#REF!,'H-32A-WP06 - Debt Service'!#REF!/12,0)),"-")</f>
        <v>0</v>
      </c>
      <c r="AH796" s="252">
        <f t="shared" si="52"/>
        <v>2083</v>
      </c>
      <c r="AI796" s="273">
        <f t="shared" si="54"/>
        <v>67085</v>
      </c>
      <c r="AJ796" s="273"/>
      <c r="AK796" s="261" t="str">
        <f>IFERROR(IF(-SUM(AK$20:AK795)+AK$15&lt;0.000001,0,IF($C796&gt;='H-32A-WP06 - Debt Service'!AH$24,'H-32A-WP06 - Debt Service'!AH$27/12,0)),"-")</f>
        <v>-</v>
      </c>
      <c r="AL796" s="261">
        <f>IFERROR(IF(-SUM(AL$20:AL795)+AL$15&lt;0.000001,0,IF($C796&gt;='H-32A-WP06 - Debt Service'!AI$24,'H-32A-WP06 - Debt Service'!AI$27/12,0)),"-")</f>
        <v>0</v>
      </c>
      <c r="AM796" s="261">
        <f>IFERROR(IF(-SUM(AM$20:AM795)+AM$15&lt;0.000001,0,IF($C796&gt;='H-32A-WP06 - Debt Service'!AJ$24,'H-32A-WP06 - Debt Service'!AJ$27/12,0)),"-")</f>
        <v>0</v>
      </c>
      <c r="AN796" s="261">
        <f>IFERROR(IF(-SUM(AN$20:AN795)+AN$15&lt;0.000001,0,IF($C796&gt;='H-32A-WP06 - Debt Service'!AK$24,'H-32A-WP06 - Debt Service'!AK$27/12,0)),"-")</f>
        <v>0</v>
      </c>
      <c r="AO796" s="261">
        <f>IFERROR(IF(-SUM(AO$20:AO795)+AO$15&lt;0.000001,0,IF($C796&gt;='H-32A-WP06 - Debt Service'!AL$24,'H-32A-WP06 - Debt Service'!AL$27/12,0)),"-")</f>
        <v>0</v>
      </c>
      <c r="AP796" s="261">
        <f>IFERROR(IF(-SUM(AP$20:AP795)+AP$15&lt;0.000001,0,IF($C796&gt;='H-32A-WP06 - Debt Service'!AM$24,'H-32A-WP06 - Debt Service'!AM$27/12,0)),"-")</f>
        <v>0</v>
      </c>
      <c r="AQ796" s="261">
        <f>IFERROR(IF(-SUM(AQ$20:AQ795)+AQ$15&lt;0.000001,0,IF($C796&gt;='H-32A-WP06 - Debt Service'!AN$24,'H-32A-WP06 - Debt Service'!AN$27/12,0)),"-")</f>
        <v>0</v>
      </c>
      <c r="AR796" s="261">
        <f>IFERROR(IF(-SUM(AR$20:AR795)+AR$15&lt;0.000001,0,IF($C796&gt;='H-32A-WP06 - Debt Service'!AO$24,'H-32A-WP06 - Debt Service'!AO$27/12,0)),"-")</f>
        <v>0</v>
      </c>
      <c r="AS796" s="261">
        <f>IFERROR(IF(-SUM(AS$20:AS795)+AS$15&lt;0.000001,0,IF($C796&gt;='H-32A-WP06 - Debt Service'!AP$24,'H-32A-WP06 - Debt Service'!AP$27/12,0)),"-")</f>
        <v>0</v>
      </c>
      <c r="AT796" s="261">
        <f>IFERROR(IF(-SUM(AT$20:AT795)+AT$15&lt;0.000001,0,IF($C796&gt;='H-32A-WP06 - Debt Service'!AQ$24,'H-32A-WP06 - Debt Service'!AQ$27/12,0)),"-")</f>
        <v>0</v>
      </c>
    </row>
    <row r="797" spans="2:46" x14ac:dyDescent="0.35">
      <c r="B797" s="252">
        <f t="shared" si="51"/>
        <v>2083</v>
      </c>
      <c r="C797" s="273">
        <f t="shared" si="53"/>
        <v>67115</v>
      </c>
      <c r="D797" s="273"/>
      <c r="E797" s="261">
        <f>IFERROR(IF(-SUM(E$20:E796)+E$15&lt;0.000001,0,IF($C797&gt;='H-32A-WP06 - Debt Service'!C$24,'H-32A-WP06 - Debt Service'!C$27/12,0)),"-")</f>
        <v>0</v>
      </c>
      <c r="F797" s="261">
        <f>IFERROR(IF(-SUM(F$20:F796)+F$15&lt;0.000001,0,IF($C797&gt;='H-32A-WP06 - Debt Service'!D$24,'H-32A-WP06 - Debt Service'!D$27/12,0)),"-")</f>
        <v>0</v>
      </c>
      <c r="G797" s="261">
        <f>IFERROR(IF(-SUM(G$20:G796)+G$15&lt;0.000001,0,IF($C797&gt;='H-32A-WP06 - Debt Service'!E$24,'H-32A-WP06 - Debt Service'!E$27/12,0)),"-")</f>
        <v>0</v>
      </c>
      <c r="H797" s="261">
        <f>IFERROR(IF(-SUM(H$20:H796)+H$15&lt;0.000001,0,IF($C797&gt;='H-32A-WP06 - Debt Service'!F$24,'H-32A-WP06 - Debt Service'!F$27/12,0)),"-")</f>
        <v>0</v>
      </c>
      <c r="I797" s="261">
        <f>IFERROR(IF(-SUM(I$20:I796)+I$15&lt;0.000001,0,IF($C797&gt;='H-32A-WP06 - Debt Service'!G$24,'H-32A-WP06 - Debt Service'!G$27/12,0)),"-")</f>
        <v>0</v>
      </c>
      <c r="J797" s="261">
        <f>IFERROR(IF(-SUM(J$20:J796)+J$15&lt;0.000001,0,IF($C797&gt;='H-32A-WP06 - Debt Service'!H$24,'H-32A-WP06 - Debt Service'!H$27/12,0)),"-")</f>
        <v>0</v>
      </c>
      <c r="K797" s="261">
        <f>IFERROR(IF(-SUM(K$20:K796)+K$15&lt;0.000001,0,IF($C797&gt;='H-32A-WP06 - Debt Service'!I$24,'H-32A-WP06 - Debt Service'!I$27/12,0)),"-")</f>
        <v>0</v>
      </c>
      <c r="L797" s="261">
        <f>IFERROR(IF(-SUM(L$20:L796)+L$15&lt;0.000001,0,IF($C797&gt;='H-32A-WP06 - Debt Service'!J$24,'H-32A-WP06 - Debt Service'!J$27/12,0)),"-")</f>
        <v>0</v>
      </c>
      <c r="M797" s="261">
        <f>IFERROR(IF(-SUM(M$20:M796)+M$15&lt;0.000001,0,IF($C797&gt;='H-32A-WP06 - Debt Service'!K$24,'H-32A-WP06 - Debt Service'!K$27/12,0)),"-")</f>
        <v>0</v>
      </c>
      <c r="N797" s="261"/>
      <c r="O797" s="261"/>
      <c r="P797" s="261">
        <f>IFERROR(IF(-SUM(P$20:P796)+P$15&lt;0.000001,0,IF($C797&gt;='H-32A-WP06 - Debt Service'!M$24,'H-32A-WP06 - Debt Service'!M$27/12,0)),"-")</f>
        <v>0</v>
      </c>
      <c r="Q797" s="261">
        <f>IFERROR(IF(-SUM(Q$20:Q796)+Q$15&lt;0.000001,0,IF($C797&gt;='H-32A-WP06 - Debt Service'!L$24,'H-32A-WP06 - Debt Service'!L$27/12,0)),"-")</f>
        <v>0</v>
      </c>
      <c r="R797" s="261">
        <f>IFERROR(IF(-SUM(R$20:R796)+R$15&lt;0.000001,0,IF($C797&gt;='H-32A-WP06 - Debt Service'!S$24,'H-32A-WP06 - Debt Service'!S$27/12,0)),"-")</f>
        <v>0</v>
      </c>
      <c r="S797" s="261">
        <f>IFERROR(IF(-SUM(S$20:S796)+S$15&lt;0.000001,0,IF($C797&gt;='H-32A-WP06 - Debt Service'!O$24,'H-32A-WP06 - Debt Service'!O$27/12,0)),"-")</f>
        <v>0</v>
      </c>
      <c r="T797" s="261">
        <f>IFERROR(IF(-SUM(T$20:T796)+T$15&lt;0.000001,0,IF($C797&gt;='H-32A-WP06 - Debt Service'!#REF!,'H-32A-WP06 - Debt Service'!#REF!/12,0)),"-")</f>
        <v>0</v>
      </c>
      <c r="U797" s="261">
        <f>IFERROR(IF(-SUM(U$20:U796)+U$15&lt;0.000001,0,IF($C797&gt;='H-32A-WP06 - Debt Service'!T$24,'H-32A-WP06 - Debt Service'!T$27/12,0)),"-")</f>
        <v>0</v>
      </c>
      <c r="V797" s="261">
        <f>IFERROR(IF(-SUM(V$20:V796)+V$15&lt;0.000001,0,IF($C797&gt;='H-32A-WP06 - Debt Service'!N$24,'H-32A-WP06 - Debt Service'!N$27/12,0)),"-")</f>
        <v>0</v>
      </c>
      <c r="W797" s="261">
        <f>IFERROR(IF(-SUM(W$20:W796)+W$15&lt;0.000001,0,IF($C797&gt;='H-32A-WP06 - Debt Service'!Q$24,'H-32A-WP06 - Debt Service'!Q$27/12,0)),"-")</f>
        <v>0</v>
      </c>
      <c r="X797" s="261">
        <f>IFERROR(IF(-SUM(X$20:X796)+X$15&lt;0.000001,0,IF($C797&gt;='H-32A-WP06 - Debt Service'!T$24,'H-32A-WP06 - Debt Service'!T$27/12,0)),"-")</f>
        <v>0</v>
      </c>
      <c r="Y797" s="261">
        <f>IFERROR(IF(-SUM(Y$20:Y796)+Y$15&lt;0.000001,0,IF($C797&gt;='H-32A-WP06 - Debt Service'!#REF!,'H-32A-WP06 - Debt Service'!#REF!/12,0)),"-")</f>
        <v>0</v>
      </c>
      <c r="Z797" s="261">
        <f>IFERROR(IF(-SUM(Z$20:Z796)+Z$15&lt;0.000001,0,IF($C797&gt;='H-32A-WP06 - Debt Service'!S$24,'H-32A-WP06 - Debt Service'!S$27/12,0)),"-")</f>
        <v>0</v>
      </c>
      <c r="AA797" s="261">
        <f>IFERROR(IF(-SUM(AA$20:AA796)+AA$15&lt;0.000001,0,IF($C797&gt;='H-32A-WP06 - Debt Service'!R$24,'H-32A-WP06 - Debt Service'!R$27/12,0)),"-")</f>
        <v>0</v>
      </c>
      <c r="AB797" s="261">
        <f>IFERROR(IF(-SUM(AB$20:AB796)+AB$15&lt;0.000001,0,IF($C797&gt;='H-32A-WP06 - Debt Service'!P$24,'H-32A-WP06 - Debt Service'!P$27/12,0)),"-")</f>
        <v>0</v>
      </c>
      <c r="AC797" s="261">
        <f>IFERROR(IF(-SUM(AC$20:AC796)+AC$15&lt;0.000001,0,IF($C797&gt;='H-32A-WP06 - Debt Service'!#REF!,'H-32A-WP06 - Debt Service'!#REF!/12,0)),"-")</f>
        <v>0</v>
      </c>
      <c r="AD797" s="261">
        <f>IFERROR(IF(-SUM(AD$20:AD796)+AD$15&lt;0.000001,0,IF($C797&gt;='H-32A-WP06 - Debt Service'!#REF!,'H-32A-WP06 - Debt Service'!#REF!/12,0)),"-")</f>
        <v>0</v>
      </c>
      <c r="AE797" s="261">
        <f>IFERROR(IF(-SUM(AE$20:AE796)+AE$15&lt;0.000001,0,IF($C797&gt;='H-32A-WP06 - Debt Service'!#REF!,'H-32A-WP06 - Debt Service'!#REF!/12,0)),"-")</f>
        <v>0</v>
      </c>
      <c r="AF797" s="261">
        <f>IFERROR(IF(-SUM(AF$20:AF796)+AF$15&lt;0.000001,0,IF($C797&gt;='H-32A-WP06 - Debt Service'!#REF!,'H-32A-WP06 - Debt Service'!#REF!/12,0)),"-")</f>
        <v>0</v>
      </c>
      <c r="AH797" s="252">
        <f t="shared" si="52"/>
        <v>2083</v>
      </c>
      <c r="AI797" s="273">
        <f t="shared" si="54"/>
        <v>67115</v>
      </c>
      <c r="AJ797" s="273"/>
      <c r="AK797" s="261" t="str">
        <f>IFERROR(IF(-SUM(AK$20:AK796)+AK$15&lt;0.000001,0,IF($C797&gt;='H-32A-WP06 - Debt Service'!AH$24,'H-32A-WP06 - Debt Service'!AH$27/12,0)),"-")</f>
        <v>-</v>
      </c>
      <c r="AL797" s="261">
        <f>IFERROR(IF(-SUM(AL$20:AL796)+AL$15&lt;0.000001,0,IF($C797&gt;='H-32A-WP06 - Debt Service'!AI$24,'H-32A-WP06 - Debt Service'!AI$27/12,0)),"-")</f>
        <v>0</v>
      </c>
      <c r="AM797" s="261">
        <f>IFERROR(IF(-SUM(AM$20:AM796)+AM$15&lt;0.000001,0,IF($C797&gt;='H-32A-WP06 - Debt Service'!AJ$24,'H-32A-WP06 - Debt Service'!AJ$27/12,0)),"-")</f>
        <v>0</v>
      </c>
      <c r="AN797" s="261">
        <f>IFERROR(IF(-SUM(AN$20:AN796)+AN$15&lt;0.000001,0,IF($C797&gt;='H-32A-WP06 - Debt Service'!AK$24,'H-32A-WP06 - Debt Service'!AK$27/12,0)),"-")</f>
        <v>0</v>
      </c>
      <c r="AO797" s="261">
        <f>IFERROR(IF(-SUM(AO$20:AO796)+AO$15&lt;0.000001,0,IF($C797&gt;='H-32A-WP06 - Debt Service'!AL$24,'H-32A-WP06 - Debt Service'!AL$27/12,0)),"-")</f>
        <v>0</v>
      </c>
      <c r="AP797" s="261">
        <f>IFERROR(IF(-SUM(AP$20:AP796)+AP$15&lt;0.000001,0,IF($C797&gt;='H-32A-WP06 - Debt Service'!AM$24,'H-32A-WP06 - Debt Service'!AM$27/12,0)),"-")</f>
        <v>0</v>
      </c>
      <c r="AQ797" s="261">
        <f>IFERROR(IF(-SUM(AQ$20:AQ796)+AQ$15&lt;0.000001,0,IF($C797&gt;='H-32A-WP06 - Debt Service'!AN$24,'H-32A-WP06 - Debt Service'!AN$27/12,0)),"-")</f>
        <v>0</v>
      </c>
      <c r="AR797" s="261">
        <f>IFERROR(IF(-SUM(AR$20:AR796)+AR$15&lt;0.000001,0,IF($C797&gt;='H-32A-WP06 - Debt Service'!AO$24,'H-32A-WP06 - Debt Service'!AO$27/12,0)),"-")</f>
        <v>0</v>
      </c>
      <c r="AS797" s="261">
        <f>IFERROR(IF(-SUM(AS$20:AS796)+AS$15&lt;0.000001,0,IF($C797&gt;='H-32A-WP06 - Debt Service'!AP$24,'H-32A-WP06 - Debt Service'!AP$27/12,0)),"-")</f>
        <v>0</v>
      </c>
      <c r="AT797" s="261">
        <f>IFERROR(IF(-SUM(AT$20:AT796)+AT$15&lt;0.000001,0,IF($C797&gt;='H-32A-WP06 - Debt Service'!AQ$24,'H-32A-WP06 - Debt Service'!AQ$27/12,0)),"-")</f>
        <v>0</v>
      </c>
    </row>
    <row r="798" spans="2:46" x14ac:dyDescent="0.35">
      <c r="B798" s="252">
        <f t="shared" si="51"/>
        <v>2083</v>
      </c>
      <c r="C798" s="273">
        <f t="shared" si="53"/>
        <v>67146</v>
      </c>
      <c r="D798" s="273"/>
      <c r="E798" s="261">
        <f>IFERROR(IF(-SUM(E$20:E797)+E$15&lt;0.000001,0,IF($C798&gt;='H-32A-WP06 - Debt Service'!C$24,'H-32A-WP06 - Debt Service'!C$27/12,0)),"-")</f>
        <v>0</v>
      </c>
      <c r="F798" s="261">
        <f>IFERROR(IF(-SUM(F$20:F797)+F$15&lt;0.000001,0,IF($C798&gt;='H-32A-WP06 - Debt Service'!D$24,'H-32A-WP06 - Debt Service'!D$27/12,0)),"-")</f>
        <v>0</v>
      </c>
      <c r="G798" s="261">
        <f>IFERROR(IF(-SUM(G$20:G797)+G$15&lt;0.000001,0,IF($C798&gt;='H-32A-WP06 - Debt Service'!E$24,'H-32A-WP06 - Debt Service'!E$27/12,0)),"-")</f>
        <v>0</v>
      </c>
      <c r="H798" s="261">
        <f>IFERROR(IF(-SUM(H$20:H797)+H$15&lt;0.000001,0,IF($C798&gt;='H-32A-WP06 - Debt Service'!F$24,'H-32A-WP06 - Debt Service'!F$27/12,0)),"-")</f>
        <v>0</v>
      </c>
      <c r="I798" s="261">
        <f>IFERROR(IF(-SUM(I$20:I797)+I$15&lt;0.000001,0,IF($C798&gt;='H-32A-WP06 - Debt Service'!G$24,'H-32A-WP06 - Debt Service'!G$27/12,0)),"-")</f>
        <v>0</v>
      </c>
      <c r="J798" s="261">
        <f>IFERROR(IF(-SUM(J$20:J797)+J$15&lt;0.000001,0,IF($C798&gt;='H-32A-WP06 - Debt Service'!H$24,'H-32A-WP06 - Debt Service'!H$27/12,0)),"-")</f>
        <v>0</v>
      </c>
      <c r="K798" s="261">
        <f>IFERROR(IF(-SUM(K$20:K797)+K$15&lt;0.000001,0,IF($C798&gt;='H-32A-WP06 - Debt Service'!I$24,'H-32A-WP06 - Debt Service'!I$27/12,0)),"-")</f>
        <v>0</v>
      </c>
      <c r="L798" s="261">
        <f>IFERROR(IF(-SUM(L$20:L797)+L$15&lt;0.000001,0,IF($C798&gt;='H-32A-WP06 - Debt Service'!J$24,'H-32A-WP06 - Debt Service'!J$27/12,0)),"-")</f>
        <v>0</v>
      </c>
      <c r="M798" s="261">
        <f>IFERROR(IF(-SUM(M$20:M797)+M$15&lt;0.000001,0,IF($C798&gt;='H-32A-WP06 - Debt Service'!K$24,'H-32A-WP06 - Debt Service'!K$27/12,0)),"-")</f>
        <v>0</v>
      </c>
      <c r="N798" s="261"/>
      <c r="O798" s="261"/>
      <c r="P798" s="261">
        <f>IFERROR(IF(-SUM(P$20:P797)+P$15&lt;0.000001,0,IF($C798&gt;='H-32A-WP06 - Debt Service'!M$24,'H-32A-WP06 - Debt Service'!M$27/12,0)),"-")</f>
        <v>0</v>
      </c>
      <c r="Q798" s="261">
        <f>IFERROR(IF(-SUM(Q$20:Q797)+Q$15&lt;0.000001,0,IF($C798&gt;='H-32A-WP06 - Debt Service'!L$24,'H-32A-WP06 - Debt Service'!L$27/12,0)),"-")</f>
        <v>0</v>
      </c>
      <c r="R798" s="261">
        <f>IFERROR(IF(-SUM(R$20:R797)+R$15&lt;0.000001,0,IF($C798&gt;='H-32A-WP06 - Debt Service'!S$24,'H-32A-WP06 - Debt Service'!S$27/12,0)),"-")</f>
        <v>0</v>
      </c>
      <c r="S798" s="261">
        <f>IFERROR(IF(-SUM(S$20:S797)+S$15&lt;0.000001,0,IF($C798&gt;='H-32A-WP06 - Debt Service'!O$24,'H-32A-WP06 - Debt Service'!O$27/12,0)),"-")</f>
        <v>0</v>
      </c>
      <c r="T798" s="261">
        <f>IFERROR(IF(-SUM(T$20:T797)+T$15&lt;0.000001,0,IF($C798&gt;='H-32A-WP06 - Debt Service'!#REF!,'H-32A-WP06 - Debt Service'!#REF!/12,0)),"-")</f>
        <v>0</v>
      </c>
      <c r="U798" s="261">
        <f>IFERROR(IF(-SUM(U$20:U797)+U$15&lt;0.000001,0,IF($C798&gt;='H-32A-WP06 - Debt Service'!T$24,'H-32A-WP06 - Debt Service'!T$27/12,0)),"-")</f>
        <v>0</v>
      </c>
      <c r="V798" s="261">
        <f>IFERROR(IF(-SUM(V$20:V797)+V$15&lt;0.000001,0,IF($C798&gt;='H-32A-WP06 - Debt Service'!N$24,'H-32A-WP06 - Debt Service'!N$27/12,0)),"-")</f>
        <v>0</v>
      </c>
      <c r="W798" s="261">
        <f>IFERROR(IF(-SUM(W$20:W797)+W$15&lt;0.000001,0,IF($C798&gt;='H-32A-WP06 - Debt Service'!Q$24,'H-32A-WP06 - Debt Service'!Q$27/12,0)),"-")</f>
        <v>0</v>
      </c>
      <c r="X798" s="261">
        <f>IFERROR(IF(-SUM(X$20:X797)+X$15&lt;0.000001,0,IF($C798&gt;='H-32A-WP06 - Debt Service'!T$24,'H-32A-WP06 - Debt Service'!T$27/12,0)),"-")</f>
        <v>0</v>
      </c>
      <c r="Y798" s="261">
        <f>IFERROR(IF(-SUM(Y$20:Y797)+Y$15&lt;0.000001,0,IF($C798&gt;='H-32A-WP06 - Debt Service'!#REF!,'H-32A-WP06 - Debt Service'!#REF!/12,0)),"-")</f>
        <v>0</v>
      </c>
      <c r="Z798" s="261">
        <f>IFERROR(IF(-SUM(Z$20:Z797)+Z$15&lt;0.000001,0,IF($C798&gt;='H-32A-WP06 - Debt Service'!S$24,'H-32A-WP06 - Debt Service'!S$27/12,0)),"-")</f>
        <v>0</v>
      </c>
      <c r="AA798" s="261">
        <f>IFERROR(IF(-SUM(AA$20:AA797)+AA$15&lt;0.000001,0,IF($C798&gt;='H-32A-WP06 - Debt Service'!R$24,'H-32A-WP06 - Debt Service'!R$27/12,0)),"-")</f>
        <v>0</v>
      </c>
      <c r="AB798" s="261">
        <f>IFERROR(IF(-SUM(AB$20:AB797)+AB$15&lt;0.000001,0,IF($C798&gt;='H-32A-WP06 - Debt Service'!P$24,'H-32A-WP06 - Debt Service'!P$27/12,0)),"-")</f>
        <v>0</v>
      </c>
      <c r="AC798" s="261">
        <f>IFERROR(IF(-SUM(AC$20:AC797)+AC$15&lt;0.000001,0,IF($C798&gt;='H-32A-WP06 - Debt Service'!#REF!,'H-32A-WP06 - Debt Service'!#REF!/12,0)),"-")</f>
        <v>0</v>
      </c>
      <c r="AD798" s="261">
        <f>IFERROR(IF(-SUM(AD$20:AD797)+AD$15&lt;0.000001,0,IF($C798&gt;='H-32A-WP06 - Debt Service'!#REF!,'H-32A-WP06 - Debt Service'!#REF!/12,0)),"-")</f>
        <v>0</v>
      </c>
      <c r="AE798" s="261">
        <f>IFERROR(IF(-SUM(AE$20:AE797)+AE$15&lt;0.000001,0,IF($C798&gt;='H-32A-WP06 - Debt Service'!#REF!,'H-32A-WP06 - Debt Service'!#REF!/12,0)),"-")</f>
        <v>0</v>
      </c>
      <c r="AF798" s="261">
        <f>IFERROR(IF(-SUM(AF$20:AF797)+AF$15&lt;0.000001,0,IF($C798&gt;='H-32A-WP06 - Debt Service'!#REF!,'H-32A-WP06 - Debt Service'!#REF!/12,0)),"-")</f>
        <v>0</v>
      </c>
      <c r="AH798" s="252">
        <f t="shared" si="52"/>
        <v>2083</v>
      </c>
      <c r="AI798" s="273">
        <f t="shared" si="54"/>
        <v>67146</v>
      </c>
      <c r="AJ798" s="273"/>
      <c r="AK798" s="261" t="str">
        <f>IFERROR(IF(-SUM(AK$20:AK797)+AK$15&lt;0.000001,0,IF($C798&gt;='H-32A-WP06 - Debt Service'!AH$24,'H-32A-WP06 - Debt Service'!AH$27/12,0)),"-")</f>
        <v>-</v>
      </c>
      <c r="AL798" s="261">
        <f>IFERROR(IF(-SUM(AL$20:AL797)+AL$15&lt;0.000001,0,IF($C798&gt;='H-32A-WP06 - Debt Service'!AI$24,'H-32A-WP06 - Debt Service'!AI$27/12,0)),"-")</f>
        <v>0</v>
      </c>
      <c r="AM798" s="261">
        <f>IFERROR(IF(-SUM(AM$20:AM797)+AM$15&lt;0.000001,0,IF($C798&gt;='H-32A-WP06 - Debt Service'!AJ$24,'H-32A-WP06 - Debt Service'!AJ$27/12,0)),"-")</f>
        <v>0</v>
      </c>
      <c r="AN798" s="261">
        <f>IFERROR(IF(-SUM(AN$20:AN797)+AN$15&lt;0.000001,0,IF($C798&gt;='H-32A-WP06 - Debt Service'!AK$24,'H-32A-WP06 - Debt Service'!AK$27/12,0)),"-")</f>
        <v>0</v>
      </c>
      <c r="AO798" s="261">
        <f>IFERROR(IF(-SUM(AO$20:AO797)+AO$15&lt;0.000001,0,IF($C798&gt;='H-32A-WP06 - Debt Service'!AL$24,'H-32A-WP06 - Debt Service'!AL$27/12,0)),"-")</f>
        <v>0</v>
      </c>
      <c r="AP798" s="261">
        <f>IFERROR(IF(-SUM(AP$20:AP797)+AP$15&lt;0.000001,0,IF($C798&gt;='H-32A-WP06 - Debt Service'!AM$24,'H-32A-WP06 - Debt Service'!AM$27/12,0)),"-")</f>
        <v>0</v>
      </c>
      <c r="AQ798" s="261">
        <f>IFERROR(IF(-SUM(AQ$20:AQ797)+AQ$15&lt;0.000001,0,IF($C798&gt;='H-32A-WP06 - Debt Service'!AN$24,'H-32A-WP06 - Debt Service'!AN$27/12,0)),"-")</f>
        <v>0</v>
      </c>
      <c r="AR798" s="261">
        <f>IFERROR(IF(-SUM(AR$20:AR797)+AR$15&lt;0.000001,0,IF($C798&gt;='H-32A-WP06 - Debt Service'!AO$24,'H-32A-WP06 - Debt Service'!AO$27/12,0)),"-")</f>
        <v>0</v>
      </c>
      <c r="AS798" s="261">
        <f>IFERROR(IF(-SUM(AS$20:AS797)+AS$15&lt;0.000001,0,IF($C798&gt;='H-32A-WP06 - Debt Service'!AP$24,'H-32A-WP06 - Debt Service'!AP$27/12,0)),"-")</f>
        <v>0</v>
      </c>
      <c r="AT798" s="261">
        <f>IFERROR(IF(-SUM(AT$20:AT797)+AT$15&lt;0.000001,0,IF($C798&gt;='H-32A-WP06 - Debt Service'!AQ$24,'H-32A-WP06 - Debt Service'!AQ$27/12,0)),"-")</f>
        <v>0</v>
      </c>
    </row>
    <row r="799" spans="2:46" x14ac:dyDescent="0.35">
      <c r="B799" s="252">
        <f t="shared" si="51"/>
        <v>2083</v>
      </c>
      <c r="C799" s="273">
        <f t="shared" si="53"/>
        <v>67176</v>
      </c>
      <c r="D799" s="273"/>
      <c r="E799" s="261">
        <f>IFERROR(IF(-SUM(E$20:E798)+E$15&lt;0.000001,0,IF($C799&gt;='H-32A-WP06 - Debt Service'!C$24,'H-32A-WP06 - Debt Service'!C$27/12,0)),"-")</f>
        <v>0</v>
      </c>
      <c r="F799" s="261">
        <f>IFERROR(IF(-SUM(F$20:F798)+F$15&lt;0.000001,0,IF($C799&gt;='H-32A-WP06 - Debt Service'!D$24,'H-32A-WP06 - Debt Service'!D$27/12,0)),"-")</f>
        <v>0</v>
      </c>
      <c r="G799" s="261">
        <f>IFERROR(IF(-SUM(G$20:G798)+G$15&lt;0.000001,0,IF($C799&gt;='H-32A-WP06 - Debt Service'!E$24,'H-32A-WP06 - Debt Service'!E$27/12,0)),"-")</f>
        <v>0</v>
      </c>
      <c r="H799" s="261">
        <f>IFERROR(IF(-SUM(H$20:H798)+H$15&lt;0.000001,0,IF($C799&gt;='H-32A-WP06 - Debt Service'!F$24,'H-32A-WP06 - Debt Service'!F$27/12,0)),"-")</f>
        <v>0</v>
      </c>
      <c r="I799" s="261">
        <f>IFERROR(IF(-SUM(I$20:I798)+I$15&lt;0.000001,0,IF($C799&gt;='H-32A-WP06 - Debt Service'!G$24,'H-32A-WP06 - Debt Service'!G$27/12,0)),"-")</f>
        <v>0</v>
      </c>
      <c r="J799" s="261">
        <f>IFERROR(IF(-SUM(J$20:J798)+J$15&lt;0.000001,0,IF($C799&gt;='H-32A-WP06 - Debt Service'!H$24,'H-32A-WP06 - Debt Service'!H$27/12,0)),"-")</f>
        <v>0</v>
      </c>
      <c r="K799" s="261">
        <f>IFERROR(IF(-SUM(K$20:K798)+K$15&lt;0.000001,0,IF($C799&gt;='H-32A-WP06 - Debt Service'!I$24,'H-32A-WP06 - Debt Service'!I$27/12,0)),"-")</f>
        <v>0</v>
      </c>
      <c r="L799" s="261">
        <f>IFERROR(IF(-SUM(L$20:L798)+L$15&lt;0.000001,0,IF($C799&gt;='H-32A-WP06 - Debt Service'!J$24,'H-32A-WP06 - Debt Service'!J$27/12,0)),"-")</f>
        <v>0</v>
      </c>
      <c r="M799" s="261">
        <f>IFERROR(IF(-SUM(M$20:M798)+M$15&lt;0.000001,0,IF($C799&gt;='H-32A-WP06 - Debt Service'!K$24,'H-32A-WP06 - Debt Service'!K$27/12,0)),"-")</f>
        <v>0</v>
      </c>
      <c r="N799" s="261"/>
      <c r="O799" s="261"/>
      <c r="P799" s="261">
        <f>IFERROR(IF(-SUM(P$20:P798)+P$15&lt;0.000001,0,IF($C799&gt;='H-32A-WP06 - Debt Service'!M$24,'H-32A-WP06 - Debt Service'!M$27/12,0)),"-")</f>
        <v>0</v>
      </c>
      <c r="Q799" s="261">
        <f>IFERROR(IF(-SUM(Q$20:Q798)+Q$15&lt;0.000001,0,IF($C799&gt;='H-32A-WP06 - Debt Service'!L$24,'H-32A-WP06 - Debt Service'!L$27/12,0)),"-")</f>
        <v>0</v>
      </c>
      <c r="R799" s="261">
        <f>IFERROR(IF(-SUM(R$20:R798)+R$15&lt;0.000001,0,IF($C799&gt;='H-32A-WP06 - Debt Service'!S$24,'H-32A-WP06 - Debt Service'!S$27/12,0)),"-")</f>
        <v>0</v>
      </c>
      <c r="S799" s="261">
        <f>IFERROR(IF(-SUM(S$20:S798)+S$15&lt;0.000001,0,IF($C799&gt;='H-32A-WP06 - Debt Service'!O$24,'H-32A-WP06 - Debt Service'!O$27/12,0)),"-")</f>
        <v>0</v>
      </c>
      <c r="T799" s="261">
        <f>IFERROR(IF(-SUM(T$20:T798)+T$15&lt;0.000001,0,IF($C799&gt;='H-32A-WP06 - Debt Service'!#REF!,'H-32A-WP06 - Debt Service'!#REF!/12,0)),"-")</f>
        <v>0</v>
      </c>
      <c r="U799" s="261">
        <f>IFERROR(IF(-SUM(U$20:U798)+U$15&lt;0.000001,0,IF($C799&gt;='H-32A-WP06 - Debt Service'!T$24,'H-32A-WP06 - Debt Service'!T$27/12,0)),"-")</f>
        <v>0</v>
      </c>
      <c r="V799" s="261">
        <f>IFERROR(IF(-SUM(V$20:V798)+V$15&lt;0.000001,0,IF($C799&gt;='H-32A-WP06 - Debt Service'!N$24,'H-32A-WP06 - Debt Service'!N$27/12,0)),"-")</f>
        <v>0</v>
      </c>
      <c r="W799" s="261">
        <f>IFERROR(IF(-SUM(W$20:W798)+W$15&lt;0.000001,0,IF($C799&gt;='H-32A-WP06 - Debt Service'!Q$24,'H-32A-WP06 - Debt Service'!Q$27/12,0)),"-")</f>
        <v>0</v>
      </c>
      <c r="X799" s="261">
        <f>IFERROR(IF(-SUM(X$20:X798)+X$15&lt;0.000001,0,IF($C799&gt;='H-32A-WP06 - Debt Service'!T$24,'H-32A-WP06 - Debt Service'!T$27/12,0)),"-")</f>
        <v>0</v>
      </c>
      <c r="Y799" s="261">
        <f>IFERROR(IF(-SUM(Y$20:Y798)+Y$15&lt;0.000001,0,IF($C799&gt;='H-32A-WP06 - Debt Service'!#REF!,'H-32A-WP06 - Debt Service'!#REF!/12,0)),"-")</f>
        <v>0</v>
      </c>
      <c r="Z799" s="261">
        <f>IFERROR(IF(-SUM(Z$20:Z798)+Z$15&lt;0.000001,0,IF($C799&gt;='H-32A-WP06 - Debt Service'!S$24,'H-32A-WP06 - Debt Service'!S$27/12,0)),"-")</f>
        <v>0</v>
      </c>
      <c r="AA799" s="261">
        <f>IFERROR(IF(-SUM(AA$20:AA798)+AA$15&lt;0.000001,0,IF($C799&gt;='H-32A-WP06 - Debt Service'!R$24,'H-32A-WP06 - Debt Service'!R$27/12,0)),"-")</f>
        <v>0</v>
      </c>
      <c r="AB799" s="261">
        <f>IFERROR(IF(-SUM(AB$20:AB798)+AB$15&lt;0.000001,0,IF($C799&gt;='H-32A-WP06 - Debt Service'!P$24,'H-32A-WP06 - Debt Service'!P$27/12,0)),"-")</f>
        <v>0</v>
      </c>
      <c r="AC799" s="261">
        <f>IFERROR(IF(-SUM(AC$20:AC798)+AC$15&lt;0.000001,0,IF($C799&gt;='H-32A-WP06 - Debt Service'!#REF!,'H-32A-WP06 - Debt Service'!#REF!/12,0)),"-")</f>
        <v>0</v>
      </c>
      <c r="AD799" s="261">
        <f>IFERROR(IF(-SUM(AD$20:AD798)+AD$15&lt;0.000001,0,IF($C799&gt;='H-32A-WP06 - Debt Service'!#REF!,'H-32A-WP06 - Debt Service'!#REF!/12,0)),"-")</f>
        <v>0</v>
      </c>
      <c r="AE799" s="261">
        <f>IFERROR(IF(-SUM(AE$20:AE798)+AE$15&lt;0.000001,0,IF($C799&gt;='H-32A-WP06 - Debt Service'!#REF!,'H-32A-WP06 - Debt Service'!#REF!/12,0)),"-")</f>
        <v>0</v>
      </c>
      <c r="AF799" s="261">
        <f>IFERROR(IF(-SUM(AF$20:AF798)+AF$15&lt;0.000001,0,IF($C799&gt;='H-32A-WP06 - Debt Service'!#REF!,'H-32A-WP06 - Debt Service'!#REF!/12,0)),"-")</f>
        <v>0</v>
      </c>
      <c r="AH799" s="252">
        <f t="shared" si="52"/>
        <v>2083</v>
      </c>
      <c r="AI799" s="273">
        <f t="shared" si="54"/>
        <v>67176</v>
      </c>
      <c r="AJ799" s="273"/>
      <c r="AK799" s="261" t="str">
        <f>IFERROR(IF(-SUM(AK$20:AK798)+AK$15&lt;0.000001,0,IF($C799&gt;='H-32A-WP06 - Debt Service'!AH$24,'H-32A-WP06 - Debt Service'!AH$27/12,0)),"-")</f>
        <v>-</v>
      </c>
      <c r="AL799" s="261">
        <f>IFERROR(IF(-SUM(AL$20:AL798)+AL$15&lt;0.000001,0,IF($C799&gt;='H-32A-WP06 - Debt Service'!AI$24,'H-32A-WP06 - Debt Service'!AI$27/12,0)),"-")</f>
        <v>0</v>
      </c>
      <c r="AM799" s="261">
        <f>IFERROR(IF(-SUM(AM$20:AM798)+AM$15&lt;0.000001,0,IF($C799&gt;='H-32A-WP06 - Debt Service'!AJ$24,'H-32A-WP06 - Debt Service'!AJ$27/12,0)),"-")</f>
        <v>0</v>
      </c>
      <c r="AN799" s="261">
        <f>IFERROR(IF(-SUM(AN$20:AN798)+AN$15&lt;0.000001,0,IF($C799&gt;='H-32A-WP06 - Debt Service'!AK$24,'H-32A-WP06 - Debt Service'!AK$27/12,0)),"-")</f>
        <v>0</v>
      </c>
      <c r="AO799" s="261">
        <f>IFERROR(IF(-SUM(AO$20:AO798)+AO$15&lt;0.000001,0,IF($C799&gt;='H-32A-WP06 - Debt Service'!AL$24,'H-32A-WP06 - Debt Service'!AL$27/12,0)),"-")</f>
        <v>0</v>
      </c>
      <c r="AP799" s="261">
        <f>IFERROR(IF(-SUM(AP$20:AP798)+AP$15&lt;0.000001,0,IF($C799&gt;='H-32A-WP06 - Debt Service'!AM$24,'H-32A-WP06 - Debt Service'!AM$27/12,0)),"-")</f>
        <v>0</v>
      </c>
      <c r="AQ799" s="261">
        <f>IFERROR(IF(-SUM(AQ$20:AQ798)+AQ$15&lt;0.000001,0,IF($C799&gt;='H-32A-WP06 - Debt Service'!AN$24,'H-32A-WP06 - Debt Service'!AN$27/12,0)),"-")</f>
        <v>0</v>
      </c>
      <c r="AR799" s="261">
        <f>IFERROR(IF(-SUM(AR$20:AR798)+AR$15&lt;0.000001,0,IF($C799&gt;='H-32A-WP06 - Debt Service'!AO$24,'H-32A-WP06 - Debt Service'!AO$27/12,0)),"-")</f>
        <v>0</v>
      </c>
      <c r="AS799" s="261">
        <f>IFERROR(IF(-SUM(AS$20:AS798)+AS$15&lt;0.000001,0,IF($C799&gt;='H-32A-WP06 - Debt Service'!AP$24,'H-32A-WP06 - Debt Service'!AP$27/12,0)),"-")</f>
        <v>0</v>
      </c>
      <c r="AT799" s="261">
        <f>IFERROR(IF(-SUM(AT$20:AT798)+AT$15&lt;0.000001,0,IF($C799&gt;='H-32A-WP06 - Debt Service'!AQ$24,'H-32A-WP06 - Debt Service'!AQ$27/12,0)),"-")</f>
        <v>0</v>
      </c>
    </row>
    <row r="800" spans="2:46" x14ac:dyDescent="0.35">
      <c r="B800" s="252">
        <f t="shared" si="51"/>
        <v>2084</v>
      </c>
      <c r="C800" s="273">
        <f t="shared" si="53"/>
        <v>67207</v>
      </c>
      <c r="D800" s="273"/>
      <c r="E800" s="261">
        <f>IFERROR(IF(-SUM(E$20:E799)+E$15&lt;0.000001,0,IF($C800&gt;='H-32A-WP06 - Debt Service'!C$24,'H-32A-WP06 - Debt Service'!C$27/12,0)),"-")</f>
        <v>0</v>
      </c>
      <c r="F800" s="261">
        <f>IFERROR(IF(-SUM(F$20:F799)+F$15&lt;0.000001,0,IF($C800&gt;='H-32A-WP06 - Debt Service'!D$24,'H-32A-WP06 - Debt Service'!D$27/12,0)),"-")</f>
        <v>0</v>
      </c>
      <c r="G800" s="261">
        <f>IFERROR(IF(-SUM(G$20:G799)+G$15&lt;0.000001,0,IF($C800&gt;='H-32A-WP06 - Debt Service'!E$24,'H-32A-WP06 - Debt Service'!E$27/12,0)),"-")</f>
        <v>0</v>
      </c>
      <c r="H800" s="261">
        <f>IFERROR(IF(-SUM(H$20:H799)+H$15&lt;0.000001,0,IF($C800&gt;='H-32A-WP06 - Debt Service'!F$24,'H-32A-WP06 - Debt Service'!F$27/12,0)),"-")</f>
        <v>0</v>
      </c>
      <c r="I800" s="261">
        <f>IFERROR(IF(-SUM(I$20:I799)+I$15&lt;0.000001,0,IF($C800&gt;='H-32A-WP06 - Debt Service'!G$24,'H-32A-WP06 - Debt Service'!G$27/12,0)),"-")</f>
        <v>0</v>
      </c>
      <c r="J800" s="261">
        <f>IFERROR(IF(-SUM(J$20:J799)+J$15&lt;0.000001,0,IF($C800&gt;='H-32A-WP06 - Debt Service'!H$24,'H-32A-WP06 - Debt Service'!H$27/12,0)),"-")</f>
        <v>0</v>
      </c>
      <c r="K800" s="261">
        <f>IFERROR(IF(-SUM(K$20:K799)+K$15&lt;0.000001,0,IF($C800&gt;='H-32A-WP06 - Debt Service'!I$24,'H-32A-WP06 - Debt Service'!I$27/12,0)),"-")</f>
        <v>0</v>
      </c>
      <c r="L800" s="261">
        <f>IFERROR(IF(-SUM(L$20:L799)+L$15&lt;0.000001,0,IF($C800&gt;='H-32A-WP06 - Debt Service'!J$24,'H-32A-WP06 - Debt Service'!J$27/12,0)),"-")</f>
        <v>0</v>
      </c>
      <c r="M800" s="261">
        <f>IFERROR(IF(-SUM(M$20:M799)+M$15&lt;0.000001,0,IF($C800&gt;='H-32A-WP06 - Debt Service'!K$24,'H-32A-WP06 - Debt Service'!K$27/12,0)),"-")</f>
        <v>0</v>
      </c>
      <c r="N800" s="261"/>
      <c r="O800" s="261"/>
      <c r="P800" s="261">
        <f>IFERROR(IF(-SUM(P$20:P799)+P$15&lt;0.000001,0,IF($C800&gt;='H-32A-WP06 - Debt Service'!M$24,'H-32A-WP06 - Debt Service'!M$27/12,0)),"-")</f>
        <v>0</v>
      </c>
      <c r="Q800" s="261">
        <f>IFERROR(IF(-SUM(Q$20:Q799)+Q$15&lt;0.000001,0,IF($C800&gt;='H-32A-WP06 - Debt Service'!L$24,'H-32A-WP06 - Debt Service'!L$27/12,0)),"-")</f>
        <v>0</v>
      </c>
      <c r="R800" s="261">
        <f>IFERROR(IF(-SUM(R$20:R799)+R$15&lt;0.000001,0,IF($C800&gt;='H-32A-WP06 - Debt Service'!S$24,'H-32A-WP06 - Debt Service'!S$27/12,0)),"-")</f>
        <v>0</v>
      </c>
      <c r="S800" s="261">
        <f>IFERROR(IF(-SUM(S$20:S799)+S$15&lt;0.000001,0,IF($C800&gt;='H-32A-WP06 - Debt Service'!O$24,'H-32A-WP06 - Debt Service'!O$27/12,0)),"-")</f>
        <v>0</v>
      </c>
      <c r="T800" s="261">
        <f>IFERROR(IF(-SUM(T$20:T799)+T$15&lt;0.000001,0,IF($C800&gt;='H-32A-WP06 - Debt Service'!#REF!,'H-32A-WP06 - Debt Service'!#REF!/12,0)),"-")</f>
        <v>0</v>
      </c>
      <c r="U800" s="261">
        <f>IFERROR(IF(-SUM(U$20:U799)+U$15&lt;0.000001,0,IF($C800&gt;='H-32A-WP06 - Debt Service'!T$24,'H-32A-WP06 - Debt Service'!T$27/12,0)),"-")</f>
        <v>0</v>
      </c>
      <c r="V800" s="261">
        <f>IFERROR(IF(-SUM(V$20:V799)+V$15&lt;0.000001,0,IF($C800&gt;='H-32A-WP06 - Debt Service'!N$24,'H-32A-WP06 - Debt Service'!N$27/12,0)),"-")</f>
        <v>0</v>
      </c>
      <c r="W800" s="261">
        <f>IFERROR(IF(-SUM(W$20:W799)+W$15&lt;0.000001,0,IF($C800&gt;='H-32A-WP06 - Debt Service'!Q$24,'H-32A-WP06 - Debt Service'!Q$27/12,0)),"-")</f>
        <v>0</v>
      </c>
      <c r="X800" s="261">
        <f>IFERROR(IF(-SUM(X$20:X799)+X$15&lt;0.000001,0,IF($C800&gt;='H-32A-WP06 - Debt Service'!T$24,'H-32A-WP06 - Debt Service'!T$27/12,0)),"-")</f>
        <v>0</v>
      </c>
      <c r="Y800" s="261">
        <f>IFERROR(IF(-SUM(Y$20:Y799)+Y$15&lt;0.000001,0,IF($C800&gt;='H-32A-WP06 - Debt Service'!#REF!,'H-32A-WP06 - Debt Service'!#REF!/12,0)),"-")</f>
        <v>0</v>
      </c>
      <c r="Z800" s="261">
        <f>IFERROR(IF(-SUM(Z$20:Z799)+Z$15&lt;0.000001,0,IF($C800&gt;='H-32A-WP06 - Debt Service'!S$24,'H-32A-WP06 - Debt Service'!S$27/12,0)),"-")</f>
        <v>0</v>
      </c>
      <c r="AA800" s="261">
        <f>IFERROR(IF(-SUM(AA$20:AA799)+AA$15&lt;0.000001,0,IF($C800&gt;='H-32A-WP06 - Debt Service'!R$24,'H-32A-WP06 - Debt Service'!R$27/12,0)),"-")</f>
        <v>0</v>
      </c>
      <c r="AB800" s="261">
        <f>IFERROR(IF(-SUM(AB$20:AB799)+AB$15&lt;0.000001,0,IF($C800&gt;='H-32A-WP06 - Debt Service'!P$24,'H-32A-WP06 - Debt Service'!P$27/12,0)),"-")</f>
        <v>0</v>
      </c>
      <c r="AC800" s="261">
        <f>IFERROR(IF(-SUM(AC$20:AC799)+AC$15&lt;0.000001,0,IF($C800&gt;='H-32A-WP06 - Debt Service'!#REF!,'H-32A-WP06 - Debt Service'!#REF!/12,0)),"-")</f>
        <v>0</v>
      </c>
      <c r="AD800" s="261">
        <f>IFERROR(IF(-SUM(AD$20:AD799)+AD$15&lt;0.000001,0,IF($C800&gt;='H-32A-WP06 - Debt Service'!#REF!,'H-32A-WP06 - Debt Service'!#REF!/12,0)),"-")</f>
        <v>0</v>
      </c>
      <c r="AE800" s="261">
        <f>IFERROR(IF(-SUM(AE$20:AE799)+AE$15&lt;0.000001,0,IF($C800&gt;='H-32A-WP06 - Debt Service'!#REF!,'H-32A-WP06 - Debt Service'!#REF!/12,0)),"-")</f>
        <v>0</v>
      </c>
      <c r="AF800" s="261">
        <f>IFERROR(IF(-SUM(AF$20:AF799)+AF$15&lt;0.000001,0,IF($C800&gt;='H-32A-WP06 - Debt Service'!#REF!,'H-32A-WP06 - Debt Service'!#REF!/12,0)),"-")</f>
        <v>0</v>
      </c>
      <c r="AH800" s="252">
        <f t="shared" si="52"/>
        <v>2084</v>
      </c>
      <c r="AI800" s="273">
        <f t="shared" si="54"/>
        <v>67207</v>
      </c>
      <c r="AJ800" s="273"/>
      <c r="AK800" s="261" t="str">
        <f>IFERROR(IF(-SUM(AK$20:AK799)+AK$15&lt;0.000001,0,IF($C800&gt;='H-32A-WP06 - Debt Service'!AH$24,'H-32A-WP06 - Debt Service'!AH$27/12,0)),"-")</f>
        <v>-</v>
      </c>
      <c r="AL800" s="261">
        <f>IFERROR(IF(-SUM(AL$20:AL799)+AL$15&lt;0.000001,0,IF($C800&gt;='H-32A-WP06 - Debt Service'!AI$24,'H-32A-WP06 - Debt Service'!AI$27/12,0)),"-")</f>
        <v>0</v>
      </c>
      <c r="AM800" s="261">
        <f>IFERROR(IF(-SUM(AM$20:AM799)+AM$15&lt;0.000001,0,IF($C800&gt;='H-32A-WP06 - Debt Service'!AJ$24,'H-32A-WP06 - Debt Service'!AJ$27/12,0)),"-")</f>
        <v>0</v>
      </c>
      <c r="AN800" s="261">
        <f>IFERROR(IF(-SUM(AN$20:AN799)+AN$15&lt;0.000001,0,IF($C800&gt;='H-32A-WP06 - Debt Service'!AK$24,'H-32A-WP06 - Debt Service'!AK$27/12,0)),"-")</f>
        <v>0</v>
      </c>
      <c r="AO800" s="261">
        <f>IFERROR(IF(-SUM(AO$20:AO799)+AO$15&lt;0.000001,0,IF($C800&gt;='H-32A-WP06 - Debt Service'!AL$24,'H-32A-WP06 - Debt Service'!AL$27/12,0)),"-")</f>
        <v>0</v>
      </c>
      <c r="AP800" s="261">
        <f>IFERROR(IF(-SUM(AP$20:AP799)+AP$15&lt;0.000001,0,IF($C800&gt;='H-32A-WP06 - Debt Service'!AM$24,'H-32A-WP06 - Debt Service'!AM$27/12,0)),"-")</f>
        <v>0</v>
      </c>
      <c r="AQ800" s="261">
        <f>IFERROR(IF(-SUM(AQ$20:AQ799)+AQ$15&lt;0.000001,0,IF($C800&gt;='H-32A-WP06 - Debt Service'!AN$24,'H-32A-WP06 - Debt Service'!AN$27/12,0)),"-")</f>
        <v>0</v>
      </c>
      <c r="AR800" s="261">
        <f>IFERROR(IF(-SUM(AR$20:AR799)+AR$15&lt;0.000001,0,IF($C800&gt;='H-32A-WP06 - Debt Service'!AO$24,'H-32A-WP06 - Debt Service'!AO$27/12,0)),"-")</f>
        <v>0</v>
      </c>
      <c r="AS800" s="261">
        <f>IFERROR(IF(-SUM(AS$20:AS799)+AS$15&lt;0.000001,0,IF($C800&gt;='H-32A-WP06 - Debt Service'!AP$24,'H-32A-WP06 - Debt Service'!AP$27/12,0)),"-")</f>
        <v>0</v>
      </c>
      <c r="AT800" s="261">
        <f>IFERROR(IF(-SUM(AT$20:AT799)+AT$15&lt;0.000001,0,IF($C800&gt;='H-32A-WP06 - Debt Service'!AQ$24,'H-32A-WP06 - Debt Service'!AQ$27/12,0)),"-")</f>
        <v>0</v>
      </c>
    </row>
    <row r="801" spans="2:46" x14ac:dyDescent="0.35">
      <c r="B801" s="252">
        <f t="shared" si="51"/>
        <v>2084</v>
      </c>
      <c r="C801" s="273">
        <f t="shared" si="53"/>
        <v>67238</v>
      </c>
      <c r="D801" s="273"/>
      <c r="E801" s="261">
        <f>IFERROR(IF(-SUM(E$20:E800)+E$15&lt;0.000001,0,IF($C801&gt;='H-32A-WP06 - Debt Service'!C$24,'H-32A-WP06 - Debt Service'!C$27/12,0)),"-")</f>
        <v>0</v>
      </c>
      <c r="F801" s="261">
        <f>IFERROR(IF(-SUM(F$20:F800)+F$15&lt;0.000001,0,IF($C801&gt;='H-32A-WP06 - Debt Service'!D$24,'H-32A-WP06 - Debt Service'!D$27/12,0)),"-")</f>
        <v>0</v>
      </c>
      <c r="G801" s="261">
        <f>IFERROR(IF(-SUM(G$20:G800)+G$15&lt;0.000001,0,IF($C801&gt;='H-32A-WP06 - Debt Service'!E$24,'H-32A-WP06 - Debt Service'!E$27/12,0)),"-")</f>
        <v>0</v>
      </c>
      <c r="H801" s="261">
        <f>IFERROR(IF(-SUM(H$20:H800)+H$15&lt;0.000001,0,IF($C801&gt;='H-32A-WP06 - Debt Service'!F$24,'H-32A-WP06 - Debt Service'!F$27/12,0)),"-")</f>
        <v>0</v>
      </c>
      <c r="I801" s="261">
        <f>IFERROR(IF(-SUM(I$20:I800)+I$15&lt;0.000001,0,IF($C801&gt;='H-32A-WP06 - Debt Service'!G$24,'H-32A-WP06 - Debt Service'!G$27/12,0)),"-")</f>
        <v>0</v>
      </c>
      <c r="J801" s="261">
        <f>IFERROR(IF(-SUM(J$20:J800)+J$15&lt;0.000001,0,IF($C801&gt;='H-32A-WP06 - Debt Service'!H$24,'H-32A-WP06 - Debt Service'!H$27/12,0)),"-")</f>
        <v>0</v>
      </c>
      <c r="K801" s="261">
        <f>IFERROR(IF(-SUM(K$20:K800)+K$15&lt;0.000001,0,IF($C801&gt;='H-32A-WP06 - Debt Service'!I$24,'H-32A-WP06 - Debt Service'!I$27/12,0)),"-")</f>
        <v>0</v>
      </c>
      <c r="L801" s="261">
        <f>IFERROR(IF(-SUM(L$20:L800)+L$15&lt;0.000001,0,IF($C801&gt;='H-32A-WP06 - Debt Service'!J$24,'H-32A-WP06 - Debt Service'!J$27/12,0)),"-")</f>
        <v>0</v>
      </c>
      <c r="M801" s="261">
        <f>IFERROR(IF(-SUM(M$20:M800)+M$15&lt;0.000001,0,IF($C801&gt;='H-32A-WP06 - Debt Service'!K$24,'H-32A-WP06 - Debt Service'!K$27/12,0)),"-")</f>
        <v>0</v>
      </c>
      <c r="N801" s="261"/>
      <c r="O801" s="261"/>
      <c r="P801" s="261">
        <f>IFERROR(IF(-SUM(P$20:P800)+P$15&lt;0.000001,0,IF($C801&gt;='H-32A-WP06 - Debt Service'!M$24,'H-32A-WP06 - Debt Service'!M$27/12,0)),"-")</f>
        <v>0</v>
      </c>
      <c r="Q801" s="261">
        <f>IFERROR(IF(-SUM(Q$20:Q800)+Q$15&lt;0.000001,0,IF($C801&gt;='H-32A-WP06 - Debt Service'!L$24,'H-32A-WP06 - Debt Service'!L$27/12,0)),"-")</f>
        <v>0</v>
      </c>
      <c r="R801" s="261">
        <f>IFERROR(IF(-SUM(R$20:R800)+R$15&lt;0.000001,0,IF($C801&gt;='H-32A-WP06 - Debt Service'!S$24,'H-32A-WP06 - Debt Service'!S$27/12,0)),"-")</f>
        <v>0</v>
      </c>
      <c r="S801" s="261">
        <f>IFERROR(IF(-SUM(S$20:S800)+S$15&lt;0.000001,0,IF($C801&gt;='H-32A-WP06 - Debt Service'!O$24,'H-32A-WP06 - Debt Service'!O$27/12,0)),"-")</f>
        <v>0</v>
      </c>
      <c r="T801" s="261">
        <f>IFERROR(IF(-SUM(T$20:T800)+T$15&lt;0.000001,0,IF($C801&gt;='H-32A-WP06 - Debt Service'!#REF!,'H-32A-WP06 - Debt Service'!#REF!/12,0)),"-")</f>
        <v>0</v>
      </c>
      <c r="U801" s="261">
        <f>IFERROR(IF(-SUM(U$20:U800)+U$15&lt;0.000001,0,IF($C801&gt;='H-32A-WP06 - Debt Service'!T$24,'H-32A-WP06 - Debt Service'!T$27/12,0)),"-")</f>
        <v>0</v>
      </c>
      <c r="V801" s="261">
        <f>IFERROR(IF(-SUM(V$20:V800)+V$15&lt;0.000001,0,IF($C801&gt;='H-32A-WP06 - Debt Service'!N$24,'H-32A-WP06 - Debt Service'!N$27/12,0)),"-")</f>
        <v>0</v>
      </c>
      <c r="W801" s="261">
        <f>IFERROR(IF(-SUM(W$20:W800)+W$15&lt;0.000001,0,IF($C801&gt;='H-32A-WP06 - Debt Service'!Q$24,'H-32A-WP06 - Debt Service'!Q$27/12,0)),"-")</f>
        <v>0</v>
      </c>
      <c r="X801" s="261">
        <f>IFERROR(IF(-SUM(X$20:X800)+X$15&lt;0.000001,0,IF($C801&gt;='H-32A-WP06 - Debt Service'!T$24,'H-32A-WP06 - Debt Service'!T$27/12,0)),"-")</f>
        <v>0</v>
      </c>
      <c r="Y801" s="261">
        <f>IFERROR(IF(-SUM(Y$20:Y800)+Y$15&lt;0.000001,0,IF($C801&gt;='H-32A-WP06 - Debt Service'!#REF!,'H-32A-WP06 - Debt Service'!#REF!/12,0)),"-")</f>
        <v>0</v>
      </c>
      <c r="Z801" s="261">
        <f>IFERROR(IF(-SUM(Z$20:Z800)+Z$15&lt;0.000001,0,IF($C801&gt;='H-32A-WP06 - Debt Service'!S$24,'H-32A-WP06 - Debt Service'!S$27/12,0)),"-")</f>
        <v>0</v>
      </c>
      <c r="AA801" s="261">
        <f>IFERROR(IF(-SUM(AA$20:AA800)+AA$15&lt;0.000001,0,IF($C801&gt;='H-32A-WP06 - Debt Service'!R$24,'H-32A-WP06 - Debt Service'!R$27/12,0)),"-")</f>
        <v>0</v>
      </c>
      <c r="AB801" s="261">
        <f>IFERROR(IF(-SUM(AB$20:AB800)+AB$15&lt;0.000001,0,IF($C801&gt;='H-32A-WP06 - Debt Service'!P$24,'H-32A-WP06 - Debt Service'!P$27/12,0)),"-")</f>
        <v>0</v>
      </c>
      <c r="AC801" s="261">
        <f>IFERROR(IF(-SUM(AC$20:AC800)+AC$15&lt;0.000001,0,IF($C801&gt;='H-32A-WP06 - Debt Service'!#REF!,'H-32A-WP06 - Debt Service'!#REF!/12,0)),"-")</f>
        <v>0</v>
      </c>
      <c r="AD801" s="261">
        <f>IFERROR(IF(-SUM(AD$20:AD800)+AD$15&lt;0.000001,0,IF($C801&gt;='H-32A-WP06 - Debt Service'!#REF!,'H-32A-WP06 - Debt Service'!#REF!/12,0)),"-")</f>
        <v>0</v>
      </c>
      <c r="AE801" s="261">
        <f>IFERROR(IF(-SUM(AE$20:AE800)+AE$15&lt;0.000001,0,IF($C801&gt;='H-32A-WP06 - Debt Service'!#REF!,'H-32A-WP06 - Debt Service'!#REF!/12,0)),"-")</f>
        <v>0</v>
      </c>
      <c r="AF801" s="261">
        <f>IFERROR(IF(-SUM(AF$20:AF800)+AF$15&lt;0.000001,0,IF($C801&gt;='H-32A-WP06 - Debt Service'!#REF!,'H-32A-WP06 - Debt Service'!#REF!/12,0)),"-")</f>
        <v>0</v>
      </c>
      <c r="AH801" s="252">
        <f t="shared" si="52"/>
        <v>2084</v>
      </c>
      <c r="AI801" s="273">
        <f t="shared" si="54"/>
        <v>67238</v>
      </c>
      <c r="AJ801" s="273"/>
      <c r="AK801" s="261" t="str">
        <f>IFERROR(IF(-SUM(AK$20:AK800)+AK$15&lt;0.000001,0,IF($C801&gt;='H-32A-WP06 - Debt Service'!AH$24,'H-32A-WP06 - Debt Service'!AH$27/12,0)),"-")</f>
        <v>-</v>
      </c>
      <c r="AL801" s="261">
        <f>IFERROR(IF(-SUM(AL$20:AL800)+AL$15&lt;0.000001,0,IF($C801&gt;='H-32A-WP06 - Debt Service'!AI$24,'H-32A-WP06 - Debt Service'!AI$27/12,0)),"-")</f>
        <v>0</v>
      </c>
      <c r="AM801" s="261">
        <f>IFERROR(IF(-SUM(AM$20:AM800)+AM$15&lt;0.000001,0,IF($C801&gt;='H-32A-WP06 - Debt Service'!AJ$24,'H-32A-WP06 - Debt Service'!AJ$27/12,0)),"-")</f>
        <v>0</v>
      </c>
      <c r="AN801" s="261">
        <f>IFERROR(IF(-SUM(AN$20:AN800)+AN$15&lt;0.000001,0,IF($C801&gt;='H-32A-WP06 - Debt Service'!AK$24,'H-32A-WP06 - Debt Service'!AK$27/12,0)),"-")</f>
        <v>0</v>
      </c>
      <c r="AO801" s="261">
        <f>IFERROR(IF(-SUM(AO$20:AO800)+AO$15&lt;0.000001,0,IF($C801&gt;='H-32A-WP06 - Debt Service'!AL$24,'H-32A-WP06 - Debt Service'!AL$27/12,0)),"-")</f>
        <v>0</v>
      </c>
      <c r="AP801" s="261">
        <f>IFERROR(IF(-SUM(AP$20:AP800)+AP$15&lt;0.000001,0,IF($C801&gt;='H-32A-WP06 - Debt Service'!AM$24,'H-32A-WP06 - Debt Service'!AM$27/12,0)),"-")</f>
        <v>0</v>
      </c>
      <c r="AQ801" s="261">
        <f>IFERROR(IF(-SUM(AQ$20:AQ800)+AQ$15&lt;0.000001,0,IF($C801&gt;='H-32A-WP06 - Debt Service'!AN$24,'H-32A-WP06 - Debt Service'!AN$27/12,0)),"-")</f>
        <v>0</v>
      </c>
      <c r="AR801" s="261">
        <f>IFERROR(IF(-SUM(AR$20:AR800)+AR$15&lt;0.000001,0,IF($C801&gt;='H-32A-WP06 - Debt Service'!AO$24,'H-32A-WP06 - Debt Service'!AO$27/12,0)),"-")</f>
        <v>0</v>
      </c>
      <c r="AS801" s="261">
        <f>IFERROR(IF(-SUM(AS$20:AS800)+AS$15&lt;0.000001,0,IF($C801&gt;='H-32A-WP06 - Debt Service'!AP$24,'H-32A-WP06 - Debt Service'!AP$27/12,0)),"-")</f>
        <v>0</v>
      </c>
      <c r="AT801" s="261">
        <f>IFERROR(IF(-SUM(AT$20:AT800)+AT$15&lt;0.000001,0,IF($C801&gt;='H-32A-WP06 - Debt Service'!AQ$24,'H-32A-WP06 - Debt Service'!AQ$27/12,0)),"-")</f>
        <v>0</v>
      </c>
    </row>
    <row r="802" spans="2:46" x14ac:dyDescent="0.35">
      <c r="B802" s="252">
        <f t="shared" si="51"/>
        <v>2084</v>
      </c>
      <c r="C802" s="273">
        <f t="shared" si="53"/>
        <v>67267</v>
      </c>
      <c r="D802" s="273"/>
      <c r="E802" s="261">
        <f>IFERROR(IF(-SUM(E$20:E801)+E$15&lt;0.000001,0,IF($C802&gt;='H-32A-WP06 - Debt Service'!C$24,'H-32A-WP06 - Debt Service'!C$27/12,0)),"-")</f>
        <v>0</v>
      </c>
      <c r="F802" s="261">
        <f>IFERROR(IF(-SUM(F$20:F801)+F$15&lt;0.000001,0,IF($C802&gt;='H-32A-WP06 - Debt Service'!D$24,'H-32A-WP06 - Debt Service'!D$27/12,0)),"-")</f>
        <v>0</v>
      </c>
      <c r="G802" s="261">
        <f>IFERROR(IF(-SUM(G$20:G801)+G$15&lt;0.000001,0,IF($C802&gt;='H-32A-WP06 - Debt Service'!E$24,'H-32A-WP06 - Debt Service'!E$27/12,0)),"-")</f>
        <v>0</v>
      </c>
      <c r="H802" s="261">
        <f>IFERROR(IF(-SUM(H$20:H801)+H$15&lt;0.000001,0,IF($C802&gt;='H-32A-WP06 - Debt Service'!F$24,'H-32A-WP06 - Debt Service'!F$27/12,0)),"-")</f>
        <v>0</v>
      </c>
      <c r="I802" s="261">
        <f>IFERROR(IF(-SUM(I$20:I801)+I$15&lt;0.000001,0,IF($C802&gt;='H-32A-WP06 - Debt Service'!G$24,'H-32A-WP06 - Debt Service'!G$27/12,0)),"-")</f>
        <v>0</v>
      </c>
      <c r="J802" s="261">
        <f>IFERROR(IF(-SUM(J$20:J801)+J$15&lt;0.000001,0,IF($C802&gt;='H-32A-WP06 - Debt Service'!H$24,'H-32A-WP06 - Debt Service'!H$27/12,0)),"-")</f>
        <v>0</v>
      </c>
      <c r="K802" s="261">
        <f>IFERROR(IF(-SUM(K$20:K801)+K$15&lt;0.000001,0,IF($C802&gt;='H-32A-WP06 - Debt Service'!I$24,'H-32A-WP06 - Debt Service'!I$27/12,0)),"-")</f>
        <v>0</v>
      </c>
      <c r="L802" s="261">
        <f>IFERROR(IF(-SUM(L$20:L801)+L$15&lt;0.000001,0,IF($C802&gt;='H-32A-WP06 - Debt Service'!J$24,'H-32A-WP06 - Debt Service'!J$27/12,0)),"-")</f>
        <v>0</v>
      </c>
      <c r="M802" s="261">
        <f>IFERROR(IF(-SUM(M$20:M801)+M$15&lt;0.000001,0,IF($C802&gt;='H-32A-WP06 - Debt Service'!K$24,'H-32A-WP06 - Debt Service'!K$27/12,0)),"-")</f>
        <v>0</v>
      </c>
      <c r="N802" s="261"/>
      <c r="O802" s="261"/>
      <c r="P802" s="261">
        <f>IFERROR(IF(-SUM(P$20:P801)+P$15&lt;0.000001,0,IF($C802&gt;='H-32A-WP06 - Debt Service'!M$24,'H-32A-WP06 - Debt Service'!M$27/12,0)),"-")</f>
        <v>0</v>
      </c>
      <c r="Q802" s="261">
        <f>IFERROR(IF(-SUM(Q$20:Q801)+Q$15&lt;0.000001,0,IF($C802&gt;='H-32A-WP06 - Debt Service'!L$24,'H-32A-WP06 - Debt Service'!L$27/12,0)),"-")</f>
        <v>0</v>
      </c>
      <c r="R802" s="261">
        <f>IFERROR(IF(-SUM(R$20:R801)+R$15&lt;0.000001,0,IF($C802&gt;='H-32A-WP06 - Debt Service'!S$24,'H-32A-WP06 - Debt Service'!S$27/12,0)),"-")</f>
        <v>0</v>
      </c>
      <c r="S802" s="261">
        <f>IFERROR(IF(-SUM(S$20:S801)+S$15&lt;0.000001,0,IF($C802&gt;='H-32A-WP06 - Debt Service'!O$24,'H-32A-WP06 - Debt Service'!O$27/12,0)),"-")</f>
        <v>0</v>
      </c>
      <c r="T802" s="261">
        <f>IFERROR(IF(-SUM(T$20:T801)+T$15&lt;0.000001,0,IF($C802&gt;='H-32A-WP06 - Debt Service'!#REF!,'H-32A-WP06 - Debt Service'!#REF!/12,0)),"-")</f>
        <v>0</v>
      </c>
      <c r="U802" s="261">
        <f>IFERROR(IF(-SUM(U$20:U801)+U$15&lt;0.000001,0,IF($C802&gt;='H-32A-WP06 - Debt Service'!T$24,'H-32A-WP06 - Debt Service'!T$27/12,0)),"-")</f>
        <v>0</v>
      </c>
      <c r="V802" s="261">
        <f>IFERROR(IF(-SUM(V$20:V801)+V$15&lt;0.000001,0,IF($C802&gt;='H-32A-WP06 - Debt Service'!N$24,'H-32A-WP06 - Debt Service'!N$27/12,0)),"-")</f>
        <v>0</v>
      </c>
      <c r="W802" s="261">
        <f>IFERROR(IF(-SUM(W$20:W801)+W$15&lt;0.000001,0,IF($C802&gt;='H-32A-WP06 - Debt Service'!Q$24,'H-32A-WP06 - Debt Service'!Q$27/12,0)),"-")</f>
        <v>0</v>
      </c>
      <c r="X802" s="261">
        <f>IFERROR(IF(-SUM(X$20:X801)+X$15&lt;0.000001,0,IF($C802&gt;='H-32A-WP06 - Debt Service'!T$24,'H-32A-WP06 - Debt Service'!T$27/12,0)),"-")</f>
        <v>0</v>
      </c>
      <c r="Y802" s="261">
        <f>IFERROR(IF(-SUM(Y$20:Y801)+Y$15&lt;0.000001,0,IF($C802&gt;='H-32A-WP06 - Debt Service'!#REF!,'H-32A-WP06 - Debt Service'!#REF!/12,0)),"-")</f>
        <v>0</v>
      </c>
      <c r="Z802" s="261">
        <f>IFERROR(IF(-SUM(Z$20:Z801)+Z$15&lt;0.000001,0,IF($C802&gt;='H-32A-WP06 - Debt Service'!S$24,'H-32A-WP06 - Debt Service'!S$27/12,0)),"-")</f>
        <v>0</v>
      </c>
      <c r="AA802" s="261">
        <f>IFERROR(IF(-SUM(AA$20:AA801)+AA$15&lt;0.000001,0,IF($C802&gt;='H-32A-WP06 - Debt Service'!R$24,'H-32A-WP06 - Debt Service'!R$27/12,0)),"-")</f>
        <v>0</v>
      </c>
      <c r="AB802" s="261">
        <f>IFERROR(IF(-SUM(AB$20:AB801)+AB$15&lt;0.000001,0,IF($C802&gt;='H-32A-WP06 - Debt Service'!P$24,'H-32A-WP06 - Debt Service'!P$27/12,0)),"-")</f>
        <v>0</v>
      </c>
      <c r="AC802" s="261">
        <f>IFERROR(IF(-SUM(AC$20:AC801)+AC$15&lt;0.000001,0,IF($C802&gt;='H-32A-WP06 - Debt Service'!#REF!,'H-32A-WP06 - Debt Service'!#REF!/12,0)),"-")</f>
        <v>0</v>
      </c>
      <c r="AD802" s="261">
        <f>IFERROR(IF(-SUM(AD$20:AD801)+AD$15&lt;0.000001,0,IF($C802&gt;='H-32A-WP06 - Debt Service'!#REF!,'H-32A-WP06 - Debt Service'!#REF!/12,0)),"-")</f>
        <v>0</v>
      </c>
      <c r="AE802" s="261">
        <f>IFERROR(IF(-SUM(AE$20:AE801)+AE$15&lt;0.000001,0,IF($C802&gt;='H-32A-WP06 - Debt Service'!#REF!,'H-32A-WP06 - Debt Service'!#REF!/12,0)),"-")</f>
        <v>0</v>
      </c>
      <c r="AF802" s="261">
        <f>IFERROR(IF(-SUM(AF$20:AF801)+AF$15&lt;0.000001,0,IF($C802&gt;='H-32A-WP06 - Debt Service'!#REF!,'H-32A-WP06 - Debt Service'!#REF!/12,0)),"-")</f>
        <v>0</v>
      </c>
      <c r="AH802" s="252">
        <f t="shared" si="52"/>
        <v>2084</v>
      </c>
      <c r="AI802" s="273">
        <f t="shared" si="54"/>
        <v>67267</v>
      </c>
      <c r="AJ802" s="273"/>
      <c r="AK802" s="261" t="str">
        <f>IFERROR(IF(-SUM(AK$20:AK801)+AK$15&lt;0.000001,0,IF($C802&gt;='H-32A-WP06 - Debt Service'!AH$24,'H-32A-WP06 - Debt Service'!AH$27/12,0)),"-")</f>
        <v>-</v>
      </c>
      <c r="AL802" s="261">
        <f>IFERROR(IF(-SUM(AL$20:AL801)+AL$15&lt;0.000001,0,IF($C802&gt;='H-32A-WP06 - Debt Service'!AI$24,'H-32A-WP06 - Debt Service'!AI$27/12,0)),"-")</f>
        <v>0</v>
      </c>
      <c r="AM802" s="261">
        <f>IFERROR(IF(-SUM(AM$20:AM801)+AM$15&lt;0.000001,0,IF($C802&gt;='H-32A-WP06 - Debt Service'!AJ$24,'H-32A-WP06 - Debt Service'!AJ$27/12,0)),"-")</f>
        <v>0</v>
      </c>
      <c r="AN802" s="261">
        <f>IFERROR(IF(-SUM(AN$20:AN801)+AN$15&lt;0.000001,0,IF($C802&gt;='H-32A-WP06 - Debt Service'!AK$24,'H-32A-WP06 - Debt Service'!AK$27/12,0)),"-")</f>
        <v>0</v>
      </c>
      <c r="AO802" s="261">
        <f>IFERROR(IF(-SUM(AO$20:AO801)+AO$15&lt;0.000001,0,IF($C802&gt;='H-32A-WP06 - Debt Service'!AL$24,'H-32A-WP06 - Debt Service'!AL$27/12,0)),"-")</f>
        <v>0</v>
      </c>
      <c r="AP802" s="261">
        <f>IFERROR(IF(-SUM(AP$20:AP801)+AP$15&lt;0.000001,0,IF($C802&gt;='H-32A-WP06 - Debt Service'!AM$24,'H-32A-WP06 - Debt Service'!AM$27/12,0)),"-")</f>
        <v>0</v>
      </c>
      <c r="AQ802" s="261">
        <f>IFERROR(IF(-SUM(AQ$20:AQ801)+AQ$15&lt;0.000001,0,IF($C802&gt;='H-32A-WP06 - Debt Service'!AN$24,'H-32A-WP06 - Debt Service'!AN$27/12,0)),"-")</f>
        <v>0</v>
      </c>
      <c r="AR802" s="261">
        <f>IFERROR(IF(-SUM(AR$20:AR801)+AR$15&lt;0.000001,0,IF($C802&gt;='H-32A-WP06 - Debt Service'!AO$24,'H-32A-WP06 - Debt Service'!AO$27/12,0)),"-")</f>
        <v>0</v>
      </c>
      <c r="AS802" s="261">
        <f>IFERROR(IF(-SUM(AS$20:AS801)+AS$15&lt;0.000001,0,IF($C802&gt;='H-32A-WP06 - Debt Service'!AP$24,'H-32A-WP06 - Debt Service'!AP$27/12,0)),"-")</f>
        <v>0</v>
      </c>
      <c r="AT802" s="261">
        <f>IFERROR(IF(-SUM(AT$20:AT801)+AT$15&lt;0.000001,0,IF($C802&gt;='H-32A-WP06 - Debt Service'!AQ$24,'H-32A-WP06 - Debt Service'!AQ$27/12,0)),"-")</f>
        <v>0</v>
      </c>
    </row>
    <row r="803" spans="2:46" x14ac:dyDescent="0.35">
      <c r="B803" s="252">
        <f t="shared" si="51"/>
        <v>2084</v>
      </c>
      <c r="C803" s="273">
        <f t="shared" si="53"/>
        <v>67298</v>
      </c>
      <c r="D803" s="273"/>
      <c r="E803" s="261">
        <f>IFERROR(IF(-SUM(E$20:E802)+E$15&lt;0.000001,0,IF($C803&gt;='H-32A-WP06 - Debt Service'!C$24,'H-32A-WP06 - Debt Service'!C$27/12,0)),"-")</f>
        <v>0</v>
      </c>
      <c r="F803" s="261">
        <f>IFERROR(IF(-SUM(F$20:F802)+F$15&lt;0.000001,0,IF($C803&gt;='H-32A-WP06 - Debt Service'!D$24,'H-32A-WP06 - Debt Service'!D$27/12,0)),"-")</f>
        <v>0</v>
      </c>
      <c r="G803" s="261">
        <f>IFERROR(IF(-SUM(G$20:G802)+G$15&lt;0.000001,0,IF($C803&gt;='H-32A-WP06 - Debt Service'!E$24,'H-32A-WP06 - Debt Service'!E$27/12,0)),"-")</f>
        <v>0</v>
      </c>
      <c r="H803" s="261">
        <f>IFERROR(IF(-SUM(H$20:H802)+H$15&lt;0.000001,0,IF($C803&gt;='H-32A-WP06 - Debt Service'!F$24,'H-32A-WP06 - Debt Service'!F$27/12,0)),"-")</f>
        <v>0</v>
      </c>
      <c r="I803" s="261">
        <f>IFERROR(IF(-SUM(I$20:I802)+I$15&lt;0.000001,0,IF($C803&gt;='H-32A-WP06 - Debt Service'!G$24,'H-32A-WP06 - Debt Service'!G$27/12,0)),"-")</f>
        <v>0</v>
      </c>
      <c r="J803" s="261">
        <f>IFERROR(IF(-SUM(J$20:J802)+J$15&lt;0.000001,0,IF($C803&gt;='H-32A-WP06 - Debt Service'!H$24,'H-32A-WP06 - Debt Service'!H$27/12,0)),"-")</f>
        <v>0</v>
      </c>
      <c r="K803" s="261">
        <f>IFERROR(IF(-SUM(K$20:K802)+K$15&lt;0.000001,0,IF($C803&gt;='H-32A-WP06 - Debt Service'!I$24,'H-32A-WP06 - Debt Service'!I$27/12,0)),"-")</f>
        <v>0</v>
      </c>
      <c r="L803" s="261">
        <f>IFERROR(IF(-SUM(L$20:L802)+L$15&lt;0.000001,0,IF($C803&gt;='H-32A-WP06 - Debt Service'!J$24,'H-32A-WP06 - Debt Service'!J$27/12,0)),"-")</f>
        <v>0</v>
      </c>
      <c r="M803" s="261">
        <f>IFERROR(IF(-SUM(M$20:M802)+M$15&lt;0.000001,0,IF($C803&gt;='H-32A-WP06 - Debt Service'!K$24,'H-32A-WP06 - Debt Service'!K$27/12,0)),"-")</f>
        <v>0</v>
      </c>
      <c r="N803" s="261"/>
      <c r="O803" s="261"/>
      <c r="P803" s="261">
        <f>IFERROR(IF(-SUM(P$20:P802)+P$15&lt;0.000001,0,IF($C803&gt;='H-32A-WP06 - Debt Service'!M$24,'H-32A-WP06 - Debt Service'!M$27/12,0)),"-")</f>
        <v>0</v>
      </c>
      <c r="Q803" s="261">
        <f>IFERROR(IF(-SUM(Q$20:Q802)+Q$15&lt;0.000001,0,IF($C803&gt;='H-32A-WP06 - Debt Service'!L$24,'H-32A-WP06 - Debt Service'!L$27/12,0)),"-")</f>
        <v>0</v>
      </c>
      <c r="R803" s="261">
        <f>IFERROR(IF(-SUM(R$20:R802)+R$15&lt;0.000001,0,IF($C803&gt;='H-32A-WP06 - Debt Service'!S$24,'H-32A-WP06 - Debt Service'!S$27/12,0)),"-")</f>
        <v>0</v>
      </c>
      <c r="S803" s="261">
        <f>IFERROR(IF(-SUM(S$20:S802)+S$15&lt;0.000001,0,IF($C803&gt;='H-32A-WP06 - Debt Service'!O$24,'H-32A-WP06 - Debt Service'!O$27/12,0)),"-")</f>
        <v>0</v>
      </c>
      <c r="T803" s="261">
        <f>IFERROR(IF(-SUM(T$20:T802)+T$15&lt;0.000001,0,IF($C803&gt;='H-32A-WP06 - Debt Service'!#REF!,'H-32A-WP06 - Debt Service'!#REF!/12,0)),"-")</f>
        <v>0</v>
      </c>
      <c r="U803" s="261">
        <f>IFERROR(IF(-SUM(U$20:U802)+U$15&lt;0.000001,0,IF($C803&gt;='H-32A-WP06 - Debt Service'!T$24,'H-32A-WP06 - Debt Service'!T$27/12,0)),"-")</f>
        <v>0</v>
      </c>
      <c r="V803" s="261">
        <f>IFERROR(IF(-SUM(V$20:V802)+V$15&lt;0.000001,0,IF($C803&gt;='H-32A-WP06 - Debt Service'!N$24,'H-32A-WP06 - Debt Service'!N$27/12,0)),"-")</f>
        <v>0</v>
      </c>
      <c r="W803" s="261">
        <f>IFERROR(IF(-SUM(W$20:W802)+W$15&lt;0.000001,0,IF($C803&gt;='H-32A-WP06 - Debt Service'!Q$24,'H-32A-WP06 - Debt Service'!Q$27/12,0)),"-")</f>
        <v>0</v>
      </c>
      <c r="X803" s="261">
        <f>IFERROR(IF(-SUM(X$20:X802)+X$15&lt;0.000001,0,IF($C803&gt;='H-32A-WP06 - Debt Service'!T$24,'H-32A-WP06 - Debt Service'!T$27/12,0)),"-")</f>
        <v>0</v>
      </c>
      <c r="Y803" s="261">
        <f>IFERROR(IF(-SUM(Y$20:Y802)+Y$15&lt;0.000001,0,IF($C803&gt;='H-32A-WP06 - Debt Service'!#REF!,'H-32A-WP06 - Debt Service'!#REF!/12,0)),"-")</f>
        <v>0</v>
      </c>
      <c r="Z803" s="261">
        <f>IFERROR(IF(-SUM(Z$20:Z802)+Z$15&lt;0.000001,0,IF($C803&gt;='H-32A-WP06 - Debt Service'!S$24,'H-32A-WP06 - Debt Service'!S$27/12,0)),"-")</f>
        <v>0</v>
      </c>
      <c r="AA803" s="261">
        <f>IFERROR(IF(-SUM(AA$20:AA802)+AA$15&lt;0.000001,0,IF($C803&gt;='H-32A-WP06 - Debt Service'!R$24,'H-32A-WP06 - Debt Service'!R$27/12,0)),"-")</f>
        <v>0</v>
      </c>
      <c r="AB803" s="261">
        <f>IFERROR(IF(-SUM(AB$20:AB802)+AB$15&lt;0.000001,0,IF($C803&gt;='H-32A-WP06 - Debt Service'!P$24,'H-32A-WP06 - Debt Service'!P$27/12,0)),"-")</f>
        <v>0</v>
      </c>
      <c r="AC803" s="261">
        <f>IFERROR(IF(-SUM(AC$20:AC802)+AC$15&lt;0.000001,0,IF($C803&gt;='H-32A-WP06 - Debt Service'!#REF!,'H-32A-WP06 - Debt Service'!#REF!/12,0)),"-")</f>
        <v>0</v>
      </c>
      <c r="AD803" s="261">
        <f>IFERROR(IF(-SUM(AD$20:AD802)+AD$15&lt;0.000001,0,IF($C803&gt;='H-32A-WP06 - Debt Service'!#REF!,'H-32A-WP06 - Debt Service'!#REF!/12,0)),"-")</f>
        <v>0</v>
      </c>
      <c r="AE803" s="261">
        <f>IFERROR(IF(-SUM(AE$20:AE802)+AE$15&lt;0.000001,0,IF($C803&gt;='H-32A-WP06 - Debt Service'!#REF!,'H-32A-WP06 - Debt Service'!#REF!/12,0)),"-")</f>
        <v>0</v>
      </c>
      <c r="AF803" s="261">
        <f>IFERROR(IF(-SUM(AF$20:AF802)+AF$15&lt;0.000001,0,IF($C803&gt;='H-32A-WP06 - Debt Service'!#REF!,'H-32A-WP06 - Debt Service'!#REF!/12,0)),"-")</f>
        <v>0</v>
      </c>
      <c r="AH803" s="252">
        <f t="shared" si="52"/>
        <v>2084</v>
      </c>
      <c r="AI803" s="273">
        <f t="shared" si="54"/>
        <v>67298</v>
      </c>
      <c r="AJ803" s="273"/>
      <c r="AK803" s="261" t="str">
        <f>IFERROR(IF(-SUM(AK$20:AK802)+AK$15&lt;0.000001,0,IF($C803&gt;='H-32A-WP06 - Debt Service'!AH$24,'H-32A-WP06 - Debt Service'!AH$27/12,0)),"-")</f>
        <v>-</v>
      </c>
      <c r="AL803" s="261">
        <f>IFERROR(IF(-SUM(AL$20:AL802)+AL$15&lt;0.000001,0,IF($C803&gt;='H-32A-WP06 - Debt Service'!AI$24,'H-32A-WP06 - Debt Service'!AI$27/12,0)),"-")</f>
        <v>0</v>
      </c>
      <c r="AM803" s="261">
        <f>IFERROR(IF(-SUM(AM$20:AM802)+AM$15&lt;0.000001,0,IF($C803&gt;='H-32A-WP06 - Debt Service'!AJ$24,'H-32A-WP06 - Debt Service'!AJ$27/12,0)),"-")</f>
        <v>0</v>
      </c>
      <c r="AN803" s="261">
        <f>IFERROR(IF(-SUM(AN$20:AN802)+AN$15&lt;0.000001,0,IF($C803&gt;='H-32A-WP06 - Debt Service'!AK$24,'H-32A-WP06 - Debt Service'!AK$27/12,0)),"-")</f>
        <v>0</v>
      </c>
      <c r="AO803" s="261">
        <f>IFERROR(IF(-SUM(AO$20:AO802)+AO$15&lt;0.000001,0,IF($C803&gt;='H-32A-WP06 - Debt Service'!AL$24,'H-32A-WP06 - Debt Service'!AL$27/12,0)),"-")</f>
        <v>0</v>
      </c>
      <c r="AP803" s="261">
        <f>IFERROR(IF(-SUM(AP$20:AP802)+AP$15&lt;0.000001,0,IF($C803&gt;='H-32A-WP06 - Debt Service'!AM$24,'H-32A-WP06 - Debt Service'!AM$27/12,0)),"-")</f>
        <v>0</v>
      </c>
      <c r="AQ803" s="261">
        <f>IFERROR(IF(-SUM(AQ$20:AQ802)+AQ$15&lt;0.000001,0,IF($C803&gt;='H-32A-WP06 - Debt Service'!AN$24,'H-32A-WP06 - Debt Service'!AN$27/12,0)),"-")</f>
        <v>0</v>
      </c>
      <c r="AR803" s="261">
        <f>IFERROR(IF(-SUM(AR$20:AR802)+AR$15&lt;0.000001,0,IF($C803&gt;='H-32A-WP06 - Debt Service'!AO$24,'H-32A-WP06 - Debt Service'!AO$27/12,0)),"-")</f>
        <v>0</v>
      </c>
      <c r="AS803" s="261">
        <f>IFERROR(IF(-SUM(AS$20:AS802)+AS$15&lt;0.000001,0,IF($C803&gt;='H-32A-WP06 - Debt Service'!AP$24,'H-32A-WP06 - Debt Service'!AP$27/12,0)),"-")</f>
        <v>0</v>
      </c>
      <c r="AT803" s="261">
        <f>IFERROR(IF(-SUM(AT$20:AT802)+AT$15&lt;0.000001,0,IF($C803&gt;='H-32A-WP06 - Debt Service'!AQ$24,'H-32A-WP06 - Debt Service'!AQ$27/12,0)),"-")</f>
        <v>0</v>
      </c>
    </row>
    <row r="804" spans="2:46" x14ac:dyDescent="0.35">
      <c r="B804" s="252">
        <f t="shared" si="51"/>
        <v>2084</v>
      </c>
      <c r="C804" s="273">
        <f t="shared" si="53"/>
        <v>67328</v>
      </c>
      <c r="D804" s="273"/>
      <c r="E804" s="261">
        <f>IFERROR(IF(-SUM(E$20:E803)+E$15&lt;0.000001,0,IF($C804&gt;='H-32A-WP06 - Debt Service'!C$24,'H-32A-WP06 - Debt Service'!C$27/12,0)),"-")</f>
        <v>0</v>
      </c>
      <c r="F804" s="261">
        <f>IFERROR(IF(-SUM(F$20:F803)+F$15&lt;0.000001,0,IF($C804&gt;='H-32A-WP06 - Debt Service'!D$24,'H-32A-WP06 - Debt Service'!D$27/12,0)),"-")</f>
        <v>0</v>
      </c>
      <c r="G804" s="261">
        <f>IFERROR(IF(-SUM(G$20:G803)+G$15&lt;0.000001,0,IF($C804&gt;='H-32A-WP06 - Debt Service'!E$24,'H-32A-WP06 - Debt Service'!E$27/12,0)),"-")</f>
        <v>0</v>
      </c>
      <c r="H804" s="261">
        <f>IFERROR(IF(-SUM(H$20:H803)+H$15&lt;0.000001,0,IF($C804&gt;='H-32A-WP06 - Debt Service'!F$24,'H-32A-WP06 - Debt Service'!F$27/12,0)),"-")</f>
        <v>0</v>
      </c>
      <c r="I804" s="261">
        <f>IFERROR(IF(-SUM(I$20:I803)+I$15&lt;0.000001,0,IF($C804&gt;='H-32A-WP06 - Debt Service'!G$24,'H-32A-WP06 - Debt Service'!G$27/12,0)),"-")</f>
        <v>0</v>
      </c>
      <c r="J804" s="261">
        <f>IFERROR(IF(-SUM(J$20:J803)+J$15&lt;0.000001,0,IF($C804&gt;='H-32A-WP06 - Debt Service'!H$24,'H-32A-WP06 - Debt Service'!H$27/12,0)),"-")</f>
        <v>0</v>
      </c>
      <c r="K804" s="261">
        <f>IFERROR(IF(-SUM(K$20:K803)+K$15&lt;0.000001,0,IF($C804&gt;='H-32A-WP06 - Debt Service'!I$24,'H-32A-WP06 - Debt Service'!I$27/12,0)),"-")</f>
        <v>0</v>
      </c>
      <c r="L804" s="261">
        <f>IFERROR(IF(-SUM(L$20:L803)+L$15&lt;0.000001,0,IF($C804&gt;='H-32A-WP06 - Debt Service'!J$24,'H-32A-WP06 - Debt Service'!J$27/12,0)),"-")</f>
        <v>0</v>
      </c>
      <c r="M804" s="261">
        <f>IFERROR(IF(-SUM(M$20:M803)+M$15&lt;0.000001,0,IF($C804&gt;='H-32A-WP06 - Debt Service'!K$24,'H-32A-WP06 - Debt Service'!K$27/12,0)),"-")</f>
        <v>0</v>
      </c>
      <c r="N804" s="261"/>
      <c r="O804" s="261"/>
      <c r="P804" s="261">
        <f>IFERROR(IF(-SUM(P$20:P803)+P$15&lt;0.000001,0,IF($C804&gt;='H-32A-WP06 - Debt Service'!M$24,'H-32A-WP06 - Debt Service'!M$27/12,0)),"-")</f>
        <v>0</v>
      </c>
      <c r="Q804" s="261">
        <f>IFERROR(IF(-SUM(Q$20:Q803)+Q$15&lt;0.000001,0,IF($C804&gt;='H-32A-WP06 - Debt Service'!L$24,'H-32A-WP06 - Debt Service'!L$27/12,0)),"-")</f>
        <v>0</v>
      </c>
      <c r="R804" s="261">
        <f>IFERROR(IF(-SUM(R$20:R803)+R$15&lt;0.000001,0,IF($C804&gt;='H-32A-WP06 - Debt Service'!S$24,'H-32A-WP06 - Debt Service'!S$27/12,0)),"-")</f>
        <v>0</v>
      </c>
      <c r="S804" s="261">
        <f>IFERROR(IF(-SUM(S$20:S803)+S$15&lt;0.000001,0,IF($C804&gt;='H-32A-WP06 - Debt Service'!O$24,'H-32A-WP06 - Debt Service'!O$27/12,0)),"-")</f>
        <v>0</v>
      </c>
      <c r="T804" s="261">
        <f>IFERROR(IF(-SUM(T$20:T803)+T$15&lt;0.000001,0,IF($C804&gt;='H-32A-WP06 - Debt Service'!#REF!,'H-32A-WP06 - Debt Service'!#REF!/12,0)),"-")</f>
        <v>0</v>
      </c>
      <c r="U804" s="261">
        <f>IFERROR(IF(-SUM(U$20:U803)+U$15&lt;0.000001,0,IF($C804&gt;='H-32A-WP06 - Debt Service'!T$24,'H-32A-WP06 - Debt Service'!T$27/12,0)),"-")</f>
        <v>0</v>
      </c>
      <c r="V804" s="261">
        <f>IFERROR(IF(-SUM(V$20:V803)+V$15&lt;0.000001,0,IF($C804&gt;='H-32A-WP06 - Debt Service'!N$24,'H-32A-WP06 - Debt Service'!N$27/12,0)),"-")</f>
        <v>0</v>
      </c>
      <c r="W804" s="261">
        <f>IFERROR(IF(-SUM(W$20:W803)+W$15&lt;0.000001,0,IF($C804&gt;='H-32A-WP06 - Debt Service'!Q$24,'H-32A-WP06 - Debt Service'!Q$27/12,0)),"-")</f>
        <v>0</v>
      </c>
      <c r="X804" s="261">
        <f>IFERROR(IF(-SUM(X$20:X803)+X$15&lt;0.000001,0,IF($C804&gt;='H-32A-WP06 - Debt Service'!T$24,'H-32A-WP06 - Debt Service'!T$27/12,0)),"-")</f>
        <v>0</v>
      </c>
      <c r="Y804" s="261">
        <f>IFERROR(IF(-SUM(Y$20:Y803)+Y$15&lt;0.000001,0,IF($C804&gt;='H-32A-WP06 - Debt Service'!#REF!,'H-32A-WP06 - Debt Service'!#REF!/12,0)),"-")</f>
        <v>0</v>
      </c>
      <c r="Z804" s="261">
        <f>IFERROR(IF(-SUM(Z$20:Z803)+Z$15&lt;0.000001,0,IF($C804&gt;='H-32A-WP06 - Debt Service'!S$24,'H-32A-WP06 - Debt Service'!S$27/12,0)),"-")</f>
        <v>0</v>
      </c>
      <c r="AA804" s="261">
        <f>IFERROR(IF(-SUM(AA$20:AA803)+AA$15&lt;0.000001,0,IF($C804&gt;='H-32A-WP06 - Debt Service'!R$24,'H-32A-WP06 - Debt Service'!R$27/12,0)),"-")</f>
        <v>0</v>
      </c>
      <c r="AB804" s="261">
        <f>IFERROR(IF(-SUM(AB$20:AB803)+AB$15&lt;0.000001,0,IF($C804&gt;='H-32A-WP06 - Debt Service'!P$24,'H-32A-WP06 - Debt Service'!P$27/12,0)),"-")</f>
        <v>0</v>
      </c>
      <c r="AC804" s="261">
        <f>IFERROR(IF(-SUM(AC$20:AC803)+AC$15&lt;0.000001,0,IF($C804&gt;='H-32A-WP06 - Debt Service'!#REF!,'H-32A-WP06 - Debt Service'!#REF!/12,0)),"-")</f>
        <v>0</v>
      </c>
      <c r="AD804" s="261">
        <f>IFERROR(IF(-SUM(AD$20:AD803)+AD$15&lt;0.000001,0,IF($C804&gt;='H-32A-WP06 - Debt Service'!#REF!,'H-32A-WP06 - Debt Service'!#REF!/12,0)),"-")</f>
        <v>0</v>
      </c>
      <c r="AE804" s="261">
        <f>IFERROR(IF(-SUM(AE$20:AE803)+AE$15&lt;0.000001,0,IF($C804&gt;='H-32A-WP06 - Debt Service'!#REF!,'H-32A-WP06 - Debt Service'!#REF!/12,0)),"-")</f>
        <v>0</v>
      </c>
      <c r="AF804" s="261">
        <f>IFERROR(IF(-SUM(AF$20:AF803)+AF$15&lt;0.000001,0,IF($C804&gt;='H-32A-WP06 - Debt Service'!#REF!,'H-32A-WP06 - Debt Service'!#REF!/12,0)),"-")</f>
        <v>0</v>
      </c>
      <c r="AH804" s="252">
        <f t="shared" si="52"/>
        <v>2084</v>
      </c>
      <c r="AI804" s="273">
        <f t="shared" si="54"/>
        <v>67328</v>
      </c>
      <c r="AJ804" s="273"/>
      <c r="AK804" s="261" t="str">
        <f>IFERROR(IF(-SUM(AK$20:AK803)+AK$15&lt;0.000001,0,IF($C804&gt;='H-32A-WP06 - Debt Service'!AH$24,'H-32A-WP06 - Debt Service'!AH$27/12,0)),"-")</f>
        <v>-</v>
      </c>
      <c r="AL804" s="261">
        <f>IFERROR(IF(-SUM(AL$20:AL803)+AL$15&lt;0.000001,0,IF($C804&gt;='H-32A-WP06 - Debt Service'!AI$24,'H-32A-WP06 - Debt Service'!AI$27/12,0)),"-")</f>
        <v>0</v>
      </c>
      <c r="AM804" s="261">
        <f>IFERROR(IF(-SUM(AM$20:AM803)+AM$15&lt;0.000001,0,IF($C804&gt;='H-32A-WP06 - Debt Service'!AJ$24,'H-32A-WP06 - Debt Service'!AJ$27/12,0)),"-")</f>
        <v>0</v>
      </c>
      <c r="AN804" s="261">
        <f>IFERROR(IF(-SUM(AN$20:AN803)+AN$15&lt;0.000001,0,IF($C804&gt;='H-32A-WP06 - Debt Service'!AK$24,'H-32A-WP06 - Debt Service'!AK$27/12,0)),"-")</f>
        <v>0</v>
      </c>
      <c r="AO804" s="261">
        <f>IFERROR(IF(-SUM(AO$20:AO803)+AO$15&lt;0.000001,0,IF($C804&gt;='H-32A-WP06 - Debt Service'!AL$24,'H-32A-WP06 - Debt Service'!AL$27/12,0)),"-")</f>
        <v>0</v>
      </c>
      <c r="AP804" s="261">
        <f>IFERROR(IF(-SUM(AP$20:AP803)+AP$15&lt;0.000001,0,IF($C804&gt;='H-32A-WP06 - Debt Service'!AM$24,'H-32A-WP06 - Debt Service'!AM$27/12,0)),"-")</f>
        <v>0</v>
      </c>
      <c r="AQ804" s="261">
        <f>IFERROR(IF(-SUM(AQ$20:AQ803)+AQ$15&lt;0.000001,0,IF($C804&gt;='H-32A-WP06 - Debt Service'!AN$24,'H-32A-WP06 - Debt Service'!AN$27/12,0)),"-")</f>
        <v>0</v>
      </c>
      <c r="AR804" s="261">
        <f>IFERROR(IF(-SUM(AR$20:AR803)+AR$15&lt;0.000001,0,IF($C804&gt;='H-32A-WP06 - Debt Service'!AO$24,'H-32A-WP06 - Debt Service'!AO$27/12,0)),"-")</f>
        <v>0</v>
      </c>
      <c r="AS804" s="261">
        <f>IFERROR(IF(-SUM(AS$20:AS803)+AS$15&lt;0.000001,0,IF($C804&gt;='H-32A-WP06 - Debt Service'!AP$24,'H-32A-WP06 - Debt Service'!AP$27/12,0)),"-")</f>
        <v>0</v>
      </c>
      <c r="AT804" s="261">
        <f>IFERROR(IF(-SUM(AT$20:AT803)+AT$15&lt;0.000001,0,IF($C804&gt;='H-32A-WP06 - Debt Service'!AQ$24,'H-32A-WP06 - Debt Service'!AQ$27/12,0)),"-")</f>
        <v>0</v>
      </c>
    </row>
    <row r="805" spans="2:46" x14ac:dyDescent="0.35">
      <c r="B805" s="252">
        <f t="shared" si="51"/>
        <v>2084</v>
      </c>
      <c r="C805" s="273">
        <f t="shared" si="53"/>
        <v>67359</v>
      </c>
      <c r="D805" s="273"/>
      <c r="E805" s="261">
        <f>IFERROR(IF(-SUM(E$20:E804)+E$15&lt;0.000001,0,IF($C805&gt;='H-32A-WP06 - Debt Service'!C$24,'H-32A-WP06 - Debt Service'!C$27/12,0)),"-")</f>
        <v>0</v>
      </c>
      <c r="F805" s="261">
        <f>IFERROR(IF(-SUM(F$20:F804)+F$15&lt;0.000001,0,IF($C805&gt;='H-32A-WP06 - Debt Service'!D$24,'H-32A-WP06 - Debt Service'!D$27/12,0)),"-")</f>
        <v>0</v>
      </c>
      <c r="G805" s="261">
        <f>IFERROR(IF(-SUM(G$20:G804)+G$15&lt;0.000001,0,IF($C805&gt;='H-32A-WP06 - Debt Service'!E$24,'H-32A-WP06 - Debt Service'!E$27/12,0)),"-")</f>
        <v>0</v>
      </c>
      <c r="H805" s="261">
        <f>IFERROR(IF(-SUM(H$20:H804)+H$15&lt;0.000001,0,IF($C805&gt;='H-32A-WP06 - Debt Service'!F$24,'H-32A-WP06 - Debt Service'!F$27/12,0)),"-")</f>
        <v>0</v>
      </c>
      <c r="I805" s="261">
        <f>IFERROR(IF(-SUM(I$20:I804)+I$15&lt;0.000001,0,IF($C805&gt;='H-32A-WP06 - Debt Service'!G$24,'H-32A-WP06 - Debt Service'!G$27/12,0)),"-")</f>
        <v>0</v>
      </c>
      <c r="J805" s="261">
        <f>IFERROR(IF(-SUM(J$20:J804)+J$15&lt;0.000001,0,IF($C805&gt;='H-32A-WP06 - Debt Service'!H$24,'H-32A-WP06 - Debt Service'!H$27/12,0)),"-")</f>
        <v>0</v>
      </c>
      <c r="K805" s="261">
        <f>IFERROR(IF(-SUM(K$20:K804)+K$15&lt;0.000001,0,IF($C805&gt;='H-32A-WP06 - Debt Service'!I$24,'H-32A-WP06 - Debt Service'!I$27/12,0)),"-")</f>
        <v>0</v>
      </c>
      <c r="L805" s="261">
        <f>IFERROR(IF(-SUM(L$20:L804)+L$15&lt;0.000001,0,IF($C805&gt;='H-32A-WP06 - Debt Service'!J$24,'H-32A-WP06 - Debt Service'!J$27/12,0)),"-")</f>
        <v>0</v>
      </c>
      <c r="M805" s="261">
        <f>IFERROR(IF(-SUM(M$20:M804)+M$15&lt;0.000001,0,IF($C805&gt;='H-32A-WP06 - Debt Service'!K$24,'H-32A-WP06 - Debt Service'!K$27/12,0)),"-")</f>
        <v>0</v>
      </c>
      <c r="N805" s="261"/>
      <c r="O805" s="261"/>
      <c r="P805" s="261">
        <f>IFERROR(IF(-SUM(P$20:P804)+P$15&lt;0.000001,0,IF($C805&gt;='H-32A-WP06 - Debt Service'!M$24,'H-32A-WP06 - Debt Service'!M$27/12,0)),"-")</f>
        <v>0</v>
      </c>
      <c r="Q805" s="261">
        <f>IFERROR(IF(-SUM(Q$20:Q804)+Q$15&lt;0.000001,0,IF($C805&gt;='H-32A-WP06 - Debt Service'!L$24,'H-32A-WP06 - Debt Service'!L$27/12,0)),"-")</f>
        <v>0</v>
      </c>
      <c r="R805" s="261">
        <f>IFERROR(IF(-SUM(R$20:R804)+R$15&lt;0.000001,0,IF($C805&gt;='H-32A-WP06 - Debt Service'!S$24,'H-32A-WP06 - Debt Service'!S$27/12,0)),"-")</f>
        <v>0</v>
      </c>
      <c r="S805" s="261">
        <f>IFERROR(IF(-SUM(S$20:S804)+S$15&lt;0.000001,0,IF($C805&gt;='H-32A-WP06 - Debt Service'!O$24,'H-32A-WP06 - Debt Service'!O$27/12,0)),"-")</f>
        <v>0</v>
      </c>
      <c r="T805" s="261">
        <f>IFERROR(IF(-SUM(T$20:T804)+T$15&lt;0.000001,0,IF($C805&gt;='H-32A-WP06 - Debt Service'!#REF!,'H-32A-WP06 - Debt Service'!#REF!/12,0)),"-")</f>
        <v>0</v>
      </c>
      <c r="U805" s="261">
        <f>IFERROR(IF(-SUM(U$20:U804)+U$15&lt;0.000001,0,IF($C805&gt;='H-32A-WP06 - Debt Service'!T$24,'H-32A-WP06 - Debt Service'!T$27/12,0)),"-")</f>
        <v>0</v>
      </c>
      <c r="V805" s="261">
        <f>IFERROR(IF(-SUM(V$20:V804)+V$15&lt;0.000001,0,IF($C805&gt;='H-32A-WP06 - Debt Service'!N$24,'H-32A-WP06 - Debt Service'!N$27/12,0)),"-")</f>
        <v>0</v>
      </c>
      <c r="W805" s="261">
        <f>IFERROR(IF(-SUM(W$20:W804)+W$15&lt;0.000001,0,IF($C805&gt;='H-32A-WP06 - Debt Service'!Q$24,'H-32A-WP06 - Debt Service'!Q$27/12,0)),"-")</f>
        <v>0</v>
      </c>
      <c r="X805" s="261">
        <f>IFERROR(IF(-SUM(X$20:X804)+X$15&lt;0.000001,0,IF($C805&gt;='H-32A-WP06 - Debt Service'!T$24,'H-32A-WP06 - Debt Service'!T$27/12,0)),"-")</f>
        <v>0</v>
      </c>
      <c r="Y805" s="261">
        <f>IFERROR(IF(-SUM(Y$20:Y804)+Y$15&lt;0.000001,0,IF($C805&gt;='H-32A-WP06 - Debt Service'!#REF!,'H-32A-WP06 - Debt Service'!#REF!/12,0)),"-")</f>
        <v>0</v>
      </c>
      <c r="Z805" s="261">
        <f>IFERROR(IF(-SUM(Z$20:Z804)+Z$15&lt;0.000001,0,IF($C805&gt;='H-32A-WP06 - Debt Service'!S$24,'H-32A-WP06 - Debt Service'!S$27/12,0)),"-")</f>
        <v>0</v>
      </c>
      <c r="AA805" s="261">
        <f>IFERROR(IF(-SUM(AA$20:AA804)+AA$15&lt;0.000001,0,IF($C805&gt;='H-32A-WP06 - Debt Service'!R$24,'H-32A-WP06 - Debt Service'!R$27/12,0)),"-")</f>
        <v>0</v>
      </c>
      <c r="AB805" s="261">
        <f>IFERROR(IF(-SUM(AB$20:AB804)+AB$15&lt;0.000001,0,IF($C805&gt;='H-32A-WP06 - Debt Service'!P$24,'H-32A-WP06 - Debt Service'!P$27/12,0)),"-")</f>
        <v>0</v>
      </c>
      <c r="AC805" s="261">
        <f>IFERROR(IF(-SUM(AC$20:AC804)+AC$15&lt;0.000001,0,IF($C805&gt;='H-32A-WP06 - Debt Service'!#REF!,'H-32A-WP06 - Debt Service'!#REF!/12,0)),"-")</f>
        <v>0</v>
      </c>
      <c r="AD805" s="261">
        <f>IFERROR(IF(-SUM(AD$20:AD804)+AD$15&lt;0.000001,0,IF($C805&gt;='H-32A-WP06 - Debt Service'!#REF!,'H-32A-WP06 - Debt Service'!#REF!/12,0)),"-")</f>
        <v>0</v>
      </c>
      <c r="AE805" s="261">
        <f>IFERROR(IF(-SUM(AE$20:AE804)+AE$15&lt;0.000001,0,IF($C805&gt;='H-32A-WP06 - Debt Service'!#REF!,'H-32A-WP06 - Debt Service'!#REF!/12,0)),"-")</f>
        <v>0</v>
      </c>
      <c r="AF805" s="261">
        <f>IFERROR(IF(-SUM(AF$20:AF804)+AF$15&lt;0.000001,0,IF($C805&gt;='H-32A-WP06 - Debt Service'!#REF!,'H-32A-WP06 - Debt Service'!#REF!/12,0)),"-")</f>
        <v>0</v>
      </c>
      <c r="AH805" s="252">
        <f t="shared" si="52"/>
        <v>2084</v>
      </c>
      <c r="AI805" s="273">
        <f t="shared" si="54"/>
        <v>67359</v>
      </c>
      <c r="AJ805" s="273"/>
      <c r="AK805" s="261" t="str">
        <f>IFERROR(IF(-SUM(AK$20:AK804)+AK$15&lt;0.000001,0,IF($C805&gt;='H-32A-WP06 - Debt Service'!AH$24,'H-32A-WP06 - Debt Service'!AH$27/12,0)),"-")</f>
        <v>-</v>
      </c>
      <c r="AL805" s="261">
        <f>IFERROR(IF(-SUM(AL$20:AL804)+AL$15&lt;0.000001,0,IF($C805&gt;='H-32A-WP06 - Debt Service'!AI$24,'H-32A-WP06 - Debt Service'!AI$27/12,0)),"-")</f>
        <v>0</v>
      </c>
      <c r="AM805" s="261">
        <f>IFERROR(IF(-SUM(AM$20:AM804)+AM$15&lt;0.000001,0,IF($C805&gt;='H-32A-WP06 - Debt Service'!AJ$24,'H-32A-WP06 - Debt Service'!AJ$27/12,0)),"-")</f>
        <v>0</v>
      </c>
      <c r="AN805" s="261">
        <f>IFERROR(IF(-SUM(AN$20:AN804)+AN$15&lt;0.000001,0,IF($C805&gt;='H-32A-WP06 - Debt Service'!AK$24,'H-32A-WP06 - Debt Service'!AK$27/12,0)),"-")</f>
        <v>0</v>
      </c>
      <c r="AO805" s="261">
        <f>IFERROR(IF(-SUM(AO$20:AO804)+AO$15&lt;0.000001,0,IF($C805&gt;='H-32A-WP06 - Debt Service'!AL$24,'H-32A-WP06 - Debt Service'!AL$27/12,0)),"-")</f>
        <v>0</v>
      </c>
      <c r="AP805" s="261">
        <f>IFERROR(IF(-SUM(AP$20:AP804)+AP$15&lt;0.000001,0,IF($C805&gt;='H-32A-WP06 - Debt Service'!AM$24,'H-32A-WP06 - Debt Service'!AM$27/12,0)),"-")</f>
        <v>0</v>
      </c>
      <c r="AQ805" s="261">
        <f>IFERROR(IF(-SUM(AQ$20:AQ804)+AQ$15&lt;0.000001,0,IF($C805&gt;='H-32A-WP06 - Debt Service'!AN$24,'H-32A-WP06 - Debt Service'!AN$27/12,0)),"-")</f>
        <v>0</v>
      </c>
      <c r="AR805" s="261">
        <f>IFERROR(IF(-SUM(AR$20:AR804)+AR$15&lt;0.000001,0,IF($C805&gt;='H-32A-WP06 - Debt Service'!AO$24,'H-32A-WP06 - Debt Service'!AO$27/12,0)),"-")</f>
        <v>0</v>
      </c>
      <c r="AS805" s="261">
        <f>IFERROR(IF(-SUM(AS$20:AS804)+AS$15&lt;0.000001,0,IF($C805&gt;='H-32A-WP06 - Debt Service'!AP$24,'H-32A-WP06 - Debt Service'!AP$27/12,0)),"-")</f>
        <v>0</v>
      </c>
      <c r="AT805" s="261">
        <f>IFERROR(IF(-SUM(AT$20:AT804)+AT$15&lt;0.000001,0,IF($C805&gt;='H-32A-WP06 - Debt Service'!AQ$24,'H-32A-WP06 - Debt Service'!AQ$27/12,0)),"-")</f>
        <v>0</v>
      </c>
    </row>
    <row r="806" spans="2:46" x14ac:dyDescent="0.35">
      <c r="B806" s="252">
        <f t="shared" si="51"/>
        <v>2084</v>
      </c>
      <c r="C806" s="273">
        <f t="shared" si="53"/>
        <v>67389</v>
      </c>
      <c r="D806" s="273"/>
      <c r="E806" s="261">
        <f>IFERROR(IF(-SUM(E$20:E805)+E$15&lt;0.000001,0,IF($C806&gt;='H-32A-WP06 - Debt Service'!C$24,'H-32A-WP06 - Debt Service'!C$27/12,0)),"-")</f>
        <v>0</v>
      </c>
      <c r="F806" s="261">
        <f>IFERROR(IF(-SUM(F$20:F805)+F$15&lt;0.000001,0,IF($C806&gt;='H-32A-WP06 - Debt Service'!D$24,'H-32A-WP06 - Debt Service'!D$27/12,0)),"-")</f>
        <v>0</v>
      </c>
      <c r="G806" s="261">
        <f>IFERROR(IF(-SUM(G$20:G805)+G$15&lt;0.000001,0,IF($C806&gt;='H-32A-WP06 - Debt Service'!E$24,'H-32A-WP06 - Debt Service'!E$27/12,0)),"-")</f>
        <v>0</v>
      </c>
      <c r="H806" s="261">
        <f>IFERROR(IF(-SUM(H$20:H805)+H$15&lt;0.000001,0,IF($C806&gt;='H-32A-WP06 - Debt Service'!F$24,'H-32A-WP06 - Debt Service'!F$27/12,0)),"-")</f>
        <v>0</v>
      </c>
      <c r="I806" s="261">
        <f>IFERROR(IF(-SUM(I$20:I805)+I$15&lt;0.000001,0,IF($C806&gt;='H-32A-WP06 - Debt Service'!G$24,'H-32A-WP06 - Debt Service'!G$27/12,0)),"-")</f>
        <v>0</v>
      </c>
      <c r="J806" s="261">
        <f>IFERROR(IF(-SUM(J$20:J805)+J$15&lt;0.000001,0,IF($C806&gt;='H-32A-WP06 - Debt Service'!H$24,'H-32A-WP06 - Debt Service'!H$27/12,0)),"-")</f>
        <v>0</v>
      </c>
      <c r="K806" s="261">
        <f>IFERROR(IF(-SUM(K$20:K805)+K$15&lt;0.000001,0,IF($C806&gt;='H-32A-WP06 - Debt Service'!I$24,'H-32A-WP06 - Debt Service'!I$27/12,0)),"-")</f>
        <v>0</v>
      </c>
      <c r="L806" s="261">
        <f>IFERROR(IF(-SUM(L$20:L805)+L$15&lt;0.000001,0,IF($C806&gt;='H-32A-WP06 - Debt Service'!J$24,'H-32A-WP06 - Debt Service'!J$27/12,0)),"-")</f>
        <v>0</v>
      </c>
      <c r="M806" s="261">
        <f>IFERROR(IF(-SUM(M$20:M805)+M$15&lt;0.000001,0,IF($C806&gt;='H-32A-WP06 - Debt Service'!K$24,'H-32A-WP06 - Debt Service'!K$27/12,0)),"-")</f>
        <v>0</v>
      </c>
      <c r="N806" s="261"/>
      <c r="O806" s="261"/>
      <c r="P806" s="261">
        <f>IFERROR(IF(-SUM(P$20:P805)+P$15&lt;0.000001,0,IF($C806&gt;='H-32A-WP06 - Debt Service'!M$24,'H-32A-WP06 - Debt Service'!M$27/12,0)),"-")</f>
        <v>0</v>
      </c>
      <c r="Q806" s="261">
        <f>IFERROR(IF(-SUM(Q$20:Q805)+Q$15&lt;0.000001,0,IF($C806&gt;='H-32A-WP06 - Debt Service'!L$24,'H-32A-WP06 - Debt Service'!L$27/12,0)),"-")</f>
        <v>0</v>
      </c>
      <c r="R806" s="261">
        <f>IFERROR(IF(-SUM(R$20:R805)+R$15&lt;0.000001,0,IF($C806&gt;='H-32A-WP06 - Debt Service'!S$24,'H-32A-WP06 - Debt Service'!S$27/12,0)),"-")</f>
        <v>0</v>
      </c>
      <c r="S806" s="261">
        <f>IFERROR(IF(-SUM(S$20:S805)+S$15&lt;0.000001,0,IF($C806&gt;='H-32A-WP06 - Debt Service'!O$24,'H-32A-WP06 - Debt Service'!O$27/12,0)),"-")</f>
        <v>0</v>
      </c>
      <c r="T806" s="261">
        <f>IFERROR(IF(-SUM(T$20:T805)+T$15&lt;0.000001,0,IF($C806&gt;='H-32A-WP06 - Debt Service'!#REF!,'H-32A-WP06 - Debt Service'!#REF!/12,0)),"-")</f>
        <v>0</v>
      </c>
      <c r="U806" s="261">
        <f>IFERROR(IF(-SUM(U$20:U805)+U$15&lt;0.000001,0,IF($C806&gt;='H-32A-WP06 - Debt Service'!T$24,'H-32A-WP06 - Debt Service'!T$27/12,0)),"-")</f>
        <v>0</v>
      </c>
      <c r="V806" s="261">
        <f>IFERROR(IF(-SUM(V$20:V805)+V$15&lt;0.000001,0,IF($C806&gt;='H-32A-WP06 - Debt Service'!N$24,'H-32A-WP06 - Debt Service'!N$27/12,0)),"-")</f>
        <v>0</v>
      </c>
      <c r="W806" s="261">
        <f>IFERROR(IF(-SUM(W$20:W805)+W$15&lt;0.000001,0,IF($C806&gt;='H-32A-WP06 - Debt Service'!Q$24,'H-32A-WP06 - Debt Service'!Q$27/12,0)),"-")</f>
        <v>0</v>
      </c>
      <c r="X806" s="261">
        <f>IFERROR(IF(-SUM(X$20:X805)+X$15&lt;0.000001,0,IF($C806&gt;='H-32A-WP06 - Debt Service'!T$24,'H-32A-WP06 - Debt Service'!T$27/12,0)),"-")</f>
        <v>0</v>
      </c>
      <c r="Y806" s="261">
        <f>IFERROR(IF(-SUM(Y$20:Y805)+Y$15&lt;0.000001,0,IF($C806&gt;='H-32A-WP06 - Debt Service'!#REF!,'H-32A-WP06 - Debt Service'!#REF!/12,0)),"-")</f>
        <v>0</v>
      </c>
      <c r="Z806" s="261">
        <f>IFERROR(IF(-SUM(Z$20:Z805)+Z$15&lt;0.000001,0,IF($C806&gt;='H-32A-WP06 - Debt Service'!S$24,'H-32A-WP06 - Debt Service'!S$27/12,0)),"-")</f>
        <v>0</v>
      </c>
      <c r="AA806" s="261">
        <f>IFERROR(IF(-SUM(AA$20:AA805)+AA$15&lt;0.000001,0,IF($C806&gt;='H-32A-WP06 - Debt Service'!R$24,'H-32A-WP06 - Debt Service'!R$27/12,0)),"-")</f>
        <v>0</v>
      </c>
      <c r="AB806" s="261">
        <f>IFERROR(IF(-SUM(AB$20:AB805)+AB$15&lt;0.000001,0,IF($C806&gt;='H-32A-WP06 - Debt Service'!P$24,'H-32A-WP06 - Debt Service'!P$27/12,0)),"-")</f>
        <v>0</v>
      </c>
      <c r="AC806" s="261">
        <f>IFERROR(IF(-SUM(AC$20:AC805)+AC$15&lt;0.000001,0,IF($C806&gt;='H-32A-WP06 - Debt Service'!#REF!,'H-32A-WP06 - Debt Service'!#REF!/12,0)),"-")</f>
        <v>0</v>
      </c>
      <c r="AD806" s="261">
        <f>IFERROR(IF(-SUM(AD$20:AD805)+AD$15&lt;0.000001,0,IF($C806&gt;='H-32A-WP06 - Debt Service'!#REF!,'H-32A-WP06 - Debt Service'!#REF!/12,0)),"-")</f>
        <v>0</v>
      </c>
      <c r="AE806" s="261">
        <f>IFERROR(IF(-SUM(AE$20:AE805)+AE$15&lt;0.000001,0,IF($C806&gt;='H-32A-WP06 - Debt Service'!#REF!,'H-32A-WP06 - Debt Service'!#REF!/12,0)),"-")</f>
        <v>0</v>
      </c>
      <c r="AF806" s="261">
        <f>IFERROR(IF(-SUM(AF$20:AF805)+AF$15&lt;0.000001,0,IF($C806&gt;='H-32A-WP06 - Debt Service'!#REF!,'H-32A-WP06 - Debt Service'!#REF!/12,0)),"-")</f>
        <v>0</v>
      </c>
      <c r="AH806" s="252">
        <f t="shared" si="52"/>
        <v>2084</v>
      </c>
      <c r="AI806" s="273">
        <f t="shared" si="54"/>
        <v>67389</v>
      </c>
      <c r="AJ806" s="273"/>
      <c r="AK806" s="261" t="str">
        <f>IFERROR(IF(-SUM(AK$20:AK805)+AK$15&lt;0.000001,0,IF($C806&gt;='H-32A-WP06 - Debt Service'!AH$24,'H-32A-WP06 - Debt Service'!AH$27/12,0)),"-")</f>
        <v>-</v>
      </c>
      <c r="AL806" s="261">
        <f>IFERROR(IF(-SUM(AL$20:AL805)+AL$15&lt;0.000001,0,IF($C806&gt;='H-32A-WP06 - Debt Service'!AI$24,'H-32A-WP06 - Debt Service'!AI$27/12,0)),"-")</f>
        <v>0</v>
      </c>
      <c r="AM806" s="261">
        <f>IFERROR(IF(-SUM(AM$20:AM805)+AM$15&lt;0.000001,0,IF($C806&gt;='H-32A-WP06 - Debt Service'!AJ$24,'H-32A-WP06 - Debt Service'!AJ$27/12,0)),"-")</f>
        <v>0</v>
      </c>
      <c r="AN806" s="261">
        <f>IFERROR(IF(-SUM(AN$20:AN805)+AN$15&lt;0.000001,0,IF($C806&gt;='H-32A-WP06 - Debt Service'!AK$24,'H-32A-WP06 - Debt Service'!AK$27/12,0)),"-")</f>
        <v>0</v>
      </c>
      <c r="AO806" s="261">
        <f>IFERROR(IF(-SUM(AO$20:AO805)+AO$15&lt;0.000001,0,IF($C806&gt;='H-32A-WP06 - Debt Service'!AL$24,'H-32A-WP06 - Debt Service'!AL$27/12,0)),"-")</f>
        <v>0</v>
      </c>
      <c r="AP806" s="261">
        <f>IFERROR(IF(-SUM(AP$20:AP805)+AP$15&lt;0.000001,0,IF($C806&gt;='H-32A-WP06 - Debt Service'!AM$24,'H-32A-WP06 - Debt Service'!AM$27/12,0)),"-")</f>
        <v>0</v>
      </c>
      <c r="AQ806" s="261">
        <f>IFERROR(IF(-SUM(AQ$20:AQ805)+AQ$15&lt;0.000001,0,IF($C806&gt;='H-32A-WP06 - Debt Service'!AN$24,'H-32A-WP06 - Debt Service'!AN$27/12,0)),"-")</f>
        <v>0</v>
      </c>
      <c r="AR806" s="261">
        <f>IFERROR(IF(-SUM(AR$20:AR805)+AR$15&lt;0.000001,0,IF($C806&gt;='H-32A-WP06 - Debt Service'!AO$24,'H-32A-WP06 - Debt Service'!AO$27/12,0)),"-")</f>
        <v>0</v>
      </c>
      <c r="AS806" s="261">
        <f>IFERROR(IF(-SUM(AS$20:AS805)+AS$15&lt;0.000001,0,IF($C806&gt;='H-32A-WP06 - Debt Service'!AP$24,'H-32A-WP06 - Debt Service'!AP$27/12,0)),"-")</f>
        <v>0</v>
      </c>
      <c r="AT806" s="261">
        <f>IFERROR(IF(-SUM(AT$20:AT805)+AT$15&lt;0.000001,0,IF($C806&gt;='H-32A-WP06 - Debt Service'!AQ$24,'H-32A-WP06 - Debt Service'!AQ$27/12,0)),"-")</f>
        <v>0</v>
      </c>
    </row>
    <row r="807" spans="2:46" x14ac:dyDescent="0.35">
      <c r="B807" s="252">
        <f t="shared" si="51"/>
        <v>2084</v>
      </c>
      <c r="C807" s="273">
        <f t="shared" si="53"/>
        <v>67420</v>
      </c>
      <c r="D807" s="273"/>
      <c r="E807" s="261">
        <f>IFERROR(IF(-SUM(E$20:E806)+E$15&lt;0.000001,0,IF($C807&gt;='H-32A-WP06 - Debt Service'!C$24,'H-32A-WP06 - Debt Service'!C$27/12,0)),"-")</f>
        <v>0</v>
      </c>
      <c r="F807" s="261">
        <f>IFERROR(IF(-SUM(F$20:F806)+F$15&lt;0.000001,0,IF($C807&gt;='H-32A-WP06 - Debt Service'!D$24,'H-32A-WP06 - Debt Service'!D$27/12,0)),"-")</f>
        <v>0</v>
      </c>
      <c r="G807" s="261">
        <f>IFERROR(IF(-SUM(G$20:G806)+G$15&lt;0.000001,0,IF($C807&gt;='H-32A-WP06 - Debt Service'!E$24,'H-32A-WP06 - Debt Service'!E$27/12,0)),"-")</f>
        <v>0</v>
      </c>
      <c r="H807" s="261">
        <f>IFERROR(IF(-SUM(H$20:H806)+H$15&lt;0.000001,0,IF($C807&gt;='H-32A-WP06 - Debt Service'!F$24,'H-32A-WP06 - Debt Service'!F$27/12,0)),"-")</f>
        <v>0</v>
      </c>
      <c r="I807" s="261">
        <f>IFERROR(IF(-SUM(I$20:I806)+I$15&lt;0.000001,0,IF($C807&gt;='H-32A-WP06 - Debt Service'!G$24,'H-32A-WP06 - Debt Service'!G$27/12,0)),"-")</f>
        <v>0</v>
      </c>
      <c r="J807" s="261">
        <f>IFERROR(IF(-SUM(J$20:J806)+J$15&lt;0.000001,0,IF($C807&gt;='H-32A-WP06 - Debt Service'!H$24,'H-32A-WP06 - Debt Service'!H$27/12,0)),"-")</f>
        <v>0</v>
      </c>
      <c r="K807" s="261">
        <f>IFERROR(IF(-SUM(K$20:K806)+K$15&lt;0.000001,0,IF($C807&gt;='H-32A-WP06 - Debt Service'!I$24,'H-32A-WP06 - Debt Service'!I$27/12,0)),"-")</f>
        <v>0</v>
      </c>
      <c r="L807" s="261">
        <f>IFERROR(IF(-SUM(L$20:L806)+L$15&lt;0.000001,0,IF($C807&gt;='H-32A-WP06 - Debt Service'!J$24,'H-32A-WP06 - Debt Service'!J$27/12,0)),"-")</f>
        <v>0</v>
      </c>
      <c r="M807" s="261">
        <f>IFERROR(IF(-SUM(M$20:M806)+M$15&lt;0.000001,0,IF($C807&gt;='H-32A-WP06 - Debt Service'!K$24,'H-32A-WP06 - Debt Service'!K$27/12,0)),"-")</f>
        <v>0</v>
      </c>
      <c r="N807" s="261"/>
      <c r="O807" s="261"/>
      <c r="P807" s="261">
        <f>IFERROR(IF(-SUM(P$20:P806)+P$15&lt;0.000001,0,IF($C807&gt;='H-32A-WP06 - Debt Service'!M$24,'H-32A-WP06 - Debt Service'!M$27/12,0)),"-")</f>
        <v>0</v>
      </c>
      <c r="Q807" s="261">
        <f>IFERROR(IF(-SUM(Q$20:Q806)+Q$15&lt;0.000001,0,IF($C807&gt;='H-32A-WP06 - Debt Service'!L$24,'H-32A-WP06 - Debt Service'!L$27/12,0)),"-")</f>
        <v>0</v>
      </c>
      <c r="R807" s="261">
        <f>IFERROR(IF(-SUM(R$20:R806)+R$15&lt;0.000001,0,IF($C807&gt;='H-32A-WP06 - Debt Service'!S$24,'H-32A-WP06 - Debt Service'!S$27/12,0)),"-")</f>
        <v>0</v>
      </c>
      <c r="S807" s="261">
        <f>IFERROR(IF(-SUM(S$20:S806)+S$15&lt;0.000001,0,IF($C807&gt;='H-32A-WP06 - Debt Service'!O$24,'H-32A-WP06 - Debt Service'!O$27/12,0)),"-")</f>
        <v>0</v>
      </c>
      <c r="T807" s="261">
        <f>IFERROR(IF(-SUM(T$20:T806)+T$15&lt;0.000001,0,IF($C807&gt;='H-32A-WP06 - Debt Service'!#REF!,'H-32A-WP06 - Debt Service'!#REF!/12,0)),"-")</f>
        <v>0</v>
      </c>
      <c r="U807" s="261">
        <f>IFERROR(IF(-SUM(U$20:U806)+U$15&lt;0.000001,0,IF($C807&gt;='H-32A-WP06 - Debt Service'!T$24,'H-32A-WP06 - Debt Service'!T$27/12,0)),"-")</f>
        <v>0</v>
      </c>
      <c r="V807" s="261">
        <f>IFERROR(IF(-SUM(V$20:V806)+V$15&lt;0.000001,0,IF($C807&gt;='H-32A-WP06 - Debt Service'!N$24,'H-32A-WP06 - Debt Service'!N$27/12,0)),"-")</f>
        <v>0</v>
      </c>
      <c r="W807" s="261">
        <f>IFERROR(IF(-SUM(W$20:W806)+W$15&lt;0.000001,0,IF($C807&gt;='H-32A-WP06 - Debt Service'!Q$24,'H-32A-WP06 - Debt Service'!Q$27/12,0)),"-")</f>
        <v>0</v>
      </c>
      <c r="X807" s="261">
        <f>IFERROR(IF(-SUM(X$20:X806)+X$15&lt;0.000001,0,IF($C807&gt;='H-32A-WP06 - Debt Service'!T$24,'H-32A-WP06 - Debt Service'!T$27/12,0)),"-")</f>
        <v>0</v>
      </c>
      <c r="Y807" s="261">
        <f>IFERROR(IF(-SUM(Y$20:Y806)+Y$15&lt;0.000001,0,IF($C807&gt;='H-32A-WP06 - Debt Service'!#REF!,'H-32A-WP06 - Debt Service'!#REF!/12,0)),"-")</f>
        <v>0</v>
      </c>
      <c r="Z807" s="261">
        <f>IFERROR(IF(-SUM(Z$20:Z806)+Z$15&lt;0.000001,0,IF($C807&gt;='H-32A-WP06 - Debt Service'!S$24,'H-32A-WP06 - Debt Service'!S$27/12,0)),"-")</f>
        <v>0</v>
      </c>
      <c r="AA807" s="261">
        <f>IFERROR(IF(-SUM(AA$20:AA806)+AA$15&lt;0.000001,0,IF($C807&gt;='H-32A-WP06 - Debt Service'!R$24,'H-32A-WP06 - Debt Service'!R$27/12,0)),"-")</f>
        <v>0</v>
      </c>
      <c r="AB807" s="261">
        <f>IFERROR(IF(-SUM(AB$20:AB806)+AB$15&lt;0.000001,0,IF($C807&gt;='H-32A-WP06 - Debt Service'!P$24,'H-32A-WP06 - Debt Service'!P$27/12,0)),"-")</f>
        <v>0</v>
      </c>
      <c r="AC807" s="261">
        <f>IFERROR(IF(-SUM(AC$20:AC806)+AC$15&lt;0.000001,0,IF($C807&gt;='H-32A-WP06 - Debt Service'!#REF!,'H-32A-WP06 - Debt Service'!#REF!/12,0)),"-")</f>
        <v>0</v>
      </c>
      <c r="AD807" s="261">
        <f>IFERROR(IF(-SUM(AD$20:AD806)+AD$15&lt;0.000001,0,IF($C807&gt;='H-32A-WP06 - Debt Service'!#REF!,'H-32A-WP06 - Debt Service'!#REF!/12,0)),"-")</f>
        <v>0</v>
      </c>
      <c r="AE807" s="261">
        <f>IFERROR(IF(-SUM(AE$20:AE806)+AE$15&lt;0.000001,0,IF($C807&gt;='H-32A-WP06 - Debt Service'!#REF!,'H-32A-WP06 - Debt Service'!#REF!/12,0)),"-")</f>
        <v>0</v>
      </c>
      <c r="AF807" s="261">
        <f>IFERROR(IF(-SUM(AF$20:AF806)+AF$15&lt;0.000001,0,IF($C807&gt;='H-32A-WP06 - Debt Service'!#REF!,'H-32A-WP06 - Debt Service'!#REF!/12,0)),"-")</f>
        <v>0</v>
      </c>
      <c r="AH807" s="252">
        <f t="shared" si="52"/>
        <v>2084</v>
      </c>
      <c r="AI807" s="273">
        <f t="shared" si="54"/>
        <v>67420</v>
      </c>
      <c r="AJ807" s="273"/>
      <c r="AK807" s="261" t="str">
        <f>IFERROR(IF(-SUM(AK$20:AK806)+AK$15&lt;0.000001,0,IF($C807&gt;='H-32A-WP06 - Debt Service'!AH$24,'H-32A-WP06 - Debt Service'!AH$27/12,0)),"-")</f>
        <v>-</v>
      </c>
      <c r="AL807" s="261">
        <f>IFERROR(IF(-SUM(AL$20:AL806)+AL$15&lt;0.000001,0,IF($C807&gt;='H-32A-WP06 - Debt Service'!AI$24,'H-32A-WP06 - Debt Service'!AI$27/12,0)),"-")</f>
        <v>0</v>
      </c>
      <c r="AM807" s="261">
        <f>IFERROR(IF(-SUM(AM$20:AM806)+AM$15&lt;0.000001,0,IF($C807&gt;='H-32A-WP06 - Debt Service'!AJ$24,'H-32A-WP06 - Debt Service'!AJ$27/12,0)),"-")</f>
        <v>0</v>
      </c>
      <c r="AN807" s="261">
        <f>IFERROR(IF(-SUM(AN$20:AN806)+AN$15&lt;0.000001,0,IF($C807&gt;='H-32A-WP06 - Debt Service'!AK$24,'H-32A-WP06 - Debt Service'!AK$27/12,0)),"-")</f>
        <v>0</v>
      </c>
      <c r="AO807" s="261">
        <f>IFERROR(IF(-SUM(AO$20:AO806)+AO$15&lt;0.000001,0,IF($C807&gt;='H-32A-WP06 - Debt Service'!AL$24,'H-32A-WP06 - Debt Service'!AL$27/12,0)),"-")</f>
        <v>0</v>
      </c>
      <c r="AP807" s="261">
        <f>IFERROR(IF(-SUM(AP$20:AP806)+AP$15&lt;0.000001,0,IF($C807&gt;='H-32A-WP06 - Debt Service'!AM$24,'H-32A-WP06 - Debt Service'!AM$27/12,0)),"-")</f>
        <v>0</v>
      </c>
      <c r="AQ807" s="261">
        <f>IFERROR(IF(-SUM(AQ$20:AQ806)+AQ$15&lt;0.000001,0,IF($C807&gt;='H-32A-WP06 - Debt Service'!AN$24,'H-32A-WP06 - Debt Service'!AN$27/12,0)),"-")</f>
        <v>0</v>
      </c>
      <c r="AR807" s="261">
        <f>IFERROR(IF(-SUM(AR$20:AR806)+AR$15&lt;0.000001,0,IF($C807&gt;='H-32A-WP06 - Debt Service'!AO$24,'H-32A-WP06 - Debt Service'!AO$27/12,0)),"-")</f>
        <v>0</v>
      </c>
      <c r="AS807" s="261">
        <f>IFERROR(IF(-SUM(AS$20:AS806)+AS$15&lt;0.000001,0,IF($C807&gt;='H-32A-WP06 - Debt Service'!AP$24,'H-32A-WP06 - Debt Service'!AP$27/12,0)),"-")</f>
        <v>0</v>
      </c>
      <c r="AT807" s="261">
        <f>IFERROR(IF(-SUM(AT$20:AT806)+AT$15&lt;0.000001,0,IF($C807&gt;='H-32A-WP06 - Debt Service'!AQ$24,'H-32A-WP06 - Debt Service'!AQ$27/12,0)),"-")</f>
        <v>0</v>
      </c>
    </row>
    <row r="808" spans="2:46" x14ac:dyDescent="0.35">
      <c r="B808" s="252">
        <f t="shared" si="51"/>
        <v>2084</v>
      </c>
      <c r="C808" s="273">
        <f t="shared" si="53"/>
        <v>67451</v>
      </c>
      <c r="D808" s="273"/>
      <c r="E808" s="261">
        <f>IFERROR(IF(-SUM(E$20:E807)+E$15&lt;0.000001,0,IF($C808&gt;='H-32A-WP06 - Debt Service'!C$24,'H-32A-WP06 - Debt Service'!C$27/12,0)),"-")</f>
        <v>0</v>
      </c>
      <c r="F808" s="261">
        <f>IFERROR(IF(-SUM(F$20:F807)+F$15&lt;0.000001,0,IF($C808&gt;='H-32A-WP06 - Debt Service'!D$24,'H-32A-WP06 - Debt Service'!D$27/12,0)),"-")</f>
        <v>0</v>
      </c>
      <c r="G808" s="261">
        <f>IFERROR(IF(-SUM(G$20:G807)+G$15&lt;0.000001,0,IF($C808&gt;='H-32A-WP06 - Debt Service'!E$24,'H-32A-WP06 - Debt Service'!E$27/12,0)),"-")</f>
        <v>0</v>
      </c>
      <c r="H808" s="261">
        <f>IFERROR(IF(-SUM(H$20:H807)+H$15&lt;0.000001,0,IF($C808&gt;='H-32A-WP06 - Debt Service'!F$24,'H-32A-WP06 - Debt Service'!F$27/12,0)),"-")</f>
        <v>0</v>
      </c>
      <c r="I808" s="261">
        <f>IFERROR(IF(-SUM(I$20:I807)+I$15&lt;0.000001,0,IF($C808&gt;='H-32A-WP06 - Debt Service'!G$24,'H-32A-WP06 - Debt Service'!G$27/12,0)),"-")</f>
        <v>0</v>
      </c>
      <c r="J808" s="261">
        <f>IFERROR(IF(-SUM(J$20:J807)+J$15&lt;0.000001,0,IF($C808&gt;='H-32A-WP06 - Debt Service'!H$24,'H-32A-WP06 - Debt Service'!H$27/12,0)),"-")</f>
        <v>0</v>
      </c>
      <c r="K808" s="261">
        <f>IFERROR(IF(-SUM(K$20:K807)+K$15&lt;0.000001,0,IF($C808&gt;='H-32A-WP06 - Debt Service'!I$24,'H-32A-WP06 - Debt Service'!I$27/12,0)),"-")</f>
        <v>0</v>
      </c>
      <c r="L808" s="261">
        <f>IFERROR(IF(-SUM(L$20:L807)+L$15&lt;0.000001,0,IF($C808&gt;='H-32A-WP06 - Debt Service'!J$24,'H-32A-WP06 - Debt Service'!J$27/12,0)),"-")</f>
        <v>0</v>
      </c>
      <c r="M808" s="261">
        <f>IFERROR(IF(-SUM(M$20:M807)+M$15&lt;0.000001,0,IF($C808&gt;='H-32A-WP06 - Debt Service'!K$24,'H-32A-WP06 - Debt Service'!K$27/12,0)),"-")</f>
        <v>0</v>
      </c>
      <c r="N808" s="261"/>
      <c r="O808" s="261"/>
      <c r="P808" s="261">
        <f>IFERROR(IF(-SUM(P$20:P807)+P$15&lt;0.000001,0,IF($C808&gt;='H-32A-WP06 - Debt Service'!M$24,'H-32A-WP06 - Debt Service'!M$27/12,0)),"-")</f>
        <v>0</v>
      </c>
      <c r="Q808" s="261">
        <f>IFERROR(IF(-SUM(Q$20:Q807)+Q$15&lt;0.000001,0,IF($C808&gt;='H-32A-WP06 - Debt Service'!L$24,'H-32A-WP06 - Debt Service'!L$27/12,0)),"-")</f>
        <v>0</v>
      </c>
      <c r="R808" s="261">
        <f>IFERROR(IF(-SUM(R$20:R807)+R$15&lt;0.000001,0,IF($C808&gt;='H-32A-WP06 - Debt Service'!S$24,'H-32A-WP06 - Debt Service'!S$27/12,0)),"-")</f>
        <v>0</v>
      </c>
      <c r="S808" s="261">
        <f>IFERROR(IF(-SUM(S$20:S807)+S$15&lt;0.000001,0,IF($C808&gt;='H-32A-WP06 - Debt Service'!O$24,'H-32A-WP06 - Debt Service'!O$27/12,0)),"-")</f>
        <v>0</v>
      </c>
      <c r="T808" s="261">
        <f>IFERROR(IF(-SUM(T$20:T807)+T$15&lt;0.000001,0,IF($C808&gt;='H-32A-WP06 - Debt Service'!#REF!,'H-32A-WP06 - Debt Service'!#REF!/12,0)),"-")</f>
        <v>0</v>
      </c>
      <c r="U808" s="261">
        <f>IFERROR(IF(-SUM(U$20:U807)+U$15&lt;0.000001,0,IF($C808&gt;='H-32A-WP06 - Debt Service'!T$24,'H-32A-WP06 - Debt Service'!T$27/12,0)),"-")</f>
        <v>0</v>
      </c>
      <c r="V808" s="261">
        <f>IFERROR(IF(-SUM(V$20:V807)+V$15&lt;0.000001,0,IF($C808&gt;='H-32A-WP06 - Debt Service'!N$24,'H-32A-WP06 - Debt Service'!N$27/12,0)),"-")</f>
        <v>0</v>
      </c>
      <c r="W808" s="261">
        <f>IFERROR(IF(-SUM(W$20:W807)+W$15&lt;0.000001,0,IF($C808&gt;='H-32A-WP06 - Debt Service'!Q$24,'H-32A-WP06 - Debt Service'!Q$27/12,0)),"-")</f>
        <v>0</v>
      </c>
      <c r="X808" s="261">
        <f>IFERROR(IF(-SUM(X$20:X807)+X$15&lt;0.000001,0,IF($C808&gt;='H-32A-WP06 - Debt Service'!T$24,'H-32A-WP06 - Debt Service'!T$27/12,0)),"-")</f>
        <v>0</v>
      </c>
      <c r="Y808" s="261">
        <f>IFERROR(IF(-SUM(Y$20:Y807)+Y$15&lt;0.000001,0,IF($C808&gt;='H-32A-WP06 - Debt Service'!#REF!,'H-32A-WP06 - Debt Service'!#REF!/12,0)),"-")</f>
        <v>0</v>
      </c>
      <c r="Z808" s="261">
        <f>IFERROR(IF(-SUM(Z$20:Z807)+Z$15&lt;0.000001,0,IF($C808&gt;='H-32A-WP06 - Debt Service'!S$24,'H-32A-WP06 - Debt Service'!S$27/12,0)),"-")</f>
        <v>0</v>
      </c>
      <c r="AA808" s="261">
        <f>IFERROR(IF(-SUM(AA$20:AA807)+AA$15&lt;0.000001,0,IF($C808&gt;='H-32A-WP06 - Debt Service'!R$24,'H-32A-WP06 - Debt Service'!R$27/12,0)),"-")</f>
        <v>0</v>
      </c>
      <c r="AB808" s="261">
        <f>IFERROR(IF(-SUM(AB$20:AB807)+AB$15&lt;0.000001,0,IF($C808&gt;='H-32A-WP06 - Debt Service'!P$24,'H-32A-WP06 - Debt Service'!P$27/12,0)),"-")</f>
        <v>0</v>
      </c>
      <c r="AC808" s="261">
        <f>IFERROR(IF(-SUM(AC$20:AC807)+AC$15&lt;0.000001,0,IF($C808&gt;='H-32A-WP06 - Debt Service'!#REF!,'H-32A-WP06 - Debt Service'!#REF!/12,0)),"-")</f>
        <v>0</v>
      </c>
      <c r="AD808" s="261">
        <f>IFERROR(IF(-SUM(AD$20:AD807)+AD$15&lt;0.000001,0,IF($C808&gt;='H-32A-WP06 - Debt Service'!#REF!,'H-32A-WP06 - Debt Service'!#REF!/12,0)),"-")</f>
        <v>0</v>
      </c>
      <c r="AE808" s="261">
        <f>IFERROR(IF(-SUM(AE$20:AE807)+AE$15&lt;0.000001,0,IF($C808&gt;='H-32A-WP06 - Debt Service'!#REF!,'H-32A-WP06 - Debt Service'!#REF!/12,0)),"-")</f>
        <v>0</v>
      </c>
      <c r="AF808" s="261">
        <f>IFERROR(IF(-SUM(AF$20:AF807)+AF$15&lt;0.000001,0,IF($C808&gt;='H-32A-WP06 - Debt Service'!#REF!,'H-32A-WP06 - Debt Service'!#REF!/12,0)),"-")</f>
        <v>0</v>
      </c>
      <c r="AH808" s="252">
        <f t="shared" si="52"/>
        <v>2084</v>
      </c>
      <c r="AI808" s="273">
        <f t="shared" si="54"/>
        <v>67451</v>
      </c>
      <c r="AJ808" s="273"/>
      <c r="AK808" s="261" t="str">
        <f>IFERROR(IF(-SUM(AK$20:AK807)+AK$15&lt;0.000001,0,IF($C808&gt;='H-32A-WP06 - Debt Service'!AH$24,'H-32A-WP06 - Debt Service'!AH$27/12,0)),"-")</f>
        <v>-</v>
      </c>
      <c r="AL808" s="261">
        <f>IFERROR(IF(-SUM(AL$20:AL807)+AL$15&lt;0.000001,0,IF($C808&gt;='H-32A-WP06 - Debt Service'!AI$24,'H-32A-WP06 - Debt Service'!AI$27/12,0)),"-")</f>
        <v>0</v>
      </c>
      <c r="AM808" s="261">
        <f>IFERROR(IF(-SUM(AM$20:AM807)+AM$15&lt;0.000001,0,IF($C808&gt;='H-32A-WP06 - Debt Service'!AJ$24,'H-32A-WP06 - Debt Service'!AJ$27/12,0)),"-")</f>
        <v>0</v>
      </c>
      <c r="AN808" s="261">
        <f>IFERROR(IF(-SUM(AN$20:AN807)+AN$15&lt;0.000001,0,IF($C808&gt;='H-32A-WP06 - Debt Service'!AK$24,'H-32A-WP06 - Debt Service'!AK$27/12,0)),"-")</f>
        <v>0</v>
      </c>
      <c r="AO808" s="261">
        <f>IFERROR(IF(-SUM(AO$20:AO807)+AO$15&lt;0.000001,0,IF($C808&gt;='H-32A-WP06 - Debt Service'!AL$24,'H-32A-WP06 - Debt Service'!AL$27/12,0)),"-")</f>
        <v>0</v>
      </c>
      <c r="AP808" s="261">
        <f>IFERROR(IF(-SUM(AP$20:AP807)+AP$15&lt;0.000001,0,IF($C808&gt;='H-32A-WP06 - Debt Service'!AM$24,'H-32A-WP06 - Debt Service'!AM$27/12,0)),"-")</f>
        <v>0</v>
      </c>
      <c r="AQ808" s="261">
        <f>IFERROR(IF(-SUM(AQ$20:AQ807)+AQ$15&lt;0.000001,0,IF($C808&gt;='H-32A-WP06 - Debt Service'!AN$24,'H-32A-WP06 - Debt Service'!AN$27/12,0)),"-")</f>
        <v>0</v>
      </c>
      <c r="AR808" s="261">
        <f>IFERROR(IF(-SUM(AR$20:AR807)+AR$15&lt;0.000001,0,IF($C808&gt;='H-32A-WP06 - Debt Service'!AO$24,'H-32A-WP06 - Debt Service'!AO$27/12,0)),"-")</f>
        <v>0</v>
      </c>
      <c r="AS808" s="261">
        <f>IFERROR(IF(-SUM(AS$20:AS807)+AS$15&lt;0.000001,0,IF($C808&gt;='H-32A-WP06 - Debt Service'!AP$24,'H-32A-WP06 - Debt Service'!AP$27/12,0)),"-")</f>
        <v>0</v>
      </c>
      <c r="AT808" s="261">
        <f>IFERROR(IF(-SUM(AT$20:AT807)+AT$15&lt;0.000001,0,IF($C808&gt;='H-32A-WP06 - Debt Service'!AQ$24,'H-32A-WP06 - Debt Service'!AQ$27/12,0)),"-")</f>
        <v>0</v>
      </c>
    </row>
    <row r="809" spans="2:46" x14ac:dyDescent="0.35">
      <c r="B809" s="252">
        <f t="shared" si="51"/>
        <v>2084</v>
      </c>
      <c r="C809" s="273">
        <f t="shared" si="53"/>
        <v>67481</v>
      </c>
      <c r="D809" s="273"/>
      <c r="E809" s="261">
        <f>IFERROR(IF(-SUM(E$20:E808)+E$15&lt;0.000001,0,IF($C809&gt;='H-32A-WP06 - Debt Service'!C$24,'H-32A-WP06 - Debt Service'!C$27/12,0)),"-")</f>
        <v>0</v>
      </c>
      <c r="F809" s="261">
        <f>IFERROR(IF(-SUM(F$20:F808)+F$15&lt;0.000001,0,IF($C809&gt;='H-32A-WP06 - Debt Service'!D$24,'H-32A-WP06 - Debt Service'!D$27/12,0)),"-")</f>
        <v>0</v>
      </c>
      <c r="G809" s="261">
        <f>IFERROR(IF(-SUM(G$20:G808)+G$15&lt;0.000001,0,IF($C809&gt;='H-32A-WP06 - Debt Service'!E$24,'H-32A-WP06 - Debt Service'!E$27/12,0)),"-")</f>
        <v>0</v>
      </c>
      <c r="H809" s="261">
        <f>IFERROR(IF(-SUM(H$20:H808)+H$15&lt;0.000001,0,IF($C809&gt;='H-32A-WP06 - Debt Service'!F$24,'H-32A-WP06 - Debt Service'!F$27/12,0)),"-")</f>
        <v>0</v>
      </c>
      <c r="I809" s="261">
        <f>IFERROR(IF(-SUM(I$20:I808)+I$15&lt;0.000001,0,IF($C809&gt;='H-32A-WP06 - Debt Service'!G$24,'H-32A-WP06 - Debt Service'!G$27/12,0)),"-")</f>
        <v>0</v>
      </c>
      <c r="J809" s="261">
        <f>IFERROR(IF(-SUM(J$20:J808)+J$15&lt;0.000001,0,IF($C809&gt;='H-32A-WP06 - Debt Service'!H$24,'H-32A-WP06 - Debt Service'!H$27/12,0)),"-")</f>
        <v>0</v>
      </c>
      <c r="K809" s="261">
        <f>IFERROR(IF(-SUM(K$20:K808)+K$15&lt;0.000001,0,IF($C809&gt;='H-32A-WP06 - Debt Service'!I$24,'H-32A-WP06 - Debt Service'!I$27/12,0)),"-")</f>
        <v>0</v>
      </c>
      <c r="L809" s="261">
        <f>IFERROR(IF(-SUM(L$20:L808)+L$15&lt;0.000001,0,IF($C809&gt;='H-32A-WP06 - Debt Service'!J$24,'H-32A-WP06 - Debt Service'!J$27/12,0)),"-")</f>
        <v>0</v>
      </c>
      <c r="M809" s="261">
        <f>IFERROR(IF(-SUM(M$20:M808)+M$15&lt;0.000001,0,IF($C809&gt;='H-32A-WP06 - Debt Service'!K$24,'H-32A-WP06 - Debt Service'!K$27/12,0)),"-")</f>
        <v>0</v>
      </c>
      <c r="N809" s="261"/>
      <c r="O809" s="261"/>
      <c r="P809" s="261">
        <f>IFERROR(IF(-SUM(P$20:P808)+P$15&lt;0.000001,0,IF($C809&gt;='H-32A-WP06 - Debt Service'!M$24,'H-32A-WP06 - Debt Service'!M$27/12,0)),"-")</f>
        <v>0</v>
      </c>
      <c r="Q809" s="261">
        <f>IFERROR(IF(-SUM(Q$20:Q808)+Q$15&lt;0.000001,0,IF($C809&gt;='H-32A-WP06 - Debt Service'!L$24,'H-32A-WP06 - Debt Service'!L$27/12,0)),"-")</f>
        <v>0</v>
      </c>
      <c r="R809" s="261">
        <f>IFERROR(IF(-SUM(R$20:R808)+R$15&lt;0.000001,0,IF($C809&gt;='H-32A-WP06 - Debt Service'!S$24,'H-32A-WP06 - Debt Service'!S$27/12,0)),"-")</f>
        <v>0</v>
      </c>
      <c r="S809" s="261">
        <f>IFERROR(IF(-SUM(S$20:S808)+S$15&lt;0.000001,0,IF($C809&gt;='H-32A-WP06 - Debt Service'!O$24,'H-32A-WP06 - Debt Service'!O$27/12,0)),"-")</f>
        <v>0</v>
      </c>
      <c r="T809" s="261">
        <f>IFERROR(IF(-SUM(T$20:T808)+T$15&lt;0.000001,0,IF($C809&gt;='H-32A-WP06 - Debt Service'!#REF!,'H-32A-WP06 - Debt Service'!#REF!/12,0)),"-")</f>
        <v>0</v>
      </c>
      <c r="U809" s="261">
        <f>IFERROR(IF(-SUM(U$20:U808)+U$15&lt;0.000001,0,IF($C809&gt;='H-32A-WP06 - Debt Service'!T$24,'H-32A-WP06 - Debt Service'!T$27/12,0)),"-")</f>
        <v>0</v>
      </c>
      <c r="V809" s="261">
        <f>IFERROR(IF(-SUM(V$20:V808)+V$15&lt;0.000001,0,IF($C809&gt;='H-32A-WP06 - Debt Service'!N$24,'H-32A-WP06 - Debt Service'!N$27/12,0)),"-")</f>
        <v>0</v>
      </c>
      <c r="W809" s="261">
        <f>IFERROR(IF(-SUM(W$20:W808)+W$15&lt;0.000001,0,IF($C809&gt;='H-32A-WP06 - Debt Service'!Q$24,'H-32A-WP06 - Debt Service'!Q$27/12,0)),"-")</f>
        <v>0</v>
      </c>
      <c r="X809" s="261">
        <f>IFERROR(IF(-SUM(X$20:X808)+X$15&lt;0.000001,0,IF($C809&gt;='H-32A-WP06 - Debt Service'!T$24,'H-32A-WP06 - Debt Service'!T$27/12,0)),"-")</f>
        <v>0</v>
      </c>
      <c r="Y809" s="261">
        <f>IFERROR(IF(-SUM(Y$20:Y808)+Y$15&lt;0.000001,0,IF($C809&gt;='H-32A-WP06 - Debt Service'!#REF!,'H-32A-WP06 - Debt Service'!#REF!/12,0)),"-")</f>
        <v>0</v>
      </c>
      <c r="Z809" s="261">
        <f>IFERROR(IF(-SUM(Z$20:Z808)+Z$15&lt;0.000001,0,IF($C809&gt;='H-32A-WP06 - Debt Service'!S$24,'H-32A-WP06 - Debt Service'!S$27/12,0)),"-")</f>
        <v>0</v>
      </c>
      <c r="AA809" s="261">
        <f>IFERROR(IF(-SUM(AA$20:AA808)+AA$15&lt;0.000001,0,IF($C809&gt;='H-32A-WP06 - Debt Service'!R$24,'H-32A-WP06 - Debt Service'!R$27/12,0)),"-")</f>
        <v>0</v>
      </c>
      <c r="AB809" s="261">
        <f>IFERROR(IF(-SUM(AB$20:AB808)+AB$15&lt;0.000001,0,IF($C809&gt;='H-32A-WP06 - Debt Service'!P$24,'H-32A-WP06 - Debt Service'!P$27/12,0)),"-")</f>
        <v>0</v>
      </c>
      <c r="AC809" s="261">
        <f>IFERROR(IF(-SUM(AC$20:AC808)+AC$15&lt;0.000001,0,IF($C809&gt;='H-32A-WP06 - Debt Service'!#REF!,'H-32A-WP06 - Debt Service'!#REF!/12,0)),"-")</f>
        <v>0</v>
      </c>
      <c r="AD809" s="261">
        <f>IFERROR(IF(-SUM(AD$20:AD808)+AD$15&lt;0.000001,0,IF($C809&gt;='H-32A-WP06 - Debt Service'!#REF!,'H-32A-WP06 - Debt Service'!#REF!/12,0)),"-")</f>
        <v>0</v>
      </c>
      <c r="AE809" s="261">
        <f>IFERROR(IF(-SUM(AE$20:AE808)+AE$15&lt;0.000001,0,IF($C809&gt;='H-32A-WP06 - Debt Service'!#REF!,'H-32A-WP06 - Debt Service'!#REF!/12,0)),"-")</f>
        <v>0</v>
      </c>
      <c r="AF809" s="261">
        <f>IFERROR(IF(-SUM(AF$20:AF808)+AF$15&lt;0.000001,0,IF($C809&gt;='H-32A-WP06 - Debt Service'!#REF!,'H-32A-WP06 - Debt Service'!#REF!/12,0)),"-")</f>
        <v>0</v>
      </c>
      <c r="AH809" s="252">
        <f t="shared" si="52"/>
        <v>2084</v>
      </c>
      <c r="AI809" s="273">
        <f t="shared" si="54"/>
        <v>67481</v>
      </c>
      <c r="AJ809" s="273"/>
      <c r="AK809" s="261" t="str">
        <f>IFERROR(IF(-SUM(AK$20:AK808)+AK$15&lt;0.000001,0,IF($C809&gt;='H-32A-WP06 - Debt Service'!AH$24,'H-32A-WP06 - Debt Service'!AH$27/12,0)),"-")</f>
        <v>-</v>
      </c>
      <c r="AL809" s="261">
        <f>IFERROR(IF(-SUM(AL$20:AL808)+AL$15&lt;0.000001,0,IF($C809&gt;='H-32A-WP06 - Debt Service'!AI$24,'H-32A-WP06 - Debt Service'!AI$27/12,0)),"-")</f>
        <v>0</v>
      </c>
      <c r="AM809" s="261">
        <f>IFERROR(IF(-SUM(AM$20:AM808)+AM$15&lt;0.000001,0,IF($C809&gt;='H-32A-WP06 - Debt Service'!AJ$24,'H-32A-WP06 - Debt Service'!AJ$27/12,0)),"-")</f>
        <v>0</v>
      </c>
      <c r="AN809" s="261">
        <f>IFERROR(IF(-SUM(AN$20:AN808)+AN$15&lt;0.000001,0,IF($C809&gt;='H-32A-WP06 - Debt Service'!AK$24,'H-32A-WP06 - Debt Service'!AK$27/12,0)),"-")</f>
        <v>0</v>
      </c>
      <c r="AO809" s="261">
        <f>IFERROR(IF(-SUM(AO$20:AO808)+AO$15&lt;0.000001,0,IF($C809&gt;='H-32A-WP06 - Debt Service'!AL$24,'H-32A-WP06 - Debt Service'!AL$27/12,0)),"-")</f>
        <v>0</v>
      </c>
      <c r="AP809" s="261">
        <f>IFERROR(IF(-SUM(AP$20:AP808)+AP$15&lt;0.000001,0,IF($C809&gt;='H-32A-WP06 - Debt Service'!AM$24,'H-32A-WP06 - Debt Service'!AM$27/12,0)),"-")</f>
        <v>0</v>
      </c>
      <c r="AQ809" s="261">
        <f>IFERROR(IF(-SUM(AQ$20:AQ808)+AQ$15&lt;0.000001,0,IF($C809&gt;='H-32A-WP06 - Debt Service'!AN$24,'H-32A-WP06 - Debt Service'!AN$27/12,0)),"-")</f>
        <v>0</v>
      </c>
      <c r="AR809" s="261">
        <f>IFERROR(IF(-SUM(AR$20:AR808)+AR$15&lt;0.000001,0,IF($C809&gt;='H-32A-WP06 - Debt Service'!AO$24,'H-32A-WP06 - Debt Service'!AO$27/12,0)),"-")</f>
        <v>0</v>
      </c>
      <c r="AS809" s="261">
        <f>IFERROR(IF(-SUM(AS$20:AS808)+AS$15&lt;0.000001,0,IF($C809&gt;='H-32A-WP06 - Debt Service'!AP$24,'H-32A-WP06 - Debt Service'!AP$27/12,0)),"-")</f>
        <v>0</v>
      </c>
      <c r="AT809" s="261">
        <f>IFERROR(IF(-SUM(AT$20:AT808)+AT$15&lt;0.000001,0,IF($C809&gt;='H-32A-WP06 - Debt Service'!AQ$24,'H-32A-WP06 - Debt Service'!AQ$27/12,0)),"-")</f>
        <v>0</v>
      </c>
    </row>
    <row r="810" spans="2:46" x14ac:dyDescent="0.35">
      <c r="B810" s="252">
        <f t="shared" si="51"/>
        <v>2084</v>
      </c>
      <c r="C810" s="273">
        <f t="shared" si="53"/>
        <v>67512</v>
      </c>
      <c r="D810" s="273"/>
      <c r="E810" s="261">
        <f>IFERROR(IF(-SUM(E$20:E809)+E$15&lt;0.000001,0,IF($C810&gt;='H-32A-WP06 - Debt Service'!C$24,'H-32A-WP06 - Debt Service'!C$27/12,0)),"-")</f>
        <v>0</v>
      </c>
      <c r="F810" s="261">
        <f>IFERROR(IF(-SUM(F$20:F809)+F$15&lt;0.000001,0,IF($C810&gt;='H-32A-WP06 - Debt Service'!D$24,'H-32A-WP06 - Debt Service'!D$27/12,0)),"-")</f>
        <v>0</v>
      </c>
      <c r="G810" s="261">
        <f>IFERROR(IF(-SUM(G$20:G809)+G$15&lt;0.000001,0,IF($C810&gt;='H-32A-WP06 - Debt Service'!E$24,'H-32A-WP06 - Debt Service'!E$27/12,0)),"-")</f>
        <v>0</v>
      </c>
      <c r="H810" s="261">
        <f>IFERROR(IF(-SUM(H$20:H809)+H$15&lt;0.000001,0,IF($C810&gt;='H-32A-WP06 - Debt Service'!F$24,'H-32A-WP06 - Debt Service'!F$27/12,0)),"-")</f>
        <v>0</v>
      </c>
      <c r="I810" s="261">
        <f>IFERROR(IF(-SUM(I$20:I809)+I$15&lt;0.000001,0,IF($C810&gt;='H-32A-WP06 - Debt Service'!G$24,'H-32A-WP06 - Debt Service'!G$27/12,0)),"-")</f>
        <v>0</v>
      </c>
      <c r="J810" s="261">
        <f>IFERROR(IF(-SUM(J$20:J809)+J$15&lt;0.000001,0,IF($C810&gt;='H-32A-WP06 - Debt Service'!H$24,'H-32A-WP06 - Debt Service'!H$27/12,0)),"-")</f>
        <v>0</v>
      </c>
      <c r="K810" s="261">
        <f>IFERROR(IF(-SUM(K$20:K809)+K$15&lt;0.000001,0,IF($C810&gt;='H-32A-WP06 - Debt Service'!I$24,'H-32A-WP06 - Debt Service'!I$27/12,0)),"-")</f>
        <v>0</v>
      </c>
      <c r="L810" s="261">
        <f>IFERROR(IF(-SUM(L$20:L809)+L$15&lt;0.000001,0,IF($C810&gt;='H-32A-WP06 - Debt Service'!J$24,'H-32A-WP06 - Debt Service'!J$27/12,0)),"-")</f>
        <v>0</v>
      </c>
      <c r="M810" s="261">
        <f>IFERROR(IF(-SUM(M$20:M809)+M$15&lt;0.000001,0,IF($C810&gt;='H-32A-WP06 - Debt Service'!K$24,'H-32A-WP06 - Debt Service'!K$27/12,0)),"-")</f>
        <v>0</v>
      </c>
      <c r="N810" s="261"/>
      <c r="O810" s="261"/>
      <c r="P810" s="261">
        <f>IFERROR(IF(-SUM(P$20:P809)+P$15&lt;0.000001,0,IF($C810&gt;='H-32A-WP06 - Debt Service'!M$24,'H-32A-WP06 - Debt Service'!M$27/12,0)),"-")</f>
        <v>0</v>
      </c>
      <c r="Q810" s="261">
        <f>IFERROR(IF(-SUM(Q$20:Q809)+Q$15&lt;0.000001,0,IF($C810&gt;='H-32A-WP06 - Debt Service'!L$24,'H-32A-WP06 - Debt Service'!L$27/12,0)),"-")</f>
        <v>0</v>
      </c>
      <c r="R810" s="261">
        <f>IFERROR(IF(-SUM(R$20:R809)+R$15&lt;0.000001,0,IF($C810&gt;='H-32A-WP06 - Debt Service'!S$24,'H-32A-WP06 - Debt Service'!S$27/12,0)),"-")</f>
        <v>0</v>
      </c>
      <c r="S810" s="261">
        <f>IFERROR(IF(-SUM(S$20:S809)+S$15&lt;0.000001,0,IF($C810&gt;='H-32A-WP06 - Debt Service'!O$24,'H-32A-WP06 - Debt Service'!O$27/12,0)),"-")</f>
        <v>0</v>
      </c>
      <c r="T810" s="261">
        <f>IFERROR(IF(-SUM(T$20:T809)+T$15&lt;0.000001,0,IF($C810&gt;='H-32A-WP06 - Debt Service'!#REF!,'H-32A-WP06 - Debt Service'!#REF!/12,0)),"-")</f>
        <v>0</v>
      </c>
      <c r="U810" s="261">
        <f>IFERROR(IF(-SUM(U$20:U809)+U$15&lt;0.000001,0,IF($C810&gt;='H-32A-WP06 - Debt Service'!T$24,'H-32A-WP06 - Debt Service'!T$27/12,0)),"-")</f>
        <v>0</v>
      </c>
      <c r="V810" s="261">
        <f>IFERROR(IF(-SUM(V$20:V809)+V$15&lt;0.000001,0,IF($C810&gt;='H-32A-WP06 - Debt Service'!N$24,'H-32A-WP06 - Debt Service'!N$27/12,0)),"-")</f>
        <v>0</v>
      </c>
      <c r="W810" s="261">
        <f>IFERROR(IF(-SUM(W$20:W809)+W$15&lt;0.000001,0,IF($C810&gt;='H-32A-WP06 - Debt Service'!Q$24,'H-32A-WP06 - Debt Service'!Q$27/12,0)),"-")</f>
        <v>0</v>
      </c>
      <c r="X810" s="261">
        <f>IFERROR(IF(-SUM(X$20:X809)+X$15&lt;0.000001,0,IF($C810&gt;='H-32A-WP06 - Debt Service'!T$24,'H-32A-WP06 - Debt Service'!T$27/12,0)),"-")</f>
        <v>0</v>
      </c>
      <c r="Y810" s="261">
        <f>IFERROR(IF(-SUM(Y$20:Y809)+Y$15&lt;0.000001,0,IF($C810&gt;='H-32A-WP06 - Debt Service'!#REF!,'H-32A-WP06 - Debt Service'!#REF!/12,0)),"-")</f>
        <v>0</v>
      </c>
      <c r="Z810" s="261">
        <f>IFERROR(IF(-SUM(Z$20:Z809)+Z$15&lt;0.000001,0,IF($C810&gt;='H-32A-WP06 - Debt Service'!S$24,'H-32A-WP06 - Debt Service'!S$27/12,0)),"-")</f>
        <v>0</v>
      </c>
      <c r="AA810" s="261">
        <f>IFERROR(IF(-SUM(AA$20:AA809)+AA$15&lt;0.000001,0,IF($C810&gt;='H-32A-WP06 - Debt Service'!R$24,'H-32A-WP06 - Debt Service'!R$27/12,0)),"-")</f>
        <v>0</v>
      </c>
      <c r="AB810" s="261">
        <f>IFERROR(IF(-SUM(AB$20:AB809)+AB$15&lt;0.000001,0,IF($C810&gt;='H-32A-WP06 - Debt Service'!P$24,'H-32A-WP06 - Debt Service'!P$27/12,0)),"-")</f>
        <v>0</v>
      </c>
      <c r="AC810" s="261">
        <f>IFERROR(IF(-SUM(AC$20:AC809)+AC$15&lt;0.000001,0,IF($C810&gt;='H-32A-WP06 - Debt Service'!#REF!,'H-32A-WP06 - Debt Service'!#REF!/12,0)),"-")</f>
        <v>0</v>
      </c>
      <c r="AD810" s="261">
        <f>IFERROR(IF(-SUM(AD$20:AD809)+AD$15&lt;0.000001,0,IF($C810&gt;='H-32A-WP06 - Debt Service'!#REF!,'H-32A-WP06 - Debt Service'!#REF!/12,0)),"-")</f>
        <v>0</v>
      </c>
      <c r="AE810" s="261">
        <f>IFERROR(IF(-SUM(AE$20:AE809)+AE$15&lt;0.000001,0,IF($C810&gt;='H-32A-WP06 - Debt Service'!#REF!,'H-32A-WP06 - Debt Service'!#REF!/12,0)),"-")</f>
        <v>0</v>
      </c>
      <c r="AF810" s="261">
        <f>IFERROR(IF(-SUM(AF$20:AF809)+AF$15&lt;0.000001,0,IF($C810&gt;='H-32A-WP06 - Debt Service'!#REF!,'H-32A-WP06 - Debt Service'!#REF!/12,0)),"-")</f>
        <v>0</v>
      </c>
      <c r="AH810" s="252">
        <f t="shared" si="52"/>
        <v>2084</v>
      </c>
      <c r="AI810" s="273">
        <f t="shared" si="54"/>
        <v>67512</v>
      </c>
      <c r="AJ810" s="273"/>
      <c r="AK810" s="261" t="str">
        <f>IFERROR(IF(-SUM(AK$20:AK809)+AK$15&lt;0.000001,0,IF($C810&gt;='H-32A-WP06 - Debt Service'!AH$24,'H-32A-WP06 - Debt Service'!AH$27/12,0)),"-")</f>
        <v>-</v>
      </c>
      <c r="AL810" s="261">
        <f>IFERROR(IF(-SUM(AL$20:AL809)+AL$15&lt;0.000001,0,IF($C810&gt;='H-32A-WP06 - Debt Service'!AI$24,'H-32A-WP06 - Debt Service'!AI$27/12,0)),"-")</f>
        <v>0</v>
      </c>
      <c r="AM810" s="261">
        <f>IFERROR(IF(-SUM(AM$20:AM809)+AM$15&lt;0.000001,0,IF($C810&gt;='H-32A-WP06 - Debt Service'!AJ$24,'H-32A-WP06 - Debt Service'!AJ$27/12,0)),"-")</f>
        <v>0</v>
      </c>
      <c r="AN810" s="261">
        <f>IFERROR(IF(-SUM(AN$20:AN809)+AN$15&lt;0.000001,0,IF($C810&gt;='H-32A-WP06 - Debt Service'!AK$24,'H-32A-WP06 - Debt Service'!AK$27/12,0)),"-")</f>
        <v>0</v>
      </c>
      <c r="AO810" s="261">
        <f>IFERROR(IF(-SUM(AO$20:AO809)+AO$15&lt;0.000001,0,IF($C810&gt;='H-32A-WP06 - Debt Service'!AL$24,'H-32A-WP06 - Debt Service'!AL$27/12,0)),"-")</f>
        <v>0</v>
      </c>
      <c r="AP810" s="261">
        <f>IFERROR(IF(-SUM(AP$20:AP809)+AP$15&lt;0.000001,0,IF($C810&gt;='H-32A-WP06 - Debt Service'!AM$24,'H-32A-WP06 - Debt Service'!AM$27/12,0)),"-")</f>
        <v>0</v>
      </c>
      <c r="AQ810" s="261">
        <f>IFERROR(IF(-SUM(AQ$20:AQ809)+AQ$15&lt;0.000001,0,IF($C810&gt;='H-32A-WP06 - Debt Service'!AN$24,'H-32A-WP06 - Debt Service'!AN$27/12,0)),"-")</f>
        <v>0</v>
      </c>
      <c r="AR810" s="261">
        <f>IFERROR(IF(-SUM(AR$20:AR809)+AR$15&lt;0.000001,0,IF($C810&gt;='H-32A-WP06 - Debt Service'!AO$24,'H-32A-WP06 - Debt Service'!AO$27/12,0)),"-")</f>
        <v>0</v>
      </c>
      <c r="AS810" s="261">
        <f>IFERROR(IF(-SUM(AS$20:AS809)+AS$15&lt;0.000001,0,IF($C810&gt;='H-32A-WP06 - Debt Service'!AP$24,'H-32A-WP06 - Debt Service'!AP$27/12,0)),"-")</f>
        <v>0</v>
      </c>
      <c r="AT810" s="261">
        <f>IFERROR(IF(-SUM(AT$20:AT809)+AT$15&lt;0.000001,0,IF($C810&gt;='H-32A-WP06 - Debt Service'!AQ$24,'H-32A-WP06 - Debt Service'!AQ$27/12,0)),"-")</f>
        <v>0</v>
      </c>
    </row>
    <row r="811" spans="2:46" x14ac:dyDescent="0.35">
      <c r="B811" s="252">
        <f t="shared" si="51"/>
        <v>2084</v>
      </c>
      <c r="C811" s="273">
        <f t="shared" si="53"/>
        <v>67542</v>
      </c>
      <c r="D811" s="273"/>
      <c r="E811" s="261">
        <f>IFERROR(IF(-SUM(E$20:E810)+E$15&lt;0.000001,0,IF($C811&gt;='H-32A-WP06 - Debt Service'!C$24,'H-32A-WP06 - Debt Service'!C$27/12,0)),"-")</f>
        <v>0</v>
      </c>
      <c r="F811" s="261">
        <f>IFERROR(IF(-SUM(F$20:F810)+F$15&lt;0.000001,0,IF($C811&gt;='H-32A-WP06 - Debt Service'!D$24,'H-32A-WP06 - Debt Service'!D$27/12,0)),"-")</f>
        <v>0</v>
      </c>
      <c r="G811" s="261">
        <f>IFERROR(IF(-SUM(G$20:G810)+G$15&lt;0.000001,0,IF($C811&gt;='H-32A-WP06 - Debt Service'!E$24,'H-32A-WP06 - Debt Service'!E$27/12,0)),"-")</f>
        <v>0</v>
      </c>
      <c r="H811" s="261">
        <f>IFERROR(IF(-SUM(H$20:H810)+H$15&lt;0.000001,0,IF($C811&gt;='H-32A-WP06 - Debt Service'!F$24,'H-32A-WP06 - Debt Service'!F$27/12,0)),"-")</f>
        <v>0</v>
      </c>
      <c r="I811" s="261">
        <f>IFERROR(IF(-SUM(I$20:I810)+I$15&lt;0.000001,0,IF($C811&gt;='H-32A-WP06 - Debt Service'!G$24,'H-32A-WP06 - Debt Service'!G$27/12,0)),"-")</f>
        <v>0</v>
      </c>
      <c r="J811" s="261">
        <f>IFERROR(IF(-SUM(J$20:J810)+J$15&lt;0.000001,0,IF($C811&gt;='H-32A-WP06 - Debt Service'!H$24,'H-32A-WP06 - Debt Service'!H$27/12,0)),"-")</f>
        <v>0</v>
      </c>
      <c r="K811" s="261">
        <f>IFERROR(IF(-SUM(K$20:K810)+K$15&lt;0.000001,0,IF($C811&gt;='H-32A-WP06 - Debt Service'!I$24,'H-32A-WP06 - Debt Service'!I$27/12,0)),"-")</f>
        <v>0</v>
      </c>
      <c r="L811" s="261">
        <f>IFERROR(IF(-SUM(L$20:L810)+L$15&lt;0.000001,0,IF($C811&gt;='H-32A-WP06 - Debt Service'!J$24,'H-32A-WP06 - Debt Service'!J$27/12,0)),"-")</f>
        <v>0</v>
      </c>
      <c r="M811" s="261">
        <f>IFERROR(IF(-SUM(M$20:M810)+M$15&lt;0.000001,0,IF($C811&gt;='H-32A-WP06 - Debt Service'!K$24,'H-32A-WP06 - Debt Service'!K$27/12,0)),"-")</f>
        <v>0</v>
      </c>
      <c r="N811" s="261"/>
      <c r="O811" s="261"/>
      <c r="P811" s="261">
        <f>IFERROR(IF(-SUM(P$20:P810)+P$15&lt;0.000001,0,IF($C811&gt;='H-32A-WP06 - Debt Service'!M$24,'H-32A-WP06 - Debt Service'!M$27/12,0)),"-")</f>
        <v>0</v>
      </c>
      <c r="Q811" s="261">
        <f>IFERROR(IF(-SUM(Q$20:Q810)+Q$15&lt;0.000001,0,IF($C811&gt;='H-32A-WP06 - Debt Service'!L$24,'H-32A-WP06 - Debt Service'!L$27/12,0)),"-")</f>
        <v>0</v>
      </c>
      <c r="R811" s="261">
        <f>IFERROR(IF(-SUM(R$20:R810)+R$15&lt;0.000001,0,IF($C811&gt;='H-32A-WP06 - Debt Service'!S$24,'H-32A-WP06 - Debt Service'!S$27/12,0)),"-")</f>
        <v>0</v>
      </c>
      <c r="S811" s="261">
        <f>IFERROR(IF(-SUM(S$20:S810)+S$15&lt;0.000001,0,IF($C811&gt;='H-32A-WP06 - Debt Service'!O$24,'H-32A-WP06 - Debt Service'!O$27/12,0)),"-")</f>
        <v>0</v>
      </c>
      <c r="T811" s="261">
        <f>IFERROR(IF(-SUM(T$20:T810)+T$15&lt;0.000001,0,IF($C811&gt;='H-32A-WP06 - Debt Service'!#REF!,'H-32A-WP06 - Debt Service'!#REF!/12,0)),"-")</f>
        <v>0</v>
      </c>
      <c r="U811" s="261">
        <f>IFERROR(IF(-SUM(U$20:U810)+U$15&lt;0.000001,0,IF($C811&gt;='H-32A-WP06 - Debt Service'!T$24,'H-32A-WP06 - Debt Service'!T$27/12,0)),"-")</f>
        <v>0</v>
      </c>
      <c r="V811" s="261">
        <f>IFERROR(IF(-SUM(V$20:V810)+V$15&lt;0.000001,0,IF($C811&gt;='H-32A-WP06 - Debt Service'!N$24,'H-32A-WP06 - Debt Service'!N$27/12,0)),"-")</f>
        <v>0</v>
      </c>
      <c r="W811" s="261">
        <f>IFERROR(IF(-SUM(W$20:W810)+W$15&lt;0.000001,0,IF($C811&gt;='H-32A-WP06 - Debt Service'!Q$24,'H-32A-WP06 - Debt Service'!Q$27/12,0)),"-")</f>
        <v>0</v>
      </c>
      <c r="X811" s="261">
        <f>IFERROR(IF(-SUM(X$20:X810)+X$15&lt;0.000001,0,IF($C811&gt;='H-32A-WP06 - Debt Service'!T$24,'H-32A-WP06 - Debt Service'!T$27/12,0)),"-")</f>
        <v>0</v>
      </c>
      <c r="Y811" s="261">
        <f>IFERROR(IF(-SUM(Y$20:Y810)+Y$15&lt;0.000001,0,IF($C811&gt;='H-32A-WP06 - Debt Service'!#REF!,'H-32A-WP06 - Debt Service'!#REF!/12,0)),"-")</f>
        <v>0</v>
      </c>
      <c r="Z811" s="261">
        <f>IFERROR(IF(-SUM(Z$20:Z810)+Z$15&lt;0.000001,0,IF($C811&gt;='H-32A-WP06 - Debt Service'!S$24,'H-32A-WP06 - Debt Service'!S$27/12,0)),"-")</f>
        <v>0</v>
      </c>
      <c r="AA811" s="261">
        <f>IFERROR(IF(-SUM(AA$20:AA810)+AA$15&lt;0.000001,0,IF($C811&gt;='H-32A-WP06 - Debt Service'!R$24,'H-32A-WP06 - Debt Service'!R$27/12,0)),"-")</f>
        <v>0</v>
      </c>
      <c r="AB811" s="261">
        <f>IFERROR(IF(-SUM(AB$20:AB810)+AB$15&lt;0.000001,0,IF($C811&gt;='H-32A-WP06 - Debt Service'!P$24,'H-32A-WP06 - Debt Service'!P$27/12,0)),"-")</f>
        <v>0</v>
      </c>
      <c r="AC811" s="261">
        <f>IFERROR(IF(-SUM(AC$20:AC810)+AC$15&lt;0.000001,0,IF($C811&gt;='H-32A-WP06 - Debt Service'!#REF!,'H-32A-WP06 - Debt Service'!#REF!/12,0)),"-")</f>
        <v>0</v>
      </c>
      <c r="AD811" s="261">
        <f>IFERROR(IF(-SUM(AD$20:AD810)+AD$15&lt;0.000001,0,IF($C811&gt;='H-32A-WP06 - Debt Service'!#REF!,'H-32A-WP06 - Debt Service'!#REF!/12,0)),"-")</f>
        <v>0</v>
      </c>
      <c r="AE811" s="261">
        <f>IFERROR(IF(-SUM(AE$20:AE810)+AE$15&lt;0.000001,0,IF($C811&gt;='H-32A-WP06 - Debt Service'!#REF!,'H-32A-WP06 - Debt Service'!#REF!/12,0)),"-")</f>
        <v>0</v>
      </c>
      <c r="AF811" s="261">
        <f>IFERROR(IF(-SUM(AF$20:AF810)+AF$15&lt;0.000001,0,IF($C811&gt;='H-32A-WP06 - Debt Service'!#REF!,'H-32A-WP06 - Debt Service'!#REF!/12,0)),"-")</f>
        <v>0</v>
      </c>
      <c r="AH811" s="252">
        <f t="shared" si="52"/>
        <v>2084</v>
      </c>
      <c r="AI811" s="273">
        <f t="shared" si="54"/>
        <v>67542</v>
      </c>
      <c r="AJ811" s="273"/>
      <c r="AK811" s="261" t="str">
        <f>IFERROR(IF(-SUM(AK$20:AK810)+AK$15&lt;0.000001,0,IF($C811&gt;='H-32A-WP06 - Debt Service'!AH$24,'H-32A-WP06 - Debt Service'!AH$27/12,0)),"-")</f>
        <v>-</v>
      </c>
      <c r="AL811" s="261">
        <f>IFERROR(IF(-SUM(AL$20:AL810)+AL$15&lt;0.000001,0,IF($C811&gt;='H-32A-WP06 - Debt Service'!AI$24,'H-32A-WP06 - Debt Service'!AI$27/12,0)),"-")</f>
        <v>0</v>
      </c>
      <c r="AM811" s="261">
        <f>IFERROR(IF(-SUM(AM$20:AM810)+AM$15&lt;0.000001,0,IF($C811&gt;='H-32A-WP06 - Debt Service'!AJ$24,'H-32A-WP06 - Debt Service'!AJ$27/12,0)),"-")</f>
        <v>0</v>
      </c>
      <c r="AN811" s="261">
        <f>IFERROR(IF(-SUM(AN$20:AN810)+AN$15&lt;0.000001,0,IF($C811&gt;='H-32A-WP06 - Debt Service'!AK$24,'H-32A-WP06 - Debt Service'!AK$27/12,0)),"-")</f>
        <v>0</v>
      </c>
      <c r="AO811" s="261">
        <f>IFERROR(IF(-SUM(AO$20:AO810)+AO$15&lt;0.000001,0,IF($C811&gt;='H-32A-WP06 - Debt Service'!AL$24,'H-32A-WP06 - Debt Service'!AL$27/12,0)),"-")</f>
        <v>0</v>
      </c>
      <c r="AP811" s="261">
        <f>IFERROR(IF(-SUM(AP$20:AP810)+AP$15&lt;0.000001,0,IF($C811&gt;='H-32A-WP06 - Debt Service'!AM$24,'H-32A-WP06 - Debt Service'!AM$27/12,0)),"-")</f>
        <v>0</v>
      </c>
      <c r="AQ811" s="261">
        <f>IFERROR(IF(-SUM(AQ$20:AQ810)+AQ$15&lt;0.000001,0,IF($C811&gt;='H-32A-WP06 - Debt Service'!AN$24,'H-32A-WP06 - Debt Service'!AN$27/12,0)),"-")</f>
        <v>0</v>
      </c>
      <c r="AR811" s="261">
        <f>IFERROR(IF(-SUM(AR$20:AR810)+AR$15&lt;0.000001,0,IF($C811&gt;='H-32A-WP06 - Debt Service'!AO$24,'H-32A-WP06 - Debt Service'!AO$27/12,0)),"-")</f>
        <v>0</v>
      </c>
      <c r="AS811" s="261">
        <f>IFERROR(IF(-SUM(AS$20:AS810)+AS$15&lt;0.000001,0,IF($C811&gt;='H-32A-WP06 - Debt Service'!AP$24,'H-32A-WP06 - Debt Service'!AP$27/12,0)),"-")</f>
        <v>0</v>
      </c>
      <c r="AT811" s="261">
        <f>IFERROR(IF(-SUM(AT$20:AT810)+AT$15&lt;0.000001,0,IF($C811&gt;='H-32A-WP06 - Debt Service'!AQ$24,'H-32A-WP06 - Debt Service'!AQ$27/12,0)),"-")</f>
        <v>0</v>
      </c>
    </row>
    <row r="812" spans="2:46" x14ac:dyDescent="0.35">
      <c r="B812" s="252">
        <f t="shared" si="51"/>
        <v>2085</v>
      </c>
      <c r="C812" s="273">
        <f t="shared" si="53"/>
        <v>67573</v>
      </c>
      <c r="D812" s="273"/>
      <c r="E812" s="261">
        <f>IFERROR(IF(-SUM(E$20:E811)+E$15&lt;0.000001,0,IF($C812&gt;='H-32A-WP06 - Debt Service'!C$24,'H-32A-WP06 - Debt Service'!C$27/12,0)),"-")</f>
        <v>0</v>
      </c>
      <c r="F812" s="261">
        <f>IFERROR(IF(-SUM(F$20:F811)+F$15&lt;0.000001,0,IF($C812&gt;='H-32A-WP06 - Debt Service'!D$24,'H-32A-WP06 - Debt Service'!D$27/12,0)),"-")</f>
        <v>0</v>
      </c>
      <c r="G812" s="261">
        <f>IFERROR(IF(-SUM(G$20:G811)+G$15&lt;0.000001,0,IF($C812&gt;='H-32A-WP06 - Debt Service'!E$24,'H-32A-WP06 - Debt Service'!E$27/12,0)),"-")</f>
        <v>0</v>
      </c>
      <c r="H812" s="261">
        <f>IFERROR(IF(-SUM(H$20:H811)+H$15&lt;0.000001,0,IF($C812&gt;='H-32A-WP06 - Debt Service'!F$24,'H-32A-WP06 - Debt Service'!F$27/12,0)),"-")</f>
        <v>0</v>
      </c>
      <c r="I812" s="261">
        <f>IFERROR(IF(-SUM(I$20:I811)+I$15&lt;0.000001,0,IF($C812&gt;='H-32A-WP06 - Debt Service'!G$24,'H-32A-WP06 - Debt Service'!G$27/12,0)),"-")</f>
        <v>0</v>
      </c>
      <c r="J812" s="261">
        <f>IFERROR(IF(-SUM(J$20:J811)+J$15&lt;0.000001,0,IF($C812&gt;='H-32A-WP06 - Debt Service'!H$24,'H-32A-WP06 - Debt Service'!H$27/12,0)),"-")</f>
        <v>0</v>
      </c>
      <c r="K812" s="261">
        <f>IFERROR(IF(-SUM(K$20:K811)+K$15&lt;0.000001,0,IF($C812&gt;='H-32A-WP06 - Debt Service'!I$24,'H-32A-WP06 - Debt Service'!I$27/12,0)),"-")</f>
        <v>0</v>
      </c>
      <c r="L812" s="261">
        <f>IFERROR(IF(-SUM(L$20:L811)+L$15&lt;0.000001,0,IF($C812&gt;='H-32A-WP06 - Debt Service'!J$24,'H-32A-WP06 - Debt Service'!J$27/12,0)),"-")</f>
        <v>0</v>
      </c>
      <c r="M812" s="261">
        <f>IFERROR(IF(-SUM(M$20:M811)+M$15&lt;0.000001,0,IF($C812&gt;='H-32A-WP06 - Debt Service'!K$24,'H-32A-WP06 - Debt Service'!K$27/12,0)),"-")</f>
        <v>0</v>
      </c>
      <c r="N812" s="261"/>
      <c r="O812" s="261"/>
      <c r="P812" s="261">
        <f>IFERROR(IF(-SUM(P$20:P811)+P$15&lt;0.000001,0,IF($C812&gt;='H-32A-WP06 - Debt Service'!M$24,'H-32A-WP06 - Debt Service'!M$27/12,0)),"-")</f>
        <v>0</v>
      </c>
      <c r="Q812" s="261">
        <f>IFERROR(IF(-SUM(Q$20:Q811)+Q$15&lt;0.000001,0,IF($C812&gt;='H-32A-WP06 - Debt Service'!L$24,'H-32A-WP06 - Debt Service'!L$27/12,0)),"-")</f>
        <v>0</v>
      </c>
      <c r="R812" s="261">
        <f>IFERROR(IF(-SUM(R$20:R811)+R$15&lt;0.000001,0,IF($C812&gt;='H-32A-WP06 - Debt Service'!S$24,'H-32A-WP06 - Debt Service'!S$27/12,0)),"-")</f>
        <v>0</v>
      </c>
      <c r="S812" s="261">
        <f>IFERROR(IF(-SUM(S$20:S811)+S$15&lt;0.000001,0,IF($C812&gt;='H-32A-WP06 - Debt Service'!O$24,'H-32A-WP06 - Debt Service'!O$27/12,0)),"-")</f>
        <v>0</v>
      </c>
      <c r="T812" s="261">
        <f>IFERROR(IF(-SUM(T$20:T811)+T$15&lt;0.000001,0,IF($C812&gt;='H-32A-WP06 - Debt Service'!#REF!,'H-32A-WP06 - Debt Service'!#REF!/12,0)),"-")</f>
        <v>0</v>
      </c>
      <c r="U812" s="261">
        <f>IFERROR(IF(-SUM(U$20:U811)+U$15&lt;0.000001,0,IF($C812&gt;='H-32A-WP06 - Debt Service'!T$24,'H-32A-WP06 - Debt Service'!T$27/12,0)),"-")</f>
        <v>0</v>
      </c>
      <c r="V812" s="261">
        <f>IFERROR(IF(-SUM(V$20:V811)+V$15&lt;0.000001,0,IF($C812&gt;='H-32A-WP06 - Debt Service'!N$24,'H-32A-WP06 - Debt Service'!N$27/12,0)),"-")</f>
        <v>0</v>
      </c>
      <c r="W812" s="261">
        <f>IFERROR(IF(-SUM(W$20:W811)+W$15&lt;0.000001,0,IF($C812&gt;='H-32A-WP06 - Debt Service'!Q$24,'H-32A-WP06 - Debt Service'!Q$27/12,0)),"-")</f>
        <v>0</v>
      </c>
      <c r="X812" s="261">
        <f>IFERROR(IF(-SUM(X$20:X811)+X$15&lt;0.000001,0,IF($C812&gt;='H-32A-WP06 - Debt Service'!T$24,'H-32A-WP06 - Debt Service'!T$27/12,0)),"-")</f>
        <v>0</v>
      </c>
      <c r="Y812" s="261">
        <f>IFERROR(IF(-SUM(Y$20:Y811)+Y$15&lt;0.000001,0,IF($C812&gt;='H-32A-WP06 - Debt Service'!#REF!,'H-32A-WP06 - Debt Service'!#REF!/12,0)),"-")</f>
        <v>0</v>
      </c>
      <c r="Z812" s="261">
        <f>IFERROR(IF(-SUM(Z$20:Z811)+Z$15&lt;0.000001,0,IF($C812&gt;='H-32A-WP06 - Debt Service'!S$24,'H-32A-WP06 - Debt Service'!S$27/12,0)),"-")</f>
        <v>0</v>
      </c>
      <c r="AA812" s="261">
        <f>IFERROR(IF(-SUM(AA$20:AA811)+AA$15&lt;0.000001,0,IF($C812&gt;='H-32A-WP06 - Debt Service'!R$24,'H-32A-WP06 - Debt Service'!R$27/12,0)),"-")</f>
        <v>0</v>
      </c>
      <c r="AB812" s="261">
        <f>IFERROR(IF(-SUM(AB$20:AB811)+AB$15&lt;0.000001,0,IF($C812&gt;='H-32A-WP06 - Debt Service'!P$24,'H-32A-WP06 - Debt Service'!P$27/12,0)),"-")</f>
        <v>0</v>
      </c>
      <c r="AC812" s="261">
        <f>IFERROR(IF(-SUM(AC$20:AC811)+AC$15&lt;0.000001,0,IF($C812&gt;='H-32A-WP06 - Debt Service'!#REF!,'H-32A-WP06 - Debt Service'!#REF!/12,0)),"-")</f>
        <v>0</v>
      </c>
      <c r="AD812" s="261">
        <f>IFERROR(IF(-SUM(AD$20:AD811)+AD$15&lt;0.000001,0,IF($C812&gt;='H-32A-WP06 - Debt Service'!#REF!,'H-32A-WP06 - Debt Service'!#REF!/12,0)),"-")</f>
        <v>0</v>
      </c>
      <c r="AE812" s="261">
        <f>IFERROR(IF(-SUM(AE$20:AE811)+AE$15&lt;0.000001,0,IF($C812&gt;='H-32A-WP06 - Debt Service'!#REF!,'H-32A-WP06 - Debt Service'!#REF!/12,0)),"-")</f>
        <v>0</v>
      </c>
      <c r="AF812" s="261">
        <f>IFERROR(IF(-SUM(AF$20:AF811)+AF$15&lt;0.000001,0,IF($C812&gt;='H-32A-WP06 - Debt Service'!#REF!,'H-32A-WP06 - Debt Service'!#REF!/12,0)),"-")</f>
        <v>0</v>
      </c>
      <c r="AH812" s="252">
        <f t="shared" si="52"/>
        <v>2085</v>
      </c>
      <c r="AI812" s="273">
        <f t="shared" si="54"/>
        <v>67573</v>
      </c>
      <c r="AJ812" s="273"/>
      <c r="AK812" s="261" t="str">
        <f>IFERROR(IF(-SUM(AK$20:AK811)+AK$15&lt;0.000001,0,IF($C812&gt;='H-32A-WP06 - Debt Service'!AH$24,'H-32A-WP06 - Debt Service'!AH$27/12,0)),"-")</f>
        <v>-</v>
      </c>
      <c r="AL812" s="261">
        <f>IFERROR(IF(-SUM(AL$20:AL811)+AL$15&lt;0.000001,0,IF($C812&gt;='H-32A-WP06 - Debt Service'!AI$24,'H-32A-WP06 - Debt Service'!AI$27/12,0)),"-")</f>
        <v>0</v>
      </c>
      <c r="AM812" s="261">
        <f>IFERROR(IF(-SUM(AM$20:AM811)+AM$15&lt;0.000001,0,IF($C812&gt;='H-32A-WP06 - Debt Service'!AJ$24,'H-32A-WP06 - Debt Service'!AJ$27/12,0)),"-")</f>
        <v>0</v>
      </c>
      <c r="AN812" s="261">
        <f>IFERROR(IF(-SUM(AN$20:AN811)+AN$15&lt;0.000001,0,IF($C812&gt;='H-32A-WP06 - Debt Service'!AK$24,'H-32A-WP06 - Debt Service'!AK$27/12,0)),"-")</f>
        <v>0</v>
      </c>
      <c r="AO812" s="261">
        <f>IFERROR(IF(-SUM(AO$20:AO811)+AO$15&lt;0.000001,0,IF($C812&gt;='H-32A-WP06 - Debt Service'!AL$24,'H-32A-WP06 - Debt Service'!AL$27/12,0)),"-")</f>
        <v>0</v>
      </c>
      <c r="AP812" s="261">
        <f>IFERROR(IF(-SUM(AP$20:AP811)+AP$15&lt;0.000001,0,IF($C812&gt;='H-32A-WP06 - Debt Service'!AM$24,'H-32A-WP06 - Debt Service'!AM$27/12,0)),"-")</f>
        <v>0</v>
      </c>
      <c r="AQ812" s="261">
        <f>IFERROR(IF(-SUM(AQ$20:AQ811)+AQ$15&lt;0.000001,0,IF($C812&gt;='H-32A-WP06 - Debt Service'!AN$24,'H-32A-WP06 - Debt Service'!AN$27/12,0)),"-")</f>
        <v>0</v>
      </c>
      <c r="AR812" s="261">
        <f>IFERROR(IF(-SUM(AR$20:AR811)+AR$15&lt;0.000001,0,IF($C812&gt;='H-32A-WP06 - Debt Service'!AO$24,'H-32A-WP06 - Debt Service'!AO$27/12,0)),"-")</f>
        <v>0</v>
      </c>
      <c r="AS812" s="261">
        <f>IFERROR(IF(-SUM(AS$20:AS811)+AS$15&lt;0.000001,0,IF($C812&gt;='H-32A-WP06 - Debt Service'!AP$24,'H-32A-WP06 - Debt Service'!AP$27/12,0)),"-")</f>
        <v>0</v>
      </c>
      <c r="AT812" s="261">
        <f>IFERROR(IF(-SUM(AT$20:AT811)+AT$15&lt;0.000001,0,IF($C812&gt;='H-32A-WP06 - Debt Service'!AQ$24,'H-32A-WP06 - Debt Service'!AQ$27/12,0)),"-")</f>
        <v>0</v>
      </c>
    </row>
    <row r="813" spans="2:46" x14ac:dyDescent="0.35">
      <c r="B813" s="252">
        <f t="shared" si="51"/>
        <v>2085</v>
      </c>
      <c r="C813" s="273">
        <f t="shared" si="53"/>
        <v>67604</v>
      </c>
      <c r="D813" s="273"/>
      <c r="E813" s="261">
        <f>IFERROR(IF(-SUM(E$20:E812)+E$15&lt;0.000001,0,IF($C813&gt;='H-32A-WP06 - Debt Service'!C$24,'H-32A-WP06 - Debt Service'!C$27/12,0)),"-")</f>
        <v>0</v>
      </c>
      <c r="F813" s="261">
        <f>IFERROR(IF(-SUM(F$20:F812)+F$15&lt;0.000001,0,IF($C813&gt;='H-32A-WP06 - Debt Service'!D$24,'H-32A-WP06 - Debt Service'!D$27/12,0)),"-")</f>
        <v>0</v>
      </c>
      <c r="G813" s="261">
        <f>IFERROR(IF(-SUM(G$20:G812)+G$15&lt;0.000001,0,IF($C813&gt;='H-32A-WP06 - Debt Service'!E$24,'H-32A-WP06 - Debt Service'!E$27/12,0)),"-")</f>
        <v>0</v>
      </c>
      <c r="H813" s="261">
        <f>IFERROR(IF(-SUM(H$20:H812)+H$15&lt;0.000001,0,IF($C813&gt;='H-32A-WP06 - Debt Service'!F$24,'H-32A-WP06 - Debt Service'!F$27/12,0)),"-")</f>
        <v>0</v>
      </c>
      <c r="I813" s="261">
        <f>IFERROR(IF(-SUM(I$20:I812)+I$15&lt;0.000001,0,IF($C813&gt;='H-32A-WP06 - Debt Service'!G$24,'H-32A-WP06 - Debt Service'!G$27/12,0)),"-")</f>
        <v>0</v>
      </c>
      <c r="J813" s="261">
        <f>IFERROR(IF(-SUM(J$20:J812)+J$15&lt;0.000001,0,IF($C813&gt;='H-32A-WP06 - Debt Service'!H$24,'H-32A-WP06 - Debt Service'!H$27/12,0)),"-")</f>
        <v>0</v>
      </c>
      <c r="K813" s="261">
        <f>IFERROR(IF(-SUM(K$20:K812)+K$15&lt;0.000001,0,IF($C813&gt;='H-32A-WP06 - Debt Service'!I$24,'H-32A-WP06 - Debt Service'!I$27/12,0)),"-")</f>
        <v>0</v>
      </c>
      <c r="L813" s="261">
        <f>IFERROR(IF(-SUM(L$20:L812)+L$15&lt;0.000001,0,IF($C813&gt;='H-32A-WP06 - Debt Service'!J$24,'H-32A-WP06 - Debt Service'!J$27/12,0)),"-")</f>
        <v>0</v>
      </c>
      <c r="M813" s="261">
        <f>IFERROR(IF(-SUM(M$20:M812)+M$15&lt;0.000001,0,IF($C813&gt;='H-32A-WP06 - Debt Service'!K$24,'H-32A-WP06 - Debt Service'!K$27/12,0)),"-")</f>
        <v>0</v>
      </c>
      <c r="N813" s="261"/>
      <c r="O813" s="261"/>
      <c r="P813" s="261">
        <f>IFERROR(IF(-SUM(P$20:P812)+P$15&lt;0.000001,0,IF($C813&gt;='H-32A-WP06 - Debt Service'!M$24,'H-32A-WP06 - Debt Service'!M$27/12,0)),"-")</f>
        <v>0</v>
      </c>
      <c r="Q813" s="261">
        <f>IFERROR(IF(-SUM(Q$20:Q812)+Q$15&lt;0.000001,0,IF($C813&gt;='H-32A-WP06 - Debt Service'!L$24,'H-32A-WP06 - Debt Service'!L$27/12,0)),"-")</f>
        <v>0</v>
      </c>
      <c r="R813" s="261">
        <f>IFERROR(IF(-SUM(R$20:R812)+R$15&lt;0.000001,0,IF($C813&gt;='H-32A-WP06 - Debt Service'!S$24,'H-32A-WP06 - Debt Service'!S$27/12,0)),"-")</f>
        <v>0</v>
      </c>
      <c r="S813" s="261">
        <f>IFERROR(IF(-SUM(S$20:S812)+S$15&lt;0.000001,0,IF($C813&gt;='H-32A-WP06 - Debt Service'!O$24,'H-32A-WP06 - Debt Service'!O$27/12,0)),"-")</f>
        <v>0</v>
      </c>
      <c r="T813" s="261">
        <f>IFERROR(IF(-SUM(T$20:T812)+T$15&lt;0.000001,0,IF($C813&gt;='H-32A-WP06 - Debt Service'!#REF!,'H-32A-WP06 - Debt Service'!#REF!/12,0)),"-")</f>
        <v>0</v>
      </c>
      <c r="U813" s="261">
        <f>IFERROR(IF(-SUM(U$20:U812)+U$15&lt;0.000001,0,IF($C813&gt;='H-32A-WP06 - Debt Service'!T$24,'H-32A-WP06 - Debt Service'!T$27/12,0)),"-")</f>
        <v>0</v>
      </c>
      <c r="V813" s="261">
        <f>IFERROR(IF(-SUM(V$20:V812)+V$15&lt;0.000001,0,IF($C813&gt;='H-32A-WP06 - Debt Service'!N$24,'H-32A-WP06 - Debt Service'!N$27/12,0)),"-")</f>
        <v>0</v>
      </c>
      <c r="W813" s="261">
        <f>IFERROR(IF(-SUM(W$20:W812)+W$15&lt;0.000001,0,IF($C813&gt;='H-32A-WP06 - Debt Service'!Q$24,'H-32A-WP06 - Debt Service'!Q$27/12,0)),"-")</f>
        <v>0</v>
      </c>
      <c r="X813" s="261">
        <f>IFERROR(IF(-SUM(X$20:X812)+X$15&lt;0.000001,0,IF($C813&gt;='H-32A-WP06 - Debt Service'!T$24,'H-32A-WP06 - Debt Service'!T$27/12,0)),"-")</f>
        <v>0</v>
      </c>
      <c r="Y813" s="261">
        <f>IFERROR(IF(-SUM(Y$20:Y812)+Y$15&lt;0.000001,0,IF($C813&gt;='H-32A-WP06 - Debt Service'!#REF!,'H-32A-WP06 - Debt Service'!#REF!/12,0)),"-")</f>
        <v>0</v>
      </c>
      <c r="Z813" s="261">
        <f>IFERROR(IF(-SUM(Z$20:Z812)+Z$15&lt;0.000001,0,IF($C813&gt;='H-32A-WP06 - Debt Service'!S$24,'H-32A-WP06 - Debt Service'!S$27/12,0)),"-")</f>
        <v>0</v>
      </c>
      <c r="AA813" s="261">
        <f>IFERROR(IF(-SUM(AA$20:AA812)+AA$15&lt;0.000001,0,IF($C813&gt;='H-32A-WP06 - Debt Service'!R$24,'H-32A-WP06 - Debt Service'!R$27/12,0)),"-")</f>
        <v>0</v>
      </c>
      <c r="AB813" s="261">
        <f>IFERROR(IF(-SUM(AB$20:AB812)+AB$15&lt;0.000001,0,IF($C813&gt;='H-32A-WP06 - Debt Service'!P$24,'H-32A-WP06 - Debt Service'!P$27/12,0)),"-")</f>
        <v>0</v>
      </c>
      <c r="AC813" s="261">
        <f>IFERROR(IF(-SUM(AC$20:AC812)+AC$15&lt;0.000001,0,IF($C813&gt;='H-32A-WP06 - Debt Service'!#REF!,'H-32A-WP06 - Debt Service'!#REF!/12,0)),"-")</f>
        <v>0</v>
      </c>
      <c r="AD813" s="261">
        <f>IFERROR(IF(-SUM(AD$20:AD812)+AD$15&lt;0.000001,0,IF($C813&gt;='H-32A-WP06 - Debt Service'!#REF!,'H-32A-WP06 - Debt Service'!#REF!/12,0)),"-")</f>
        <v>0</v>
      </c>
      <c r="AE813" s="261">
        <f>IFERROR(IF(-SUM(AE$20:AE812)+AE$15&lt;0.000001,0,IF($C813&gt;='H-32A-WP06 - Debt Service'!#REF!,'H-32A-WP06 - Debt Service'!#REF!/12,0)),"-")</f>
        <v>0</v>
      </c>
      <c r="AF813" s="261">
        <f>IFERROR(IF(-SUM(AF$20:AF812)+AF$15&lt;0.000001,0,IF($C813&gt;='H-32A-WP06 - Debt Service'!#REF!,'H-32A-WP06 - Debt Service'!#REF!/12,0)),"-")</f>
        <v>0</v>
      </c>
      <c r="AH813" s="252">
        <f t="shared" si="52"/>
        <v>2085</v>
      </c>
      <c r="AI813" s="273">
        <f t="shared" si="54"/>
        <v>67604</v>
      </c>
      <c r="AJ813" s="273"/>
      <c r="AK813" s="261" t="str">
        <f>IFERROR(IF(-SUM(AK$20:AK812)+AK$15&lt;0.000001,0,IF($C813&gt;='H-32A-WP06 - Debt Service'!AH$24,'H-32A-WP06 - Debt Service'!AH$27/12,0)),"-")</f>
        <v>-</v>
      </c>
      <c r="AL813" s="261">
        <f>IFERROR(IF(-SUM(AL$20:AL812)+AL$15&lt;0.000001,0,IF($C813&gt;='H-32A-WP06 - Debt Service'!AI$24,'H-32A-WP06 - Debt Service'!AI$27/12,0)),"-")</f>
        <v>0</v>
      </c>
      <c r="AM813" s="261">
        <f>IFERROR(IF(-SUM(AM$20:AM812)+AM$15&lt;0.000001,0,IF($C813&gt;='H-32A-WP06 - Debt Service'!AJ$24,'H-32A-WP06 - Debt Service'!AJ$27/12,0)),"-")</f>
        <v>0</v>
      </c>
      <c r="AN813" s="261">
        <f>IFERROR(IF(-SUM(AN$20:AN812)+AN$15&lt;0.000001,0,IF($C813&gt;='H-32A-WP06 - Debt Service'!AK$24,'H-32A-WP06 - Debt Service'!AK$27/12,0)),"-")</f>
        <v>0</v>
      </c>
      <c r="AO813" s="261">
        <f>IFERROR(IF(-SUM(AO$20:AO812)+AO$15&lt;0.000001,0,IF($C813&gt;='H-32A-WP06 - Debt Service'!AL$24,'H-32A-WP06 - Debt Service'!AL$27/12,0)),"-")</f>
        <v>0</v>
      </c>
      <c r="AP813" s="261">
        <f>IFERROR(IF(-SUM(AP$20:AP812)+AP$15&lt;0.000001,0,IF($C813&gt;='H-32A-WP06 - Debt Service'!AM$24,'H-32A-WP06 - Debt Service'!AM$27/12,0)),"-")</f>
        <v>0</v>
      </c>
      <c r="AQ813" s="261">
        <f>IFERROR(IF(-SUM(AQ$20:AQ812)+AQ$15&lt;0.000001,0,IF($C813&gt;='H-32A-WP06 - Debt Service'!AN$24,'H-32A-WP06 - Debt Service'!AN$27/12,0)),"-")</f>
        <v>0</v>
      </c>
      <c r="AR813" s="261">
        <f>IFERROR(IF(-SUM(AR$20:AR812)+AR$15&lt;0.000001,0,IF($C813&gt;='H-32A-WP06 - Debt Service'!AO$24,'H-32A-WP06 - Debt Service'!AO$27/12,0)),"-")</f>
        <v>0</v>
      </c>
      <c r="AS813" s="261">
        <f>IFERROR(IF(-SUM(AS$20:AS812)+AS$15&lt;0.000001,0,IF($C813&gt;='H-32A-WP06 - Debt Service'!AP$24,'H-32A-WP06 - Debt Service'!AP$27/12,0)),"-")</f>
        <v>0</v>
      </c>
      <c r="AT813" s="261">
        <f>IFERROR(IF(-SUM(AT$20:AT812)+AT$15&lt;0.000001,0,IF($C813&gt;='H-32A-WP06 - Debt Service'!AQ$24,'H-32A-WP06 - Debt Service'!AQ$27/12,0)),"-")</f>
        <v>0</v>
      </c>
    </row>
    <row r="814" spans="2:46" x14ac:dyDescent="0.35">
      <c r="B814" s="252">
        <f t="shared" si="51"/>
        <v>2085</v>
      </c>
      <c r="C814" s="273">
        <f t="shared" si="53"/>
        <v>67632</v>
      </c>
      <c r="D814" s="273"/>
      <c r="E814" s="261">
        <f>IFERROR(IF(-SUM(E$20:E813)+E$15&lt;0.000001,0,IF($C814&gt;='H-32A-WP06 - Debt Service'!C$24,'H-32A-WP06 - Debt Service'!C$27/12,0)),"-")</f>
        <v>0</v>
      </c>
      <c r="F814" s="261">
        <f>IFERROR(IF(-SUM(F$20:F813)+F$15&lt;0.000001,0,IF($C814&gt;='H-32A-WP06 - Debt Service'!D$24,'H-32A-WP06 - Debt Service'!D$27/12,0)),"-")</f>
        <v>0</v>
      </c>
      <c r="G814" s="261">
        <f>IFERROR(IF(-SUM(G$20:G813)+G$15&lt;0.000001,0,IF($C814&gt;='H-32A-WP06 - Debt Service'!E$24,'H-32A-WP06 - Debt Service'!E$27/12,0)),"-")</f>
        <v>0</v>
      </c>
      <c r="H814" s="261">
        <f>IFERROR(IF(-SUM(H$20:H813)+H$15&lt;0.000001,0,IF($C814&gt;='H-32A-WP06 - Debt Service'!F$24,'H-32A-WP06 - Debt Service'!F$27/12,0)),"-")</f>
        <v>0</v>
      </c>
      <c r="I814" s="261">
        <f>IFERROR(IF(-SUM(I$20:I813)+I$15&lt;0.000001,0,IF($C814&gt;='H-32A-WP06 - Debt Service'!G$24,'H-32A-WP06 - Debt Service'!G$27/12,0)),"-")</f>
        <v>0</v>
      </c>
      <c r="J814" s="261">
        <f>IFERROR(IF(-SUM(J$20:J813)+J$15&lt;0.000001,0,IF($C814&gt;='H-32A-WP06 - Debt Service'!H$24,'H-32A-WP06 - Debt Service'!H$27/12,0)),"-")</f>
        <v>0</v>
      </c>
      <c r="K814" s="261">
        <f>IFERROR(IF(-SUM(K$20:K813)+K$15&lt;0.000001,0,IF($C814&gt;='H-32A-WP06 - Debt Service'!I$24,'H-32A-WP06 - Debt Service'!I$27/12,0)),"-")</f>
        <v>0</v>
      </c>
      <c r="L814" s="261">
        <f>IFERROR(IF(-SUM(L$20:L813)+L$15&lt;0.000001,0,IF($C814&gt;='H-32A-WP06 - Debt Service'!J$24,'H-32A-WP06 - Debt Service'!J$27/12,0)),"-")</f>
        <v>0</v>
      </c>
      <c r="M814" s="261">
        <f>IFERROR(IF(-SUM(M$20:M813)+M$15&lt;0.000001,0,IF($C814&gt;='H-32A-WP06 - Debt Service'!K$24,'H-32A-WP06 - Debt Service'!K$27/12,0)),"-")</f>
        <v>0</v>
      </c>
      <c r="N814" s="261"/>
      <c r="O814" s="261"/>
      <c r="P814" s="261">
        <f>IFERROR(IF(-SUM(P$20:P813)+P$15&lt;0.000001,0,IF($C814&gt;='H-32A-WP06 - Debt Service'!M$24,'H-32A-WP06 - Debt Service'!M$27/12,0)),"-")</f>
        <v>0</v>
      </c>
      <c r="Q814" s="261">
        <f>IFERROR(IF(-SUM(Q$20:Q813)+Q$15&lt;0.000001,0,IF($C814&gt;='H-32A-WP06 - Debt Service'!L$24,'H-32A-WP06 - Debt Service'!L$27/12,0)),"-")</f>
        <v>0</v>
      </c>
      <c r="R814" s="261">
        <f>IFERROR(IF(-SUM(R$20:R813)+R$15&lt;0.000001,0,IF($C814&gt;='H-32A-WP06 - Debt Service'!S$24,'H-32A-WP06 - Debt Service'!S$27/12,0)),"-")</f>
        <v>0</v>
      </c>
      <c r="S814" s="261">
        <f>IFERROR(IF(-SUM(S$20:S813)+S$15&lt;0.000001,0,IF($C814&gt;='H-32A-WP06 - Debt Service'!O$24,'H-32A-WP06 - Debt Service'!O$27/12,0)),"-")</f>
        <v>0</v>
      </c>
      <c r="T814" s="261">
        <f>IFERROR(IF(-SUM(T$20:T813)+T$15&lt;0.000001,0,IF($C814&gt;='H-32A-WP06 - Debt Service'!#REF!,'H-32A-WP06 - Debt Service'!#REF!/12,0)),"-")</f>
        <v>0</v>
      </c>
      <c r="U814" s="261">
        <f>IFERROR(IF(-SUM(U$20:U813)+U$15&lt;0.000001,0,IF($C814&gt;='H-32A-WP06 - Debt Service'!T$24,'H-32A-WP06 - Debt Service'!T$27/12,0)),"-")</f>
        <v>0</v>
      </c>
      <c r="V814" s="261">
        <f>IFERROR(IF(-SUM(V$20:V813)+V$15&lt;0.000001,0,IF($C814&gt;='H-32A-WP06 - Debt Service'!N$24,'H-32A-WP06 - Debt Service'!N$27/12,0)),"-")</f>
        <v>0</v>
      </c>
      <c r="W814" s="261">
        <f>IFERROR(IF(-SUM(W$20:W813)+W$15&lt;0.000001,0,IF($C814&gt;='H-32A-WP06 - Debt Service'!Q$24,'H-32A-WP06 - Debt Service'!Q$27/12,0)),"-")</f>
        <v>0</v>
      </c>
      <c r="X814" s="261">
        <f>IFERROR(IF(-SUM(X$20:X813)+X$15&lt;0.000001,0,IF($C814&gt;='H-32A-WP06 - Debt Service'!T$24,'H-32A-WP06 - Debt Service'!T$27/12,0)),"-")</f>
        <v>0</v>
      </c>
      <c r="Y814" s="261">
        <f>IFERROR(IF(-SUM(Y$20:Y813)+Y$15&lt;0.000001,0,IF($C814&gt;='H-32A-WP06 - Debt Service'!#REF!,'H-32A-WP06 - Debt Service'!#REF!/12,0)),"-")</f>
        <v>0</v>
      </c>
      <c r="Z814" s="261">
        <f>IFERROR(IF(-SUM(Z$20:Z813)+Z$15&lt;0.000001,0,IF($C814&gt;='H-32A-WP06 - Debt Service'!S$24,'H-32A-WP06 - Debt Service'!S$27/12,0)),"-")</f>
        <v>0</v>
      </c>
      <c r="AA814" s="261">
        <f>IFERROR(IF(-SUM(AA$20:AA813)+AA$15&lt;0.000001,0,IF($C814&gt;='H-32A-WP06 - Debt Service'!R$24,'H-32A-WP06 - Debt Service'!R$27/12,0)),"-")</f>
        <v>0</v>
      </c>
      <c r="AB814" s="261">
        <f>IFERROR(IF(-SUM(AB$20:AB813)+AB$15&lt;0.000001,0,IF($C814&gt;='H-32A-WP06 - Debt Service'!P$24,'H-32A-WP06 - Debt Service'!P$27/12,0)),"-")</f>
        <v>0</v>
      </c>
      <c r="AC814" s="261">
        <f>IFERROR(IF(-SUM(AC$20:AC813)+AC$15&lt;0.000001,0,IF($C814&gt;='H-32A-WP06 - Debt Service'!#REF!,'H-32A-WP06 - Debt Service'!#REF!/12,0)),"-")</f>
        <v>0</v>
      </c>
      <c r="AD814" s="261">
        <f>IFERROR(IF(-SUM(AD$20:AD813)+AD$15&lt;0.000001,0,IF($C814&gt;='H-32A-WP06 - Debt Service'!#REF!,'H-32A-WP06 - Debt Service'!#REF!/12,0)),"-")</f>
        <v>0</v>
      </c>
      <c r="AE814" s="261">
        <f>IFERROR(IF(-SUM(AE$20:AE813)+AE$15&lt;0.000001,0,IF($C814&gt;='H-32A-WP06 - Debt Service'!#REF!,'H-32A-WP06 - Debt Service'!#REF!/12,0)),"-")</f>
        <v>0</v>
      </c>
      <c r="AF814" s="261">
        <f>IFERROR(IF(-SUM(AF$20:AF813)+AF$15&lt;0.000001,0,IF($C814&gt;='H-32A-WP06 - Debt Service'!#REF!,'H-32A-WP06 - Debt Service'!#REF!/12,0)),"-")</f>
        <v>0</v>
      </c>
      <c r="AH814" s="252">
        <f t="shared" si="52"/>
        <v>2085</v>
      </c>
      <c r="AI814" s="273">
        <f t="shared" si="54"/>
        <v>67632</v>
      </c>
      <c r="AJ814" s="273"/>
      <c r="AK814" s="261" t="str">
        <f>IFERROR(IF(-SUM(AK$20:AK813)+AK$15&lt;0.000001,0,IF($C814&gt;='H-32A-WP06 - Debt Service'!AH$24,'H-32A-WP06 - Debt Service'!AH$27/12,0)),"-")</f>
        <v>-</v>
      </c>
      <c r="AL814" s="261">
        <f>IFERROR(IF(-SUM(AL$20:AL813)+AL$15&lt;0.000001,0,IF($C814&gt;='H-32A-WP06 - Debt Service'!AI$24,'H-32A-WP06 - Debt Service'!AI$27/12,0)),"-")</f>
        <v>0</v>
      </c>
      <c r="AM814" s="261">
        <f>IFERROR(IF(-SUM(AM$20:AM813)+AM$15&lt;0.000001,0,IF($C814&gt;='H-32A-WP06 - Debt Service'!AJ$24,'H-32A-WP06 - Debt Service'!AJ$27/12,0)),"-")</f>
        <v>0</v>
      </c>
      <c r="AN814" s="261">
        <f>IFERROR(IF(-SUM(AN$20:AN813)+AN$15&lt;0.000001,0,IF($C814&gt;='H-32A-WP06 - Debt Service'!AK$24,'H-32A-WP06 - Debt Service'!AK$27/12,0)),"-")</f>
        <v>0</v>
      </c>
      <c r="AO814" s="261">
        <f>IFERROR(IF(-SUM(AO$20:AO813)+AO$15&lt;0.000001,0,IF($C814&gt;='H-32A-WP06 - Debt Service'!AL$24,'H-32A-WP06 - Debt Service'!AL$27/12,0)),"-")</f>
        <v>0</v>
      </c>
      <c r="AP814" s="261">
        <f>IFERROR(IF(-SUM(AP$20:AP813)+AP$15&lt;0.000001,0,IF($C814&gt;='H-32A-WP06 - Debt Service'!AM$24,'H-32A-WP06 - Debt Service'!AM$27/12,0)),"-")</f>
        <v>0</v>
      </c>
      <c r="AQ814" s="261">
        <f>IFERROR(IF(-SUM(AQ$20:AQ813)+AQ$15&lt;0.000001,0,IF($C814&gt;='H-32A-WP06 - Debt Service'!AN$24,'H-32A-WP06 - Debt Service'!AN$27/12,0)),"-")</f>
        <v>0</v>
      </c>
      <c r="AR814" s="261">
        <f>IFERROR(IF(-SUM(AR$20:AR813)+AR$15&lt;0.000001,0,IF($C814&gt;='H-32A-WP06 - Debt Service'!AO$24,'H-32A-WP06 - Debt Service'!AO$27/12,0)),"-")</f>
        <v>0</v>
      </c>
      <c r="AS814" s="261">
        <f>IFERROR(IF(-SUM(AS$20:AS813)+AS$15&lt;0.000001,0,IF($C814&gt;='H-32A-WP06 - Debt Service'!AP$24,'H-32A-WP06 - Debt Service'!AP$27/12,0)),"-")</f>
        <v>0</v>
      </c>
      <c r="AT814" s="261">
        <f>IFERROR(IF(-SUM(AT$20:AT813)+AT$15&lt;0.000001,0,IF($C814&gt;='H-32A-WP06 - Debt Service'!AQ$24,'H-32A-WP06 - Debt Service'!AQ$27/12,0)),"-")</f>
        <v>0</v>
      </c>
    </row>
    <row r="815" spans="2:46" x14ac:dyDescent="0.35">
      <c r="B815" s="252">
        <f t="shared" si="51"/>
        <v>2085</v>
      </c>
      <c r="C815" s="273">
        <f t="shared" si="53"/>
        <v>67663</v>
      </c>
      <c r="D815" s="273"/>
      <c r="E815" s="261">
        <f>IFERROR(IF(-SUM(E$20:E814)+E$15&lt;0.000001,0,IF($C815&gt;='H-32A-WP06 - Debt Service'!C$24,'H-32A-WP06 - Debt Service'!C$27/12,0)),"-")</f>
        <v>0</v>
      </c>
      <c r="F815" s="261">
        <f>IFERROR(IF(-SUM(F$20:F814)+F$15&lt;0.000001,0,IF($C815&gt;='H-32A-WP06 - Debt Service'!D$24,'H-32A-WP06 - Debt Service'!D$27/12,0)),"-")</f>
        <v>0</v>
      </c>
      <c r="G815" s="261">
        <f>IFERROR(IF(-SUM(G$20:G814)+G$15&lt;0.000001,0,IF($C815&gt;='H-32A-WP06 - Debt Service'!E$24,'H-32A-WP06 - Debt Service'!E$27/12,0)),"-")</f>
        <v>0</v>
      </c>
      <c r="H815" s="261">
        <f>IFERROR(IF(-SUM(H$20:H814)+H$15&lt;0.000001,0,IF($C815&gt;='H-32A-WP06 - Debt Service'!F$24,'H-32A-WP06 - Debt Service'!F$27/12,0)),"-")</f>
        <v>0</v>
      </c>
      <c r="I815" s="261">
        <f>IFERROR(IF(-SUM(I$20:I814)+I$15&lt;0.000001,0,IF($C815&gt;='H-32A-WP06 - Debt Service'!G$24,'H-32A-WP06 - Debt Service'!G$27/12,0)),"-")</f>
        <v>0</v>
      </c>
      <c r="J815" s="261">
        <f>IFERROR(IF(-SUM(J$20:J814)+J$15&lt;0.000001,0,IF($C815&gt;='H-32A-WP06 - Debt Service'!H$24,'H-32A-WP06 - Debt Service'!H$27/12,0)),"-")</f>
        <v>0</v>
      </c>
      <c r="K815" s="261">
        <f>IFERROR(IF(-SUM(K$20:K814)+K$15&lt;0.000001,0,IF($C815&gt;='H-32A-WP06 - Debt Service'!I$24,'H-32A-WP06 - Debt Service'!I$27/12,0)),"-")</f>
        <v>0</v>
      </c>
      <c r="L815" s="261">
        <f>IFERROR(IF(-SUM(L$20:L814)+L$15&lt;0.000001,0,IF($C815&gt;='H-32A-WP06 - Debt Service'!J$24,'H-32A-WP06 - Debt Service'!J$27/12,0)),"-")</f>
        <v>0</v>
      </c>
      <c r="M815" s="261">
        <f>IFERROR(IF(-SUM(M$20:M814)+M$15&lt;0.000001,0,IF($C815&gt;='H-32A-WP06 - Debt Service'!K$24,'H-32A-WP06 - Debt Service'!K$27/12,0)),"-")</f>
        <v>0</v>
      </c>
      <c r="N815" s="261"/>
      <c r="O815" s="261"/>
      <c r="P815" s="261">
        <f>IFERROR(IF(-SUM(P$20:P814)+P$15&lt;0.000001,0,IF($C815&gt;='H-32A-WP06 - Debt Service'!M$24,'H-32A-WP06 - Debt Service'!M$27/12,0)),"-")</f>
        <v>0</v>
      </c>
      <c r="Q815" s="261">
        <f>IFERROR(IF(-SUM(Q$20:Q814)+Q$15&lt;0.000001,0,IF($C815&gt;='H-32A-WP06 - Debt Service'!L$24,'H-32A-WP06 - Debt Service'!L$27/12,0)),"-")</f>
        <v>0</v>
      </c>
      <c r="R815" s="261">
        <f>IFERROR(IF(-SUM(R$20:R814)+R$15&lt;0.000001,0,IF($C815&gt;='H-32A-WP06 - Debt Service'!S$24,'H-32A-WP06 - Debt Service'!S$27/12,0)),"-")</f>
        <v>0</v>
      </c>
      <c r="S815" s="261">
        <f>IFERROR(IF(-SUM(S$20:S814)+S$15&lt;0.000001,0,IF($C815&gt;='H-32A-WP06 - Debt Service'!O$24,'H-32A-WP06 - Debt Service'!O$27/12,0)),"-")</f>
        <v>0</v>
      </c>
      <c r="T815" s="261">
        <f>IFERROR(IF(-SUM(T$20:T814)+T$15&lt;0.000001,0,IF($C815&gt;='H-32A-WP06 - Debt Service'!#REF!,'H-32A-WP06 - Debt Service'!#REF!/12,0)),"-")</f>
        <v>0</v>
      </c>
      <c r="U815" s="261">
        <f>IFERROR(IF(-SUM(U$20:U814)+U$15&lt;0.000001,0,IF($C815&gt;='H-32A-WP06 - Debt Service'!T$24,'H-32A-WP06 - Debt Service'!T$27/12,0)),"-")</f>
        <v>0</v>
      </c>
      <c r="V815" s="261">
        <f>IFERROR(IF(-SUM(V$20:V814)+V$15&lt;0.000001,0,IF($C815&gt;='H-32A-WP06 - Debt Service'!N$24,'H-32A-WP06 - Debt Service'!N$27/12,0)),"-")</f>
        <v>0</v>
      </c>
      <c r="W815" s="261">
        <f>IFERROR(IF(-SUM(W$20:W814)+W$15&lt;0.000001,0,IF($C815&gt;='H-32A-WP06 - Debt Service'!Q$24,'H-32A-WP06 - Debt Service'!Q$27/12,0)),"-")</f>
        <v>0</v>
      </c>
      <c r="X815" s="261">
        <f>IFERROR(IF(-SUM(X$20:X814)+X$15&lt;0.000001,0,IF($C815&gt;='H-32A-WP06 - Debt Service'!T$24,'H-32A-WP06 - Debt Service'!T$27/12,0)),"-")</f>
        <v>0</v>
      </c>
      <c r="Y815" s="261">
        <f>IFERROR(IF(-SUM(Y$20:Y814)+Y$15&lt;0.000001,0,IF($C815&gt;='H-32A-WP06 - Debt Service'!#REF!,'H-32A-WP06 - Debt Service'!#REF!/12,0)),"-")</f>
        <v>0</v>
      </c>
      <c r="Z815" s="261">
        <f>IFERROR(IF(-SUM(Z$20:Z814)+Z$15&lt;0.000001,0,IF($C815&gt;='H-32A-WP06 - Debt Service'!S$24,'H-32A-WP06 - Debt Service'!S$27/12,0)),"-")</f>
        <v>0</v>
      </c>
      <c r="AA815" s="261">
        <f>IFERROR(IF(-SUM(AA$20:AA814)+AA$15&lt;0.000001,0,IF($C815&gt;='H-32A-WP06 - Debt Service'!R$24,'H-32A-WP06 - Debt Service'!R$27/12,0)),"-")</f>
        <v>0</v>
      </c>
      <c r="AB815" s="261">
        <f>IFERROR(IF(-SUM(AB$20:AB814)+AB$15&lt;0.000001,0,IF($C815&gt;='H-32A-WP06 - Debt Service'!P$24,'H-32A-WP06 - Debt Service'!P$27/12,0)),"-")</f>
        <v>0</v>
      </c>
      <c r="AC815" s="261">
        <f>IFERROR(IF(-SUM(AC$20:AC814)+AC$15&lt;0.000001,0,IF($C815&gt;='H-32A-WP06 - Debt Service'!#REF!,'H-32A-WP06 - Debt Service'!#REF!/12,0)),"-")</f>
        <v>0</v>
      </c>
      <c r="AD815" s="261">
        <f>IFERROR(IF(-SUM(AD$20:AD814)+AD$15&lt;0.000001,0,IF($C815&gt;='H-32A-WP06 - Debt Service'!#REF!,'H-32A-WP06 - Debt Service'!#REF!/12,0)),"-")</f>
        <v>0</v>
      </c>
      <c r="AE815" s="261">
        <f>IFERROR(IF(-SUM(AE$20:AE814)+AE$15&lt;0.000001,0,IF($C815&gt;='H-32A-WP06 - Debt Service'!#REF!,'H-32A-WP06 - Debt Service'!#REF!/12,0)),"-")</f>
        <v>0</v>
      </c>
      <c r="AF815" s="261">
        <f>IFERROR(IF(-SUM(AF$20:AF814)+AF$15&lt;0.000001,0,IF($C815&gt;='H-32A-WP06 - Debt Service'!#REF!,'H-32A-WP06 - Debt Service'!#REF!/12,0)),"-")</f>
        <v>0</v>
      </c>
      <c r="AH815" s="252">
        <f t="shared" si="52"/>
        <v>2085</v>
      </c>
      <c r="AI815" s="273">
        <f t="shared" si="54"/>
        <v>67663</v>
      </c>
      <c r="AJ815" s="273"/>
      <c r="AK815" s="261" t="str">
        <f>IFERROR(IF(-SUM(AK$20:AK814)+AK$15&lt;0.000001,0,IF($C815&gt;='H-32A-WP06 - Debt Service'!AH$24,'H-32A-WP06 - Debt Service'!AH$27/12,0)),"-")</f>
        <v>-</v>
      </c>
      <c r="AL815" s="261">
        <f>IFERROR(IF(-SUM(AL$20:AL814)+AL$15&lt;0.000001,0,IF($C815&gt;='H-32A-WP06 - Debt Service'!AI$24,'H-32A-WP06 - Debt Service'!AI$27/12,0)),"-")</f>
        <v>0</v>
      </c>
      <c r="AM815" s="261">
        <f>IFERROR(IF(-SUM(AM$20:AM814)+AM$15&lt;0.000001,0,IF($C815&gt;='H-32A-WP06 - Debt Service'!AJ$24,'H-32A-WP06 - Debt Service'!AJ$27/12,0)),"-")</f>
        <v>0</v>
      </c>
      <c r="AN815" s="261">
        <f>IFERROR(IF(-SUM(AN$20:AN814)+AN$15&lt;0.000001,0,IF($C815&gt;='H-32A-WP06 - Debt Service'!AK$24,'H-32A-WP06 - Debt Service'!AK$27/12,0)),"-")</f>
        <v>0</v>
      </c>
      <c r="AO815" s="261">
        <f>IFERROR(IF(-SUM(AO$20:AO814)+AO$15&lt;0.000001,0,IF($C815&gt;='H-32A-WP06 - Debt Service'!AL$24,'H-32A-WP06 - Debt Service'!AL$27/12,0)),"-")</f>
        <v>0</v>
      </c>
      <c r="AP815" s="261">
        <f>IFERROR(IF(-SUM(AP$20:AP814)+AP$15&lt;0.000001,0,IF($C815&gt;='H-32A-WP06 - Debt Service'!AM$24,'H-32A-WP06 - Debt Service'!AM$27/12,0)),"-")</f>
        <v>0</v>
      </c>
      <c r="AQ815" s="261">
        <f>IFERROR(IF(-SUM(AQ$20:AQ814)+AQ$15&lt;0.000001,0,IF($C815&gt;='H-32A-WP06 - Debt Service'!AN$24,'H-32A-WP06 - Debt Service'!AN$27/12,0)),"-")</f>
        <v>0</v>
      </c>
      <c r="AR815" s="261">
        <f>IFERROR(IF(-SUM(AR$20:AR814)+AR$15&lt;0.000001,0,IF($C815&gt;='H-32A-WP06 - Debt Service'!AO$24,'H-32A-WP06 - Debt Service'!AO$27/12,0)),"-")</f>
        <v>0</v>
      </c>
      <c r="AS815" s="261">
        <f>IFERROR(IF(-SUM(AS$20:AS814)+AS$15&lt;0.000001,0,IF($C815&gt;='H-32A-WP06 - Debt Service'!AP$24,'H-32A-WP06 - Debt Service'!AP$27/12,0)),"-")</f>
        <v>0</v>
      </c>
      <c r="AT815" s="261">
        <f>IFERROR(IF(-SUM(AT$20:AT814)+AT$15&lt;0.000001,0,IF($C815&gt;='H-32A-WP06 - Debt Service'!AQ$24,'H-32A-WP06 - Debt Service'!AQ$27/12,0)),"-")</f>
        <v>0</v>
      </c>
    </row>
    <row r="816" spans="2:46" x14ac:dyDescent="0.35">
      <c r="B816" s="252">
        <f t="shared" si="51"/>
        <v>2085</v>
      </c>
      <c r="C816" s="273">
        <f t="shared" si="53"/>
        <v>67693</v>
      </c>
      <c r="D816" s="273"/>
      <c r="E816" s="261">
        <f>IFERROR(IF(-SUM(E$20:E815)+E$15&lt;0.000001,0,IF($C816&gt;='H-32A-WP06 - Debt Service'!C$24,'H-32A-WP06 - Debt Service'!C$27/12,0)),"-")</f>
        <v>0</v>
      </c>
      <c r="F816" s="261">
        <f>IFERROR(IF(-SUM(F$20:F815)+F$15&lt;0.000001,0,IF($C816&gt;='H-32A-WP06 - Debt Service'!D$24,'H-32A-WP06 - Debt Service'!D$27/12,0)),"-")</f>
        <v>0</v>
      </c>
      <c r="G816" s="261">
        <f>IFERROR(IF(-SUM(G$20:G815)+G$15&lt;0.000001,0,IF($C816&gt;='H-32A-WP06 - Debt Service'!E$24,'H-32A-WP06 - Debt Service'!E$27/12,0)),"-")</f>
        <v>0</v>
      </c>
      <c r="H816" s="261">
        <f>IFERROR(IF(-SUM(H$20:H815)+H$15&lt;0.000001,0,IF($C816&gt;='H-32A-WP06 - Debt Service'!F$24,'H-32A-WP06 - Debt Service'!F$27/12,0)),"-")</f>
        <v>0</v>
      </c>
      <c r="I816" s="261">
        <f>IFERROR(IF(-SUM(I$20:I815)+I$15&lt;0.000001,0,IF($C816&gt;='H-32A-WP06 - Debt Service'!G$24,'H-32A-WP06 - Debt Service'!G$27/12,0)),"-")</f>
        <v>0</v>
      </c>
      <c r="J816" s="261">
        <f>IFERROR(IF(-SUM(J$20:J815)+J$15&lt;0.000001,0,IF($C816&gt;='H-32A-WP06 - Debt Service'!H$24,'H-32A-WP06 - Debt Service'!H$27/12,0)),"-")</f>
        <v>0</v>
      </c>
      <c r="K816" s="261">
        <f>IFERROR(IF(-SUM(K$20:K815)+K$15&lt;0.000001,0,IF($C816&gt;='H-32A-WP06 - Debt Service'!I$24,'H-32A-WP06 - Debt Service'!I$27/12,0)),"-")</f>
        <v>0</v>
      </c>
      <c r="L816" s="261">
        <f>IFERROR(IF(-SUM(L$20:L815)+L$15&lt;0.000001,0,IF($C816&gt;='H-32A-WP06 - Debt Service'!J$24,'H-32A-WP06 - Debt Service'!J$27/12,0)),"-")</f>
        <v>0</v>
      </c>
      <c r="M816" s="261">
        <f>IFERROR(IF(-SUM(M$20:M815)+M$15&lt;0.000001,0,IF($C816&gt;='H-32A-WP06 - Debt Service'!K$24,'H-32A-WP06 - Debt Service'!K$27/12,0)),"-")</f>
        <v>0</v>
      </c>
      <c r="N816" s="261"/>
      <c r="O816" s="261"/>
      <c r="P816" s="261">
        <f>IFERROR(IF(-SUM(P$20:P815)+P$15&lt;0.000001,0,IF($C816&gt;='H-32A-WP06 - Debt Service'!M$24,'H-32A-WP06 - Debt Service'!M$27/12,0)),"-")</f>
        <v>0</v>
      </c>
      <c r="Q816" s="261">
        <f>IFERROR(IF(-SUM(Q$20:Q815)+Q$15&lt;0.000001,0,IF($C816&gt;='H-32A-WP06 - Debt Service'!L$24,'H-32A-WP06 - Debt Service'!L$27/12,0)),"-")</f>
        <v>0</v>
      </c>
      <c r="R816" s="261">
        <f>IFERROR(IF(-SUM(R$20:R815)+R$15&lt;0.000001,0,IF($C816&gt;='H-32A-WP06 - Debt Service'!S$24,'H-32A-WP06 - Debt Service'!S$27/12,0)),"-")</f>
        <v>0</v>
      </c>
      <c r="S816" s="261">
        <f>IFERROR(IF(-SUM(S$20:S815)+S$15&lt;0.000001,0,IF($C816&gt;='H-32A-WP06 - Debt Service'!O$24,'H-32A-WP06 - Debt Service'!O$27/12,0)),"-")</f>
        <v>0</v>
      </c>
      <c r="T816" s="261">
        <f>IFERROR(IF(-SUM(T$20:T815)+T$15&lt;0.000001,0,IF($C816&gt;='H-32A-WP06 - Debt Service'!#REF!,'H-32A-WP06 - Debt Service'!#REF!/12,0)),"-")</f>
        <v>0</v>
      </c>
      <c r="U816" s="261">
        <f>IFERROR(IF(-SUM(U$20:U815)+U$15&lt;0.000001,0,IF($C816&gt;='H-32A-WP06 - Debt Service'!T$24,'H-32A-WP06 - Debt Service'!T$27/12,0)),"-")</f>
        <v>0</v>
      </c>
      <c r="V816" s="261">
        <f>IFERROR(IF(-SUM(V$20:V815)+V$15&lt;0.000001,0,IF($C816&gt;='H-32A-WP06 - Debt Service'!N$24,'H-32A-WP06 - Debt Service'!N$27/12,0)),"-")</f>
        <v>0</v>
      </c>
      <c r="W816" s="261">
        <f>IFERROR(IF(-SUM(W$20:W815)+W$15&lt;0.000001,0,IF($C816&gt;='H-32A-WP06 - Debt Service'!Q$24,'H-32A-WP06 - Debt Service'!Q$27/12,0)),"-")</f>
        <v>0</v>
      </c>
      <c r="X816" s="261">
        <f>IFERROR(IF(-SUM(X$20:X815)+X$15&lt;0.000001,0,IF($C816&gt;='H-32A-WP06 - Debt Service'!T$24,'H-32A-WP06 - Debt Service'!T$27/12,0)),"-")</f>
        <v>0</v>
      </c>
      <c r="Y816" s="261">
        <f>IFERROR(IF(-SUM(Y$20:Y815)+Y$15&lt;0.000001,0,IF($C816&gt;='H-32A-WP06 - Debt Service'!#REF!,'H-32A-WP06 - Debt Service'!#REF!/12,0)),"-")</f>
        <v>0</v>
      </c>
      <c r="Z816" s="261">
        <f>IFERROR(IF(-SUM(Z$20:Z815)+Z$15&lt;0.000001,0,IF($C816&gt;='H-32A-WP06 - Debt Service'!S$24,'H-32A-WP06 - Debt Service'!S$27/12,0)),"-")</f>
        <v>0</v>
      </c>
      <c r="AA816" s="261">
        <f>IFERROR(IF(-SUM(AA$20:AA815)+AA$15&lt;0.000001,0,IF($C816&gt;='H-32A-WP06 - Debt Service'!R$24,'H-32A-WP06 - Debt Service'!R$27/12,0)),"-")</f>
        <v>0</v>
      </c>
      <c r="AB816" s="261">
        <f>IFERROR(IF(-SUM(AB$20:AB815)+AB$15&lt;0.000001,0,IF($C816&gt;='H-32A-WP06 - Debt Service'!P$24,'H-32A-WP06 - Debt Service'!P$27/12,0)),"-")</f>
        <v>0</v>
      </c>
      <c r="AC816" s="261">
        <f>IFERROR(IF(-SUM(AC$20:AC815)+AC$15&lt;0.000001,0,IF($C816&gt;='H-32A-WP06 - Debt Service'!#REF!,'H-32A-WP06 - Debt Service'!#REF!/12,0)),"-")</f>
        <v>0</v>
      </c>
      <c r="AD816" s="261">
        <f>IFERROR(IF(-SUM(AD$20:AD815)+AD$15&lt;0.000001,0,IF($C816&gt;='H-32A-WP06 - Debt Service'!#REF!,'H-32A-WP06 - Debt Service'!#REF!/12,0)),"-")</f>
        <v>0</v>
      </c>
      <c r="AE816" s="261">
        <f>IFERROR(IF(-SUM(AE$20:AE815)+AE$15&lt;0.000001,0,IF($C816&gt;='H-32A-WP06 - Debt Service'!#REF!,'H-32A-WP06 - Debt Service'!#REF!/12,0)),"-")</f>
        <v>0</v>
      </c>
      <c r="AF816" s="261">
        <f>IFERROR(IF(-SUM(AF$20:AF815)+AF$15&lt;0.000001,0,IF($C816&gt;='H-32A-WP06 - Debt Service'!#REF!,'H-32A-WP06 - Debt Service'!#REF!/12,0)),"-")</f>
        <v>0</v>
      </c>
      <c r="AH816" s="252">
        <f t="shared" si="52"/>
        <v>2085</v>
      </c>
      <c r="AI816" s="273">
        <f t="shared" si="54"/>
        <v>67693</v>
      </c>
      <c r="AJ816" s="273"/>
      <c r="AK816" s="261" t="str">
        <f>IFERROR(IF(-SUM(AK$20:AK815)+AK$15&lt;0.000001,0,IF($C816&gt;='H-32A-WP06 - Debt Service'!AH$24,'H-32A-WP06 - Debt Service'!AH$27/12,0)),"-")</f>
        <v>-</v>
      </c>
      <c r="AL816" s="261">
        <f>IFERROR(IF(-SUM(AL$20:AL815)+AL$15&lt;0.000001,0,IF($C816&gt;='H-32A-WP06 - Debt Service'!AI$24,'H-32A-WP06 - Debt Service'!AI$27/12,0)),"-")</f>
        <v>0</v>
      </c>
      <c r="AM816" s="261">
        <f>IFERROR(IF(-SUM(AM$20:AM815)+AM$15&lt;0.000001,0,IF($C816&gt;='H-32A-WP06 - Debt Service'!AJ$24,'H-32A-WP06 - Debt Service'!AJ$27/12,0)),"-")</f>
        <v>0</v>
      </c>
      <c r="AN816" s="261">
        <f>IFERROR(IF(-SUM(AN$20:AN815)+AN$15&lt;0.000001,0,IF($C816&gt;='H-32A-WP06 - Debt Service'!AK$24,'H-32A-WP06 - Debt Service'!AK$27/12,0)),"-")</f>
        <v>0</v>
      </c>
      <c r="AO816" s="261">
        <f>IFERROR(IF(-SUM(AO$20:AO815)+AO$15&lt;0.000001,0,IF($C816&gt;='H-32A-WP06 - Debt Service'!AL$24,'H-32A-WP06 - Debt Service'!AL$27/12,0)),"-")</f>
        <v>0</v>
      </c>
      <c r="AP816" s="261">
        <f>IFERROR(IF(-SUM(AP$20:AP815)+AP$15&lt;0.000001,0,IF($C816&gt;='H-32A-WP06 - Debt Service'!AM$24,'H-32A-WP06 - Debt Service'!AM$27/12,0)),"-")</f>
        <v>0</v>
      </c>
      <c r="AQ816" s="261">
        <f>IFERROR(IF(-SUM(AQ$20:AQ815)+AQ$15&lt;0.000001,0,IF($C816&gt;='H-32A-WP06 - Debt Service'!AN$24,'H-32A-WP06 - Debt Service'!AN$27/12,0)),"-")</f>
        <v>0</v>
      </c>
      <c r="AR816" s="261">
        <f>IFERROR(IF(-SUM(AR$20:AR815)+AR$15&lt;0.000001,0,IF($C816&gt;='H-32A-WP06 - Debt Service'!AO$24,'H-32A-WP06 - Debt Service'!AO$27/12,0)),"-")</f>
        <v>0</v>
      </c>
      <c r="AS816" s="261">
        <f>IFERROR(IF(-SUM(AS$20:AS815)+AS$15&lt;0.000001,0,IF($C816&gt;='H-32A-WP06 - Debt Service'!AP$24,'H-32A-WP06 - Debt Service'!AP$27/12,0)),"-")</f>
        <v>0</v>
      </c>
      <c r="AT816" s="261">
        <f>IFERROR(IF(-SUM(AT$20:AT815)+AT$15&lt;0.000001,0,IF($C816&gt;='H-32A-WP06 - Debt Service'!AQ$24,'H-32A-WP06 - Debt Service'!AQ$27/12,0)),"-")</f>
        <v>0</v>
      </c>
    </row>
    <row r="817" spans="2:46" x14ac:dyDescent="0.35">
      <c r="B817" s="252">
        <f t="shared" si="51"/>
        <v>2085</v>
      </c>
      <c r="C817" s="273">
        <f t="shared" si="53"/>
        <v>67724</v>
      </c>
      <c r="D817" s="273"/>
      <c r="E817" s="261">
        <f>IFERROR(IF(-SUM(E$20:E816)+E$15&lt;0.000001,0,IF($C817&gt;='H-32A-WP06 - Debt Service'!C$24,'H-32A-WP06 - Debt Service'!C$27/12,0)),"-")</f>
        <v>0</v>
      </c>
      <c r="F817" s="261">
        <f>IFERROR(IF(-SUM(F$20:F816)+F$15&lt;0.000001,0,IF($C817&gt;='H-32A-WP06 - Debt Service'!D$24,'H-32A-WP06 - Debt Service'!D$27/12,0)),"-")</f>
        <v>0</v>
      </c>
      <c r="G817" s="261">
        <f>IFERROR(IF(-SUM(G$20:G816)+G$15&lt;0.000001,0,IF($C817&gt;='H-32A-WP06 - Debt Service'!E$24,'H-32A-WP06 - Debt Service'!E$27/12,0)),"-")</f>
        <v>0</v>
      </c>
      <c r="H817" s="261">
        <f>IFERROR(IF(-SUM(H$20:H816)+H$15&lt;0.000001,0,IF($C817&gt;='H-32A-WP06 - Debt Service'!F$24,'H-32A-WP06 - Debt Service'!F$27/12,0)),"-")</f>
        <v>0</v>
      </c>
      <c r="I817" s="261">
        <f>IFERROR(IF(-SUM(I$20:I816)+I$15&lt;0.000001,0,IF($C817&gt;='H-32A-WP06 - Debt Service'!G$24,'H-32A-WP06 - Debt Service'!G$27/12,0)),"-")</f>
        <v>0</v>
      </c>
      <c r="J817" s="261">
        <f>IFERROR(IF(-SUM(J$20:J816)+J$15&lt;0.000001,0,IF($C817&gt;='H-32A-WP06 - Debt Service'!H$24,'H-32A-WP06 - Debt Service'!H$27/12,0)),"-")</f>
        <v>0</v>
      </c>
      <c r="K817" s="261">
        <f>IFERROR(IF(-SUM(K$20:K816)+K$15&lt;0.000001,0,IF($C817&gt;='H-32A-WP06 - Debt Service'!I$24,'H-32A-WP06 - Debt Service'!I$27/12,0)),"-")</f>
        <v>0</v>
      </c>
      <c r="L817" s="261">
        <f>IFERROR(IF(-SUM(L$20:L816)+L$15&lt;0.000001,0,IF($C817&gt;='H-32A-WP06 - Debt Service'!J$24,'H-32A-WP06 - Debt Service'!J$27/12,0)),"-")</f>
        <v>0</v>
      </c>
      <c r="M817" s="261">
        <f>IFERROR(IF(-SUM(M$20:M816)+M$15&lt;0.000001,0,IF($C817&gt;='H-32A-WP06 - Debt Service'!K$24,'H-32A-WP06 - Debt Service'!K$27/12,0)),"-")</f>
        <v>0</v>
      </c>
      <c r="N817" s="261"/>
      <c r="O817" s="261"/>
      <c r="P817" s="261">
        <f>IFERROR(IF(-SUM(P$20:P816)+P$15&lt;0.000001,0,IF($C817&gt;='H-32A-WP06 - Debt Service'!M$24,'H-32A-WP06 - Debt Service'!M$27/12,0)),"-")</f>
        <v>0</v>
      </c>
      <c r="Q817" s="261">
        <f>IFERROR(IF(-SUM(Q$20:Q816)+Q$15&lt;0.000001,0,IF($C817&gt;='H-32A-WP06 - Debt Service'!L$24,'H-32A-WP06 - Debt Service'!L$27/12,0)),"-")</f>
        <v>0</v>
      </c>
      <c r="R817" s="261">
        <f>IFERROR(IF(-SUM(R$20:R816)+R$15&lt;0.000001,0,IF($C817&gt;='H-32A-WP06 - Debt Service'!S$24,'H-32A-WP06 - Debt Service'!S$27/12,0)),"-")</f>
        <v>0</v>
      </c>
      <c r="S817" s="261">
        <f>IFERROR(IF(-SUM(S$20:S816)+S$15&lt;0.000001,0,IF($C817&gt;='H-32A-WP06 - Debt Service'!O$24,'H-32A-WP06 - Debt Service'!O$27/12,0)),"-")</f>
        <v>0</v>
      </c>
      <c r="T817" s="261">
        <f>IFERROR(IF(-SUM(T$20:T816)+T$15&lt;0.000001,0,IF($C817&gt;='H-32A-WP06 - Debt Service'!#REF!,'H-32A-WP06 - Debt Service'!#REF!/12,0)),"-")</f>
        <v>0</v>
      </c>
      <c r="U817" s="261">
        <f>IFERROR(IF(-SUM(U$20:U816)+U$15&lt;0.000001,0,IF($C817&gt;='H-32A-WP06 - Debt Service'!T$24,'H-32A-WP06 - Debt Service'!T$27/12,0)),"-")</f>
        <v>0</v>
      </c>
      <c r="V817" s="261">
        <f>IFERROR(IF(-SUM(V$20:V816)+V$15&lt;0.000001,0,IF($C817&gt;='H-32A-WP06 - Debt Service'!N$24,'H-32A-WP06 - Debt Service'!N$27/12,0)),"-")</f>
        <v>0</v>
      </c>
      <c r="W817" s="261">
        <f>IFERROR(IF(-SUM(W$20:W816)+W$15&lt;0.000001,0,IF($C817&gt;='H-32A-WP06 - Debt Service'!Q$24,'H-32A-WP06 - Debt Service'!Q$27/12,0)),"-")</f>
        <v>0</v>
      </c>
      <c r="X817" s="261">
        <f>IFERROR(IF(-SUM(X$20:X816)+X$15&lt;0.000001,0,IF($C817&gt;='H-32A-WP06 - Debt Service'!T$24,'H-32A-WP06 - Debt Service'!T$27/12,0)),"-")</f>
        <v>0</v>
      </c>
      <c r="Y817" s="261">
        <f>IFERROR(IF(-SUM(Y$20:Y816)+Y$15&lt;0.000001,0,IF($C817&gt;='H-32A-WP06 - Debt Service'!#REF!,'H-32A-WP06 - Debt Service'!#REF!/12,0)),"-")</f>
        <v>0</v>
      </c>
      <c r="Z817" s="261">
        <f>IFERROR(IF(-SUM(Z$20:Z816)+Z$15&lt;0.000001,0,IF($C817&gt;='H-32A-WP06 - Debt Service'!S$24,'H-32A-WP06 - Debt Service'!S$27/12,0)),"-")</f>
        <v>0</v>
      </c>
      <c r="AA817" s="261">
        <f>IFERROR(IF(-SUM(AA$20:AA816)+AA$15&lt;0.000001,0,IF($C817&gt;='H-32A-WP06 - Debt Service'!R$24,'H-32A-WP06 - Debt Service'!R$27/12,0)),"-")</f>
        <v>0</v>
      </c>
      <c r="AB817" s="261">
        <f>IFERROR(IF(-SUM(AB$20:AB816)+AB$15&lt;0.000001,0,IF($C817&gt;='H-32A-WP06 - Debt Service'!P$24,'H-32A-WP06 - Debt Service'!P$27/12,0)),"-")</f>
        <v>0</v>
      </c>
      <c r="AC817" s="261">
        <f>IFERROR(IF(-SUM(AC$20:AC816)+AC$15&lt;0.000001,0,IF($C817&gt;='H-32A-WP06 - Debt Service'!#REF!,'H-32A-WP06 - Debt Service'!#REF!/12,0)),"-")</f>
        <v>0</v>
      </c>
      <c r="AD817" s="261">
        <f>IFERROR(IF(-SUM(AD$20:AD816)+AD$15&lt;0.000001,0,IF($C817&gt;='H-32A-WP06 - Debt Service'!#REF!,'H-32A-WP06 - Debt Service'!#REF!/12,0)),"-")</f>
        <v>0</v>
      </c>
      <c r="AE817" s="261">
        <f>IFERROR(IF(-SUM(AE$20:AE816)+AE$15&lt;0.000001,0,IF($C817&gt;='H-32A-WP06 - Debt Service'!#REF!,'H-32A-WP06 - Debt Service'!#REF!/12,0)),"-")</f>
        <v>0</v>
      </c>
      <c r="AF817" s="261">
        <f>IFERROR(IF(-SUM(AF$20:AF816)+AF$15&lt;0.000001,0,IF($C817&gt;='H-32A-WP06 - Debt Service'!#REF!,'H-32A-WP06 - Debt Service'!#REF!/12,0)),"-")</f>
        <v>0</v>
      </c>
      <c r="AH817" s="252">
        <f t="shared" si="52"/>
        <v>2085</v>
      </c>
      <c r="AI817" s="273">
        <f t="shared" si="54"/>
        <v>67724</v>
      </c>
      <c r="AJ817" s="273"/>
      <c r="AK817" s="261" t="str">
        <f>IFERROR(IF(-SUM(AK$20:AK816)+AK$15&lt;0.000001,0,IF($C817&gt;='H-32A-WP06 - Debt Service'!AH$24,'H-32A-WP06 - Debt Service'!AH$27/12,0)),"-")</f>
        <v>-</v>
      </c>
      <c r="AL817" s="261">
        <f>IFERROR(IF(-SUM(AL$20:AL816)+AL$15&lt;0.000001,0,IF($C817&gt;='H-32A-WP06 - Debt Service'!AI$24,'H-32A-WP06 - Debt Service'!AI$27/12,0)),"-")</f>
        <v>0</v>
      </c>
      <c r="AM817" s="261">
        <f>IFERROR(IF(-SUM(AM$20:AM816)+AM$15&lt;0.000001,0,IF($C817&gt;='H-32A-WP06 - Debt Service'!AJ$24,'H-32A-WP06 - Debt Service'!AJ$27/12,0)),"-")</f>
        <v>0</v>
      </c>
      <c r="AN817" s="261">
        <f>IFERROR(IF(-SUM(AN$20:AN816)+AN$15&lt;0.000001,0,IF($C817&gt;='H-32A-WP06 - Debt Service'!AK$24,'H-32A-WP06 - Debt Service'!AK$27/12,0)),"-")</f>
        <v>0</v>
      </c>
      <c r="AO817" s="261">
        <f>IFERROR(IF(-SUM(AO$20:AO816)+AO$15&lt;0.000001,0,IF($C817&gt;='H-32A-WP06 - Debt Service'!AL$24,'H-32A-WP06 - Debt Service'!AL$27/12,0)),"-")</f>
        <v>0</v>
      </c>
      <c r="AP817" s="261">
        <f>IFERROR(IF(-SUM(AP$20:AP816)+AP$15&lt;0.000001,0,IF($C817&gt;='H-32A-WP06 - Debt Service'!AM$24,'H-32A-WP06 - Debt Service'!AM$27/12,0)),"-")</f>
        <v>0</v>
      </c>
      <c r="AQ817" s="261">
        <f>IFERROR(IF(-SUM(AQ$20:AQ816)+AQ$15&lt;0.000001,0,IF($C817&gt;='H-32A-WP06 - Debt Service'!AN$24,'H-32A-WP06 - Debt Service'!AN$27/12,0)),"-")</f>
        <v>0</v>
      </c>
      <c r="AR817" s="261">
        <f>IFERROR(IF(-SUM(AR$20:AR816)+AR$15&lt;0.000001,0,IF($C817&gt;='H-32A-WP06 - Debt Service'!AO$24,'H-32A-WP06 - Debt Service'!AO$27/12,0)),"-")</f>
        <v>0</v>
      </c>
      <c r="AS817" s="261">
        <f>IFERROR(IF(-SUM(AS$20:AS816)+AS$15&lt;0.000001,0,IF($C817&gt;='H-32A-WP06 - Debt Service'!AP$24,'H-32A-WP06 - Debt Service'!AP$27/12,0)),"-")</f>
        <v>0</v>
      </c>
      <c r="AT817" s="261">
        <f>IFERROR(IF(-SUM(AT$20:AT816)+AT$15&lt;0.000001,0,IF($C817&gt;='H-32A-WP06 - Debt Service'!AQ$24,'H-32A-WP06 - Debt Service'!AQ$27/12,0)),"-")</f>
        <v>0</v>
      </c>
    </row>
    <row r="818" spans="2:46" x14ac:dyDescent="0.35">
      <c r="B818" s="252">
        <f t="shared" si="51"/>
        <v>2085</v>
      </c>
      <c r="C818" s="273">
        <f t="shared" si="53"/>
        <v>67754</v>
      </c>
      <c r="D818" s="273"/>
      <c r="E818" s="261">
        <f>IFERROR(IF(-SUM(E$20:E817)+E$15&lt;0.000001,0,IF($C818&gt;='H-32A-WP06 - Debt Service'!C$24,'H-32A-WP06 - Debt Service'!C$27/12,0)),"-")</f>
        <v>0</v>
      </c>
      <c r="F818" s="261">
        <f>IFERROR(IF(-SUM(F$20:F817)+F$15&lt;0.000001,0,IF($C818&gt;='H-32A-WP06 - Debt Service'!D$24,'H-32A-WP06 - Debt Service'!D$27/12,0)),"-")</f>
        <v>0</v>
      </c>
      <c r="G818" s="261">
        <f>IFERROR(IF(-SUM(G$20:G817)+G$15&lt;0.000001,0,IF($C818&gt;='H-32A-WP06 - Debt Service'!E$24,'H-32A-WP06 - Debt Service'!E$27/12,0)),"-")</f>
        <v>0</v>
      </c>
      <c r="H818" s="261">
        <f>IFERROR(IF(-SUM(H$20:H817)+H$15&lt;0.000001,0,IF($C818&gt;='H-32A-WP06 - Debt Service'!F$24,'H-32A-WP06 - Debt Service'!F$27/12,0)),"-")</f>
        <v>0</v>
      </c>
      <c r="I818" s="261">
        <f>IFERROR(IF(-SUM(I$20:I817)+I$15&lt;0.000001,0,IF($C818&gt;='H-32A-WP06 - Debt Service'!G$24,'H-32A-WP06 - Debt Service'!G$27/12,0)),"-")</f>
        <v>0</v>
      </c>
      <c r="J818" s="261">
        <f>IFERROR(IF(-SUM(J$20:J817)+J$15&lt;0.000001,0,IF($C818&gt;='H-32A-WP06 - Debt Service'!H$24,'H-32A-WP06 - Debt Service'!H$27/12,0)),"-")</f>
        <v>0</v>
      </c>
      <c r="K818" s="261">
        <f>IFERROR(IF(-SUM(K$20:K817)+K$15&lt;0.000001,0,IF($C818&gt;='H-32A-WP06 - Debt Service'!I$24,'H-32A-WP06 - Debt Service'!I$27/12,0)),"-")</f>
        <v>0</v>
      </c>
      <c r="L818" s="261">
        <f>IFERROR(IF(-SUM(L$20:L817)+L$15&lt;0.000001,0,IF($C818&gt;='H-32A-WP06 - Debt Service'!J$24,'H-32A-WP06 - Debt Service'!J$27/12,0)),"-")</f>
        <v>0</v>
      </c>
      <c r="M818" s="261">
        <f>IFERROR(IF(-SUM(M$20:M817)+M$15&lt;0.000001,0,IF($C818&gt;='H-32A-WP06 - Debt Service'!K$24,'H-32A-WP06 - Debt Service'!K$27/12,0)),"-")</f>
        <v>0</v>
      </c>
      <c r="N818" s="261"/>
      <c r="O818" s="261"/>
      <c r="P818" s="261">
        <f>IFERROR(IF(-SUM(P$20:P817)+P$15&lt;0.000001,0,IF($C818&gt;='H-32A-WP06 - Debt Service'!M$24,'H-32A-WP06 - Debt Service'!M$27/12,0)),"-")</f>
        <v>0</v>
      </c>
      <c r="Q818" s="261">
        <f>IFERROR(IF(-SUM(Q$20:Q817)+Q$15&lt;0.000001,0,IF($C818&gt;='H-32A-WP06 - Debt Service'!L$24,'H-32A-WP06 - Debt Service'!L$27/12,0)),"-")</f>
        <v>0</v>
      </c>
      <c r="R818" s="261">
        <f>IFERROR(IF(-SUM(R$20:R817)+R$15&lt;0.000001,0,IF($C818&gt;='H-32A-WP06 - Debt Service'!S$24,'H-32A-WP06 - Debt Service'!S$27/12,0)),"-")</f>
        <v>0</v>
      </c>
      <c r="S818" s="261">
        <f>IFERROR(IF(-SUM(S$20:S817)+S$15&lt;0.000001,0,IF($C818&gt;='H-32A-WP06 - Debt Service'!O$24,'H-32A-WP06 - Debt Service'!O$27/12,0)),"-")</f>
        <v>0</v>
      </c>
      <c r="T818" s="261">
        <f>IFERROR(IF(-SUM(T$20:T817)+T$15&lt;0.000001,0,IF($C818&gt;='H-32A-WP06 - Debt Service'!#REF!,'H-32A-WP06 - Debt Service'!#REF!/12,0)),"-")</f>
        <v>0</v>
      </c>
      <c r="U818" s="261">
        <f>IFERROR(IF(-SUM(U$20:U817)+U$15&lt;0.000001,0,IF($C818&gt;='H-32A-WP06 - Debt Service'!T$24,'H-32A-WP06 - Debt Service'!T$27/12,0)),"-")</f>
        <v>0</v>
      </c>
      <c r="V818" s="261">
        <f>IFERROR(IF(-SUM(V$20:V817)+V$15&lt;0.000001,0,IF($C818&gt;='H-32A-WP06 - Debt Service'!N$24,'H-32A-WP06 - Debt Service'!N$27/12,0)),"-")</f>
        <v>0</v>
      </c>
      <c r="W818" s="261">
        <f>IFERROR(IF(-SUM(W$20:W817)+W$15&lt;0.000001,0,IF($C818&gt;='H-32A-WP06 - Debt Service'!Q$24,'H-32A-WP06 - Debt Service'!Q$27/12,0)),"-")</f>
        <v>0</v>
      </c>
      <c r="X818" s="261">
        <f>IFERROR(IF(-SUM(X$20:X817)+X$15&lt;0.000001,0,IF($C818&gt;='H-32A-WP06 - Debt Service'!T$24,'H-32A-WP06 - Debt Service'!T$27/12,0)),"-")</f>
        <v>0</v>
      </c>
      <c r="Y818" s="261">
        <f>IFERROR(IF(-SUM(Y$20:Y817)+Y$15&lt;0.000001,0,IF($C818&gt;='H-32A-WP06 - Debt Service'!#REF!,'H-32A-WP06 - Debt Service'!#REF!/12,0)),"-")</f>
        <v>0</v>
      </c>
      <c r="Z818" s="261">
        <f>IFERROR(IF(-SUM(Z$20:Z817)+Z$15&lt;0.000001,0,IF($C818&gt;='H-32A-WP06 - Debt Service'!S$24,'H-32A-WP06 - Debt Service'!S$27/12,0)),"-")</f>
        <v>0</v>
      </c>
      <c r="AA818" s="261">
        <f>IFERROR(IF(-SUM(AA$20:AA817)+AA$15&lt;0.000001,0,IF($C818&gt;='H-32A-WP06 - Debt Service'!R$24,'H-32A-WP06 - Debt Service'!R$27/12,0)),"-")</f>
        <v>0</v>
      </c>
      <c r="AB818" s="261">
        <f>IFERROR(IF(-SUM(AB$20:AB817)+AB$15&lt;0.000001,0,IF($C818&gt;='H-32A-WP06 - Debt Service'!P$24,'H-32A-WP06 - Debt Service'!P$27/12,0)),"-")</f>
        <v>0</v>
      </c>
      <c r="AC818" s="261">
        <f>IFERROR(IF(-SUM(AC$20:AC817)+AC$15&lt;0.000001,0,IF($C818&gt;='H-32A-WP06 - Debt Service'!#REF!,'H-32A-WP06 - Debt Service'!#REF!/12,0)),"-")</f>
        <v>0</v>
      </c>
      <c r="AD818" s="261">
        <f>IFERROR(IF(-SUM(AD$20:AD817)+AD$15&lt;0.000001,0,IF($C818&gt;='H-32A-WP06 - Debt Service'!#REF!,'H-32A-WP06 - Debt Service'!#REF!/12,0)),"-")</f>
        <v>0</v>
      </c>
      <c r="AE818" s="261">
        <f>IFERROR(IF(-SUM(AE$20:AE817)+AE$15&lt;0.000001,0,IF($C818&gt;='H-32A-WP06 - Debt Service'!#REF!,'H-32A-WP06 - Debt Service'!#REF!/12,0)),"-")</f>
        <v>0</v>
      </c>
      <c r="AF818" s="261">
        <f>IFERROR(IF(-SUM(AF$20:AF817)+AF$15&lt;0.000001,0,IF($C818&gt;='H-32A-WP06 - Debt Service'!#REF!,'H-32A-WP06 - Debt Service'!#REF!/12,0)),"-")</f>
        <v>0</v>
      </c>
      <c r="AH818" s="252">
        <f t="shared" si="52"/>
        <v>2085</v>
      </c>
      <c r="AI818" s="273">
        <f t="shared" si="54"/>
        <v>67754</v>
      </c>
      <c r="AJ818" s="273"/>
      <c r="AK818" s="261" t="str">
        <f>IFERROR(IF(-SUM(AK$20:AK817)+AK$15&lt;0.000001,0,IF($C818&gt;='H-32A-WP06 - Debt Service'!AH$24,'H-32A-WP06 - Debt Service'!AH$27/12,0)),"-")</f>
        <v>-</v>
      </c>
      <c r="AL818" s="261">
        <f>IFERROR(IF(-SUM(AL$20:AL817)+AL$15&lt;0.000001,0,IF($C818&gt;='H-32A-WP06 - Debt Service'!AI$24,'H-32A-WP06 - Debt Service'!AI$27/12,0)),"-")</f>
        <v>0</v>
      </c>
      <c r="AM818" s="261">
        <f>IFERROR(IF(-SUM(AM$20:AM817)+AM$15&lt;0.000001,0,IF($C818&gt;='H-32A-WP06 - Debt Service'!AJ$24,'H-32A-WP06 - Debt Service'!AJ$27/12,0)),"-")</f>
        <v>0</v>
      </c>
      <c r="AN818" s="261">
        <f>IFERROR(IF(-SUM(AN$20:AN817)+AN$15&lt;0.000001,0,IF($C818&gt;='H-32A-WP06 - Debt Service'!AK$24,'H-32A-WP06 - Debt Service'!AK$27/12,0)),"-")</f>
        <v>0</v>
      </c>
      <c r="AO818" s="261">
        <f>IFERROR(IF(-SUM(AO$20:AO817)+AO$15&lt;0.000001,0,IF($C818&gt;='H-32A-WP06 - Debt Service'!AL$24,'H-32A-WP06 - Debt Service'!AL$27/12,0)),"-")</f>
        <v>0</v>
      </c>
      <c r="AP818" s="261">
        <f>IFERROR(IF(-SUM(AP$20:AP817)+AP$15&lt;0.000001,0,IF($C818&gt;='H-32A-WP06 - Debt Service'!AM$24,'H-32A-WP06 - Debt Service'!AM$27/12,0)),"-")</f>
        <v>0</v>
      </c>
      <c r="AQ818" s="261">
        <f>IFERROR(IF(-SUM(AQ$20:AQ817)+AQ$15&lt;0.000001,0,IF($C818&gt;='H-32A-WP06 - Debt Service'!AN$24,'H-32A-WP06 - Debt Service'!AN$27/12,0)),"-")</f>
        <v>0</v>
      </c>
      <c r="AR818" s="261">
        <f>IFERROR(IF(-SUM(AR$20:AR817)+AR$15&lt;0.000001,0,IF($C818&gt;='H-32A-WP06 - Debt Service'!AO$24,'H-32A-WP06 - Debt Service'!AO$27/12,0)),"-")</f>
        <v>0</v>
      </c>
      <c r="AS818" s="261">
        <f>IFERROR(IF(-SUM(AS$20:AS817)+AS$15&lt;0.000001,0,IF($C818&gt;='H-32A-WP06 - Debt Service'!AP$24,'H-32A-WP06 - Debt Service'!AP$27/12,0)),"-")</f>
        <v>0</v>
      </c>
      <c r="AT818" s="261">
        <f>IFERROR(IF(-SUM(AT$20:AT817)+AT$15&lt;0.000001,0,IF($C818&gt;='H-32A-WP06 - Debt Service'!AQ$24,'H-32A-WP06 - Debt Service'!AQ$27/12,0)),"-")</f>
        <v>0</v>
      </c>
    </row>
    <row r="819" spans="2:46" x14ac:dyDescent="0.35">
      <c r="B819" s="252">
        <f t="shared" si="51"/>
        <v>2085</v>
      </c>
      <c r="C819" s="273">
        <f t="shared" si="53"/>
        <v>67785</v>
      </c>
      <c r="D819" s="273"/>
      <c r="E819" s="261">
        <f>IFERROR(IF(-SUM(E$20:E818)+E$15&lt;0.000001,0,IF($C819&gt;='H-32A-WP06 - Debt Service'!C$24,'H-32A-WP06 - Debt Service'!C$27/12,0)),"-")</f>
        <v>0</v>
      </c>
      <c r="F819" s="261">
        <f>IFERROR(IF(-SUM(F$20:F818)+F$15&lt;0.000001,0,IF($C819&gt;='H-32A-WP06 - Debt Service'!D$24,'H-32A-WP06 - Debt Service'!D$27/12,0)),"-")</f>
        <v>0</v>
      </c>
      <c r="G819" s="261">
        <f>IFERROR(IF(-SUM(G$20:G818)+G$15&lt;0.000001,0,IF($C819&gt;='H-32A-WP06 - Debt Service'!E$24,'H-32A-WP06 - Debt Service'!E$27/12,0)),"-")</f>
        <v>0</v>
      </c>
      <c r="H819" s="261">
        <f>IFERROR(IF(-SUM(H$20:H818)+H$15&lt;0.000001,0,IF($C819&gt;='H-32A-WP06 - Debt Service'!F$24,'H-32A-WP06 - Debt Service'!F$27/12,0)),"-")</f>
        <v>0</v>
      </c>
      <c r="I819" s="261">
        <f>IFERROR(IF(-SUM(I$20:I818)+I$15&lt;0.000001,0,IF($C819&gt;='H-32A-WP06 - Debt Service'!G$24,'H-32A-WP06 - Debt Service'!G$27/12,0)),"-")</f>
        <v>0</v>
      </c>
      <c r="J819" s="261">
        <f>IFERROR(IF(-SUM(J$20:J818)+J$15&lt;0.000001,0,IF($C819&gt;='H-32A-WP06 - Debt Service'!H$24,'H-32A-WP06 - Debt Service'!H$27/12,0)),"-")</f>
        <v>0</v>
      </c>
      <c r="K819" s="261">
        <f>IFERROR(IF(-SUM(K$20:K818)+K$15&lt;0.000001,0,IF($C819&gt;='H-32A-WP06 - Debt Service'!I$24,'H-32A-WP06 - Debt Service'!I$27/12,0)),"-")</f>
        <v>0</v>
      </c>
      <c r="L819" s="261">
        <f>IFERROR(IF(-SUM(L$20:L818)+L$15&lt;0.000001,0,IF($C819&gt;='H-32A-WP06 - Debt Service'!J$24,'H-32A-WP06 - Debt Service'!J$27/12,0)),"-")</f>
        <v>0</v>
      </c>
      <c r="M819" s="261">
        <f>IFERROR(IF(-SUM(M$20:M818)+M$15&lt;0.000001,0,IF($C819&gt;='H-32A-WP06 - Debt Service'!K$24,'H-32A-WP06 - Debt Service'!K$27/12,0)),"-")</f>
        <v>0</v>
      </c>
      <c r="N819" s="261"/>
      <c r="O819" s="261"/>
      <c r="P819" s="261">
        <f>IFERROR(IF(-SUM(P$20:P818)+P$15&lt;0.000001,0,IF($C819&gt;='H-32A-WP06 - Debt Service'!M$24,'H-32A-WP06 - Debt Service'!M$27/12,0)),"-")</f>
        <v>0</v>
      </c>
      <c r="Q819" s="261">
        <f>IFERROR(IF(-SUM(Q$20:Q818)+Q$15&lt;0.000001,0,IF($C819&gt;='H-32A-WP06 - Debt Service'!L$24,'H-32A-WP06 - Debt Service'!L$27/12,0)),"-")</f>
        <v>0</v>
      </c>
      <c r="R819" s="261">
        <f>IFERROR(IF(-SUM(R$20:R818)+R$15&lt;0.000001,0,IF($C819&gt;='H-32A-WP06 - Debt Service'!S$24,'H-32A-WP06 - Debt Service'!S$27/12,0)),"-")</f>
        <v>0</v>
      </c>
      <c r="S819" s="261">
        <f>IFERROR(IF(-SUM(S$20:S818)+S$15&lt;0.000001,0,IF($C819&gt;='H-32A-WP06 - Debt Service'!O$24,'H-32A-WP06 - Debt Service'!O$27/12,0)),"-")</f>
        <v>0</v>
      </c>
      <c r="T819" s="261">
        <f>IFERROR(IF(-SUM(T$20:T818)+T$15&lt;0.000001,0,IF($C819&gt;='H-32A-WP06 - Debt Service'!#REF!,'H-32A-WP06 - Debt Service'!#REF!/12,0)),"-")</f>
        <v>0</v>
      </c>
      <c r="U819" s="261">
        <f>IFERROR(IF(-SUM(U$20:U818)+U$15&lt;0.000001,0,IF($C819&gt;='H-32A-WP06 - Debt Service'!T$24,'H-32A-WP06 - Debt Service'!T$27/12,0)),"-")</f>
        <v>0</v>
      </c>
      <c r="V819" s="261">
        <f>IFERROR(IF(-SUM(V$20:V818)+V$15&lt;0.000001,0,IF($C819&gt;='H-32A-WP06 - Debt Service'!N$24,'H-32A-WP06 - Debt Service'!N$27/12,0)),"-")</f>
        <v>0</v>
      </c>
      <c r="W819" s="261">
        <f>IFERROR(IF(-SUM(W$20:W818)+W$15&lt;0.000001,0,IF($C819&gt;='H-32A-WP06 - Debt Service'!Q$24,'H-32A-WP06 - Debt Service'!Q$27/12,0)),"-")</f>
        <v>0</v>
      </c>
      <c r="X819" s="261">
        <f>IFERROR(IF(-SUM(X$20:X818)+X$15&lt;0.000001,0,IF($C819&gt;='H-32A-WP06 - Debt Service'!T$24,'H-32A-WP06 - Debt Service'!T$27/12,0)),"-")</f>
        <v>0</v>
      </c>
      <c r="Y819" s="261">
        <f>IFERROR(IF(-SUM(Y$20:Y818)+Y$15&lt;0.000001,0,IF($C819&gt;='H-32A-WP06 - Debt Service'!#REF!,'H-32A-WP06 - Debt Service'!#REF!/12,0)),"-")</f>
        <v>0</v>
      </c>
      <c r="Z819" s="261">
        <f>IFERROR(IF(-SUM(Z$20:Z818)+Z$15&lt;0.000001,0,IF($C819&gt;='H-32A-WP06 - Debt Service'!S$24,'H-32A-WP06 - Debt Service'!S$27/12,0)),"-")</f>
        <v>0</v>
      </c>
      <c r="AA819" s="261">
        <f>IFERROR(IF(-SUM(AA$20:AA818)+AA$15&lt;0.000001,0,IF($C819&gt;='H-32A-WP06 - Debt Service'!R$24,'H-32A-WP06 - Debt Service'!R$27/12,0)),"-")</f>
        <v>0</v>
      </c>
      <c r="AB819" s="261">
        <f>IFERROR(IF(-SUM(AB$20:AB818)+AB$15&lt;0.000001,0,IF($C819&gt;='H-32A-WP06 - Debt Service'!P$24,'H-32A-WP06 - Debt Service'!P$27/12,0)),"-")</f>
        <v>0</v>
      </c>
      <c r="AC819" s="261">
        <f>IFERROR(IF(-SUM(AC$20:AC818)+AC$15&lt;0.000001,0,IF($C819&gt;='H-32A-WP06 - Debt Service'!#REF!,'H-32A-WP06 - Debt Service'!#REF!/12,0)),"-")</f>
        <v>0</v>
      </c>
      <c r="AD819" s="261">
        <f>IFERROR(IF(-SUM(AD$20:AD818)+AD$15&lt;0.000001,0,IF($C819&gt;='H-32A-WP06 - Debt Service'!#REF!,'H-32A-WP06 - Debt Service'!#REF!/12,0)),"-")</f>
        <v>0</v>
      </c>
      <c r="AE819" s="261">
        <f>IFERROR(IF(-SUM(AE$20:AE818)+AE$15&lt;0.000001,0,IF($C819&gt;='H-32A-WP06 - Debt Service'!#REF!,'H-32A-WP06 - Debt Service'!#REF!/12,0)),"-")</f>
        <v>0</v>
      </c>
      <c r="AF819" s="261">
        <f>IFERROR(IF(-SUM(AF$20:AF818)+AF$15&lt;0.000001,0,IF($C819&gt;='H-32A-WP06 - Debt Service'!#REF!,'H-32A-WP06 - Debt Service'!#REF!/12,0)),"-")</f>
        <v>0</v>
      </c>
      <c r="AH819" s="252">
        <f t="shared" si="52"/>
        <v>2085</v>
      </c>
      <c r="AI819" s="273">
        <f t="shared" si="54"/>
        <v>67785</v>
      </c>
      <c r="AJ819" s="273"/>
      <c r="AK819" s="261" t="str">
        <f>IFERROR(IF(-SUM(AK$20:AK818)+AK$15&lt;0.000001,0,IF($C819&gt;='H-32A-WP06 - Debt Service'!AH$24,'H-32A-WP06 - Debt Service'!AH$27/12,0)),"-")</f>
        <v>-</v>
      </c>
      <c r="AL819" s="261">
        <f>IFERROR(IF(-SUM(AL$20:AL818)+AL$15&lt;0.000001,0,IF($C819&gt;='H-32A-WP06 - Debt Service'!AI$24,'H-32A-WP06 - Debt Service'!AI$27/12,0)),"-")</f>
        <v>0</v>
      </c>
      <c r="AM819" s="261">
        <f>IFERROR(IF(-SUM(AM$20:AM818)+AM$15&lt;0.000001,0,IF($C819&gt;='H-32A-WP06 - Debt Service'!AJ$24,'H-32A-WP06 - Debt Service'!AJ$27/12,0)),"-")</f>
        <v>0</v>
      </c>
      <c r="AN819" s="261">
        <f>IFERROR(IF(-SUM(AN$20:AN818)+AN$15&lt;0.000001,0,IF($C819&gt;='H-32A-WP06 - Debt Service'!AK$24,'H-32A-WP06 - Debt Service'!AK$27/12,0)),"-")</f>
        <v>0</v>
      </c>
      <c r="AO819" s="261">
        <f>IFERROR(IF(-SUM(AO$20:AO818)+AO$15&lt;0.000001,0,IF($C819&gt;='H-32A-WP06 - Debt Service'!AL$24,'H-32A-WP06 - Debt Service'!AL$27/12,0)),"-")</f>
        <v>0</v>
      </c>
      <c r="AP819" s="261">
        <f>IFERROR(IF(-SUM(AP$20:AP818)+AP$15&lt;0.000001,0,IF($C819&gt;='H-32A-WP06 - Debt Service'!AM$24,'H-32A-WP06 - Debt Service'!AM$27/12,0)),"-")</f>
        <v>0</v>
      </c>
      <c r="AQ819" s="261">
        <f>IFERROR(IF(-SUM(AQ$20:AQ818)+AQ$15&lt;0.000001,0,IF($C819&gt;='H-32A-WP06 - Debt Service'!AN$24,'H-32A-WP06 - Debt Service'!AN$27/12,0)),"-")</f>
        <v>0</v>
      </c>
      <c r="AR819" s="261">
        <f>IFERROR(IF(-SUM(AR$20:AR818)+AR$15&lt;0.000001,0,IF($C819&gt;='H-32A-WP06 - Debt Service'!AO$24,'H-32A-WP06 - Debt Service'!AO$27/12,0)),"-")</f>
        <v>0</v>
      </c>
      <c r="AS819" s="261">
        <f>IFERROR(IF(-SUM(AS$20:AS818)+AS$15&lt;0.000001,0,IF($C819&gt;='H-32A-WP06 - Debt Service'!AP$24,'H-32A-WP06 - Debt Service'!AP$27/12,0)),"-")</f>
        <v>0</v>
      </c>
      <c r="AT819" s="261">
        <f>IFERROR(IF(-SUM(AT$20:AT818)+AT$15&lt;0.000001,0,IF($C819&gt;='H-32A-WP06 - Debt Service'!AQ$24,'H-32A-WP06 - Debt Service'!AQ$27/12,0)),"-")</f>
        <v>0</v>
      </c>
    </row>
    <row r="820" spans="2:46" x14ac:dyDescent="0.35">
      <c r="B820" s="252">
        <f t="shared" si="51"/>
        <v>2085</v>
      </c>
      <c r="C820" s="273">
        <f t="shared" si="53"/>
        <v>67816</v>
      </c>
      <c r="D820" s="273"/>
      <c r="E820" s="261">
        <f>IFERROR(IF(-SUM(E$20:E819)+E$15&lt;0.000001,0,IF($C820&gt;='H-32A-WP06 - Debt Service'!C$24,'H-32A-WP06 - Debt Service'!C$27/12,0)),"-")</f>
        <v>0</v>
      </c>
      <c r="F820" s="261">
        <f>IFERROR(IF(-SUM(F$20:F819)+F$15&lt;0.000001,0,IF($C820&gt;='H-32A-WP06 - Debt Service'!D$24,'H-32A-WP06 - Debt Service'!D$27/12,0)),"-")</f>
        <v>0</v>
      </c>
      <c r="G820" s="261">
        <f>IFERROR(IF(-SUM(G$20:G819)+G$15&lt;0.000001,0,IF($C820&gt;='H-32A-WP06 - Debt Service'!E$24,'H-32A-WP06 - Debt Service'!E$27/12,0)),"-")</f>
        <v>0</v>
      </c>
      <c r="H820" s="261">
        <f>IFERROR(IF(-SUM(H$20:H819)+H$15&lt;0.000001,0,IF($C820&gt;='H-32A-WP06 - Debt Service'!F$24,'H-32A-WP06 - Debt Service'!F$27/12,0)),"-")</f>
        <v>0</v>
      </c>
      <c r="I820" s="261">
        <f>IFERROR(IF(-SUM(I$20:I819)+I$15&lt;0.000001,0,IF($C820&gt;='H-32A-WP06 - Debt Service'!G$24,'H-32A-WP06 - Debt Service'!G$27/12,0)),"-")</f>
        <v>0</v>
      </c>
      <c r="J820" s="261">
        <f>IFERROR(IF(-SUM(J$20:J819)+J$15&lt;0.000001,0,IF($C820&gt;='H-32A-WP06 - Debt Service'!H$24,'H-32A-WP06 - Debt Service'!H$27/12,0)),"-")</f>
        <v>0</v>
      </c>
      <c r="K820" s="261">
        <f>IFERROR(IF(-SUM(K$20:K819)+K$15&lt;0.000001,0,IF($C820&gt;='H-32A-WP06 - Debt Service'!I$24,'H-32A-WP06 - Debt Service'!I$27/12,0)),"-")</f>
        <v>0</v>
      </c>
      <c r="L820" s="261">
        <f>IFERROR(IF(-SUM(L$20:L819)+L$15&lt;0.000001,0,IF($C820&gt;='H-32A-WP06 - Debt Service'!J$24,'H-32A-WP06 - Debt Service'!J$27/12,0)),"-")</f>
        <v>0</v>
      </c>
      <c r="M820" s="261">
        <f>IFERROR(IF(-SUM(M$20:M819)+M$15&lt;0.000001,0,IF($C820&gt;='H-32A-WP06 - Debt Service'!K$24,'H-32A-WP06 - Debt Service'!K$27/12,0)),"-")</f>
        <v>0</v>
      </c>
      <c r="N820" s="261"/>
      <c r="O820" s="261"/>
      <c r="P820" s="261">
        <f>IFERROR(IF(-SUM(P$20:P819)+P$15&lt;0.000001,0,IF($C820&gt;='H-32A-WP06 - Debt Service'!M$24,'H-32A-WP06 - Debt Service'!M$27/12,0)),"-")</f>
        <v>0</v>
      </c>
      <c r="Q820" s="261">
        <f>IFERROR(IF(-SUM(Q$20:Q819)+Q$15&lt;0.000001,0,IF($C820&gt;='H-32A-WP06 - Debt Service'!L$24,'H-32A-WP06 - Debt Service'!L$27/12,0)),"-")</f>
        <v>0</v>
      </c>
      <c r="R820" s="261">
        <f>IFERROR(IF(-SUM(R$20:R819)+R$15&lt;0.000001,0,IF($C820&gt;='H-32A-WP06 - Debt Service'!S$24,'H-32A-WP06 - Debt Service'!S$27/12,0)),"-")</f>
        <v>0</v>
      </c>
      <c r="S820" s="261">
        <f>IFERROR(IF(-SUM(S$20:S819)+S$15&lt;0.000001,0,IF($C820&gt;='H-32A-WP06 - Debt Service'!O$24,'H-32A-WP06 - Debt Service'!O$27/12,0)),"-")</f>
        <v>0</v>
      </c>
      <c r="T820" s="261">
        <f>IFERROR(IF(-SUM(T$20:T819)+T$15&lt;0.000001,0,IF($C820&gt;='H-32A-WP06 - Debt Service'!#REF!,'H-32A-WP06 - Debt Service'!#REF!/12,0)),"-")</f>
        <v>0</v>
      </c>
      <c r="U820" s="261">
        <f>IFERROR(IF(-SUM(U$20:U819)+U$15&lt;0.000001,0,IF($C820&gt;='H-32A-WP06 - Debt Service'!T$24,'H-32A-WP06 - Debt Service'!T$27/12,0)),"-")</f>
        <v>0</v>
      </c>
      <c r="V820" s="261">
        <f>IFERROR(IF(-SUM(V$20:V819)+V$15&lt;0.000001,0,IF($C820&gt;='H-32A-WP06 - Debt Service'!N$24,'H-32A-WP06 - Debt Service'!N$27/12,0)),"-")</f>
        <v>0</v>
      </c>
      <c r="W820" s="261">
        <f>IFERROR(IF(-SUM(W$20:W819)+W$15&lt;0.000001,0,IF($C820&gt;='H-32A-WP06 - Debt Service'!Q$24,'H-32A-WP06 - Debt Service'!Q$27/12,0)),"-")</f>
        <v>0</v>
      </c>
      <c r="X820" s="261">
        <f>IFERROR(IF(-SUM(X$20:X819)+X$15&lt;0.000001,0,IF($C820&gt;='H-32A-WP06 - Debt Service'!T$24,'H-32A-WP06 - Debt Service'!T$27/12,0)),"-")</f>
        <v>0</v>
      </c>
      <c r="Y820" s="261">
        <f>IFERROR(IF(-SUM(Y$20:Y819)+Y$15&lt;0.000001,0,IF($C820&gt;='H-32A-WP06 - Debt Service'!#REF!,'H-32A-WP06 - Debt Service'!#REF!/12,0)),"-")</f>
        <v>0</v>
      </c>
      <c r="Z820" s="261">
        <f>IFERROR(IF(-SUM(Z$20:Z819)+Z$15&lt;0.000001,0,IF($C820&gt;='H-32A-WP06 - Debt Service'!S$24,'H-32A-WP06 - Debt Service'!S$27/12,0)),"-")</f>
        <v>0</v>
      </c>
      <c r="AA820" s="261">
        <f>IFERROR(IF(-SUM(AA$20:AA819)+AA$15&lt;0.000001,0,IF($C820&gt;='H-32A-WP06 - Debt Service'!R$24,'H-32A-WP06 - Debt Service'!R$27/12,0)),"-")</f>
        <v>0</v>
      </c>
      <c r="AB820" s="261">
        <f>IFERROR(IF(-SUM(AB$20:AB819)+AB$15&lt;0.000001,0,IF($C820&gt;='H-32A-WP06 - Debt Service'!P$24,'H-32A-WP06 - Debt Service'!P$27/12,0)),"-")</f>
        <v>0</v>
      </c>
      <c r="AC820" s="261">
        <f>IFERROR(IF(-SUM(AC$20:AC819)+AC$15&lt;0.000001,0,IF($C820&gt;='H-32A-WP06 - Debt Service'!#REF!,'H-32A-WP06 - Debt Service'!#REF!/12,0)),"-")</f>
        <v>0</v>
      </c>
      <c r="AD820" s="261">
        <f>IFERROR(IF(-SUM(AD$20:AD819)+AD$15&lt;0.000001,0,IF($C820&gt;='H-32A-WP06 - Debt Service'!#REF!,'H-32A-WP06 - Debt Service'!#REF!/12,0)),"-")</f>
        <v>0</v>
      </c>
      <c r="AE820" s="261">
        <f>IFERROR(IF(-SUM(AE$20:AE819)+AE$15&lt;0.000001,0,IF($C820&gt;='H-32A-WP06 - Debt Service'!#REF!,'H-32A-WP06 - Debt Service'!#REF!/12,0)),"-")</f>
        <v>0</v>
      </c>
      <c r="AF820" s="261">
        <f>IFERROR(IF(-SUM(AF$20:AF819)+AF$15&lt;0.000001,0,IF($C820&gt;='H-32A-WP06 - Debt Service'!#REF!,'H-32A-WP06 - Debt Service'!#REF!/12,0)),"-")</f>
        <v>0</v>
      </c>
      <c r="AH820" s="252">
        <f t="shared" si="52"/>
        <v>2085</v>
      </c>
      <c r="AI820" s="273">
        <f t="shared" si="54"/>
        <v>67816</v>
      </c>
      <c r="AJ820" s="273"/>
      <c r="AK820" s="261" t="str">
        <f>IFERROR(IF(-SUM(AK$20:AK819)+AK$15&lt;0.000001,0,IF($C820&gt;='H-32A-WP06 - Debt Service'!AH$24,'H-32A-WP06 - Debt Service'!AH$27/12,0)),"-")</f>
        <v>-</v>
      </c>
      <c r="AL820" s="261">
        <f>IFERROR(IF(-SUM(AL$20:AL819)+AL$15&lt;0.000001,0,IF($C820&gt;='H-32A-WP06 - Debt Service'!AI$24,'H-32A-WP06 - Debt Service'!AI$27/12,0)),"-")</f>
        <v>0</v>
      </c>
      <c r="AM820" s="261">
        <f>IFERROR(IF(-SUM(AM$20:AM819)+AM$15&lt;0.000001,0,IF($C820&gt;='H-32A-WP06 - Debt Service'!AJ$24,'H-32A-WP06 - Debt Service'!AJ$27/12,0)),"-")</f>
        <v>0</v>
      </c>
      <c r="AN820" s="261">
        <f>IFERROR(IF(-SUM(AN$20:AN819)+AN$15&lt;0.000001,0,IF($C820&gt;='H-32A-WP06 - Debt Service'!AK$24,'H-32A-WP06 - Debt Service'!AK$27/12,0)),"-")</f>
        <v>0</v>
      </c>
      <c r="AO820" s="261">
        <f>IFERROR(IF(-SUM(AO$20:AO819)+AO$15&lt;0.000001,0,IF($C820&gt;='H-32A-WP06 - Debt Service'!AL$24,'H-32A-WP06 - Debt Service'!AL$27/12,0)),"-")</f>
        <v>0</v>
      </c>
      <c r="AP820" s="261">
        <f>IFERROR(IF(-SUM(AP$20:AP819)+AP$15&lt;0.000001,0,IF($C820&gt;='H-32A-WP06 - Debt Service'!AM$24,'H-32A-WP06 - Debt Service'!AM$27/12,0)),"-")</f>
        <v>0</v>
      </c>
      <c r="AQ820" s="261">
        <f>IFERROR(IF(-SUM(AQ$20:AQ819)+AQ$15&lt;0.000001,0,IF($C820&gt;='H-32A-WP06 - Debt Service'!AN$24,'H-32A-WP06 - Debt Service'!AN$27/12,0)),"-")</f>
        <v>0</v>
      </c>
      <c r="AR820" s="261">
        <f>IFERROR(IF(-SUM(AR$20:AR819)+AR$15&lt;0.000001,0,IF($C820&gt;='H-32A-WP06 - Debt Service'!AO$24,'H-32A-WP06 - Debt Service'!AO$27/12,0)),"-")</f>
        <v>0</v>
      </c>
      <c r="AS820" s="261">
        <f>IFERROR(IF(-SUM(AS$20:AS819)+AS$15&lt;0.000001,0,IF($C820&gt;='H-32A-WP06 - Debt Service'!AP$24,'H-32A-WP06 - Debt Service'!AP$27/12,0)),"-")</f>
        <v>0</v>
      </c>
      <c r="AT820" s="261">
        <f>IFERROR(IF(-SUM(AT$20:AT819)+AT$15&lt;0.000001,0,IF($C820&gt;='H-32A-WP06 - Debt Service'!AQ$24,'H-32A-WP06 - Debt Service'!AQ$27/12,0)),"-")</f>
        <v>0</v>
      </c>
    </row>
    <row r="821" spans="2:46" x14ac:dyDescent="0.35">
      <c r="B821" s="252">
        <f t="shared" si="51"/>
        <v>2085</v>
      </c>
      <c r="C821" s="273">
        <f t="shared" si="53"/>
        <v>67846</v>
      </c>
      <c r="D821" s="273"/>
      <c r="E821" s="261">
        <f>IFERROR(IF(-SUM(E$20:E820)+E$15&lt;0.000001,0,IF($C821&gt;='H-32A-WP06 - Debt Service'!C$24,'H-32A-WP06 - Debt Service'!C$27/12,0)),"-")</f>
        <v>0</v>
      </c>
      <c r="F821" s="261">
        <f>IFERROR(IF(-SUM(F$20:F820)+F$15&lt;0.000001,0,IF($C821&gt;='H-32A-WP06 - Debt Service'!D$24,'H-32A-WP06 - Debt Service'!D$27/12,0)),"-")</f>
        <v>0</v>
      </c>
      <c r="G821" s="261">
        <f>IFERROR(IF(-SUM(G$20:G820)+G$15&lt;0.000001,0,IF($C821&gt;='H-32A-WP06 - Debt Service'!E$24,'H-32A-WP06 - Debt Service'!E$27/12,0)),"-")</f>
        <v>0</v>
      </c>
      <c r="H821" s="261">
        <f>IFERROR(IF(-SUM(H$20:H820)+H$15&lt;0.000001,0,IF($C821&gt;='H-32A-WP06 - Debt Service'!F$24,'H-32A-WP06 - Debt Service'!F$27/12,0)),"-")</f>
        <v>0</v>
      </c>
      <c r="I821" s="261">
        <f>IFERROR(IF(-SUM(I$20:I820)+I$15&lt;0.000001,0,IF($C821&gt;='H-32A-WP06 - Debt Service'!G$24,'H-32A-WP06 - Debt Service'!G$27/12,0)),"-")</f>
        <v>0</v>
      </c>
      <c r="J821" s="261">
        <f>IFERROR(IF(-SUM(J$20:J820)+J$15&lt;0.000001,0,IF($C821&gt;='H-32A-WP06 - Debt Service'!H$24,'H-32A-WP06 - Debt Service'!H$27/12,0)),"-")</f>
        <v>0</v>
      </c>
      <c r="K821" s="261">
        <f>IFERROR(IF(-SUM(K$20:K820)+K$15&lt;0.000001,0,IF($C821&gt;='H-32A-WP06 - Debt Service'!I$24,'H-32A-WP06 - Debt Service'!I$27/12,0)),"-")</f>
        <v>0</v>
      </c>
      <c r="L821" s="261">
        <f>IFERROR(IF(-SUM(L$20:L820)+L$15&lt;0.000001,0,IF($C821&gt;='H-32A-WP06 - Debt Service'!J$24,'H-32A-WP06 - Debt Service'!J$27/12,0)),"-")</f>
        <v>0</v>
      </c>
      <c r="M821" s="261">
        <f>IFERROR(IF(-SUM(M$20:M820)+M$15&lt;0.000001,0,IF($C821&gt;='H-32A-WP06 - Debt Service'!K$24,'H-32A-WP06 - Debt Service'!K$27/12,0)),"-")</f>
        <v>0</v>
      </c>
      <c r="N821" s="261"/>
      <c r="O821" s="261"/>
      <c r="P821" s="261">
        <f>IFERROR(IF(-SUM(P$20:P820)+P$15&lt;0.000001,0,IF($C821&gt;='H-32A-WP06 - Debt Service'!M$24,'H-32A-WP06 - Debt Service'!M$27/12,0)),"-")</f>
        <v>0</v>
      </c>
      <c r="Q821" s="261">
        <f>IFERROR(IF(-SUM(Q$20:Q820)+Q$15&lt;0.000001,0,IF($C821&gt;='H-32A-WP06 - Debt Service'!L$24,'H-32A-WP06 - Debt Service'!L$27/12,0)),"-")</f>
        <v>0</v>
      </c>
      <c r="R821" s="261">
        <f>IFERROR(IF(-SUM(R$20:R820)+R$15&lt;0.000001,0,IF($C821&gt;='H-32A-WP06 - Debt Service'!S$24,'H-32A-WP06 - Debt Service'!S$27/12,0)),"-")</f>
        <v>0</v>
      </c>
      <c r="S821" s="261">
        <f>IFERROR(IF(-SUM(S$20:S820)+S$15&lt;0.000001,0,IF($C821&gt;='H-32A-WP06 - Debt Service'!O$24,'H-32A-WP06 - Debt Service'!O$27/12,0)),"-")</f>
        <v>0</v>
      </c>
      <c r="T821" s="261">
        <f>IFERROR(IF(-SUM(T$20:T820)+T$15&lt;0.000001,0,IF($C821&gt;='H-32A-WP06 - Debt Service'!#REF!,'H-32A-WP06 - Debt Service'!#REF!/12,0)),"-")</f>
        <v>0</v>
      </c>
      <c r="U821" s="261">
        <f>IFERROR(IF(-SUM(U$20:U820)+U$15&lt;0.000001,0,IF($C821&gt;='H-32A-WP06 - Debt Service'!T$24,'H-32A-WP06 - Debt Service'!T$27/12,0)),"-")</f>
        <v>0</v>
      </c>
      <c r="V821" s="261">
        <f>IFERROR(IF(-SUM(V$20:V820)+V$15&lt;0.000001,0,IF($C821&gt;='H-32A-WP06 - Debt Service'!N$24,'H-32A-WP06 - Debt Service'!N$27/12,0)),"-")</f>
        <v>0</v>
      </c>
      <c r="W821" s="261">
        <f>IFERROR(IF(-SUM(W$20:W820)+W$15&lt;0.000001,0,IF($C821&gt;='H-32A-WP06 - Debt Service'!Q$24,'H-32A-WP06 - Debt Service'!Q$27/12,0)),"-")</f>
        <v>0</v>
      </c>
      <c r="X821" s="261">
        <f>IFERROR(IF(-SUM(X$20:X820)+X$15&lt;0.000001,0,IF($C821&gt;='H-32A-WP06 - Debt Service'!T$24,'H-32A-WP06 - Debt Service'!T$27/12,0)),"-")</f>
        <v>0</v>
      </c>
      <c r="Y821" s="261">
        <f>IFERROR(IF(-SUM(Y$20:Y820)+Y$15&lt;0.000001,0,IF($C821&gt;='H-32A-WP06 - Debt Service'!#REF!,'H-32A-WP06 - Debt Service'!#REF!/12,0)),"-")</f>
        <v>0</v>
      </c>
      <c r="Z821" s="261">
        <f>IFERROR(IF(-SUM(Z$20:Z820)+Z$15&lt;0.000001,0,IF($C821&gt;='H-32A-WP06 - Debt Service'!S$24,'H-32A-WP06 - Debt Service'!S$27/12,0)),"-")</f>
        <v>0</v>
      </c>
      <c r="AA821" s="261">
        <f>IFERROR(IF(-SUM(AA$20:AA820)+AA$15&lt;0.000001,0,IF($C821&gt;='H-32A-WP06 - Debt Service'!R$24,'H-32A-WP06 - Debt Service'!R$27/12,0)),"-")</f>
        <v>0</v>
      </c>
      <c r="AB821" s="261">
        <f>IFERROR(IF(-SUM(AB$20:AB820)+AB$15&lt;0.000001,0,IF($C821&gt;='H-32A-WP06 - Debt Service'!P$24,'H-32A-WP06 - Debt Service'!P$27/12,0)),"-")</f>
        <v>0</v>
      </c>
      <c r="AC821" s="261">
        <f>IFERROR(IF(-SUM(AC$20:AC820)+AC$15&lt;0.000001,0,IF($C821&gt;='H-32A-WP06 - Debt Service'!#REF!,'H-32A-WP06 - Debt Service'!#REF!/12,0)),"-")</f>
        <v>0</v>
      </c>
      <c r="AD821" s="261">
        <f>IFERROR(IF(-SUM(AD$20:AD820)+AD$15&lt;0.000001,0,IF($C821&gt;='H-32A-WP06 - Debt Service'!#REF!,'H-32A-WP06 - Debt Service'!#REF!/12,0)),"-")</f>
        <v>0</v>
      </c>
      <c r="AE821" s="261">
        <f>IFERROR(IF(-SUM(AE$20:AE820)+AE$15&lt;0.000001,0,IF($C821&gt;='H-32A-WP06 - Debt Service'!#REF!,'H-32A-WP06 - Debt Service'!#REF!/12,0)),"-")</f>
        <v>0</v>
      </c>
      <c r="AF821" s="261">
        <f>IFERROR(IF(-SUM(AF$20:AF820)+AF$15&lt;0.000001,0,IF($C821&gt;='H-32A-WP06 - Debt Service'!#REF!,'H-32A-WP06 - Debt Service'!#REF!/12,0)),"-")</f>
        <v>0</v>
      </c>
      <c r="AH821" s="252">
        <f t="shared" si="52"/>
        <v>2085</v>
      </c>
      <c r="AI821" s="273">
        <f t="shared" si="54"/>
        <v>67846</v>
      </c>
      <c r="AJ821" s="273"/>
      <c r="AK821" s="261" t="str">
        <f>IFERROR(IF(-SUM(AK$20:AK820)+AK$15&lt;0.000001,0,IF($C821&gt;='H-32A-WP06 - Debt Service'!AH$24,'H-32A-WP06 - Debt Service'!AH$27/12,0)),"-")</f>
        <v>-</v>
      </c>
      <c r="AL821" s="261">
        <f>IFERROR(IF(-SUM(AL$20:AL820)+AL$15&lt;0.000001,0,IF($C821&gt;='H-32A-WP06 - Debt Service'!AI$24,'H-32A-WP06 - Debt Service'!AI$27/12,0)),"-")</f>
        <v>0</v>
      </c>
      <c r="AM821" s="261">
        <f>IFERROR(IF(-SUM(AM$20:AM820)+AM$15&lt;0.000001,0,IF($C821&gt;='H-32A-WP06 - Debt Service'!AJ$24,'H-32A-WP06 - Debt Service'!AJ$27/12,0)),"-")</f>
        <v>0</v>
      </c>
      <c r="AN821" s="261">
        <f>IFERROR(IF(-SUM(AN$20:AN820)+AN$15&lt;0.000001,0,IF($C821&gt;='H-32A-WP06 - Debt Service'!AK$24,'H-32A-WP06 - Debt Service'!AK$27/12,0)),"-")</f>
        <v>0</v>
      </c>
      <c r="AO821" s="261">
        <f>IFERROR(IF(-SUM(AO$20:AO820)+AO$15&lt;0.000001,0,IF($C821&gt;='H-32A-WP06 - Debt Service'!AL$24,'H-32A-WP06 - Debt Service'!AL$27/12,0)),"-")</f>
        <v>0</v>
      </c>
      <c r="AP821" s="261">
        <f>IFERROR(IF(-SUM(AP$20:AP820)+AP$15&lt;0.000001,0,IF($C821&gt;='H-32A-WP06 - Debt Service'!AM$24,'H-32A-WP06 - Debt Service'!AM$27/12,0)),"-")</f>
        <v>0</v>
      </c>
      <c r="AQ821" s="261">
        <f>IFERROR(IF(-SUM(AQ$20:AQ820)+AQ$15&lt;0.000001,0,IF($C821&gt;='H-32A-WP06 - Debt Service'!AN$24,'H-32A-WP06 - Debt Service'!AN$27/12,0)),"-")</f>
        <v>0</v>
      </c>
      <c r="AR821" s="261">
        <f>IFERROR(IF(-SUM(AR$20:AR820)+AR$15&lt;0.000001,0,IF($C821&gt;='H-32A-WP06 - Debt Service'!AO$24,'H-32A-WP06 - Debt Service'!AO$27/12,0)),"-")</f>
        <v>0</v>
      </c>
      <c r="AS821" s="261">
        <f>IFERROR(IF(-SUM(AS$20:AS820)+AS$15&lt;0.000001,0,IF($C821&gt;='H-32A-WP06 - Debt Service'!AP$24,'H-32A-WP06 - Debt Service'!AP$27/12,0)),"-")</f>
        <v>0</v>
      </c>
      <c r="AT821" s="261">
        <f>IFERROR(IF(-SUM(AT$20:AT820)+AT$15&lt;0.000001,0,IF($C821&gt;='H-32A-WP06 - Debt Service'!AQ$24,'H-32A-WP06 - Debt Service'!AQ$27/12,0)),"-")</f>
        <v>0</v>
      </c>
    </row>
    <row r="822" spans="2:46" x14ac:dyDescent="0.35">
      <c r="B822" s="252">
        <f t="shared" si="51"/>
        <v>2085</v>
      </c>
      <c r="C822" s="273">
        <f t="shared" si="53"/>
        <v>67877</v>
      </c>
      <c r="D822" s="273"/>
      <c r="E822" s="261">
        <f>IFERROR(IF(-SUM(E$20:E821)+E$15&lt;0.000001,0,IF($C822&gt;='H-32A-WP06 - Debt Service'!C$24,'H-32A-WP06 - Debt Service'!C$27/12,0)),"-")</f>
        <v>0</v>
      </c>
      <c r="F822" s="261">
        <f>IFERROR(IF(-SUM(F$20:F821)+F$15&lt;0.000001,0,IF($C822&gt;='H-32A-WP06 - Debt Service'!D$24,'H-32A-WP06 - Debt Service'!D$27/12,0)),"-")</f>
        <v>0</v>
      </c>
      <c r="G822" s="261">
        <f>IFERROR(IF(-SUM(G$20:G821)+G$15&lt;0.000001,0,IF($C822&gt;='H-32A-WP06 - Debt Service'!E$24,'H-32A-WP06 - Debt Service'!E$27/12,0)),"-")</f>
        <v>0</v>
      </c>
      <c r="H822" s="261">
        <f>IFERROR(IF(-SUM(H$20:H821)+H$15&lt;0.000001,0,IF($C822&gt;='H-32A-WP06 - Debt Service'!F$24,'H-32A-WP06 - Debt Service'!F$27/12,0)),"-")</f>
        <v>0</v>
      </c>
      <c r="I822" s="261">
        <f>IFERROR(IF(-SUM(I$20:I821)+I$15&lt;0.000001,0,IF($C822&gt;='H-32A-WP06 - Debt Service'!G$24,'H-32A-WP06 - Debt Service'!G$27/12,0)),"-")</f>
        <v>0</v>
      </c>
      <c r="J822" s="261">
        <f>IFERROR(IF(-SUM(J$20:J821)+J$15&lt;0.000001,0,IF($C822&gt;='H-32A-WP06 - Debt Service'!H$24,'H-32A-WP06 - Debt Service'!H$27/12,0)),"-")</f>
        <v>0</v>
      </c>
      <c r="K822" s="261">
        <f>IFERROR(IF(-SUM(K$20:K821)+K$15&lt;0.000001,0,IF($C822&gt;='H-32A-WP06 - Debt Service'!I$24,'H-32A-WP06 - Debt Service'!I$27/12,0)),"-")</f>
        <v>0</v>
      </c>
      <c r="L822" s="261">
        <f>IFERROR(IF(-SUM(L$20:L821)+L$15&lt;0.000001,0,IF($C822&gt;='H-32A-WP06 - Debt Service'!J$24,'H-32A-WP06 - Debt Service'!J$27/12,0)),"-")</f>
        <v>0</v>
      </c>
      <c r="M822" s="261">
        <f>IFERROR(IF(-SUM(M$20:M821)+M$15&lt;0.000001,0,IF($C822&gt;='H-32A-WP06 - Debt Service'!K$24,'H-32A-WP06 - Debt Service'!K$27/12,0)),"-")</f>
        <v>0</v>
      </c>
      <c r="N822" s="261"/>
      <c r="O822" s="261"/>
      <c r="P822" s="261">
        <f>IFERROR(IF(-SUM(P$20:P821)+P$15&lt;0.000001,0,IF($C822&gt;='H-32A-WP06 - Debt Service'!M$24,'H-32A-WP06 - Debt Service'!M$27/12,0)),"-")</f>
        <v>0</v>
      </c>
      <c r="Q822" s="261">
        <f>IFERROR(IF(-SUM(Q$20:Q821)+Q$15&lt;0.000001,0,IF($C822&gt;='H-32A-WP06 - Debt Service'!L$24,'H-32A-WP06 - Debt Service'!L$27/12,0)),"-")</f>
        <v>0</v>
      </c>
      <c r="R822" s="261">
        <f>IFERROR(IF(-SUM(R$20:R821)+R$15&lt;0.000001,0,IF($C822&gt;='H-32A-WP06 - Debt Service'!S$24,'H-32A-WP06 - Debt Service'!S$27/12,0)),"-")</f>
        <v>0</v>
      </c>
      <c r="S822" s="261">
        <f>IFERROR(IF(-SUM(S$20:S821)+S$15&lt;0.000001,0,IF($C822&gt;='H-32A-WP06 - Debt Service'!O$24,'H-32A-WP06 - Debt Service'!O$27/12,0)),"-")</f>
        <v>0</v>
      </c>
      <c r="T822" s="261">
        <f>IFERROR(IF(-SUM(T$20:T821)+T$15&lt;0.000001,0,IF($C822&gt;='H-32A-WP06 - Debt Service'!#REF!,'H-32A-WP06 - Debt Service'!#REF!/12,0)),"-")</f>
        <v>0</v>
      </c>
      <c r="U822" s="261">
        <f>IFERROR(IF(-SUM(U$20:U821)+U$15&lt;0.000001,0,IF($C822&gt;='H-32A-WP06 - Debt Service'!T$24,'H-32A-WP06 - Debt Service'!T$27/12,0)),"-")</f>
        <v>0</v>
      </c>
      <c r="V822" s="261">
        <f>IFERROR(IF(-SUM(V$20:V821)+V$15&lt;0.000001,0,IF($C822&gt;='H-32A-WP06 - Debt Service'!N$24,'H-32A-WP06 - Debt Service'!N$27/12,0)),"-")</f>
        <v>0</v>
      </c>
      <c r="W822" s="261">
        <f>IFERROR(IF(-SUM(W$20:W821)+W$15&lt;0.000001,0,IF($C822&gt;='H-32A-WP06 - Debt Service'!Q$24,'H-32A-WP06 - Debt Service'!Q$27/12,0)),"-")</f>
        <v>0</v>
      </c>
      <c r="X822" s="261">
        <f>IFERROR(IF(-SUM(X$20:X821)+X$15&lt;0.000001,0,IF($C822&gt;='H-32A-WP06 - Debt Service'!T$24,'H-32A-WP06 - Debt Service'!T$27/12,0)),"-")</f>
        <v>0</v>
      </c>
      <c r="Y822" s="261">
        <f>IFERROR(IF(-SUM(Y$20:Y821)+Y$15&lt;0.000001,0,IF($C822&gt;='H-32A-WP06 - Debt Service'!#REF!,'H-32A-WP06 - Debt Service'!#REF!/12,0)),"-")</f>
        <v>0</v>
      </c>
      <c r="Z822" s="261">
        <f>IFERROR(IF(-SUM(Z$20:Z821)+Z$15&lt;0.000001,0,IF($C822&gt;='H-32A-WP06 - Debt Service'!S$24,'H-32A-WP06 - Debt Service'!S$27/12,0)),"-")</f>
        <v>0</v>
      </c>
      <c r="AA822" s="261">
        <f>IFERROR(IF(-SUM(AA$20:AA821)+AA$15&lt;0.000001,0,IF($C822&gt;='H-32A-WP06 - Debt Service'!R$24,'H-32A-WP06 - Debt Service'!R$27/12,0)),"-")</f>
        <v>0</v>
      </c>
      <c r="AB822" s="261">
        <f>IFERROR(IF(-SUM(AB$20:AB821)+AB$15&lt;0.000001,0,IF($C822&gt;='H-32A-WP06 - Debt Service'!P$24,'H-32A-WP06 - Debt Service'!P$27/12,0)),"-")</f>
        <v>0</v>
      </c>
      <c r="AC822" s="261">
        <f>IFERROR(IF(-SUM(AC$20:AC821)+AC$15&lt;0.000001,0,IF($C822&gt;='H-32A-WP06 - Debt Service'!#REF!,'H-32A-WP06 - Debt Service'!#REF!/12,0)),"-")</f>
        <v>0</v>
      </c>
      <c r="AD822" s="261">
        <f>IFERROR(IF(-SUM(AD$20:AD821)+AD$15&lt;0.000001,0,IF($C822&gt;='H-32A-WP06 - Debt Service'!#REF!,'H-32A-WP06 - Debt Service'!#REF!/12,0)),"-")</f>
        <v>0</v>
      </c>
      <c r="AE822" s="261">
        <f>IFERROR(IF(-SUM(AE$20:AE821)+AE$15&lt;0.000001,0,IF($C822&gt;='H-32A-WP06 - Debt Service'!#REF!,'H-32A-WP06 - Debt Service'!#REF!/12,0)),"-")</f>
        <v>0</v>
      </c>
      <c r="AF822" s="261">
        <f>IFERROR(IF(-SUM(AF$20:AF821)+AF$15&lt;0.000001,0,IF($C822&gt;='H-32A-WP06 - Debt Service'!#REF!,'H-32A-WP06 - Debt Service'!#REF!/12,0)),"-")</f>
        <v>0</v>
      </c>
      <c r="AH822" s="252">
        <f t="shared" si="52"/>
        <v>2085</v>
      </c>
      <c r="AI822" s="273">
        <f t="shared" si="54"/>
        <v>67877</v>
      </c>
      <c r="AJ822" s="273"/>
      <c r="AK822" s="261" t="str">
        <f>IFERROR(IF(-SUM(AK$20:AK821)+AK$15&lt;0.000001,0,IF($C822&gt;='H-32A-WP06 - Debt Service'!AH$24,'H-32A-WP06 - Debt Service'!AH$27/12,0)),"-")</f>
        <v>-</v>
      </c>
      <c r="AL822" s="261">
        <f>IFERROR(IF(-SUM(AL$20:AL821)+AL$15&lt;0.000001,0,IF($C822&gt;='H-32A-WP06 - Debt Service'!AI$24,'H-32A-WP06 - Debt Service'!AI$27/12,0)),"-")</f>
        <v>0</v>
      </c>
      <c r="AM822" s="261">
        <f>IFERROR(IF(-SUM(AM$20:AM821)+AM$15&lt;0.000001,0,IF($C822&gt;='H-32A-WP06 - Debt Service'!AJ$24,'H-32A-WP06 - Debt Service'!AJ$27/12,0)),"-")</f>
        <v>0</v>
      </c>
      <c r="AN822" s="261">
        <f>IFERROR(IF(-SUM(AN$20:AN821)+AN$15&lt;0.000001,0,IF($C822&gt;='H-32A-WP06 - Debt Service'!AK$24,'H-32A-WP06 - Debt Service'!AK$27/12,0)),"-")</f>
        <v>0</v>
      </c>
      <c r="AO822" s="261">
        <f>IFERROR(IF(-SUM(AO$20:AO821)+AO$15&lt;0.000001,0,IF($C822&gt;='H-32A-WP06 - Debt Service'!AL$24,'H-32A-WP06 - Debt Service'!AL$27/12,0)),"-")</f>
        <v>0</v>
      </c>
      <c r="AP822" s="261">
        <f>IFERROR(IF(-SUM(AP$20:AP821)+AP$15&lt;0.000001,0,IF($C822&gt;='H-32A-WP06 - Debt Service'!AM$24,'H-32A-WP06 - Debt Service'!AM$27/12,0)),"-")</f>
        <v>0</v>
      </c>
      <c r="AQ822" s="261">
        <f>IFERROR(IF(-SUM(AQ$20:AQ821)+AQ$15&lt;0.000001,0,IF($C822&gt;='H-32A-WP06 - Debt Service'!AN$24,'H-32A-WP06 - Debt Service'!AN$27/12,0)),"-")</f>
        <v>0</v>
      </c>
      <c r="AR822" s="261">
        <f>IFERROR(IF(-SUM(AR$20:AR821)+AR$15&lt;0.000001,0,IF($C822&gt;='H-32A-WP06 - Debt Service'!AO$24,'H-32A-WP06 - Debt Service'!AO$27/12,0)),"-")</f>
        <v>0</v>
      </c>
      <c r="AS822" s="261">
        <f>IFERROR(IF(-SUM(AS$20:AS821)+AS$15&lt;0.000001,0,IF($C822&gt;='H-32A-WP06 - Debt Service'!AP$24,'H-32A-WP06 - Debt Service'!AP$27/12,0)),"-")</f>
        <v>0</v>
      </c>
      <c r="AT822" s="261">
        <f>IFERROR(IF(-SUM(AT$20:AT821)+AT$15&lt;0.000001,0,IF($C822&gt;='H-32A-WP06 - Debt Service'!AQ$24,'H-32A-WP06 - Debt Service'!AQ$27/12,0)),"-")</f>
        <v>0</v>
      </c>
    </row>
    <row r="823" spans="2:46" x14ac:dyDescent="0.35">
      <c r="B823" s="252">
        <f t="shared" si="51"/>
        <v>2085</v>
      </c>
      <c r="C823" s="273">
        <f t="shared" si="53"/>
        <v>67907</v>
      </c>
      <c r="D823" s="273"/>
      <c r="E823" s="261">
        <f>IFERROR(IF(-SUM(E$20:E822)+E$15&lt;0.000001,0,IF($C823&gt;='H-32A-WP06 - Debt Service'!C$24,'H-32A-WP06 - Debt Service'!C$27/12,0)),"-")</f>
        <v>0</v>
      </c>
      <c r="F823" s="261">
        <f>IFERROR(IF(-SUM(F$20:F822)+F$15&lt;0.000001,0,IF($C823&gt;='H-32A-WP06 - Debt Service'!D$24,'H-32A-WP06 - Debt Service'!D$27/12,0)),"-")</f>
        <v>0</v>
      </c>
      <c r="G823" s="261">
        <f>IFERROR(IF(-SUM(G$20:G822)+G$15&lt;0.000001,0,IF($C823&gt;='H-32A-WP06 - Debt Service'!E$24,'H-32A-WP06 - Debt Service'!E$27/12,0)),"-")</f>
        <v>0</v>
      </c>
      <c r="H823" s="261">
        <f>IFERROR(IF(-SUM(H$20:H822)+H$15&lt;0.000001,0,IF($C823&gt;='H-32A-WP06 - Debt Service'!F$24,'H-32A-WP06 - Debt Service'!F$27/12,0)),"-")</f>
        <v>0</v>
      </c>
      <c r="I823" s="261">
        <f>IFERROR(IF(-SUM(I$20:I822)+I$15&lt;0.000001,0,IF($C823&gt;='H-32A-WP06 - Debt Service'!G$24,'H-32A-WP06 - Debt Service'!G$27/12,0)),"-")</f>
        <v>0</v>
      </c>
      <c r="J823" s="261">
        <f>IFERROR(IF(-SUM(J$20:J822)+J$15&lt;0.000001,0,IF($C823&gt;='H-32A-WP06 - Debt Service'!H$24,'H-32A-WP06 - Debt Service'!H$27/12,0)),"-")</f>
        <v>0</v>
      </c>
      <c r="K823" s="261">
        <f>IFERROR(IF(-SUM(K$20:K822)+K$15&lt;0.000001,0,IF($C823&gt;='H-32A-WP06 - Debt Service'!I$24,'H-32A-WP06 - Debt Service'!I$27/12,0)),"-")</f>
        <v>0</v>
      </c>
      <c r="L823" s="261">
        <f>IFERROR(IF(-SUM(L$20:L822)+L$15&lt;0.000001,0,IF($C823&gt;='H-32A-WP06 - Debt Service'!J$24,'H-32A-WP06 - Debt Service'!J$27/12,0)),"-")</f>
        <v>0</v>
      </c>
      <c r="M823" s="261">
        <f>IFERROR(IF(-SUM(M$20:M822)+M$15&lt;0.000001,0,IF($C823&gt;='H-32A-WP06 - Debt Service'!K$24,'H-32A-WP06 - Debt Service'!K$27/12,0)),"-")</f>
        <v>0</v>
      </c>
      <c r="N823" s="261"/>
      <c r="O823" s="261"/>
      <c r="P823" s="261">
        <f>IFERROR(IF(-SUM(P$20:P822)+P$15&lt;0.000001,0,IF($C823&gt;='H-32A-WP06 - Debt Service'!M$24,'H-32A-WP06 - Debt Service'!M$27/12,0)),"-")</f>
        <v>0</v>
      </c>
      <c r="Q823" s="261">
        <f>IFERROR(IF(-SUM(Q$20:Q822)+Q$15&lt;0.000001,0,IF($C823&gt;='H-32A-WP06 - Debt Service'!L$24,'H-32A-WP06 - Debt Service'!L$27/12,0)),"-")</f>
        <v>0</v>
      </c>
      <c r="R823" s="261">
        <f>IFERROR(IF(-SUM(R$20:R822)+R$15&lt;0.000001,0,IF($C823&gt;='H-32A-WP06 - Debt Service'!S$24,'H-32A-WP06 - Debt Service'!S$27/12,0)),"-")</f>
        <v>0</v>
      </c>
      <c r="S823" s="261">
        <f>IFERROR(IF(-SUM(S$20:S822)+S$15&lt;0.000001,0,IF($C823&gt;='H-32A-WP06 - Debt Service'!O$24,'H-32A-WP06 - Debt Service'!O$27/12,0)),"-")</f>
        <v>0</v>
      </c>
      <c r="T823" s="261">
        <f>IFERROR(IF(-SUM(T$20:T822)+T$15&lt;0.000001,0,IF($C823&gt;='H-32A-WP06 - Debt Service'!#REF!,'H-32A-WP06 - Debt Service'!#REF!/12,0)),"-")</f>
        <v>0</v>
      </c>
      <c r="U823" s="261">
        <f>IFERROR(IF(-SUM(U$20:U822)+U$15&lt;0.000001,0,IF($C823&gt;='H-32A-WP06 - Debt Service'!T$24,'H-32A-WP06 - Debt Service'!T$27/12,0)),"-")</f>
        <v>0</v>
      </c>
      <c r="V823" s="261">
        <f>IFERROR(IF(-SUM(V$20:V822)+V$15&lt;0.000001,0,IF($C823&gt;='H-32A-WP06 - Debt Service'!N$24,'H-32A-WP06 - Debt Service'!N$27/12,0)),"-")</f>
        <v>0</v>
      </c>
      <c r="W823" s="261">
        <f>IFERROR(IF(-SUM(W$20:W822)+W$15&lt;0.000001,0,IF($C823&gt;='H-32A-WP06 - Debt Service'!Q$24,'H-32A-WP06 - Debt Service'!Q$27/12,0)),"-")</f>
        <v>0</v>
      </c>
      <c r="X823" s="261">
        <f>IFERROR(IF(-SUM(X$20:X822)+X$15&lt;0.000001,0,IF($C823&gt;='H-32A-WP06 - Debt Service'!T$24,'H-32A-WP06 - Debt Service'!T$27/12,0)),"-")</f>
        <v>0</v>
      </c>
      <c r="Y823" s="261">
        <f>IFERROR(IF(-SUM(Y$20:Y822)+Y$15&lt;0.000001,0,IF($C823&gt;='H-32A-WP06 - Debt Service'!#REF!,'H-32A-WP06 - Debt Service'!#REF!/12,0)),"-")</f>
        <v>0</v>
      </c>
      <c r="Z823" s="261">
        <f>IFERROR(IF(-SUM(Z$20:Z822)+Z$15&lt;0.000001,0,IF($C823&gt;='H-32A-WP06 - Debt Service'!S$24,'H-32A-WP06 - Debt Service'!S$27/12,0)),"-")</f>
        <v>0</v>
      </c>
      <c r="AA823" s="261">
        <f>IFERROR(IF(-SUM(AA$20:AA822)+AA$15&lt;0.000001,0,IF($C823&gt;='H-32A-WP06 - Debt Service'!R$24,'H-32A-WP06 - Debt Service'!R$27/12,0)),"-")</f>
        <v>0</v>
      </c>
      <c r="AB823" s="261">
        <f>IFERROR(IF(-SUM(AB$20:AB822)+AB$15&lt;0.000001,0,IF($C823&gt;='H-32A-WP06 - Debt Service'!P$24,'H-32A-WP06 - Debt Service'!P$27/12,0)),"-")</f>
        <v>0</v>
      </c>
      <c r="AC823" s="261">
        <f>IFERROR(IF(-SUM(AC$20:AC822)+AC$15&lt;0.000001,0,IF($C823&gt;='H-32A-WP06 - Debt Service'!#REF!,'H-32A-WP06 - Debt Service'!#REF!/12,0)),"-")</f>
        <v>0</v>
      </c>
      <c r="AD823" s="261">
        <f>IFERROR(IF(-SUM(AD$20:AD822)+AD$15&lt;0.000001,0,IF($C823&gt;='H-32A-WP06 - Debt Service'!#REF!,'H-32A-WP06 - Debt Service'!#REF!/12,0)),"-")</f>
        <v>0</v>
      </c>
      <c r="AE823" s="261">
        <f>IFERROR(IF(-SUM(AE$20:AE822)+AE$15&lt;0.000001,0,IF($C823&gt;='H-32A-WP06 - Debt Service'!#REF!,'H-32A-WP06 - Debt Service'!#REF!/12,0)),"-")</f>
        <v>0</v>
      </c>
      <c r="AF823" s="261">
        <f>IFERROR(IF(-SUM(AF$20:AF822)+AF$15&lt;0.000001,0,IF($C823&gt;='H-32A-WP06 - Debt Service'!#REF!,'H-32A-WP06 - Debt Service'!#REF!/12,0)),"-")</f>
        <v>0</v>
      </c>
      <c r="AH823" s="252">
        <f t="shared" si="52"/>
        <v>2085</v>
      </c>
      <c r="AI823" s="273">
        <f t="shared" si="54"/>
        <v>67907</v>
      </c>
      <c r="AJ823" s="273"/>
      <c r="AK823" s="261" t="str">
        <f>IFERROR(IF(-SUM(AK$20:AK822)+AK$15&lt;0.000001,0,IF($C823&gt;='H-32A-WP06 - Debt Service'!AH$24,'H-32A-WP06 - Debt Service'!AH$27/12,0)),"-")</f>
        <v>-</v>
      </c>
      <c r="AL823" s="261">
        <f>IFERROR(IF(-SUM(AL$20:AL822)+AL$15&lt;0.000001,0,IF($C823&gt;='H-32A-WP06 - Debt Service'!AI$24,'H-32A-WP06 - Debt Service'!AI$27/12,0)),"-")</f>
        <v>0</v>
      </c>
      <c r="AM823" s="261">
        <f>IFERROR(IF(-SUM(AM$20:AM822)+AM$15&lt;0.000001,0,IF($C823&gt;='H-32A-WP06 - Debt Service'!AJ$24,'H-32A-WP06 - Debt Service'!AJ$27/12,0)),"-")</f>
        <v>0</v>
      </c>
      <c r="AN823" s="261">
        <f>IFERROR(IF(-SUM(AN$20:AN822)+AN$15&lt;0.000001,0,IF($C823&gt;='H-32A-WP06 - Debt Service'!AK$24,'H-32A-WP06 - Debt Service'!AK$27/12,0)),"-")</f>
        <v>0</v>
      </c>
      <c r="AO823" s="261">
        <f>IFERROR(IF(-SUM(AO$20:AO822)+AO$15&lt;0.000001,0,IF($C823&gt;='H-32A-WP06 - Debt Service'!AL$24,'H-32A-WP06 - Debt Service'!AL$27/12,0)),"-")</f>
        <v>0</v>
      </c>
      <c r="AP823" s="261">
        <f>IFERROR(IF(-SUM(AP$20:AP822)+AP$15&lt;0.000001,0,IF($C823&gt;='H-32A-WP06 - Debt Service'!AM$24,'H-32A-WP06 - Debt Service'!AM$27/12,0)),"-")</f>
        <v>0</v>
      </c>
      <c r="AQ823" s="261">
        <f>IFERROR(IF(-SUM(AQ$20:AQ822)+AQ$15&lt;0.000001,0,IF($C823&gt;='H-32A-WP06 - Debt Service'!AN$24,'H-32A-WP06 - Debt Service'!AN$27/12,0)),"-")</f>
        <v>0</v>
      </c>
      <c r="AR823" s="261">
        <f>IFERROR(IF(-SUM(AR$20:AR822)+AR$15&lt;0.000001,0,IF($C823&gt;='H-32A-WP06 - Debt Service'!AO$24,'H-32A-WP06 - Debt Service'!AO$27/12,0)),"-")</f>
        <v>0</v>
      </c>
      <c r="AS823" s="261">
        <f>IFERROR(IF(-SUM(AS$20:AS822)+AS$15&lt;0.000001,0,IF($C823&gt;='H-32A-WP06 - Debt Service'!AP$24,'H-32A-WP06 - Debt Service'!AP$27/12,0)),"-")</f>
        <v>0</v>
      </c>
      <c r="AT823" s="261">
        <f>IFERROR(IF(-SUM(AT$20:AT822)+AT$15&lt;0.000001,0,IF($C823&gt;='H-32A-WP06 - Debt Service'!AQ$24,'H-32A-WP06 - Debt Service'!AQ$27/12,0)),"-")</f>
        <v>0</v>
      </c>
    </row>
    <row r="824" spans="2:46" x14ac:dyDescent="0.35">
      <c r="B824" s="252">
        <f t="shared" si="51"/>
        <v>2086</v>
      </c>
      <c r="C824" s="273">
        <f t="shared" si="53"/>
        <v>67938</v>
      </c>
      <c r="D824" s="273"/>
      <c r="E824" s="261">
        <f>IFERROR(IF(-SUM(E$20:E823)+E$15&lt;0.000001,0,IF($C824&gt;='H-32A-WP06 - Debt Service'!C$24,'H-32A-WP06 - Debt Service'!C$27/12,0)),"-")</f>
        <v>0</v>
      </c>
      <c r="F824" s="261">
        <f>IFERROR(IF(-SUM(F$20:F823)+F$15&lt;0.000001,0,IF($C824&gt;='H-32A-WP06 - Debt Service'!D$24,'H-32A-WP06 - Debt Service'!D$27/12,0)),"-")</f>
        <v>0</v>
      </c>
      <c r="G824" s="261">
        <f>IFERROR(IF(-SUM(G$20:G823)+G$15&lt;0.000001,0,IF($C824&gt;='H-32A-WP06 - Debt Service'!E$24,'H-32A-WP06 - Debt Service'!E$27/12,0)),"-")</f>
        <v>0</v>
      </c>
      <c r="H824" s="261">
        <f>IFERROR(IF(-SUM(H$20:H823)+H$15&lt;0.000001,0,IF($C824&gt;='H-32A-WP06 - Debt Service'!F$24,'H-32A-WP06 - Debt Service'!F$27/12,0)),"-")</f>
        <v>0</v>
      </c>
      <c r="I824" s="261">
        <f>IFERROR(IF(-SUM(I$20:I823)+I$15&lt;0.000001,0,IF($C824&gt;='H-32A-WP06 - Debt Service'!G$24,'H-32A-WP06 - Debt Service'!G$27/12,0)),"-")</f>
        <v>0</v>
      </c>
      <c r="J824" s="261">
        <f>IFERROR(IF(-SUM(J$20:J823)+J$15&lt;0.000001,0,IF($C824&gt;='H-32A-WP06 - Debt Service'!H$24,'H-32A-WP06 - Debt Service'!H$27/12,0)),"-")</f>
        <v>0</v>
      </c>
      <c r="K824" s="261">
        <f>IFERROR(IF(-SUM(K$20:K823)+K$15&lt;0.000001,0,IF($C824&gt;='H-32A-WP06 - Debt Service'!I$24,'H-32A-WP06 - Debt Service'!I$27/12,0)),"-")</f>
        <v>0</v>
      </c>
      <c r="L824" s="261">
        <f>IFERROR(IF(-SUM(L$20:L823)+L$15&lt;0.000001,0,IF($C824&gt;='H-32A-WP06 - Debt Service'!J$24,'H-32A-WP06 - Debt Service'!J$27/12,0)),"-")</f>
        <v>0</v>
      </c>
      <c r="M824" s="261">
        <f>IFERROR(IF(-SUM(M$20:M823)+M$15&lt;0.000001,0,IF($C824&gt;='H-32A-WP06 - Debt Service'!K$24,'H-32A-WP06 - Debt Service'!K$27/12,0)),"-")</f>
        <v>0</v>
      </c>
      <c r="N824" s="261"/>
      <c r="O824" s="261"/>
      <c r="P824" s="261">
        <f>IFERROR(IF(-SUM(P$20:P823)+P$15&lt;0.000001,0,IF($C824&gt;='H-32A-WP06 - Debt Service'!M$24,'H-32A-WP06 - Debt Service'!M$27/12,0)),"-")</f>
        <v>0</v>
      </c>
      <c r="Q824" s="261">
        <f>IFERROR(IF(-SUM(Q$20:Q823)+Q$15&lt;0.000001,0,IF($C824&gt;='H-32A-WP06 - Debt Service'!L$24,'H-32A-WP06 - Debt Service'!L$27/12,0)),"-")</f>
        <v>0</v>
      </c>
      <c r="R824" s="261">
        <f>IFERROR(IF(-SUM(R$20:R823)+R$15&lt;0.000001,0,IF($C824&gt;='H-32A-WP06 - Debt Service'!S$24,'H-32A-WP06 - Debt Service'!S$27/12,0)),"-")</f>
        <v>0</v>
      </c>
      <c r="S824" s="261">
        <f>IFERROR(IF(-SUM(S$20:S823)+S$15&lt;0.000001,0,IF($C824&gt;='H-32A-WP06 - Debt Service'!O$24,'H-32A-WP06 - Debt Service'!O$27/12,0)),"-")</f>
        <v>0</v>
      </c>
      <c r="T824" s="261">
        <f>IFERROR(IF(-SUM(T$20:T823)+T$15&lt;0.000001,0,IF($C824&gt;='H-32A-WP06 - Debt Service'!#REF!,'H-32A-WP06 - Debt Service'!#REF!/12,0)),"-")</f>
        <v>0</v>
      </c>
      <c r="U824" s="261">
        <f>IFERROR(IF(-SUM(U$20:U823)+U$15&lt;0.000001,0,IF($C824&gt;='H-32A-WP06 - Debt Service'!T$24,'H-32A-WP06 - Debt Service'!T$27/12,0)),"-")</f>
        <v>0</v>
      </c>
      <c r="V824" s="261">
        <f>IFERROR(IF(-SUM(V$20:V823)+V$15&lt;0.000001,0,IF($C824&gt;='H-32A-WP06 - Debt Service'!N$24,'H-32A-WP06 - Debt Service'!N$27/12,0)),"-")</f>
        <v>0</v>
      </c>
      <c r="W824" s="261">
        <f>IFERROR(IF(-SUM(W$20:W823)+W$15&lt;0.000001,0,IF($C824&gt;='H-32A-WP06 - Debt Service'!Q$24,'H-32A-WP06 - Debt Service'!Q$27/12,0)),"-")</f>
        <v>0</v>
      </c>
      <c r="X824" s="261">
        <f>IFERROR(IF(-SUM(X$20:X823)+X$15&lt;0.000001,0,IF($C824&gt;='H-32A-WP06 - Debt Service'!T$24,'H-32A-WP06 - Debt Service'!T$27/12,0)),"-")</f>
        <v>0</v>
      </c>
      <c r="Y824" s="261">
        <f>IFERROR(IF(-SUM(Y$20:Y823)+Y$15&lt;0.000001,0,IF($C824&gt;='H-32A-WP06 - Debt Service'!#REF!,'H-32A-WP06 - Debt Service'!#REF!/12,0)),"-")</f>
        <v>0</v>
      </c>
      <c r="Z824" s="261">
        <f>IFERROR(IF(-SUM(Z$20:Z823)+Z$15&lt;0.000001,0,IF($C824&gt;='H-32A-WP06 - Debt Service'!S$24,'H-32A-WP06 - Debt Service'!S$27/12,0)),"-")</f>
        <v>0</v>
      </c>
      <c r="AA824" s="261">
        <f>IFERROR(IF(-SUM(AA$20:AA823)+AA$15&lt;0.000001,0,IF($C824&gt;='H-32A-WP06 - Debt Service'!R$24,'H-32A-WP06 - Debt Service'!R$27/12,0)),"-")</f>
        <v>0</v>
      </c>
      <c r="AB824" s="261">
        <f>IFERROR(IF(-SUM(AB$20:AB823)+AB$15&lt;0.000001,0,IF($C824&gt;='H-32A-WP06 - Debt Service'!P$24,'H-32A-WP06 - Debt Service'!P$27/12,0)),"-")</f>
        <v>0</v>
      </c>
      <c r="AC824" s="261">
        <f>IFERROR(IF(-SUM(AC$20:AC823)+AC$15&lt;0.000001,0,IF($C824&gt;='H-32A-WP06 - Debt Service'!#REF!,'H-32A-WP06 - Debt Service'!#REF!/12,0)),"-")</f>
        <v>0</v>
      </c>
      <c r="AD824" s="261">
        <f>IFERROR(IF(-SUM(AD$20:AD823)+AD$15&lt;0.000001,0,IF($C824&gt;='H-32A-WP06 - Debt Service'!#REF!,'H-32A-WP06 - Debt Service'!#REF!/12,0)),"-")</f>
        <v>0</v>
      </c>
      <c r="AE824" s="261">
        <f>IFERROR(IF(-SUM(AE$20:AE823)+AE$15&lt;0.000001,0,IF($C824&gt;='H-32A-WP06 - Debt Service'!#REF!,'H-32A-WP06 - Debt Service'!#REF!/12,0)),"-")</f>
        <v>0</v>
      </c>
      <c r="AF824" s="261">
        <f>IFERROR(IF(-SUM(AF$20:AF823)+AF$15&lt;0.000001,0,IF($C824&gt;='H-32A-WP06 - Debt Service'!#REF!,'H-32A-WP06 - Debt Service'!#REF!/12,0)),"-")</f>
        <v>0</v>
      </c>
      <c r="AH824" s="252">
        <f t="shared" si="52"/>
        <v>2086</v>
      </c>
      <c r="AI824" s="273">
        <f t="shared" si="54"/>
        <v>67938</v>
      </c>
      <c r="AJ824" s="273"/>
      <c r="AK824" s="261" t="str">
        <f>IFERROR(IF(-SUM(AK$20:AK823)+AK$15&lt;0.000001,0,IF($C824&gt;='H-32A-WP06 - Debt Service'!AH$24,'H-32A-WP06 - Debt Service'!AH$27/12,0)),"-")</f>
        <v>-</v>
      </c>
      <c r="AL824" s="261">
        <f>IFERROR(IF(-SUM(AL$20:AL823)+AL$15&lt;0.000001,0,IF($C824&gt;='H-32A-WP06 - Debt Service'!AI$24,'H-32A-WP06 - Debt Service'!AI$27/12,0)),"-")</f>
        <v>0</v>
      </c>
      <c r="AM824" s="261">
        <f>IFERROR(IF(-SUM(AM$20:AM823)+AM$15&lt;0.000001,0,IF($C824&gt;='H-32A-WP06 - Debt Service'!AJ$24,'H-32A-WP06 - Debt Service'!AJ$27/12,0)),"-")</f>
        <v>0</v>
      </c>
      <c r="AN824" s="261">
        <f>IFERROR(IF(-SUM(AN$20:AN823)+AN$15&lt;0.000001,0,IF($C824&gt;='H-32A-WP06 - Debt Service'!AK$24,'H-32A-WP06 - Debt Service'!AK$27/12,0)),"-")</f>
        <v>0</v>
      </c>
      <c r="AO824" s="261">
        <f>IFERROR(IF(-SUM(AO$20:AO823)+AO$15&lt;0.000001,0,IF($C824&gt;='H-32A-WP06 - Debt Service'!AL$24,'H-32A-WP06 - Debt Service'!AL$27/12,0)),"-")</f>
        <v>0</v>
      </c>
      <c r="AP824" s="261">
        <f>IFERROR(IF(-SUM(AP$20:AP823)+AP$15&lt;0.000001,0,IF($C824&gt;='H-32A-WP06 - Debt Service'!AM$24,'H-32A-WP06 - Debt Service'!AM$27/12,0)),"-")</f>
        <v>0</v>
      </c>
      <c r="AQ824" s="261">
        <f>IFERROR(IF(-SUM(AQ$20:AQ823)+AQ$15&lt;0.000001,0,IF($C824&gt;='H-32A-WP06 - Debt Service'!AN$24,'H-32A-WP06 - Debt Service'!AN$27/12,0)),"-")</f>
        <v>0</v>
      </c>
      <c r="AR824" s="261">
        <f>IFERROR(IF(-SUM(AR$20:AR823)+AR$15&lt;0.000001,0,IF($C824&gt;='H-32A-WP06 - Debt Service'!AO$24,'H-32A-WP06 - Debt Service'!AO$27/12,0)),"-")</f>
        <v>0</v>
      </c>
      <c r="AS824" s="261">
        <f>IFERROR(IF(-SUM(AS$20:AS823)+AS$15&lt;0.000001,0,IF($C824&gt;='H-32A-WP06 - Debt Service'!AP$24,'H-32A-WP06 - Debt Service'!AP$27/12,0)),"-")</f>
        <v>0</v>
      </c>
      <c r="AT824" s="261">
        <f>IFERROR(IF(-SUM(AT$20:AT823)+AT$15&lt;0.000001,0,IF($C824&gt;='H-32A-WP06 - Debt Service'!AQ$24,'H-32A-WP06 - Debt Service'!AQ$27/12,0)),"-")</f>
        <v>0</v>
      </c>
    </row>
    <row r="825" spans="2:46" x14ac:dyDescent="0.35">
      <c r="B825" s="252">
        <f t="shared" si="51"/>
        <v>2086</v>
      </c>
      <c r="C825" s="273">
        <f t="shared" si="53"/>
        <v>67969</v>
      </c>
      <c r="D825" s="273"/>
      <c r="E825" s="261">
        <f>IFERROR(IF(-SUM(E$20:E824)+E$15&lt;0.000001,0,IF($C825&gt;='H-32A-WP06 - Debt Service'!C$24,'H-32A-WP06 - Debt Service'!C$27/12,0)),"-")</f>
        <v>0</v>
      </c>
      <c r="F825" s="261">
        <f>IFERROR(IF(-SUM(F$20:F824)+F$15&lt;0.000001,0,IF($C825&gt;='H-32A-WP06 - Debt Service'!D$24,'H-32A-WP06 - Debt Service'!D$27/12,0)),"-")</f>
        <v>0</v>
      </c>
      <c r="G825" s="261">
        <f>IFERROR(IF(-SUM(G$20:G824)+G$15&lt;0.000001,0,IF($C825&gt;='H-32A-WP06 - Debt Service'!E$24,'H-32A-WP06 - Debt Service'!E$27/12,0)),"-")</f>
        <v>0</v>
      </c>
      <c r="H825" s="261">
        <f>IFERROR(IF(-SUM(H$20:H824)+H$15&lt;0.000001,0,IF($C825&gt;='H-32A-WP06 - Debt Service'!F$24,'H-32A-WP06 - Debt Service'!F$27/12,0)),"-")</f>
        <v>0</v>
      </c>
      <c r="I825" s="261">
        <f>IFERROR(IF(-SUM(I$20:I824)+I$15&lt;0.000001,0,IF($C825&gt;='H-32A-WP06 - Debt Service'!G$24,'H-32A-WP06 - Debt Service'!G$27/12,0)),"-")</f>
        <v>0</v>
      </c>
      <c r="J825" s="261">
        <f>IFERROR(IF(-SUM(J$20:J824)+J$15&lt;0.000001,0,IF($C825&gt;='H-32A-WP06 - Debt Service'!H$24,'H-32A-WP06 - Debt Service'!H$27/12,0)),"-")</f>
        <v>0</v>
      </c>
      <c r="K825" s="261">
        <f>IFERROR(IF(-SUM(K$20:K824)+K$15&lt;0.000001,0,IF($C825&gt;='H-32A-WP06 - Debt Service'!I$24,'H-32A-WP06 - Debt Service'!I$27/12,0)),"-")</f>
        <v>0</v>
      </c>
      <c r="L825" s="261">
        <f>IFERROR(IF(-SUM(L$20:L824)+L$15&lt;0.000001,0,IF($C825&gt;='H-32A-WP06 - Debt Service'!J$24,'H-32A-WP06 - Debt Service'!J$27/12,0)),"-")</f>
        <v>0</v>
      </c>
      <c r="M825" s="261">
        <f>IFERROR(IF(-SUM(M$20:M824)+M$15&lt;0.000001,0,IF($C825&gt;='H-32A-WP06 - Debt Service'!K$24,'H-32A-WP06 - Debt Service'!K$27/12,0)),"-")</f>
        <v>0</v>
      </c>
      <c r="N825" s="261"/>
      <c r="O825" s="261"/>
      <c r="P825" s="261">
        <f>IFERROR(IF(-SUM(P$20:P824)+P$15&lt;0.000001,0,IF($C825&gt;='H-32A-WP06 - Debt Service'!M$24,'H-32A-WP06 - Debt Service'!M$27/12,0)),"-")</f>
        <v>0</v>
      </c>
      <c r="Q825" s="261">
        <f>IFERROR(IF(-SUM(Q$20:Q824)+Q$15&lt;0.000001,0,IF($C825&gt;='H-32A-WP06 - Debt Service'!L$24,'H-32A-WP06 - Debt Service'!L$27/12,0)),"-")</f>
        <v>0</v>
      </c>
      <c r="R825" s="261">
        <f>IFERROR(IF(-SUM(R$20:R824)+R$15&lt;0.000001,0,IF($C825&gt;='H-32A-WP06 - Debt Service'!S$24,'H-32A-WP06 - Debt Service'!S$27/12,0)),"-")</f>
        <v>0</v>
      </c>
      <c r="S825" s="261">
        <f>IFERROR(IF(-SUM(S$20:S824)+S$15&lt;0.000001,0,IF($C825&gt;='H-32A-WP06 - Debt Service'!O$24,'H-32A-WP06 - Debt Service'!O$27/12,0)),"-")</f>
        <v>0</v>
      </c>
      <c r="T825" s="261">
        <f>IFERROR(IF(-SUM(T$20:T824)+T$15&lt;0.000001,0,IF($C825&gt;='H-32A-WP06 - Debt Service'!#REF!,'H-32A-WP06 - Debt Service'!#REF!/12,0)),"-")</f>
        <v>0</v>
      </c>
      <c r="U825" s="261">
        <f>IFERROR(IF(-SUM(U$20:U824)+U$15&lt;0.000001,0,IF($C825&gt;='H-32A-WP06 - Debt Service'!T$24,'H-32A-WP06 - Debt Service'!T$27/12,0)),"-")</f>
        <v>0</v>
      </c>
      <c r="V825" s="261">
        <f>IFERROR(IF(-SUM(V$20:V824)+V$15&lt;0.000001,0,IF($C825&gt;='H-32A-WP06 - Debt Service'!N$24,'H-32A-WP06 - Debt Service'!N$27/12,0)),"-")</f>
        <v>0</v>
      </c>
      <c r="W825" s="261">
        <f>IFERROR(IF(-SUM(W$20:W824)+W$15&lt;0.000001,0,IF($C825&gt;='H-32A-WP06 - Debt Service'!Q$24,'H-32A-WP06 - Debt Service'!Q$27/12,0)),"-")</f>
        <v>0</v>
      </c>
      <c r="X825" s="261">
        <f>IFERROR(IF(-SUM(X$20:X824)+X$15&lt;0.000001,0,IF($C825&gt;='H-32A-WP06 - Debt Service'!T$24,'H-32A-WP06 - Debt Service'!T$27/12,0)),"-")</f>
        <v>0</v>
      </c>
      <c r="Y825" s="261">
        <f>IFERROR(IF(-SUM(Y$20:Y824)+Y$15&lt;0.000001,0,IF($C825&gt;='H-32A-WP06 - Debt Service'!#REF!,'H-32A-WP06 - Debt Service'!#REF!/12,0)),"-")</f>
        <v>0</v>
      </c>
      <c r="Z825" s="261">
        <f>IFERROR(IF(-SUM(Z$20:Z824)+Z$15&lt;0.000001,0,IF($C825&gt;='H-32A-WP06 - Debt Service'!S$24,'H-32A-WP06 - Debt Service'!S$27/12,0)),"-")</f>
        <v>0</v>
      </c>
      <c r="AA825" s="261">
        <f>IFERROR(IF(-SUM(AA$20:AA824)+AA$15&lt;0.000001,0,IF($C825&gt;='H-32A-WP06 - Debt Service'!R$24,'H-32A-WP06 - Debt Service'!R$27/12,0)),"-")</f>
        <v>0</v>
      </c>
      <c r="AB825" s="261">
        <f>IFERROR(IF(-SUM(AB$20:AB824)+AB$15&lt;0.000001,0,IF($C825&gt;='H-32A-WP06 - Debt Service'!P$24,'H-32A-WP06 - Debt Service'!P$27/12,0)),"-")</f>
        <v>0</v>
      </c>
      <c r="AC825" s="261">
        <f>IFERROR(IF(-SUM(AC$20:AC824)+AC$15&lt;0.000001,0,IF($C825&gt;='H-32A-WP06 - Debt Service'!#REF!,'H-32A-WP06 - Debt Service'!#REF!/12,0)),"-")</f>
        <v>0</v>
      </c>
      <c r="AD825" s="261">
        <f>IFERROR(IF(-SUM(AD$20:AD824)+AD$15&lt;0.000001,0,IF($C825&gt;='H-32A-WP06 - Debt Service'!#REF!,'H-32A-WP06 - Debt Service'!#REF!/12,0)),"-")</f>
        <v>0</v>
      </c>
      <c r="AE825" s="261">
        <f>IFERROR(IF(-SUM(AE$20:AE824)+AE$15&lt;0.000001,0,IF($C825&gt;='H-32A-WP06 - Debt Service'!#REF!,'H-32A-WP06 - Debt Service'!#REF!/12,0)),"-")</f>
        <v>0</v>
      </c>
      <c r="AF825" s="261">
        <f>IFERROR(IF(-SUM(AF$20:AF824)+AF$15&lt;0.000001,0,IF($C825&gt;='H-32A-WP06 - Debt Service'!#REF!,'H-32A-WP06 - Debt Service'!#REF!/12,0)),"-")</f>
        <v>0</v>
      </c>
      <c r="AH825" s="252">
        <f t="shared" si="52"/>
        <v>2086</v>
      </c>
      <c r="AI825" s="273">
        <f t="shared" si="54"/>
        <v>67969</v>
      </c>
      <c r="AJ825" s="273"/>
      <c r="AK825" s="261" t="str">
        <f>IFERROR(IF(-SUM(AK$20:AK824)+AK$15&lt;0.000001,0,IF($C825&gt;='H-32A-WP06 - Debt Service'!AH$24,'H-32A-WP06 - Debt Service'!AH$27/12,0)),"-")</f>
        <v>-</v>
      </c>
      <c r="AL825" s="261">
        <f>IFERROR(IF(-SUM(AL$20:AL824)+AL$15&lt;0.000001,0,IF($C825&gt;='H-32A-WP06 - Debt Service'!AI$24,'H-32A-WP06 - Debt Service'!AI$27/12,0)),"-")</f>
        <v>0</v>
      </c>
      <c r="AM825" s="261">
        <f>IFERROR(IF(-SUM(AM$20:AM824)+AM$15&lt;0.000001,0,IF($C825&gt;='H-32A-WP06 - Debt Service'!AJ$24,'H-32A-WP06 - Debt Service'!AJ$27/12,0)),"-")</f>
        <v>0</v>
      </c>
      <c r="AN825" s="261">
        <f>IFERROR(IF(-SUM(AN$20:AN824)+AN$15&lt;0.000001,0,IF($C825&gt;='H-32A-WP06 - Debt Service'!AK$24,'H-32A-WP06 - Debt Service'!AK$27/12,0)),"-")</f>
        <v>0</v>
      </c>
      <c r="AO825" s="261">
        <f>IFERROR(IF(-SUM(AO$20:AO824)+AO$15&lt;0.000001,0,IF($C825&gt;='H-32A-WP06 - Debt Service'!AL$24,'H-32A-WP06 - Debt Service'!AL$27/12,0)),"-")</f>
        <v>0</v>
      </c>
      <c r="AP825" s="261">
        <f>IFERROR(IF(-SUM(AP$20:AP824)+AP$15&lt;0.000001,0,IF($C825&gt;='H-32A-WP06 - Debt Service'!AM$24,'H-32A-WP06 - Debt Service'!AM$27/12,0)),"-")</f>
        <v>0</v>
      </c>
      <c r="AQ825" s="261">
        <f>IFERROR(IF(-SUM(AQ$20:AQ824)+AQ$15&lt;0.000001,0,IF($C825&gt;='H-32A-WP06 - Debt Service'!AN$24,'H-32A-WP06 - Debt Service'!AN$27/12,0)),"-")</f>
        <v>0</v>
      </c>
      <c r="AR825" s="261">
        <f>IFERROR(IF(-SUM(AR$20:AR824)+AR$15&lt;0.000001,0,IF($C825&gt;='H-32A-WP06 - Debt Service'!AO$24,'H-32A-WP06 - Debt Service'!AO$27/12,0)),"-")</f>
        <v>0</v>
      </c>
      <c r="AS825" s="261">
        <f>IFERROR(IF(-SUM(AS$20:AS824)+AS$15&lt;0.000001,0,IF($C825&gt;='H-32A-WP06 - Debt Service'!AP$24,'H-32A-WP06 - Debt Service'!AP$27/12,0)),"-")</f>
        <v>0</v>
      </c>
      <c r="AT825" s="261">
        <f>IFERROR(IF(-SUM(AT$20:AT824)+AT$15&lt;0.000001,0,IF($C825&gt;='H-32A-WP06 - Debt Service'!AQ$24,'H-32A-WP06 - Debt Service'!AQ$27/12,0)),"-")</f>
        <v>0</v>
      </c>
    </row>
    <row r="826" spans="2:46" x14ac:dyDescent="0.35">
      <c r="B826" s="252">
        <f t="shared" si="51"/>
        <v>2086</v>
      </c>
      <c r="C826" s="273">
        <f t="shared" si="53"/>
        <v>67997</v>
      </c>
      <c r="D826" s="273"/>
      <c r="E826" s="261">
        <f>IFERROR(IF(-SUM(E$20:E825)+E$15&lt;0.000001,0,IF($C826&gt;='H-32A-WP06 - Debt Service'!C$24,'H-32A-WP06 - Debt Service'!C$27/12,0)),"-")</f>
        <v>0</v>
      </c>
      <c r="F826" s="261">
        <f>IFERROR(IF(-SUM(F$20:F825)+F$15&lt;0.000001,0,IF($C826&gt;='H-32A-WP06 - Debt Service'!D$24,'H-32A-WP06 - Debt Service'!D$27/12,0)),"-")</f>
        <v>0</v>
      </c>
      <c r="G826" s="261">
        <f>IFERROR(IF(-SUM(G$20:G825)+G$15&lt;0.000001,0,IF($C826&gt;='H-32A-WP06 - Debt Service'!E$24,'H-32A-WP06 - Debt Service'!E$27/12,0)),"-")</f>
        <v>0</v>
      </c>
      <c r="H826" s="261">
        <f>IFERROR(IF(-SUM(H$20:H825)+H$15&lt;0.000001,0,IF($C826&gt;='H-32A-WP06 - Debt Service'!F$24,'H-32A-WP06 - Debt Service'!F$27/12,0)),"-")</f>
        <v>0</v>
      </c>
      <c r="I826" s="261">
        <f>IFERROR(IF(-SUM(I$20:I825)+I$15&lt;0.000001,0,IF($C826&gt;='H-32A-WP06 - Debt Service'!G$24,'H-32A-WP06 - Debt Service'!G$27/12,0)),"-")</f>
        <v>0</v>
      </c>
      <c r="J826" s="261">
        <f>IFERROR(IF(-SUM(J$20:J825)+J$15&lt;0.000001,0,IF($C826&gt;='H-32A-WP06 - Debt Service'!H$24,'H-32A-WP06 - Debt Service'!H$27/12,0)),"-")</f>
        <v>0</v>
      </c>
      <c r="K826" s="261">
        <f>IFERROR(IF(-SUM(K$20:K825)+K$15&lt;0.000001,0,IF($C826&gt;='H-32A-WP06 - Debt Service'!I$24,'H-32A-WP06 - Debt Service'!I$27/12,0)),"-")</f>
        <v>0</v>
      </c>
      <c r="L826" s="261">
        <f>IFERROR(IF(-SUM(L$20:L825)+L$15&lt;0.000001,0,IF($C826&gt;='H-32A-WP06 - Debt Service'!J$24,'H-32A-WP06 - Debt Service'!J$27/12,0)),"-")</f>
        <v>0</v>
      </c>
      <c r="M826" s="261">
        <f>IFERROR(IF(-SUM(M$20:M825)+M$15&lt;0.000001,0,IF($C826&gt;='H-32A-WP06 - Debt Service'!K$24,'H-32A-WP06 - Debt Service'!K$27/12,0)),"-")</f>
        <v>0</v>
      </c>
      <c r="N826" s="261"/>
      <c r="O826" s="261"/>
      <c r="P826" s="261">
        <f>IFERROR(IF(-SUM(P$20:P825)+P$15&lt;0.000001,0,IF($C826&gt;='H-32A-WP06 - Debt Service'!M$24,'H-32A-WP06 - Debt Service'!M$27/12,0)),"-")</f>
        <v>0</v>
      </c>
      <c r="Q826" s="261">
        <f>IFERROR(IF(-SUM(Q$20:Q825)+Q$15&lt;0.000001,0,IF($C826&gt;='H-32A-WP06 - Debt Service'!L$24,'H-32A-WP06 - Debt Service'!L$27/12,0)),"-")</f>
        <v>0</v>
      </c>
      <c r="R826" s="261">
        <f>IFERROR(IF(-SUM(R$20:R825)+R$15&lt;0.000001,0,IF($C826&gt;='H-32A-WP06 - Debt Service'!S$24,'H-32A-WP06 - Debt Service'!S$27/12,0)),"-")</f>
        <v>0</v>
      </c>
      <c r="S826" s="261">
        <f>IFERROR(IF(-SUM(S$20:S825)+S$15&lt;0.000001,0,IF($C826&gt;='H-32A-WP06 - Debt Service'!O$24,'H-32A-WP06 - Debt Service'!O$27/12,0)),"-")</f>
        <v>0</v>
      </c>
      <c r="T826" s="261">
        <f>IFERROR(IF(-SUM(T$20:T825)+T$15&lt;0.000001,0,IF($C826&gt;='H-32A-WP06 - Debt Service'!#REF!,'H-32A-WP06 - Debt Service'!#REF!/12,0)),"-")</f>
        <v>0</v>
      </c>
      <c r="U826" s="261">
        <f>IFERROR(IF(-SUM(U$20:U825)+U$15&lt;0.000001,0,IF($C826&gt;='H-32A-WP06 - Debt Service'!T$24,'H-32A-WP06 - Debt Service'!T$27/12,0)),"-")</f>
        <v>0</v>
      </c>
      <c r="V826" s="261">
        <f>IFERROR(IF(-SUM(V$20:V825)+V$15&lt;0.000001,0,IF($C826&gt;='H-32A-WP06 - Debt Service'!N$24,'H-32A-WP06 - Debt Service'!N$27/12,0)),"-")</f>
        <v>0</v>
      </c>
      <c r="W826" s="261">
        <f>IFERROR(IF(-SUM(W$20:W825)+W$15&lt;0.000001,0,IF($C826&gt;='H-32A-WP06 - Debt Service'!Q$24,'H-32A-WP06 - Debt Service'!Q$27/12,0)),"-")</f>
        <v>0</v>
      </c>
      <c r="X826" s="261">
        <f>IFERROR(IF(-SUM(X$20:X825)+X$15&lt;0.000001,0,IF($C826&gt;='H-32A-WP06 - Debt Service'!T$24,'H-32A-WP06 - Debt Service'!T$27/12,0)),"-")</f>
        <v>0</v>
      </c>
      <c r="Y826" s="261">
        <f>IFERROR(IF(-SUM(Y$20:Y825)+Y$15&lt;0.000001,0,IF($C826&gt;='H-32A-WP06 - Debt Service'!#REF!,'H-32A-WP06 - Debt Service'!#REF!/12,0)),"-")</f>
        <v>0</v>
      </c>
      <c r="Z826" s="261">
        <f>IFERROR(IF(-SUM(Z$20:Z825)+Z$15&lt;0.000001,0,IF($C826&gt;='H-32A-WP06 - Debt Service'!S$24,'H-32A-WP06 - Debt Service'!S$27/12,0)),"-")</f>
        <v>0</v>
      </c>
      <c r="AA826" s="261">
        <f>IFERROR(IF(-SUM(AA$20:AA825)+AA$15&lt;0.000001,0,IF($C826&gt;='H-32A-WP06 - Debt Service'!R$24,'H-32A-WP06 - Debt Service'!R$27/12,0)),"-")</f>
        <v>0</v>
      </c>
      <c r="AB826" s="261">
        <f>IFERROR(IF(-SUM(AB$20:AB825)+AB$15&lt;0.000001,0,IF($C826&gt;='H-32A-WP06 - Debt Service'!P$24,'H-32A-WP06 - Debt Service'!P$27/12,0)),"-")</f>
        <v>0</v>
      </c>
      <c r="AC826" s="261">
        <f>IFERROR(IF(-SUM(AC$20:AC825)+AC$15&lt;0.000001,0,IF($C826&gt;='H-32A-WP06 - Debt Service'!#REF!,'H-32A-WP06 - Debt Service'!#REF!/12,0)),"-")</f>
        <v>0</v>
      </c>
      <c r="AD826" s="261">
        <f>IFERROR(IF(-SUM(AD$20:AD825)+AD$15&lt;0.000001,0,IF($C826&gt;='H-32A-WP06 - Debt Service'!#REF!,'H-32A-WP06 - Debt Service'!#REF!/12,0)),"-")</f>
        <v>0</v>
      </c>
      <c r="AE826" s="261">
        <f>IFERROR(IF(-SUM(AE$20:AE825)+AE$15&lt;0.000001,0,IF($C826&gt;='H-32A-WP06 - Debt Service'!#REF!,'H-32A-WP06 - Debt Service'!#REF!/12,0)),"-")</f>
        <v>0</v>
      </c>
      <c r="AF826" s="261">
        <f>IFERROR(IF(-SUM(AF$20:AF825)+AF$15&lt;0.000001,0,IF($C826&gt;='H-32A-WP06 - Debt Service'!#REF!,'H-32A-WP06 - Debt Service'!#REF!/12,0)),"-")</f>
        <v>0</v>
      </c>
      <c r="AH826" s="252">
        <f t="shared" si="52"/>
        <v>2086</v>
      </c>
      <c r="AI826" s="273">
        <f t="shared" si="54"/>
        <v>67997</v>
      </c>
      <c r="AJ826" s="273"/>
      <c r="AK826" s="261" t="str">
        <f>IFERROR(IF(-SUM(AK$20:AK825)+AK$15&lt;0.000001,0,IF($C826&gt;='H-32A-WP06 - Debt Service'!AH$24,'H-32A-WP06 - Debt Service'!AH$27/12,0)),"-")</f>
        <v>-</v>
      </c>
      <c r="AL826" s="261">
        <f>IFERROR(IF(-SUM(AL$20:AL825)+AL$15&lt;0.000001,0,IF($C826&gt;='H-32A-WP06 - Debt Service'!AI$24,'H-32A-WP06 - Debt Service'!AI$27/12,0)),"-")</f>
        <v>0</v>
      </c>
      <c r="AM826" s="261">
        <f>IFERROR(IF(-SUM(AM$20:AM825)+AM$15&lt;0.000001,0,IF($C826&gt;='H-32A-WP06 - Debt Service'!AJ$24,'H-32A-WP06 - Debt Service'!AJ$27/12,0)),"-")</f>
        <v>0</v>
      </c>
      <c r="AN826" s="261">
        <f>IFERROR(IF(-SUM(AN$20:AN825)+AN$15&lt;0.000001,0,IF($C826&gt;='H-32A-WP06 - Debt Service'!AK$24,'H-32A-WP06 - Debt Service'!AK$27/12,0)),"-")</f>
        <v>0</v>
      </c>
      <c r="AO826" s="261">
        <f>IFERROR(IF(-SUM(AO$20:AO825)+AO$15&lt;0.000001,0,IF($C826&gt;='H-32A-WP06 - Debt Service'!AL$24,'H-32A-WP06 - Debt Service'!AL$27/12,0)),"-")</f>
        <v>0</v>
      </c>
      <c r="AP826" s="261">
        <f>IFERROR(IF(-SUM(AP$20:AP825)+AP$15&lt;0.000001,0,IF($C826&gt;='H-32A-WP06 - Debt Service'!AM$24,'H-32A-WP06 - Debt Service'!AM$27/12,0)),"-")</f>
        <v>0</v>
      </c>
      <c r="AQ826" s="261">
        <f>IFERROR(IF(-SUM(AQ$20:AQ825)+AQ$15&lt;0.000001,0,IF($C826&gt;='H-32A-WP06 - Debt Service'!AN$24,'H-32A-WP06 - Debt Service'!AN$27/12,0)),"-")</f>
        <v>0</v>
      </c>
      <c r="AR826" s="261">
        <f>IFERROR(IF(-SUM(AR$20:AR825)+AR$15&lt;0.000001,0,IF($C826&gt;='H-32A-WP06 - Debt Service'!AO$24,'H-32A-WP06 - Debt Service'!AO$27/12,0)),"-")</f>
        <v>0</v>
      </c>
      <c r="AS826" s="261">
        <f>IFERROR(IF(-SUM(AS$20:AS825)+AS$15&lt;0.000001,0,IF($C826&gt;='H-32A-WP06 - Debt Service'!AP$24,'H-32A-WP06 - Debt Service'!AP$27/12,0)),"-")</f>
        <v>0</v>
      </c>
      <c r="AT826" s="261">
        <f>IFERROR(IF(-SUM(AT$20:AT825)+AT$15&lt;0.000001,0,IF($C826&gt;='H-32A-WP06 - Debt Service'!AQ$24,'H-32A-WP06 - Debt Service'!AQ$27/12,0)),"-")</f>
        <v>0</v>
      </c>
    </row>
    <row r="827" spans="2:46" x14ac:dyDescent="0.35">
      <c r="B827" s="252">
        <f t="shared" si="51"/>
        <v>2086</v>
      </c>
      <c r="C827" s="273">
        <f t="shared" si="53"/>
        <v>68028</v>
      </c>
      <c r="D827" s="273"/>
      <c r="E827" s="261">
        <f>IFERROR(IF(-SUM(E$20:E826)+E$15&lt;0.000001,0,IF($C827&gt;='H-32A-WP06 - Debt Service'!C$24,'H-32A-WP06 - Debt Service'!C$27/12,0)),"-")</f>
        <v>0</v>
      </c>
      <c r="F827" s="261">
        <f>IFERROR(IF(-SUM(F$20:F826)+F$15&lt;0.000001,0,IF($C827&gt;='H-32A-WP06 - Debt Service'!D$24,'H-32A-WP06 - Debt Service'!D$27/12,0)),"-")</f>
        <v>0</v>
      </c>
      <c r="G827" s="261">
        <f>IFERROR(IF(-SUM(G$20:G826)+G$15&lt;0.000001,0,IF($C827&gt;='H-32A-WP06 - Debt Service'!E$24,'H-32A-WP06 - Debt Service'!E$27/12,0)),"-")</f>
        <v>0</v>
      </c>
      <c r="H827" s="261">
        <f>IFERROR(IF(-SUM(H$20:H826)+H$15&lt;0.000001,0,IF($C827&gt;='H-32A-WP06 - Debt Service'!F$24,'H-32A-WP06 - Debt Service'!F$27/12,0)),"-")</f>
        <v>0</v>
      </c>
      <c r="I827" s="261">
        <f>IFERROR(IF(-SUM(I$20:I826)+I$15&lt;0.000001,0,IF($C827&gt;='H-32A-WP06 - Debt Service'!G$24,'H-32A-WP06 - Debt Service'!G$27/12,0)),"-")</f>
        <v>0</v>
      </c>
      <c r="J827" s="261">
        <f>IFERROR(IF(-SUM(J$20:J826)+J$15&lt;0.000001,0,IF($C827&gt;='H-32A-WP06 - Debt Service'!H$24,'H-32A-WP06 - Debt Service'!H$27/12,0)),"-")</f>
        <v>0</v>
      </c>
      <c r="K827" s="261">
        <f>IFERROR(IF(-SUM(K$20:K826)+K$15&lt;0.000001,0,IF($C827&gt;='H-32A-WP06 - Debt Service'!I$24,'H-32A-WP06 - Debt Service'!I$27/12,0)),"-")</f>
        <v>0</v>
      </c>
      <c r="L827" s="261">
        <f>IFERROR(IF(-SUM(L$20:L826)+L$15&lt;0.000001,0,IF($C827&gt;='H-32A-WP06 - Debt Service'!J$24,'H-32A-WP06 - Debt Service'!J$27/12,0)),"-")</f>
        <v>0</v>
      </c>
      <c r="M827" s="261">
        <f>IFERROR(IF(-SUM(M$20:M826)+M$15&lt;0.000001,0,IF($C827&gt;='H-32A-WP06 - Debt Service'!K$24,'H-32A-WP06 - Debt Service'!K$27/12,0)),"-")</f>
        <v>0</v>
      </c>
      <c r="N827" s="261"/>
      <c r="O827" s="261"/>
      <c r="P827" s="261">
        <f>IFERROR(IF(-SUM(P$20:P826)+P$15&lt;0.000001,0,IF($C827&gt;='H-32A-WP06 - Debt Service'!M$24,'H-32A-WP06 - Debt Service'!M$27/12,0)),"-")</f>
        <v>0</v>
      </c>
      <c r="Q827" s="261">
        <f>IFERROR(IF(-SUM(Q$20:Q826)+Q$15&lt;0.000001,0,IF($C827&gt;='H-32A-WP06 - Debt Service'!L$24,'H-32A-WP06 - Debt Service'!L$27/12,0)),"-")</f>
        <v>0</v>
      </c>
      <c r="R827" s="261">
        <f>IFERROR(IF(-SUM(R$20:R826)+R$15&lt;0.000001,0,IF($C827&gt;='H-32A-WP06 - Debt Service'!S$24,'H-32A-WP06 - Debt Service'!S$27/12,0)),"-")</f>
        <v>0</v>
      </c>
      <c r="S827" s="261">
        <f>IFERROR(IF(-SUM(S$20:S826)+S$15&lt;0.000001,0,IF($C827&gt;='H-32A-WP06 - Debt Service'!O$24,'H-32A-WP06 - Debt Service'!O$27/12,0)),"-")</f>
        <v>0</v>
      </c>
      <c r="T827" s="261">
        <f>IFERROR(IF(-SUM(T$20:T826)+T$15&lt;0.000001,0,IF($C827&gt;='H-32A-WP06 - Debt Service'!#REF!,'H-32A-WP06 - Debt Service'!#REF!/12,0)),"-")</f>
        <v>0</v>
      </c>
      <c r="U827" s="261">
        <f>IFERROR(IF(-SUM(U$20:U826)+U$15&lt;0.000001,0,IF($C827&gt;='H-32A-WP06 - Debt Service'!T$24,'H-32A-WP06 - Debt Service'!T$27/12,0)),"-")</f>
        <v>0</v>
      </c>
      <c r="V827" s="261">
        <f>IFERROR(IF(-SUM(V$20:V826)+V$15&lt;0.000001,0,IF($C827&gt;='H-32A-WP06 - Debt Service'!N$24,'H-32A-WP06 - Debt Service'!N$27/12,0)),"-")</f>
        <v>0</v>
      </c>
      <c r="W827" s="261">
        <f>IFERROR(IF(-SUM(W$20:W826)+W$15&lt;0.000001,0,IF($C827&gt;='H-32A-WP06 - Debt Service'!Q$24,'H-32A-WP06 - Debt Service'!Q$27/12,0)),"-")</f>
        <v>0</v>
      </c>
      <c r="X827" s="261">
        <f>IFERROR(IF(-SUM(X$20:X826)+X$15&lt;0.000001,0,IF($C827&gt;='H-32A-WP06 - Debt Service'!T$24,'H-32A-WP06 - Debt Service'!T$27/12,0)),"-")</f>
        <v>0</v>
      </c>
      <c r="Y827" s="261">
        <f>IFERROR(IF(-SUM(Y$20:Y826)+Y$15&lt;0.000001,0,IF($C827&gt;='H-32A-WP06 - Debt Service'!#REF!,'H-32A-WP06 - Debt Service'!#REF!/12,0)),"-")</f>
        <v>0</v>
      </c>
      <c r="Z827" s="261">
        <f>IFERROR(IF(-SUM(Z$20:Z826)+Z$15&lt;0.000001,0,IF($C827&gt;='H-32A-WP06 - Debt Service'!S$24,'H-32A-WP06 - Debt Service'!S$27/12,0)),"-")</f>
        <v>0</v>
      </c>
      <c r="AA827" s="261">
        <f>IFERROR(IF(-SUM(AA$20:AA826)+AA$15&lt;0.000001,0,IF($C827&gt;='H-32A-WP06 - Debt Service'!R$24,'H-32A-WP06 - Debt Service'!R$27/12,0)),"-")</f>
        <v>0</v>
      </c>
      <c r="AB827" s="261">
        <f>IFERROR(IF(-SUM(AB$20:AB826)+AB$15&lt;0.000001,0,IF($C827&gt;='H-32A-WP06 - Debt Service'!P$24,'H-32A-WP06 - Debt Service'!P$27/12,0)),"-")</f>
        <v>0</v>
      </c>
      <c r="AC827" s="261">
        <f>IFERROR(IF(-SUM(AC$20:AC826)+AC$15&lt;0.000001,0,IF($C827&gt;='H-32A-WP06 - Debt Service'!#REF!,'H-32A-WP06 - Debt Service'!#REF!/12,0)),"-")</f>
        <v>0</v>
      </c>
      <c r="AD827" s="261">
        <f>IFERROR(IF(-SUM(AD$20:AD826)+AD$15&lt;0.000001,0,IF($C827&gt;='H-32A-WP06 - Debt Service'!#REF!,'H-32A-WP06 - Debt Service'!#REF!/12,0)),"-")</f>
        <v>0</v>
      </c>
      <c r="AE827" s="261">
        <f>IFERROR(IF(-SUM(AE$20:AE826)+AE$15&lt;0.000001,0,IF($C827&gt;='H-32A-WP06 - Debt Service'!#REF!,'H-32A-WP06 - Debt Service'!#REF!/12,0)),"-")</f>
        <v>0</v>
      </c>
      <c r="AF827" s="261">
        <f>IFERROR(IF(-SUM(AF$20:AF826)+AF$15&lt;0.000001,0,IF($C827&gt;='H-32A-WP06 - Debt Service'!#REF!,'H-32A-WP06 - Debt Service'!#REF!/12,0)),"-")</f>
        <v>0</v>
      </c>
      <c r="AH827" s="252">
        <f t="shared" si="52"/>
        <v>2086</v>
      </c>
      <c r="AI827" s="273">
        <f t="shared" si="54"/>
        <v>68028</v>
      </c>
      <c r="AJ827" s="273"/>
      <c r="AK827" s="261" t="str">
        <f>IFERROR(IF(-SUM(AK$20:AK826)+AK$15&lt;0.000001,0,IF($C827&gt;='H-32A-WP06 - Debt Service'!AH$24,'H-32A-WP06 - Debt Service'!AH$27/12,0)),"-")</f>
        <v>-</v>
      </c>
      <c r="AL827" s="261">
        <f>IFERROR(IF(-SUM(AL$20:AL826)+AL$15&lt;0.000001,0,IF($C827&gt;='H-32A-WP06 - Debt Service'!AI$24,'H-32A-WP06 - Debt Service'!AI$27/12,0)),"-")</f>
        <v>0</v>
      </c>
      <c r="AM827" s="261">
        <f>IFERROR(IF(-SUM(AM$20:AM826)+AM$15&lt;0.000001,0,IF($C827&gt;='H-32A-WP06 - Debt Service'!AJ$24,'H-32A-WP06 - Debt Service'!AJ$27/12,0)),"-")</f>
        <v>0</v>
      </c>
      <c r="AN827" s="261">
        <f>IFERROR(IF(-SUM(AN$20:AN826)+AN$15&lt;0.000001,0,IF($C827&gt;='H-32A-WP06 - Debt Service'!AK$24,'H-32A-WP06 - Debt Service'!AK$27/12,0)),"-")</f>
        <v>0</v>
      </c>
      <c r="AO827" s="261">
        <f>IFERROR(IF(-SUM(AO$20:AO826)+AO$15&lt;0.000001,0,IF($C827&gt;='H-32A-WP06 - Debt Service'!AL$24,'H-32A-WP06 - Debt Service'!AL$27/12,0)),"-")</f>
        <v>0</v>
      </c>
      <c r="AP827" s="261">
        <f>IFERROR(IF(-SUM(AP$20:AP826)+AP$15&lt;0.000001,0,IF($C827&gt;='H-32A-WP06 - Debt Service'!AM$24,'H-32A-WP06 - Debt Service'!AM$27/12,0)),"-")</f>
        <v>0</v>
      </c>
      <c r="AQ827" s="261">
        <f>IFERROR(IF(-SUM(AQ$20:AQ826)+AQ$15&lt;0.000001,0,IF($C827&gt;='H-32A-WP06 - Debt Service'!AN$24,'H-32A-WP06 - Debt Service'!AN$27/12,0)),"-")</f>
        <v>0</v>
      </c>
      <c r="AR827" s="261">
        <f>IFERROR(IF(-SUM(AR$20:AR826)+AR$15&lt;0.000001,0,IF($C827&gt;='H-32A-WP06 - Debt Service'!AO$24,'H-32A-WP06 - Debt Service'!AO$27/12,0)),"-")</f>
        <v>0</v>
      </c>
      <c r="AS827" s="261">
        <f>IFERROR(IF(-SUM(AS$20:AS826)+AS$15&lt;0.000001,0,IF($C827&gt;='H-32A-WP06 - Debt Service'!AP$24,'H-32A-WP06 - Debt Service'!AP$27/12,0)),"-")</f>
        <v>0</v>
      </c>
      <c r="AT827" s="261">
        <f>IFERROR(IF(-SUM(AT$20:AT826)+AT$15&lt;0.000001,0,IF($C827&gt;='H-32A-WP06 - Debt Service'!AQ$24,'H-32A-WP06 - Debt Service'!AQ$27/12,0)),"-")</f>
        <v>0</v>
      </c>
    </row>
    <row r="828" spans="2:46" x14ac:dyDescent="0.35">
      <c r="B828" s="252">
        <f t="shared" si="51"/>
        <v>2086</v>
      </c>
      <c r="C828" s="273">
        <f t="shared" si="53"/>
        <v>68058</v>
      </c>
      <c r="D828" s="273"/>
      <c r="E828" s="261">
        <f>IFERROR(IF(-SUM(E$20:E827)+E$15&lt;0.000001,0,IF($C828&gt;='H-32A-WP06 - Debt Service'!C$24,'H-32A-WP06 - Debt Service'!C$27/12,0)),"-")</f>
        <v>0</v>
      </c>
      <c r="F828" s="261">
        <f>IFERROR(IF(-SUM(F$20:F827)+F$15&lt;0.000001,0,IF($C828&gt;='H-32A-WP06 - Debt Service'!D$24,'H-32A-WP06 - Debt Service'!D$27/12,0)),"-")</f>
        <v>0</v>
      </c>
      <c r="G828" s="261">
        <f>IFERROR(IF(-SUM(G$20:G827)+G$15&lt;0.000001,0,IF($C828&gt;='H-32A-WP06 - Debt Service'!E$24,'H-32A-WP06 - Debt Service'!E$27/12,0)),"-")</f>
        <v>0</v>
      </c>
      <c r="H828" s="261">
        <f>IFERROR(IF(-SUM(H$20:H827)+H$15&lt;0.000001,0,IF($C828&gt;='H-32A-WP06 - Debt Service'!F$24,'H-32A-WP06 - Debt Service'!F$27/12,0)),"-")</f>
        <v>0</v>
      </c>
      <c r="I828" s="261">
        <f>IFERROR(IF(-SUM(I$20:I827)+I$15&lt;0.000001,0,IF($C828&gt;='H-32A-WP06 - Debt Service'!G$24,'H-32A-WP06 - Debt Service'!G$27/12,0)),"-")</f>
        <v>0</v>
      </c>
      <c r="J828" s="261">
        <f>IFERROR(IF(-SUM(J$20:J827)+J$15&lt;0.000001,0,IF($C828&gt;='H-32A-WP06 - Debt Service'!H$24,'H-32A-WP06 - Debt Service'!H$27/12,0)),"-")</f>
        <v>0</v>
      </c>
      <c r="K828" s="261">
        <f>IFERROR(IF(-SUM(K$20:K827)+K$15&lt;0.000001,0,IF($C828&gt;='H-32A-WP06 - Debt Service'!I$24,'H-32A-WP06 - Debt Service'!I$27/12,0)),"-")</f>
        <v>0</v>
      </c>
      <c r="L828" s="261">
        <f>IFERROR(IF(-SUM(L$20:L827)+L$15&lt;0.000001,0,IF($C828&gt;='H-32A-WP06 - Debt Service'!J$24,'H-32A-WP06 - Debt Service'!J$27/12,0)),"-")</f>
        <v>0</v>
      </c>
      <c r="M828" s="261">
        <f>IFERROR(IF(-SUM(M$20:M827)+M$15&lt;0.000001,0,IF($C828&gt;='H-32A-WP06 - Debt Service'!K$24,'H-32A-WP06 - Debt Service'!K$27/12,0)),"-")</f>
        <v>0</v>
      </c>
      <c r="N828" s="261"/>
      <c r="O828" s="261"/>
      <c r="P828" s="261">
        <f>IFERROR(IF(-SUM(P$20:P827)+P$15&lt;0.000001,0,IF($C828&gt;='H-32A-WP06 - Debt Service'!M$24,'H-32A-WP06 - Debt Service'!M$27/12,0)),"-")</f>
        <v>0</v>
      </c>
      <c r="Q828" s="261">
        <f>IFERROR(IF(-SUM(Q$20:Q827)+Q$15&lt;0.000001,0,IF($C828&gt;='H-32A-WP06 - Debt Service'!L$24,'H-32A-WP06 - Debt Service'!L$27/12,0)),"-")</f>
        <v>0</v>
      </c>
      <c r="R828" s="261">
        <f>IFERROR(IF(-SUM(R$20:R827)+R$15&lt;0.000001,0,IF($C828&gt;='H-32A-WP06 - Debt Service'!S$24,'H-32A-WP06 - Debt Service'!S$27/12,0)),"-")</f>
        <v>0</v>
      </c>
      <c r="S828" s="261">
        <f>IFERROR(IF(-SUM(S$20:S827)+S$15&lt;0.000001,0,IF($C828&gt;='H-32A-WP06 - Debt Service'!O$24,'H-32A-WP06 - Debt Service'!O$27/12,0)),"-")</f>
        <v>0</v>
      </c>
      <c r="T828" s="261">
        <f>IFERROR(IF(-SUM(T$20:T827)+T$15&lt;0.000001,0,IF($C828&gt;='H-32A-WP06 - Debt Service'!#REF!,'H-32A-WP06 - Debt Service'!#REF!/12,0)),"-")</f>
        <v>0</v>
      </c>
      <c r="U828" s="261">
        <f>IFERROR(IF(-SUM(U$20:U827)+U$15&lt;0.000001,0,IF($C828&gt;='H-32A-WP06 - Debt Service'!T$24,'H-32A-WP06 - Debt Service'!T$27/12,0)),"-")</f>
        <v>0</v>
      </c>
      <c r="V828" s="261">
        <f>IFERROR(IF(-SUM(V$20:V827)+V$15&lt;0.000001,0,IF($C828&gt;='H-32A-WP06 - Debt Service'!N$24,'H-32A-WP06 - Debt Service'!N$27/12,0)),"-")</f>
        <v>0</v>
      </c>
      <c r="W828" s="261">
        <f>IFERROR(IF(-SUM(W$20:W827)+W$15&lt;0.000001,0,IF($C828&gt;='H-32A-WP06 - Debt Service'!Q$24,'H-32A-WP06 - Debt Service'!Q$27/12,0)),"-")</f>
        <v>0</v>
      </c>
      <c r="X828" s="261">
        <f>IFERROR(IF(-SUM(X$20:X827)+X$15&lt;0.000001,0,IF($C828&gt;='H-32A-WP06 - Debt Service'!T$24,'H-32A-WP06 - Debt Service'!T$27/12,0)),"-")</f>
        <v>0</v>
      </c>
      <c r="Y828" s="261">
        <f>IFERROR(IF(-SUM(Y$20:Y827)+Y$15&lt;0.000001,0,IF($C828&gt;='H-32A-WP06 - Debt Service'!#REF!,'H-32A-WP06 - Debt Service'!#REF!/12,0)),"-")</f>
        <v>0</v>
      </c>
      <c r="Z828" s="261">
        <f>IFERROR(IF(-SUM(Z$20:Z827)+Z$15&lt;0.000001,0,IF($C828&gt;='H-32A-WP06 - Debt Service'!S$24,'H-32A-WP06 - Debt Service'!S$27/12,0)),"-")</f>
        <v>0</v>
      </c>
      <c r="AA828" s="261">
        <f>IFERROR(IF(-SUM(AA$20:AA827)+AA$15&lt;0.000001,0,IF($C828&gt;='H-32A-WP06 - Debt Service'!R$24,'H-32A-WP06 - Debt Service'!R$27/12,0)),"-")</f>
        <v>0</v>
      </c>
      <c r="AB828" s="261">
        <f>IFERROR(IF(-SUM(AB$20:AB827)+AB$15&lt;0.000001,0,IF($C828&gt;='H-32A-WP06 - Debt Service'!P$24,'H-32A-WP06 - Debt Service'!P$27/12,0)),"-")</f>
        <v>0</v>
      </c>
      <c r="AC828" s="261">
        <f>IFERROR(IF(-SUM(AC$20:AC827)+AC$15&lt;0.000001,0,IF($C828&gt;='H-32A-WP06 - Debt Service'!#REF!,'H-32A-WP06 - Debt Service'!#REF!/12,0)),"-")</f>
        <v>0</v>
      </c>
      <c r="AD828" s="261">
        <f>IFERROR(IF(-SUM(AD$20:AD827)+AD$15&lt;0.000001,0,IF($C828&gt;='H-32A-WP06 - Debt Service'!#REF!,'H-32A-WP06 - Debt Service'!#REF!/12,0)),"-")</f>
        <v>0</v>
      </c>
      <c r="AE828" s="261">
        <f>IFERROR(IF(-SUM(AE$20:AE827)+AE$15&lt;0.000001,0,IF($C828&gt;='H-32A-WP06 - Debt Service'!#REF!,'H-32A-WP06 - Debt Service'!#REF!/12,0)),"-")</f>
        <v>0</v>
      </c>
      <c r="AF828" s="261">
        <f>IFERROR(IF(-SUM(AF$20:AF827)+AF$15&lt;0.000001,0,IF($C828&gt;='H-32A-WP06 - Debt Service'!#REF!,'H-32A-WP06 - Debt Service'!#REF!/12,0)),"-")</f>
        <v>0</v>
      </c>
      <c r="AH828" s="252">
        <f t="shared" si="52"/>
        <v>2086</v>
      </c>
      <c r="AI828" s="273">
        <f t="shared" si="54"/>
        <v>68058</v>
      </c>
      <c r="AJ828" s="273"/>
      <c r="AK828" s="261" t="str">
        <f>IFERROR(IF(-SUM(AK$20:AK827)+AK$15&lt;0.000001,0,IF($C828&gt;='H-32A-WP06 - Debt Service'!AH$24,'H-32A-WP06 - Debt Service'!AH$27/12,0)),"-")</f>
        <v>-</v>
      </c>
      <c r="AL828" s="261">
        <f>IFERROR(IF(-SUM(AL$20:AL827)+AL$15&lt;0.000001,0,IF($C828&gt;='H-32A-WP06 - Debt Service'!AI$24,'H-32A-WP06 - Debt Service'!AI$27/12,0)),"-")</f>
        <v>0</v>
      </c>
      <c r="AM828" s="261">
        <f>IFERROR(IF(-SUM(AM$20:AM827)+AM$15&lt;0.000001,0,IF($C828&gt;='H-32A-WP06 - Debt Service'!AJ$24,'H-32A-WP06 - Debt Service'!AJ$27/12,0)),"-")</f>
        <v>0</v>
      </c>
      <c r="AN828" s="261">
        <f>IFERROR(IF(-SUM(AN$20:AN827)+AN$15&lt;0.000001,0,IF($C828&gt;='H-32A-WP06 - Debt Service'!AK$24,'H-32A-WP06 - Debt Service'!AK$27/12,0)),"-")</f>
        <v>0</v>
      </c>
      <c r="AO828" s="261">
        <f>IFERROR(IF(-SUM(AO$20:AO827)+AO$15&lt;0.000001,0,IF($C828&gt;='H-32A-WP06 - Debt Service'!AL$24,'H-32A-WP06 - Debt Service'!AL$27/12,0)),"-")</f>
        <v>0</v>
      </c>
      <c r="AP828" s="261">
        <f>IFERROR(IF(-SUM(AP$20:AP827)+AP$15&lt;0.000001,0,IF($C828&gt;='H-32A-WP06 - Debt Service'!AM$24,'H-32A-WP06 - Debt Service'!AM$27/12,0)),"-")</f>
        <v>0</v>
      </c>
      <c r="AQ828" s="261">
        <f>IFERROR(IF(-SUM(AQ$20:AQ827)+AQ$15&lt;0.000001,0,IF($C828&gt;='H-32A-WP06 - Debt Service'!AN$24,'H-32A-WP06 - Debt Service'!AN$27/12,0)),"-")</f>
        <v>0</v>
      </c>
      <c r="AR828" s="261">
        <f>IFERROR(IF(-SUM(AR$20:AR827)+AR$15&lt;0.000001,0,IF($C828&gt;='H-32A-WP06 - Debt Service'!AO$24,'H-32A-WP06 - Debt Service'!AO$27/12,0)),"-")</f>
        <v>0</v>
      </c>
      <c r="AS828" s="261">
        <f>IFERROR(IF(-SUM(AS$20:AS827)+AS$15&lt;0.000001,0,IF($C828&gt;='H-32A-WP06 - Debt Service'!AP$24,'H-32A-WP06 - Debt Service'!AP$27/12,0)),"-")</f>
        <v>0</v>
      </c>
      <c r="AT828" s="261">
        <f>IFERROR(IF(-SUM(AT$20:AT827)+AT$15&lt;0.000001,0,IF($C828&gt;='H-32A-WP06 - Debt Service'!AQ$24,'H-32A-WP06 - Debt Service'!AQ$27/12,0)),"-")</f>
        <v>0</v>
      </c>
    </row>
    <row r="829" spans="2:46" x14ac:dyDescent="0.35">
      <c r="B829" s="252">
        <f t="shared" si="51"/>
        <v>2086</v>
      </c>
      <c r="C829" s="273">
        <f t="shared" si="53"/>
        <v>68089</v>
      </c>
      <c r="D829" s="273"/>
      <c r="E829" s="261">
        <f>IFERROR(IF(-SUM(E$20:E828)+E$15&lt;0.000001,0,IF($C829&gt;='H-32A-WP06 - Debt Service'!C$24,'H-32A-WP06 - Debt Service'!C$27/12,0)),"-")</f>
        <v>0</v>
      </c>
      <c r="F829" s="261">
        <f>IFERROR(IF(-SUM(F$20:F828)+F$15&lt;0.000001,0,IF($C829&gt;='H-32A-WP06 - Debt Service'!D$24,'H-32A-WP06 - Debt Service'!D$27/12,0)),"-")</f>
        <v>0</v>
      </c>
      <c r="G829" s="261">
        <f>IFERROR(IF(-SUM(G$20:G828)+G$15&lt;0.000001,0,IF($C829&gt;='H-32A-WP06 - Debt Service'!E$24,'H-32A-WP06 - Debt Service'!E$27/12,0)),"-")</f>
        <v>0</v>
      </c>
      <c r="H829" s="261">
        <f>IFERROR(IF(-SUM(H$20:H828)+H$15&lt;0.000001,0,IF($C829&gt;='H-32A-WP06 - Debt Service'!F$24,'H-32A-WP06 - Debt Service'!F$27/12,0)),"-")</f>
        <v>0</v>
      </c>
      <c r="I829" s="261">
        <f>IFERROR(IF(-SUM(I$20:I828)+I$15&lt;0.000001,0,IF($C829&gt;='H-32A-WP06 - Debt Service'!G$24,'H-32A-WP06 - Debt Service'!G$27/12,0)),"-")</f>
        <v>0</v>
      </c>
      <c r="J829" s="261">
        <f>IFERROR(IF(-SUM(J$20:J828)+J$15&lt;0.000001,0,IF($C829&gt;='H-32A-WP06 - Debt Service'!H$24,'H-32A-WP06 - Debt Service'!H$27/12,0)),"-")</f>
        <v>0</v>
      </c>
      <c r="K829" s="261">
        <f>IFERROR(IF(-SUM(K$20:K828)+K$15&lt;0.000001,0,IF($C829&gt;='H-32A-WP06 - Debt Service'!I$24,'H-32A-WP06 - Debt Service'!I$27/12,0)),"-")</f>
        <v>0</v>
      </c>
      <c r="L829" s="261">
        <f>IFERROR(IF(-SUM(L$20:L828)+L$15&lt;0.000001,0,IF($C829&gt;='H-32A-WP06 - Debt Service'!J$24,'H-32A-WP06 - Debt Service'!J$27/12,0)),"-")</f>
        <v>0</v>
      </c>
      <c r="M829" s="261">
        <f>IFERROR(IF(-SUM(M$20:M828)+M$15&lt;0.000001,0,IF($C829&gt;='H-32A-WP06 - Debt Service'!K$24,'H-32A-WP06 - Debt Service'!K$27/12,0)),"-")</f>
        <v>0</v>
      </c>
      <c r="N829" s="261"/>
      <c r="O829" s="261"/>
      <c r="P829" s="261">
        <f>IFERROR(IF(-SUM(P$20:P828)+P$15&lt;0.000001,0,IF($C829&gt;='H-32A-WP06 - Debt Service'!M$24,'H-32A-WP06 - Debt Service'!M$27/12,0)),"-")</f>
        <v>0</v>
      </c>
      <c r="Q829" s="261">
        <f>IFERROR(IF(-SUM(Q$20:Q828)+Q$15&lt;0.000001,0,IF($C829&gt;='H-32A-WP06 - Debt Service'!L$24,'H-32A-WP06 - Debt Service'!L$27/12,0)),"-")</f>
        <v>0</v>
      </c>
      <c r="R829" s="261">
        <f>IFERROR(IF(-SUM(R$20:R828)+R$15&lt;0.000001,0,IF($C829&gt;='H-32A-WP06 - Debt Service'!S$24,'H-32A-WP06 - Debt Service'!S$27/12,0)),"-")</f>
        <v>0</v>
      </c>
      <c r="S829" s="261">
        <f>IFERROR(IF(-SUM(S$20:S828)+S$15&lt;0.000001,0,IF($C829&gt;='H-32A-WP06 - Debt Service'!O$24,'H-32A-WP06 - Debt Service'!O$27/12,0)),"-")</f>
        <v>0</v>
      </c>
      <c r="T829" s="261">
        <f>IFERROR(IF(-SUM(T$20:T828)+T$15&lt;0.000001,0,IF($C829&gt;='H-32A-WP06 - Debt Service'!#REF!,'H-32A-WP06 - Debt Service'!#REF!/12,0)),"-")</f>
        <v>0</v>
      </c>
      <c r="U829" s="261">
        <f>IFERROR(IF(-SUM(U$20:U828)+U$15&lt;0.000001,0,IF($C829&gt;='H-32A-WP06 - Debt Service'!T$24,'H-32A-WP06 - Debt Service'!T$27/12,0)),"-")</f>
        <v>0</v>
      </c>
      <c r="V829" s="261">
        <f>IFERROR(IF(-SUM(V$20:V828)+V$15&lt;0.000001,0,IF($C829&gt;='H-32A-WP06 - Debt Service'!N$24,'H-32A-WP06 - Debt Service'!N$27/12,0)),"-")</f>
        <v>0</v>
      </c>
      <c r="W829" s="261">
        <f>IFERROR(IF(-SUM(W$20:W828)+W$15&lt;0.000001,0,IF($C829&gt;='H-32A-WP06 - Debt Service'!Q$24,'H-32A-WP06 - Debt Service'!Q$27/12,0)),"-")</f>
        <v>0</v>
      </c>
      <c r="X829" s="261">
        <f>IFERROR(IF(-SUM(X$20:X828)+X$15&lt;0.000001,0,IF($C829&gt;='H-32A-WP06 - Debt Service'!T$24,'H-32A-WP06 - Debt Service'!T$27/12,0)),"-")</f>
        <v>0</v>
      </c>
      <c r="Y829" s="261">
        <f>IFERROR(IF(-SUM(Y$20:Y828)+Y$15&lt;0.000001,0,IF($C829&gt;='H-32A-WP06 - Debt Service'!#REF!,'H-32A-WP06 - Debt Service'!#REF!/12,0)),"-")</f>
        <v>0</v>
      </c>
      <c r="Z829" s="261">
        <f>IFERROR(IF(-SUM(Z$20:Z828)+Z$15&lt;0.000001,0,IF($C829&gt;='H-32A-WP06 - Debt Service'!S$24,'H-32A-WP06 - Debt Service'!S$27/12,0)),"-")</f>
        <v>0</v>
      </c>
      <c r="AA829" s="261">
        <f>IFERROR(IF(-SUM(AA$20:AA828)+AA$15&lt;0.000001,0,IF($C829&gt;='H-32A-WP06 - Debt Service'!R$24,'H-32A-WP06 - Debt Service'!R$27/12,0)),"-")</f>
        <v>0</v>
      </c>
      <c r="AB829" s="261">
        <f>IFERROR(IF(-SUM(AB$20:AB828)+AB$15&lt;0.000001,0,IF($C829&gt;='H-32A-WP06 - Debt Service'!P$24,'H-32A-WP06 - Debt Service'!P$27/12,0)),"-")</f>
        <v>0</v>
      </c>
      <c r="AC829" s="261">
        <f>IFERROR(IF(-SUM(AC$20:AC828)+AC$15&lt;0.000001,0,IF($C829&gt;='H-32A-WP06 - Debt Service'!#REF!,'H-32A-WP06 - Debt Service'!#REF!/12,0)),"-")</f>
        <v>0</v>
      </c>
      <c r="AD829" s="261">
        <f>IFERROR(IF(-SUM(AD$20:AD828)+AD$15&lt;0.000001,0,IF($C829&gt;='H-32A-WP06 - Debt Service'!#REF!,'H-32A-WP06 - Debt Service'!#REF!/12,0)),"-")</f>
        <v>0</v>
      </c>
      <c r="AE829" s="261">
        <f>IFERROR(IF(-SUM(AE$20:AE828)+AE$15&lt;0.000001,0,IF($C829&gt;='H-32A-WP06 - Debt Service'!#REF!,'H-32A-WP06 - Debt Service'!#REF!/12,0)),"-")</f>
        <v>0</v>
      </c>
      <c r="AF829" s="261">
        <f>IFERROR(IF(-SUM(AF$20:AF828)+AF$15&lt;0.000001,0,IF($C829&gt;='H-32A-WP06 - Debt Service'!#REF!,'H-32A-WP06 - Debt Service'!#REF!/12,0)),"-")</f>
        <v>0</v>
      </c>
      <c r="AH829" s="252">
        <f t="shared" si="52"/>
        <v>2086</v>
      </c>
      <c r="AI829" s="273">
        <f t="shared" si="54"/>
        <v>68089</v>
      </c>
      <c r="AJ829" s="273"/>
      <c r="AK829" s="261" t="str">
        <f>IFERROR(IF(-SUM(AK$20:AK828)+AK$15&lt;0.000001,0,IF($C829&gt;='H-32A-WP06 - Debt Service'!AH$24,'H-32A-WP06 - Debt Service'!AH$27/12,0)),"-")</f>
        <v>-</v>
      </c>
      <c r="AL829" s="261">
        <f>IFERROR(IF(-SUM(AL$20:AL828)+AL$15&lt;0.000001,0,IF($C829&gt;='H-32A-WP06 - Debt Service'!AI$24,'H-32A-WP06 - Debt Service'!AI$27/12,0)),"-")</f>
        <v>0</v>
      </c>
      <c r="AM829" s="261">
        <f>IFERROR(IF(-SUM(AM$20:AM828)+AM$15&lt;0.000001,0,IF($C829&gt;='H-32A-WP06 - Debt Service'!AJ$24,'H-32A-WP06 - Debt Service'!AJ$27/12,0)),"-")</f>
        <v>0</v>
      </c>
      <c r="AN829" s="261">
        <f>IFERROR(IF(-SUM(AN$20:AN828)+AN$15&lt;0.000001,0,IF($C829&gt;='H-32A-WP06 - Debt Service'!AK$24,'H-32A-WP06 - Debt Service'!AK$27/12,0)),"-")</f>
        <v>0</v>
      </c>
      <c r="AO829" s="261">
        <f>IFERROR(IF(-SUM(AO$20:AO828)+AO$15&lt;0.000001,0,IF($C829&gt;='H-32A-WP06 - Debt Service'!AL$24,'H-32A-WP06 - Debt Service'!AL$27/12,0)),"-")</f>
        <v>0</v>
      </c>
      <c r="AP829" s="261">
        <f>IFERROR(IF(-SUM(AP$20:AP828)+AP$15&lt;0.000001,0,IF($C829&gt;='H-32A-WP06 - Debt Service'!AM$24,'H-32A-WP06 - Debt Service'!AM$27/12,0)),"-")</f>
        <v>0</v>
      </c>
      <c r="AQ829" s="261">
        <f>IFERROR(IF(-SUM(AQ$20:AQ828)+AQ$15&lt;0.000001,0,IF($C829&gt;='H-32A-WP06 - Debt Service'!AN$24,'H-32A-WP06 - Debt Service'!AN$27/12,0)),"-")</f>
        <v>0</v>
      </c>
      <c r="AR829" s="261">
        <f>IFERROR(IF(-SUM(AR$20:AR828)+AR$15&lt;0.000001,0,IF($C829&gt;='H-32A-WP06 - Debt Service'!AO$24,'H-32A-WP06 - Debt Service'!AO$27/12,0)),"-")</f>
        <v>0</v>
      </c>
      <c r="AS829" s="261">
        <f>IFERROR(IF(-SUM(AS$20:AS828)+AS$15&lt;0.000001,0,IF($C829&gt;='H-32A-WP06 - Debt Service'!AP$24,'H-32A-WP06 - Debt Service'!AP$27/12,0)),"-")</f>
        <v>0</v>
      </c>
      <c r="AT829" s="261">
        <f>IFERROR(IF(-SUM(AT$20:AT828)+AT$15&lt;0.000001,0,IF($C829&gt;='H-32A-WP06 - Debt Service'!AQ$24,'H-32A-WP06 - Debt Service'!AQ$27/12,0)),"-")</f>
        <v>0</v>
      </c>
    </row>
    <row r="830" spans="2:46" x14ac:dyDescent="0.35">
      <c r="B830" s="252">
        <f t="shared" si="51"/>
        <v>2086</v>
      </c>
      <c r="C830" s="273">
        <f t="shared" si="53"/>
        <v>68119</v>
      </c>
      <c r="D830" s="273"/>
      <c r="E830" s="261">
        <f>IFERROR(IF(-SUM(E$20:E829)+E$15&lt;0.000001,0,IF($C830&gt;='H-32A-WP06 - Debt Service'!C$24,'H-32A-WP06 - Debt Service'!C$27/12,0)),"-")</f>
        <v>0</v>
      </c>
      <c r="F830" s="261">
        <f>IFERROR(IF(-SUM(F$20:F829)+F$15&lt;0.000001,0,IF($C830&gt;='H-32A-WP06 - Debt Service'!D$24,'H-32A-WP06 - Debt Service'!D$27/12,0)),"-")</f>
        <v>0</v>
      </c>
      <c r="G830" s="261">
        <f>IFERROR(IF(-SUM(G$20:G829)+G$15&lt;0.000001,0,IF($C830&gt;='H-32A-WP06 - Debt Service'!E$24,'H-32A-WP06 - Debt Service'!E$27/12,0)),"-")</f>
        <v>0</v>
      </c>
      <c r="H830" s="261">
        <f>IFERROR(IF(-SUM(H$20:H829)+H$15&lt;0.000001,0,IF($C830&gt;='H-32A-WP06 - Debt Service'!F$24,'H-32A-WP06 - Debt Service'!F$27/12,0)),"-")</f>
        <v>0</v>
      </c>
      <c r="I830" s="261">
        <f>IFERROR(IF(-SUM(I$20:I829)+I$15&lt;0.000001,0,IF($C830&gt;='H-32A-WP06 - Debt Service'!G$24,'H-32A-WP06 - Debt Service'!G$27/12,0)),"-")</f>
        <v>0</v>
      </c>
      <c r="J830" s="261">
        <f>IFERROR(IF(-SUM(J$20:J829)+J$15&lt;0.000001,0,IF($C830&gt;='H-32A-WP06 - Debt Service'!H$24,'H-32A-WP06 - Debt Service'!H$27/12,0)),"-")</f>
        <v>0</v>
      </c>
      <c r="K830" s="261">
        <f>IFERROR(IF(-SUM(K$20:K829)+K$15&lt;0.000001,0,IF($C830&gt;='H-32A-WP06 - Debt Service'!I$24,'H-32A-WP06 - Debt Service'!I$27/12,0)),"-")</f>
        <v>0</v>
      </c>
      <c r="L830" s="261">
        <f>IFERROR(IF(-SUM(L$20:L829)+L$15&lt;0.000001,0,IF($C830&gt;='H-32A-WP06 - Debt Service'!J$24,'H-32A-WP06 - Debt Service'!J$27/12,0)),"-")</f>
        <v>0</v>
      </c>
      <c r="M830" s="261">
        <f>IFERROR(IF(-SUM(M$20:M829)+M$15&lt;0.000001,0,IF($C830&gt;='H-32A-WP06 - Debt Service'!K$24,'H-32A-WP06 - Debt Service'!K$27/12,0)),"-")</f>
        <v>0</v>
      </c>
      <c r="N830" s="261"/>
      <c r="O830" s="261"/>
      <c r="P830" s="261">
        <f>IFERROR(IF(-SUM(P$20:P829)+P$15&lt;0.000001,0,IF($C830&gt;='H-32A-WP06 - Debt Service'!M$24,'H-32A-WP06 - Debt Service'!M$27/12,0)),"-")</f>
        <v>0</v>
      </c>
      <c r="Q830" s="261">
        <f>IFERROR(IF(-SUM(Q$20:Q829)+Q$15&lt;0.000001,0,IF($C830&gt;='H-32A-WP06 - Debt Service'!L$24,'H-32A-WP06 - Debt Service'!L$27/12,0)),"-")</f>
        <v>0</v>
      </c>
      <c r="R830" s="261">
        <f>IFERROR(IF(-SUM(R$20:R829)+R$15&lt;0.000001,0,IF($C830&gt;='H-32A-WP06 - Debt Service'!S$24,'H-32A-WP06 - Debt Service'!S$27/12,0)),"-")</f>
        <v>0</v>
      </c>
      <c r="S830" s="261">
        <f>IFERROR(IF(-SUM(S$20:S829)+S$15&lt;0.000001,0,IF($C830&gt;='H-32A-WP06 - Debt Service'!O$24,'H-32A-WP06 - Debt Service'!O$27/12,0)),"-")</f>
        <v>0</v>
      </c>
      <c r="T830" s="261">
        <f>IFERROR(IF(-SUM(T$20:T829)+T$15&lt;0.000001,0,IF($C830&gt;='H-32A-WP06 - Debt Service'!#REF!,'H-32A-WP06 - Debt Service'!#REF!/12,0)),"-")</f>
        <v>0</v>
      </c>
      <c r="U830" s="261">
        <f>IFERROR(IF(-SUM(U$20:U829)+U$15&lt;0.000001,0,IF($C830&gt;='H-32A-WP06 - Debt Service'!T$24,'H-32A-WP06 - Debt Service'!T$27/12,0)),"-")</f>
        <v>0</v>
      </c>
      <c r="V830" s="261">
        <f>IFERROR(IF(-SUM(V$20:V829)+V$15&lt;0.000001,0,IF($C830&gt;='H-32A-WP06 - Debt Service'!N$24,'H-32A-WP06 - Debt Service'!N$27/12,0)),"-")</f>
        <v>0</v>
      </c>
      <c r="W830" s="261">
        <f>IFERROR(IF(-SUM(W$20:W829)+W$15&lt;0.000001,0,IF($C830&gt;='H-32A-WP06 - Debt Service'!Q$24,'H-32A-WP06 - Debt Service'!Q$27/12,0)),"-")</f>
        <v>0</v>
      </c>
      <c r="X830" s="261">
        <f>IFERROR(IF(-SUM(X$20:X829)+X$15&lt;0.000001,0,IF($C830&gt;='H-32A-WP06 - Debt Service'!T$24,'H-32A-WP06 - Debt Service'!T$27/12,0)),"-")</f>
        <v>0</v>
      </c>
      <c r="Y830" s="261">
        <f>IFERROR(IF(-SUM(Y$20:Y829)+Y$15&lt;0.000001,0,IF($C830&gt;='H-32A-WP06 - Debt Service'!#REF!,'H-32A-WP06 - Debt Service'!#REF!/12,0)),"-")</f>
        <v>0</v>
      </c>
      <c r="Z830" s="261">
        <f>IFERROR(IF(-SUM(Z$20:Z829)+Z$15&lt;0.000001,0,IF($C830&gt;='H-32A-WP06 - Debt Service'!S$24,'H-32A-WP06 - Debt Service'!S$27/12,0)),"-")</f>
        <v>0</v>
      </c>
      <c r="AA830" s="261">
        <f>IFERROR(IF(-SUM(AA$20:AA829)+AA$15&lt;0.000001,0,IF($C830&gt;='H-32A-WP06 - Debt Service'!R$24,'H-32A-WP06 - Debt Service'!R$27/12,0)),"-")</f>
        <v>0</v>
      </c>
      <c r="AB830" s="261">
        <f>IFERROR(IF(-SUM(AB$20:AB829)+AB$15&lt;0.000001,0,IF($C830&gt;='H-32A-WP06 - Debt Service'!P$24,'H-32A-WP06 - Debt Service'!P$27/12,0)),"-")</f>
        <v>0</v>
      </c>
      <c r="AC830" s="261">
        <f>IFERROR(IF(-SUM(AC$20:AC829)+AC$15&lt;0.000001,0,IF($C830&gt;='H-32A-WP06 - Debt Service'!#REF!,'H-32A-WP06 - Debt Service'!#REF!/12,0)),"-")</f>
        <v>0</v>
      </c>
      <c r="AD830" s="261">
        <f>IFERROR(IF(-SUM(AD$20:AD829)+AD$15&lt;0.000001,0,IF($C830&gt;='H-32A-WP06 - Debt Service'!#REF!,'H-32A-WP06 - Debt Service'!#REF!/12,0)),"-")</f>
        <v>0</v>
      </c>
      <c r="AE830" s="261">
        <f>IFERROR(IF(-SUM(AE$20:AE829)+AE$15&lt;0.000001,0,IF($C830&gt;='H-32A-WP06 - Debt Service'!#REF!,'H-32A-WP06 - Debt Service'!#REF!/12,0)),"-")</f>
        <v>0</v>
      </c>
      <c r="AF830" s="261">
        <f>IFERROR(IF(-SUM(AF$20:AF829)+AF$15&lt;0.000001,0,IF($C830&gt;='H-32A-WP06 - Debt Service'!#REF!,'H-32A-WP06 - Debt Service'!#REF!/12,0)),"-")</f>
        <v>0</v>
      </c>
      <c r="AH830" s="252">
        <f t="shared" si="52"/>
        <v>2086</v>
      </c>
      <c r="AI830" s="273">
        <f t="shared" si="54"/>
        <v>68119</v>
      </c>
      <c r="AJ830" s="273"/>
      <c r="AK830" s="261" t="str">
        <f>IFERROR(IF(-SUM(AK$20:AK829)+AK$15&lt;0.000001,0,IF($C830&gt;='H-32A-WP06 - Debt Service'!AH$24,'H-32A-WP06 - Debt Service'!AH$27/12,0)),"-")</f>
        <v>-</v>
      </c>
      <c r="AL830" s="261">
        <f>IFERROR(IF(-SUM(AL$20:AL829)+AL$15&lt;0.000001,0,IF($C830&gt;='H-32A-WP06 - Debt Service'!AI$24,'H-32A-WP06 - Debt Service'!AI$27/12,0)),"-")</f>
        <v>0</v>
      </c>
      <c r="AM830" s="261">
        <f>IFERROR(IF(-SUM(AM$20:AM829)+AM$15&lt;0.000001,0,IF($C830&gt;='H-32A-WP06 - Debt Service'!AJ$24,'H-32A-WP06 - Debt Service'!AJ$27/12,0)),"-")</f>
        <v>0</v>
      </c>
      <c r="AN830" s="261">
        <f>IFERROR(IF(-SUM(AN$20:AN829)+AN$15&lt;0.000001,0,IF($C830&gt;='H-32A-WP06 - Debt Service'!AK$24,'H-32A-WP06 - Debt Service'!AK$27/12,0)),"-")</f>
        <v>0</v>
      </c>
      <c r="AO830" s="261">
        <f>IFERROR(IF(-SUM(AO$20:AO829)+AO$15&lt;0.000001,0,IF($C830&gt;='H-32A-WP06 - Debt Service'!AL$24,'H-32A-WP06 - Debt Service'!AL$27/12,0)),"-")</f>
        <v>0</v>
      </c>
      <c r="AP830" s="261">
        <f>IFERROR(IF(-SUM(AP$20:AP829)+AP$15&lt;0.000001,0,IF($C830&gt;='H-32A-WP06 - Debt Service'!AM$24,'H-32A-WP06 - Debt Service'!AM$27/12,0)),"-")</f>
        <v>0</v>
      </c>
      <c r="AQ830" s="261">
        <f>IFERROR(IF(-SUM(AQ$20:AQ829)+AQ$15&lt;0.000001,0,IF($C830&gt;='H-32A-WP06 - Debt Service'!AN$24,'H-32A-WP06 - Debt Service'!AN$27/12,0)),"-")</f>
        <v>0</v>
      </c>
      <c r="AR830" s="261">
        <f>IFERROR(IF(-SUM(AR$20:AR829)+AR$15&lt;0.000001,0,IF($C830&gt;='H-32A-WP06 - Debt Service'!AO$24,'H-32A-WP06 - Debt Service'!AO$27/12,0)),"-")</f>
        <v>0</v>
      </c>
      <c r="AS830" s="261">
        <f>IFERROR(IF(-SUM(AS$20:AS829)+AS$15&lt;0.000001,0,IF($C830&gt;='H-32A-WP06 - Debt Service'!AP$24,'H-32A-WP06 - Debt Service'!AP$27/12,0)),"-")</f>
        <v>0</v>
      </c>
      <c r="AT830" s="261">
        <f>IFERROR(IF(-SUM(AT$20:AT829)+AT$15&lt;0.000001,0,IF($C830&gt;='H-32A-WP06 - Debt Service'!AQ$24,'H-32A-WP06 - Debt Service'!AQ$27/12,0)),"-")</f>
        <v>0</v>
      </c>
    </row>
    <row r="831" spans="2:46" x14ac:dyDescent="0.35">
      <c r="B831" s="252">
        <f t="shared" si="51"/>
        <v>2086</v>
      </c>
      <c r="C831" s="273">
        <f t="shared" si="53"/>
        <v>68150</v>
      </c>
      <c r="D831" s="273"/>
      <c r="E831" s="261">
        <f>IFERROR(IF(-SUM(E$20:E830)+E$15&lt;0.000001,0,IF($C831&gt;='H-32A-WP06 - Debt Service'!C$24,'H-32A-WP06 - Debt Service'!C$27/12,0)),"-")</f>
        <v>0</v>
      </c>
      <c r="F831" s="261">
        <f>IFERROR(IF(-SUM(F$20:F830)+F$15&lt;0.000001,0,IF($C831&gt;='H-32A-WP06 - Debt Service'!D$24,'H-32A-WP06 - Debt Service'!D$27/12,0)),"-")</f>
        <v>0</v>
      </c>
      <c r="G831" s="261">
        <f>IFERROR(IF(-SUM(G$20:G830)+G$15&lt;0.000001,0,IF($C831&gt;='H-32A-WP06 - Debt Service'!E$24,'H-32A-WP06 - Debt Service'!E$27/12,0)),"-")</f>
        <v>0</v>
      </c>
      <c r="H831" s="261">
        <f>IFERROR(IF(-SUM(H$20:H830)+H$15&lt;0.000001,0,IF($C831&gt;='H-32A-WP06 - Debt Service'!F$24,'H-32A-WP06 - Debt Service'!F$27/12,0)),"-")</f>
        <v>0</v>
      </c>
      <c r="I831" s="261">
        <f>IFERROR(IF(-SUM(I$20:I830)+I$15&lt;0.000001,0,IF($C831&gt;='H-32A-WP06 - Debt Service'!G$24,'H-32A-WP06 - Debt Service'!G$27/12,0)),"-")</f>
        <v>0</v>
      </c>
      <c r="J831" s="261">
        <f>IFERROR(IF(-SUM(J$20:J830)+J$15&lt;0.000001,0,IF($C831&gt;='H-32A-WP06 - Debt Service'!H$24,'H-32A-WP06 - Debt Service'!H$27/12,0)),"-")</f>
        <v>0</v>
      </c>
      <c r="K831" s="261">
        <f>IFERROR(IF(-SUM(K$20:K830)+K$15&lt;0.000001,0,IF($C831&gt;='H-32A-WP06 - Debt Service'!I$24,'H-32A-WP06 - Debt Service'!I$27/12,0)),"-")</f>
        <v>0</v>
      </c>
      <c r="L831" s="261">
        <f>IFERROR(IF(-SUM(L$20:L830)+L$15&lt;0.000001,0,IF($C831&gt;='H-32A-WP06 - Debt Service'!J$24,'H-32A-WP06 - Debt Service'!J$27/12,0)),"-")</f>
        <v>0</v>
      </c>
      <c r="M831" s="261">
        <f>IFERROR(IF(-SUM(M$20:M830)+M$15&lt;0.000001,0,IF($C831&gt;='H-32A-WP06 - Debt Service'!K$24,'H-32A-WP06 - Debt Service'!K$27/12,0)),"-")</f>
        <v>0</v>
      </c>
      <c r="N831" s="261"/>
      <c r="O831" s="261"/>
      <c r="P831" s="261">
        <f>IFERROR(IF(-SUM(P$20:P830)+P$15&lt;0.000001,0,IF($C831&gt;='H-32A-WP06 - Debt Service'!M$24,'H-32A-WP06 - Debt Service'!M$27/12,0)),"-")</f>
        <v>0</v>
      </c>
      <c r="Q831" s="261">
        <f>IFERROR(IF(-SUM(Q$20:Q830)+Q$15&lt;0.000001,0,IF($C831&gt;='H-32A-WP06 - Debt Service'!L$24,'H-32A-WP06 - Debt Service'!L$27/12,0)),"-")</f>
        <v>0</v>
      </c>
      <c r="R831" s="261">
        <f>IFERROR(IF(-SUM(R$20:R830)+R$15&lt;0.000001,0,IF($C831&gt;='H-32A-WP06 - Debt Service'!S$24,'H-32A-WP06 - Debt Service'!S$27/12,0)),"-")</f>
        <v>0</v>
      </c>
      <c r="S831" s="261">
        <f>IFERROR(IF(-SUM(S$20:S830)+S$15&lt;0.000001,0,IF($C831&gt;='H-32A-WP06 - Debt Service'!O$24,'H-32A-WP06 - Debt Service'!O$27/12,0)),"-")</f>
        <v>0</v>
      </c>
      <c r="T831" s="261">
        <f>IFERROR(IF(-SUM(T$20:T830)+T$15&lt;0.000001,0,IF($C831&gt;='H-32A-WP06 - Debt Service'!#REF!,'H-32A-WP06 - Debt Service'!#REF!/12,0)),"-")</f>
        <v>0</v>
      </c>
      <c r="U831" s="261">
        <f>IFERROR(IF(-SUM(U$20:U830)+U$15&lt;0.000001,0,IF($C831&gt;='H-32A-WP06 - Debt Service'!T$24,'H-32A-WP06 - Debt Service'!T$27/12,0)),"-")</f>
        <v>0</v>
      </c>
      <c r="V831" s="261">
        <f>IFERROR(IF(-SUM(V$20:V830)+V$15&lt;0.000001,0,IF($C831&gt;='H-32A-WP06 - Debt Service'!N$24,'H-32A-WP06 - Debt Service'!N$27/12,0)),"-")</f>
        <v>0</v>
      </c>
      <c r="W831" s="261">
        <f>IFERROR(IF(-SUM(W$20:W830)+W$15&lt;0.000001,0,IF($C831&gt;='H-32A-WP06 - Debt Service'!Q$24,'H-32A-WP06 - Debt Service'!Q$27/12,0)),"-")</f>
        <v>0</v>
      </c>
      <c r="X831" s="261">
        <f>IFERROR(IF(-SUM(X$20:X830)+X$15&lt;0.000001,0,IF($C831&gt;='H-32A-WP06 - Debt Service'!T$24,'H-32A-WP06 - Debt Service'!T$27/12,0)),"-")</f>
        <v>0</v>
      </c>
      <c r="Y831" s="261">
        <f>IFERROR(IF(-SUM(Y$20:Y830)+Y$15&lt;0.000001,0,IF($C831&gt;='H-32A-WP06 - Debt Service'!#REF!,'H-32A-WP06 - Debt Service'!#REF!/12,0)),"-")</f>
        <v>0</v>
      </c>
      <c r="Z831" s="261">
        <f>IFERROR(IF(-SUM(Z$20:Z830)+Z$15&lt;0.000001,0,IF($C831&gt;='H-32A-WP06 - Debt Service'!S$24,'H-32A-WP06 - Debt Service'!S$27/12,0)),"-")</f>
        <v>0</v>
      </c>
      <c r="AA831" s="261">
        <f>IFERROR(IF(-SUM(AA$20:AA830)+AA$15&lt;0.000001,0,IF($C831&gt;='H-32A-WP06 - Debt Service'!R$24,'H-32A-WP06 - Debt Service'!R$27/12,0)),"-")</f>
        <v>0</v>
      </c>
      <c r="AB831" s="261">
        <f>IFERROR(IF(-SUM(AB$20:AB830)+AB$15&lt;0.000001,0,IF($C831&gt;='H-32A-WP06 - Debt Service'!P$24,'H-32A-WP06 - Debt Service'!P$27/12,0)),"-")</f>
        <v>0</v>
      </c>
      <c r="AC831" s="261">
        <f>IFERROR(IF(-SUM(AC$20:AC830)+AC$15&lt;0.000001,0,IF($C831&gt;='H-32A-WP06 - Debt Service'!#REF!,'H-32A-WP06 - Debt Service'!#REF!/12,0)),"-")</f>
        <v>0</v>
      </c>
      <c r="AD831" s="261">
        <f>IFERROR(IF(-SUM(AD$20:AD830)+AD$15&lt;0.000001,0,IF($C831&gt;='H-32A-WP06 - Debt Service'!#REF!,'H-32A-WP06 - Debt Service'!#REF!/12,0)),"-")</f>
        <v>0</v>
      </c>
      <c r="AE831" s="261">
        <f>IFERROR(IF(-SUM(AE$20:AE830)+AE$15&lt;0.000001,0,IF($C831&gt;='H-32A-WP06 - Debt Service'!#REF!,'H-32A-WP06 - Debt Service'!#REF!/12,0)),"-")</f>
        <v>0</v>
      </c>
      <c r="AF831" s="261">
        <f>IFERROR(IF(-SUM(AF$20:AF830)+AF$15&lt;0.000001,0,IF($C831&gt;='H-32A-WP06 - Debt Service'!#REF!,'H-32A-WP06 - Debt Service'!#REF!/12,0)),"-")</f>
        <v>0</v>
      </c>
      <c r="AH831" s="252">
        <f t="shared" si="52"/>
        <v>2086</v>
      </c>
      <c r="AI831" s="273">
        <f t="shared" si="54"/>
        <v>68150</v>
      </c>
      <c r="AJ831" s="273"/>
      <c r="AK831" s="261" t="str">
        <f>IFERROR(IF(-SUM(AK$20:AK830)+AK$15&lt;0.000001,0,IF($C831&gt;='H-32A-WP06 - Debt Service'!AH$24,'H-32A-WP06 - Debt Service'!AH$27/12,0)),"-")</f>
        <v>-</v>
      </c>
      <c r="AL831" s="261">
        <f>IFERROR(IF(-SUM(AL$20:AL830)+AL$15&lt;0.000001,0,IF($C831&gt;='H-32A-WP06 - Debt Service'!AI$24,'H-32A-WP06 - Debt Service'!AI$27/12,0)),"-")</f>
        <v>0</v>
      </c>
      <c r="AM831" s="261">
        <f>IFERROR(IF(-SUM(AM$20:AM830)+AM$15&lt;0.000001,0,IF($C831&gt;='H-32A-WP06 - Debt Service'!AJ$24,'H-32A-WP06 - Debt Service'!AJ$27/12,0)),"-")</f>
        <v>0</v>
      </c>
      <c r="AN831" s="261">
        <f>IFERROR(IF(-SUM(AN$20:AN830)+AN$15&lt;0.000001,0,IF($C831&gt;='H-32A-WP06 - Debt Service'!AK$24,'H-32A-WP06 - Debt Service'!AK$27/12,0)),"-")</f>
        <v>0</v>
      </c>
      <c r="AO831" s="261">
        <f>IFERROR(IF(-SUM(AO$20:AO830)+AO$15&lt;0.000001,0,IF($C831&gt;='H-32A-WP06 - Debt Service'!AL$24,'H-32A-WP06 - Debt Service'!AL$27/12,0)),"-")</f>
        <v>0</v>
      </c>
      <c r="AP831" s="261">
        <f>IFERROR(IF(-SUM(AP$20:AP830)+AP$15&lt;0.000001,0,IF($C831&gt;='H-32A-WP06 - Debt Service'!AM$24,'H-32A-WP06 - Debt Service'!AM$27/12,0)),"-")</f>
        <v>0</v>
      </c>
      <c r="AQ831" s="261">
        <f>IFERROR(IF(-SUM(AQ$20:AQ830)+AQ$15&lt;0.000001,0,IF($C831&gt;='H-32A-WP06 - Debt Service'!AN$24,'H-32A-WP06 - Debt Service'!AN$27/12,0)),"-")</f>
        <v>0</v>
      </c>
      <c r="AR831" s="261">
        <f>IFERROR(IF(-SUM(AR$20:AR830)+AR$15&lt;0.000001,0,IF($C831&gt;='H-32A-WP06 - Debt Service'!AO$24,'H-32A-WP06 - Debt Service'!AO$27/12,0)),"-")</f>
        <v>0</v>
      </c>
      <c r="AS831" s="261">
        <f>IFERROR(IF(-SUM(AS$20:AS830)+AS$15&lt;0.000001,0,IF($C831&gt;='H-32A-WP06 - Debt Service'!AP$24,'H-32A-WP06 - Debt Service'!AP$27/12,0)),"-")</f>
        <v>0</v>
      </c>
      <c r="AT831" s="261">
        <f>IFERROR(IF(-SUM(AT$20:AT830)+AT$15&lt;0.000001,0,IF($C831&gt;='H-32A-WP06 - Debt Service'!AQ$24,'H-32A-WP06 - Debt Service'!AQ$27/12,0)),"-")</f>
        <v>0</v>
      </c>
    </row>
    <row r="832" spans="2:46" x14ac:dyDescent="0.35">
      <c r="B832" s="252">
        <f t="shared" si="51"/>
        <v>2086</v>
      </c>
      <c r="C832" s="273">
        <f t="shared" si="53"/>
        <v>68181</v>
      </c>
      <c r="D832" s="273"/>
      <c r="E832" s="261">
        <f>IFERROR(IF(-SUM(E$20:E831)+E$15&lt;0.000001,0,IF($C832&gt;='H-32A-WP06 - Debt Service'!C$24,'H-32A-WP06 - Debt Service'!C$27/12,0)),"-")</f>
        <v>0</v>
      </c>
      <c r="F832" s="261">
        <f>IFERROR(IF(-SUM(F$20:F831)+F$15&lt;0.000001,0,IF($C832&gt;='H-32A-WP06 - Debt Service'!D$24,'H-32A-WP06 - Debt Service'!D$27/12,0)),"-")</f>
        <v>0</v>
      </c>
      <c r="G832" s="261">
        <f>IFERROR(IF(-SUM(G$20:G831)+G$15&lt;0.000001,0,IF($C832&gt;='H-32A-WP06 - Debt Service'!E$24,'H-32A-WP06 - Debt Service'!E$27/12,0)),"-")</f>
        <v>0</v>
      </c>
      <c r="H832" s="261">
        <f>IFERROR(IF(-SUM(H$20:H831)+H$15&lt;0.000001,0,IF($C832&gt;='H-32A-WP06 - Debt Service'!F$24,'H-32A-WP06 - Debt Service'!F$27/12,0)),"-")</f>
        <v>0</v>
      </c>
      <c r="I832" s="261">
        <f>IFERROR(IF(-SUM(I$20:I831)+I$15&lt;0.000001,0,IF($C832&gt;='H-32A-WP06 - Debt Service'!G$24,'H-32A-WP06 - Debt Service'!G$27/12,0)),"-")</f>
        <v>0</v>
      </c>
      <c r="J832" s="261">
        <f>IFERROR(IF(-SUM(J$20:J831)+J$15&lt;0.000001,0,IF($C832&gt;='H-32A-WP06 - Debt Service'!H$24,'H-32A-WP06 - Debt Service'!H$27/12,0)),"-")</f>
        <v>0</v>
      </c>
      <c r="K832" s="261">
        <f>IFERROR(IF(-SUM(K$20:K831)+K$15&lt;0.000001,0,IF($C832&gt;='H-32A-WP06 - Debt Service'!I$24,'H-32A-WP06 - Debt Service'!I$27/12,0)),"-")</f>
        <v>0</v>
      </c>
      <c r="L832" s="261">
        <f>IFERROR(IF(-SUM(L$20:L831)+L$15&lt;0.000001,0,IF($C832&gt;='H-32A-WP06 - Debt Service'!J$24,'H-32A-WP06 - Debt Service'!J$27/12,0)),"-")</f>
        <v>0</v>
      </c>
      <c r="M832" s="261">
        <f>IFERROR(IF(-SUM(M$20:M831)+M$15&lt;0.000001,0,IF($C832&gt;='H-32A-WP06 - Debt Service'!K$24,'H-32A-WP06 - Debt Service'!K$27/12,0)),"-")</f>
        <v>0</v>
      </c>
      <c r="N832" s="261"/>
      <c r="O832" s="261"/>
      <c r="P832" s="261">
        <f>IFERROR(IF(-SUM(P$20:P831)+P$15&lt;0.000001,0,IF($C832&gt;='H-32A-WP06 - Debt Service'!M$24,'H-32A-WP06 - Debt Service'!M$27/12,0)),"-")</f>
        <v>0</v>
      </c>
      <c r="Q832" s="261">
        <f>IFERROR(IF(-SUM(Q$20:Q831)+Q$15&lt;0.000001,0,IF($C832&gt;='H-32A-WP06 - Debt Service'!L$24,'H-32A-WP06 - Debt Service'!L$27/12,0)),"-")</f>
        <v>0</v>
      </c>
      <c r="R832" s="261">
        <f>IFERROR(IF(-SUM(R$20:R831)+R$15&lt;0.000001,0,IF($C832&gt;='H-32A-WP06 - Debt Service'!S$24,'H-32A-WP06 - Debt Service'!S$27/12,0)),"-")</f>
        <v>0</v>
      </c>
      <c r="S832" s="261">
        <f>IFERROR(IF(-SUM(S$20:S831)+S$15&lt;0.000001,0,IF($C832&gt;='H-32A-WP06 - Debt Service'!O$24,'H-32A-WP06 - Debt Service'!O$27/12,0)),"-")</f>
        <v>0</v>
      </c>
      <c r="T832" s="261">
        <f>IFERROR(IF(-SUM(T$20:T831)+T$15&lt;0.000001,0,IF($C832&gt;='H-32A-WP06 - Debt Service'!#REF!,'H-32A-WP06 - Debt Service'!#REF!/12,0)),"-")</f>
        <v>0</v>
      </c>
      <c r="U832" s="261">
        <f>IFERROR(IF(-SUM(U$20:U831)+U$15&lt;0.000001,0,IF($C832&gt;='H-32A-WP06 - Debt Service'!T$24,'H-32A-WP06 - Debt Service'!T$27/12,0)),"-")</f>
        <v>0</v>
      </c>
      <c r="V832" s="261">
        <f>IFERROR(IF(-SUM(V$20:V831)+V$15&lt;0.000001,0,IF($C832&gt;='H-32A-WP06 - Debt Service'!N$24,'H-32A-WP06 - Debt Service'!N$27/12,0)),"-")</f>
        <v>0</v>
      </c>
      <c r="W832" s="261">
        <f>IFERROR(IF(-SUM(W$20:W831)+W$15&lt;0.000001,0,IF($C832&gt;='H-32A-WP06 - Debt Service'!Q$24,'H-32A-WP06 - Debt Service'!Q$27/12,0)),"-")</f>
        <v>0</v>
      </c>
      <c r="X832" s="261">
        <f>IFERROR(IF(-SUM(X$20:X831)+X$15&lt;0.000001,0,IF($C832&gt;='H-32A-WP06 - Debt Service'!T$24,'H-32A-WP06 - Debt Service'!T$27/12,0)),"-")</f>
        <v>0</v>
      </c>
      <c r="Y832" s="261">
        <f>IFERROR(IF(-SUM(Y$20:Y831)+Y$15&lt;0.000001,0,IF($C832&gt;='H-32A-WP06 - Debt Service'!#REF!,'H-32A-WP06 - Debt Service'!#REF!/12,0)),"-")</f>
        <v>0</v>
      </c>
      <c r="Z832" s="261">
        <f>IFERROR(IF(-SUM(Z$20:Z831)+Z$15&lt;0.000001,0,IF($C832&gt;='H-32A-WP06 - Debt Service'!S$24,'H-32A-WP06 - Debt Service'!S$27/12,0)),"-")</f>
        <v>0</v>
      </c>
      <c r="AA832" s="261">
        <f>IFERROR(IF(-SUM(AA$20:AA831)+AA$15&lt;0.000001,0,IF($C832&gt;='H-32A-WP06 - Debt Service'!R$24,'H-32A-WP06 - Debt Service'!R$27/12,0)),"-")</f>
        <v>0</v>
      </c>
      <c r="AB832" s="261">
        <f>IFERROR(IF(-SUM(AB$20:AB831)+AB$15&lt;0.000001,0,IF($C832&gt;='H-32A-WP06 - Debt Service'!P$24,'H-32A-WP06 - Debt Service'!P$27/12,0)),"-")</f>
        <v>0</v>
      </c>
      <c r="AC832" s="261">
        <f>IFERROR(IF(-SUM(AC$20:AC831)+AC$15&lt;0.000001,0,IF($C832&gt;='H-32A-WP06 - Debt Service'!#REF!,'H-32A-WP06 - Debt Service'!#REF!/12,0)),"-")</f>
        <v>0</v>
      </c>
      <c r="AD832" s="261">
        <f>IFERROR(IF(-SUM(AD$20:AD831)+AD$15&lt;0.000001,0,IF($C832&gt;='H-32A-WP06 - Debt Service'!#REF!,'H-32A-WP06 - Debt Service'!#REF!/12,0)),"-")</f>
        <v>0</v>
      </c>
      <c r="AE832" s="261">
        <f>IFERROR(IF(-SUM(AE$20:AE831)+AE$15&lt;0.000001,0,IF($C832&gt;='H-32A-WP06 - Debt Service'!#REF!,'H-32A-WP06 - Debt Service'!#REF!/12,0)),"-")</f>
        <v>0</v>
      </c>
      <c r="AF832" s="261">
        <f>IFERROR(IF(-SUM(AF$20:AF831)+AF$15&lt;0.000001,0,IF($C832&gt;='H-32A-WP06 - Debt Service'!#REF!,'H-32A-WP06 - Debt Service'!#REF!/12,0)),"-")</f>
        <v>0</v>
      </c>
      <c r="AH832" s="252">
        <f t="shared" si="52"/>
        <v>2086</v>
      </c>
      <c r="AI832" s="273">
        <f t="shared" si="54"/>
        <v>68181</v>
      </c>
      <c r="AJ832" s="273"/>
      <c r="AK832" s="261" t="str">
        <f>IFERROR(IF(-SUM(AK$20:AK831)+AK$15&lt;0.000001,0,IF($C832&gt;='H-32A-WP06 - Debt Service'!AH$24,'H-32A-WP06 - Debt Service'!AH$27/12,0)),"-")</f>
        <v>-</v>
      </c>
      <c r="AL832" s="261">
        <f>IFERROR(IF(-SUM(AL$20:AL831)+AL$15&lt;0.000001,0,IF($C832&gt;='H-32A-WP06 - Debt Service'!AI$24,'H-32A-WP06 - Debt Service'!AI$27/12,0)),"-")</f>
        <v>0</v>
      </c>
      <c r="AM832" s="261">
        <f>IFERROR(IF(-SUM(AM$20:AM831)+AM$15&lt;0.000001,0,IF($C832&gt;='H-32A-WP06 - Debt Service'!AJ$24,'H-32A-WP06 - Debt Service'!AJ$27/12,0)),"-")</f>
        <v>0</v>
      </c>
      <c r="AN832" s="261">
        <f>IFERROR(IF(-SUM(AN$20:AN831)+AN$15&lt;0.000001,0,IF($C832&gt;='H-32A-WP06 - Debt Service'!AK$24,'H-32A-WP06 - Debt Service'!AK$27/12,0)),"-")</f>
        <v>0</v>
      </c>
      <c r="AO832" s="261">
        <f>IFERROR(IF(-SUM(AO$20:AO831)+AO$15&lt;0.000001,0,IF($C832&gt;='H-32A-WP06 - Debt Service'!AL$24,'H-32A-WP06 - Debt Service'!AL$27/12,0)),"-")</f>
        <v>0</v>
      </c>
      <c r="AP832" s="261">
        <f>IFERROR(IF(-SUM(AP$20:AP831)+AP$15&lt;0.000001,0,IF($C832&gt;='H-32A-WP06 - Debt Service'!AM$24,'H-32A-WP06 - Debt Service'!AM$27/12,0)),"-")</f>
        <v>0</v>
      </c>
      <c r="AQ832" s="261">
        <f>IFERROR(IF(-SUM(AQ$20:AQ831)+AQ$15&lt;0.000001,0,IF($C832&gt;='H-32A-WP06 - Debt Service'!AN$24,'H-32A-WP06 - Debt Service'!AN$27/12,0)),"-")</f>
        <v>0</v>
      </c>
      <c r="AR832" s="261">
        <f>IFERROR(IF(-SUM(AR$20:AR831)+AR$15&lt;0.000001,0,IF($C832&gt;='H-32A-WP06 - Debt Service'!AO$24,'H-32A-WP06 - Debt Service'!AO$27/12,0)),"-")</f>
        <v>0</v>
      </c>
      <c r="AS832" s="261">
        <f>IFERROR(IF(-SUM(AS$20:AS831)+AS$15&lt;0.000001,0,IF($C832&gt;='H-32A-WP06 - Debt Service'!AP$24,'H-32A-WP06 - Debt Service'!AP$27/12,0)),"-")</f>
        <v>0</v>
      </c>
      <c r="AT832" s="261">
        <f>IFERROR(IF(-SUM(AT$20:AT831)+AT$15&lt;0.000001,0,IF($C832&gt;='H-32A-WP06 - Debt Service'!AQ$24,'H-32A-WP06 - Debt Service'!AQ$27/12,0)),"-")</f>
        <v>0</v>
      </c>
    </row>
    <row r="833" spans="2:46" x14ac:dyDescent="0.35">
      <c r="B833" s="252">
        <f t="shared" si="51"/>
        <v>2086</v>
      </c>
      <c r="C833" s="273">
        <f t="shared" si="53"/>
        <v>68211</v>
      </c>
      <c r="D833" s="273"/>
      <c r="E833" s="261">
        <f>IFERROR(IF(-SUM(E$20:E832)+E$15&lt;0.000001,0,IF($C833&gt;='H-32A-WP06 - Debt Service'!C$24,'H-32A-WP06 - Debt Service'!C$27/12,0)),"-")</f>
        <v>0</v>
      </c>
      <c r="F833" s="261">
        <f>IFERROR(IF(-SUM(F$20:F832)+F$15&lt;0.000001,0,IF($C833&gt;='H-32A-WP06 - Debt Service'!D$24,'H-32A-WP06 - Debt Service'!D$27/12,0)),"-")</f>
        <v>0</v>
      </c>
      <c r="G833" s="261">
        <f>IFERROR(IF(-SUM(G$20:G832)+G$15&lt;0.000001,0,IF($C833&gt;='H-32A-WP06 - Debt Service'!E$24,'H-32A-WP06 - Debt Service'!E$27/12,0)),"-")</f>
        <v>0</v>
      </c>
      <c r="H833" s="261">
        <f>IFERROR(IF(-SUM(H$20:H832)+H$15&lt;0.000001,0,IF($C833&gt;='H-32A-WP06 - Debt Service'!F$24,'H-32A-WP06 - Debt Service'!F$27/12,0)),"-")</f>
        <v>0</v>
      </c>
      <c r="I833" s="261">
        <f>IFERROR(IF(-SUM(I$20:I832)+I$15&lt;0.000001,0,IF($C833&gt;='H-32A-WP06 - Debt Service'!G$24,'H-32A-WP06 - Debt Service'!G$27/12,0)),"-")</f>
        <v>0</v>
      </c>
      <c r="J833" s="261">
        <f>IFERROR(IF(-SUM(J$20:J832)+J$15&lt;0.000001,0,IF($C833&gt;='H-32A-WP06 - Debt Service'!H$24,'H-32A-WP06 - Debt Service'!H$27/12,0)),"-")</f>
        <v>0</v>
      </c>
      <c r="K833" s="261">
        <f>IFERROR(IF(-SUM(K$20:K832)+K$15&lt;0.000001,0,IF($C833&gt;='H-32A-WP06 - Debt Service'!I$24,'H-32A-WP06 - Debt Service'!I$27/12,0)),"-")</f>
        <v>0</v>
      </c>
      <c r="L833" s="261">
        <f>IFERROR(IF(-SUM(L$20:L832)+L$15&lt;0.000001,0,IF($C833&gt;='H-32A-WP06 - Debt Service'!J$24,'H-32A-WP06 - Debt Service'!J$27/12,0)),"-")</f>
        <v>0</v>
      </c>
      <c r="M833" s="261">
        <f>IFERROR(IF(-SUM(M$20:M832)+M$15&lt;0.000001,0,IF($C833&gt;='H-32A-WP06 - Debt Service'!K$24,'H-32A-WP06 - Debt Service'!K$27/12,0)),"-")</f>
        <v>0</v>
      </c>
      <c r="N833" s="261"/>
      <c r="O833" s="261"/>
      <c r="P833" s="261">
        <f>IFERROR(IF(-SUM(P$20:P832)+P$15&lt;0.000001,0,IF($C833&gt;='H-32A-WP06 - Debt Service'!M$24,'H-32A-WP06 - Debt Service'!M$27/12,0)),"-")</f>
        <v>0</v>
      </c>
      <c r="Q833" s="261">
        <f>IFERROR(IF(-SUM(Q$20:Q832)+Q$15&lt;0.000001,0,IF($C833&gt;='H-32A-WP06 - Debt Service'!L$24,'H-32A-WP06 - Debt Service'!L$27/12,0)),"-")</f>
        <v>0</v>
      </c>
      <c r="R833" s="261">
        <f>IFERROR(IF(-SUM(R$20:R832)+R$15&lt;0.000001,0,IF($C833&gt;='H-32A-WP06 - Debt Service'!S$24,'H-32A-WP06 - Debt Service'!S$27/12,0)),"-")</f>
        <v>0</v>
      </c>
      <c r="S833" s="261">
        <f>IFERROR(IF(-SUM(S$20:S832)+S$15&lt;0.000001,0,IF($C833&gt;='H-32A-WP06 - Debt Service'!O$24,'H-32A-WP06 - Debt Service'!O$27/12,0)),"-")</f>
        <v>0</v>
      </c>
      <c r="T833" s="261">
        <f>IFERROR(IF(-SUM(T$20:T832)+T$15&lt;0.000001,0,IF($C833&gt;='H-32A-WP06 - Debt Service'!#REF!,'H-32A-WP06 - Debt Service'!#REF!/12,0)),"-")</f>
        <v>0</v>
      </c>
      <c r="U833" s="261">
        <f>IFERROR(IF(-SUM(U$20:U832)+U$15&lt;0.000001,0,IF($C833&gt;='H-32A-WP06 - Debt Service'!T$24,'H-32A-WP06 - Debt Service'!T$27/12,0)),"-")</f>
        <v>0</v>
      </c>
      <c r="V833" s="261">
        <f>IFERROR(IF(-SUM(V$20:V832)+V$15&lt;0.000001,0,IF($C833&gt;='H-32A-WP06 - Debt Service'!N$24,'H-32A-WP06 - Debt Service'!N$27/12,0)),"-")</f>
        <v>0</v>
      </c>
      <c r="W833" s="261">
        <f>IFERROR(IF(-SUM(W$20:W832)+W$15&lt;0.000001,0,IF($C833&gt;='H-32A-WP06 - Debt Service'!Q$24,'H-32A-WP06 - Debt Service'!Q$27/12,0)),"-")</f>
        <v>0</v>
      </c>
      <c r="X833" s="261">
        <f>IFERROR(IF(-SUM(X$20:X832)+X$15&lt;0.000001,0,IF($C833&gt;='H-32A-WP06 - Debt Service'!T$24,'H-32A-WP06 - Debt Service'!T$27/12,0)),"-")</f>
        <v>0</v>
      </c>
      <c r="Y833" s="261">
        <f>IFERROR(IF(-SUM(Y$20:Y832)+Y$15&lt;0.000001,0,IF($C833&gt;='H-32A-WP06 - Debt Service'!#REF!,'H-32A-WP06 - Debt Service'!#REF!/12,0)),"-")</f>
        <v>0</v>
      </c>
      <c r="Z833" s="261">
        <f>IFERROR(IF(-SUM(Z$20:Z832)+Z$15&lt;0.000001,0,IF($C833&gt;='H-32A-WP06 - Debt Service'!S$24,'H-32A-WP06 - Debt Service'!S$27/12,0)),"-")</f>
        <v>0</v>
      </c>
      <c r="AA833" s="261">
        <f>IFERROR(IF(-SUM(AA$20:AA832)+AA$15&lt;0.000001,0,IF($C833&gt;='H-32A-WP06 - Debt Service'!R$24,'H-32A-WP06 - Debt Service'!R$27/12,0)),"-")</f>
        <v>0</v>
      </c>
      <c r="AB833" s="261">
        <f>IFERROR(IF(-SUM(AB$20:AB832)+AB$15&lt;0.000001,0,IF($C833&gt;='H-32A-WP06 - Debt Service'!P$24,'H-32A-WP06 - Debt Service'!P$27/12,0)),"-")</f>
        <v>0</v>
      </c>
      <c r="AC833" s="261">
        <f>IFERROR(IF(-SUM(AC$20:AC832)+AC$15&lt;0.000001,0,IF($C833&gt;='H-32A-WP06 - Debt Service'!#REF!,'H-32A-WP06 - Debt Service'!#REF!/12,0)),"-")</f>
        <v>0</v>
      </c>
      <c r="AD833" s="261">
        <f>IFERROR(IF(-SUM(AD$20:AD832)+AD$15&lt;0.000001,0,IF($C833&gt;='H-32A-WP06 - Debt Service'!#REF!,'H-32A-WP06 - Debt Service'!#REF!/12,0)),"-")</f>
        <v>0</v>
      </c>
      <c r="AE833" s="261">
        <f>IFERROR(IF(-SUM(AE$20:AE832)+AE$15&lt;0.000001,0,IF($C833&gt;='H-32A-WP06 - Debt Service'!#REF!,'H-32A-WP06 - Debt Service'!#REF!/12,0)),"-")</f>
        <v>0</v>
      </c>
      <c r="AF833" s="261">
        <f>IFERROR(IF(-SUM(AF$20:AF832)+AF$15&lt;0.000001,0,IF($C833&gt;='H-32A-WP06 - Debt Service'!#REF!,'H-32A-WP06 - Debt Service'!#REF!/12,0)),"-")</f>
        <v>0</v>
      </c>
      <c r="AH833" s="252">
        <f t="shared" si="52"/>
        <v>2086</v>
      </c>
      <c r="AI833" s="273">
        <f t="shared" si="54"/>
        <v>68211</v>
      </c>
      <c r="AJ833" s="273"/>
      <c r="AK833" s="261" t="str">
        <f>IFERROR(IF(-SUM(AK$20:AK832)+AK$15&lt;0.000001,0,IF($C833&gt;='H-32A-WP06 - Debt Service'!AH$24,'H-32A-WP06 - Debt Service'!AH$27/12,0)),"-")</f>
        <v>-</v>
      </c>
      <c r="AL833" s="261">
        <f>IFERROR(IF(-SUM(AL$20:AL832)+AL$15&lt;0.000001,0,IF($C833&gt;='H-32A-WP06 - Debt Service'!AI$24,'H-32A-WP06 - Debt Service'!AI$27/12,0)),"-")</f>
        <v>0</v>
      </c>
      <c r="AM833" s="261">
        <f>IFERROR(IF(-SUM(AM$20:AM832)+AM$15&lt;0.000001,0,IF($C833&gt;='H-32A-WP06 - Debt Service'!AJ$24,'H-32A-WP06 - Debt Service'!AJ$27/12,0)),"-")</f>
        <v>0</v>
      </c>
      <c r="AN833" s="261">
        <f>IFERROR(IF(-SUM(AN$20:AN832)+AN$15&lt;0.000001,0,IF($C833&gt;='H-32A-WP06 - Debt Service'!AK$24,'H-32A-WP06 - Debt Service'!AK$27/12,0)),"-")</f>
        <v>0</v>
      </c>
      <c r="AO833" s="261">
        <f>IFERROR(IF(-SUM(AO$20:AO832)+AO$15&lt;0.000001,0,IF($C833&gt;='H-32A-WP06 - Debt Service'!AL$24,'H-32A-WP06 - Debt Service'!AL$27/12,0)),"-")</f>
        <v>0</v>
      </c>
      <c r="AP833" s="261">
        <f>IFERROR(IF(-SUM(AP$20:AP832)+AP$15&lt;0.000001,0,IF($C833&gt;='H-32A-WP06 - Debt Service'!AM$24,'H-32A-WP06 - Debt Service'!AM$27/12,0)),"-")</f>
        <v>0</v>
      </c>
      <c r="AQ833" s="261">
        <f>IFERROR(IF(-SUM(AQ$20:AQ832)+AQ$15&lt;0.000001,0,IF($C833&gt;='H-32A-WP06 - Debt Service'!AN$24,'H-32A-WP06 - Debt Service'!AN$27/12,0)),"-")</f>
        <v>0</v>
      </c>
      <c r="AR833" s="261">
        <f>IFERROR(IF(-SUM(AR$20:AR832)+AR$15&lt;0.000001,0,IF($C833&gt;='H-32A-WP06 - Debt Service'!AO$24,'H-32A-WP06 - Debt Service'!AO$27/12,0)),"-")</f>
        <v>0</v>
      </c>
      <c r="AS833" s="261">
        <f>IFERROR(IF(-SUM(AS$20:AS832)+AS$15&lt;0.000001,0,IF($C833&gt;='H-32A-WP06 - Debt Service'!AP$24,'H-32A-WP06 - Debt Service'!AP$27/12,0)),"-")</f>
        <v>0</v>
      </c>
      <c r="AT833" s="261">
        <f>IFERROR(IF(-SUM(AT$20:AT832)+AT$15&lt;0.000001,0,IF($C833&gt;='H-32A-WP06 - Debt Service'!AQ$24,'H-32A-WP06 - Debt Service'!AQ$27/12,0)),"-")</f>
        <v>0</v>
      </c>
    </row>
    <row r="834" spans="2:46" x14ac:dyDescent="0.35">
      <c r="B834" s="252">
        <f t="shared" si="51"/>
        <v>2086</v>
      </c>
      <c r="C834" s="273">
        <f t="shared" si="53"/>
        <v>68242</v>
      </c>
      <c r="D834" s="273"/>
      <c r="E834" s="261">
        <f>IFERROR(IF(-SUM(E$20:E833)+E$15&lt;0.000001,0,IF($C834&gt;='H-32A-WP06 - Debt Service'!C$24,'H-32A-WP06 - Debt Service'!C$27/12,0)),"-")</f>
        <v>0</v>
      </c>
      <c r="F834" s="261">
        <f>IFERROR(IF(-SUM(F$20:F833)+F$15&lt;0.000001,0,IF($C834&gt;='H-32A-WP06 - Debt Service'!D$24,'H-32A-WP06 - Debt Service'!D$27/12,0)),"-")</f>
        <v>0</v>
      </c>
      <c r="G834" s="261">
        <f>IFERROR(IF(-SUM(G$20:G833)+G$15&lt;0.000001,0,IF($C834&gt;='H-32A-WP06 - Debt Service'!E$24,'H-32A-WP06 - Debt Service'!E$27/12,0)),"-")</f>
        <v>0</v>
      </c>
      <c r="H834" s="261">
        <f>IFERROR(IF(-SUM(H$20:H833)+H$15&lt;0.000001,0,IF($C834&gt;='H-32A-WP06 - Debt Service'!F$24,'H-32A-WP06 - Debt Service'!F$27/12,0)),"-")</f>
        <v>0</v>
      </c>
      <c r="I834" s="261">
        <f>IFERROR(IF(-SUM(I$20:I833)+I$15&lt;0.000001,0,IF($C834&gt;='H-32A-WP06 - Debt Service'!G$24,'H-32A-WP06 - Debt Service'!G$27/12,0)),"-")</f>
        <v>0</v>
      </c>
      <c r="J834" s="261">
        <f>IFERROR(IF(-SUM(J$20:J833)+J$15&lt;0.000001,0,IF($C834&gt;='H-32A-WP06 - Debt Service'!H$24,'H-32A-WP06 - Debt Service'!H$27/12,0)),"-")</f>
        <v>0</v>
      </c>
      <c r="K834" s="261">
        <f>IFERROR(IF(-SUM(K$20:K833)+K$15&lt;0.000001,0,IF($C834&gt;='H-32A-WP06 - Debt Service'!I$24,'H-32A-WP06 - Debt Service'!I$27/12,0)),"-")</f>
        <v>0</v>
      </c>
      <c r="L834" s="261">
        <f>IFERROR(IF(-SUM(L$20:L833)+L$15&lt;0.000001,0,IF($C834&gt;='H-32A-WP06 - Debt Service'!J$24,'H-32A-WP06 - Debt Service'!J$27/12,0)),"-")</f>
        <v>0</v>
      </c>
      <c r="M834" s="261">
        <f>IFERROR(IF(-SUM(M$20:M833)+M$15&lt;0.000001,0,IF($C834&gt;='H-32A-WP06 - Debt Service'!K$24,'H-32A-WP06 - Debt Service'!K$27/12,0)),"-")</f>
        <v>0</v>
      </c>
      <c r="N834" s="261"/>
      <c r="O834" s="261"/>
      <c r="P834" s="261">
        <f>IFERROR(IF(-SUM(P$20:P833)+P$15&lt;0.000001,0,IF($C834&gt;='H-32A-WP06 - Debt Service'!M$24,'H-32A-WP06 - Debt Service'!M$27/12,0)),"-")</f>
        <v>0</v>
      </c>
      <c r="Q834" s="261">
        <f>IFERROR(IF(-SUM(Q$20:Q833)+Q$15&lt;0.000001,0,IF($C834&gt;='H-32A-WP06 - Debt Service'!L$24,'H-32A-WP06 - Debt Service'!L$27/12,0)),"-")</f>
        <v>0</v>
      </c>
      <c r="R834" s="261">
        <f>IFERROR(IF(-SUM(R$20:R833)+R$15&lt;0.000001,0,IF($C834&gt;='H-32A-WP06 - Debt Service'!S$24,'H-32A-WP06 - Debt Service'!S$27/12,0)),"-")</f>
        <v>0</v>
      </c>
      <c r="S834" s="261">
        <f>IFERROR(IF(-SUM(S$20:S833)+S$15&lt;0.000001,0,IF($C834&gt;='H-32A-WP06 - Debt Service'!O$24,'H-32A-WP06 - Debt Service'!O$27/12,0)),"-")</f>
        <v>0</v>
      </c>
      <c r="T834" s="261">
        <f>IFERROR(IF(-SUM(T$20:T833)+T$15&lt;0.000001,0,IF($C834&gt;='H-32A-WP06 - Debt Service'!#REF!,'H-32A-WP06 - Debt Service'!#REF!/12,0)),"-")</f>
        <v>0</v>
      </c>
      <c r="U834" s="261">
        <f>IFERROR(IF(-SUM(U$20:U833)+U$15&lt;0.000001,0,IF($C834&gt;='H-32A-WP06 - Debt Service'!T$24,'H-32A-WP06 - Debt Service'!T$27/12,0)),"-")</f>
        <v>0</v>
      </c>
      <c r="V834" s="261">
        <f>IFERROR(IF(-SUM(V$20:V833)+V$15&lt;0.000001,0,IF($C834&gt;='H-32A-WP06 - Debt Service'!N$24,'H-32A-WP06 - Debt Service'!N$27/12,0)),"-")</f>
        <v>0</v>
      </c>
      <c r="W834" s="261">
        <f>IFERROR(IF(-SUM(W$20:W833)+W$15&lt;0.000001,0,IF($C834&gt;='H-32A-WP06 - Debt Service'!Q$24,'H-32A-WP06 - Debt Service'!Q$27/12,0)),"-")</f>
        <v>0</v>
      </c>
      <c r="X834" s="261">
        <f>IFERROR(IF(-SUM(X$20:X833)+X$15&lt;0.000001,0,IF($C834&gt;='H-32A-WP06 - Debt Service'!T$24,'H-32A-WP06 - Debt Service'!T$27/12,0)),"-")</f>
        <v>0</v>
      </c>
      <c r="Y834" s="261">
        <f>IFERROR(IF(-SUM(Y$20:Y833)+Y$15&lt;0.000001,0,IF($C834&gt;='H-32A-WP06 - Debt Service'!#REF!,'H-32A-WP06 - Debt Service'!#REF!/12,0)),"-")</f>
        <v>0</v>
      </c>
      <c r="Z834" s="261">
        <f>IFERROR(IF(-SUM(Z$20:Z833)+Z$15&lt;0.000001,0,IF($C834&gt;='H-32A-WP06 - Debt Service'!S$24,'H-32A-WP06 - Debt Service'!S$27/12,0)),"-")</f>
        <v>0</v>
      </c>
      <c r="AA834" s="261">
        <f>IFERROR(IF(-SUM(AA$20:AA833)+AA$15&lt;0.000001,0,IF($C834&gt;='H-32A-WP06 - Debt Service'!R$24,'H-32A-WP06 - Debt Service'!R$27/12,0)),"-")</f>
        <v>0</v>
      </c>
      <c r="AB834" s="261">
        <f>IFERROR(IF(-SUM(AB$20:AB833)+AB$15&lt;0.000001,0,IF($C834&gt;='H-32A-WP06 - Debt Service'!P$24,'H-32A-WP06 - Debt Service'!P$27/12,0)),"-")</f>
        <v>0</v>
      </c>
      <c r="AC834" s="261">
        <f>IFERROR(IF(-SUM(AC$20:AC833)+AC$15&lt;0.000001,0,IF($C834&gt;='H-32A-WP06 - Debt Service'!#REF!,'H-32A-WP06 - Debt Service'!#REF!/12,0)),"-")</f>
        <v>0</v>
      </c>
      <c r="AD834" s="261">
        <f>IFERROR(IF(-SUM(AD$20:AD833)+AD$15&lt;0.000001,0,IF($C834&gt;='H-32A-WP06 - Debt Service'!#REF!,'H-32A-WP06 - Debt Service'!#REF!/12,0)),"-")</f>
        <v>0</v>
      </c>
      <c r="AE834" s="261">
        <f>IFERROR(IF(-SUM(AE$20:AE833)+AE$15&lt;0.000001,0,IF($C834&gt;='H-32A-WP06 - Debt Service'!#REF!,'H-32A-WP06 - Debt Service'!#REF!/12,0)),"-")</f>
        <v>0</v>
      </c>
      <c r="AF834" s="261">
        <f>IFERROR(IF(-SUM(AF$20:AF833)+AF$15&lt;0.000001,0,IF($C834&gt;='H-32A-WP06 - Debt Service'!#REF!,'H-32A-WP06 - Debt Service'!#REF!/12,0)),"-")</f>
        <v>0</v>
      </c>
      <c r="AH834" s="252">
        <f t="shared" si="52"/>
        <v>2086</v>
      </c>
      <c r="AI834" s="273">
        <f t="shared" si="54"/>
        <v>68242</v>
      </c>
      <c r="AJ834" s="273"/>
      <c r="AK834" s="261" t="str">
        <f>IFERROR(IF(-SUM(AK$20:AK833)+AK$15&lt;0.000001,0,IF($C834&gt;='H-32A-WP06 - Debt Service'!AH$24,'H-32A-WP06 - Debt Service'!AH$27/12,0)),"-")</f>
        <v>-</v>
      </c>
      <c r="AL834" s="261">
        <f>IFERROR(IF(-SUM(AL$20:AL833)+AL$15&lt;0.000001,0,IF($C834&gt;='H-32A-WP06 - Debt Service'!AI$24,'H-32A-WP06 - Debt Service'!AI$27/12,0)),"-")</f>
        <v>0</v>
      </c>
      <c r="AM834" s="261">
        <f>IFERROR(IF(-SUM(AM$20:AM833)+AM$15&lt;0.000001,0,IF($C834&gt;='H-32A-WP06 - Debt Service'!AJ$24,'H-32A-WP06 - Debt Service'!AJ$27/12,0)),"-")</f>
        <v>0</v>
      </c>
      <c r="AN834" s="261">
        <f>IFERROR(IF(-SUM(AN$20:AN833)+AN$15&lt;0.000001,0,IF($C834&gt;='H-32A-WP06 - Debt Service'!AK$24,'H-32A-WP06 - Debt Service'!AK$27/12,0)),"-")</f>
        <v>0</v>
      </c>
      <c r="AO834" s="261">
        <f>IFERROR(IF(-SUM(AO$20:AO833)+AO$15&lt;0.000001,0,IF($C834&gt;='H-32A-WP06 - Debt Service'!AL$24,'H-32A-WP06 - Debt Service'!AL$27/12,0)),"-")</f>
        <v>0</v>
      </c>
      <c r="AP834" s="261">
        <f>IFERROR(IF(-SUM(AP$20:AP833)+AP$15&lt;0.000001,0,IF($C834&gt;='H-32A-WP06 - Debt Service'!AM$24,'H-32A-WP06 - Debt Service'!AM$27/12,0)),"-")</f>
        <v>0</v>
      </c>
      <c r="AQ834" s="261">
        <f>IFERROR(IF(-SUM(AQ$20:AQ833)+AQ$15&lt;0.000001,0,IF($C834&gt;='H-32A-WP06 - Debt Service'!AN$24,'H-32A-WP06 - Debt Service'!AN$27/12,0)),"-")</f>
        <v>0</v>
      </c>
      <c r="AR834" s="261">
        <f>IFERROR(IF(-SUM(AR$20:AR833)+AR$15&lt;0.000001,0,IF($C834&gt;='H-32A-WP06 - Debt Service'!AO$24,'H-32A-WP06 - Debt Service'!AO$27/12,0)),"-")</f>
        <v>0</v>
      </c>
      <c r="AS834" s="261">
        <f>IFERROR(IF(-SUM(AS$20:AS833)+AS$15&lt;0.000001,0,IF($C834&gt;='H-32A-WP06 - Debt Service'!AP$24,'H-32A-WP06 - Debt Service'!AP$27/12,0)),"-")</f>
        <v>0</v>
      </c>
      <c r="AT834" s="261">
        <f>IFERROR(IF(-SUM(AT$20:AT833)+AT$15&lt;0.000001,0,IF($C834&gt;='H-32A-WP06 - Debt Service'!AQ$24,'H-32A-WP06 - Debt Service'!AQ$27/12,0)),"-")</f>
        <v>0</v>
      </c>
    </row>
    <row r="835" spans="2:46" x14ac:dyDescent="0.35">
      <c r="B835" s="252">
        <f t="shared" si="51"/>
        <v>2086</v>
      </c>
      <c r="C835" s="273">
        <f t="shared" si="53"/>
        <v>68272</v>
      </c>
      <c r="D835" s="273"/>
      <c r="E835" s="261">
        <f>IFERROR(IF(-SUM(E$20:E834)+E$15&lt;0.000001,0,IF($C835&gt;='H-32A-WP06 - Debt Service'!C$24,'H-32A-WP06 - Debt Service'!C$27/12,0)),"-")</f>
        <v>0</v>
      </c>
      <c r="F835" s="261">
        <f>IFERROR(IF(-SUM(F$20:F834)+F$15&lt;0.000001,0,IF($C835&gt;='H-32A-WP06 - Debt Service'!D$24,'H-32A-WP06 - Debt Service'!D$27/12,0)),"-")</f>
        <v>0</v>
      </c>
      <c r="G835" s="261">
        <f>IFERROR(IF(-SUM(G$20:G834)+G$15&lt;0.000001,0,IF($C835&gt;='H-32A-WP06 - Debt Service'!E$24,'H-32A-WP06 - Debt Service'!E$27/12,0)),"-")</f>
        <v>0</v>
      </c>
      <c r="H835" s="261">
        <f>IFERROR(IF(-SUM(H$20:H834)+H$15&lt;0.000001,0,IF($C835&gt;='H-32A-WP06 - Debt Service'!F$24,'H-32A-WP06 - Debt Service'!F$27/12,0)),"-")</f>
        <v>0</v>
      </c>
      <c r="I835" s="261">
        <f>IFERROR(IF(-SUM(I$20:I834)+I$15&lt;0.000001,0,IF($C835&gt;='H-32A-WP06 - Debt Service'!G$24,'H-32A-WP06 - Debt Service'!G$27/12,0)),"-")</f>
        <v>0</v>
      </c>
      <c r="J835" s="261">
        <f>IFERROR(IF(-SUM(J$20:J834)+J$15&lt;0.000001,0,IF($C835&gt;='H-32A-WP06 - Debt Service'!H$24,'H-32A-WP06 - Debt Service'!H$27/12,0)),"-")</f>
        <v>0</v>
      </c>
      <c r="K835" s="261">
        <f>IFERROR(IF(-SUM(K$20:K834)+K$15&lt;0.000001,0,IF($C835&gt;='H-32A-WP06 - Debt Service'!I$24,'H-32A-WP06 - Debt Service'!I$27/12,0)),"-")</f>
        <v>0</v>
      </c>
      <c r="L835" s="261">
        <f>IFERROR(IF(-SUM(L$20:L834)+L$15&lt;0.000001,0,IF($C835&gt;='H-32A-WP06 - Debt Service'!J$24,'H-32A-WP06 - Debt Service'!J$27/12,0)),"-")</f>
        <v>0</v>
      </c>
      <c r="M835" s="261">
        <f>IFERROR(IF(-SUM(M$20:M834)+M$15&lt;0.000001,0,IF($C835&gt;='H-32A-WP06 - Debt Service'!K$24,'H-32A-WP06 - Debt Service'!K$27/12,0)),"-")</f>
        <v>0</v>
      </c>
      <c r="N835" s="261"/>
      <c r="O835" s="261"/>
      <c r="P835" s="261">
        <f>IFERROR(IF(-SUM(P$20:P834)+P$15&lt;0.000001,0,IF($C835&gt;='H-32A-WP06 - Debt Service'!M$24,'H-32A-WP06 - Debt Service'!M$27/12,0)),"-")</f>
        <v>0</v>
      </c>
      <c r="Q835" s="261">
        <f>IFERROR(IF(-SUM(Q$20:Q834)+Q$15&lt;0.000001,0,IF($C835&gt;='H-32A-WP06 - Debt Service'!L$24,'H-32A-WP06 - Debt Service'!L$27/12,0)),"-")</f>
        <v>0</v>
      </c>
      <c r="R835" s="261">
        <f>IFERROR(IF(-SUM(R$20:R834)+R$15&lt;0.000001,0,IF($C835&gt;='H-32A-WP06 - Debt Service'!S$24,'H-32A-WP06 - Debt Service'!S$27/12,0)),"-")</f>
        <v>0</v>
      </c>
      <c r="S835" s="261">
        <f>IFERROR(IF(-SUM(S$20:S834)+S$15&lt;0.000001,0,IF($C835&gt;='H-32A-WP06 - Debt Service'!O$24,'H-32A-WP06 - Debt Service'!O$27/12,0)),"-")</f>
        <v>0</v>
      </c>
      <c r="T835" s="261">
        <f>IFERROR(IF(-SUM(T$20:T834)+T$15&lt;0.000001,0,IF($C835&gt;='H-32A-WP06 - Debt Service'!#REF!,'H-32A-WP06 - Debt Service'!#REF!/12,0)),"-")</f>
        <v>0</v>
      </c>
      <c r="U835" s="261">
        <f>IFERROR(IF(-SUM(U$20:U834)+U$15&lt;0.000001,0,IF($C835&gt;='H-32A-WP06 - Debt Service'!T$24,'H-32A-WP06 - Debt Service'!T$27/12,0)),"-")</f>
        <v>0</v>
      </c>
      <c r="V835" s="261">
        <f>IFERROR(IF(-SUM(V$20:V834)+V$15&lt;0.000001,0,IF($C835&gt;='H-32A-WP06 - Debt Service'!N$24,'H-32A-WP06 - Debt Service'!N$27/12,0)),"-")</f>
        <v>0</v>
      </c>
      <c r="W835" s="261">
        <f>IFERROR(IF(-SUM(W$20:W834)+W$15&lt;0.000001,0,IF($C835&gt;='H-32A-WP06 - Debt Service'!Q$24,'H-32A-WP06 - Debt Service'!Q$27/12,0)),"-")</f>
        <v>0</v>
      </c>
      <c r="X835" s="261">
        <f>IFERROR(IF(-SUM(X$20:X834)+X$15&lt;0.000001,0,IF($C835&gt;='H-32A-WP06 - Debt Service'!T$24,'H-32A-WP06 - Debt Service'!T$27/12,0)),"-")</f>
        <v>0</v>
      </c>
      <c r="Y835" s="261">
        <f>IFERROR(IF(-SUM(Y$20:Y834)+Y$15&lt;0.000001,0,IF($C835&gt;='H-32A-WP06 - Debt Service'!#REF!,'H-32A-WP06 - Debt Service'!#REF!/12,0)),"-")</f>
        <v>0</v>
      </c>
      <c r="Z835" s="261">
        <f>IFERROR(IF(-SUM(Z$20:Z834)+Z$15&lt;0.000001,0,IF($C835&gt;='H-32A-WP06 - Debt Service'!S$24,'H-32A-WP06 - Debt Service'!S$27/12,0)),"-")</f>
        <v>0</v>
      </c>
      <c r="AA835" s="261">
        <f>IFERROR(IF(-SUM(AA$20:AA834)+AA$15&lt;0.000001,0,IF($C835&gt;='H-32A-WP06 - Debt Service'!R$24,'H-32A-WP06 - Debt Service'!R$27/12,0)),"-")</f>
        <v>0</v>
      </c>
      <c r="AB835" s="261">
        <f>IFERROR(IF(-SUM(AB$20:AB834)+AB$15&lt;0.000001,0,IF($C835&gt;='H-32A-WP06 - Debt Service'!P$24,'H-32A-WP06 - Debt Service'!P$27/12,0)),"-")</f>
        <v>0</v>
      </c>
      <c r="AC835" s="261">
        <f>IFERROR(IF(-SUM(AC$20:AC834)+AC$15&lt;0.000001,0,IF($C835&gt;='H-32A-WP06 - Debt Service'!#REF!,'H-32A-WP06 - Debt Service'!#REF!/12,0)),"-")</f>
        <v>0</v>
      </c>
      <c r="AD835" s="261">
        <f>IFERROR(IF(-SUM(AD$20:AD834)+AD$15&lt;0.000001,0,IF($C835&gt;='H-32A-WP06 - Debt Service'!#REF!,'H-32A-WP06 - Debt Service'!#REF!/12,0)),"-")</f>
        <v>0</v>
      </c>
      <c r="AE835" s="261">
        <f>IFERROR(IF(-SUM(AE$20:AE834)+AE$15&lt;0.000001,0,IF($C835&gt;='H-32A-WP06 - Debt Service'!#REF!,'H-32A-WP06 - Debt Service'!#REF!/12,0)),"-")</f>
        <v>0</v>
      </c>
      <c r="AF835" s="261">
        <f>IFERROR(IF(-SUM(AF$20:AF834)+AF$15&lt;0.000001,0,IF($C835&gt;='H-32A-WP06 - Debt Service'!#REF!,'H-32A-WP06 - Debt Service'!#REF!/12,0)),"-")</f>
        <v>0</v>
      </c>
      <c r="AH835" s="252">
        <f t="shared" si="52"/>
        <v>2086</v>
      </c>
      <c r="AI835" s="273">
        <f t="shared" si="54"/>
        <v>68272</v>
      </c>
      <c r="AJ835" s="273"/>
      <c r="AK835" s="261" t="str">
        <f>IFERROR(IF(-SUM(AK$20:AK834)+AK$15&lt;0.000001,0,IF($C835&gt;='H-32A-WP06 - Debt Service'!AH$24,'H-32A-WP06 - Debt Service'!AH$27/12,0)),"-")</f>
        <v>-</v>
      </c>
      <c r="AL835" s="261">
        <f>IFERROR(IF(-SUM(AL$20:AL834)+AL$15&lt;0.000001,0,IF($C835&gt;='H-32A-WP06 - Debt Service'!AI$24,'H-32A-WP06 - Debt Service'!AI$27/12,0)),"-")</f>
        <v>0</v>
      </c>
      <c r="AM835" s="261">
        <f>IFERROR(IF(-SUM(AM$20:AM834)+AM$15&lt;0.000001,0,IF($C835&gt;='H-32A-WP06 - Debt Service'!AJ$24,'H-32A-WP06 - Debt Service'!AJ$27/12,0)),"-")</f>
        <v>0</v>
      </c>
      <c r="AN835" s="261">
        <f>IFERROR(IF(-SUM(AN$20:AN834)+AN$15&lt;0.000001,0,IF($C835&gt;='H-32A-WP06 - Debt Service'!AK$24,'H-32A-WP06 - Debt Service'!AK$27/12,0)),"-")</f>
        <v>0</v>
      </c>
      <c r="AO835" s="261">
        <f>IFERROR(IF(-SUM(AO$20:AO834)+AO$15&lt;0.000001,0,IF($C835&gt;='H-32A-WP06 - Debt Service'!AL$24,'H-32A-WP06 - Debt Service'!AL$27/12,0)),"-")</f>
        <v>0</v>
      </c>
      <c r="AP835" s="261">
        <f>IFERROR(IF(-SUM(AP$20:AP834)+AP$15&lt;0.000001,0,IF($C835&gt;='H-32A-WP06 - Debt Service'!AM$24,'H-32A-WP06 - Debt Service'!AM$27/12,0)),"-")</f>
        <v>0</v>
      </c>
      <c r="AQ835" s="261">
        <f>IFERROR(IF(-SUM(AQ$20:AQ834)+AQ$15&lt;0.000001,0,IF($C835&gt;='H-32A-WP06 - Debt Service'!AN$24,'H-32A-WP06 - Debt Service'!AN$27/12,0)),"-")</f>
        <v>0</v>
      </c>
      <c r="AR835" s="261">
        <f>IFERROR(IF(-SUM(AR$20:AR834)+AR$15&lt;0.000001,0,IF($C835&gt;='H-32A-WP06 - Debt Service'!AO$24,'H-32A-WP06 - Debt Service'!AO$27/12,0)),"-")</f>
        <v>0</v>
      </c>
      <c r="AS835" s="261">
        <f>IFERROR(IF(-SUM(AS$20:AS834)+AS$15&lt;0.000001,0,IF($C835&gt;='H-32A-WP06 - Debt Service'!AP$24,'H-32A-WP06 - Debt Service'!AP$27/12,0)),"-")</f>
        <v>0</v>
      </c>
      <c r="AT835" s="261">
        <f>IFERROR(IF(-SUM(AT$20:AT834)+AT$15&lt;0.000001,0,IF($C835&gt;='H-32A-WP06 - Debt Service'!AQ$24,'H-32A-WP06 - Debt Service'!AQ$27/12,0)),"-")</f>
        <v>0</v>
      </c>
    </row>
    <row r="836" spans="2:46" x14ac:dyDescent="0.35">
      <c r="B836" s="252">
        <f t="shared" si="51"/>
        <v>2087</v>
      </c>
      <c r="C836" s="273">
        <f t="shared" si="53"/>
        <v>68303</v>
      </c>
      <c r="D836" s="273"/>
      <c r="E836" s="261">
        <f>IFERROR(IF(-SUM(E$20:E835)+E$15&lt;0.000001,0,IF($C836&gt;='H-32A-WP06 - Debt Service'!C$24,'H-32A-WP06 - Debt Service'!C$27/12,0)),"-")</f>
        <v>0</v>
      </c>
      <c r="F836" s="261">
        <f>IFERROR(IF(-SUM(F$20:F835)+F$15&lt;0.000001,0,IF($C836&gt;='H-32A-WP06 - Debt Service'!D$24,'H-32A-WP06 - Debt Service'!D$27/12,0)),"-")</f>
        <v>0</v>
      </c>
      <c r="G836" s="261">
        <f>IFERROR(IF(-SUM(G$20:G835)+G$15&lt;0.000001,0,IF($C836&gt;='H-32A-WP06 - Debt Service'!E$24,'H-32A-WP06 - Debt Service'!E$27/12,0)),"-")</f>
        <v>0</v>
      </c>
      <c r="H836" s="261">
        <f>IFERROR(IF(-SUM(H$20:H835)+H$15&lt;0.000001,0,IF($C836&gt;='H-32A-WP06 - Debt Service'!F$24,'H-32A-WP06 - Debt Service'!F$27/12,0)),"-")</f>
        <v>0</v>
      </c>
      <c r="I836" s="261">
        <f>IFERROR(IF(-SUM(I$20:I835)+I$15&lt;0.000001,0,IF($C836&gt;='H-32A-WP06 - Debt Service'!G$24,'H-32A-WP06 - Debt Service'!G$27/12,0)),"-")</f>
        <v>0</v>
      </c>
      <c r="J836" s="261">
        <f>IFERROR(IF(-SUM(J$20:J835)+J$15&lt;0.000001,0,IF($C836&gt;='H-32A-WP06 - Debt Service'!H$24,'H-32A-WP06 - Debt Service'!H$27/12,0)),"-")</f>
        <v>0</v>
      </c>
      <c r="K836" s="261">
        <f>IFERROR(IF(-SUM(K$20:K835)+K$15&lt;0.000001,0,IF($C836&gt;='H-32A-WP06 - Debt Service'!I$24,'H-32A-WP06 - Debt Service'!I$27/12,0)),"-")</f>
        <v>0</v>
      </c>
      <c r="L836" s="261">
        <f>IFERROR(IF(-SUM(L$20:L835)+L$15&lt;0.000001,0,IF($C836&gt;='H-32A-WP06 - Debt Service'!J$24,'H-32A-WP06 - Debt Service'!J$27/12,0)),"-")</f>
        <v>0</v>
      </c>
      <c r="M836" s="261">
        <f>IFERROR(IF(-SUM(M$20:M835)+M$15&lt;0.000001,0,IF($C836&gt;='H-32A-WP06 - Debt Service'!K$24,'H-32A-WP06 - Debt Service'!K$27/12,0)),"-")</f>
        <v>0</v>
      </c>
      <c r="N836" s="261"/>
      <c r="O836" s="261"/>
      <c r="P836" s="261">
        <f>IFERROR(IF(-SUM(P$20:P835)+P$15&lt;0.000001,0,IF($C836&gt;='H-32A-WP06 - Debt Service'!M$24,'H-32A-WP06 - Debt Service'!M$27/12,0)),"-")</f>
        <v>0</v>
      </c>
      <c r="Q836" s="261">
        <f>IFERROR(IF(-SUM(Q$20:Q835)+Q$15&lt;0.000001,0,IF($C836&gt;='H-32A-WP06 - Debt Service'!L$24,'H-32A-WP06 - Debt Service'!L$27/12,0)),"-")</f>
        <v>0</v>
      </c>
      <c r="R836" s="261">
        <f>IFERROR(IF(-SUM(R$20:R835)+R$15&lt;0.000001,0,IF($C836&gt;='H-32A-WP06 - Debt Service'!S$24,'H-32A-WP06 - Debt Service'!S$27/12,0)),"-")</f>
        <v>0</v>
      </c>
      <c r="S836" s="261">
        <f>IFERROR(IF(-SUM(S$20:S835)+S$15&lt;0.000001,0,IF($C836&gt;='H-32A-WP06 - Debt Service'!O$24,'H-32A-WP06 - Debt Service'!O$27/12,0)),"-")</f>
        <v>0</v>
      </c>
      <c r="T836" s="261">
        <f>IFERROR(IF(-SUM(T$20:T835)+T$15&lt;0.000001,0,IF($C836&gt;='H-32A-WP06 - Debt Service'!#REF!,'H-32A-WP06 - Debt Service'!#REF!/12,0)),"-")</f>
        <v>0</v>
      </c>
      <c r="U836" s="261">
        <f>IFERROR(IF(-SUM(U$20:U835)+U$15&lt;0.000001,0,IF($C836&gt;='H-32A-WP06 - Debt Service'!T$24,'H-32A-WP06 - Debt Service'!T$27/12,0)),"-")</f>
        <v>0</v>
      </c>
      <c r="V836" s="261">
        <f>IFERROR(IF(-SUM(V$20:V835)+V$15&lt;0.000001,0,IF($C836&gt;='H-32A-WP06 - Debt Service'!N$24,'H-32A-WP06 - Debt Service'!N$27/12,0)),"-")</f>
        <v>0</v>
      </c>
      <c r="W836" s="261">
        <f>IFERROR(IF(-SUM(W$20:W835)+W$15&lt;0.000001,0,IF($C836&gt;='H-32A-WP06 - Debt Service'!Q$24,'H-32A-WP06 - Debt Service'!Q$27/12,0)),"-")</f>
        <v>0</v>
      </c>
      <c r="X836" s="261">
        <f>IFERROR(IF(-SUM(X$20:X835)+X$15&lt;0.000001,0,IF($C836&gt;='H-32A-WP06 - Debt Service'!T$24,'H-32A-WP06 - Debt Service'!T$27/12,0)),"-")</f>
        <v>0</v>
      </c>
      <c r="Y836" s="261">
        <f>IFERROR(IF(-SUM(Y$20:Y835)+Y$15&lt;0.000001,0,IF($C836&gt;='H-32A-WP06 - Debt Service'!#REF!,'H-32A-WP06 - Debt Service'!#REF!/12,0)),"-")</f>
        <v>0</v>
      </c>
      <c r="Z836" s="261">
        <f>IFERROR(IF(-SUM(Z$20:Z835)+Z$15&lt;0.000001,0,IF($C836&gt;='H-32A-WP06 - Debt Service'!S$24,'H-32A-WP06 - Debt Service'!S$27/12,0)),"-")</f>
        <v>0</v>
      </c>
      <c r="AA836" s="261">
        <f>IFERROR(IF(-SUM(AA$20:AA835)+AA$15&lt;0.000001,0,IF($C836&gt;='H-32A-WP06 - Debt Service'!R$24,'H-32A-WP06 - Debt Service'!R$27/12,0)),"-")</f>
        <v>0</v>
      </c>
      <c r="AB836" s="261">
        <f>IFERROR(IF(-SUM(AB$20:AB835)+AB$15&lt;0.000001,0,IF($C836&gt;='H-32A-WP06 - Debt Service'!P$24,'H-32A-WP06 - Debt Service'!P$27/12,0)),"-")</f>
        <v>0</v>
      </c>
      <c r="AC836" s="261">
        <f>IFERROR(IF(-SUM(AC$20:AC835)+AC$15&lt;0.000001,0,IF($C836&gt;='H-32A-WP06 - Debt Service'!#REF!,'H-32A-WP06 - Debt Service'!#REF!/12,0)),"-")</f>
        <v>0</v>
      </c>
      <c r="AD836" s="261">
        <f>IFERROR(IF(-SUM(AD$20:AD835)+AD$15&lt;0.000001,0,IF($C836&gt;='H-32A-WP06 - Debt Service'!#REF!,'H-32A-WP06 - Debt Service'!#REF!/12,0)),"-")</f>
        <v>0</v>
      </c>
      <c r="AE836" s="261">
        <f>IFERROR(IF(-SUM(AE$20:AE835)+AE$15&lt;0.000001,0,IF($C836&gt;='H-32A-WP06 - Debt Service'!#REF!,'H-32A-WP06 - Debt Service'!#REF!/12,0)),"-")</f>
        <v>0</v>
      </c>
      <c r="AF836" s="261">
        <f>IFERROR(IF(-SUM(AF$20:AF835)+AF$15&lt;0.000001,0,IF($C836&gt;='H-32A-WP06 - Debt Service'!#REF!,'H-32A-WP06 - Debt Service'!#REF!/12,0)),"-")</f>
        <v>0</v>
      </c>
      <c r="AH836" s="252">
        <f t="shared" si="52"/>
        <v>2087</v>
      </c>
      <c r="AI836" s="273">
        <f t="shared" si="54"/>
        <v>68303</v>
      </c>
      <c r="AJ836" s="273"/>
      <c r="AK836" s="261" t="str">
        <f>IFERROR(IF(-SUM(AK$20:AK835)+AK$15&lt;0.000001,0,IF($C836&gt;='H-32A-WP06 - Debt Service'!AH$24,'H-32A-WP06 - Debt Service'!AH$27/12,0)),"-")</f>
        <v>-</v>
      </c>
      <c r="AL836" s="261">
        <f>IFERROR(IF(-SUM(AL$20:AL835)+AL$15&lt;0.000001,0,IF($C836&gt;='H-32A-WP06 - Debt Service'!AI$24,'H-32A-WP06 - Debt Service'!AI$27/12,0)),"-")</f>
        <v>0</v>
      </c>
      <c r="AM836" s="261">
        <f>IFERROR(IF(-SUM(AM$20:AM835)+AM$15&lt;0.000001,0,IF($C836&gt;='H-32A-WP06 - Debt Service'!AJ$24,'H-32A-WP06 - Debt Service'!AJ$27/12,0)),"-")</f>
        <v>0</v>
      </c>
      <c r="AN836" s="261">
        <f>IFERROR(IF(-SUM(AN$20:AN835)+AN$15&lt;0.000001,0,IF($C836&gt;='H-32A-WP06 - Debt Service'!AK$24,'H-32A-WP06 - Debt Service'!AK$27/12,0)),"-")</f>
        <v>0</v>
      </c>
      <c r="AO836" s="261">
        <f>IFERROR(IF(-SUM(AO$20:AO835)+AO$15&lt;0.000001,0,IF($C836&gt;='H-32A-WP06 - Debt Service'!AL$24,'H-32A-WP06 - Debt Service'!AL$27/12,0)),"-")</f>
        <v>0</v>
      </c>
      <c r="AP836" s="261">
        <f>IFERROR(IF(-SUM(AP$20:AP835)+AP$15&lt;0.000001,0,IF($C836&gt;='H-32A-WP06 - Debt Service'!AM$24,'H-32A-WP06 - Debt Service'!AM$27/12,0)),"-")</f>
        <v>0</v>
      </c>
      <c r="AQ836" s="261">
        <f>IFERROR(IF(-SUM(AQ$20:AQ835)+AQ$15&lt;0.000001,0,IF($C836&gt;='H-32A-WP06 - Debt Service'!AN$24,'H-32A-WP06 - Debt Service'!AN$27/12,0)),"-")</f>
        <v>0</v>
      </c>
      <c r="AR836" s="261">
        <f>IFERROR(IF(-SUM(AR$20:AR835)+AR$15&lt;0.000001,0,IF($C836&gt;='H-32A-WP06 - Debt Service'!AO$24,'H-32A-WP06 - Debt Service'!AO$27/12,0)),"-")</f>
        <v>0</v>
      </c>
      <c r="AS836" s="261">
        <f>IFERROR(IF(-SUM(AS$20:AS835)+AS$15&lt;0.000001,0,IF($C836&gt;='H-32A-WP06 - Debt Service'!AP$24,'H-32A-WP06 - Debt Service'!AP$27/12,0)),"-")</f>
        <v>0</v>
      </c>
      <c r="AT836" s="261">
        <f>IFERROR(IF(-SUM(AT$20:AT835)+AT$15&lt;0.000001,0,IF($C836&gt;='H-32A-WP06 - Debt Service'!AQ$24,'H-32A-WP06 - Debt Service'!AQ$27/12,0)),"-")</f>
        <v>0</v>
      </c>
    </row>
    <row r="837" spans="2:46" x14ac:dyDescent="0.35">
      <c r="B837" s="252">
        <f t="shared" si="51"/>
        <v>2087</v>
      </c>
      <c r="C837" s="273">
        <f t="shared" si="53"/>
        <v>68334</v>
      </c>
      <c r="D837" s="273"/>
      <c r="E837" s="261">
        <f>IFERROR(IF(-SUM(E$20:E836)+E$15&lt;0.000001,0,IF($C837&gt;='H-32A-WP06 - Debt Service'!C$24,'H-32A-WP06 - Debt Service'!C$27/12,0)),"-")</f>
        <v>0</v>
      </c>
      <c r="F837" s="261">
        <f>IFERROR(IF(-SUM(F$20:F836)+F$15&lt;0.000001,0,IF($C837&gt;='H-32A-WP06 - Debt Service'!D$24,'H-32A-WP06 - Debt Service'!D$27/12,0)),"-")</f>
        <v>0</v>
      </c>
      <c r="G837" s="261">
        <f>IFERROR(IF(-SUM(G$20:G836)+G$15&lt;0.000001,0,IF($C837&gt;='H-32A-WP06 - Debt Service'!E$24,'H-32A-WP06 - Debt Service'!E$27/12,0)),"-")</f>
        <v>0</v>
      </c>
      <c r="H837" s="261">
        <f>IFERROR(IF(-SUM(H$20:H836)+H$15&lt;0.000001,0,IF($C837&gt;='H-32A-WP06 - Debt Service'!F$24,'H-32A-WP06 - Debt Service'!F$27/12,0)),"-")</f>
        <v>0</v>
      </c>
      <c r="I837" s="261">
        <f>IFERROR(IF(-SUM(I$20:I836)+I$15&lt;0.000001,0,IF($C837&gt;='H-32A-WP06 - Debt Service'!G$24,'H-32A-WP06 - Debt Service'!G$27/12,0)),"-")</f>
        <v>0</v>
      </c>
      <c r="J837" s="261">
        <f>IFERROR(IF(-SUM(J$20:J836)+J$15&lt;0.000001,0,IF($C837&gt;='H-32A-WP06 - Debt Service'!H$24,'H-32A-WP06 - Debt Service'!H$27/12,0)),"-")</f>
        <v>0</v>
      </c>
      <c r="K837" s="261">
        <f>IFERROR(IF(-SUM(K$20:K836)+K$15&lt;0.000001,0,IF($C837&gt;='H-32A-WP06 - Debt Service'!I$24,'H-32A-WP06 - Debt Service'!I$27/12,0)),"-")</f>
        <v>0</v>
      </c>
      <c r="L837" s="261">
        <f>IFERROR(IF(-SUM(L$20:L836)+L$15&lt;0.000001,0,IF($C837&gt;='H-32A-WP06 - Debt Service'!J$24,'H-32A-WP06 - Debt Service'!J$27/12,0)),"-")</f>
        <v>0</v>
      </c>
      <c r="M837" s="261">
        <f>IFERROR(IF(-SUM(M$20:M836)+M$15&lt;0.000001,0,IF($C837&gt;='H-32A-WP06 - Debt Service'!K$24,'H-32A-WP06 - Debt Service'!K$27/12,0)),"-")</f>
        <v>0</v>
      </c>
      <c r="N837" s="261"/>
      <c r="O837" s="261"/>
      <c r="P837" s="261">
        <f>IFERROR(IF(-SUM(P$20:P836)+P$15&lt;0.000001,0,IF($C837&gt;='H-32A-WP06 - Debt Service'!M$24,'H-32A-WP06 - Debt Service'!M$27/12,0)),"-")</f>
        <v>0</v>
      </c>
      <c r="Q837" s="261">
        <f>IFERROR(IF(-SUM(Q$20:Q836)+Q$15&lt;0.000001,0,IF($C837&gt;='H-32A-WP06 - Debt Service'!L$24,'H-32A-WP06 - Debt Service'!L$27/12,0)),"-")</f>
        <v>0</v>
      </c>
      <c r="R837" s="261">
        <f>IFERROR(IF(-SUM(R$20:R836)+R$15&lt;0.000001,0,IF($C837&gt;='H-32A-WP06 - Debt Service'!S$24,'H-32A-WP06 - Debt Service'!S$27/12,0)),"-")</f>
        <v>0</v>
      </c>
      <c r="S837" s="261">
        <f>IFERROR(IF(-SUM(S$20:S836)+S$15&lt;0.000001,0,IF($C837&gt;='H-32A-WP06 - Debt Service'!O$24,'H-32A-WP06 - Debt Service'!O$27/12,0)),"-")</f>
        <v>0</v>
      </c>
      <c r="T837" s="261">
        <f>IFERROR(IF(-SUM(T$20:T836)+T$15&lt;0.000001,0,IF($C837&gt;='H-32A-WP06 - Debt Service'!#REF!,'H-32A-WP06 - Debt Service'!#REF!/12,0)),"-")</f>
        <v>0</v>
      </c>
      <c r="U837" s="261">
        <f>IFERROR(IF(-SUM(U$20:U836)+U$15&lt;0.000001,0,IF($C837&gt;='H-32A-WP06 - Debt Service'!T$24,'H-32A-WP06 - Debt Service'!T$27/12,0)),"-")</f>
        <v>0</v>
      </c>
      <c r="V837" s="261">
        <f>IFERROR(IF(-SUM(V$20:V836)+V$15&lt;0.000001,0,IF($C837&gt;='H-32A-WP06 - Debt Service'!N$24,'H-32A-WP06 - Debt Service'!N$27/12,0)),"-")</f>
        <v>0</v>
      </c>
      <c r="W837" s="261">
        <f>IFERROR(IF(-SUM(W$20:W836)+W$15&lt;0.000001,0,IF($C837&gt;='H-32A-WP06 - Debt Service'!Q$24,'H-32A-WP06 - Debt Service'!Q$27/12,0)),"-")</f>
        <v>0</v>
      </c>
      <c r="X837" s="261">
        <f>IFERROR(IF(-SUM(X$20:X836)+X$15&lt;0.000001,0,IF($C837&gt;='H-32A-WP06 - Debt Service'!T$24,'H-32A-WP06 - Debt Service'!T$27/12,0)),"-")</f>
        <v>0</v>
      </c>
      <c r="Y837" s="261">
        <f>IFERROR(IF(-SUM(Y$20:Y836)+Y$15&lt;0.000001,0,IF($C837&gt;='H-32A-WP06 - Debt Service'!#REF!,'H-32A-WP06 - Debt Service'!#REF!/12,0)),"-")</f>
        <v>0</v>
      </c>
      <c r="Z837" s="261">
        <f>IFERROR(IF(-SUM(Z$20:Z836)+Z$15&lt;0.000001,0,IF($C837&gt;='H-32A-WP06 - Debt Service'!S$24,'H-32A-WP06 - Debt Service'!S$27/12,0)),"-")</f>
        <v>0</v>
      </c>
      <c r="AA837" s="261">
        <f>IFERROR(IF(-SUM(AA$20:AA836)+AA$15&lt;0.000001,0,IF($C837&gt;='H-32A-WP06 - Debt Service'!R$24,'H-32A-WP06 - Debt Service'!R$27/12,0)),"-")</f>
        <v>0</v>
      </c>
      <c r="AB837" s="261">
        <f>IFERROR(IF(-SUM(AB$20:AB836)+AB$15&lt;0.000001,0,IF($C837&gt;='H-32A-WP06 - Debt Service'!P$24,'H-32A-WP06 - Debt Service'!P$27/12,0)),"-")</f>
        <v>0</v>
      </c>
      <c r="AC837" s="261">
        <f>IFERROR(IF(-SUM(AC$20:AC836)+AC$15&lt;0.000001,0,IF($C837&gt;='H-32A-WP06 - Debt Service'!#REF!,'H-32A-WP06 - Debt Service'!#REF!/12,0)),"-")</f>
        <v>0</v>
      </c>
      <c r="AD837" s="261">
        <f>IFERROR(IF(-SUM(AD$20:AD836)+AD$15&lt;0.000001,0,IF($C837&gt;='H-32A-WP06 - Debt Service'!#REF!,'H-32A-WP06 - Debt Service'!#REF!/12,0)),"-")</f>
        <v>0</v>
      </c>
      <c r="AE837" s="261">
        <f>IFERROR(IF(-SUM(AE$20:AE836)+AE$15&lt;0.000001,0,IF($C837&gt;='H-32A-WP06 - Debt Service'!#REF!,'H-32A-WP06 - Debt Service'!#REF!/12,0)),"-")</f>
        <v>0</v>
      </c>
      <c r="AF837" s="261">
        <f>IFERROR(IF(-SUM(AF$20:AF836)+AF$15&lt;0.000001,0,IF($C837&gt;='H-32A-WP06 - Debt Service'!#REF!,'H-32A-WP06 - Debt Service'!#REF!/12,0)),"-")</f>
        <v>0</v>
      </c>
      <c r="AH837" s="252">
        <f t="shared" si="52"/>
        <v>2087</v>
      </c>
      <c r="AI837" s="273">
        <f t="shared" si="54"/>
        <v>68334</v>
      </c>
      <c r="AJ837" s="273"/>
      <c r="AK837" s="261" t="str">
        <f>IFERROR(IF(-SUM(AK$20:AK836)+AK$15&lt;0.000001,0,IF($C837&gt;='H-32A-WP06 - Debt Service'!AH$24,'H-32A-WP06 - Debt Service'!AH$27/12,0)),"-")</f>
        <v>-</v>
      </c>
      <c r="AL837" s="261">
        <f>IFERROR(IF(-SUM(AL$20:AL836)+AL$15&lt;0.000001,0,IF($C837&gt;='H-32A-WP06 - Debt Service'!AI$24,'H-32A-WP06 - Debt Service'!AI$27/12,0)),"-")</f>
        <v>0</v>
      </c>
      <c r="AM837" s="261">
        <f>IFERROR(IF(-SUM(AM$20:AM836)+AM$15&lt;0.000001,0,IF($C837&gt;='H-32A-WP06 - Debt Service'!AJ$24,'H-32A-WP06 - Debt Service'!AJ$27/12,0)),"-")</f>
        <v>0</v>
      </c>
      <c r="AN837" s="261">
        <f>IFERROR(IF(-SUM(AN$20:AN836)+AN$15&lt;0.000001,0,IF($C837&gt;='H-32A-WP06 - Debt Service'!AK$24,'H-32A-WP06 - Debt Service'!AK$27/12,0)),"-")</f>
        <v>0</v>
      </c>
      <c r="AO837" s="261">
        <f>IFERROR(IF(-SUM(AO$20:AO836)+AO$15&lt;0.000001,0,IF($C837&gt;='H-32A-WP06 - Debt Service'!AL$24,'H-32A-WP06 - Debt Service'!AL$27/12,0)),"-")</f>
        <v>0</v>
      </c>
      <c r="AP837" s="261">
        <f>IFERROR(IF(-SUM(AP$20:AP836)+AP$15&lt;0.000001,0,IF($C837&gt;='H-32A-WP06 - Debt Service'!AM$24,'H-32A-WP06 - Debt Service'!AM$27/12,0)),"-")</f>
        <v>0</v>
      </c>
      <c r="AQ837" s="261">
        <f>IFERROR(IF(-SUM(AQ$20:AQ836)+AQ$15&lt;0.000001,0,IF($C837&gt;='H-32A-WP06 - Debt Service'!AN$24,'H-32A-WP06 - Debt Service'!AN$27/12,0)),"-")</f>
        <v>0</v>
      </c>
      <c r="AR837" s="261">
        <f>IFERROR(IF(-SUM(AR$20:AR836)+AR$15&lt;0.000001,0,IF($C837&gt;='H-32A-WP06 - Debt Service'!AO$24,'H-32A-WP06 - Debt Service'!AO$27/12,0)),"-")</f>
        <v>0</v>
      </c>
      <c r="AS837" s="261">
        <f>IFERROR(IF(-SUM(AS$20:AS836)+AS$15&lt;0.000001,0,IF($C837&gt;='H-32A-WP06 - Debt Service'!AP$24,'H-32A-WP06 - Debt Service'!AP$27/12,0)),"-")</f>
        <v>0</v>
      </c>
      <c r="AT837" s="261">
        <f>IFERROR(IF(-SUM(AT$20:AT836)+AT$15&lt;0.000001,0,IF($C837&gt;='H-32A-WP06 - Debt Service'!AQ$24,'H-32A-WP06 - Debt Service'!AQ$27/12,0)),"-")</f>
        <v>0</v>
      </c>
    </row>
    <row r="838" spans="2:46" x14ac:dyDescent="0.35">
      <c r="B838" s="252">
        <f t="shared" si="51"/>
        <v>2087</v>
      </c>
      <c r="C838" s="273">
        <f t="shared" si="53"/>
        <v>68362</v>
      </c>
      <c r="D838" s="273"/>
      <c r="E838" s="261">
        <f>IFERROR(IF(-SUM(E$20:E837)+E$15&lt;0.000001,0,IF($C838&gt;='H-32A-WP06 - Debt Service'!C$24,'H-32A-WP06 - Debt Service'!C$27/12,0)),"-")</f>
        <v>0</v>
      </c>
      <c r="F838" s="261">
        <f>IFERROR(IF(-SUM(F$20:F837)+F$15&lt;0.000001,0,IF($C838&gt;='H-32A-WP06 - Debt Service'!D$24,'H-32A-WP06 - Debt Service'!D$27/12,0)),"-")</f>
        <v>0</v>
      </c>
      <c r="G838" s="261">
        <f>IFERROR(IF(-SUM(G$20:G837)+G$15&lt;0.000001,0,IF($C838&gt;='H-32A-WP06 - Debt Service'!E$24,'H-32A-WP06 - Debt Service'!E$27/12,0)),"-")</f>
        <v>0</v>
      </c>
      <c r="H838" s="261">
        <f>IFERROR(IF(-SUM(H$20:H837)+H$15&lt;0.000001,0,IF($C838&gt;='H-32A-WP06 - Debt Service'!F$24,'H-32A-WP06 - Debt Service'!F$27/12,0)),"-")</f>
        <v>0</v>
      </c>
      <c r="I838" s="261">
        <f>IFERROR(IF(-SUM(I$20:I837)+I$15&lt;0.000001,0,IF($C838&gt;='H-32A-WP06 - Debt Service'!G$24,'H-32A-WP06 - Debt Service'!G$27/12,0)),"-")</f>
        <v>0</v>
      </c>
      <c r="J838" s="261">
        <f>IFERROR(IF(-SUM(J$20:J837)+J$15&lt;0.000001,0,IF($C838&gt;='H-32A-WP06 - Debt Service'!H$24,'H-32A-WP06 - Debt Service'!H$27/12,0)),"-")</f>
        <v>0</v>
      </c>
      <c r="K838" s="261">
        <f>IFERROR(IF(-SUM(K$20:K837)+K$15&lt;0.000001,0,IF($C838&gt;='H-32A-WP06 - Debt Service'!I$24,'H-32A-WP06 - Debt Service'!I$27/12,0)),"-")</f>
        <v>0</v>
      </c>
      <c r="L838" s="261">
        <f>IFERROR(IF(-SUM(L$20:L837)+L$15&lt;0.000001,0,IF($C838&gt;='H-32A-WP06 - Debt Service'!J$24,'H-32A-WP06 - Debt Service'!J$27/12,0)),"-")</f>
        <v>0</v>
      </c>
      <c r="M838" s="261">
        <f>IFERROR(IF(-SUM(M$20:M837)+M$15&lt;0.000001,0,IF($C838&gt;='H-32A-WP06 - Debt Service'!K$24,'H-32A-WP06 - Debt Service'!K$27/12,0)),"-")</f>
        <v>0</v>
      </c>
      <c r="N838" s="261"/>
      <c r="O838" s="261"/>
      <c r="P838" s="261">
        <f>IFERROR(IF(-SUM(P$20:P837)+P$15&lt;0.000001,0,IF($C838&gt;='H-32A-WP06 - Debt Service'!M$24,'H-32A-WP06 - Debt Service'!M$27/12,0)),"-")</f>
        <v>0</v>
      </c>
      <c r="Q838" s="261">
        <f>IFERROR(IF(-SUM(Q$20:Q837)+Q$15&lt;0.000001,0,IF($C838&gt;='H-32A-WP06 - Debt Service'!L$24,'H-32A-WP06 - Debt Service'!L$27/12,0)),"-")</f>
        <v>0</v>
      </c>
      <c r="R838" s="261">
        <f>IFERROR(IF(-SUM(R$20:R837)+R$15&lt;0.000001,0,IF($C838&gt;='H-32A-WP06 - Debt Service'!S$24,'H-32A-WP06 - Debt Service'!S$27/12,0)),"-")</f>
        <v>0</v>
      </c>
      <c r="S838" s="261">
        <f>IFERROR(IF(-SUM(S$20:S837)+S$15&lt;0.000001,0,IF($C838&gt;='H-32A-WP06 - Debt Service'!O$24,'H-32A-WP06 - Debt Service'!O$27/12,0)),"-")</f>
        <v>0</v>
      </c>
      <c r="T838" s="261">
        <f>IFERROR(IF(-SUM(T$20:T837)+T$15&lt;0.000001,0,IF($C838&gt;='H-32A-WP06 - Debt Service'!#REF!,'H-32A-WP06 - Debt Service'!#REF!/12,0)),"-")</f>
        <v>0</v>
      </c>
      <c r="U838" s="261">
        <f>IFERROR(IF(-SUM(U$20:U837)+U$15&lt;0.000001,0,IF($C838&gt;='H-32A-WP06 - Debt Service'!T$24,'H-32A-WP06 - Debt Service'!T$27/12,0)),"-")</f>
        <v>0</v>
      </c>
      <c r="V838" s="261">
        <f>IFERROR(IF(-SUM(V$20:V837)+V$15&lt;0.000001,0,IF($C838&gt;='H-32A-WP06 - Debt Service'!N$24,'H-32A-WP06 - Debt Service'!N$27/12,0)),"-")</f>
        <v>0</v>
      </c>
      <c r="W838" s="261">
        <f>IFERROR(IF(-SUM(W$20:W837)+W$15&lt;0.000001,0,IF($C838&gt;='H-32A-WP06 - Debt Service'!Q$24,'H-32A-WP06 - Debt Service'!Q$27/12,0)),"-")</f>
        <v>0</v>
      </c>
      <c r="X838" s="261">
        <f>IFERROR(IF(-SUM(X$20:X837)+X$15&lt;0.000001,0,IF($C838&gt;='H-32A-WP06 - Debt Service'!T$24,'H-32A-WP06 - Debt Service'!T$27/12,0)),"-")</f>
        <v>0</v>
      </c>
      <c r="Y838" s="261">
        <f>IFERROR(IF(-SUM(Y$20:Y837)+Y$15&lt;0.000001,0,IF($C838&gt;='H-32A-WP06 - Debt Service'!#REF!,'H-32A-WP06 - Debt Service'!#REF!/12,0)),"-")</f>
        <v>0</v>
      </c>
      <c r="Z838" s="261">
        <f>IFERROR(IF(-SUM(Z$20:Z837)+Z$15&lt;0.000001,0,IF($C838&gt;='H-32A-WP06 - Debt Service'!S$24,'H-32A-WP06 - Debt Service'!S$27/12,0)),"-")</f>
        <v>0</v>
      </c>
      <c r="AA838" s="261">
        <f>IFERROR(IF(-SUM(AA$20:AA837)+AA$15&lt;0.000001,0,IF($C838&gt;='H-32A-WP06 - Debt Service'!R$24,'H-32A-WP06 - Debt Service'!R$27/12,0)),"-")</f>
        <v>0</v>
      </c>
      <c r="AB838" s="261">
        <f>IFERROR(IF(-SUM(AB$20:AB837)+AB$15&lt;0.000001,0,IF($C838&gt;='H-32A-WP06 - Debt Service'!P$24,'H-32A-WP06 - Debt Service'!P$27/12,0)),"-")</f>
        <v>0</v>
      </c>
      <c r="AC838" s="261">
        <f>IFERROR(IF(-SUM(AC$20:AC837)+AC$15&lt;0.000001,0,IF($C838&gt;='H-32A-WP06 - Debt Service'!#REF!,'H-32A-WP06 - Debt Service'!#REF!/12,0)),"-")</f>
        <v>0</v>
      </c>
      <c r="AD838" s="261">
        <f>IFERROR(IF(-SUM(AD$20:AD837)+AD$15&lt;0.000001,0,IF($C838&gt;='H-32A-WP06 - Debt Service'!#REF!,'H-32A-WP06 - Debt Service'!#REF!/12,0)),"-")</f>
        <v>0</v>
      </c>
      <c r="AE838" s="261">
        <f>IFERROR(IF(-SUM(AE$20:AE837)+AE$15&lt;0.000001,0,IF($C838&gt;='H-32A-WP06 - Debt Service'!#REF!,'H-32A-WP06 - Debt Service'!#REF!/12,0)),"-")</f>
        <v>0</v>
      </c>
      <c r="AF838" s="261">
        <f>IFERROR(IF(-SUM(AF$20:AF837)+AF$15&lt;0.000001,0,IF($C838&gt;='H-32A-WP06 - Debt Service'!#REF!,'H-32A-WP06 - Debt Service'!#REF!/12,0)),"-")</f>
        <v>0</v>
      </c>
      <c r="AH838" s="252">
        <f t="shared" si="52"/>
        <v>2087</v>
      </c>
      <c r="AI838" s="273">
        <f t="shared" si="54"/>
        <v>68362</v>
      </c>
      <c r="AJ838" s="273"/>
      <c r="AK838" s="261" t="str">
        <f>IFERROR(IF(-SUM(AK$20:AK837)+AK$15&lt;0.000001,0,IF($C838&gt;='H-32A-WP06 - Debt Service'!AH$24,'H-32A-WP06 - Debt Service'!AH$27/12,0)),"-")</f>
        <v>-</v>
      </c>
      <c r="AL838" s="261">
        <f>IFERROR(IF(-SUM(AL$20:AL837)+AL$15&lt;0.000001,0,IF($C838&gt;='H-32A-WP06 - Debt Service'!AI$24,'H-32A-WP06 - Debt Service'!AI$27/12,0)),"-")</f>
        <v>0</v>
      </c>
      <c r="AM838" s="261">
        <f>IFERROR(IF(-SUM(AM$20:AM837)+AM$15&lt;0.000001,0,IF($C838&gt;='H-32A-WP06 - Debt Service'!AJ$24,'H-32A-WP06 - Debt Service'!AJ$27/12,0)),"-")</f>
        <v>0</v>
      </c>
      <c r="AN838" s="261">
        <f>IFERROR(IF(-SUM(AN$20:AN837)+AN$15&lt;0.000001,0,IF($C838&gt;='H-32A-WP06 - Debt Service'!AK$24,'H-32A-WP06 - Debt Service'!AK$27/12,0)),"-")</f>
        <v>0</v>
      </c>
      <c r="AO838" s="261">
        <f>IFERROR(IF(-SUM(AO$20:AO837)+AO$15&lt;0.000001,0,IF($C838&gt;='H-32A-WP06 - Debt Service'!AL$24,'H-32A-WP06 - Debt Service'!AL$27/12,0)),"-")</f>
        <v>0</v>
      </c>
      <c r="AP838" s="261">
        <f>IFERROR(IF(-SUM(AP$20:AP837)+AP$15&lt;0.000001,0,IF($C838&gt;='H-32A-WP06 - Debt Service'!AM$24,'H-32A-WP06 - Debt Service'!AM$27/12,0)),"-")</f>
        <v>0</v>
      </c>
      <c r="AQ838" s="261">
        <f>IFERROR(IF(-SUM(AQ$20:AQ837)+AQ$15&lt;0.000001,0,IF($C838&gt;='H-32A-WP06 - Debt Service'!AN$24,'H-32A-WP06 - Debt Service'!AN$27/12,0)),"-")</f>
        <v>0</v>
      </c>
      <c r="AR838" s="261">
        <f>IFERROR(IF(-SUM(AR$20:AR837)+AR$15&lt;0.000001,0,IF($C838&gt;='H-32A-WP06 - Debt Service'!AO$24,'H-32A-WP06 - Debt Service'!AO$27/12,0)),"-")</f>
        <v>0</v>
      </c>
      <c r="AS838" s="261">
        <f>IFERROR(IF(-SUM(AS$20:AS837)+AS$15&lt;0.000001,0,IF($C838&gt;='H-32A-WP06 - Debt Service'!AP$24,'H-32A-WP06 - Debt Service'!AP$27/12,0)),"-")</f>
        <v>0</v>
      </c>
      <c r="AT838" s="261">
        <f>IFERROR(IF(-SUM(AT$20:AT837)+AT$15&lt;0.000001,0,IF($C838&gt;='H-32A-WP06 - Debt Service'!AQ$24,'H-32A-WP06 - Debt Service'!AQ$27/12,0)),"-")</f>
        <v>0</v>
      </c>
    </row>
    <row r="839" spans="2:46" x14ac:dyDescent="0.35">
      <c r="B839" s="252">
        <f t="shared" si="51"/>
        <v>2087</v>
      </c>
      <c r="C839" s="273">
        <f t="shared" si="53"/>
        <v>68393</v>
      </c>
      <c r="D839" s="273"/>
      <c r="E839" s="261">
        <f>IFERROR(IF(-SUM(E$20:E838)+E$15&lt;0.000001,0,IF($C839&gt;='H-32A-WP06 - Debt Service'!C$24,'H-32A-WP06 - Debt Service'!C$27/12,0)),"-")</f>
        <v>0</v>
      </c>
      <c r="F839" s="261">
        <f>IFERROR(IF(-SUM(F$20:F838)+F$15&lt;0.000001,0,IF($C839&gt;='H-32A-WP06 - Debt Service'!D$24,'H-32A-WP06 - Debt Service'!D$27/12,0)),"-")</f>
        <v>0</v>
      </c>
      <c r="G839" s="261">
        <f>IFERROR(IF(-SUM(G$20:G838)+G$15&lt;0.000001,0,IF($C839&gt;='H-32A-WP06 - Debt Service'!E$24,'H-32A-WP06 - Debt Service'!E$27/12,0)),"-")</f>
        <v>0</v>
      </c>
      <c r="H839" s="261">
        <f>IFERROR(IF(-SUM(H$20:H838)+H$15&lt;0.000001,0,IF($C839&gt;='H-32A-WP06 - Debt Service'!F$24,'H-32A-WP06 - Debt Service'!F$27/12,0)),"-")</f>
        <v>0</v>
      </c>
      <c r="I839" s="261">
        <f>IFERROR(IF(-SUM(I$20:I838)+I$15&lt;0.000001,0,IF($C839&gt;='H-32A-WP06 - Debt Service'!G$24,'H-32A-WP06 - Debt Service'!G$27/12,0)),"-")</f>
        <v>0</v>
      </c>
      <c r="J839" s="261">
        <f>IFERROR(IF(-SUM(J$20:J838)+J$15&lt;0.000001,0,IF($C839&gt;='H-32A-WP06 - Debt Service'!H$24,'H-32A-WP06 - Debt Service'!H$27/12,0)),"-")</f>
        <v>0</v>
      </c>
      <c r="K839" s="261">
        <f>IFERROR(IF(-SUM(K$20:K838)+K$15&lt;0.000001,0,IF($C839&gt;='H-32A-WP06 - Debt Service'!I$24,'H-32A-WP06 - Debt Service'!I$27/12,0)),"-")</f>
        <v>0</v>
      </c>
      <c r="L839" s="261">
        <f>IFERROR(IF(-SUM(L$20:L838)+L$15&lt;0.000001,0,IF($C839&gt;='H-32A-WP06 - Debt Service'!J$24,'H-32A-WP06 - Debt Service'!J$27/12,0)),"-")</f>
        <v>0</v>
      </c>
      <c r="M839" s="261">
        <f>IFERROR(IF(-SUM(M$20:M838)+M$15&lt;0.000001,0,IF($C839&gt;='H-32A-WP06 - Debt Service'!K$24,'H-32A-WP06 - Debt Service'!K$27/12,0)),"-")</f>
        <v>0</v>
      </c>
      <c r="N839" s="261"/>
      <c r="O839" s="261"/>
      <c r="P839" s="261">
        <f>IFERROR(IF(-SUM(P$20:P838)+P$15&lt;0.000001,0,IF($C839&gt;='H-32A-WP06 - Debt Service'!M$24,'H-32A-WP06 - Debt Service'!M$27/12,0)),"-")</f>
        <v>0</v>
      </c>
      <c r="Q839" s="261">
        <f>IFERROR(IF(-SUM(Q$20:Q838)+Q$15&lt;0.000001,0,IF($C839&gt;='H-32A-WP06 - Debt Service'!L$24,'H-32A-WP06 - Debt Service'!L$27/12,0)),"-")</f>
        <v>0</v>
      </c>
      <c r="R839" s="261">
        <f>IFERROR(IF(-SUM(R$20:R838)+R$15&lt;0.000001,0,IF($C839&gt;='H-32A-WP06 - Debt Service'!S$24,'H-32A-WP06 - Debt Service'!S$27/12,0)),"-")</f>
        <v>0</v>
      </c>
      <c r="S839" s="261">
        <f>IFERROR(IF(-SUM(S$20:S838)+S$15&lt;0.000001,0,IF($C839&gt;='H-32A-WP06 - Debt Service'!O$24,'H-32A-WP06 - Debt Service'!O$27/12,0)),"-")</f>
        <v>0</v>
      </c>
      <c r="T839" s="261">
        <f>IFERROR(IF(-SUM(T$20:T838)+T$15&lt;0.000001,0,IF($C839&gt;='H-32A-WP06 - Debt Service'!#REF!,'H-32A-WP06 - Debt Service'!#REF!/12,0)),"-")</f>
        <v>0</v>
      </c>
      <c r="U839" s="261">
        <f>IFERROR(IF(-SUM(U$20:U838)+U$15&lt;0.000001,0,IF($C839&gt;='H-32A-WP06 - Debt Service'!T$24,'H-32A-WP06 - Debt Service'!T$27/12,0)),"-")</f>
        <v>0</v>
      </c>
      <c r="V839" s="261">
        <f>IFERROR(IF(-SUM(V$20:V838)+V$15&lt;0.000001,0,IF($C839&gt;='H-32A-WP06 - Debt Service'!N$24,'H-32A-WP06 - Debt Service'!N$27/12,0)),"-")</f>
        <v>0</v>
      </c>
      <c r="W839" s="261">
        <f>IFERROR(IF(-SUM(W$20:W838)+W$15&lt;0.000001,0,IF($C839&gt;='H-32A-WP06 - Debt Service'!Q$24,'H-32A-WP06 - Debt Service'!Q$27/12,0)),"-")</f>
        <v>0</v>
      </c>
      <c r="X839" s="261">
        <f>IFERROR(IF(-SUM(X$20:X838)+X$15&lt;0.000001,0,IF($C839&gt;='H-32A-WP06 - Debt Service'!T$24,'H-32A-WP06 - Debt Service'!T$27/12,0)),"-")</f>
        <v>0</v>
      </c>
      <c r="Y839" s="261">
        <f>IFERROR(IF(-SUM(Y$20:Y838)+Y$15&lt;0.000001,0,IF($C839&gt;='H-32A-WP06 - Debt Service'!#REF!,'H-32A-WP06 - Debt Service'!#REF!/12,0)),"-")</f>
        <v>0</v>
      </c>
      <c r="Z839" s="261">
        <f>IFERROR(IF(-SUM(Z$20:Z838)+Z$15&lt;0.000001,0,IF($C839&gt;='H-32A-WP06 - Debt Service'!S$24,'H-32A-WP06 - Debt Service'!S$27/12,0)),"-")</f>
        <v>0</v>
      </c>
      <c r="AA839" s="261">
        <f>IFERROR(IF(-SUM(AA$20:AA838)+AA$15&lt;0.000001,0,IF($C839&gt;='H-32A-WP06 - Debt Service'!R$24,'H-32A-WP06 - Debt Service'!R$27/12,0)),"-")</f>
        <v>0</v>
      </c>
      <c r="AB839" s="261">
        <f>IFERROR(IF(-SUM(AB$20:AB838)+AB$15&lt;0.000001,0,IF($C839&gt;='H-32A-WP06 - Debt Service'!P$24,'H-32A-WP06 - Debt Service'!P$27/12,0)),"-")</f>
        <v>0</v>
      </c>
      <c r="AC839" s="261">
        <f>IFERROR(IF(-SUM(AC$20:AC838)+AC$15&lt;0.000001,0,IF($C839&gt;='H-32A-WP06 - Debt Service'!#REF!,'H-32A-WP06 - Debt Service'!#REF!/12,0)),"-")</f>
        <v>0</v>
      </c>
      <c r="AD839" s="261">
        <f>IFERROR(IF(-SUM(AD$20:AD838)+AD$15&lt;0.000001,0,IF($C839&gt;='H-32A-WP06 - Debt Service'!#REF!,'H-32A-WP06 - Debt Service'!#REF!/12,0)),"-")</f>
        <v>0</v>
      </c>
      <c r="AE839" s="261">
        <f>IFERROR(IF(-SUM(AE$20:AE838)+AE$15&lt;0.000001,0,IF($C839&gt;='H-32A-WP06 - Debt Service'!#REF!,'H-32A-WP06 - Debt Service'!#REF!/12,0)),"-")</f>
        <v>0</v>
      </c>
      <c r="AF839" s="261">
        <f>IFERROR(IF(-SUM(AF$20:AF838)+AF$15&lt;0.000001,0,IF($C839&gt;='H-32A-WP06 - Debt Service'!#REF!,'H-32A-WP06 - Debt Service'!#REF!/12,0)),"-")</f>
        <v>0</v>
      </c>
      <c r="AH839" s="252">
        <f t="shared" si="52"/>
        <v>2087</v>
      </c>
      <c r="AI839" s="273">
        <f t="shared" si="54"/>
        <v>68393</v>
      </c>
      <c r="AJ839" s="273"/>
      <c r="AK839" s="261" t="str">
        <f>IFERROR(IF(-SUM(AK$20:AK838)+AK$15&lt;0.000001,0,IF($C839&gt;='H-32A-WP06 - Debt Service'!AH$24,'H-32A-WP06 - Debt Service'!AH$27/12,0)),"-")</f>
        <v>-</v>
      </c>
      <c r="AL839" s="261">
        <f>IFERROR(IF(-SUM(AL$20:AL838)+AL$15&lt;0.000001,0,IF($C839&gt;='H-32A-WP06 - Debt Service'!AI$24,'H-32A-WP06 - Debt Service'!AI$27/12,0)),"-")</f>
        <v>0</v>
      </c>
      <c r="AM839" s="261">
        <f>IFERROR(IF(-SUM(AM$20:AM838)+AM$15&lt;0.000001,0,IF($C839&gt;='H-32A-WP06 - Debt Service'!AJ$24,'H-32A-WP06 - Debt Service'!AJ$27/12,0)),"-")</f>
        <v>0</v>
      </c>
      <c r="AN839" s="261">
        <f>IFERROR(IF(-SUM(AN$20:AN838)+AN$15&lt;0.000001,0,IF($C839&gt;='H-32A-WP06 - Debt Service'!AK$24,'H-32A-WP06 - Debt Service'!AK$27/12,0)),"-")</f>
        <v>0</v>
      </c>
      <c r="AO839" s="261">
        <f>IFERROR(IF(-SUM(AO$20:AO838)+AO$15&lt;0.000001,0,IF($C839&gt;='H-32A-WP06 - Debt Service'!AL$24,'H-32A-WP06 - Debt Service'!AL$27/12,0)),"-")</f>
        <v>0</v>
      </c>
      <c r="AP839" s="261">
        <f>IFERROR(IF(-SUM(AP$20:AP838)+AP$15&lt;0.000001,0,IF($C839&gt;='H-32A-WP06 - Debt Service'!AM$24,'H-32A-WP06 - Debt Service'!AM$27/12,0)),"-")</f>
        <v>0</v>
      </c>
      <c r="AQ839" s="261">
        <f>IFERROR(IF(-SUM(AQ$20:AQ838)+AQ$15&lt;0.000001,0,IF($C839&gt;='H-32A-WP06 - Debt Service'!AN$24,'H-32A-WP06 - Debt Service'!AN$27/12,0)),"-")</f>
        <v>0</v>
      </c>
      <c r="AR839" s="261">
        <f>IFERROR(IF(-SUM(AR$20:AR838)+AR$15&lt;0.000001,0,IF($C839&gt;='H-32A-WP06 - Debt Service'!AO$24,'H-32A-WP06 - Debt Service'!AO$27/12,0)),"-")</f>
        <v>0</v>
      </c>
      <c r="AS839" s="261">
        <f>IFERROR(IF(-SUM(AS$20:AS838)+AS$15&lt;0.000001,0,IF($C839&gt;='H-32A-WP06 - Debt Service'!AP$24,'H-32A-WP06 - Debt Service'!AP$27/12,0)),"-")</f>
        <v>0</v>
      </c>
      <c r="AT839" s="261">
        <f>IFERROR(IF(-SUM(AT$20:AT838)+AT$15&lt;0.000001,0,IF($C839&gt;='H-32A-WP06 - Debt Service'!AQ$24,'H-32A-WP06 - Debt Service'!AQ$27/12,0)),"-")</f>
        <v>0</v>
      </c>
    </row>
    <row r="840" spans="2:46" x14ac:dyDescent="0.35">
      <c r="B840" s="252">
        <f t="shared" si="51"/>
        <v>2087</v>
      </c>
      <c r="C840" s="273">
        <f t="shared" si="53"/>
        <v>68423</v>
      </c>
      <c r="D840" s="273"/>
      <c r="E840" s="261">
        <f>IFERROR(IF(-SUM(E$20:E839)+E$15&lt;0.000001,0,IF($C840&gt;='H-32A-WP06 - Debt Service'!C$24,'H-32A-WP06 - Debt Service'!C$27/12,0)),"-")</f>
        <v>0</v>
      </c>
      <c r="F840" s="261">
        <f>IFERROR(IF(-SUM(F$20:F839)+F$15&lt;0.000001,0,IF($C840&gt;='H-32A-WP06 - Debt Service'!D$24,'H-32A-WP06 - Debt Service'!D$27/12,0)),"-")</f>
        <v>0</v>
      </c>
      <c r="G840" s="261">
        <f>IFERROR(IF(-SUM(G$20:G839)+G$15&lt;0.000001,0,IF($C840&gt;='H-32A-WP06 - Debt Service'!E$24,'H-32A-WP06 - Debt Service'!E$27/12,0)),"-")</f>
        <v>0</v>
      </c>
      <c r="H840" s="261">
        <f>IFERROR(IF(-SUM(H$20:H839)+H$15&lt;0.000001,0,IF($C840&gt;='H-32A-WP06 - Debt Service'!F$24,'H-32A-WP06 - Debt Service'!F$27/12,0)),"-")</f>
        <v>0</v>
      </c>
      <c r="I840" s="261">
        <f>IFERROR(IF(-SUM(I$20:I839)+I$15&lt;0.000001,0,IF($C840&gt;='H-32A-WP06 - Debt Service'!G$24,'H-32A-WP06 - Debt Service'!G$27/12,0)),"-")</f>
        <v>0</v>
      </c>
      <c r="J840" s="261">
        <f>IFERROR(IF(-SUM(J$20:J839)+J$15&lt;0.000001,0,IF($C840&gt;='H-32A-WP06 - Debt Service'!H$24,'H-32A-WP06 - Debt Service'!H$27/12,0)),"-")</f>
        <v>0</v>
      </c>
      <c r="K840" s="261">
        <f>IFERROR(IF(-SUM(K$20:K839)+K$15&lt;0.000001,0,IF($C840&gt;='H-32A-WP06 - Debt Service'!I$24,'H-32A-WP06 - Debt Service'!I$27/12,0)),"-")</f>
        <v>0</v>
      </c>
      <c r="L840" s="261">
        <f>IFERROR(IF(-SUM(L$20:L839)+L$15&lt;0.000001,0,IF($C840&gt;='H-32A-WP06 - Debt Service'!J$24,'H-32A-WP06 - Debt Service'!J$27/12,0)),"-")</f>
        <v>0</v>
      </c>
      <c r="M840" s="261">
        <f>IFERROR(IF(-SUM(M$20:M839)+M$15&lt;0.000001,0,IF($C840&gt;='H-32A-WP06 - Debt Service'!K$24,'H-32A-WP06 - Debt Service'!K$27/12,0)),"-")</f>
        <v>0</v>
      </c>
      <c r="N840" s="261"/>
      <c r="O840" s="261"/>
      <c r="P840" s="261">
        <f>IFERROR(IF(-SUM(P$20:P839)+P$15&lt;0.000001,0,IF($C840&gt;='H-32A-WP06 - Debt Service'!M$24,'H-32A-WP06 - Debt Service'!M$27/12,0)),"-")</f>
        <v>0</v>
      </c>
      <c r="Q840" s="261">
        <f>IFERROR(IF(-SUM(Q$20:Q839)+Q$15&lt;0.000001,0,IF($C840&gt;='H-32A-WP06 - Debt Service'!L$24,'H-32A-WP06 - Debt Service'!L$27/12,0)),"-")</f>
        <v>0</v>
      </c>
      <c r="R840" s="261">
        <f>IFERROR(IF(-SUM(R$20:R839)+R$15&lt;0.000001,0,IF($C840&gt;='H-32A-WP06 - Debt Service'!S$24,'H-32A-WP06 - Debt Service'!S$27/12,0)),"-")</f>
        <v>0</v>
      </c>
      <c r="S840" s="261">
        <f>IFERROR(IF(-SUM(S$20:S839)+S$15&lt;0.000001,0,IF($C840&gt;='H-32A-WP06 - Debt Service'!O$24,'H-32A-WP06 - Debt Service'!O$27/12,0)),"-")</f>
        <v>0</v>
      </c>
      <c r="T840" s="261">
        <f>IFERROR(IF(-SUM(T$20:T839)+T$15&lt;0.000001,0,IF($C840&gt;='H-32A-WP06 - Debt Service'!#REF!,'H-32A-WP06 - Debt Service'!#REF!/12,0)),"-")</f>
        <v>0</v>
      </c>
      <c r="U840" s="261">
        <f>IFERROR(IF(-SUM(U$20:U839)+U$15&lt;0.000001,0,IF($C840&gt;='H-32A-WP06 - Debt Service'!T$24,'H-32A-WP06 - Debt Service'!T$27/12,0)),"-")</f>
        <v>0</v>
      </c>
      <c r="V840" s="261">
        <f>IFERROR(IF(-SUM(V$20:V839)+V$15&lt;0.000001,0,IF($C840&gt;='H-32A-WP06 - Debt Service'!N$24,'H-32A-WP06 - Debt Service'!N$27/12,0)),"-")</f>
        <v>0</v>
      </c>
      <c r="W840" s="261">
        <f>IFERROR(IF(-SUM(W$20:W839)+W$15&lt;0.000001,0,IF($C840&gt;='H-32A-WP06 - Debt Service'!Q$24,'H-32A-WP06 - Debt Service'!Q$27/12,0)),"-")</f>
        <v>0</v>
      </c>
      <c r="X840" s="261">
        <f>IFERROR(IF(-SUM(X$20:X839)+X$15&lt;0.000001,0,IF($C840&gt;='H-32A-WP06 - Debt Service'!T$24,'H-32A-WP06 - Debt Service'!T$27/12,0)),"-")</f>
        <v>0</v>
      </c>
      <c r="Y840" s="261">
        <f>IFERROR(IF(-SUM(Y$20:Y839)+Y$15&lt;0.000001,0,IF($C840&gt;='H-32A-WP06 - Debt Service'!#REF!,'H-32A-WP06 - Debt Service'!#REF!/12,0)),"-")</f>
        <v>0</v>
      </c>
      <c r="Z840" s="261">
        <f>IFERROR(IF(-SUM(Z$20:Z839)+Z$15&lt;0.000001,0,IF($C840&gt;='H-32A-WP06 - Debt Service'!S$24,'H-32A-WP06 - Debt Service'!S$27/12,0)),"-")</f>
        <v>0</v>
      </c>
      <c r="AA840" s="261">
        <f>IFERROR(IF(-SUM(AA$20:AA839)+AA$15&lt;0.000001,0,IF($C840&gt;='H-32A-WP06 - Debt Service'!R$24,'H-32A-WP06 - Debt Service'!R$27/12,0)),"-")</f>
        <v>0</v>
      </c>
      <c r="AB840" s="261">
        <f>IFERROR(IF(-SUM(AB$20:AB839)+AB$15&lt;0.000001,0,IF($C840&gt;='H-32A-WP06 - Debt Service'!P$24,'H-32A-WP06 - Debt Service'!P$27/12,0)),"-")</f>
        <v>0</v>
      </c>
      <c r="AC840" s="261">
        <f>IFERROR(IF(-SUM(AC$20:AC839)+AC$15&lt;0.000001,0,IF($C840&gt;='H-32A-WP06 - Debt Service'!#REF!,'H-32A-WP06 - Debt Service'!#REF!/12,0)),"-")</f>
        <v>0</v>
      </c>
      <c r="AD840" s="261">
        <f>IFERROR(IF(-SUM(AD$20:AD839)+AD$15&lt;0.000001,0,IF($C840&gt;='H-32A-WP06 - Debt Service'!#REF!,'H-32A-WP06 - Debt Service'!#REF!/12,0)),"-")</f>
        <v>0</v>
      </c>
      <c r="AE840" s="261">
        <f>IFERROR(IF(-SUM(AE$20:AE839)+AE$15&lt;0.000001,0,IF($C840&gt;='H-32A-WP06 - Debt Service'!#REF!,'H-32A-WP06 - Debt Service'!#REF!/12,0)),"-")</f>
        <v>0</v>
      </c>
      <c r="AF840" s="261">
        <f>IFERROR(IF(-SUM(AF$20:AF839)+AF$15&lt;0.000001,0,IF($C840&gt;='H-32A-WP06 - Debt Service'!#REF!,'H-32A-WP06 - Debt Service'!#REF!/12,0)),"-")</f>
        <v>0</v>
      </c>
      <c r="AH840" s="252">
        <f t="shared" si="52"/>
        <v>2087</v>
      </c>
      <c r="AI840" s="273">
        <f t="shared" si="54"/>
        <v>68423</v>
      </c>
      <c r="AJ840" s="273"/>
      <c r="AK840" s="261" t="str">
        <f>IFERROR(IF(-SUM(AK$20:AK839)+AK$15&lt;0.000001,0,IF($C840&gt;='H-32A-WP06 - Debt Service'!AH$24,'H-32A-WP06 - Debt Service'!AH$27/12,0)),"-")</f>
        <v>-</v>
      </c>
      <c r="AL840" s="261">
        <f>IFERROR(IF(-SUM(AL$20:AL839)+AL$15&lt;0.000001,0,IF($C840&gt;='H-32A-WP06 - Debt Service'!AI$24,'H-32A-WP06 - Debt Service'!AI$27/12,0)),"-")</f>
        <v>0</v>
      </c>
      <c r="AM840" s="261">
        <f>IFERROR(IF(-SUM(AM$20:AM839)+AM$15&lt;0.000001,0,IF($C840&gt;='H-32A-WP06 - Debt Service'!AJ$24,'H-32A-WP06 - Debt Service'!AJ$27/12,0)),"-")</f>
        <v>0</v>
      </c>
      <c r="AN840" s="261">
        <f>IFERROR(IF(-SUM(AN$20:AN839)+AN$15&lt;0.000001,0,IF($C840&gt;='H-32A-WP06 - Debt Service'!AK$24,'H-32A-WP06 - Debt Service'!AK$27/12,0)),"-")</f>
        <v>0</v>
      </c>
      <c r="AO840" s="261">
        <f>IFERROR(IF(-SUM(AO$20:AO839)+AO$15&lt;0.000001,0,IF($C840&gt;='H-32A-WP06 - Debt Service'!AL$24,'H-32A-WP06 - Debt Service'!AL$27/12,0)),"-")</f>
        <v>0</v>
      </c>
      <c r="AP840" s="261">
        <f>IFERROR(IF(-SUM(AP$20:AP839)+AP$15&lt;0.000001,0,IF($C840&gt;='H-32A-WP06 - Debt Service'!AM$24,'H-32A-WP06 - Debt Service'!AM$27/12,0)),"-")</f>
        <v>0</v>
      </c>
      <c r="AQ840" s="261">
        <f>IFERROR(IF(-SUM(AQ$20:AQ839)+AQ$15&lt;0.000001,0,IF($C840&gt;='H-32A-WP06 - Debt Service'!AN$24,'H-32A-WP06 - Debt Service'!AN$27/12,0)),"-")</f>
        <v>0</v>
      </c>
      <c r="AR840" s="261">
        <f>IFERROR(IF(-SUM(AR$20:AR839)+AR$15&lt;0.000001,0,IF($C840&gt;='H-32A-WP06 - Debt Service'!AO$24,'H-32A-WP06 - Debt Service'!AO$27/12,0)),"-")</f>
        <v>0</v>
      </c>
      <c r="AS840" s="261">
        <f>IFERROR(IF(-SUM(AS$20:AS839)+AS$15&lt;0.000001,0,IF($C840&gt;='H-32A-WP06 - Debt Service'!AP$24,'H-32A-WP06 - Debt Service'!AP$27/12,0)),"-")</f>
        <v>0</v>
      </c>
      <c r="AT840" s="261">
        <f>IFERROR(IF(-SUM(AT$20:AT839)+AT$15&lt;0.000001,0,IF($C840&gt;='H-32A-WP06 - Debt Service'!AQ$24,'H-32A-WP06 - Debt Service'!AQ$27/12,0)),"-")</f>
        <v>0</v>
      </c>
    </row>
    <row r="841" spans="2:46" x14ac:dyDescent="0.35">
      <c r="B841" s="252">
        <f t="shared" si="51"/>
        <v>2087</v>
      </c>
      <c r="C841" s="273">
        <f t="shared" si="53"/>
        <v>68454</v>
      </c>
      <c r="D841" s="273"/>
      <c r="E841" s="261">
        <f>IFERROR(IF(-SUM(E$20:E840)+E$15&lt;0.000001,0,IF($C841&gt;='H-32A-WP06 - Debt Service'!C$24,'H-32A-WP06 - Debt Service'!C$27/12,0)),"-")</f>
        <v>0</v>
      </c>
      <c r="F841" s="261">
        <f>IFERROR(IF(-SUM(F$20:F840)+F$15&lt;0.000001,0,IF($C841&gt;='H-32A-WP06 - Debt Service'!D$24,'H-32A-WP06 - Debt Service'!D$27/12,0)),"-")</f>
        <v>0</v>
      </c>
      <c r="G841" s="261">
        <f>IFERROR(IF(-SUM(G$20:G840)+G$15&lt;0.000001,0,IF($C841&gt;='H-32A-WP06 - Debt Service'!E$24,'H-32A-WP06 - Debt Service'!E$27/12,0)),"-")</f>
        <v>0</v>
      </c>
      <c r="H841" s="261">
        <f>IFERROR(IF(-SUM(H$20:H840)+H$15&lt;0.000001,0,IF($C841&gt;='H-32A-WP06 - Debt Service'!F$24,'H-32A-WP06 - Debt Service'!F$27/12,0)),"-")</f>
        <v>0</v>
      </c>
      <c r="I841" s="261">
        <f>IFERROR(IF(-SUM(I$20:I840)+I$15&lt;0.000001,0,IF($C841&gt;='H-32A-WP06 - Debt Service'!G$24,'H-32A-WP06 - Debt Service'!G$27/12,0)),"-")</f>
        <v>0</v>
      </c>
      <c r="J841" s="261">
        <f>IFERROR(IF(-SUM(J$20:J840)+J$15&lt;0.000001,0,IF($C841&gt;='H-32A-WP06 - Debt Service'!H$24,'H-32A-WP06 - Debt Service'!H$27/12,0)),"-")</f>
        <v>0</v>
      </c>
      <c r="K841" s="261">
        <f>IFERROR(IF(-SUM(K$20:K840)+K$15&lt;0.000001,0,IF($C841&gt;='H-32A-WP06 - Debt Service'!I$24,'H-32A-WP06 - Debt Service'!I$27/12,0)),"-")</f>
        <v>0</v>
      </c>
      <c r="L841" s="261">
        <f>IFERROR(IF(-SUM(L$20:L840)+L$15&lt;0.000001,0,IF($C841&gt;='H-32A-WP06 - Debt Service'!J$24,'H-32A-WP06 - Debt Service'!J$27/12,0)),"-")</f>
        <v>0</v>
      </c>
      <c r="M841" s="261">
        <f>IFERROR(IF(-SUM(M$20:M840)+M$15&lt;0.000001,0,IF($C841&gt;='H-32A-WP06 - Debt Service'!K$24,'H-32A-WP06 - Debt Service'!K$27/12,0)),"-")</f>
        <v>0</v>
      </c>
      <c r="N841" s="261"/>
      <c r="O841" s="261"/>
      <c r="P841" s="261">
        <f>IFERROR(IF(-SUM(P$20:P840)+P$15&lt;0.000001,0,IF($C841&gt;='H-32A-WP06 - Debt Service'!M$24,'H-32A-WP06 - Debt Service'!M$27/12,0)),"-")</f>
        <v>0</v>
      </c>
      <c r="Q841" s="261">
        <f>IFERROR(IF(-SUM(Q$20:Q840)+Q$15&lt;0.000001,0,IF($C841&gt;='H-32A-WP06 - Debt Service'!L$24,'H-32A-WP06 - Debt Service'!L$27/12,0)),"-")</f>
        <v>0</v>
      </c>
      <c r="R841" s="261">
        <f>IFERROR(IF(-SUM(R$20:R840)+R$15&lt;0.000001,0,IF($C841&gt;='H-32A-WP06 - Debt Service'!S$24,'H-32A-WP06 - Debt Service'!S$27/12,0)),"-")</f>
        <v>0</v>
      </c>
      <c r="S841" s="261">
        <f>IFERROR(IF(-SUM(S$20:S840)+S$15&lt;0.000001,0,IF($C841&gt;='H-32A-WP06 - Debt Service'!O$24,'H-32A-WP06 - Debt Service'!O$27/12,0)),"-")</f>
        <v>0</v>
      </c>
      <c r="T841" s="261">
        <f>IFERROR(IF(-SUM(T$20:T840)+T$15&lt;0.000001,0,IF($C841&gt;='H-32A-WP06 - Debt Service'!#REF!,'H-32A-WP06 - Debt Service'!#REF!/12,0)),"-")</f>
        <v>0</v>
      </c>
      <c r="U841" s="261">
        <f>IFERROR(IF(-SUM(U$20:U840)+U$15&lt;0.000001,0,IF($C841&gt;='H-32A-WP06 - Debt Service'!T$24,'H-32A-WP06 - Debt Service'!T$27/12,0)),"-")</f>
        <v>0</v>
      </c>
      <c r="V841" s="261">
        <f>IFERROR(IF(-SUM(V$20:V840)+V$15&lt;0.000001,0,IF($C841&gt;='H-32A-WP06 - Debt Service'!N$24,'H-32A-WP06 - Debt Service'!N$27/12,0)),"-")</f>
        <v>0</v>
      </c>
      <c r="W841" s="261">
        <f>IFERROR(IF(-SUM(W$20:W840)+W$15&lt;0.000001,0,IF($C841&gt;='H-32A-WP06 - Debt Service'!Q$24,'H-32A-WP06 - Debt Service'!Q$27/12,0)),"-")</f>
        <v>0</v>
      </c>
      <c r="X841" s="261">
        <f>IFERROR(IF(-SUM(X$20:X840)+X$15&lt;0.000001,0,IF($C841&gt;='H-32A-WP06 - Debt Service'!T$24,'H-32A-WP06 - Debt Service'!T$27/12,0)),"-")</f>
        <v>0</v>
      </c>
      <c r="Y841" s="261">
        <f>IFERROR(IF(-SUM(Y$20:Y840)+Y$15&lt;0.000001,0,IF($C841&gt;='H-32A-WP06 - Debt Service'!#REF!,'H-32A-WP06 - Debt Service'!#REF!/12,0)),"-")</f>
        <v>0</v>
      </c>
      <c r="Z841" s="261">
        <f>IFERROR(IF(-SUM(Z$20:Z840)+Z$15&lt;0.000001,0,IF($C841&gt;='H-32A-WP06 - Debt Service'!S$24,'H-32A-WP06 - Debt Service'!S$27/12,0)),"-")</f>
        <v>0</v>
      </c>
      <c r="AA841" s="261">
        <f>IFERROR(IF(-SUM(AA$20:AA840)+AA$15&lt;0.000001,0,IF($C841&gt;='H-32A-WP06 - Debt Service'!R$24,'H-32A-WP06 - Debt Service'!R$27/12,0)),"-")</f>
        <v>0</v>
      </c>
      <c r="AB841" s="261">
        <f>IFERROR(IF(-SUM(AB$20:AB840)+AB$15&lt;0.000001,0,IF($C841&gt;='H-32A-WP06 - Debt Service'!P$24,'H-32A-WP06 - Debt Service'!P$27/12,0)),"-")</f>
        <v>0</v>
      </c>
      <c r="AC841" s="261">
        <f>IFERROR(IF(-SUM(AC$20:AC840)+AC$15&lt;0.000001,0,IF($C841&gt;='H-32A-WP06 - Debt Service'!#REF!,'H-32A-WP06 - Debt Service'!#REF!/12,0)),"-")</f>
        <v>0</v>
      </c>
      <c r="AD841" s="261">
        <f>IFERROR(IF(-SUM(AD$20:AD840)+AD$15&lt;0.000001,0,IF($C841&gt;='H-32A-WP06 - Debt Service'!#REF!,'H-32A-WP06 - Debt Service'!#REF!/12,0)),"-")</f>
        <v>0</v>
      </c>
      <c r="AE841" s="261">
        <f>IFERROR(IF(-SUM(AE$20:AE840)+AE$15&lt;0.000001,0,IF($C841&gt;='H-32A-WP06 - Debt Service'!#REF!,'H-32A-WP06 - Debt Service'!#REF!/12,0)),"-")</f>
        <v>0</v>
      </c>
      <c r="AF841" s="261">
        <f>IFERROR(IF(-SUM(AF$20:AF840)+AF$15&lt;0.000001,0,IF($C841&gt;='H-32A-WP06 - Debt Service'!#REF!,'H-32A-WP06 - Debt Service'!#REF!/12,0)),"-")</f>
        <v>0</v>
      </c>
      <c r="AH841" s="252">
        <f t="shared" si="52"/>
        <v>2087</v>
      </c>
      <c r="AI841" s="273">
        <f t="shared" si="54"/>
        <v>68454</v>
      </c>
      <c r="AJ841" s="273"/>
      <c r="AK841" s="261" t="str">
        <f>IFERROR(IF(-SUM(AK$20:AK840)+AK$15&lt;0.000001,0,IF($C841&gt;='H-32A-WP06 - Debt Service'!AH$24,'H-32A-WP06 - Debt Service'!AH$27/12,0)),"-")</f>
        <v>-</v>
      </c>
      <c r="AL841" s="261">
        <f>IFERROR(IF(-SUM(AL$20:AL840)+AL$15&lt;0.000001,0,IF($C841&gt;='H-32A-WP06 - Debt Service'!AI$24,'H-32A-WP06 - Debt Service'!AI$27/12,0)),"-")</f>
        <v>0</v>
      </c>
      <c r="AM841" s="261">
        <f>IFERROR(IF(-SUM(AM$20:AM840)+AM$15&lt;0.000001,0,IF($C841&gt;='H-32A-WP06 - Debt Service'!AJ$24,'H-32A-WP06 - Debt Service'!AJ$27/12,0)),"-")</f>
        <v>0</v>
      </c>
      <c r="AN841" s="261">
        <f>IFERROR(IF(-SUM(AN$20:AN840)+AN$15&lt;0.000001,0,IF($C841&gt;='H-32A-WP06 - Debt Service'!AK$24,'H-32A-WP06 - Debt Service'!AK$27/12,0)),"-")</f>
        <v>0</v>
      </c>
      <c r="AO841" s="261">
        <f>IFERROR(IF(-SUM(AO$20:AO840)+AO$15&lt;0.000001,0,IF($C841&gt;='H-32A-WP06 - Debt Service'!AL$24,'H-32A-WP06 - Debt Service'!AL$27/12,0)),"-")</f>
        <v>0</v>
      </c>
      <c r="AP841" s="261">
        <f>IFERROR(IF(-SUM(AP$20:AP840)+AP$15&lt;0.000001,0,IF($C841&gt;='H-32A-WP06 - Debt Service'!AM$24,'H-32A-WP06 - Debt Service'!AM$27/12,0)),"-")</f>
        <v>0</v>
      </c>
      <c r="AQ841" s="261">
        <f>IFERROR(IF(-SUM(AQ$20:AQ840)+AQ$15&lt;0.000001,0,IF($C841&gt;='H-32A-WP06 - Debt Service'!AN$24,'H-32A-WP06 - Debt Service'!AN$27/12,0)),"-")</f>
        <v>0</v>
      </c>
      <c r="AR841" s="261">
        <f>IFERROR(IF(-SUM(AR$20:AR840)+AR$15&lt;0.000001,0,IF($C841&gt;='H-32A-WP06 - Debt Service'!AO$24,'H-32A-WP06 - Debt Service'!AO$27/12,0)),"-")</f>
        <v>0</v>
      </c>
      <c r="AS841" s="261">
        <f>IFERROR(IF(-SUM(AS$20:AS840)+AS$15&lt;0.000001,0,IF($C841&gt;='H-32A-WP06 - Debt Service'!AP$24,'H-32A-WP06 - Debt Service'!AP$27/12,0)),"-")</f>
        <v>0</v>
      </c>
      <c r="AT841" s="261">
        <f>IFERROR(IF(-SUM(AT$20:AT840)+AT$15&lt;0.000001,0,IF($C841&gt;='H-32A-WP06 - Debt Service'!AQ$24,'H-32A-WP06 - Debt Service'!AQ$27/12,0)),"-")</f>
        <v>0</v>
      </c>
    </row>
    <row r="842" spans="2:46" x14ac:dyDescent="0.35">
      <c r="B842" s="252">
        <f t="shared" si="51"/>
        <v>2087</v>
      </c>
      <c r="C842" s="273">
        <f t="shared" si="53"/>
        <v>68484</v>
      </c>
      <c r="D842" s="273"/>
      <c r="E842" s="261">
        <f>IFERROR(IF(-SUM(E$20:E841)+E$15&lt;0.000001,0,IF($C842&gt;='H-32A-WP06 - Debt Service'!C$24,'H-32A-WP06 - Debt Service'!C$27/12,0)),"-")</f>
        <v>0</v>
      </c>
      <c r="F842" s="261">
        <f>IFERROR(IF(-SUM(F$20:F841)+F$15&lt;0.000001,0,IF($C842&gt;='H-32A-WP06 - Debt Service'!D$24,'H-32A-WP06 - Debt Service'!D$27/12,0)),"-")</f>
        <v>0</v>
      </c>
      <c r="G842" s="261">
        <f>IFERROR(IF(-SUM(G$20:G841)+G$15&lt;0.000001,0,IF($C842&gt;='H-32A-WP06 - Debt Service'!E$24,'H-32A-WP06 - Debt Service'!E$27/12,0)),"-")</f>
        <v>0</v>
      </c>
      <c r="H842" s="261">
        <f>IFERROR(IF(-SUM(H$20:H841)+H$15&lt;0.000001,0,IF($C842&gt;='H-32A-WP06 - Debt Service'!F$24,'H-32A-WP06 - Debt Service'!F$27/12,0)),"-")</f>
        <v>0</v>
      </c>
      <c r="I842" s="261">
        <f>IFERROR(IF(-SUM(I$20:I841)+I$15&lt;0.000001,0,IF($C842&gt;='H-32A-WP06 - Debt Service'!G$24,'H-32A-WP06 - Debt Service'!G$27/12,0)),"-")</f>
        <v>0</v>
      </c>
      <c r="J842" s="261">
        <f>IFERROR(IF(-SUM(J$20:J841)+J$15&lt;0.000001,0,IF($C842&gt;='H-32A-WP06 - Debt Service'!H$24,'H-32A-WP06 - Debt Service'!H$27/12,0)),"-")</f>
        <v>0</v>
      </c>
      <c r="K842" s="261">
        <f>IFERROR(IF(-SUM(K$20:K841)+K$15&lt;0.000001,0,IF($C842&gt;='H-32A-WP06 - Debt Service'!I$24,'H-32A-WP06 - Debt Service'!I$27/12,0)),"-")</f>
        <v>0</v>
      </c>
      <c r="L842" s="261">
        <f>IFERROR(IF(-SUM(L$20:L841)+L$15&lt;0.000001,0,IF($C842&gt;='H-32A-WP06 - Debt Service'!J$24,'H-32A-WP06 - Debt Service'!J$27/12,0)),"-")</f>
        <v>0</v>
      </c>
      <c r="M842" s="261">
        <f>IFERROR(IF(-SUM(M$20:M841)+M$15&lt;0.000001,0,IF($C842&gt;='H-32A-WP06 - Debt Service'!K$24,'H-32A-WP06 - Debt Service'!K$27/12,0)),"-")</f>
        <v>0</v>
      </c>
      <c r="N842" s="261"/>
      <c r="O842" s="261"/>
      <c r="P842" s="261">
        <f>IFERROR(IF(-SUM(P$20:P841)+P$15&lt;0.000001,0,IF($C842&gt;='H-32A-WP06 - Debt Service'!M$24,'H-32A-WP06 - Debt Service'!M$27/12,0)),"-")</f>
        <v>0</v>
      </c>
      <c r="Q842" s="261">
        <f>IFERROR(IF(-SUM(Q$20:Q841)+Q$15&lt;0.000001,0,IF($C842&gt;='H-32A-WP06 - Debt Service'!L$24,'H-32A-WP06 - Debt Service'!L$27/12,0)),"-")</f>
        <v>0</v>
      </c>
      <c r="R842" s="261">
        <f>IFERROR(IF(-SUM(R$20:R841)+R$15&lt;0.000001,0,IF($C842&gt;='H-32A-WP06 - Debt Service'!S$24,'H-32A-WP06 - Debt Service'!S$27/12,0)),"-")</f>
        <v>0</v>
      </c>
      <c r="S842" s="261">
        <f>IFERROR(IF(-SUM(S$20:S841)+S$15&lt;0.000001,0,IF($C842&gt;='H-32A-WP06 - Debt Service'!O$24,'H-32A-WP06 - Debt Service'!O$27/12,0)),"-")</f>
        <v>0</v>
      </c>
      <c r="T842" s="261">
        <f>IFERROR(IF(-SUM(T$20:T841)+T$15&lt;0.000001,0,IF($C842&gt;='H-32A-WP06 - Debt Service'!#REF!,'H-32A-WP06 - Debt Service'!#REF!/12,0)),"-")</f>
        <v>0</v>
      </c>
      <c r="U842" s="261">
        <f>IFERROR(IF(-SUM(U$20:U841)+U$15&lt;0.000001,0,IF($C842&gt;='H-32A-WP06 - Debt Service'!T$24,'H-32A-WP06 - Debt Service'!T$27/12,0)),"-")</f>
        <v>0</v>
      </c>
      <c r="V842" s="261">
        <f>IFERROR(IF(-SUM(V$20:V841)+V$15&lt;0.000001,0,IF($C842&gt;='H-32A-WP06 - Debt Service'!N$24,'H-32A-WP06 - Debt Service'!N$27/12,0)),"-")</f>
        <v>0</v>
      </c>
      <c r="W842" s="261">
        <f>IFERROR(IF(-SUM(W$20:W841)+W$15&lt;0.000001,0,IF($C842&gt;='H-32A-WP06 - Debt Service'!Q$24,'H-32A-WP06 - Debt Service'!Q$27/12,0)),"-")</f>
        <v>0</v>
      </c>
      <c r="X842" s="261">
        <f>IFERROR(IF(-SUM(X$20:X841)+X$15&lt;0.000001,0,IF($C842&gt;='H-32A-WP06 - Debt Service'!T$24,'H-32A-WP06 - Debt Service'!T$27/12,0)),"-")</f>
        <v>0</v>
      </c>
      <c r="Y842" s="261">
        <f>IFERROR(IF(-SUM(Y$20:Y841)+Y$15&lt;0.000001,0,IF($C842&gt;='H-32A-WP06 - Debt Service'!#REF!,'H-32A-WP06 - Debt Service'!#REF!/12,0)),"-")</f>
        <v>0</v>
      </c>
      <c r="Z842" s="261">
        <f>IFERROR(IF(-SUM(Z$20:Z841)+Z$15&lt;0.000001,0,IF($C842&gt;='H-32A-WP06 - Debt Service'!S$24,'H-32A-WP06 - Debt Service'!S$27/12,0)),"-")</f>
        <v>0</v>
      </c>
      <c r="AA842" s="261">
        <f>IFERROR(IF(-SUM(AA$20:AA841)+AA$15&lt;0.000001,0,IF($C842&gt;='H-32A-WP06 - Debt Service'!R$24,'H-32A-WP06 - Debt Service'!R$27/12,0)),"-")</f>
        <v>0</v>
      </c>
      <c r="AB842" s="261">
        <f>IFERROR(IF(-SUM(AB$20:AB841)+AB$15&lt;0.000001,0,IF($C842&gt;='H-32A-WP06 - Debt Service'!P$24,'H-32A-WP06 - Debt Service'!P$27/12,0)),"-")</f>
        <v>0</v>
      </c>
      <c r="AC842" s="261">
        <f>IFERROR(IF(-SUM(AC$20:AC841)+AC$15&lt;0.000001,0,IF($C842&gt;='H-32A-WP06 - Debt Service'!#REF!,'H-32A-WP06 - Debt Service'!#REF!/12,0)),"-")</f>
        <v>0</v>
      </c>
      <c r="AD842" s="261">
        <f>IFERROR(IF(-SUM(AD$20:AD841)+AD$15&lt;0.000001,0,IF($C842&gt;='H-32A-WP06 - Debt Service'!#REF!,'H-32A-WP06 - Debt Service'!#REF!/12,0)),"-")</f>
        <v>0</v>
      </c>
      <c r="AE842" s="261">
        <f>IFERROR(IF(-SUM(AE$20:AE841)+AE$15&lt;0.000001,0,IF($C842&gt;='H-32A-WP06 - Debt Service'!#REF!,'H-32A-WP06 - Debt Service'!#REF!/12,0)),"-")</f>
        <v>0</v>
      </c>
      <c r="AF842" s="261">
        <f>IFERROR(IF(-SUM(AF$20:AF841)+AF$15&lt;0.000001,0,IF($C842&gt;='H-32A-WP06 - Debt Service'!#REF!,'H-32A-WP06 - Debt Service'!#REF!/12,0)),"-")</f>
        <v>0</v>
      </c>
      <c r="AH842" s="252">
        <f t="shared" si="52"/>
        <v>2087</v>
      </c>
      <c r="AI842" s="273">
        <f t="shared" si="54"/>
        <v>68484</v>
      </c>
      <c r="AJ842" s="273"/>
      <c r="AK842" s="261" t="str">
        <f>IFERROR(IF(-SUM(AK$20:AK841)+AK$15&lt;0.000001,0,IF($C842&gt;='H-32A-WP06 - Debt Service'!AH$24,'H-32A-WP06 - Debt Service'!AH$27/12,0)),"-")</f>
        <v>-</v>
      </c>
      <c r="AL842" s="261">
        <f>IFERROR(IF(-SUM(AL$20:AL841)+AL$15&lt;0.000001,0,IF($C842&gt;='H-32A-WP06 - Debt Service'!AI$24,'H-32A-WP06 - Debt Service'!AI$27/12,0)),"-")</f>
        <v>0</v>
      </c>
      <c r="AM842" s="261">
        <f>IFERROR(IF(-SUM(AM$20:AM841)+AM$15&lt;0.000001,0,IF($C842&gt;='H-32A-WP06 - Debt Service'!AJ$24,'H-32A-WP06 - Debt Service'!AJ$27/12,0)),"-")</f>
        <v>0</v>
      </c>
      <c r="AN842" s="261">
        <f>IFERROR(IF(-SUM(AN$20:AN841)+AN$15&lt;0.000001,0,IF($C842&gt;='H-32A-WP06 - Debt Service'!AK$24,'H-32A-WP06 - Debt Service'!AK$27/12,0)),"-")</f>
        <v>0</v>
      </c>
      <c r="AO842" s="261">
        <f>IFERROR(IF(-SUM(AO$20:AO841)+AO$15&lt;0.000001,0,IF($C842&gt;='H-32A-WP06 - Debt Service'!AL$24,'H-32A-WP06 - Debt Service'!AL$27/12,0)),"-")</f>
        <v>0</v>
      </c>
      <c r="AP842" s="261">
        <f>IFERROR(IF(-SUM(AP$20:AP841)+AP$15&lt;0.000001,0,IF($C842&gt;='H-32A-WP06 - Debt Service'!AM$24,'H-32A-WP06 - Debt Service'!AM$27/12,0)),"-")</f>
        <v>0</v>
      </c>
      <c r="AQ842" s="261">
        <f>IFERROR(IF(-SUM(AQ$20:AQ841)+AQ$15&lt;0.000001,0,IF($C842&gt;='H-32A-WP06 - Debt Service'!AN$24,'H-32A-WP06 - Debt Service'!AN$27/12,0)),"-")</f>
        <v>0</v>
      </c>
      <c r="AR842" s="261">
        <f>IFERROR(IF(-SUM(AR$20:AR841)+AR$15&lt;0.000001,0,IF($C842&gt;='H-32A-WP06 - Debt Service'!AO$24,'H-32A-WP06 - Debt Service'!AO$27/12,0)),"-")</f>
        <v>0</v>
      </c>
      <c r="AS842" s="261">
        <f>IFERROR(IF(-SUM(AS$20:AS841)+AS$15&lt;0.000001,0,IF($C842&gt;='H-32A-WP06 - Debt Service'!AP$24,'H-32A-WP06 - Debt Service'!AP$27/12,0)),"-")</f>
        <v>0</v>
      </c>
      <c r="AT842" s="261">
        <f>IFERROR(IF(-SUM(AT$20:AT841)+AT$15&lt;0.000001,0,IF($C842&gt;='H-32A-WP06 - Debt Service'!AQ$24,'H-32A-WP06 - Debt Service'!AQ$27/12,0)),"-")</f>
        <v>0</v>
      </c>
    </row>
    <row r="843" spans="2:46" x14ac:dyDescent="0.35">
      <c r="B843" s="252">
        <f t="shared" si="51"/>
        <v>2087</v>
      </c>
      <c r="C843" s="273">
        <f t="shared" si="53"/>
        <v>68515</v>
      </c>
      <c r="D843" s="273"/>
      <c r="E843" s="261">
        <f>IFERROR(IF(-SUM(E$20:E842)+E$15&lt;0.000001,0,IF($C843&gt;='H-32A-WP06 - Debt Service'!C$24,'H-32A-WP06 - Debt Service'!C$27/12,0)),"-")</f>
        <v>0</v>
      </c>
      <c r="F843" s="261">
        <f>IFERROR(IF(-SUM(F$20:F842)+F$15&lt;0.000001,0,IF($C843&gt;='H-32A-WP06 - Debt Service'!D$24,'H-32A-WP06 - Debt Service'!D$27/12,0)),"-")</f>
        <v>0</v>
      </c>
      <c r="G843" s="261">
        <f>IFERROR(IF(-SUM(G$20:G842)+G$15&lt;0.000001,0,IF($C843&gt;='H-32A-WP06 - Debt Service'!E$24,'H-32A-WP06 - Debt Service'!E$27/12,0)),"-")</f>
        <v>0</v>
      </c>
      <c r="H843" s="261">
        <f>IFERROR(IF(-SUM(H$20:H842)+H$15&lt;0.000001,0,IF($C843&gt;='H-32A-WP06 - Debt Service'!F$24,'H-32A-WP06 - Debt Service'!F$27/12,0)),"-")</f>
        <v>0</v>
      </c>
      <c r="I843" s="261">
        <f>IFERROR(IF(-SUM(I$20:I842)+I$15&lt;0.000001,0,IF($C843&gt;='H-32A-WP06 - Debt Service'!G$24,'H-32A-WP06 - Debt Service'!G$27/12,0)),"-")</f>
        <v>0</v>
      </c>
      <c r="J843" s="261">
        <f>IFERROR(IF(-SUM(J$20:J842)+J$15&lt;0.000001,0,IF($C843&gt;='H-32A-WP06 - Debt Service'!H$24,'H-32A-WP06 - Debt Service'!H$27/12,0)),"-")</f>
        <v>0</v>
      </c>
      <c r="K843" s="261">
        <f>IFERROR(IF(-SUM(K$20:K842)+K$15&lt;0.000001,0,IF($C843&gt;='H-32A-WP06 - Debt Service'!I$24,'H-32A-WP06 - Debt Service'!I$27/12,0)),"-")</f>
        <v>0</v>
      </c>
      <c r="L843" s="261">
        <f>IFERROR(IF(-SUM(L$20:L842)+L$15&lt;0.000001,0,IF($C843&gt;='H-32A-WP06 - Debt Service'!J$24,'H-32A-WP06 - Debt Service'!J$27/12,0)),"-")</f>
        <v>0</v>
      </c>
      <c r="M843" s="261">
        <f>IFERROR(IF(-SUM(M$20:M842)+M$15&lt;0.000001,0,IF($C843&gt;='H-32A-WP06 - Debt Service'!K$24,'H-32A-WP06 - Debt Service'!K$27/12,0)),"-")</f>
        <v>0</v>
      </c>
      <c r="N843" s="261"/>
      <c r="O843" s="261"/>
      <c r="P843" s="261">
        <f>IFERROR(IF(-SUM(P$20:P842)+P$15&lt;0.000001,0,IF($C843&gt;='H-32A-WP06 - Debt Service'!M$24,'H-32A-WP06 - Debt Service'!M$27/12,0)),"-")</f>
        <v>0</v>
      </c>
      <c r="Q843" s="261">
        <f>IFERROR(IF(-SUM(Q$20:Q842)+Q$15&lt;0.000001,0,IF($C843&gt;='H-32A-WP06 - Debt Service'!L$24,'H-32A-WP06 - Debt Service'!L$27/12,0)),"-")</f>
        <v>0</v>
      </c>
      <c r="R843" s="261">
        <f>IFERROR(IF(-SUM(R$20:R842)+R$15&lt;0.000001,0,IF($C843&gt;='H-32A-WP06 - Debt Service'!S$24,'H-32A-WP06 - Debt Service'!S$27/12,0)),"-")</f>
        <v>0</v>
      </c>
      <c r="S843" s="261">
        <f>IFERROR(IF(-SUM(S$20:S842)+S$15&lt;0.000001,0,IF($C843&gt;='H-32A-WP06 - Debt Service'!O$24,'H-32A-WP06 - Debt Service'!O$27/12,0)),"-")</f>
        <v>0</v>
      </c>
      <c r="T843" s="261">
        <f>IFERROR(IF(-SUM(T$20:T842)+T$15&lt;0.000001,0,IF($C843&gt;='H-32A-WP06 - Debt Service'!#REF!,'H-32A-WP06 - Debt Service'!#REF!/12,0)),"-")</f>
        <v>0</v>
      </c>
      <c r="U843" s="261">
        <f>IFERROR(IF(-SUM(U$20:U842)+U$15&lt;0.000001,0,IF($C843&gt;='H-32A-WP06 - Debt Service'!T$24,'H-32A-WP06 - Debt Service'!T$27/12,0)),"-")</f>
        <v>0</v>
      </c>
      <c r="V843" s="261">
        <f>IFERROR(IF(-SUM(V$20:V842)+V$15&lt;0.000001,0,IF($C843&gt;='H-32A-WP06 - Debt Service'!N$24,'H-32A-WP06 - Debt Service'!N$27/12,0)),"-")</f>
        <v>0</v>
      </c>
      <c r="W843" s="261">
        <f>IFERROR(IF(-SUM(W$20:W842)+W$15&lt;0.000001,0,IF($C843&gt;='H-32A-WP06 - Debt Service'!Q$24,'H-32A-WP06 - Debt Service'!Q$27/12,0)),"-")</f>
        <v>0</v>
      </c>
      <c r="X843" s="261">
        <f>IFERROR(IF(-SUM(X$20:X842)+X$15&lt;0.000001,0,IF($C843&gt;='H-32A-WP06 - Debt Service'!T$24,'H-32A-WP06 - Debt Service'!T$27/12,0)),"-")</f>
        <v>0</v>
      </c>
      <c r="Y843" s="261">
        <f>IFERROR(IF(-SUM(Y$20:Y842)+Y$15&lt;0.000001,0,IF($C843&gt;='H-32A-WP06 - Debt Service'!#REF!,'H-32A-WP06 - Debt Service'!#REF!/12,0)),"-")</f>
        <v>0</v>
      </c>
      <c r="Z843" s="261">
        <f>IFERROR(IF(-SUM(Z$20:Z842)+Z$15&lt;0.000001,0,IF($C843&gt;='H-32A-WP06 - Debt Service'!S$24,'H-32A-WP06 - Debt Service'!S$27/12,0)),"-")</f>
        <v>0</v>
      </c>
      <c r="AA843" s="261">
        <f>IFERROR(IF(-SUM(AA$20:AA842)+AA$15&lt;0.000001,0,IF($C843&gt;='H-32A-WP06 - Debt Service'!R$24,'H-32A-WP06 - Debt Service'!R$27/12,0)),"-")</f>
        <v>0</v>
      </c>
      <c r="AB843" s="261">
        <f>IFERROR(IF(-SUM(AB$20:AB842)+AB$15&lt;0.000001,0,IF($C843&gt;='H-32A-WP06 - Debt Service'!P$24,'H-32A-WP06 - Debt Service'!P$27/12,0)),"-")</f>
        <v>0</v>
      </c>
      <c r="AC843" s="261">
        <f>IFERROR(IF(-SUM(AC$20:AC842)+AC$15&lt;0.000001,0,IF($C843&gt;='H-32A-WP06 - Debt Service'!#REF!,'H-32A-WP06 - Debt Service'!#REF!/12,0)),"-")</f>
        <v>0</v>
      </c>
      <c r="AD843" s="261">
        <f>IFERROR(IF(-SUM(AD$20:AD842)+AD$15&lt;0.000001,0,IF($C843&gt;='H-32A-WP06 - Debt Service'!#REF!,'H-32A-WP06 - Debt Service'!#REF!/12,0)),"-")</f>
        <v>0</v>
      </c>
      <c r="AE843" s="261">
        <f>IFERROR(IF(-SUM(AE$20:AE842)+AE$15&lt;0.000001,0,IF($C843&gt;='H-32A-WP06 - Debt Service'!#REF!,'H-32A-WP06 - Debt Service'!#REF!/12,0)),"-")</f>
        <v>0</v>
      </c>
      <c r="AF843" s="261">
        <f>IFERROR(IF(-SUM(AF$20:AF842)+AF$15&lt;0.000001,0,IF($C843&gt;='H-32A-WP06 - Debt Service'!#REF!,'H-32A-WP06 - Debt Service'!#REF!/12,0)),"-")</f>
        <v>0</v>
      </c>
      <c r="AH843" s="252">
        <f t="shared" si="52"/>
        <v>2087</v>
      </c>
      <c r="AI843" s="273">
        <f t="shared" si="54"/>
        <v>68515</v>
      </c>
      <c r="AJ843" s="273"/>
      <c r="AK843" s="261" t="str">
        <f>IFERROR(IF(-SUM(AK$20:AK842)+AK$15&lt;0.000001,0,IF($C843&gt;='H-32A-WP06 - Debt Service'!AH$24,'H-32A-WP06 - Debt Service'!AH$27/12,0)),"-")</f>
        <v>-</v>
      </c>
      <c r="AL843" s="261">
        <f>IFERROR(IF(-SUM(AL$20:AL842)+AL$15&lt;0.000001,0,IF($C843&gt;='H-32A-WP06 - Debt Service'!AI$24,'H-32A-WP06 - Debt Service'!AI$27/12,0)),"-")</f>
        <v>0</v>
      </c>
      <c r="AM843" s="261">
        <f>IFERROR(IF(-SUM(AM$20:AM842)+AM$15&lt;0.000001,0,IF($C843&gt;='H-32A-WP06 - Debt Service'!AJ$24,'H-32A-WP06 - Debt Service'!AJ$27/12,0)),"-")</f>
        <v>0</v>
      </c>
      <c r="AN843" s="261">
        <f>IFERROR(IF(-SUM(AN$20:AN842)+AN$15&lt;0.000001,0,IF($C843&gt;='H-32A-WP06 - Debt Service'!AK$24,'H-32A-WP06 - Debt Service'!AK$27/12,0)),"-")</f>
        <v>0</v>
      </c>
      <c r="AO843" s="261">
        <f>IFERROR(IF(-SUM(AO$20:AO842)+AO$15&lt;0.000001,0,IF($C843&gt;='H-32A-WP06 - Debt Service'!AL$24,'H-32A-WP06 - Debt Service'!AL$27/12,0)),"-")</f>
        <v>0</v>
      </c>
      <c r="AP843" s="261">
        <f>IFERROR(IF(-SUM(AP$20:AP842)+AP$15&lt;0.000001,0,IF($C843&gt;='H-32A-WP06 - Debt Service'!AM$24,'H-32A-WP06 - Debt Service'!AM$27/12,0)),"-")</f>
        <v>0</v>
      </c>
      <c r="AQ843" s="261">
        <f>IFERROR(IF(-SUM(AQ$20:AQ842)+AQ$15&lt;0.000001,0,IF($C843&gt;='H-32A-WP06 - Debt Service'!AN$24,'H-32A-WP06 - Debt Service'!AN$27/12,0)),"-")</f>
        <v>0</v>
      </c>
      <c r="AR843" s="261">
        <f>IFERROR(IF(-SUM(AR$20:AR842)+AR$15&lt;0.000001,0,IF($C843&gt;='H-32A-WP06 - Debt Service'!AO$24,'H-32A-WP06 - Debt Service'!AO$27/12,0)),"-")</f>
        <v>0</v>
      </c>
      <c r="AS843" s="261">
        <f>IFERROR(IF(-SUM(AS$20:AS842)+AS$15&lt;0.000001,0,IF($C843&gt;='H-32A-WP06 - Debt Service'!AP$24,'H-32A-WP06 - Debt Service'!AP$27/12,0)),"-")</f>
        <v>0</v>
      </c>
      <c r="AT843" s="261">
        <f>IFERROR(IF(-SUM(AT$20:AT842)+AT$15&lt;0.000001,0,IF($C843&gt;='H-32A-WP06 - Debt Service'!AQ$24,'H-32A-WP06 - Debt Service'!AQ$27/12,0)),"-")</f>
        <v>0</v>
      </c>
    </row>
    <row r="844" spans="2:46" x14ac:dyDescent="0.35">
      <c r="B844" s="252">
        <f t="shared" si="51"/>
        <v>2087</v>
      </c>
      <c r="C844" s="273">
        <f t="shared" si="53"/>
        <v>68546</v>
      </c>
      <c r="D844" s="273"/>
      <c r="E844" s="261">
        <f>IFERROR(IF(-SUM(E$20:E843)+E$15&lt;0.000001,0,IF($C844&gt;='H-32A-WP06 - Debt Service'!C$24,'H-32A-WP06 - Debt Service'!C$27/12,0)),"-")</f>
        <v>0</v>
      </c>
      <c r="F844" s="261">
        <f>IFERROR(IF(-SUM(F$20:F843)+F$15&lt;0.000001,0,IF($C844&gt;='H-32A-WP06 - Debt Service'!D$24,'H-32A-WP06 - Debt Service'!D$27/12,0)),"-")</f>
        <v>0</v>
      </c>
      <c r="G844" s="261">
        <f>IFERROR(IF(-SUM(G$20:G843)+G$15&lt;0.000001,0,IF($C844&gt;='H-32A-WP06 - Debt Service'!E$24,'H-32A-WP06 - Debt Service'!E$27/12,0)),"-")</f>
        <v>0</v>
      </c>
      <c r="H844" s="261">
        <f>IFERROR(IF(-SUM(H$20:H843)+H$15&lt;0.000001,0,IF($C844&gt;='H-32A-WP06 - Debt Service'!F$24,'H-32A-WP06 - Debt Service'!F$27/12,0)),"-")</f>
        <v>0</v>
      </c>
      <c r="I844" s="261">
        <f>IFERROR(IF(-SUM(I$20:I843)+I$15&lt;0.000001,0,IF($C844&gt;='H-32A-WP06 - Debt Service'!G$24,'H-32A-WP06 - Debt Service'!G$27/12,0)),"-")</f>
        <v>0</v>
      </c>
      <c r="J844" s="261">
        <f>IFERROR(IF(-SUM(J$20:J843)+J$15&lt;0.000001,0,IF($C844&gt;='H-32A-WP06 - Debt Service'!H$24,'H-32A-WP06 - Debt Service'!H$27/12,0)),"-")</f>
        <v>0</v>
      </c>
      <c r="K844" s="261">
        <f>IFERROR(IF(-SUM(K$20:K843)+K$15&lt;0.000001,0,IF($C844&gt;='H-32A-WP06 - Debt Service'!I$24,'H-32A-WP06 - Debt Service'!I$27/12,0)),"-")</f>
        <v>0</v>
      </c>
      <c r="L844" s="261">
        <f>IFERROR(IF(-SUM(L$20:L843)+L$15&lt;0.000001,0,IF($C844&gt;='H-32A-WP06 - Debt Service'!J$24,'H-32A-WP06 - Debt Service'!J$27/12,0)),"-")</f>
        <v>0</v>
      </c>
      <c r="M844" s="261">
        <f>IFERROR(IF(-SUM(M$20:M843)+M$15&lt;0.000001,0,IF($C844&gt;='H-32A-WP06 - Debt Service'!K$24,'H-32A-WP06 - Debt Service'!K$27/12,0)),"-")</f>
        <v>0</v>
      </c>
      <c r="N844" s="261"/>
      <c r="O844" s="261"/>
      <c r="P844" s="261">
        <f>IFERROR(IF(-SUM(P$20:P843)+P$15&lt;0.000001,0,IF($C844&gt;='H-32A-WP06 - Debt Service'!M$24,'H-32A-WP06 - Debt Service'!M$27/12,0)),"-")</f>
        <v>0</v>
      </c>
      <c r="Q844" s="261">
        <f>IFERROR(IF(-SUM(Q$20:Q843)+Q$15&lt;0.000001,0,IF($C844&gt;='H-32A-WP06 - Debt Service'!L$24,'H-32A-WP06 - Debt Service'!L$27/12,0)),"-")</f>
        <v>0</v>
      </c>
      <c r="R844" s="261">
        <f>IFERROR(IF(-SUM(R$20:R843)+R$15&lt;0.000001,0,IF($C844&gt;='H-32A-WP06 - Debt Service'!S$24,'H-32A-WP06 - Debt Service'!S$27/12,0)),"-")</f>
        <v>0</v>
      </c>
      <c r="S844" s="261">
        <f>IFERROR(IF(-SUM(S$20:S843)+S$15&lt;0.000001,0,IF($C844&gt;='H-32A-WP06 - Debt Service'!O$24,'H-32A-WP06 - Debt Service'!O$27/12,0)),"-")</f>
        <v>0</v>
      </c>
      <c r="T844" s="261">
        <f>IFERROR(IF(-SUM(T$20:T843)+T$15&lt;0.000001,0,IF($C844&gt;='H-32A-WP06 - Debt Service'!#REF!,'H-32A-WP06 - Debt Service'!#REF!/12,0)),"-")</f>
        <v>0</v>
      </c>
      <c r="U844" s="261">
        <f>IFERROR(IF(-SUM(U$20:U843)+U$15&lt;0.000001,0,IF($C844&gt;='H-32A-WP06 - Debt Service'!T$24,'H-32A-WP06 - Debt Service'!T$27/12,0)),"-")</f>
        <v>0</v>
      </c>
      <c r="V844" s="261">
        <f>IFERROR(IF(-SUM(V$20:V843)+V$15&lt;0.000001,0,IF($C844&gt;='H-32A-WP06 - Debt Service'!N$24,'H-32A-WP06 - Debt Service'!N$27/12,0)),"-")</f>
        <v>0</v>
      </c>
      <c r="W844" s="261">
        <f>IFERROR(IF(-SUM(W$20:W843)+W$15&lt;0.000001,0,IF($C844&gt;='H-32A-WP06 - Debt Service'!Q$24,'H-32A-WP06 - Debt Service'!Q$27/12,0)),"-")</f>
        <v>0</v>
      </c>
      <c r="X844" s="261">
        <f>IFERROR(IF(-SUM(X$20:X843)+X$15&lt;0.000001,0,IF($C844&gt;='H-32A-WP06 - Debt Service'!T$24,'H-32A-WP06 - Debt Service'!T$27/12,0)),"-")</f>
        <v>0</v>
      </c>
      <c r="Y844" s="261">
        <f>IFERROR(IF(-SUM(Y$20:Y843)+Y$15&lt;0.000001,0,IF($C844&gt;='H-32A-WP06 - Debt Service'!#REF!,'H-32A-WP06 - Debt Service'!#REF!/12,0)),"-")</f>
        <v>0</v>
      </c>
      <c r="Z844" s="261">
        <f>IFERROR(IF(-SUM(Z$20:Z843)+Z$15&lt;0.000001,0,IF($C844&gt;='H-32A-WP06 - Debt Service'!S$24,'H-32A-WP06 - Debt Service'!S$27/12,0)),"-")</f>
        <v>0</v>
      </c>
      <c r="AA844" s="261">
        <f>IFERROR(IF(-SUM(AA$20:AA843)+AA$15&lt;0.000001,0,IF($C844&gt;='H-32A-WP06 - Debt Service'!R$24,'H-32A-WP06 - Debt Service'!R$27/12,0)),"-")</f>
        <v>0</v>
      </c>
      <c r="AB844" s="261">
        <f>IFERROR(IF(-SUM(AB$20:AB843)+AB$15&lt;0.000001,0,IF($C844&gt;='H-32A-WP06 - Debt Service'!P$24,'H-32A-WP06 - Debt Service'!P$27/12,0)),"-")</f>
        <v>0</v>
      </c>
      <c r="AC844" s="261">
        <f>IFERROR(IF(-SUM(AC$20:AC843)+AC$15&lt;0.000001,0,IF($C844&gt;='H-32A-WP06 - Debt Service'!#REF!,'H-32A-WP06 - Debt Service'!#REF!/12,0)),"-")</f>
        <v>0</v>
      </c>
      <c r="AD844" s="261">
        <f>IFERROR(IF(-SUM(AD$20:AD843)+AD$15&lt;0.000001,0,IF($C844&gt;='H-32A-WP06 - Debt Service'!#REF!,'H-32A-WP06 - Debt Service'!#REF!/12,0)),"-")</f>
        <v>0</v>
      </c>
      <c r="AE844" s="261">
        <f>IFERROR(IF(-SUM(AE$20:AE843)+AE$15&lt;0.000001,0,IF($C844&gt;='H-32A-WP06 - Debt Service'!#REF!,'H-32A-WP06 - Debt Service'!#REF!/12,0)),"-")</f>
        <v>0</v>
      </c>
      <c r="AF844" s="261">
        <f>IFERROR(IF(-SUM(AF$20:AF843)+AF$15&lt;0.000001,0,IF($C844&gt;='H-32A-WP06 - Debt Service'!#REF!,'H-32A-WP06 - Debt Service'!#REF!/12,0)),"-")</f>
        <v>0</v>
      </c>
      <c r="AH844" s="252">
        <f t="shared" si="52"/>
        <v>2087</v>
      </c>
      <c r="AI844" s="273">
        <f t="shared" si="54"/>
        <v>68546</v>
      </c>
      <c r="AJ844" s="273"/>
      <c r="AK844" s="261" t="str">
        <f>IFERROR(IF(-SUM(AK$20:AK843)+AK$15&lt;0.000001,0,IF($C844&gt;='H-32A-WP06 - Debt Service'!AH$24,'H-32A-WP06 - Debt Service'!AH$27/12,0)),"-")</f>
        <v>-</v>
      </c>
      <c r="AL844" s="261">
        <f>IFERROR(IF(-SUM(AL$20:AL843)+AL$15&lt;0.000001,0,IF($C844&gt;='H-32A-WP06 - Debt Service'!AI$24,'H-32A-WP06 - Debt Service'!AI$27/12,0)),"-")</f>
        <v>0</v>
      </c>
      <c r="AM844" s="261">
        <f>IFERROR(IF(-SUM(AM$20:AM843)+AM$15&lt;0.000001,0,IF($C844&gt;='H-32A-WP06 - Debt Service'!AJ$24,'H-32A-WP06 - Debt Service'!AJ$27/12,0)),"-")</f>
        <v>0</v>
      </c>
      <c r="AN844" s="261">
        <f>IFERROR(IF(-SUM(AN$20:AN843)+AN$15&lt;0.000001,0,IF($C844&gt;='H-32A-WP06 - Debt Service'!AK$24,'H-32A-WP06 - Debt Service'!AK$27/12,0)),"-")</f>
        <v>0</v>
      </c>
      <c r="AO844" s="261">
        <f>IFERROR(IF(-SUM(AO$20:AO843)+AO$15&lt;0.000001,0,IF($C844&gt;='H-32A-WP06 - Debt Service'!AL$24,'H-32A-WP06 - Debt Service'!AL$27/12,0)),"-")</f>
        <v>0</v>
      </c>
      <c r="AP844" s="261">
        <f>IFERROR(IF(-SUM(AP$20:AP843)+AP$15&lt;0.000001,0,IF($C844&gt;='H-32A-WP06 - Debt Service'!AM$24,'H-32A-WP06 - Debt Service'!AM$27/12,0)),"-")</f>
        <v>0</v>
      </c>
      <c r="AQ844" s="261">
        <f>IFERROR(IF(-SUM(AQ$20:AQ843)+AQ$15&lt;0.000001,0,IF($C844&gt;='H-32A-WP06 - Debt Service'!AN$24,'H-32A-WP06 - Debt Service'!AN$27/12,0)),"-")</f>
        <v>0</v>
      </c>
      <c r="AR844" s="261">
        <f>IFERROR(IF(-SUM(AR$20:AR843)+AR$15&lt;0.000001,0,IF($C844&gt;='H-32A-WP06 - Debt Service'!AO$24,'H-32A-WP06 - Debt Service'!AO$27/12,0)),"-")</f>
        <v>0</v>
      </c>
      <c r="AS844" s="261">
        <f>IFERROR(IF(-SUM(AS$20:AS843)+AS$15&lt;0.000001,0,IF($C844&gt;='H-32A-WP06 - Debt Service'!AP$24,'H-32A-WP06 - Debt Service'!AP$27/12,0)),"-")</f>
        <v>0</v>
      </c>
      <c r="AT844" s="261">
        <f>IFERROR(IF(-SUM(AT$20:AT843)+AT$15&lt;0.000001,0,IF($C844&gt;='H-32A-WP06 - Debt Service'!AQ$24,'H-32A-WP06 - Debt Service'!AQ$27/12,0)),"-")</f>
        <v>0</v>
      </c>
    </row>
    <row r="845" spans="2:46" x14ac:dyDescent="0.35">
      <c r="B845" s="252">
        <f t="shared" si="51"/>
        <v>2087</v>
      </c>
      <c r="C845" s="273">
        <f t="shared" si="53"/>
        <v>68576</v>
      </c>
      <c r="D845" s="273"/>
      <c r="E845" s="261">
        <f>IFERROR(IF(-SUM(E$20:E844)+E$15&lt;0.000001,0,IF($C845&gt;='H-32A-WP06 - Debt Service'!C$24,'H-32A-WP06 - Debt Service'!C$27/12,0)),"-")</f>
        <v>0</v>
      </c>
      <c r="F845" s="261">
        <f>IFERROR(IF(-SUM(F$20:F844)+F$15&lt;0.000001,0,IF($C845&gt;='H-32A-WP06 - Debt Service'!D$24,'H-32A-WP06 - Debt Service'!D$27/12,0)),"-")</f>
        <v>0</v>
      </c>
      <c r="G845" s="261">
        <f>IFERROR(IF(-SUM(G$20:G844)+G$15&lt;0.000001,0,IF($C845&gt;='H-32A-WP06 - Debt Service'!E$24,'H-32A-WP06 - Debt Service'!E$27/12,0)),"-")</f>
        <v>0</v>
      </c>
      <c r="H845" s="261">
        <f>IFERROR(IF(-SUM(H$20:H844)+H$15&lt;0.000001,0,IF($C845&gt;='H-32A-WP06 - Debt Service'!F$24,'H-32A-WP06 - Debt Service'!F$27/12,0)),"-")</f>
        <v>0</v>
      </c>
      <c r="I845" s="261">
        <f>IFERROR(IF(-SUM(I$20:I844)+I$15&lt;0.000001,0,IF($C845&gt;='H-32A-WP06 - Debt Service'!G$24,'H-32A-WP06 - Debt Service'!G$27/12,0)),"-")</f>
        <v>0</v>
      </c>
      <c r="J845" s="261">
        <f>IFERROR(IF(-SUM(J$20:J844)+J$15&lt;0.000001,0,IF($C845&gt;='H-32A-WP06 - Debt Service'!H$24,'H-32A-WP06 - Debt Service'!H$27/12,0)),"-")</f>
        <v>0</v>
      </c>
      <c r="K845" s="261">
        <f>IFERROR(IF(-SUM(K$20:K844)+K$15&lt;0.000001,0,IF($C845&gt;='H-32A-WP06 - Debt Service'!I$24,'H-32A-WP06 - Debt Service'!I$27/12,0)),"-")</f>
        <v>0</v>
      </c>
      <c r="L845" s="261">
        <f>IFERROR(IF(-SUM(L$20:L844)+L$15&lt;0.000001,0,IF($C845&gt;='H-32A-WP06 - Debt Service'!J$24,'H-32A-WP06 - Debt Service'!J$27/12,0)),"-")</f>
        <v>0</v>
      </c>
      <c r="M845" s="261">
        <f>IFERROR(IF(-SUM(M$20:M844)+M$15&lt;0.000001,0,IF($C845&gt;='H-32A-WP06 - Debt Service'!K$24,'H-32A-WP06 - Debt Service'!K$27/12,0)),"-")</f>
        <v>0</v>
      </c>
      <c r="N845" s="261"/>
      <c r="O845" s="261"/>
      <c r="P845" s="261">
        <f>IFERROR(IF(-SUM(P$20:P844)+P$15&lt;0.000001,0,IF($C845&gt;='H-32A-WP06 - Debt Service'!M$24,'H-32A-WP06 - Debt Service'!M$27/12,0)),"-")</f>
        <v>0</v>
      </c>
      <c r="Q845" s="261">
        <f>IFERROR(IF(-SUM(Q$20:Q844)+Q$15&lt;0.000001,0,IF($C845&gt;='H-32A-WP06 - Debt Service'!L$24,'H-32A-WP06 - Debt Service'!L$27/12,0)),"-")</f>
        <v>0</v>
      </c>
      <c r="R845" s="261">
        <f>IFERROR(IF(-SUM(R$20:R844)+R$15&lt;0.000001,0,IF($C845&gt;='H-32A-WP06 - Debt Service'!S$24,'H-32A-WP06 - Debt Service'!S$27/12,0)),"-")</f>
        <v>0</v>
      </c>
      <c r="S845" s="261">
        <f>IFERROR(IF(-SUM(S$20:S844)+S$15&lt;0.000001,0,IF($C845&gt;='H-32A-WP06 - Debt Service'!O$24,'H-32A-WP06 - Debt Service'!O$27/12,0)),"-")</f>
        <v>0</v>
      </c>
      <c r="T845" s="261">
        <f>IFERROR(IF(-SUM(T$20:T844)+T$15&lt;0.000001,0,IF($C845&gt;='H-32A-WP06 - Debt Service'!#REF!,'H-32A-WP06 - Debt Service'!#REF!/12,0)),"-")</f>
        <v>0</v>
      </c>
      <c r="U845" s="261">
        <f>IFERROR(IF(-SUM(U$20:U844)+U$15&lt;0.000001,0,IF($C845&gt;='H-32A-WP06 - Debt Service'!T$24,'H-32A-WP06 - Debt Service'!T$27/12,0)),"-")</f>
        <v>0</v>
      </c>
      <c r="V845" s="261">
        <f>IFERROR(IF(-SUM(V$20:V844)+V$15&lt;0.000001,0,IF($C845&gt;='H-32A-WP06 - Debt Service'!N$24,'H-32A-WP06 - Debt Service'!N$27/12,0)),"-")</f>
        <v>0</v>
      </c>
      <c r="W845" s="261">
        <f>IFERROR(IF(-SUM(W$20:W844)+W$15&lt;0.000001,0,IF($C845&gt;='H-32A-WP06 - Debt Service'!Q$24,'H-32A-WP06 - Debt Service'!Q$27/12,0)),"-")</f>
        <v>0</v>
      </c>
      <c r="X845" s="261">
        <f>IFERROR(IF(-SUM(X$20:X844)+X$15&lt;0.000001,0,IF($C845&gt;='H-32A-WP06 - Debt Service'!T$24,'H-32A-WP06 - Debt Service'!T$27/12,0)),"-")</f>
        <v>0</v>
      </c>
      <c r="Y845" s="261">
        <f>IFERROR(IF(-SUM(Y$20:Y844)+Y$15&lt;0.000001,0,IF($C845&gt;='H-32A-WP06 - Debt Service'!#REF!,'H-32A-WP06 - Debt Service'!#REF!/12,0)),"-")</f>
        <v>0</v>
      </c>
      <c r="Z845" s="261">
        <f>IFERROR(IF(-SUM(Z$20:Z844)+Z$15&lt;0.000001,0,IF($C845&gt;='H-32A-WP06 - Debt Service'!S$24,'H-32A-WP06 - Debt Service'!S$27/12,0)),"-")</f>
        <v>0</v>
      </c>
      <c r="AA845" s="261">
        <f>IFERROR(IF(-SUM(AA$20:AA844)+AA$15&lt;0.000001,0,IF($C845&gt;='H-32A-WP06 - Debt Service'!R$24,'H-32A-WP06 - Debt Service'!R$27/12,0)),"-")</f>
        <v>0</v>
      </c>
      <c r="AB845" s="261">
        <f>IFERROR(IF(-SUM(AB$20:AB844)+AB$15&lt;0.000001,0,IF($C845&gt;='H-32A-WP06 - Debt Service'!P$24,'H-32A-WP06 - Debt Service'!P$27/12,0)),"-")</f>
        <v>0</v>
      </c>
      <c r="AC845" s="261">
        <f>IFERROR(IF(-SUM(AC$20:AC844)+AC$15&lt;0.000001,0,IF($C845&gt;='H-32A-WP06 - Debt Service'!#REF!,'H-32A-WP06 - Debt Service'!#REF!/12,0)),"-")</f>
        <v>0</v>
      </c>
      <c r="AD845" s="261">
        <f>IFERROR(IF(-SUM(AD$20:AD844)+AD$15&lt;0.000001,0,IF($C845&gt;='H-32A-WP06 - Debt Service'!#REF!,'H-32A-WP06 - Debt Service'!#REF!/12,0)),"-")</f>
        <v>0</v>
      </c>
      <c r="AE845" s="261">
        <f>IFERROR(IF(-SUM(AE$20:AE844)+AE$15&lt;0.000001,0,IF($C845&gt;='H-32A-WP06 - Debt Service'!#REF!,'H-32A-WP06 - Debt Service'!#REF!/12,0)),"-")</f>
        <v>0</v>
      </c>
      <c r="AF845" s="261">
        <f>IFERROR(IF(-SUM(AF$20:AF844)+AF$15&lt;0.000001,0,IF($C845&gt;='H-32A-WP06 - Debt Service'!#REF!,'H-32A-WP06 - Debt Service'!#REF!/12,0)),"-")</f>
        <v>0</v>
      </c>
      <c r="AH845" s="252">
        <f t="shared" si="52"/>
        <v>2087</v>
      </c>
      <c r="AI845" s="273">
        <f t="shared" si="54"/>
        <v>68576</v>
      </c>
      <c r="AJ845" s="273"/>
      <c r="AK845" s="261" t="str">
        <f>IFERROR(IF(-SUM(AK$20:AK844)+AK$15&lt;0.000001,0,IF($C845&gt;='H-32A-WP06 - Debt Service'!AH$24,'H-32A-WP06 - Debt Service'!AH$27/12,0)),"-")</f>
        <v>-</v>
      </c>
      <c r="AL845" s="261">
        <f>IFERROR(IF(-SUM(AL$20:AL844)+AL$15&lt;0.000001,0,IF($C845&gt;='H-32A-WP06 - Debt Service'!AI$24,'H-32A-WP06 - Debt Service'!AI$27/12,0)),"-")</f>
        <v>0</v>
      </c>
      <c r="AM845" s="261">
        <f>IFERROR(IF(-SUM(AM$20:AM844)+AM$15&lt;0.000001,0,IF($C845&gt;='H-32A-WP06 - Debt Service'!AJ$24,'H-32A-WP06 - Debt Service'!AJ$27/12,0)),"-")</f>
        <v>0</v>
      </c>
      <c r="AN845" s="261">
        <f>IFERROR(IF(-SUM(AN$20:AN844)+AN$15&lt;0.000001,0,IF($C845&gt;='H-32A-WP06 - Debt Service'!AK$24,'H-32A-WP06 - Debt Service'!AK$27/12,0)),"-")</f>
        <v>0</v>
      </c>
      <c r="AO845" s="261">
        <f>IFERROR(IF(-SUM(AO$20:AO844)+AO$15&lt;0.000001,0,IF($C845&gt;='H-32A-WP06 - Debt Service'!AL$24,'H-32A-WP06 - Debt Service'!AL$27/12,0)),"-")</f>
        <v>0</v>
      </c>
      <c r="AP845" s="261">
        <f>IFERROR(IF(-SUM(AP$20:AP844)+AP$15&lt;0.000001,0,IF($C845&gt;='H-32A-WP06 - Debt Service'!AM$24,'H-32A-WP06 - Debt Service'!AM$27/12,0)),"-")</f>
        <v>0</v>
      </c>
      <c r="AQ845" s="261">
        <f>IFERROR(IF(-SUM(AQ$20:AQ844)+AQ$15&lt;0.000001,0,IF($C845&gt;='H-32A-WP06 - Debt Service'!AN$24,'H-32A-WP06 - Debt Service'!AN$27/12,0)),"-")</f>
        <v>0</v>
      </c>
      <c r="AR845" s="261">
        <f>IFERROR(IF(-SUM(AR$20:AR844)+AR$15&lt;0.000001,0,IF($C845&gt;='H-32A-WP06 - Debt Service'!AO$24,'H-32A-WP06 - Debt Service'!AO$27/12,0)),"-")</f>
        <v>0</v>
      </c>
      <c r="AS845" s="261">
        <f>IFERROR(IF(-SUM(AS$20:AS844)+AS$15&lt;0.000001,0,IF($C845&gt;='H-32A-WP06 - Debt Service'!AP$24,'H-32A-WP06 - Debt Service'!AP$27/12,0)),"-")</f>
        <v>0</v>
      </c>
      <c r="AT845" s="261">
        <f>IFERROR(IF(-SUM(AT$20:AT844)+AT$15&lt;0.000001,0,IF($C845&gt;='H-32A-WP06 - Debt Service'!AQ$24,'H-32A-WP06 - Debt Service'!AQ$27/12,0)),"-")</f>
        <v>0</v>
      </c>
    </row>
    <row r="846" spans="2:46" x14ac:dyDescent="0.35">
      <c r="B846" s="252">
        <f t="shared" si="51"/>
        <v>2087</v>
      </c>
      <c r="C846" s="273">
        <f t="shared" si="53"/>
        <v>68607</v>
      </c>
      <c r="D846" s="273"/>
      <c r="E846" s="261">
        <f>IFERROR(IF(-SUM(E$20:E845)+E$15&lt;0.000001,0,IF($C846&gt;='H-32A-WP06 - Debt Service'!C$24,'H-32A-WP06 - Debt Service'!C$27/12,0)),"-")</f>
        <v>0</v>
      </c>
      <c r="F846" s="261">
        <f>IFERROR(IF(-SUM(F$20:F845)+F$15&lt;0.000001,0,IF($C846&gt;='H-32A-WP06 - Debt Service'!D$24,'H-32A-WP06 - Debt Service'!D$27/12,0)),"-")</f>
        <v>0</v>
      </c>
      <c r="G846" s="261">
        <f>IFERROR(IF(-SUM(G$20:G845)+G$15&lt;0.000001,0,IF($C846&gt;='H-32A-WP06 - Debt Service'!E$24,'H-32A-WP06 - Debt Service'!E$27/12,0)),"-")</f>
        <v>0</v>
      </c>
      <c r="H846" s="261">
        <f>IFERROR(IF(-SUM(H$20:H845)+H$15&lt;0.000001,0,IF($C846&gt;='H-32A-WP06 - Debt Service'!F$24,'H-32A-WP06 - Debt Service'!F$27/12,0)),"-")</f>
        <v>0</v>
      </c>
      <c r="I846" s="261">
        <f>IFERROR(IF(-SUM(I$20:I845)+I$15&lt;0.000001,0,IF($C846&gt;='H-32A-WP06 - Debt Service'!G$24,'H-32A-WP06 - Debt Service'!G$27/12,0)),"-")</f>
        <v>0</v>
      </c>
      <c r="J846" s="261">
        <f>IFERROR(IF(-SUM(J$20:J845)+J$15&lt;0.000001,0,IF($C846&gt;='H-32A-WP06 - Debt Service'!H$24,'H-32A-WP06 - Debt Service'!H$27/12,0)),"-")</f>
        <v>0</v>
      </c>
      <c r="K846" s="261">
        <f>IFERROR(IF(-SUM(K$20:K845)+K$15&lt;0.000001,0,IF($C846&gt;='H-32A-WP06 - Debt Service'!I$24,'H-32A-WP06 - Debt Service'!I$27/12,0)),"-")</f>
        <v>0</v>
      </c>
      <c r="L846" s="261">
        <f>IFERROR(IF(-SUM(L$20:L845)+L$15&lt;0.000001,0,IF($C846&gt;='H-32A-WP06 - Debt Service'!J$24,'H-32A-WP06 - Debt Service'!J$27/12,0)),"-")</f>
        <v>0</v>
      </c>
      <c r="M846" s="261">
        <f>IFERROR(IF(-SUM(M$20:M845)+M$15&lt;0.000001,0,IF($C846&gt;='H-32A-WP06 - Debt Service'!K$24,'H-32A-WP06 - Debt Service'!K$27/12,0)),"-")</f>
        <v>0</v>
      </c>
      <c r="N846" s="261"/>
      <c r="O846" s="261"/>
      <c r="P846" s="261">
        <f>IFERROR(IF(-SUM(P$20:P845)+P$15&lt;0.000001,0,IF($C846&gt;='H-32A-WP06 - Debt Service'!M$24,'H-32A-WP06 - Debt Service'!M$27/12,0)),"-")</f>
        <v>0</v>
      </c>
      <c r="Q846" s="261">
        <f>IFERROR(IF(-SUM(Q$20:Q845)+Q$15&lt;0.000001,0,IF($C846&gt;='H-32A-WP06 - Debt Service'!L$24,'H-32A-WP06 - Debt Service'!L$27/12,0)),"-")</f>
        <v>0</v>
      </c>
      <c r="R846" s="261">
        <f>IFERROR(IF(-SUM(R$20:R845)+R$15&lt;0.000001,0,IF($C846&gt;='H-32A-WP06 - Debt Service'!S$24,'H-32A-WP06 - Debt Service'!S$27/12,0)),"-")</f>
        <v>0</v>
      </c>
      <c r="S846" s="261">
        <f>IFERROR(IF(-SUM(S$20:S845)+S$15&lt;0.000001,0,IF($C846&gt;='H-32A-WP06 - Debt Service'!O$24,'H-32A-WP06 - Debt Service'!O$27/12,0)),"-")</f>
        <v>0</v>
      </c>
      <c r="T846" s="261">
        <f>IFERROR(IF(-SUM(T$20:T845)+T$15&lt;0.000001,0,IF($C846&gt;='H-32A-WP06 - Debt Service'!#REF!,'H-32A-WP06 - Debt Service'!#REF!/12,0)),"-")</f>
        <v>0</v>
      </c>
      <c r="U846" s="261">
        <f>IFERROR(IF(-SUM(U$20:U845)+U$15&lt;0.000001,0,IF($C846&gt;='H-32A-WP06 - Debt Service'!T$24,'H-32A-WP06 - Debt Service'!T$27/12,0)),"-")</f>
        <v>0</v>
      </c>
      <c r="V846" s="261">
        <f>IFERROR(IF(-SUM(V$20:V845)+V$15&lt;0.000001,0,IF($C846&gt;='H-32A-WP06 - Debt Service'!N$24,'H-32A-WP06 - Debt Service'!N$27/12,0)),"-")</f>
        <v>0</v>
      </c>
      <c r="W846" s="261">
        <f>IFERROR(IF(-SUM(W$20:W845)+W$15&lt;0.000001,0,IF($C846&gt;='H-32A-WP06 - Debt Service'!Q$24,'H-32A-WP06 - Debt Service'!Q$27/12,0)),"-")</f>
        <v>0</v>
      </c>
      <c r="X846" s="261">
        <f>IFERROR(IF(-SUM(X$20:X845)+X$15&lt;0.000001,0,IF($C846&gt;='H-32A-WP06 - Debt Service'!T$24,'H-32A-WP06 - Debt Service'!T$27/12,0)),"-")</f>
        <v>0</v>
      </c>
      <c r="Y846" s="261">
        <f>IFERROR(IF(-SUM(Y$20:Y845)+Y$15&lt;0.000001,0,IF($C846&gt;='H-32A-WP06 - Debt Service'!#REF!,'H-32A-WP06 - Debt Service'!#REF!/12,0)),"-")</f>
        <v>0</v>
      </c>
      <c r="Z846" s="261">
        <f>IFERROR(IF(-SUM(Z$20:Z845)+Z$15&lt;0.000001,0,IF($C846&gt;='H-32A-WP06 - Debt Service'!S$24,'H-32A-WP06 - Debt Service'!S$27/12,0)),"-")</f>
        <v>0</v>
      </c>
      <c r="AA846" s="261">
        <f>IFERROR(IF(-SUM(AA$20:AA845)+AA$15&lt;0.000001,0,IF($C846&gt;='H-32A-WP06 - Debt Service'!R$24,'H-32A-WP06 - Debt Service'!R$27/12,0)),"-")</f>
        <v>0</v>
      </c>
      <c r="AB846" s="261">
        <f>IFERROR(IF(-SUM(AB$20:AB845)+AB$15&lt;0.000001,0,IF($C846&gt;='H-32A-WP06 - Debt Service'!P$24,'H-32A-WP06 - Debt Service'!P$27/12,0)),"-")</f>
        <v>0</v>
      </c>
      <c r="AC846" s="261">
        <f>IFERROR(IF(-SUM(AC$20:AC845)+AC$15&lt;0.000001,0,IF($C846&gt;='H-32A-WP06 - Debt Service'!#REF!,'H-32A-WP06 - Debt Service'!#REF!/12,0)),"-")</f>
        <v>0</v>
      </c>
      <c r="AD846" s="261">
        <f>IFERROR(IF(-SUM(AD$20:AD845)+AD$15&lt;0.000001,0,IF($C846&gt;='H-32A-WP06 - Debt Service'!#REF!,'H-32A-WP06 - Debt Service'!#REF!/12,0)),"-")</f>
        <v>0</v>
      </c>
      <c r="AE846" s="261">
        <f>IFERROR(IF(-SUM(AE$20:AE845)+AE$15&lt;0.000001,0,IF($C846&gt;='H-32A-WP06 - Debt Service'!#REF!,'H-32A-WP06 - Debt Service'!#REF!/12,0)),"-")</f>
        <v>0</v>
      </c>
      <c r="AF846" s="261">
        <f>IFERROR(IF(-SUM(AF$20:AF845)+AF$15&lt;0.000001,0,IF($C846&gt;='H-32A-WP06 - Debt Service'!#REF!,'H-32A-WP06 - Debt Service'!#REF!/12,0)),"-")</f>
        <v>0</v>
      </c>
      <c r="AH846" s="252">
        <f t="shared" si="52"/>
        <v>2087</v>
      </c>
      <c r="AI846" s="273">
        <f t="shared" si="54"/>
        <v>68607</v>
      </c>
      <c r="AJ846" s="273"/>
      <c r="AK846" s="261" t="str">
        <f>IFERROR(IF(-SUM(AK$20:AK845)+AK$15&lt;0.000001,0,IF($C846&gt;='H-32A-WP06 - Debt Service'!AH$24,'H-32A-WP06 - Debt Service'!AH$27/12,0)),"-")</f>
        <v>-</v>
      </c>
      <c r="AL846" s="261">
        <f>IFERROR(IF(-SUM(AL$20:AL845)+AL$15&lt;0.000001,0,IF($C846&gt;='H-32A-WP06 - Debt Service'!AI$24,'H-32A-WP06 - Debt Service'!AI$27/12,0)),"-")</f>
        <v>0</v>
      </c>
      <c r="AM846" s="261">
        <f>IFERROR(IF(-SUM(AM$20:AM845)+AM$15&lt;0.000001,0,IF($C846&gt;='H-32A-WP06 - Debt Service'!AJ$24,'H-32A-WP06 - Debt Service'!AJ$27/12,0)),"-")</f>
        <v>0</v>
      </c>
      <c r="AN846" s="261">
        <f>IFERROR(IF(-SUM(AN$20:AN845)+AN$15&lt;0.000001,0,IF($C846&gt;='H-32A-WP06 - Debt Service'!AK$24,'H-32A-WP06 - Debt Service'!AK$27/12,0)),"-")</f>
        <v>0</v>
      </c>
      <c r="AO846" s="261">
        <f>IFERROR(IF(-SUM(AO$20:AO845)+AO$15&lt;0.000001,0,IF($C846&gt;='H-32A-WP06 - Debt Service'!AL$24,'H-32A-WP06 - Debt Service'!AL$27/12,0)),"-")</f>
        <v>0</v>
      </c>
      <c r="AP846" s="261">
        <f>IFERROR(IF(-SUM(AP$20:AP845)+AP$15&lt;0.000001,0,IF($C846&gt;='H-32A-WP06 - Debt Service'!AM$24,'H-32A-WP06 - Debt Service'!AM$27/12,0)),"-")</f>
        <v>0</v>
      </c>
      <c r="AQ846" s="261">
        <f>IFERROR(IF(-SUM(AQ$20:AQ845)+AQ$15&lt;0.000001,0,IF($C846&gt;='H-32A-WP06 - Debt Service'!AN$24,'H-32A-WP06 - Debt Service'!AN$27/12,0)),"-")</f>
        <v>0</v>
      </c>
      <c r="AR846" s="261">
        <f>IFERROR(IF(-SUM(AR$20:AR845)+AR$15&lt;0.000001,0,IF($C846&gt;='H-32A-WP06 - Debt Service'!AO$24,'H-32A-WP06 - Debt Service'!AO$27/12,0)),"-")</f>
        <v>0</v>
      </c>
      <c r="AS846" s="261">
        <f>IFERROR(IF(-SUM(AS$20:AS845)+AS$15&lt;0.000001,0,IF($C846&gt;='H-32A-WP06 - Debt Service'!AP$24,'H-32A-WP06 - Debt Service'!AP$27/12,0)),"-")</f>
        <v>0</v>
      </c>
      <c r="AT846" s="261">
        <f>IFERROR(IF(-SUM(AT$20:AT845)+AT$15&lt;0.000001,0,IF($C846&gt;='H-32A-WP06 - Debt Service'!AQ$24,'H-32A-WP06 - Debt Service'!AQ$27/12,0)),"-")</f>
        <v>0</v>
      </c>
    </row>
    <row r="847" spans="2:46" x14ac:dyDescent="0.35">
      <c r="B847" s="252">
        <f t="shared" si="51"/>
        <v>2087</v>
      </c>
      <c r="C847" s="273">
        <f t="shared" si="53"/>
        <v>68637</v>
      </c>
      <c r="D847" s="273"/>
      <c r="E847" s="261">
        <f>IFERROR(IF(-SUM(E$20:E846)+E$15&lt;0.000001,0,IF($C847&gt;='H-32A-WP06 - Debt Service'!C$24,'H-32A-WP06 - Debt Service'!C$27/12,0)),"-")</f>
        <v>0</v>
      </c>
      <c r="F847" s="261">
        <f>IFERROR(IF(-SUM(F$20:F846)+F$15&lt;0.000001,0,IF($C847&gt;='H-32A-WP06 - Debt Service'!D$24,'H-32A-WP06 - Debt Service'!D$27/12,0)),"-")</f>
        <v>0</v>
      </c>
      <c r="G847" s="261">
        <f>IFERROR(IF(-SUM(G$20:G846)+G$15&lt;0.000001,0,IF($C847&gt;='H-32A-WP06 - Debt Service'!E$24,'H-32A-WP06 - Debt Service'!E$27/12,0)),"-")</f>
        <v>0</v>
      </c>
      <c r="H847" s="261">
        <f>IFERROR(IF(-SUM(H$20:H846)+H$15&lt;0.000001,0,IF($C847&gt;='H-32A-WP06 - Debt Service'!F$24,'H-32A-WP06 - Debt Service'!F$27/12,0)),"-")</f>
        <v>0</v>
      </c>
      <c r="I847" s="261">
        <f>IFERROR(IF(-SUM(I$20:I846)+I$15&lt;0.000001,0,IF($C847&gt;='H-32A-WP06 - Debt Service'!G$24,'H-32A-WP06 - Debt Service'!G$27/12,0)),"-")</f>
        <v>0</v>
      </c>
      <c r="J847" s="261">
        <f>IFERROR(IF(-SUM(J$20:J846)+J$15&lt;0.000001,0,IF($C847&gt;='H-32A-WP06 - Debt Service'!H$24,'H-32A-WP06 - Debt Service'!H$27/12,0)),"-")</f>
        <v>0</v>
      </c>
      <c r="K847" s="261">
        <f>IFERROR(IF(-SUM(K$20:K846)+K$15&lt;0.000001,0,IF($C847&gt;='H-32A-WP06 - Debt Service'!I$24,'H-32A-WP06 - Debt Service'!I$27/12,0)),"-")</f>
        <v>0</v>
      </c>
      <c r="L847" s="261">
        <f>IFERROR(IF(-SUM(L$20:L846)+L$15&lt;0.000001,0,IF($C847&gt;='H-32A-WP06 - Debt Service'!J$24,'H-32A-WP06 - Debt Service'!J$27/12,0)),"-")</f>
        <v>0</v>
      </c>
      <c r="M847" s="261">
        <f>IFERROR(IF(-SUM(M$20:M846)+M$15&lt;0.000001,0,IF($C847&gt;='H-32A-WP06 - Debt Service'!K$24,'H-32A-WP06 - Debt Service'!K$27/12,0)),"-")</f>
        <v>0</v>
      </c>
      <c r="N847" s="261"/>
      <c r="O847" s="261"/>
      <c r="P847" s="261">
        <f>IFERROR(IF(-SUM(P$20:P846)+P$15&lt;0.000001,0,IF($C847&gt;='H-32A-WP06 - Debt Service'!M$24,'H-32A-WP06 - Debt Service'!M$27/12,0)),"-")</f>
        <v>0</v>
      </c>
      <c r="Q847" s="261">
        <f>IFERROR(IF(-SUM(Q$20:Q846)+Q$15&lt;0.000001,0,IF($C847&gt;='H-32A-WP06 - Debt Service'!L$24,'H-32A-WP06 - Debt Service'!L$27/12,0)),"-")</f>
        <v>0</v>
      </c>
      <c r="R847" s="261">
        <f>IFERROR(IF(-SUM(R$20:R846)+R$15&lt;0.000001,0,IF($C847&gt;='H-32A-WP06 - Debt Service'!S$24,'H-32A-WP06 - Debt Service'!S$27/12,0)),"-")</f>
        <v>0</v>
      </c>
      <c r="S847" s="261">
        <f>IFERROR(IF(-SUM(S$20:S846)+S$15&lt;0.000001,0,IF($C847&gt;='H-32A-WP06 - Debt Service'!O$24,'H-32A-WP06 - Debt Service'!O$27/12,0)),"-")</f>
        <v>0</v>
      </c>
      <c r="T847" s="261">
        <f>IFERROR(IF(-SUM(T$20:T846)+T$15&lt;0.000001,0,IF($C847&gt;='H-32A-WP06 - Debt Service'!#REF!,'H-32A-WP06 - Debt Service'!#REF!/12,0)),"-")</f>
        <v>0</v>
      </c>
      <c r="U847" s="261">
        <f>IFERROR(IF(-SUM(U$20:U846)+U$15&lt;0.000001,0,IF($C847&gt;='H-32A-WP06 - Debt Service'!T$24,'H-32A-WP06 - Debt Service'!T$27/12,0)),"-")</f>
        <v>0</v>
      </c>
      <c r="V847" s="261">
        <f>IFERROR(IF(-SUM(V$20:V846)+V$15&lt;0.000001,0,IF($C847&gt;='H-32A-WP06 - Debt Service'!N$24,'H-32A-WP06 - Debt Service'!N$27/12,0)),"-")</f>
        <v>0</v>
      </c>
      <c r="W847" s="261">
        <f>IFERROR(IF(-SUM(W$20:W846)+W$15&lt;0.000001,0,IF($C847&gt;='H-32A-WP06 - Debt Service'!Q$24,'H-32A-WP06 - Debt Service'!Q$27/12,0)),"-")</f>
        <v>0</v>
      </c>
      <c r="X847" s="261">
        <f>IFERROR(IF(-SUM(X$20:X846)+X$15&lt;0.000001,0,IF($C847&gt;='H-32A-WP06 - Debt Service'!T$24,'H-32A-WP06 - Debt Service'!T$27/12,0)),"-")</f>
        <v>0</v>
      </c>
      <c r="Y847" s="261">
        <f>IFERROR(IF(-SUM(Y$20:Y846)+Y$15&lt;0.000001,0,IF($C847&gt;='H-32A-WP06 - Debt Service'!#REF!,'H-32A-WP06 - Debt Service'!#REF!/12,0)),"-")</f>
        <v>0</v>
      </c>
      <c r="Z847" s="261">
        <f>IFERROR(IF(-SUM(Z$20:Z846)+Z$15&lt;0.000001,0,IF($C847&gt;='H-32A-WP06 - Debt Service'!S$24,'H-32A-WP06 - Debt Service'!S$27/12,0)),"-")</f>
        <v>0</v>
      </c>
      <c r="AA847" s="261">
        <f>IFERROR(IF(-SUM(AA$20:AA846)+AA$15&lt;0.000001,0,IF($C847&gt;='H-32A-WP06 - Debt Service'!R$24,'H-32A-WP06 - Debt Service'!R$27/12,0)),"-")</f>
        <v>0</v>
      </c>
      <c r="AB847" s="261">
        <f>IFERROR(IF(-SUM(AB$20:AB846)+AB$15&lt;0.000001,0,IF($C847&gt;='H-32A-WP06 - Debt Service'!P$24,'H-32A-WP06 - Debt Service'!P$27/12,0)),"-")</f>
        <v>0</v>
      </c>
      <c r="AC847" s="261">
        <f>IFERROR(IF(-SUM(AC$20:AC846)+AC$15&lt;0.000001,0,IF($C847&gt;='H-32A-WP06 - Debt Service'!#REF!,'H-32A-WP06 - Debt Service'!#REF!/12,0)),"-")</f>
        <v>0</v>
      </c>
      <c r="AD847" s="261">
        <f>IFERROR(IF(-SUM(AD$20:AD846)+AD$15&lt;0.000001,0,IF($C847&gt;='H-32A-WP06 - Debt Service'!#REF!,'H-32A-WP06 - Debt Service'!#REF!/12,0)),"-")</f>
        <v>0</v>
      </c>
      <c r="AE847" s="261">
        <f>IFERROR(IF(-SUM(AE$20:AE846)+AE$15&lt;0.000001,0,IF($C847&gt;='H-32A-WP06 - Debt Service'!#REF!,'H-32A-WP06 - Debt Service'!#REF!/12,0)),"-")</f>
        <v>0</v>
      </c>
      <c r="AF847" s="261">
        <f>IFERROR(IF(-SUM(AF$20:AF846)+AF$15&lt;0.000001,0,IF($C847&gt;='H-32A-WP06 - Debt Service'!#REF!,'H-32A-WP06 - Debt Service'!#REF!/12,0)),"-")</f>
        <v>0</v>
      </c>
      <c r="AH847" s="252">
        <f t="shared" si="52"/>
        <v>2087</v>
      </c>
      <c r="AI847" s="273">
        <f t="shared" si="54"/>
        <v>68637</v>
      </c>
      <c r="AJ847" s="273"/>
      <c r="AK847" s="261" t="str">
        <f>IFERROR(IF(-SUM(AK$20:AK846)+AK$15&lt;0.000001,0,IF($C847&gt;='H-32A-WP06 - Debt Service'!AH$24,'H-32A-WP06 - Debt Service'!AH$27/12,0)),"-")</f>
        <v>-</v>
      </c>
      <c r="AL847" s="261">
        <f>IFERROR(IF(-SUM(AL$20:AL846)+AL$15&lt;0.000001,0,IF($C847&gt;='H-32A-WP06 - Debt Service'!AI$24,'H-32A-WP06 - Debt Service'!AI$27/12,0)),"-")</f>
        <v>0</v>
      </c>
      <c r="AM847" s="261">
        <f>IFERROR(IF(-SUM(AM$20:AM846)+AM$15&lt;0.000001,0,IF($C847&gt;='H-32A-WP06 - Debt Service'!AJ$24,'H-32A-WP06 - Debt Service'!AJ$27/12,0)),"-")</f>
        <v>0</v>
      </c>
      <c r="AN847" s="261">
        <f>IFERROR(IF(-SUM(AN$20:AN846)+AN$15&lt;0.000001,0,IF($C847&gt;='H-32A-WP06 - Debt Service'!AK$24,'H-32A-WP06 - Debt Service'!AK$27/12,0)),"-")</f>
        <v>0</v>
      </c>
      <c r="AO847" s="261">
        <f>IFERROR(IF(-SUM(AO$20:AO846)+AO$15&lt;0.000001,0,IF($C847&gt;='H-32A-WP06 - Debt Service'!AL$24,'H-32A-WP06 - Debt Service'!AL$27/12,0)),"-")</f>
        <v>0</v>
      </c>
      <c r="AP847" s="261">
        <f>IFERROR(IF(-SUM(AP$20:AP846)+AP$15&lt;0.000001,0,IF($C847&gt;='H-32A-WP06 - Debt Service'!AM$24,'H-32A-WP06 - Debt Service'!AM$27/12,0)),"-")</f>
        <v>0</v>
      </c>
      <c r="AQ847" s="261">
        <f>IFERROR(IF(-SUM(AQ$20:AQ846)+AQ$15&lt;0.000001,0,IF($C847&gt;='H-32A-WP06 - Debt Service'!AN$24,'H-32A-WP06 - Debt Service'!AN$27/12,0)),"-")</f>
        <v>0</v>
      </c>
      <c r="AR847" s="261">
        <f>IFERROR(IF(-SUM(AR$20:AR846)+AR$15&lt;0.000001,0,IF($C847&gt;='H-32A-WP06 - Debt Service'!AO$24,'H-32A-WP06 - Debt Service'!AO$27/12,0)),"-")</f>
        <v>0</v>
      </c>
      <c r="AS847" s="261">
        <f>IFERROR(IF(-SUM(AS$20:AS846)+AS$15&lt;0.000001,0,IF($C847&gt;='H-32A-WP06 - Debt Service'!AP$24,'H-32A-WP06 - Debt Service'!AP$27/12,0)),"-")</f>
        <v>0</v>
      </c>
      <c r="AT847" s="261">
        <f>IFERROR(IF(-SUM(AT$20:AT846)+AT$15&lt;0.000001,0,IF($C847&gt;='H-32A-WP06 - Debt Service'!AQ$24,'H-32A-WP06 - Debt Service'!AQ$27/12,0)),"-")</f>
        <v>0</v>
      </c>
    </row>
    <row r="848" spans="2:46" x14ac:dyDescent="0.35">
      <c r="B848" s="252">
        <f t="shared" si="51"/>
        <v>2088</v>
      </c>
      <c r="C848" s="273">
        <f t="shared" si="53"/>
        <v>68668</v>
      </c>
      <c r="D848" s="273"/>
      <c r="E848" s="261">
        <f>IFERROR(IF(-SUM(E$20:E847)+E$15&lt;0.000001,0,IF($C848&gt;='H-32A-WP06 - Debt Service'!C$24,'H-32A-WP06 - Debt Service'!C$27/12,0)),"-")</f>
        <v>0</v>
      </c>
      <c r="F848" s="261">
        <f>IFERROR(IF(-SUM(F$20:F847)+F$15&lt;0.000001,0,IF($C848&gt;='H-32A-WP06 - Debt Service'!D$24,'H-32A-WP06 - Debt Service'!D$27/12,0)),"-")</f>
        <v>0</v>
      </c>
      <c r="G848" s="261">
        <f>IFERROR(IF(-SUM(G$20:G847)+G$15&lt;0.000001,0,IF($C848&gt;='H-32A-WP06 - Debt Service'!E$24,'H-32A-WP06 - Debt Service'!E$27/12,0)),"-")</f>
        <v>0</v>
      </c>
      <c r="H848" s="261">
        <f>IFERROR(IF(-SUM(H$20:H847)+H$15&lt;0.000001,0,IF($C848&gt;='H-32A-WP06 - Debt Service'!F$24,'H-32A-WP06 - Debt Service'!F$27/12,0)),"-")</f>
        <v>0</v>
      </c>
      <c r="I848" s="261">
        <f>IFERROR(IF(-SUM(I$20:I847)+I$15&lt;0.000001,0,IF($C848&gt;='H-32A-WP06 - Debt Service'!G$24,'H-32A-WP06 - Debt Service'!G$27/12,0)),"-")</f>
        <v>0</v>
      </c>
      <c r="J848" s="261">
        <f>IFERROR(IF(-SUM(J$20:J847)+J$15&lt;0.000001,0,IF($C848&gt;='H-32A-WP06 - Debt Service'!H$24,'H-32A-WP06 - Debt Service'!H$27/12,0)),"-")</f>
        <v>0</v>
      </c>
      <c r="K848" s="261">
        <f>IFERROR(IF(-SUM(K$20:K847)+K$15&lt;0.000001,0,IF($C848&gt;='H-32A-WP06 - Debt Service'!I$24,'H-32A-WP06 - Debt Service'!I$27/12,0)),"-")</f>
        <v>0</v>
      </c>
      <c r="L848" s="261">
        <f>IFERROR(IF(-SUM(L$20:L847)+L$15&lt;0.000001,0,IF($C848&gt;='H-32A-WP06 - Debt Service'!J$24,'H-32A-WP06 - Debt Service'!J$27/12,0)),"-")</f>
        <v>0</v>
      </c>
      <c r="M848" s="261">
        <f>IFERROR(IF(-SUM(M$20:M847)+M$15&lt;0.000001,0,IF($C848&gt;='H-32A-WP06 - Debt Service'!K$24,'H-32A-WP06 - Debt Service'!K$27/12,0)),"-")</f>
        <v>0</v>
      </c>
      <c r="N848" s="261"/>
      <c r="O848" s="261"/>
      <c r="P848" s="261">
        <f>IFERROR(IF(-SUM(P$20:P847)+P$15&lt;0.000001,0,IF($C848&gt;='H-32A-WP06 - Debt Service'!M$24,'H-32A-WP06 - Debt Service'!M$27/12,0)),"-")</f>
        <v>0</v>
      </c>
      <c r="Q848" s="261">
        <f>IFERROR(IF(-SUM(Q$20:Q847)+Q$15&lt;0.000001,0,IF($C848&gt;='H-32A-WP06 - Debt Service'!L$24,'H-32A-WP06 - Debt Service'!L$27/12,0)),"-")</f>
        <v>0</v>
      </c>
      <c r="R848" s="261">
        <f>IFERROR(IF(-SUM(R$20:R847)+R$15&lt;0.000001,0,IF($C848&gt;='H-32A-WP06 - Debt Service'!S$24,'H-32A-WP06 - Debt Service'!S$27/12,0)),"-")</f>
        <v>0</v>
      </c>
      <c r="S848" s="261">
        <f>IFERROR(IF(-SUM(S$20:S847)+S$15&lt;0.000001,0,IF($C848&gt;='H-32A-WP06 - Debt Service'!O$24,'H-32A-WP06 - Debt Service'!O$27/12,0)),"-")</f>
        <v>0</v>
      </c>
      <c r="T848" s="261">
        <f>IFERROR(IF(-SUM(T$20:T847)+T$15&lt;0.000001,0,IF($C848&gt;='H-32A-WP06 - Debt Service'!#REF!,'H-32A-WP06 - Debt Service'!#REF!/12,0)),"-")</f>
        <v>0</v>
      </c>
      <c r="U848" s="261">
        <f>IFERROR(IF(-SUM(U$20:U847)+U$15&lt;0.000001,0,IF($C848&gt;='H-32A-WP06 - Debt Service'!T$24,'H-32A-WP06 - Debt Service'!T$27/12,0)),"-")</f>
        <v>0</v>
      </c>
      <c r="V848" s="261">
        <f>IFERROR(IF(-SUM(V$20:V847)+V$15&lt;0.000001,0,IF($C848&gt;='H-32A-WP06 - Debt Service'!N$24,'H-32A-WP06 - Debt Service'!N$27/12,0)),"-")</f>
        <v>0</v>
      </c>
      <c r="W848" s="261">
        <f>IFERROR(IF(-SUM(W$20:W847)+W$15&lt;0.000001,0,IF($C848&gt;='H-32A-WP06 - Debt Service'!Q$24,'H-32A-WP06 - Debt Service'!Q$27/12,0)),"-")</f>
        <v>0</v>
      </c>
      <c r="X848" s="261">
        <f>IFERROR(IF(-SUM(X$20:X847)+X$15&lt;0.000001,0,IF($C848&gt;='H-32A-WP06 - Debt Service'!T$24,'H-32A-WP06 - Debt Service'!T$27/12,0)),"-")</f>
        <v>0</v>
      </c>
      <c r="Y848" s="261">
        <f>IFERROR(IF(-SUM(Y$20:Y847)+Y$15&lt;0.000001,0,IF($C848&gt;='H-32A-WP06 - Debt Service'!#REF!,'H-32A-WP06 - Debt Service'!#REF!/12,0)),"-")</f>
        <v>0</v>
      </c>
      <c r="Z848" s="261">
        <f>IFERROR(IF(-SUM(Z$20:Z847)+Z$15&lt;0.000001,0,IF($C848&gt;='H-32A-WP06 - Debt Service'!S$24,'H-32A-WP06 - Debt Service'!S$27/12,0)),"-")</f>
        <v>0</v>
      </c>
      <c r="AA848" s="261">
        <f>IFERROR(IF(-SUM(AA$20:AA847)+AA$15&lt;0.000001,0,IF($C848&gt;='H-32A-WP06 - Debt Service'!R$24,'H-32A-WP06 - Debt Service'!R$27/12,0)),"-")</f>
        <v>0</v>
      </c>
      <c r="AB848" s="261">
        <f>IFERROR(IF(-SUM(AB$20:AB847)+AB$15&lt;0.000001,0,IF($C848&gt;='H-32A-WP06 - Debt Service'!P$24,'H-32A-WP06 - Debt Service'!P$27/12,0)),"-")</f>
        <v>0</v>
      </c>
      <c r="AC848" s="261">
        <f>IFERROR(IF(-SUM(AC$20:AC847)+AC$15&lt;0.000001,0,IF($C848&gt;='H-32A-WP06 - Debt Service'!#REF!,'H-32A-WP06 - Debt Service'!#REF!/12,0)),"-")</f>
        <v>0</v>
      </c>
      <c r="AD848" s="261">
        <f>IFERROR(IF(-SUM(AD$20:AD847)+AD$15&lt;0.000001,0,IF($C848&gt;='H-32A-WP06 - Debt Service'!#REF!,'H-32A-WP06 - Debt Service'!#REF!/12,0)),"-")</f>
        <v>0</v>
      </c>
      <c r="AE848" s="261">
        <f>IFERROR(IF(-SUM(AE$20:AE847)+AE$15&lt;0.000001,0,IF($C848&gt;='H-32A-WP06 - Debt Service'!#REF!,'H-32A-WP06 - Debt Service'!#REF!/12,0)),"-")</f>
        <v>0</v>
      </c>
      <c r="AF848" s="261">
        <f>IFERROR(IF(-SUM(AF$20:AF847)+AF$15&lt;0.000001,0,IF($C848&gt;='H-32A-WP06 - Debt Service'!#REF!,'H-32A-WP06 - Debt Service'!#REF!/12,0)),"-")</f>
        <v>0</v>
      </c>
      <c r="AH848" s="252">
        <f t="shared" si="52"/>
        <v>2088</v>
      </c>
      <c r="AI848" s="273">
        <f t="shared" si="54"/>
        <v>68668</v>
      </c>
      <c r="AJ848" s="273"/>
      <c r="AK848" s="261" t="str">
        <f>IFERROR(IF(-SUM(AK$20:AK847)+AK$15&lt;0.000001,0,IF($C848&gt;='H-32A-WP06 - Debt Service'!AH$24,'H-32A-WP06 - Debt Service'!AH$27/12,0)),"-")</f>
        <v>-</v>
      </c>
      <c r="AL848" s="261">
        <f>IFERROR(IF(-SUM(AL$20:AL847)+AL$15&lt;0.000001,0,IF($C848&gt;='H-32A-WP06 - Debt Service'!AI$24,'H-32A-WP06 - Debt Service'!AI$27/12,0)),"-")</f>
        <v>0</v>
      </c>
      <c r="AM848" s="261">
        <f>IFERROR(IF(-SUM(AM$20:AM847)+AM$15&lt;0.000001,0,IF($C848&gt;='H-32A-WP06 - Debt Service'!AJ$24,'H-32A-WP06 - Debt Service'!AJ$27/12,0)),"-")</f>
        <v>0</v>
      </c>
      <c r="AN848" s="261">
        <f>IFERROR(IF(-SUM(AN$20:AN847)+AN$15&lt;0.000001,0,IF($C848&gt;='H-32A-WP06 - Debt Service'!AK$24,'H-32A-WP06 - Debt Service'!AK$27/12,0)),"-")</f>
        <v>0</v>
      </c>
      <c r="AO848" s="261">
        <f>IFERROR(IF(-SUM(AO$20:AO847)+AO$15&lt;0.000001,0,IF($C848&gt;='H-32A-WP06 - Debt Service'!AL$24,'H-32A-WP06 - Debt Service'!AL$27/12,0)),"-")</f>
        <v>0</v>
      </c>
      <c r="AP848" s="261">
        <f>IFERROR(IF(-SUM(AP$20:AP847)+AP$15&lt;0.000001,0,IF($C848&gt;='H-32A-WP06 - Debt Service'!AM$24,'H-32A-WP06 - Debt Service'!AM$27/12,0)),"-")</f>
        <v>0</v>
      </c>
      <c r="AQ848" s="261">
        <f>IFERROR(IF(-SUM(AQ$20:AQ847)+AQ$15&lt;0.000001,0,IF($C848&gt;='H-32A-WP06 - Debt Service'!AN$24,'H-32A-WP06 - Debt Service'!AN$27/12,0)),"-")</f>
        <v>0</v>
      </c>
      <c r="AR848" s="261">
        <f>IFERROR(IF(-SUM(AR$20:AR847)+AR$15&lt;0.000001,0,IF($C848&gt;='H-32A-WP06 - Debt Service'!AO$24,'H-32A-WP06 - Debt Service'!AO$27/12,0)),"-")</f>
        <v>0</v>
      </c>
      <c r="AS848" s="261">
        <f>IFERROR(IF(-SUM(AS$20:AS847)+AS$15&lt;0.000001,0,IF($C848&gt;='H-32A-WP06 - Debt Service'!AP$24,'H-32A-WP06 - Debt Service'!AP$27/12,0)),"-")</f>
        <v>0</v>
      </c>
      <c r="AT848" s="261">
        <f>IFERROR(IF(-SUM(AT$20:AT847)+AT$15&lt;0.000001,0,IF($C848&gt;='H-32A-WP06 - Debt Service'!AQ$24,'H-32A-WP06 - Debt Service'!AQ$27/12,0)),"-")</f>
        <v>0</v>
      </c>
    </row>
    <row r="849" spans="2:46" x14ac:dyDescent="0.35">
      <c r="B849" s="252">
        <f t="shared" si="51"/>
        <v>2088</v>
      </c>
      <c r="C849" s="273">
        <f t="shared" si="53"/>
        <v>68699</v>
      </c>
      <c r="D849" s="273"/>
      <c r="E849" s="261">
        <f>IFERROR(IF(-SUM(E$20:E848)+E$15&lt;0.000001,0,IF($C849&gt;='H-32A-WP06 - Debt Service'!C$24,'H-32A-WP06 - Debt Service'!C$27/12,0)),"-")</f>
        <v>0</v>
      </c>
      <c r="F849" s="261">
        <f>IFERROR(IF(-SUM(F$20:F848)+F$15&lt;0.000001,0,IF($C849&gt;='H-32A-WP06 - Debt Service'!D$24,'H-32A-WP06 - Debt Service'!D$27/12,0)),"-")</f>
        <v>0</v>
      </c>
      <c r="G849" s="261">
        <f>IFERROR(IF(-SUM(G$20:G848)+G$15&lt;0.000001,0,IF($C849&gt;='H-32A-WP06 - Debt Service'!E$24,'H-32A-WP06 - Debt Service'!E$27/12,0)),"-")</f>
        <v>0</v>
      </c>
      <c r="H849" s="261">
        <f>IFERROR(IF(-SUM(H$20:H848)+H$15&lt;0.000001,0,IF($C849&gt;='H-32A-WP06 - Debt Service'!F$24,'H-32A-WP06 - Debt Service'!F$27/12,0)),"-")</f>
        <v>0</v>
      </c>
      <c r="I849" s="261">
        <f>IFERROR(IF(-SUM(I$20:I848)+I$15&lt;0.000001,0,IF($C849&gt;='H-32A-WP06 - Debt Service'!G$24,'H-32A-WP06 - Debt Service'!G$27/12,0)),"-")</f>
        <v>0</v>
      </c>
      <c r="J849" s="261">
        <f>IFERROR(IF(-SUM(J$20:J848)+J$15&lt;0.000001,0,IF($C849&gt;='H-32A-WP06 - Debt Service'!H$24,'H-32A-WP06 - Debt Service'!H$27/12,0)),"-")</f>
        <v>0</v>
      </c>
      <c r="K849" s="261">
        <f>IFERROR(IF(-SUM(K$20:K848)+K$15&lt;0.000001,0,IF($C849&gt;='H-32A-WP06 - Debt Service'!I$24,'H-32A-WP06 - Debt Service'!I$27/12,0)),"-")</f>
        <v>0</v>
      </c>
      <c r="L849" s="261">
        <f>IFERROR(IF(-SUM(L$20:L848)+L$15&lt;0.000001,0,IF($C849&gt;='H-32A-WP06 - Debt Service'!J$24,'H-32A-WP06 - Debt Service'!J$27/12,0)),"-")</f>
        <v>0</v>
      </c>
      <c r="M849" s="261">
        <f>IFERROR(IF(-SUM(M$20:M848)+M$15&lt;0.000001,0,IF($C849&gt;='H-32A-WP06 - Debt Service'!K$24,'H-32A-WP06 - Debt Service'!K$27/12,0)),"-")</f>
        <v>0</v>
      </c>
      <c r="N849" s="261"/>
      <c r="O849" s="261"/>
      <c r="P849" s="261">
        <f>IFERROR(IF(-SUM(P$20:P848)+P$15&lt;0.000001,0,IF($C849&gt;='H-32A-WP06 - Debt Service'!M$24,'H-32A-WP06 - Debt Service'!M$27/12,0)),"-")</f>
        <v>0</v>
      </c>
      <c r="Q849" s="261">
        <f>IFERROR(IF(-SUM(Q$20:Q848)+Q$15&lt;0.000001,0,IF($C849&gt;='H-32A-WP06 - Debt Service'!L$24,'H-32A-WP06 - Debt Service'!L$27/12,0)),"-")</f>
        <v>0</v>
      </c>
      <c r="R849" s="261">
        <f>IFERROR(IF(-SUM(R$20:R848)+R$15&lt;0.000001,0,IF($C849&gt;='H-32A-WP06 - Debt Service'!S$24,'H-32A-WP06 - Debt Service'!S$27/12,0)),"-")</f>
        <v>0</v>
      </c>
      <c r="S849" s="261">
        <f>IFERROR(IF(-SUM(S$20:S848)+S$15&lt;0.000001,0,IF($C849&gt;='H-32A-WP06 - Debt Service'!O$24,'H-32A-WP06 - Debt Service'!O$27/12,0)),"-")</f>
        <v>0</v>
      </c>
      <c r="T849" s="261">
        <f>IFERROR(IF(-SUM(T$20:T848)+T$15&lt;0.000001,0,IF($C849&gt;='H-32A-WP06 - Debt Service'!#REF!,'H-32A-WP06 - Debt Service'!#REF!/12,0)),"-")</f>
        <v>0</v>
      </c>
      <c r="U849" s="261">
        <f>IFERROR(IF(-SUM(U$20:U848)+U$15&lt;0.000001,0,IF($C849&gt;='H-32A-WP06 - Debt Service'!T$24,'H-32A-WP06 - Debt Service'!T$27/12,0)),"-")</f>
        <v>0</v>
      </c>
      <c r="V849" s="261">
        <f>IFERROR(IF(-SUM(V$20:V848)+V$15&lt;0.000001,0,IF($C849&gt;='H-32A-WP06 - Debt Service'!N$24,'H-32A-WP06 - Debt Service'!N$27/12,0)),"-")</f>
        <v>0</v>
      </c>
      <c r="W849" s="261">
        <f>IFERROR(IF(-SUM(W$20:W848)+W$15&lt;0.000001,0,IF($C849&gt;='H-32A-WP06 - Debt Service'!Q$24,'H-32A-WP06 - Debt Service'!Q$27/12,0)),"-")</f>
        <v>0</v>
      </c>
      <c r="X849" s="261">
        <f>IFERROR(IF(-SUM(X$20:X848)+X$15&lt;0.000001,0,IF($C849&gt;='H-32A-WP06 - Debt Service'!T$24,'H-32A-WP06 - Debt Service'!T$27/12,0)),"-")</f>
        <v>0</v>
      </c>
      <c r="Y849" s="261">
        <f>IFERROR(IF(-SUM(Y$20:Y848)+Y$15&lt;0.000001,0,IF($C849&gt;='H-32A-WP06 - Debt Service'!#REF!,'H-32A-WP06 - Debt Service'!#REF!/12,0)),"-")</f>
        <v>0</v>
      </c>
      <c r="Z849" s="261">
        <f>IFERROR(IF(-SUM(Z$20:Z848)+Z$15&lt;0.000001,0,IF($C849&gt;='H-32A-WP06 - Debt Service'!S$24,'H-32A-WP06 - Debt Service'!S$27/12,0)),"-")</f>
        <v>0</v>
      </c>
      <c r="AA849" s="261">
        <f>IFERROR(IF(-SUM(AA$20:AA848)+AA$15&lt;0.000001,0,IF($C849&gt;='H-32A-WP06 - Debt Service'!R$24,'H-32A-WP06 - Debt Service'!R$27/12,0)),"-")</f>
        <v>0</v>
      </c>
      <c r="AB849" s="261">
        <f>IFERROR(IF(-SUM(AB$20:AB848)+AB$15&lt;0.000001,0,IF($C849&gt;='H-32A-WP06 - Debt Service'!P$24,'H-32A-WP06 - Debt Service'!P$27/12,0)),"-")</f>
        <v>0</v>
      </c>
      <c r="AC849" s="261">
        <f>IFERROR(IF(-SUM(AC$20:AC848)+AC$15&lt;0.000001,0,IF($C849&gt;='H-32A-WP06 - Debt Service'!#REF!,'H-32A-WP06 - Debt Service'!#REF!/12,0)),"-")</f>
        <v>0</v>
      </c>
      <c r="AD849" s="261">
        <f>IFERROR(IF(-SUM(AD$20:AD848)+AD$15&lt;0.000001,0,IF($C849&gt;='H-32A-WP06 - Debt Service'!#REF!,'H-32A-WP06 - Debt Service'!#REF!/12,0)),"-")</f>
        <v>0</v>
      </c>
      <c r="AE849" s="261">
        <f>IFERROR(IF(-SUM(AE$20:AE848)+AE$15&lt;0.000001,0,IF($C849&gt;='H-32A-WP06 - Debt Service'!#REF!,'H-32A-WP06 - Debt Service'!#REF!/12,0)),"-")</f>
        <v>0</v>
      </c>
      <c r="AF849" s="261">
        <f>IFERROR(IF(-SUM(AF$20:AF848)+AF$15&lt;0.000001,0,IF($C849&gt;='H-32A-WP06 - Debt Service'!#REF!,'H-32A-WP06 - Debt Service'!#REF!/12,0)),"-")</f>
        <v>0</v>
      </c>
      <c r="AH849" s="252">
        <f t="shared" si="52"/>
        <v>2088</v>
      </c>
      <c r="AI849" s="273">
        <f t="shared" si="54"/>
        <v>68699</v>
      </c>
      <c r="AJ849" s="273"/>
      <c r="AK849" s="261" t="str">
        <f>IFERROR(IF(-SUM(AK$20:AK848)+AK$15&lt;0.000001,0,IF($C849&gt;='H-32A-WP06 - Debt Service'!AH$24,'H-32A-WP06 - Debt Service'!AH$27/12,0)),"-")</f>
        <v>-</v>
      </c>
      <c r="AL849" s="261">
        <f>IFERROR(IF(-SUM(AL$20:AL848)+AL$15&lt;0.000001,0,IF($C849&gt;='H-32A-WP06 - Debt Service'!AI$24,'H-32A-WP06 - Debt Service'!AI$27/12,0)),"-")</f>
        <v>0</v>
      </c>
      <c r="AM849" s="261">
        <f>IFERROR(IF(-SUM(AM$20:AM848)+AM$15&lt;0.000001,0,IF($C849&gt;='H-32A-WP06 - Debt Service'!AJ$24,'H-32A-WP06 - Debt Service'!AJ$27/12,0)),"-")</f>
        <v>0</v>
      </c>
      <c r="AN849" s="261">
        <f>IFERROR(IF(-SUM(AN$20:AN848)+AN$15&lt;0.000001,0,IF($C849&gt;='H-32A-WP06 - Debt Service'!AK$24,'H-32A-WP06 - Debt Service'!AK$27/12,0)),"-")</f>
        <v>0</v>
      </c>
      <c r="AO849" s="261">
        <f>IFERROR(IF(-SUM(AO$20:AO848)+AO$15&lt;0.000001,0,IF($C849&gt;='H-32A-WP06 - Debt Service'!AL$24,'H-32A-WP06 - Debt Service'!AL$27/12,0)),"-")</f>
        <v>0</v>
      </c>
      <c r="AP849" s="261">
        <f>IFERROR(IF(-SUM(AP$20:AP848)+AP$15&lt;0.000001,0,IF($C849&gt;='H-32A-WP06 - Debt Service'!AM$24,'H-32A-WP06 - Debt Service'!AM$27/12,0)),"-")</f>
        <v>0</v>
      </c>
      <c r="AQ849" s="261">
        <f>IFERROR(IF(-SUM(AQ$20:AQ848)+AQ$15&lt;0.000001,0,IF($C849&gt;='H-32A-WP06 - Debt Service'!AN$24,'H-32A-WP06 - Debt Service'!AN$27/12,0)),"-")</f>
        <v>0</v>
      </c>
      <c r="AR849" s="261">
        <f>IFERROR(IF(-SUM(AR$20:AR848)+AR$15&lt;0.000001,0,IF($C849&gt;='H-32A-WP06 - Debt Service'!AO$24,'H-32A-WP06 - Debt Service'!AO$27/12,0)),"-")</f>
        <v>0</v>
      </c>
      <c r="AS849" s="261">
        <f>IFERROR(IF(-SUM(AS$20:AS848)+AS$15&lt;0.000001,0,IF($C849&gt;='H-32A-WP06 - Debt Service'!AP$24,'H-32A-WP06 - Debt Service'!AP$27/12,0)),"-")</f>
        <v>0</v>
      </c>
      <c r="AT849" s="261">
        <f>IFERROR(IF(-SUM(AT$20:AT848)+AT$15&lt;0.000001,0,IF($C849&gt;='H-32A-WP06 - Debt Service'!AQ$24,'H-32A-WP06 - Debt Service'!AQ$27/12,0)),"-")</f>
        <v>0</v>
      </c>
    </row>
    <row r="850" spans="2:46" x14ac:dyDescent="0.35">
      <c r="B850" s="252">
        <f t="shared" si="51"/>
        <v>2088</v>
      </c>
      <c r="C850" s="273">
        <f t="shared" si="53"/>
        <v>68728</v>
      </c>
      <c r="D850" s="273"/>
      <c r="E850" s="261">
        <f>IFERROR(IF(-SUM(E$20:E849)+E$15&lt;0.000001,0,IF($C850&gt;='H-32A-WP06 - Debt Service'!C$24,'H-32A-WP06 - Debt Service'!C$27/12,0)),"-")</f>
        <v>0</v>
      </c>
      <c r="F850" s="261">
        <f>IFERROR(IF(-SUM(F$20:F849)+F$15&lt;0.000001,0,IF($C850&gt;='H-32A-WP06 - Debt Service'!D$24,'H-32A-WP06 - Debt Service'!D$27/12,0)),"-")</f>
        <v>0</v>
      </c>
      <c r="G850" s="261">
        <f>IFERROR(IF(-SUM(G$20:G849)+G$15&lt;0.000001,0,IF($C850&gt;='H-32A-WP06 - Debt Service'!E$24,'H-32A-WP06 - Debt Service'!E$27/12,0)),"-")</f>
        <v>0</v>
      </c>
      <c r="H850" s="261">
        <f>IFERROR(IF(-SUM(H$20:H849)+H$15&lt;0.000001,0,IF($C850&gt;='H-32A-WP06 - Debt Service'!F$24,'H-32A-WP06 - Debt Service'!F$27/12,0)),"-")</f>
        <v>0</v>
      </c>
      <c r="I850" s="261">
        <f>IFERROR(IF(-SUM(I$20:I849)+I$15&lt;0.000001,0,IF($C850&gt;='H-32A-WP06 - Debt Service'!G$24,'H-32A-WP06 - Debt Service'!G$27/12,0)),"-")</f>
        <v>0</v>
      </c>
      <c r="J850" s="261">
        <f>IFERROR(IF(-SUM(J$20:J849)+J$15&lt;0.000001,0,IF($C850&gt;='H-32A-WP06 - Debt Service'!H$24,'H-32A-WP06 - Debt Service'!H$27/12,0)),"-")</f>
        <v>0</v>
      </c>
      <c r="K850" s="261">
        <f>IFERROR(IF(-SUM(K$20:K849)+K$15&lt;0.000001,0,IF($C850&gt;='H-32A-WP06 - Debt Service'!I$24,'H-32A-WP06 - Debt Service'!I$27/12,0)),"-")</f>
        <v>0</v>
      </c>
      <c r="L850" s="261">
        <f>IFERROR(IF(-SUM(L$20:L849)+L$15&lt;0.000001,0,IF($C850&gt;='H-32A-WP06 - Debt Service'!J$24,'H-32A-WP06 - Debt Service'!J$27/12,0)),"-")</f>
        <v>0</v>
      </c>
      <c r="M850" s="261">
        <f>IFERROR(IF(-SUM(M$20:M849)+M$15&lt;0.000001,0,IF($C850&gt;='H-32A-WP06 - Debt Service'!K$24,'H-32A-WP06 - Debt Service'!K$27/12,0)),"-")</f>
        <v>0</v>
      </c>
      <c r="N850" s="261"/>
      <c r="O850" s="261"/>
      <c r="P850" s="261">
        <f>IFERROR(IF(-SUM(P$20:P849)+P$15&lt;0.000001,0,IF($C850&gt;='H-32A-WP06 - Debt Service'!M$24,'H-32A-WP06 - Debt Service'!M$27/12,0)),"-")</f>
        <v>0</v>
      </c>
      <c r="Q850" s="261">
        <f>IFERROR(IF(-SUM(Q$20:Q849)+Q$15&lt;0.000001,0,IF($C850&gt;='H-32A-WP06 - Debt Service'!L$24,'H-32A-WP06 - Debt Service'!L$27/12,0)),"-")</f>
        <v>0</v>
      </c>
      <c r="R850" s="261">
        <f>IFERROR(IF(-SUM(R$20:R849)+R$15&lt;0.000001,0,IF($C850&gt;='H-32A-WP06 - Debt Service'!S$24,'H-32A-WP06 - Debt Service'!S$27/12,0)),"-")</f>
        <v>0</v>
      </c>
      <c r="S850" s="261">
        <f>IFERROR(IF(-SUM(S$20:S849)+S$15&lt;0.000001,0,IF($C850&gt;='H-32A-WP06 - Debt Service'!O$24,'H-32A-WP06 - Debt Service'!O$27/12,0)),"-")</f>
        <v>0</v>
      </c>
      <c r="T850" s="261">
        <f>IFERROR(IF(-SUM(T$20:T849)+T$15&lt;0.000001,0,IF($C850&gt;='H-32A-WP06 - Debt Service'!#REF!,'H-32A-WP06 - Debt Service'!#REF!/12,0)),"-")</f>
        <v>0</v>
      </c>
      <c r="U850" s="261">
        <f>IFERROR(IF(-SUM(U$20:U849)+U$15&lt;0.000001,0,IF($C850&gt;='H-32A-WP06 - Debt Service'!T$24,'H-32A-WP06 - Debt Service'!T$27/12,0)),"-")</f>
        <v>0</v>
      </c>
      <c r="V850" s="261">
        <f>IFERROR(IF(-SUM(V$20:V849)+V$15&lt;0.000001,0,IF($C850&gt;='H-32A-WP06 - Debt Service'!N$24,'H-32A-WP06 - Debt Service'!N$27/12,0)),"-")</f>
        <v>0</v>
      </c>
      <c r="W850" s="261">
        <f>IFERROR(IF(-SUM(W$20:W849)+W$15&lt;0.000001,0,IF($C850&gt;='H-32A-WP06 - Debt Service'!Q$24,'H-32A-WP06 - Debt Service'!Q$27/12,0)),"-")</f>
        <v>0</v>
      </c>
      <c r="X850" s="261">
        <f>IFERROR(IF(-SUM(X$20:X849)+X$15&lt;0.000001,0,IF($C850&gt;='H-32A-WP06 - Debt Service'!T$24,'H-32A-WP06 - Debt Service'!T$27/12,0)),"-")</f>
        <v>0</v>
      </c>
      <c r="Y850" s="261">
        <f>IFERROR(IF(-SUM(Y$20:Y849)+Y$15&lt;0.000001,0,IF($C850&gt;='H-32A-WP06 - Debt Service'!#REF!,'H-32A-WP06 - Debt Service'!#REF!/12,0)),"-")</f>
        <v>0</v>
      </c>
      <c r="Z850" s="261">
        <f>IFERROR(IF(-SUM(Z$20:Z849)+Z$15&lt;0.000001,0,IF($C850&gt;='H-32A-WP06 - Debt Service'!S$24,'H-32A-WP06 - Debt Service'!S$27/12,0)),"-")</f>
        <v>0</v>
      </c>
      <c r="AA850" s="261">
        <f>IFERROR(IF(-SUM(AA$20:AA849)+AA$15&lt;0.000001,0,IF($C850&gt;='H-32A-WP06 - Debt Service'!R$24,'H-32A-WP06 - Debt Service'!R$27/12,0)),"-")</f>
        <v>0</v>
      </c>
      <c r="AB850" s="261">
        <f>IFERROR(IF(-SUM(AB$20:AB849)+AB$15&lt;0.000001,0,IF($C850&gt;='H-32A-WP06 - Debt Service'!P$24,'H-32A-WP06 - Debt Service'!P$27/12,0)),"-")</f>
        <v>0</v>
      </c>
      <c r="AC850" s="261">
        <f>IFERROR(IF(-SUM(AC$20:AC849)+AC$15&lt;0.000001,0,IF($C850&gt;='H-32A-WP06 - Debt Service'!#REF!,'H-32A-WP06 - Debt Service'!#REF!/12,0)),"-")</f>
        <v>0</v>
      </c>
      <c r="AD850" s="261">
        <f>IFERROR(IF(-SUM(AD$20:AD849)+AD$15&lt;0.000001,0,IF($C850&gt;='H-32A-WP06 - Debt Service'!#REF!,'H-32A-WP06 - Debt Service'!#REF!/12,0)),"-")</f>
        <v>0</v>
      </c>
      <c r="AE850" s="261">
        <f>IFERROR(IF(-SUM(AE$20:AE849)+AE$15&lt;0.000001,0,IF($C850&gt;='H-32A-WP06 - Debt Service'!#REF!,'H-32A-WP06 - Debt Service'!#REF!/12,0)),"-")</f>
        <v>0</v>
      </c>
      <c r="AF850" s="261">
        <f>IFERROR(IF(-SUM(AF$20:AF849)+AF$15&lt;0.000001,0,IF($C850&gt;='H-32A-WP06 - Debt Service'!#REF!,'H-32A-WP06 - Debt Service'!#REF!/12,0)),"-")</f>
        <v>0</v>
      </c>
      <c r="AH850" s="252">
        <f t="shared" si="52"/>
        <v>2088</v>
      </c>
      <c r="AI850" s="273">
        <f t="shared" si="54"/>
        <v>68728</v>
      </c>
      <c r="AJ850" s="273"/>
      <c r="AK850" s="261" t="str">
        <f>IFERROR(IF(-SUM(AK$20:AK849)+AK$15&lt;0.000001,0,IF($C850&gt;='H-32A-WP06 - Debt Service'!AH$24,'H-32A-WP06 - Debt Service'!AH$27/12,0)),"-")</f>
        <v>-</v>
      </c>
      <c r="AL850" s="261">
        <f>IFERROR(IF(-SUM(AL$20:AL849)+AL$15&lt;0.000001,0,IF($C850&gt;='H-32A-WP06 - Debt Service'!AI$24,'H-32A-WP06 - Debt Service'!AI$27/12,0)),"-")</f>
        <v>0</v>
      </c>
      <c r="AM850" s="261">
        <f>IFERROR(IF(-SUM(AM$20:AM849)+AM$15&lt;0.000001,0,IF($C850&gt;='H-32A-WP06 - Debt Service'!AJ$24,'H-32A-WP06 - Debt Service'!AJ$27/12,0)),"-")</f>
        <v>0</v>
      </c>
      <c r="AN850" s="261">
        <f>IFERROR(IF(-SUM(AN$20:AN849)+AN$15&lt;0.000001,0,IF($C850&gt;='H-32A-WP06 - Debt Service'!AK$24,'H-32A-WP06 - Debt Service'!AK$27/12,0)),"-")</f>
        <v>0</v>
      </c>
      <c r="AO850" s="261">
        <f>IFERROR(IF(-SUM(AO$20:AO849)+AO$15&lt;0.000001,0,IF($C850&gt;='H-32A-WP06 - Debt Service'!AL$24,'H-32A-WP06 - Debt Service'!AL$27/12,0)),"-")</f>
        <v>0</v>
      </c>
      <c r="AP850" s="261">
        <f>IFERROR(IF(-SUM(AP$20:AP849)+AP$15&lt;0.000001,0,IF($C850&gt;='H-32A-WP06 - Debt Service'!AM$24,'H-32A-WP06 - Debt Service'!AM$27/12,0)),"-")</f>
        <v>0</v>
      </c>
      <c r="AQ850" s="261">
        <f>IFERROR(IF(-SUM(AQ$20:AQ849)+AQ$15&lt;0.000001,0,IF($C850&gt;='H-32A-WP06 - Debt Service'!AN$24,'H-32A-WP06 - Debt Service'!AN$27/12,0)),"-")</f>
        <v>0</v>
      </c>
      <c r="AR850" s="261">
        <f>IFERROR(IF(-SUM(AR$20:AR849)+AR$15&lt;0.000001,0,IF($C850&gt;='H-32A-WP06 - Debt Service'!AO$24,'H-32A-WP06 - Debt Service'!AO$27/12,0)),"-")</f>
        <v>0</v>
      </c>
      <c r="AS850" s="261">
        <f>IFERROR(IF(-SUM(AS$20:AS849)+AS$15&lt;0.000001,0,IF($C850&gt;='H-32A-WP06 - Debt Service'!AP$24,'H-32A-WP06 - Debt Service'!AP$27/12,0)),"-")</f>
        <v>0</v>
      </c>
      <c r="AT850" s="261">
        <f>IFERROR(IF(-SUM(AT$20:AT849)+AT$15&lt;0.000001,0,IF($C850&gt;='H-32A-WP06 - Debt Service'!AQ$24,'H-32A-WP06 - Debt Service'!AQ$27/12,0)),"-")</f>
        <v>0</v>
      </c>
    </row>
    <row r="851" spans="2:46" x14ac:dyDescent="0.35">
      <c r="B851" s="252">
        <f t="shared" si="51"/>
        <v>2088</v>
      </c>
      <c r="C851" s="273">
        <f t="shared" si="53"/>
        <v>68759</v>
      </c>
      <c r="D851" s="273"/>
      <c r="E851" s="261">
        <f>IFERROR(IF(-SUM(E$20:E850)+E$15&lt;0.000001,0,IF($C851&gt;='H-32A-WP06 - Debt Service'!C$24,'H-32A-WP06 - Debt Service'!C$27/12,0)),"-")</f>
        <v>0</v>
      </c>
      <c r="F851" s="261">
        <f>IFERROR(IF(-SUM(F$20:F850)+F$15&lt;0.000001,0,IF($C851&gt;='H-32A-WP06 - Debt Service'!D$24,'H-32A-WP06 - Debt Service'!D$27/12,0)),"-")</f>
        <v>0</v>
      </c>
      <c r="G851" s="261">
        <f>IFERROR(IF(-SUM(G$20:G850)+G$15&lt;0.000001,0,IF($C851&gt;='H-32A-WP06 - Debt Service'!E$24,'H-32A-WP06 - Debt Service'!E$27/12,0)),"-")</f>
        <v>0</v>
      </c>
      <c r="H851" s="261">
        <f>IFERROR(IF(-SUM(H$20:H850)+H$15&lt;0.000001,0,IF($C851&gt;='H-32A-WP06 - Debt Service'!F$24,'H-32A-WP06 - Debt Service'!F$27/12,0)),"-")</f>
        <v>0</v>
      </c>
      <c r="I851" s="261">
        <f>IFERROR(IF(-SUM(I$20:I850)+I$15&lt;0.000001,0,IF($C851&gt;='H-32A-WP06 - Debt Service'!G$24,'H-32A-WP06 - Debt Service'!G$27/12,0)),"-")</f>
        <v>0</v>
      </c>
      <c r="J851" s="261">
        <f>IFERROR(IF(-SUM(J$20:J850)+J$15&lt;0.000001,0,IF($C851&gt;='H-32A-WP06 - Debt Service'!H$24,'H-32A-WP06 - Debt Service'!H$27/12,0)),"-")</f>
        <v>0</v>
      </c>
      <c r="K851" s="261">
        <f>IFERROR(IF(-SUM(K$20:K850)+K$15&lt;0.000001,0,IF($C851&gt;='H-32A-WP06 - Debt Service'!I$24,'H-32A-WP06 - Debt Service'!I$27/12,0)),"-")</f>
        <v>0</v>
      </c>
      <c r="L851" s="261">
        <f>IFERROR(IF(-SUM(L$20:L850)+L$15&lt;0.000001,0,IF($C851&gt;='H-32A-WP06 - Debt Service'!J$24,'H-32A-WP06 - Debt Service'!J$27/12,0)),"-")</f>
        <v>0</v>
      </c>
      <c r="M851" s="261">
        <f>IFERROR(IF(-SUM(M$20:M850)+M$15&lt;0.000001,0,IF($C851&gt;='H-32A-WP06 - Debt Service'!K$24,'H-32A-WP06 - Debt Service'!K$27/12,0)),"-")</f>
        <v>0</v>
      </c>
      <c r="N851" s="261"/>
      <c r="O851" s="261"/>
      <c r="P851" s="261">
        <f>IFERROR(IF(-SUM(P$20:P850)+P$15&lt;0.000001,0,IF($C851&gt;='H-32A-WP06 - Debt Service'!M$24,'H-32A-WP06 - Debt Service'!M$27/12,0)),"-")</f>
        <v>0</v>
      </c>
      <c r="Q851" s="261">
        <f>IFERROR(IF(-SUM(Q$20:Q850)+Q$15&lt;0.000001,0,IF($C851&gt;='H-32A-WP06 - Debt Service'!L$24,'H-32A-WP06 - Debt Service'!L$27/12,0)),"-")</f>
        <v>0</v>
      </c>
      <c r="R851" s="261">
        <f>IFERROR(IF(-SUM(R$20:R850)+R$15&lt;0.000001,0,IF($C851&gt;='H-32A-WP06 - Debt Service'!S$24,'H-32A-WP06 - Debt Service'!S$27/12,0)),"-")</f>
        <v>0</v>
      </c>
      <c r="S851" s="261">
        <f>IFERROR(IF(-SUM(S$20:S850)+S$15&lt;0.000001,0,IF($C851&gt;='H-32A-WP06 - Debt Service'!O$24,'H-32A-WP06 - Debt Service'!O$27/12,0)),"-")</f>
        <v>0</v>
      </c>
      <c r="T851" s="261">
        <f>IFERROR(IF(-SUM(T$20:T850)+T$15&lt;0.000001,0,IF($C851&gt;='H-32A-WP06 - Debt Service'!#REF!,'H-32A-WP06 - Debt Service'!#REF!/12,0)),"-")</f>
        <v>0</v>
      </c>
      <c r="U851" s="261">
        <f>IFERROR(IF(-SUM(U$20:U850)+U$15&lt;0.000001,0,IF($C851&gt;='H-32A-WP06 - Debt Service'!T$24,'H-32A-WP06 - Debt Service'!T$27/12,0)),"-")</f>
        <v>0</v>
      </c>
      <c r="V851" s="261">
        <f>IFERROR(IF(-SUM(V$20:V850)+V$15&lt;0.000001,0,IF($C851&gt;='H-32A-WP06 - Debt Service'!N$24,'H-32A-WP06 - Debt Service'!N$27/12,0)),"-")</f>
        <v>0</v>
      </c>
      <c r="W851" s="261">
        <f>IFERROR(IF(-SUM(W$20:W850)+W$15&lt;0.000001,0,IF($C851&gt;='H-32A-WP06 - Debt Service'!Q$24,'H-32A-WP06 - Debt Service'!Q$27/12,0)),"-")</f>
        <v>0</v>
      </c>
      <c r="X851" s="261">
        <f>IFERROR(IF(-SUM(X$20:X850)+X$15&lt;0.000001,0,IF($C851&gt;='H-32A-WP06 - Debt Service'!T$24,'H-32A-WP06 - Debt Service'!T$27/12,0)),"-")</f>
        <v>0</v>
      </c>
      <c r="Y851" s="261">
        <f>IFERROR(IF(-SUM(Y$20:Y850)+Y$15&lt;0.000001,0,IF($C851&gt;='H-32A-WP06 - Debt Service'!#REF!,'H-32A-WP06 - Debt Service'!#REF!/12,0)),"-")</f>
        <v>0</v>
      </c>
      <c r="Z851" s="261">
        <f>IFERROR(IF(-SUM(Z$20:Z850)+Z$15&lt;0.000001,0,IF($C851&gt;='H-32A-WP06 - Debt Service'!S$24,'H-32A-WP06 - Debt Service'!S$27/12,0)),"-")</f>
        <v>0</v>
      </c>
      <c r="AA851" s="261">
        <f>IFERROR(IF(-SUM(AA$20:AA850)+AA$15&lt;0.000001,0,IF($C851&gt;='H-32A-WP06 - Debt Service'!R$24,'H-32A-WP06 - Debt Service'!R$27/12,0)),"-")</f>
        <v>0</v>
      </c>
      <c r="AB851" s="261">
        <f>IFERROR(IF(-SUM(AB$20:AB850)+AB$15&lt;0.000001,0,IF($C851&gt;='H-32A-WP06 - Debt Service'!P$24,'H-32A-WP06 - Debt Service'!P$27/12,0)),"-")</f>
        <v>0</v>
      </c>
      <c r="AC851" s="261">
        <f>IFERROR(IF(-SUM(AC$20:AC850)+AC$15&lt;0.000001,0,IF($C851&gt;='H-32A-WP06 - Debt Service'!#REF!,'H-32A-WP06 - Debt Service'!#REF!/12,0)),"-")</f>
        <v>0</v>
      </c>
      <c r="AD851" s="261">
        <f>IFERROR(IF(-SUM(AD$20:AD850)+AD$15&lt;0.000001,0,IF($C851&gt;='H-32A-WP06 - Debt Service'!#REF!,'H-32A-WP06 - Debt Service'!#REF!/12,0)),"-")</f>
        <v>0</v>
      </c>
      <c r="AE851" s="261">
        <f>IFERROR(IF(-SUM(AE$20:AE850)+AE$15&lt;0.000001,0,IF($C851&gt;='H-32A-WP06 - Debt Service'!#REF!,'H-32A-WP06 - Debt Service'!#REF!/12,0)),"-")</f>
        <v>0</v>
      </c>
      <c r="AF851" s="261">
        <f>IFERROR(IF(-SUM(AF$20:AF850)+AF$15&lt;0.000001,0,IF($C851&gt;='H-32A-WP06 - Debt Service'!#REF!,'H-32A-WP06 - Debt Service'!#REF!/12,0)),"-")</f>
        <v>0</v>
      </c>
      <c r="AH851" s="252">
        <f t="shared" si="52"/>
        <v>2088</v>
      </c>
      <c r="AI851" s="273">
        <f t="shared" si="54"/>
        <v>68759</v>
      </c>
      <c r="AJ851" s="273"/>
      <c r="AK851" s="261" t="str">
        <f>IFERROR(IF(-SUM(AK$20:AK850)+AK$15&lt;0.000001,0,IF($C851&gt;='H-32A-WP06 - Debt Service'!AH$24,'H-32A-WP06 - Debt Service'!AH$27/12,0)),"-")</f>
        <v>-</v>
      </c>
      <c r="AL851" s="261">
        <f>IFERROR(IF(-SUM(AL$20:AL850)+AL$15&lt;0.000001,0,IF($C851&gt;='H-32A-WP06 - Debt Service'!AI$24,'H-32A-WP06 - Debt Service'!AI$27/12,0)),"-")</f>
        <v>0</v>
      </c>
      <c r="AM851" s="261">
        <f>IFERROR(IF(-SUM(AM$20:AM850)+AM$15&lt;0.000001,0,IF($C851&gt;='H-32A-WP06 - Debt Service'!AJ$24,'H-32A-WP06 - Debt Service'!AJ$27/12,0)),"-")</f>
        <v>0</v>
      </c>
      <c r="AN851" s="261">
        <f>IFERROR(IF(-SUM(AN$20:AN850)+AN$15&lt;0.000001,0,IF($C851&gt;='H-32A-WP06 - Debt Service'!AK$24,'H-32A-WP06 - Debt Service'!AK$27/12,0)),"-")</f>
        <v>0</v>
      </c>
      <c r="AO851" s="261">
        <f>IFERROR(IF(-SUM(AO$20:AO850)+AO$15&lt;0.000001,0,IF($C851&gt;='H-32A-WP06 - Debt Service'!AL$24,'H-32A-WP06 - Debt Service'!AL$27/12,0)),"-")</f>
        <v>0</v>
      </c>
      <c r="AP851" s="261">
        <f>IFERROR(IF(-SUM(AP$20:AP850)+AP$15&lt;0.000001,0,IF($C851&gt;='H-32A-WP06 - Debt Service'!AM$24,'H-32A-WP06 - Debt Service'!AM$27/12,0)),"-")</f>
        <v>0</v>
      </c>
      <c r="AQ851" s="261">
        <f>IFERROR(IF(-SUM(AQ$20:AQ850)+AQ$15&lt;0.000001,0,IF($C851&gt;='H-32A-WP06 - Debt Service'!AN$24,'H-32A-WP06 - Debt Service'!AN$27/12,0)),"-")</f>
        <v>0</v>
      </c>
      <c r="AR851" s="261">
        <f>IFERROR(IF(-SUM(AR$20:AR850)+AR$15&lt;0.000001,0,IF($C851&gt;='H-32A-WP06 - Debt Service'!AO$24,'H-32A-WP06 - Debt Service'!AO$27/12,0)),"-")</f>
        <v>0</v>
      </c>
      <c r="AS851" s="261">
        <f>IFERROR(IF(-SUM(AS$20:AS850)+AS$15&lt;0.000001,0,IF($C851&gt;='H-32A-WP06 - Debt Service'!AP$24,'H-32A-WP06 - Debt Service'!AP$27/12,0)),"-")</f>
        <v>0</v>
      </c>
      <c r="AT851" s="261">
        <f>IFERROR(IF(-SUM(AT$20:AT850)+AT$15&lt;0.000001,0,IF($C851&gt;='H-32A-WP06 - Debt Service'!AQ$24,'H-32A-WP06 - Debt Service'!AQ$27/12,0)),"-")</f>
        <v>0</v>
      </c>
    </row>
    <row r="852" spans="2:46" x14ac:dyDescent="0.35">
      <c r="B852" s="252">
        <f t="shared" si="51"/>
        <v>2088</v>
      </c>
      <c r="C852" s="273">
        <f t="shared" si="53"/>
        <v>68789</v>
      </c>
      <c r="D852" s="273"/>
      <c r="E852" s="261">
        <f>IFERROR(IF(-SUM(E$20:E851)+E$15&lt;0.000001,0,IF($C852&gt;='H-32A-WP06 - Debt Service'!C$24,'H-32A-WP06 - Debt Service'!C$27/12,0)),"-")</f>
        <v>0</v>
      </c>
      <c r="F852" s="261">
        <f>IFERROR(IF(-SUM(F$20:F851)+F$15&lt;0.000001,0,IF($C852&gt;='H-32A-WP06 - Debt Service'!D$24,'H-32A-WP06 - Debt Service'!D$27/12,0)),"-")</f>
        <v>0</v>
      </c>
      <c r="G852" s="261">
        <f>IFERROR(IF(-SUM(G$20:G851)+G$15&lt;0.000001,0,IF($C852&gt;='H-32A-WP06 - Debt Service'!E$24,'H-32A-WP06 - Debt Service'!E$27/12,0)),"-")</f>
        <v>0</v>
      </c>
      <c r="H852" s="261">
        <f>IFERROR(IF(-SUM(H$20:H851)+H$15&lt;0.000001,0,IF($C852&gt;='H-32A-WP06 - Debt Service'!F$24,'H-32A-WP06 - Debt Service'!F$27/12,0)),"-")</f>
        <v>0</v>
      </c>
      <c r="I852" s="261">
        <f>IFERROR(IF(-SUM(I$20:I851)+I$15&lt;0.000001,0,IF($C852&gt;='H-32A-WP06 - Debt Service'!G$24,'H-32A-WP06 - Debt Service'!G$27/12,0)),"-")</f>
        <v>0</v>
      </c>
      <c r="J852" s="261">
        <f>IFERROR(IF(-SUM(J$20:J851)+J$15&lt;0.000001,0,IF($C852&gt;='H-32A-WP06 - Debt Service'!H$24,'H-32A-WP06 - Debt Service'!H$27/12,0)),"-")</f>
        <v>0</v>
      </c>
      <c r="K852" s="261">
        <f>IFERROR(IF(-SUM(K$20:K851)+K$15&lt;0.000001,0,IF($C852&gt;='H-32A-WP06 - Debt Service'!I$24,'H-32A-WP06 - Debt Service'!I$27/12,0)),"-")</f>
        <v>0</v>
      </c>
      <c r="L852" s="261">
        <f>IFERROR(IF(-SUM(L$20:L851)+L$15&lt;0.000001,0,IF($C852&gt;='H-32A-WP06 - Debt Service'!J$24,'H-32A-WP06 - Debt Service'!J$27/12,0)),"-")</f>
        <v>0</v>
      </c>
      <c r="M852" s="261">
        <f>IFERROR(IF(-SUM(M$20:M851)+M$15&lt;0.000001,0,IF($C852&gt;='H-32A-WP06 - Debt Service'!K$24,'H-32A-WP06 - Debt Service'!K$27/12,0)),"-")</f>
        <v>0</v>
      </c>
      <c r="N852" s="261"/>
      <c r="O852" s="261"/>
      <c r="P852" s="261">
        <f>IFERROR(IF(-SUM(P$20:P851)+P$15&lt;0.000001,0,IF($C852&gt;='H-32A-WP06 - Debt Service'!M$24,'H-32A-WP06 - Debt Service'!M$27/12,0)),"-")</f>
        <v>0</v>
      </c>
      <c r="Q852" s="261">
        <f>IFERROR(IF(-SUM(Q$20:Q851)+Q$15&lt;0.000001,0,IF($C852&gt;='H-32A-WP06 - Debt Service'!L$24,'H-32A-WP06 - Debt Service'!L$27/12,0)),"-")</f>
        <v>0</v>
      </c>
      <c r="R852" s="261">
        <f>IFERROR(IF(-SUM(R$20:R851)+R$15&lt;0.000001,0,IF($C852&gt;='H-32A-WP06 - Debt Service'!S$24,'H-32A-WP06 - Debt Service'!S$27/12,0)),"-")</f>
        <v>0</v>
      </c>
      <c r="S852" s="261">
        <f>IFERROR(IF(-SUM(S$20:S851)+S$15&lt;0.000001,0,IF($C852&gt;='H-32A-WP06 - Debt Service'!O$24,'H-32A-WP06 - Debt Service'!O$27/12,0)),"-")</f>
        <v>0</v>
      </c>
      <c r="T852" s="261">
        <f>IFERROR(IF(-SUM(T$20:T851)+T$15&lt;0.000001,0,IF($C852&gt;='H-32A-WP06 - Debt Service'!#REF!,'H-32A-WP06 - Debt Service'!#REF!/12,0)),"-")</f>
        <v>0</v>
      </c>
      <c r="U852" s="261">
        <f>IFERROR(IF(-SUM(U$20:U851)+U$15&lt;0.000001,0,IF($C852&gt;='H-32A-WP06 - Debt Service'!T$24,'H-32A-WP06 - Debt Service'!T$27/12,0)),"-")</f>
        <v>0</v>
      </c>
      <c r="V852" s="261">
        <f>IFERROR(IF(-SUM(V$20:V851)+V$15&lt;0.000001,0,IF($C852&gt;='H-32A-WP06 - Debt Service'!N$24,'H-32A-WP06 - Debt Service'!N$27/12,0)),"-")</f>
        <v>0</v>
      </c>
      <c r="W852" s="261">
        <f>IFERROR(IF(-SUM(W$20:W851)+W$15&lt;0.000001,0,IF($C852&gt;='H-32A-WP06 - Debt Service'!Q$24,'H-32A-WP06 - Debt Service'!Q$27/12,0)),"-")</f>
        <v>0</v>
      </c>
      <c r="X852" s="261">
        <f>IFERROR(IF(-SUM(X$20:X851)+X$15&lt;0.000001,0,IF($C852&gt;='H-32A-WP06 - Debt Service'!T$24,'H-32A-WP06 - Debt Service'!T$27/12,0)),"-")</f>
        <v>0</v>
      </c>
      <c r="Y852" s="261">
        <f>IFERROR(IF(-SUM(Y$20:Y851)+Y$15&lt;0.000001,0,IF($C852&gt;='H-32A-WP06 - Debt Service'!#REF!,'H-32A-WP06 - Debt Service'!#REF!/12,0)),"-")</f>
        <v>0</v>
      </c>
      <c r="Z852" s="261">
        <f>IFERROR(IF(-SUM(Z$20:Z851)+Z$15&lt;0.000001,0,IF($C852&gt;='H-32A-WP06 - Debt Service'!S$24,'H-32A-WP06 - Debt Service'!S$27/12,0)),"-")</f>
        <v>0</v>
      </c>
      <c r="AA852" s="261">
        <f>IFERROR(IF(-SUM(AA$20:AA851)+AA$15&lt;0.000001,0,IF($C852&gt;='H-32A-WP06 - Debt Service'!R$24,'H-32A-WP06 - Debt Service'!R$27/12,0)),"-")</f>
        <v>0</v>
      </c>
      <c r="AB852" s="261">
        <f>IFERROR(IF(-SUM(AB$20:AB851)+AB$15&lt;0.000001,0,IF($C852&gt;='H-32A-WP06 - Debt Service'!P$24,'H-32A-WP06 - Debt Service'!P$27/12,0)),"-")</f>
        <v>0</v>
      </c>
      <c r="AC852" s="261">
        <f>IFERROR(IF(-SUM(AC$20:AC851)+AC$15&lt;0.000001,0,IF($C852&gt;='H-32A-WP06 - Debt Service'!#REF!,'H-32A-WP06 - Debt Service'!#REF!/12,0)),"-")</f>
        <v>0</v>
      </c>
      <c r="AD852" s="261">
        <f>IFERROR(IF(-SUM(AD$20:AD851)+AD$15&lt;0.000001,0,IF($C852&gt;='H-32A-WP06 - Debt Service'!#REF!,'H-32A-WP06 - Debt Service'!#REF!/12,0)),"-")</f>
        <v>0</v>
      </c>
      <c r="AE852" s="261">
        <f>IFERROR(IF(-SUM(AE$20:AE851)+AE$15&lt;0.000001,0,IF($C852&gt;='H-32A-WP06 - Debt Service'!#REF!,'H-32A-WP06 - Debt Service'!#REF!/12,0)),"-")</f>
        <v>0</v>
      </c>
      <c r="AF852" s="261">
        <f>IFERROR(IF(-SUM(AF$20:AF851)+AF$15&lt;0.000001,0,IF($C852&gt;='H-32A-WP06 - Debt Service'!#REF!,'H-32A-WP06 - Debt Service'!#REF!/12,0)),"-")</f>
        <v>0</v>
      </c>
      <c r="AH852" s="252">
        <f t="shared" si="52"/>
        <v>2088</v>
      </c>
      <c r="AI852" s="273">
        <f t="shared" si="54"/>
        <v>68789</v>
      </c>
      <c r="AJ852" s="273"/>
      <c r="AK852" s="261" t="str">
        <f>IFERROR(IF(-SUM(AK$20:AK851)+AK$15&lt;0.000001,0,IF($C852&gt;='H-32A-WP06 - Debt Service'!AH$24,'H-32A-WP06 - Debt Service'!AH$27/12,0)),"-")</f>
        <v>-</v>
      </c>
      <c r="AL852" s="261">
        <f>IFERROR(IF(-SUM(AL$20:AL851)+AL$15&lt;0.000001,0,IF($C852&gt;='H-32A-WP06 - Debt Service'!AI$24,'H-32A-WP06 - Debt Service'!AI$27/12,0)),"-")</f>
        <v>0</v>
      </c>
      <c r="AM852" s="261">
        <f>IFERROR(IF(-SUM(AM$20:AM851)+AM$15&lt;0.000001,0,IF($C852&gt;='H-32A-WP06 - Debt Service'!AJ$24,'H-32A-WP06 - Debt Service'!AJ$27/12,0)),"-")</f>
        <v>0</v>
      </c>
      <c r="AN852" s="261">
        <f>IFERROR(IF(-SUM(AN$20:AN851)+AN$15&lt;0.000001,0,IF($C852&gt;='H-32A-WP06 - Debt Service'!AK$24,'H-32A-WP06 - Debt Service'!AK$27/12,0)),"-")</f>
        <v>0</v>
      </c>
      <c r="AO852" s="261">
        <f>IFERROR(IF(-SUM(AO$20:AO851)+AO$15&lt;0.000001,0,IF($C852&gt;='H-32A-WP06 - Debt Service'!AL$24,'H-32A-WP06 - Debt Service'!AL$27/12,0)),"-")</f>
        <v>0</v>
      </c>
      <c r="AP852" s="261">
        <f>IFERROR(IF(-SUM(AP$20:AP851)+AP$15&lt;0.000001,0,IF($C852&gt;='H-32A-WP06 - Debt Service'!AM$24,'H-32A-WP06 - Debt Service'!AM$27/12,0)),"-")</f>
        <v>0</v>
      </c>
      <c r="AQ852" s="261">
        <f>IFERROR(IF(-SUM(AQ$20:AQ851)+AQ$15&lt;0.000001,0,IF($C852&gt;='H-32A-WP06 - Debt Service'!AN$24,'H-32A-WP06 - Debt Service'!AN$27/12,0)),"-")</f>
        <v>0</v>
      </c>
      <c r="AR852" s="261">
        <f>IFERROR(IF(-SUM(AR$20:AR851)+AR$15&lt;0.000001,0,IF($C852&gt;='H-32A-WP06 - Debt Service'!AO$24,'H-32A-WP06 - Debt Service'!AO$27/12,0)),"-")</f>
        <v>0</v>
      </c>
      <c r="AS852" s="261">
        <f>IFERROR(IF(-SUM(AS$20:AS851)+AS$15&lt;0.000001,0,IF($C852&gt;='H-32A-WP06 - Debt Service'!AP$24,'H-32A-WP06 - Debt Service'!AP$27/12,0)),"-")</f>
        <v>0</v>
      </c>
      <c r="AT852" s="261">
        <f>IFERROR(IF(-SUM(AT$20:AT851)+AT$15&lt;0.000001,0,IF($C852&gt;='H-32A-WP06 - Debt Service'!AQ$24,'H-32A-WP06 - Debt Service'!AQ$27/12,0)),"-")</f>
        <v>0</v>
      </c>
    </row>
    <row r="853" spans="2:46" x14ac:dyDescent="0.35">
      <c r="B853" s="252">
        <f t="shared" ref="B853:B859" si="55">YEAR(C853)</f>
        <v>2088</v>
      </c>
      <c r="C853" s="273">
        <f t="shared" si="53"/>
        <v>68820</v>
      </c>
      <c r="D853" s="273"/>
      <c r="E853" s="261">
        <f>IFERROR(IF(-SUM(E$20:E852)+E$15&lt;0.000001,0,IF($C853&gt;='H-32A-WP06 - Debt Service'!C$24,'H-32A-WP06 - Debt Service'!C$27/12,0)),"-")</f>
        <v>0</v>
      </c>
      <c r="F853" s="261">
        <f>IFERROR(IF(-SUM(F$20:F852)+F$15&lt;0.000001,0,IF($C853&gt;='H-32A-WP06 - Debt Service'!D$24,'H-32A-WP06 - Debt Service'!D$27/12,0)),"-")</f>
        <v>0</v>
      </c>
      <c r="G853" s="261">
        <f>IFERROR(IF(-SUM(G$20:G852)+G$15&lt;0.000001,0,IF($C853&gt;='H-32A-WP06 - Debt Service'!E$24,'H-32A-WP06 - Debt Service'!E$27/12,0)),"-")</f>
        <v>0</v>
      </c>
      <c r="H853" s="261">
        <f>IFERROR(IF(-SUM(H$20:H852)+H$15&lt;0.000001,0,IF($C853&gt;='H-32A-WP06 - Debt Service'!F$24,'H-32A-WP06 - Debt Service'!F$27/12,0)),"-")</f>
        <v>0</v>
      </c>
      <c r="I853" s="261">
        <f>IFERROR(IF(-SUM(I$20:I852)+I$15&lt;0.000001,0,IF($C853&gt;='H-32A-WP06 - Debt Service'!G$24,'H-32A-WP06 - Debt Service'!G$27/12,0)),"-")</f>
        <v>0</v>
      </c>
      <c r="J853" s="261">
        <f>IFERROR(IF(-SUM(J$20:J852)+J$15&lt;0.000001,0,IF($C853&gt;='H-32A-WP06 - Debt Service'!H$24,'H-32A-WP06 - Debt Service'!H$27/12,0)),"-")</f>
        <v>0</v>
      </c>
      <c r="K853" s="261">
        <f>IFERROR(IF(-SUM(K$20:K852)+K$15&lt;0.000001,0,IF($C853&gt;='H-32A-WP06 - Debt Service'!I$24,'H-32A-WP06 - Debt Service'!I$27/12,0)),"-")</f>
        <v>0</v>
      </c>
      <c r="L853" s="261">
        <f>IFERROR(IF(-SUM(L$20:L852)+L$15&lt;0.000001,0,IF($C853&gt;='H-32A-WP06 - Debt Service'!J$24,'H-32A-WP06 - Debt Service'!J$27/12,0)),"-")</f>
        <v>0</v>
      </c>
      <c r="M853" s="261">
        <f>IFERROR(IF(-SUM(M$20:M852)+M$15&lt;0.000001,0,IF($C853&gt;='H-32A-WP06 - Debt Service'!K$24,'H-32A-WP06 - Debt Service'!K$27/12,0)),"-")</f>
        <v>0</v>
      </c>
      <c r="N853" s="261"/>
      <c r="O853" s="261"/>
      <c r="P853" s="261">
        <f>IFERROR(IF(-SUM(P$20:P852)+P$15&lt;0.000001,0,IF($C853&gt;='H-32A-WP06 - Debt Service'!M$24,'H-32A-WP06 - Debt Service'!M$27/12,0)),"-")</f>
        <v>0</v>
      </c>
      <c r="Q853" s="261">
        <f>IFERROR(IF(-SUM(Q$20:Q852)+Q$15&lt;0.000001,0,IF($C853&gt;='H-32A-WP06 - Debt Service'!L$24,'H-32A-WP06 - Debt Service'!L$27/12,0)),"-")</f>
        <v>0</v>
      </c>
      <c r="R853" s="261">
        <f>IFERROR(IF(-SUM(R$20:R852)+R$15&lt;0.000001,0,IF($C853&gt;='H-32A-WP06 - Debt Service'!S$24,'H-32A-WP06 - Debt Service'!S$27/12,0)),"-")</f>
        <v>0</v>
      </c>
      <c r="S853" s="261">
        <f>IFERROR(IF(-SUM(S$20:S852)+S$15&lt;0.000001,0,IF($C853&gt;='H-32A-WP06 - Debt Service'!O$24,'H-32A-WP06 - Debt Service'!O$27/12,0)),"-")</f>
        <v>0</v>
      </c>
      <c r="T853" s="261">
        <f>IFERROR(IF(-SUM(T$20:T852)+T$15&lt;0.000001,0,IF($C853&gt;='H-32A-WP06 - Debt Service'!#REF!,'H-32A-WP06 - Debt Service'!#REF!/12,0)),"-")</f>
        <v>0</v>
      </c>
      <c r="U853" s="261">
        <f>IFERROR(IF(-SUM(U$20:U852)+U$15&lt;0.000001,0,IF($C853&gt;='H-32A-WP06 - Debt Service'!T$24,'H-32A-WP06 - Debt Service'!T$27/12,0)),"-")</f>
        <v>0</v>
      </c>
      <c r="V853" s="261">
        <f>IFERROR(IF(-SUM(V$20:V852)+V$15&lt;0.000001,0,IF($C853&gt;='H-32A-WP06 - Debt Service'!N$24,'H-32A-WP06 - Debt Service'!N$27/12,0)),"-")</f>
        <v>0</v>
      </c>
      <c r="W853" s="261">
        <f>IFERROR(IF(-SUM(W$20:W852)+W$15&lt;0.000001,0,IF($C853&gt;='H-32A-WP06 - Debt Service'!Q$24,'H-32A-WP06 - Debt Service'!Q$27/12,0)),"-")</f>
        <v>0</v>
      </c>
      <c r="X853" s="261">
        <f>IFERROR(IF(-SUM(X$20:X852)+X$15&lt;0.000001,0,IF($C853&gt;='H-32A-WP06 - Debt Service'!T$24,'H-32A-WP06 - Debt Service'!T$27/12,0)),"-")</f>
        <v>0</v>
      </c>
      <c r="Y853" s="261">
        <f>IFERROR(IF(-SUM(Y$20:Y852)+Y$15&lt;0.000001,0,IF($C853&gt;='H-32A-WP06 - Debt Service'!#REF!,'H-32A-WP06 - Debt Service'!#REF!/12,0)),"-")</f>
        <v>0</v>
      </c>
      <c r="Z853" s="261">
        <f>IFERROR(IF(-SUM(Z$20:Z852)+Z$15&lt;0.000001,0,IF($C853&gt;='H-32A-WP06 - Debt Service'!S$24,'H-32A-WP06 - Debt Service'!S$27/12,0)),"-")</f>
        <v>0</v>
      </c>
      <c r="AA853" s="261">
        <f>IFERROR(IF(-SUM(AA$20:AA852)+AA$15&lt;0.000001,0,IF($C853&gt;='H-32A-WP06 - Debt Service'!R$24,'H-32A-WP06 - Debt Service'!R$27/12,0)),"-")</f>
        <v>0</v>
      </c>
      <c r="AB853" s="261">
        <f>IFERROR(IF(-SUM(AB$20:AB852)+AB$15&lt;0.000001,0,IF($C853&gt;='H-32A-WP06 - Debt Service'!P$24,'H-32A-WP06 - Debt Service'!P$27/12,0)),"-")</f>
        <v>0</v>
      </c>
      <c r="AC853" s="261">
        <f>IFERROR(IF(-SUM(AC$20:AC852)+AC$15&lt;0.000001,0,IF($C853&gt;='H-32A-WP06 - Debt Service'!#REF!,'H-32A-WP06 - Debt Service'!#REF!/12,0)),"-")</f>
        <v>0</v>
      </c>
      <c r="AD853" s="261">
        <f>IFERROR(IF(-SUM(AD$20:AD852)+AD$15&lt;0.000001,0,IF($C853&gt;='H-32A-WP06 - Debt Service'!#REF!,'H-32A-WP06 - Debt Service'!#REF!/12,0)),"-")</f>
        <v>0</v>
      </c>
      <c r="AE853" s="261">
        <f>IFERROR(IF(-SUM(AE$20:AE852)+AE$15&lt;0.000001,0,IF($C853&gt;='H-32A-WP06 - Debt Service'!#REF!,'H-32A-WP06 - Debt Service'!#REF!/12,0)),"-")</f>
        <v>0</v>
      </c>
      <c r="AF853" s="261">
        <f>IFERROR(IF(-SUM(AF$20:AF852)+AF$15&lt;0.000001,0,IF($C853&gt;='H-32A-WP06 - Debt Service'!#REF!,'H-32A-WP06 - Debt Service'!#REF!/12,0)),"-")</f>
        <v>0</v>
      </c>
      <c r="AH853" s="252">
        <f t="shared" ref="AH853:AH859" si="56">YEAR(AI853)</f>
        <v>2088</v>
      </c>
      <c r="AI853" s="273">
        <f t="shared" si="54"/>
        <v>68820</v>
      </c>
      <c r="AJ853" s="273"/>
      <c r="AK853" s="261" t="str">
        <f>IFERROR(IF(-SUM(AK$20:AK852)+AK$15&lt;0.000001,0,IF($C853&gt;='H-32A-WP06 - Debt Service'!AH$24,'H-32A-WP06 - Debt Service'!AH$27/12,0)),"-")</f>
        <v>-</v>
      </c>
      <c r="AL853" s="261">
        <f>IFERROR(IF(-SUM(AL$20:AL852)+AL$15&lt;0.000001,0,IF($C853&gt;='H-32A-WP06 - Debt Service'!AI$24,'H-32A-WP06 - Debt Service'!AI$27/12,0)),"-")</f>
        <v>0</v>
      </c>
      <c r="AM853" s="261">
        <f>IFERROR(IF(-SUM(AM$20:AM852)+AM$15&lt;0.000001,0,IF($C853&gt;='H-32A-WP06 - Debt Service'!AJ$24,'H-32A-WP06 - Debt Service'!AJ$27/12,0)),"-")</f>
        <v>0</v>
      </c>
      <c r="AN853" s="261">
        <f>IFERROR(IF(-SUM(AN$20:AN852)+AN$15&lt;0.000001,0,IF($C853&gt;='H-32A-WP06 - Debt Service'!AK$24,'H-32A-WP06 - Debt Service'!AK$27/12,0)),"-")</f>
        <v>0</v>
      </c>
      <c r="AO853" s="261">
        <f>IFERROR(IF(-SUM(AO$20:AO852)+AO$15&lt;0.000001,0,IF($C853&gt;='H-32A-WP06 - Debt Service'!AL$24,'H-32A-WP06 - Debt Service'!AL$27/12,0)),"-")</f>
        <v>0</v>
      </c>
      <c r="AP853" s="261">
        <f>IFERROR(IF(-SUM(AP$20:AP852)+AP$15&lt;0.000001,0,IF($C853&gt;='H-32A-WP06 - Debt Service'!AM$24,'H-32A-WP06 - Debt Service'!AM$27/12,0)),"-")</f>
        <v>0</v>
      </c>
      <c r="AQ853" s="261">
        <f>IFERROR(IF(-SUM(AQ$20:AQ852)+AQ$15&lt;0.000001,0,IF($C853&gt;='H-32A-WP06 - Debt Service'!AN$24,'H-32A-WP06 - Debt Service'!AN$27/12,0)),"-")</f>
        <v>0</v>
      </c>
      <c r="AR853" s="261">
        <f>IFERROR(IF(-SUM(AR$20:AR852)+AR$15&lt;0.000001,0,IF($C853&gt;='H-32A-WP06 - Debt Service'!AO$24,'H-32A-WP06 - Debt Service'!AO$27/12,0)),"-")</f>
        <v>0</v>
      </c>
      <c r="AS853" s="261">
        <f>IFERROR(IF(-SUM(AS$20:AS852)+AS$15&lt;0.000001,0,IF($C853&gt;='H-32A-WP06 - Debt Service'!AP$24,'H-32A-WP06 - Debt Service'!AP$27/12,0)),"-")</f>
        <v>0</v>
      </c>
      <c r="AT853" s="261">
        <f>IFERROR(IF(-SUM(AT$20:AT852)+AT$15&lt;0.000001,0,IF($C853&gt;='H-32A-WP06 - Debt Service'!AQ$24,'H-32A-WP06 - Debt Service'!AQ$27/12,0)),"-")</f>
        <v>0</v>
      </c>
    </row>
    <row r="854" spans="2:46" x14ac:dyDescent="0.35">
      <c r="B854" s="252">
        <f t="shared" si="55"/>
        <v>2088</v>
      </c>
      <c r="C854" s="273">
        <f t="shared" ref="C854:C859" si="57">EOMONTH(C853,0)+1</f>
        <v>68850</v>
      </c>
      <c r="D854" s="273"/>
      <c r="E854" s="261">
        <f>IFERROR(IF(-SUM(E$20:E853)+E$15&lt;0.000001,0,IF($C854&gt;='H-32A-WP06 - Debt Service'!C$24,'H-32A-WP06 - Debt Service'!C$27/12,0)),"-")</f>
        <v>0</v>
      </c>
      <c r="F854" s="261">
        <f>IFERROR(IF(-SUM(F$20:F853)+F$15&lt;0.000001,0,IF($C854&gt;='H-32A-WP06 - Debt Service'!D$24,'H-32A-WP06 - Debt Service'!D$27/12,0)),"-")</f>
        <v>0</v>
      </c>
      <c r="G854" s="261">
        <f>IFERROR(IF(-SUM(G$20:G853)+G$15&lt;0.000001,0,IF($C854&gt;='H-32A-WP06 - Debt Service'!E$24,'H-32A-WP06 - Debt Service'!E$27/12,0)),"-")</f>
        <v>0</v>
      </c>
      <c r="H854" s="261">
        <f>IFERROR(IF(-SUM(H$20:H853)+H$15&lt;0.000001,0,IF($C854&gt;='H-32A-WP06 - Debt Service'!F$24,'H-32A-WP06 - Debt Service'!F$27/12,0)),"-")</f>
        <v>0</v>
      </c>
      <c r="I854" s="261">
        <f>IFERROR(IF(-SUM(I$20:I853)+I$15&lt;0.000001,0,IF($C854&gt;='H-32A-WP06 - Debt Service'!G$24,'H-32A-WP06 - Debt Service'!G$27/12,0)),"-")</f>
        <v>0</v>
      </c>
      <c r="J854" s="261">
        <f>IFERROR(IF(-SUM(J$20:J853)+J$15&lt;0.000001,0,IF($C854&gt;='H-32A-WP06 - Debt Service'!H$24,'H-32A-WP06 - Debt Service'!H$27/12,0)),"-")</f>
        <v>0</v>
      </c>
      <c r="K854" s="261">
        <f>IFERROR(IF(-SUM(K$20:K853)+K$15&lt;0.000001,0,IF($C854&gt;='H-32A-WP06 - Debt Service'!I$24,'H-32A-WP06 - Debt Service'!I$27/12,0)),"-")</f>
        <v>0</v>
      </c>
      <c r="L854" s="261">
        <f>IFERROR(IF(-SUM(L$20:L853)+L$15&lt;0.000001,0,IF($C854&gt;='H-32A-WP06 - Debt Service'!J$24,'H-32A-WP06 - Debt Service'!J$27/12,0)),"-")</f>
        <v>0</v>
      </c>
      <c r="M854" s="261">
        <f>IFERROR(IF(-SUM(M$20:M853)+M$15&lt;0.000001,0,IF($C854&gt;='H-32A-WP06 - Debt Service'!K$24,'H-32A-WP06 - Debt Service'!K$27/12,0)),"-")</f>
        <v>0</v>
      </c>
      <c r="N854" s="261"/>
      <c r="O854" s="261"/>
      <c r="P854" s="261">
        <f>IFERROR(IF(-SUM(P$20:P853)+P$15&lt;0.000001,0,IF($C854&gt;='H-32A-WP06 - Debt Service'!M$24,'H-32A-WP06 - Debt Service'!M$27/12,0)),"-")</f>
        <v>0</v>
      </c>
      <c r="Q854" s="261">
        <f>IFERROR(IF(-SUM(Q$20:Q853)+Q$15&lt;0.000001,0,IF($C854&gt;='H-32A-WP06 - Debt Service'!L$24,'H-32A-WP06 - Debt Service'!L$27/12,0)),"-")</f>
        <v>0</v>
      </c>
      <c r="R854" s="261">
        <f>IFERROR(IF(-SUM(R$20:R853)+R$15&lt;0.000001,0,IF($C854&gt;='H-32A-WP06 - Debt Service'!S$24,'H-32A-WP06 - Debt Service'!S$27/12,0)),"-")</f>
        <v>0</v>
      </c>
      <c r="S854" s="261">
        <f>IFERROR(IF(-SUM(S$20:S853)+S$15&lt;0.000001,0,IF($C854&gt;='H-32A-WP06 - Debt Service'!O$24,'H-32A-WP06 - Debt Service'!O$27/12,0)),"-")</f>
        <v>0</v>
      </c>
      <c r="T854" s="261">
        <f>IFERROR(IF(-SUM(T$20:T853)+T$15&lt;0.000001,0,IF($C854&gt;='H-32A-WP06 - Debt Service'!#REF!,'H-32A-WP06 - Debt Service'!#REF!/12,0)),"-")</f>
        <v>0</v>
      </c>
      <c r="U854" s="261">
        <f>IFERROR(IF(-SUM(U$20:U853)+U$15&lt;0.000001,0,IF($C854&gt;='H-32A-WP06 - Debt Service'!T$24,'H-32A-WP06 - Debt Service'!T$27/12,0)),"-")</f>
        <v>0</v>
      </c>
      <c r="V854" s="261">
        <f>IFERROR(IF(-SUM(V$20:V853)+V$15&lt;0.000001,0,IF($C854&gt;='H-32A-WP06 - Debt Service'!N$24,'H-32A-WP06 - Debt Service'!N$27/12,0)),"-")</f>
        <v>0</v>
      </c>
      <c r="W854" s="261">
        <f>IFERROR(IF(-SUM(W$20:W853)+W$15&lt;0.000001,0,IF($C854&gt;='H-32A-WP06 - Debt Service'!Q$24,'H-32A-WP06 - Debt Service'!Q$27/12,0)),"-")</f>
        <v>0</v>
      </c>
      <c r="X854" s="261">
        <f>IFERROR(IF(-SUM(X$20:X853)+X$15&lt;0.000001,0,IF($C854&gt;='H-32A-WP06 - Debt Service'!T$24,'H-32A-WP06 - Debt Service'!T$27/12,0)),"-")</f>
        <v>0</v>
      </c>
      <c r="Y854" s="261">
        <f>IFERROR(IF(-SUM(Y$20:Y853)+Y$15&lt;0.000001,0,IF($C854&gt;='H-32A-WP06 - Debt Service'!#REF!,'H-32A-WP06 - Debt Service'!#REF!/12,0)),"-")</f>
        <v>0</v>
      </c>
      <c r="Z854" s="261">
        <f>IFERROR(IF(-SUM(Z$20:Z853)+Z$15&lt;0.000001,0,IF($C854&gt;='H-32A-WP06 - Debt Service'!S$24,'H-32A-WP06 - Debt Service'!S$27/12,0)),"-")</f>
        <v>0</v>
      </c>
      <c r="AA854" s="261">
        <f>IFERROR(IF(-SUM(AA$20:AA853)+AA$15&lt;0.000001,0,IF($C854&gt;='H-32A-WP06 - Debt Service'!R$24,'H-32A-WP06 - Debt Service'!R$27/12,0)),"-")</f>
        <v>0</v>
      </c>
      <c r="AB854" s="261">
        <f>IFERROR(IF(-SUM(AB$20:AB853)+AB$15&lt;0.000001,0,IF($C854&gt;='H-32A-WP06 - Debt Service'!P$24,'H-32A-WP06 - Debt Service'!P$27/12,0)),"-")</f>
        <v>0</v>
      </c>
      <c r="AC854" s="261">
        <f>IFERROR(IF(-SUM(AC$20:AC853)+AC$15&lt;0.000001,0,IF($C854&gt;='H-32A-WP06 - Debt Service'!#REF!,'H-32A-WP06 - Debt Service'!#REF!/12,0)),"-")</f>
        <v>0</v>
      </c>
      <c r="AD854" s="261">
        <f>IFERROR(IF(-SUM(AD$20:AD853)+AD$15&lt;0.000001,0,IF($C854&gt;='H-32A-WP06 - Debt Service'!#REF!,'H-32A-WP06 - Debt Service'!#REF!/12,0)),"-")</f>
        <v>0</v>
      </c>
      <c r="AE854" s="261">
        <f>IFERROR(IF(-SUM(AE$20:AE853)+AE$15&lt;0.000001,0,IF($C854&gt;='H-32A-WP06 - Debt Service'!#REF!,'H-32A-WP06 - Debt Service'!#REF!/12,0)),"-")</f>
        <v>0</v>
      </c>
      <c r="AF854" s="261">
        <f>IFERROR(IF(-SUM(AF$20:AF853)+AF$15&lt;0.000001,0,IF($C854&gt;='H-32A-WP06 - Debt Service'!#REF!,'H-32A-WP06 - Debt Service'!#REF!/12,0)),"-")</f>
        <v>0</v>
      </c>
      <c r="AH854" s="252">
        <f t="shared" si="56"/>
        <v>2088</v>
      </c>
      <c r="AI854" s="273">
        <f t="shared" ref="AI854:AI859" si="58">EOMONTH(AI853,0)+1</f>
        <v>68850</v>
      </c>
      <c r="AJ854" s="273"/>
      <c r="AK854" s="261" t="str">
        <f>IFERROR(IF(-SUM(AK$20:AK853)+AK$15&lt;0.000001,0,IF($C854&gt;='H-32A-WP06 - Debt Service'!AH$24,'H-32A-WP06 - Debt Service'!AH$27/12,0)),"-")</f>
        <v>-</v>
      </c>
      <c r="AL854" s="261">
        <f>IFERROR(IF(-SUM(AL$20:AL853)+AL$15&lt;0.000001,0,IF($C854&gt;='H-32A-WP06 - Debt Service'!AI$24,'H-32A-WP06 - Debt Service'!AI$27/12,0)),"-")</f>
        <v>0</v>
      </c>
      <c r="AM854" s="261">
        <f>IFERROR(IF(-SUM(AM$20:AM853)+AM$15&lt;0.000001,0,IF($C854&gt;='H-32A-WP06 - Debt Service'!AJ$24,'H-32A-WP06 - Debt Service'!AJ$27/12,0)),"-")</f>
        <v>0</v>
      </c>
      <c r="AN854" s="261">
        <f>IFERROR(IF(-SUM(AN$20:AN853)+AN$15&lt;0.000001,0,IF($C854&gt;='H-32A-WP06 - Debt Service'!AK$24,'H-32A-WP06 - Debt Service'!AK$27/12,0)),"-")</f>
        <v>0</v>
      </c>
      <c r="AO854" s="261">
        <f>IFERROR(IF(-SUM(AO$20:AO853)+AO$15&lt;0.000001,0,IF($C854&gt;='H-32A-WP06 - Debt Service'!AL$24,'H-32A-WP06 - Debt Service'!AL$27/12,0)),"-")</f>
        <v>0</v>
      </c>
      <c r="AP854" s="261">
        <f>IFERROR(IF(-SUM(AP$20:AP853)+AP$15&lt;0.000001,0,IF($C854&gt;='H-32A-WP06 - Debt Service'!AM$24,'H-32A-WP06 - Debt Service'!AM$27/12,0)),"-")</f>
        <v>0</v>
      </c>
      <c r="AQ854" s="261">
        <f>IFERROR(IF(-SUM(AQ$20:AQ853)+AQ$15&lt;0.000001,0,IF($C854&gt;='H-32A-WP06 - Debt Service'!AN$24,'H-32A-WP06 - Debt Service'!AN$27/12,0)),"-")</f>
        <v>0</v>
      </c>
      <c r="AR854" s="261">
        <f>IFERROR(IF(-SUM(AR$20:AR853)+AR$15&lt;0.000001,0,IF($C854&gt;='H-32A-WP06 - Debt Service'!AO$24,'H-32A-WP06 - Debt Service'!AO$27/12,0)),"-")</f>
        <v>0</v>
      </c>
      <c r="AS854" s="261">
        <f>IFERROR(IF(-SUM(AS$20:AS853)+AS$15&lt;0.000001,0,IF($C854&gt;='H-32A-WP06 - Debt Service'!AP$24,'H-32A-WP06 - Debt Service'!AP$27/12,0)),"-")</f>
        <v>0</v>
      </c>
      <c r="AT854" s="261">
        <f>IFERROR(IF(-SUM(AT$20:AT853)+AT$15&lt;0.000001,0,IF($C854&gt;='H-32A-WP06 - Debt Service'!AQ$24,'H-32A-WP06 - Debt Service'!AQ$27/12,0)),"-")</f>
        <v>0</v>
      </c>
    </row>
    <row r="855" spans="2:46" x14ac:dyDescent="0.35">
      <c r="B855" s="252">
        <f t="shared" si="55"/>
        <v>2088</v>
      </c>
      <c r="C855" s="273">
        <f t="shared" si="57"/>
        <v>68881</v>
      </c>
      <c r="D855" s="273"/>
      <c r="E855" s="261">
        <f>IFERROR(IF(-SUM(E$20:E854)+E$15&lt;0.000001,0,IF($C855&gt;='H-32A-WP06 - Debt Service'!C$24,'H-32A-WP06 - Debt Service'!C$27/12,0)),"-")</f>
        <v>0</v>
      </c>
      <c r="F855" s="261">
        <f>IFERROR(IF(-SUM(F$20:F854)+F$15&lt;0.000001,0,IF($C855&gt;='H-32A-WP06 - Debt Service'!D$24,'H-32A-WP06 - Debt Service'!D$27/12,0)),"-")</f>
        <v>0</v>
      </c>
      <c r="G855" s="261">
        <f>IFERROR(IF(-SUM(G$20:G854)+G$15&lt;0.000001,0,IF($C855&gt;='H-32A-WP06 - Debt Service'!E$24,'H-32A-WP06 - Debt Service'!E$27/12,0)),"-")</f>
        <v>0</v>
      </c>
      <c r="H855" s="261">
        <f>IFERROR(IF(-SUM(H$20:H854)+H$15&lt;0.000001,0,IF($C855&gt;='H-32A-WP06 - Debt Service'!F$24,'H-32A-WP06 - Debt Service'!F$27/12,0)),"-")</f>
        <v>0</v>
      </c>
      <c r="I855" s="261">
        <f>IFERROR(IF(-SUM(I$20:I854)+I$15&lt;0.000001,0,IF($C855&gt;='H-32A-WP06 - Debt Service'!G$24,'H-32A-WP06 - Debt Service'!G$27/12,0)),"-")</f>
        <v>0</v>
      </c>
      <c r="J855" s="261">
        <f>IFERROR(IF(-SUM(J$20:J854)+J$15&lt;0.000001,0,IF($C855&gt;='H-32A-WP06 - Debt Service'!H$24,'H-32A-WP06 - Debt Service'!H$27/12,0)),"-")</f>
        <v>0</v>
      </c>
      <c r="K855" s="261">
        <f>IFERROR(IF(-SUM(K$20:K854)+K$15&lt;0.000001,0,IF($C855&gt;='H-32A-WP06 - Debt Service'!I$24,'H-32A-WP06 - Debt Service'!I$27/12,0)),"-")</f>
        <v>0</v>
      </c>
      <c r="L855" s="261">
        <f>IFERROR(IF(-SUM(L$20:L854)+L$15&lt;0.000001,0,IF($C855&gt;='H-32A-WP06 - Debt Service'!J$24,'H-32A-WP06 - Debt Service'!J$27/12,0)),"-")</f>
        <v>0</v>
      </c>
      <c r="M855" s="261">
        <f>IFERROR(IF(-SUM(M$20:M854)+M$15&lt;0.000001,0,IF($C855&gt;='H-32A-WP06 - Debt Service'!K$24,'H-32A-WP06 - Debt Service'!K$27/12,0)),"-")</f>
        <v>0</v>
      </c>
      <c r="N855" s="261"/>
      <c r="O855" s="261"/>
      <c r="P855" s="261">
        <f>IFERROR(IF(-SUM(P$20:P854)+P$15&lt;0.000001,0,IF($C855&gt;='H-32A-WP06 - Debt Service'!M$24,'H-32A-WP06 - Debt Service'!M$27/12,0)),"-")</f>
        <v>0</v>
      </c>
      <c r="Q855" s="261">
        <f>IFERROR(IF(-SUM(Q$20:Q854)+Q$15&lt;0.000001,0,IF($C855&gt;='H-32A-WP06 - Debt Service'!L$24,'H-32A-WP06 - Debt Service'!L$27/12,0)),"-")</f>
        <v>0</v>
      </c>
      <c r="R855" s="261">
        <f>IFERROR(IF(-SUM(R$20:R854)+R$15&lt;0.000001,0,IF($C855&gt;='H-32A-WP06 - Debt Service'!S$24,'H-32A-WP06 - Debt Service'!S$27/12,0)),"-")</f>
        <v>0</v>
      </c>
      <c r="S855" s="261">
        <f>IFERROR(IF(-SUM(S$20:S854)+S$15&lt;0.000001,0,IF($C855&gt;='H-32A-WP06 - Debt Service'!O$24,'H-32A-WP06 - Debt Service'!O$27/12,0)),"-")</f>
        <v>0</v>
      </c>
      <c r="T855" s="261">
        <f>IFERROR(IF(-SUM(T$20:T854)+T$15&lt;0.000001,0,IF($C855&gt;='H-32A-WP06 - Debt Service'!#REF!,'H-32A-WP06 - Debt Service'!#REF!/12,0)),"-")</f>
        <v>0</v>
      </c>
      <c r="U855" s="261">
        <f>IFERROR(IF(-SUM(U$20:U854)+U$15&lt;0.000001,0,IF($C855&gt;='H-32A-WP06 - Debt Service'!T$24,'H-32A-WP06 - Debt Service'!T$27/12,0)),"-")</f>
        <v>0</v>
      </c>
      <c r="V855" s="261">
        <f>IFERROR(IF(-SUM(V$20:V854)+V$15&lt;0.000001,0,IF($C855&gt;='H-32A-WP06 - Debt Service'!N$24,'H-32A-WP06 - Debt Service'!N$27/12,0)),"-")</f>
        <v>0</v>
      </c>
      <c r="W855" s="261">
        <f>IFERROR(IF(-SUM(W$20:W854)+W$15&lt;0.000001,0,IF($C855&gt;='H-32A-WP06 - Debt Service'!Q$24,'H-32A-WP06 - Debt Service'!Q$27/12,0)),"-")</f>
        <v>0</v>
      </c>
      <c r="X855" s="261">
        <f>IFERROR(IF(-SUM(X$20:X854)+X$15&lt;0.000001,0,IF($C855&gt;='H-32A-WP06 - Debt Service'!T$24,'H-32A-WP06 - Debt Service'!T$27/12,0)),"-")</f>
        <v>0</v>
      </c>
      <c r="Y855" s="261">
        <f>IFERROR(IF(-SUM(Y$20:Y854)+Y$15&lt;0.000001,0,IF($C855&gt;='H-32A-WP06 - Debt Service'!#REF!,'H-32A-WP06 - Debt Service'!#REF!/12,0)),"-")</f>
        <v>0</v>
      </c>
      <c r="Z855" s="261">
        <f>IFERROR(IF(-SUM(Z$20:Z854)+Z$15&lt;0.000001,0,IF($C855&gt;='H-32A-WP06 - Debt Service'!S$24,'H-32A-WP06 - Debt Service'!S$27/12,0)),"-")</f>
        <v>0</v>
      </c>
      <c r="AA855" s="261">
        <f>IFERROR(IF(-SUM(AA$20:AA854)+AA$15&lt;0.000001,0,IF($C855&gt;='H-32A-WP06 - Debt Service'!R$24,'H-32A-WP06 - Debt Service'!R$27/12,0)),"-")</f>
        <v>0</v>
      </c>
      <c r="AB855" s="261">
        <f>IFERROR(IF(-SUM(AB$20:AB854)+AB$15&lt;0.000001,0,IF($C855&gt;='H-32A-WP06 - Debt Service'!P$24,'H-32A-WP06 - Debt Service'!P$27/12,0)),"-")</f>
        <v>0</v>
      </c>
      <c r="AC855" s="261">
        <f>IFERROR(IF(-SUM(AC$20:AC854)+AC$15&lt;0.000001,0,IF($C855&gt;='H-32A-WP06 - Debt Service'!#REF!,'H-32A-WP06 - Debt Service'!#REF!/12,0)),"-")</f>
        <v>0</v>
      </c>
      <c r="AD855" s="261">
        <f>IFERROR(IF(-SUM(AD$20:AD854)+AD$15&lt;0.000001,0,IF($C855&gt;='H-32A-WP06 - Debt Service'!#REF!,'H-32A-WP06 - Debt Service'!#REF!/12,0)),"-")</f>
        <v>0</v>
      </c>
      <c r="AE855" s="261">
        <f>IFERROR(IF(-SUM(AE$20:AE854)+AE$15&lt;0.000001,0,IF($C855&gt;='H-32A-WP06 - Debt Service'!#REF!,'H-32A-WP06 - Debt Service'!#REF!/12,0)),"-")</f>
        <v>0</v>
      </c>
      <c r="AF855" s="261">
        <f>IFERROR(IF(-SUM(AF$20:AF854)+AF$15&lt;0.000001,0,IF($C855&gt;='H-32A-WP06 - Debt Service'!#REF!,'H-32A-WP06 - Debt Service'!#REF!/12,0)),"-")</f>
        <v>0</v>
      </c>
      <c r="AH855" s="252">
        <f t="shared" si="56"/>
        <v>2088</v>
      </c>
      <c r="AI855" s="273">
        <f t="shared" si="58"/>
        <v>68881</v>
      </c>
      <c r="AJ855" s="273"/>
      <c r="AK855" s="261" t="str">
        <f>IFERROR(IF(-SUM(AK$20:AK854)+AK$15&lt;0.000001,0,IF($C855&gt;='H-32A-WP06 - Debt Service'!AH$24,'H-32A-WP06 - Debt Service'!AH$27/12,0)),"-")</f>
        <v>-</v>
      </c>
      <c r="AL855" s="261">
        <f>IFERROR(IF(-SUM(AL$20:AL854)+AL$15&lt;0.000001,0,IF($C855&gt;='H-32A-WP06 - Debt Service'!AI$24,'H-32A-WP06 - Debt Service'!AI$27/12,0)),"-")</f>
        <v>0</v>
      </c>
      <c r="AM855" s="261">
        <f>IFERROR(IF(-SUM(AM$20:AM854)+AM$15&lt;0.000001,0,IF($C855&gt;='H-32A-WP06 - Debt Service'!AJ$24,'H-32A-WP06 - Debt Service'!AJ$27/12,0)),"-")</f>
        <v>0</v>
      </c>
      <c r="AN855" s="261">
        <f>IFERROR(IF(-SUM(AN$20:AN854)+AN$15&lt;0.000001,0,IF($C855&gt;='H-32A-WP06 - Debt Service'!AK$24,'H-32A-WP06 - Debt Service'!AK$27/12,0)),"-")</f>
        <v>0</v>
      </c>
      <c r="AO855" s="261">
        <f>IFERROR(IF(-SUM(AO$20:AO854)+AO$15&lt;0.000001,0,IF($C855&gt;='H-32A-WP06 - Debt Service'!AL$24,'H-32A-WP06 - Debt Service'!AL$27/12,0)),"-")</f>
        <v>0</v>
      </c>
      <c r="AP855" s="261">
        <f>IFERROR(IF(-SUM(AP$20:AP854)+AP$15&lt;0.000001,0,IF($C855&gt;='H-32A-WP06 - Debt Service'!AM$24,'H-32A-WP06 - Debt Service'!AM$27/12,0)),"-")</f>
        <v>0</v>
      </c>
      <c r="AQ855" s="261">
        <f>IFERROR(IF(-SUM(AQ$20:AQ854)+AQ$15&lt;0.000001,0,IF($C855&gt;='H-32A-WP06 - Debt Service'!AN$24,'H-32A-WP06 - Debt Service'!AN$27/12,0)),"-")</f>
        <v>0</v>
      </c>
      <c r="AR855" s="261">
        <f>IFERROR(IF(-SUM(AR$20:AR854)+AR$15&lt;0.000001,0,IF($C855&gt;='H-32A-WP06 - Debt Service'!AO$24,'H-32A-WP06 - Debt Service'!AO$27/12,0)),"-")</f>
        <v>0</v>
      </c>
      <c r="AS855" s="261">
        <f>IFERROR(IF(-SUM(AS$20:AS854)+AS$15&lt;0.000001,0,IF($C855&gt;='H-32A-WP06 - Debt Service'!AP$24,'H-32A-WP06 - Debt Service'!AP$27/12,0)),"-")</f>
        <v>0</v>
      </c>
      <c r="AT855" s="261">
        <f>IFERROR(IF(-SUM(AT$20:AT854)+AT$15&lt;0.000001,0,IF($C855&gt;='H-32A-WP06 - Debt Service'!AQ$24,'H-32A-WP06 - Debt Service'!AQ$27/12,0)),"-")</f>
        <v>0</v>
      </c>
    </row>
    <row r="856" spans="2:46" x14ac:dyDescent="0.35">
      <c r="B856" s="252">
        <f t="shared" si="55"/>
        <v>2088</v>
      </c>
      <c r="C856" s="273">
        <f t="shared" si="57"/>
        <v>68912</v>
      </c>
      <c r="D856" s="273"/>
      <c r="E856" s="261">
        <f>IFERROR(IF(-SUM(E$20:E855)+E$15&lt;0.000001,0,IF($C856&gt;='H-32A-WP06 - Debt Service'!C$24,'H-32A-WP06 - Debt Service'!C$27/12,0)),"-")</f>
        <v>0</v>
      </c>
      <c r="F856" s="261">
        <f>IFERROR(IF(-SUM(F$20:F855)+F$15&lt;0.000001,0,IF($C856&gt;='H-32A-WP06 - Debt Service'!D$24,'H-32A-WP06 - Debt Service'!D$27/12,0)),"-")</f>
        <v>0</v>
      </c>
      <c r="G856" s="261">
        <f>IFERROR(IF(-SUM(G$20:G855)+G$15&lt;0.000001,0,IF($C856&gt;='H-32A-WP06 - Debt Service'!E$24,'H-32A-WP06 - Debt Service'!E$27/12,0)),"-")</f>
        <v>0</v>
      </c>
      <c r="H856" s="261">
        <f>IFERROR(IF(-SUM(H$20:H855)+H$15&lt;0.000001,0,IF($C856&gt;='H-32A-WP06 - Debt Service'!F$24,'H-32A-WP06 - Debt Service'!F$27/12,0)),"-")</f>
        <v>0</v>
      </c>
      <c r="I856" s="261">
        <f>IFERROR(IF(-SUM(I$20:I855)+I$15&lt;0.000001,0,IF($C856&gt;='H-32A-WP06 - Debt Service'!G$24,'H-32A-WP06 - Debt Service'!G$27/12,0)),"-")</f>
        <v>0</v>
      </c>
      <c r="J856" s="261">
        <f>IFERROR(IF(-SUM(J$20:J855)+J$15&lt;0.000001,0,IF($C856&gt;='H-32A-WP06 - Debt Service'!H$24,'H-32A-WP06 - Debt Service'!H$27/12,0)),"-")</f>
        <v>0</v>
      </c>
      <c r="K856" s="261">
        <f>IFERROR(IF(-SUM(K$20:K855)+K$15&lt;0.000001,0,IF($C856&gt;='H-32A-WP06 - Debt Service'!I$24,'H-32A-WP06 - Debt Service'!I$27/12,0)),"-")</f>
        <v>0</v>
      </c>
      <c r="L856" s="261">
        <f>IFERROR(IF(-SUM(L$20:L855)+L$15&lt;0.000001,0,IF($C856&gt;='H-32A-WP06 - Debt Service'!J$24,'H-32A-WP06 - Debt Service'!J$27/12,0)),"-")</f>
        <v>0</v>
      </c>
      <c r="M856" s="261">
        <f>IFERROR(IF(-SUM(M$20:M855)+M$15&lt;0.000001,0,IF($C856&gt;='H-32A-WP06 - Debt Service'!K$24,'H-32A-WP06 - Debt Service'!K$27/12,0)),"-")</f>
        <v>0</v>
      </c>
      <c r="N856" s="261"/>
      <c r="O856" s="261"/>
      <c r="P856" s="261">
        <f>IFERROR(IF(-SUM(P$20:P855)+P$15&lt;0.000001,0,IF($C856&gt;='H-32A-WP06 - Debt Service'!M$24,'H-32A-WP06 - Debt Service'!M$27/12,0)),"-")</f>
        <v>0</v>
      </c>
      <c r="Q856" s="261">
        <f>IFERROR(IF(-SUM(Q$20:Q855)+Q$15&lt;0.000001,0,IF($C856&gt;='H-32A-WP06 - Debt Service'!L$24,'H-32A-WP06 - Debt Service'!L$27/12,0)),"-")</f>
        <v>0</v>
      </c>
      <c r="R856" s="261">
        <f>IFERROR(IF(-SUM(R$20:R855)+R$15&lt;0.000001,0,IF($C856&gt;='H-32A-WP06 - Debt Service'!S$24,'H-32A-WP06 - Debt Service'!S$27/12,0)),"-")</f>
        <v>0</v>
      </c>
      <c r="S856" s="261">
        <f>IFERROR(IF(-SUM(S$20:S855)+S$15&lt;0.000001,0,IF($C856&gt;='H-32A-WP06 - Debt Service'!O$24,'H-32A-WP06 - Debt Service'!O$27/12,0)),"-")</f>
        <v>0</v>
      </c>
      <c r="T856" s="261">
        <f>IFERROR(IF(-SUM(T$20:T855)+T$15&lt;0.000001,0,IF($C856&gt;='H-32A-WP06 - Debt Service'!#REF!,'H-32A-WP06 - Debt Service'!#REF!/12,0)),"-")</f>
        <v>0</v>
      </c>
      <c r="U856" s="261">
        <f>IFERROR(IF(-SUM(U$20:U855)+U$15&lt;0.000001,0,IF($C856&gt;='H-32A-WP06 - Debt Service'!T$24,'H-32A-WP06 - Debt Service'!T$27/12,0)),"-")</f>
        <v>0</v>
      </c>
      <c r="V856" s="261">
        <f>IFERROR(IF(-SUM(V$20:V855)+V$15&lt;0.000001,0,IF($C856&gt;='H-32A-WP06 - Debt Service'!N$24,'H-32A-WP06 - Debt Service'!N$27/12,0)),"-")</f>
        <v>0</v>
      </c>
      <c r="W856" s="261">
        <f>IFERROR(IF(-SUM(W$20:W855)+W$15&lt;0.000001,0,IF($C856&gt;='H-32A-WP06 - Debt Service'!Q$24,'H-32A-WP06 - Debt Service'!Q$27/12,0)),"-")</f>
        <v>0</v>
      </c>
      <c r="X856" s="261">
        <f>IFERROR(IF(-SUM(X$20:X855)+X$15&lt;0.000001,0,IF($C856&gt;='H-32A-WP06 - Debt Service'!T$24,'H-32A-WP06 - Debt Service'!T$27/12,0)),"-")</f>
        <v>0</v>
      </c>
      <c r="Y856" s="261">
        <f>IFERROR(IF(-SUM(Y$20:Y855)+Y$15&lt;0.000001,0,IF($C856&gt;='H-32A-WP06 - Debt Service'!#REF!,'H-32A-WP06 - Debt Service'!#REF!/12,0)),"-")</f>
        <v>0</v>
      </c>
      <c r="Z856" s="261">
        <f>IFERROR(IF(-SUM(Z$20:Z855)+Z$15&lt;0.000001,0,IF($C856&gt;='H-32A-WP06 - Debt Service'!S$24,'H-32A-WP06 - Debt Service'!S$27/12,0)),"-")</f>
        <v>0</v>
      </c>
      <c r="AA856" s="261">
        <f>IFERROR(IF(-SUM(AA$20:AA855)+AA$15&lt;0.000001,0,IF($C856&gt;='H-32A-WP06 - Debt Service'!R$24,'H-32A-WP06 - Debt Service'!R$27/12,0)),"-")</f>
        <v>0</v>
      </c>
      <c r="AB856" s="261">
        <f>IFERROR(IF(-SUM(AB$20:AB855)+AB$15&lt;0.000001,0,IF($C856&gt;='H-32A-WP06 - Debt Service'!P$24,'H-32A-WP06 - Debt Service'!P$27/12,0)),"-")</f>
        <v>0</v>
      </c>
      <c r="AC856" s="261">
        <f>IFERROR(IF(-SUM(AC$20:AC855)+AC$15&lt;0.000001,0,IF($C856&gt;='H-32A-WP06 - Debt Service'!#REF!,'H-32A-WP06 - Debt Service'!#REF!/12,0)),"-")</f>
        <v>0</v>
      </c>
      <c r="AD856" s="261">
        <f>IFERROR(IF(-SUM(AD$20:AD855)+AD$15&lt;0.000001,0,IF($C856&gt;='H-32A-WP06 - Debt Service'!#REF!,'H-32A-WP06 - Debt Service'!#REF!/12,0)),"-")</f>
        <v>0</v>
      </c>
      <c r="AE856" s="261">
        <f>IFERROR(IF(-SUM(AE$20:AE855)+AE$15&lt;0.000001,0,IF($C856&gt;='H-32A-WP06 - Debt Service'!#REF!,'H-32A-WP06 - Debt Service'!#REF!/12,0)),"-")</f>
        <v>0</v>
      </c>
      <c r="AF856" s="261">
        <f>IFERROR(IF(-SUM(AF$20:AF855)+AF$15&lt;0.000001,0,IF($C856&gt;='H-32A-WP06 - Debt Service'!#REF!,'H-32A-WP06 - Debt Service'!#REF!/12,0)),"-")</f>
        <v>0</v>
      </c>
      <c r="AH856" s="252">
        <f t="shared" si="56"/>
        <v>2088</v>
      </c>
      <c r="AI856" s="273">
        <f t="shared" si="58"/>
        <v>68912</v>
      </c>
      <c r="AJ856" s="273"/>
      <c r="AK856" s="261" t="str">
        <f>IFERROR(IF(-SUM(AK$20:AK855)+AK$15&lt;0.000001,0,IF($C856&gt;='H-32A-WP06 - Debt Service'!AH$24,'H-32A-WP06 - Debt Service'!AH$27/12,0)),"-")</f>
        <v>-</v>
      </c>
      <c r="AL856" s="261">
        <f>IFERROR(IF(-SUM(AL$20:AL855)+AL$15&lt;0.000001,0,IF($C856&gt;='H-32A-WP06 - Debt Service'!AI$24,'H-32A-WP06 - Debt Service'!AI$27/12,0)),"-")</f>
        <v>0</v>
      </c>
      <c r="AM856" s="261">
        <f>IFERROR(IF(-SUM(AM$20:AM855)+AM$15&lt;0.000001,0,IF($C856&gt;='H-32A-WP06 - Debt Service'!AJ$24,'H-32A-WP06 - Debt Service'!AJ$27/12,0)),"-")</f>
        <v>0</v>
      </c>
      <c r="AN856" s="261">
        <f>IFERROR(IF(-SUM(AN$20:AN855)+AN$15&lt;0.000001,0,IF($C856&gt;='H-32A-WP06 - Debt Service'!AK$24,'H-32A-WP06 - Debt Service'!AK$27/12,0)),"-")</f>
        <v>0</v>
      </c>
      <c r="AO856" s="261">
        <f>IFERROR(IF(-SUM(AO$20:AO855)+AO$15&lt;0.000001,0,IF($C856&gt;='H-32A-WP06 - Debt Service'!AL$24,'H-32A-WP06 - Debt Service'!AL$27/12,0)),"-")</f>
        <v>0</v>
      </c>
      <c r="AP856" s="261">
        <f>IFERROR(IF(-SUM(AP$20:AP855)+AP$15&lt;0.000001,0,IF($C856&gt;='H-32A-WP06 - Debt Service'!AM$24,'H-32A-WP06 - Debt Service'!AM$27/12,0)),"-")</f>
        <v>0</v>
      </c>
      <c r="AQ856" s="261">
        <f>IFERROR(IF(-SUM(AQ$20:AQ855)+AQ$15&lt;0.000001,0,IF($C856&gt;='H-32A-WP06 - Debt Service'!AN$24,'H-32A-WP06 - Debt Service'!AN$27/12,0)),"-")</f>
        <v>0</v>
      </c>
      <c r="AR856" s="261">
        <f>IFERROR(IF(-SUM(AR$20:AR855)+AR$15&lt;0.000001,0,IF($C856&gt;='H-32A-WP06 - Debt Service'!AO$24,'H-32A-WP06 - Debt Service'!AO$27/12,0)),"-")</f>
        <v>0</v>
      </c>
      <c r="AS856" s="261">
        <f>IFERROR(IF(-SUM(AS$20:AS855)+AS$15&lt;0.000001,0,IF($C856&gt;='H-32A-WP06 - Debt Service'!AP$24,'H-32A-WP06 - Debt Service'!AP$27/12,0)),"-")</f>
        <v>0</v>
      </c>
      <c r="AT856" s="261">
        <f>IFERROR(IF(-SUM(AT$20:AT855)+AT$15&lt;0.000001,0,IF($C856&gt;='H-32A-WP06 - Debt Service'!AQ$24,'H-32A-WP06 - Debt Service'!AQ$27/12,0)),"-")</f>
        <v>0</v>
      </c>
    </row>
    <row r="857" spans="2:46" x14ac:dyDescent="0.35">
      <c r="B857" s="252">
        <f t="shared" si="55"/>
        <v>2088</v>
      </c>
      <c r="C857" s="273">
        <f t="shared" si="57"/>
        <v>68942</v>
      </c>
      <c r="D857" s="273"/>
      <c r="E857" s="261">
        <f>IFERROR(IF(-SUM(E$20:E856)+E$15&lt;0.000001,0,IF($C857&gt;='H-32A-WP06 - Debt Service'!C$24,'H-32A-WP06 - Debt Service'!C$27/12,0)),"-")</f>
        <v>0</v>
      </c>
      <c r="F857" s="261">
        <f>IFERROR(IF(-SUM(F$20:F856)+F$15&lt;0.000001,0,IF($C857&gt;='H-32A-WP06 - Debt Service'!D$24,'H-32A-WP06 - Debt Service'!D$27/12,0)),"-")</f>
        <v>0</v>
      </c>
      <c r="G857" s="261">
        <f>IFERROR(IF(-SUM(G$20:G856)+G$15&lt;0.000001,0,IF($C857&gt;='H-32A-WP06 - Debt Service'!E$24,'H-32A-WP06 - Debt Service'!E$27/12,0)),"-")</f>
        <v>0</v>
      </c>
      <c r="H857" s="261">
        <f>IFERROR(IF(-SUM(H$20:H856)+H$15&lt;0.000001,0,IF($C857&gt;='H-32A-WP06 - Debt Service'!F$24,'H-32A-WP06 - Debt Service'!F$27/12,0)),"-")</f>
        <v>0</v>
      </c>
      <c r="I857" s="261">
        <f>IFERROR(IF(-SUM(I$20:I856)+I$15&lt;0.000001,0,IF($C857&gt;='H-32A-WP06 - Debt Service'!G$24,'H-32A-WP06 - Debt Service'!G$27/12,0)),"-")</f>
        <v>0</v>
      </c>
      <c r="J857" s="261">
        <f>IFERROR(IF(-SUM(J$20:J856)+J$15&lt;0.000001,0,IF($C857&gt;='H-32A-WP06 - Debt Service'!H$24,'H-32A-WP06 - Debt Service'!H$27/12,0)),"-")</f>
        <v>0</v>
      </c>
      <c r="K857" s="261">
        <f>IFERROR(IF(-SUM(K$20:K856)+K$15&lt;0.000001,0,IF($C857&gt;='H-32A-WP06 - Debt Service'!I$24,'H-32A-WP06 - Debt Service'!I$27/12,0)),"-")</f>
        <v>0</v>
      </c>
      <c r="L857" s="261">
        <f>IFERROR(IF(-SUM(L$20:L856)+L$15&lt;0.000001,0,IF($C857&gt;='H-32A-WP06 - Debt Service'!J$24,'H-32A-WP06 - Debt Service'!J$27/12,0)),"-")</f>
        <v>0</v>
      </c>
      <c r="M857" s="261">
        <f>IFERROR(IF(-SUM(M$20:M856)+M$15&lt;0.000001,0,IF($C857&gt;='H-32A-WP06 - Debt Service'!K$24,'H-32A-WP06 - Debt Service'!K$27/12,0)),"-")</f>
        <v>0</v>
      </c>
      <c r="N857" s="261"/>
      <c r="O857" s="261"/>
      <c r="P857" s="261">
        <f>IFERROR(IF(-SUM(P$20:P856)+P$15&lt;0.000001,0,IF($C857&gt;='H-32A-WP06 - Debt Service'!M$24,'H-32A-WP06 - Debt Service'!M$27/12,0)),"-")</f>
        <v>0</v>
      </c>
      <c r="Q857" s="261">
        <f>IFERROR(IF(-SUM(Q$20:Q856)+Q$15&lt;0.000001,0,IF($C857&gt;='H-32A-WP06 - Debt Service'!L$24,'H-32A-WP06 - Debt Service'!L$27/12,0)),"-")</f>
        <v>0</v>
      </c>
      <c r="R857" s="261">
        <f>IFERROR(IF(-SUM(R$20:R856)+R$15&lt;0.000001,0,IF($C857&gt;='H-32A-WP06 - Debt Service'!S$24,'H-32A-WP06 - Debt Service'!S$27/12,0)),"-")</f>
        <v>0</v>
      </c>
      <c r="S857" s="261">
        <f>IFERROR(IF(-SUM(S$20:S856)+S$15&lt;0.000001,0,IF($C857&gt;='H-32A-WP06 - Debt Service'!O$24,'H-32A-WP06 - Debt Service'!O$27/12,0)),"-")</f>
        <v>0</v>
      </c>
      <c r="T857" s="261">
        <f>IFERROR(IF(-SUM(T$20:T856)+T$15&lt;0.000001,0,IF($C857&gt;='H-32A-WP06 - Debt Service'!#REF!,'H-32A-WP06 - Debt Service'!#REF!/12,0)),"-")</f>
        <v>0</v>
      </c>
      <c r="U857" s="261">
        <f>IFERROR(IF(-SUM(U$20:U856)+U$15&lt;0.000001,0,IF($C857&gt;='H-32A-WP06 - Debt Service'!T$24,'H-32A-WP06 - Debt Service'!T$27/12,0)),"-")</f>
        <v>0</v>
      </c>
      <c r="V857" s="261">
        <f>IFERROR(IF(-SUM(V$20:V856)+V$15&lt;0.000001,0,IF($C857&gt;='H-32A-WP06 - Debt Service'!N$24,'H-32A-WP06 - Debt Service'!N$27/12,0)),"-")</f>
        <v>0</v>
      </c>
      <c r="W857" s="261">
        <f>IFERROR(IF(-SUM(W$20:W856)+W$15&lt;0.000001,0,IF($C857&gt;='H-32A-WP06 - Debt Service'!Q$24,'H-32A-WP06 - Debt Service'!Q$27/12,0)),"-")</f>
        <v>0</v>
      </c>
      <c r="X857" s="261">
        <f>IFERROR(IF(-SUM(X$20:X856)+X$15&lt;0.000001,0,IF($C857&gt;='H-32A-WP06 - Debt Service'!T$24,'H-32A-WP06 - Debt Service'!T$27/12,0)),"-")</f>
        <v>0</v>
      </c>
      <c r="Y857" s="261">
        <f>IFERROR(IF(-SUM(Y$20:Y856)+Y$15&lt;0.000001,0,IF($C857&gt;='H-32A-WP06 - Debt Service'!#REF!,'H-32A-WP06 - Debt Service'!#REF!/12,0)),"-")</f>
        <v>0</v>
      </c>
      <c r="Z857" s="261">
        <f>IFERROR(IF(-SUM(Z$20:Z856)+Z$15&lt;0.000001,0,IF($C857&gt;='H-32A-WP06 - Debt Service'!S$24,'H-32A-WP06 - Debt Service'!S$27/12,0)),"-")</f>
        <v>0</v>
      </c>
      <c r="AA857" s="261">
        <f>IFERROR(IF(-SUM(AA$20:AA856)+AA$15&lt;0.000001,0,IF($C857&gt;='H-32A-WP06 - Debt Service'!R$24,'H-32A-WP06 - Debt Service'!R$27/12,0)),"-")</f>
        <v>0</v>
      </c>
      <c r="AB857" s="261">
        <f>IFERROR(IF(-SUM(AB$20:AB856)+AB$15&lt;0.000001,0,IF($C857&gt;='H-32A-WP06 - Debt Service'!P$24,'H-32A-WP06 - Debt Service'!P$27/12,0)),"-")</f>
        <v>0</v>
      </c>
      <c r="AC857" s="261">
        <f>IFERROR(IF(-SUM(AC$20:AC856)+AC$15&lt;0.000001,0,IF($C857&gt;='H-32A-WP06 - Debt Service'!#REF!,'H-32A-WP06 - Debt Service'!#REF!/12,0)),"-")</f>
        <v>0</v>
      </c>
      <c r="AD857" s="261">
        <f>IFERROR(IF(-SUM(AD$20:AD856)+AD$15&lt;0.000001,0,IF($C857&gt;='H-32A-WP06 - Debt Service'!#REF!,'H-32A-WP06 - Debt Service'!#REF!/12,0)),"-")</f>
        <v>0</v>
      </c>
      <c r="AE857" s="261">
        <f>IFERROR(IF(-SUM(AE$20:AE856)+AE$15&lt;0.000001,0,IF($C857&gt;='H-32A-WP06 - Debt Service'!#REF!,'H-32A-WP06 - Debt Service'!#REF!/12,0)),"-")</f>
        <v>0</v>
      </c>
      <c r="AF857" s="261">
        <f>IFERROR(IF(-SUM(AF$20:AF856)+AF$15&lt;0.000001,0,IF($C857&gt;='H-32A-WP06 - Debt Service'!#REF!,'H-32A-WP06 - Debt Service'!#REF!/12,0)),"-")</f>
        <v>0</v>
      </c>
      <c r="AH857" s="252">
        <f t="shared" si="56"/>
        <v>2088</v>
      </c>
      <c r="AI857" s="273">
        <f t="shared" si="58"/>
        <v>68942</v>
      </c>
      <c r="AJ857" s="273"/>
      <c r="AK857" s="261" t="str">
        <f>IFERROR(IF(-SUM(AK$20:AK856)+AK$15&lt;0.000001,0,IF($C857&gt;='H-32A-WP06 - Debt Service'!AH$24,'H-32A-WP06 - Debt Service'!AH$27/12,0)),"-")</f>
        <v>-</v>
      </c>
      <c r="AL857" s="261">
        <f>IFERROR(IF(-SUM(AL$20:AL856)+AL$15&lt;0.000001,0,IF($C857&gt;='H-32A-WP06 - Debt Service'!AI$24,'H-32A-WP06 - Debt Service'!AI$27/12,0)),"-")</f>
        <v>0</v>
      </c>
      <c r="AM857" s="261">
        <f>IFERROR(IF(-SUM(AM$20:AM856)+AM$15&lt;0.000001,0,IF($C857&gt;='H-32A-WP06 - Debt Service'!AJ$24,'H-32A-WP06 - Debt Service'!AJ$27/12,0)),"-")</f>
        <v>0</v>
      </c>
      <c r="AN857" s="261">
        <f>IFERROR(IF(-SUM(AN$20:AN856)+AN$15&lt;0.000001,0,IF($C857&gt;='H-32A-WP06 - Debt Service'!AK$24,'H-32A-WP06 - Debt Service'!AK$27/12,0)),"-")</f>
        <v>0</v>
      </c>
      <c r="AO857" s="261">
        <f>IFERROR(IF(-SUM(AO$20:AO856)+AO$15&lt;0.000001,0,IF($C857&gt;='H-32A-WP06 - Debt Service'!AL$24,'H-32A-WP06 - Debt Service'!AL$27/12,0)),"-")</f>
        <v>0</v>
      </c>
      <c r="AP857" s="261">
        <f>IFERROR(IF(-SUM(AP$20:AP856)+AP$15&lt;0.000001,0,IF($C857&gt;='H-32A-WP06 - Debt Service'!AM$24,'H-32A-WP06 - Debt Service'!AM$27/12,0)),"-")</f>
        <v>0</v>
      </c>
      <c r="AQ857" s="261">
        <f>IFERROR(IF(-SUM(AQ$20:AQ856)+AQ$15&lt;0.000001,0,IF($C857&gt;='H-32A-WP06 - Debt Service'!AN$24,'H-32A-WP06 - Debt Service'!AN$27/12,0)),"-")</f>
        <v>0</v>
      </c>
      <c r="AR857" s="261">
        <f>IFERROR(IF(-SUM(AR$20:AR856)+AR$15&lt;0.000001,0,IF($C857&gt;='H-32A-WP06 - Debt Service'!AO$24,'H-32A-WP06 - Debt Service'!AO$27/12,0)),"-")</f>
        <v>0</v>
      </c>
      <c r="AS857" s="261">
        <f>IFERROR(IF(-SUM(AS$20:AS856)+AS$15&lt;0.000001,0,IF($C857&gt;='H-32A-WP06 - Debt Service'!AP$24,'H-32A-WP06 - Debt Service'!AP$27/12,0)),"-")</f>
        <v>0</v>
      </c>
      <c r="AT857" s="261">
        <f>IFERROR(IF(-SUM(AT$20:AT856)+AT$15&lt;0.000001,0,IF($C857&gt;='H-32A-WP06 - Debt Service'!AQ$24,'H-32A-WP06 - Debt Service'!AQ$27/12,0)),"-")</f>
        <v>0</v>
      </c>
    </row>
    <row r="858" spans="2:46" x14ac:dyDescent="0.35">
      <c r="B858" s="252">
        <f t="shared" si="55"/>
        <v>2088</v>
      </c>
      <c r="C858" s="273">
        <f t="shared" si="57"/>
        <v>68973</v>
      </c>
      <c r="D858" s="273"/>
      <c r="E858" s="261">
        <f>IFERROR(IF(-SUM(E$20:E857)+E$15&lt;0.000001,0,IF($C858&gt;='H-32A-WP06 - Debt Service'!C$24,'H-32A-WP06 - Debt Service'!C$27/12,0)),"-")</f>
        <v>0</v>
      </c>
      <c r="F858" s="261">
        <f>IFERROR(IF(-SUM(F$20:F857)+F$15&lt;0.000001,0,IF($C858&gt;='H-32A-WP06 - Debt Service'!D$24,'H-32A-WP06 - Debt Service'!D$27/12,0)),"-")</f>
        <v>0</v>
      </c>
      <c r="G858" s="261">
        <f>IFERROR(IF(-SUM(G$20:G857)+G$15&lt;0.000001,0,IF($C858&gt;='H-32A-WP06 - Debt Service'!E$24,'H-32A-WP06 - Debt Service'!E$27/12,0)),"-")</f>
        <v>0</v>
      </c>
      <c r="H858" s="261">
        <f>IFERROR(IF(-SUM(H$20:H857)+H$15&lt;0.000001,0,IF($C858&gt;='H-32A-WP06 - Debt Service'!F$24,'H-32A-WP06 - Debt Service'!F$27/12,0)),"-")</f>
        <v>0</v>
      </c>
      <c r="I858" s="261">
        <f>IFERROR(IF(-SUM(I$20:I857)+I$15&lt;0.000001,0,IF($C858&gt;='H-32A-WP06 - Debt Service'!G$24,'H-32A-WP06 - Debt Service'!G$27/12,0)),"-")</f>
        <v>0</v>
      </c>
      <c r="J858" s="261">
        <f>IFERROR(IF(-SUM(J$20:J857)+J$15&lt;0.000001,0,IF($C858&gt;='H-32A-WP06 - Debt Service'!H$24,'H-32A-WP06 - Debt Service'!H$27/12,0)),"-")</f>
        <v>0</v>
      </c>
      <c r="K858" s="261">
        <f>IFERROR(IF(-SUM(K$20:K857)+K$15&lt;0.000001,0,IF($C858&gt;='H-32A-WP06 - Debt Service'!I$24,'H-32A-WP06 - Debt Service'!I$27/12,0)),"-")</f>
        <v>0</v>
      </c>
      <c r="L858" s="261">
        <f>IFERROR(IF(-SUM(L$20:L857)+L$15&lt;0.000001,0,IF($C858&gt;='H-32A-WP06 - Debt Service'!J$24,'H-32A-WP06 - Debt Service'!J$27/12,0)),"-")</f>
        <v>0</v>
      </c>
      <c r="M858" s="261">
        <f>IFERROR(IF(-SUM(M$20:M857)+M$15&lt;0.000001,0,IF($C858&gt;='H-32A-WP06 - Debt Service'!K$24,'H-32A-WP06 - Debt Service'!K$27/12,0)),"-")</f>
        <v>0</v>
      </c>
      <c r="N858" s="261"/>
      <c r="O858" s="261"/>
      <c r="P858" s="261">
        <f>IFERROR(IF(-SUM(P$20:P857)+P$15&lt;0.000001,0,IF($C858&gt;='H-32A-WP06 - Debt Service'!M$24,'H-32A-WP06 - Debt Service'!M$27/12,0)),"-")</f>
        <v>0</v>
      </c>
      <c r="Q858" s="261">
        <f>IFERROR(IF(-SUM(Q$20:Q857)+Q$15&lt;0.000001,0,IF($C858&gt;='H-32A-WP06 - Debt Service'!L$24,'H-32A-WP06 - Debt Service'!L$27/12,0)),"-")</f>
        <v>0</v>
      </c>
      <c r="R858" s="261">
        <f>IFERROR(IF(-SUM(R$20:R857)+R$15&lt;0.000001,0,IF($C858&gt;='H-32A-WP06 - Debt Service'!S$24,'H-32A-WP06 - Debt Service'!S$27/12,0)),"-")</f>
        <v>0</v>
      </c>
      <c r="S858" s="261">
        <f>IFERROR(IF(-SUM(S$20:S857)+S$15&lt;0.000001,0,IF($C858&gt;='H-32A-WP06 - Debt Service'!O$24,'H-32A-WP06 - Debt Service'!O$27/12,0)),"-")</f>
        <v>0</v>
      </c>
      <c r="T858" s="261">
        <f>IFERROR(IF(-SUM(T$20:T857)+T$15&lt;0.000001,0,IF($C858&gt;='H-32A-WP06 - Debt Service'!#REF!,'H-32A-WP06 - Debt Service'!#REF!/12,0)),"-")</f>
        <v>0</v>
      </c>
      <c r="U858" s="261">
        <f>IFERROR(IF(-SUM(U$20:U857)+U$15&lt;0.000001,0,IF($C858&gt;='H-32A-WP06 - Debt Service'!T$24,'H-32A-WP06 - Debt Service'!T$27/12,0)),"-")</f>
        <v>0</v>
      </c>
      <c r="V858" s="261">
        <f>IFERROR(IF(-SUM(V$20:V857)+V$15&lt;0.000001,0,IF($C858&gt;='H-32A-WP06 - Debt Service'!N$24,'H-32A-WP06 - Debt Service'!N$27/12,0)),"-")</f>
        <v>0</v>
      </c>
      <c r="W858" s="261">
        <f>IFERROR(IF(-SUM(W$20:W857)+W$15&lt;0.000001,0,IF($C858&gt;='H-32A-WP06 - Debt Service'!Q$24,'H-32A-WP06 - Debt Service'!Q$27/12,0)),"-")</f>
        <v>0</v>
      </c>
      <c r="X858" s="261">
        <f>IFERROR(IF(-SUM(X$20:X857)+X$15&lt;0.000001,0,IF($C858&gt;='H-32A-WP06 - Debt Service'!T$24,'H-32A-WP06 - Debt Service'!T$27/12,0)),"-")</f>
        <v>0</v>
      </c>
      <c r="Y858" s="261">
        <f>IFERROR(IF(-SUM(Y$20:Y857)+Y$15&lt;0.000001,0,IF($C858&gt;='H-32A-WP06 - Debt Service'!#REF!,'H-32A-WP06 - Debt Service'!#REF!/12,0)),"-")</f>
        <v>0</v>
      </c>
      <c r="Z858" s="261">
        <f>IFERROR(IF(-SUM(Z$20:Z857)+Z$15&lt;0.000001,0,IF($C858&gt;='H-32A-WP06 - Debt Service'!S$24,'H-32A-WP06 - Debt Service'!S$27/12,0)),"-")</f>
        <v>0</v>
      </c>
      <c r="AA858" s="261">
        <f>IFERROR(IF(-SUM(AA$20:AA857)+AA$15&lt;0.000001,0,IF($C858&gt;='H-32A-WP06 - Debt Service'!R$24,'H-32A-WP06 - Debt Service'!R$27/12,0)),"-")</f>
        <v>0</v>
      </c>
      <c r="AB858" s="261">
        <f>IFERROR(IF(-SUM(AB$20:AB857)+AB$15&lt;0.000001,0,IF($C858&gt;='H-32A-WP06 - Debt Service'!P$24,'H-32A-WP06 - Debt Service'!P$27/12,0)),"-")</f>
        <v>0</v>
      </c>
      <c r="AC858" s="261">
        <f>IFERROR(IF(-SUM(AC$20:AC857)+AC$15&lt;0.000001,0,IF($C858&gt;='H-32A-WP06 - Debt Service'!#REF!,'H-32A-WP06 - Debt Service'!#REF!/12,0)),"-")</f>
        <v>0</v>
      </c>
      <c r="AD858" s="261">
        <f>IFERROR(IF(-SUM(AD$20:AD857)+AD$15&lt;0.000001,0,IF($C858&gt;='H-32A-WP06 - Debt Service'!#REF!,'H-32A-WP06 - Debt Service'!#REF!/12,0)),"-")</f>
        <v>0</v>
      </c>
      <c r="AE858" s="261">
        <f>IFERROR(IF(-SUM(AE$20:AE857)+AE$15&lt;0.000001,0,IF($C858&gt;='H-32A-WP06 - Debt Service'!#REF!,'H-32A-WP06 - Debt Service'!#REF!/12,0)),"-")</f>
        <v>0</v>
      </c>
      <c r="AF858" s="261">
        <f>IFERROR(IF(-SUM(AF$20:AF857)+AF$15&lt;0.000001,0,IF($C858&gt;='H-32A-WP06 - Debt Service'!#REF!,'H-32A-WP06 - Debt Service'!#REF!/12,0)),"-")</f>
        <v>0</v>
      </c>
      <c r="AH858" s="252">
        <f t="shared" si="56"/>
        <v>2088</v>
      </c>
      <c r="AI858" s="273">
        <f t="shared" si="58"/>
        <v>68973</v>
      </c>
      <c r="AJ858" s="273"/>
      <c r="AK858" s="261" t="str">
        <f>IFERROR(IF(-SUM(AK$20:AK857)+AK$15&lt;0.000001,0,IF($C858&gt;='H-32A-WP06 - Debt Service'!AH$24,'H-32A-WP06 - Debt Service'!AH$27/12,0)),"-")</f>
        <v>-</v>
      </c>
      <c r="AL858" s="261">
        <f>IFERROR(IF(-SUM(AL$20:AL857)+AL$15&lt;0.000001,0,IF($C858&gt;='H-32A-WP06 - Debt Service'!AI$24,'H-32A-WP06 - Debt Service'!AI$27/12,0)),"-")</f>
        <v>0</v>
      </c>
      <c r="AM858" s="261">
        <f>IFERROR(IF(-SUM(AM$20:AM857)+AM$15&lt;0.000001,0,IF($C858&gt;='H-32A-WP06 - Debt Service'!AJ$24,'H-32A-WP06 - Debt Service'!AJ$27/12,0)),"-")</f>
        <v>0</v>
      </c>
      <c r="AN858" s="261">
        <f>IFERROR(IF(-SUM(AN$20:AN857)+AN$15&lt;0.000001,0,IF($C858&gt;='H-32A-WP06 - Debt Service'!AK$24,'H-32A-WP06 - Debt Service'!AK$27/12,0)),"-")</f>
        <v>0</v>
      </c>
      <c r="AO858" s="261">
        <f>IFERROR(IF(-SUM(AO$20:AO857)+AO$15&lt;0.000001,0,IF($C858&gt;='H-32A-WP06 - Debt Service'!AL$24,'H-32A-WP06 - Debt Service'!AL$27/12,0)),"-")</f>
        <v>0</v>
      </c>
      <c r="AP858" s="261">
        <f>IFERROR(IF(-SUM(AP$20:AP857)+AP$15&lt;0.000001,0,IF($C858&gt;='H-32A-WP06 - Debt Service'!AM$24,'H-32A-WP06 - Debt Service'!AM$27/12,0)),"-")</f>
        <v>0</v>
      </c>
      <c r="AQ858" s="261">
        <f>IFERROR(IF(-SUM(AQ$20:AQ857)+AQ$15&lt;0.000001,0,IF($C858&gt;='H-32A-WP06 - Debt Service'!AN$24,'H-32A-WP06 - Debt Service'!AN$27/12,0)),"-")</f>
        <v>0</v>
      </c>
      <c r="AR858" s="261">
        <f>IFERROR(IF(-SUM(AR$20:AR857)+AR$15&lt;0.000001,0,IF($C858&gt;='H-32A-WP06 - Debt Service'!AO$24,'H-32A-WP06 - Debt Service'!AO$27/12,0)),"-")</f>
        <v>0</v>
      </c>
      <c r="AS858" s="261">
        <f>IFERROR(IF(-SUM(AS$20:AS857)+AS$15&lt;0.000001,0,IF($C858&gt;='H-32A-WP06 - Debt Service'!AP$24,'H-32A-WP06 - Debt Service'!AP$27/12,0)),"-")</f>
        <v>0</v>
      </c>
      <c r="AT858" s="261">
        <f>IFERROR(IF(-SUM(AT$20:AT857)+AT$15&lt;0.000001,0,IF($C858&gt;='H-32A-WP06 - Debt Service'!AQ$24,'H-32A-WP06 - Debt Service'!AQ$27/12,0)),"-")</f>
        <v>0</v>
      </c>
    </row>
    <row r="859" spans="2:46" x14ac:dyDescent="0.35">
      <c r="B859" s="274">
        <f t="shared" si="55"/>
        <v>2088</v>
      </c>
      <c r="C859" s="275">
        <f t="shared" si="57"/>
        <v>69003</v>
      </c>
      <c r="D859" s="275"/>
      <c r="E859" s="266">
        <f>IFERROR(IF(-SUM(E$20:E858)+E$15&lt;0.000001,0,IF($C859&gt;='H-32A-WP06 - Debt Service'!C$24,'H-32A-WP06 - Debt Service'!C$27/12,0)),"-")</f>
        <v>0</v>
      </c>
      <c r="F859" s="266">
        <f>IFERROR(IF(-SUM(F$20:F858)+F$15&lt;0.000001,0,IF($C859&gt;='H-32A-WP06 - Debt Service'!D$24,'H-32A-WP06 - Debt Service'!D$27/12,0)),"-")</f>
        <v>0</v>
      </c>
      <c r="G859" s="266">
        <f>IFERROR(IF(-SUM(G$20:G858)+G$15&lt;0.000001,0,IF($C859&gt;='H-32A-WP06 - Debt Service'!E$24,'H-32A-WP06 - Debt Service'!E$27/12,0)),"-")</f>
        <v>0</v>
      </c>
      <c r="H859" s="266">
        <f>IFERROR(IF(-SUM(H$20:H858)+H$15&lt;0.000001,0,IF($C859&gt;='H-32A-WP06 - Debt Service'!F$24,'H-32A-WP06 - Debt Service'!F$27/12,0)),"-")</f>
        <v>0</v>
      </c>
      <c r="I859" s="266">
        <f>IFERROR(IF(-SUM(I$20:I858)+I$15&lt;0.000001,0,IF($C859&gt;='H-32A-WP06 - Debt Service'!G$24,'H-32A-WP06 - Debt Service'!G$27/12,0)),"-")</f>
        <v>0</v>
      </c>
      <c r="J859" s="266">
        <f>IFERROR(IF(-SUM(J$20:J858)+J$15&lt;0.000001,0,IF($C859&gt;='H-32A-WP06 - Debt Service'!H$24,'H-32A-WP06 - Debt Service'!H$27/12,0)),"-")</f>
        <v>0</v>
      </c>
      <c r="K859" s="266">
        <f>IFERROR(IF(-SUM(K$20:K858)+K$15&lt;0.000001,0,IF($C859&gt;='H-32A-WP06 - Debt Service'!I$24,'H-32A-WP06 - Debt Service'!I$27/12,0)),"-")</f>
        <v>0</v>
      </c>
      <c r="L859" s="266">
        <f>IFERROR(IF(-SUM(L$20:L858)+L$15&lt;0.000001,0,IF($C859&gt;='H-32A-WP06 - Debt Service'!J$24,'H-32A-WP06 - Debt Service'!J$27/12,0)),"-")</f>
        <v>0</v>
      </c>
      <c r="M859" s="266">
        <f>IFERROR(IF(-SUM(M$20:M858)+M$15&lt;0.000001,0,IF($C859&gt;='H-32A-WP06 - Debt Service'!K$24,'H-32A-WP06 - Debt Service'!K$27/12,0)),"-")</f>
        <v>0</v>
      </c>
      <c r="N859" s="266"/>
      <c r="O859" s="266"/>
      <c r="P859" s="266">
        <f>IFERROR(IF(-SUM(P$20:P858)+P$15&lt;0.000001,0,IF($C859&gt;='H-32A-WP06 - Debt Service'!M$24,'H-32A-WP06 - Debt Service'!M$27/12,0)),"-")</f>
        <v>0</v>
      </c>
      <c r="Q859" s="266">
        <f>IFERROR(IF(-SUM(Q$20:Q858)+Q$15&lt;0.000001,0,IF($C859&gt;='H-32A-WP06 - Debt Service'!L$24,'H-32A-WP06 - Debt Service'!L$27/12,0)),"-")</f>
        <v>0</v>
      </c>
      <c r="R859" s="266">
        <f>IFERROR(IF(-SUM(R$20:R858)+R$15&lt;0.000001,0,IF($C859&gt;='H-32A-WP06 - Debt Service'!S$24,'H-32A-WP06 - Debt Service'!S$27/12,0)),"-")</f>
        <v>0</v>
      </c>
      <c r="S859" s="266">
        <f>IFERROR(IF(-SUM(S$20:S858)+S$15&lt;0.000001,0,IF($C859&gt;='H-32A-WP06 - Debt Service'!O$24,'H-32A-WP06 - Debt Service'!O$27/12,0)),"-")</f>
        <v>0</v>
      </c>
      <c r="T859" s="266">
        <f>IFERROR(IF(-SUM(T$20:T858)+T$15&lt;0.000001,0,IF($C859&gt;='H-32A-WP06 - Debt Service'!#REF!,'H-32A-WP06 - Debt Service'!#REF!/12,0)),"-")</f>
        <v>0</v>
      </c>
      <c r="U859" s="266">
        <f>IFERROR(IF(-SUM(U$20:U858)+U$15&lt;0.000001,0,IF($C859&gt;='H-32A-WP06 - Debt Service'!T$24,'H-32A-WP06 - Debt Service'!T$27/12,0)),"-")</f>
        <v>0</v>
      </c>
      <c r="V859" s="266">
        <f>IFERROR(IF(-SUM(V$20:V858)+V$15&lt;0.000001,0,IF($C859&gt;='H-32A-WP06 - Debt Service'!N$24,'H-32A-WP06 - Debt Service'!N$27/12,0)),"-")</f>
        <v>0</v>
      </c>
      <c r="W859" s="266">
        <f>IFERROR(IF(-SUM(W$20:W858)+W$15&lt;0.000001,0,IF($C859&gt;='H-32A-WP06 - Debt Service'!Q$24,'H-32A-WP06 - Debt Service'!Q$27/12,0)),"-")</f>
        <v>0</v>
      </c>
      <c r="X859" s="266">
        <f>IFERROR(IF(-SUM(X$20:X858)+X$15&lt;0.000001,0,IF($C859&gt;='H-32A-WP06 - Debt Service'!T$24,'H-32A-WP06 - Debt Service'!T$27/12,0)),"-")</f>
        <v>0</v>
      </c>
      <c r="Y859" s="266">
        <f>IFERROR(IF(-SUM(Y$20:Y858)+Y$15&lt;0.000001,0,IF($C859&gt;='H-32A-WP06 - Debt Service'!#REF!,'H-32A-WP06 - Debt Service'!#REF!/12,0)),"-")</f>
        <v>0</v>
      </c>
      <c r="Z859" s="266">
        <f>IFERROR(IF(-SUM(Z$20:Z858)+Z$15&lt;0.000001,0,IF($C859&gt;='H-32A-WP06 - Debt Service'!S$24,'H-32A-WP06 - Debt Service'!S$27/12,0)),"-")</f>
        <v>0</v>
      </c>
      <c r="AA859" s="266">
        <f>IFERROR(IF(-SUM(AA$20:AA858)+AA$15&lt;0.000001,0,IF($C859&gt;='H-32A-WP06 - Debt Service'!R$24,'H-32A-WP06 - Debt Service'!R$27/12,0)),"-")</f>
        <v>0</v>
      </c>
      <c r="AB859" s="266">
        <f>IFERROR(IF(-SUM(AB$20:AB858)+AB$15&lt;0.000001,0,IF($C859&gt;='H-32A-WP06 - Debt Service'!P$24,'H-32A-WP06 - Debt Service'!P$27/12,0)),"-")</f>
        <v>0</v>
      </c>
      <c r="AC859" s="266">
        <f>IFERROR(IF(-SUM(AC$20:AC858)+AC$15&lt;0.000001,0,IF($C859&gt;='H-32A-WP06 - Debt Service'!#REF!,'H-32A-WP06 - Debt Service'!#REF!/12,0)),"-")</f>
        <v>0</v>
      </c>
      <c r="AD859" s="266">
        <f>IFERROR(IF(-SUM(AD$20:AD858)+AD$15&lt;0.000001,0,IF($C859&gt;='H-32A-WP06 - Debt Service'!#REF!,'H-32A-WP06 - Debt Service'!#REF!/12,0)),"-")</f>
        <v>0</v>
      </c>
      <c r="AE859" s="266">
        <f>IFERROR(IF(-SUM(AE$20:AE858)+AE$15&lt;0.000001,0,IF($C859&gt;='H-32A-WP06 - Debt Service'!#REF!,'H-32A-WP06 - Debt Service'!#REF!/12,0)),"-")</f>
        <v>0</v>
      </c>
      <c r="AF859" s="266">
        <f>IFERROR(IF(-SUM(AF$20:AF858)+AF$15&lt;0.000001,0,IF($C859&gt;='H-32A-WP06 - Debt Service'!#REF!,'H-32A-WP06 - Debt Service'!#REF!/12,0)),"-")</f>
        <v>0</v>
      </c>
      <c r="AH859" s="274">
        <f t="shared" si="56"/>
        <v>2088</v>
      </c>
      <c r="AI859" s="275">
        <f t="shared" si="58"/>
        <v>69003</v>
      </c>
      <c r="AJ859" s="275"/>
      <c r="AK859" s="266" t="str">
        <f>IFERROR(IF(-SUM(AK$20:AK858)+AK$15&lt;0.000001,0,IF($C859&gt;='H-32A-WP06 - Debt Service'!AH$24,'H-32A-WP06 - Debt Service'!AH$27/12,0)),"-")</f>
        <v>-</v>
      </c>
      <c r="AL859" s="266">
        <f>IFERROR(IF(-SUM(AL$20:AL858)+AL$15&lt;0.000001,0,IF($C859&gt;='H-32A-WP06 - Debt Service'!AI$24,'H-32A-WP06 - Debt Service'!AI$27/12,0)),"-")</f>
        <v>0</v>
      </c>
      <c r="AM859" s="266">
        <f>IFERROR(IF(-SUM(AM$20:AM858)+AM$15&lt;0.000001,0,IF($C859&gt;='H-32A-WP06 - Debt Service'!AJ$24,'H-32A-WP06 - Debt Service'!AJ$27/12,0)),"-")</f>
        <v>0</v>
      </c>
      <c r="AN859" s="266">
        <f>IFERROR(IF(-SUM(AN$20:AN858)+AN$15&lt;0.000001,0,IF($C859&gt;='H-32A-WP06 - Debt Service'!AK$24,'H-32A-WP06 - Debt Service'!AK$27/12,0)),"-")</f>
        <v>0</v>
      </c>
      <c r="AO859" s="266">
        <f>IFERROR(IF(-SUM(AO$20:AO858)+AO$15&lt;0.000001,0,IF($C859&gt;='H-32A-WP06 - Debt Service'!AL$24,'H-32A-WP06 - Debt Service'!AL$27/12,0)),"-")</f>
        <v>0</v>
      </c>
      <c r="AP859" s="266">
        <f>IFERROR(IF(-SUM(AP$20:AP858)+AP$15&lt;0.000001,0,IF($C859&gt;='H-32A-WP06 - Debt Service'!AM$24,'H-32A-WP06 - Debt Service'!AM$27/12,0)),"-")</f>
        <v>0</v>
      </c>
      <c r="AQ859" s="266">
        <f>IFERROR(IF(-SUM(AQ$20:AQ858)+AQ$15&lt;0.000001,0,IF($C859&gt;='H-32A-WP06 - Debt Service'!AN$24,'H-32A-WP06 - Debt Service'!AN$27/12,0)),"-")</f>
        <v>0</v>
      </c>
      <c r="AR859" s="266">
        <f>IFERROR(IF(-SUM(AR$20:AR858)+AR$15&lt;0.000001,0,IF($C859&gt;='H-32A-WP06 - Debt Service'!AO$24,'H-32A-WP06 - Debt Service'!AO$27/12,0)),"-")</f>
        <v>0</v>
      </c>
      <c r="AS859" s="266">
        <f>IFERROR(IF(-SUM(AS$20:AS858)+AS$15&lt;0.000001,0,IF($C859&gt;='H-32A-WP06 - Debt Service'!AP$24,'H-32A-WP06 - Debt Service'!AP$27/12,0)),"-")</f>
        <v>0</v>
      </c>
      <c r="AT859" s="266">
        <f>IFERROR(IF(-SUM(AT$20:AT858)+AT$15&lt;0.000001,0,IF($C859&gt;='H-32A-WP06 - Debt Service'!AQ$24,'H-32A-WP06 - Debt Service'!AQ$27/12,0)),"-")</f>
        <v>0</v>
      </c>
    </row>
    <row r="860" spans="2:46" x14ac:dyDescent="0.35">
      <c r="C860" s="250"/>
      <c r="D860" s="250"/>
      <c r="E860" s="249"/>
      <c r="F860" s="249"/>
      <c r="G860" s="249"/>
      <c r="H860" s="249"/>
      <c r="I860" s="249"/>
      <c r="J860" s="249"/>
      <c r="K860" s="249"/>
      <c r="L860" s="249"/>
      <c r="M860" s="249"/>
      <c r="N860" s="249"/>
      <c r="O860" s="249"/>
      <c r="P860" s="249"/>
      <c r="Q860" s="249"/>
      <c r="R860" s="249"/>
      <c r="S860" s="249"/>
      <c r="T860" s="249"/>
      <c r="U860" s="249"/>
      <c r="V860" s="249"/>
      <c r="AF860" s="249"/>
    </row>
    <row r="861" spans="2:46" x14ac:dyDescent="0.35">
      <c r="C861" s="250"/>
      <c r="D861" s="250"/>
      <c r="E861" s="249"/>
      <c r="F861" s="249"/>
      <c r="G861" s="249"/>
      <c r="H861" s="249"/>
      <c r="I861" s="249"/>
      <c r="J861" s="249"/>
      <c r="K861" s="249"/>
      <c r="L861" s="249"/>
      <c r="M861" s="249"/>
      <c r="N861" s="249"/>
      <c r="O861" s="249"/>
      <c r="P861" s="249"/>
      <c r="Q861" s="249"/>
      <c r="R861" s="249"/>
      <c r="S861" s="249"/>
      <c r="T861" s="249"/>
      <c r="U861" s="249"/>
      <c r="V861" s="249"/>
      <c r="AF861" s="249"/>
    </row>
    <row r="862" spans="2:46" x14ac:dyDescent="0.35">
      <c r="C862" s="250"/>
      <c r="D862" s="250"/>
      <c r="E862" s="249"/>
      <c r="F862" s="249"/>
      <c r="G862" s="249"/>
      <c r="H862" s="249"/>
      <c r="I862" s="249"/>
      <c r="J862" s="249"/>
      <c r="K862" s="249"/>
      <c r="L862" s="249"/>
      <c r="M862" s="249"/>
      <c r="N862" s="249"/>
      <c r="O862" s="249"/>
      <c r="P862" s="249"/>
      <c r="Q862" s="249"/>
      <c r="R862" s="249"/>
      <c r="S862" s="249"/>
      <c r="T862" s="249"/>
      <c r="U862" s="249"/>
      <c r="V862" s="249"/>
      <c r="AF862" s="249"/>
    </row>
    <row r="863" spans="2:46" x14ac:dyDescent="0.35">
      <c r="C863" s="250"/>
      <c r="D863" s="250"/>
      <c r="E863" s="249"/>
      <c r="F863" s="249"/>
      <c r="G863" s="249"/>
      <c r="H863" s="249"/>
      <c r="I863" s="249"/>
      <c r="J863" s="249"/>
      <c r="K863" s="249"/>
      <c r="L863" s="249"/>
      <c r="M863" s="249"/>
      <c r="N863" s="249"/>
      <c r="O863" s="249"/>
      <c r="P863" s="249"/>
      <c r="Q863" s="249"/>
      <c r="R863" s="249"/>
      <c r="S863" s="249"/>
      <c r="T863" s="249"/>
      <c r="U863" s="249"/>
      <c r="V863" s="249"/>
      <c r="AF863" s="249"/>
    </row>
    <row r="864" spans="2:46" x14ac:dyDescent="0.35">
      <c r="C864" s="250"/>
      <c r="D864" s="250"/>
      <c r="E864" s="249"/>
      <c r="F864" s="249"/>
      <c r="G864" s="249"/>
      <c r="H864" s="249"/>
      <c r="I864" s="249"/>
      <c r="J864" s="249"/>
      <c r="K864" s="249"/>
      <c r="L864" s="249"/>
      <c r="M864" s="249"/>
      <c r="N864" s="249"/>
      <c r="O864" s="249"/>
      <c r="P864" s="249"/>
      <c r="Q864" s="249"/>
      <c r="R864" s="249"/>
      <c r="S864" s="249"/>
      <c r="T864" s="249"/>
      <c r="U864" s="249"/>
      <c r="V864" s="249"/>
      <c r="AF864" s="249"/>
    </row>
    <row r="865" spans="3:32" x14ac:dyDescent="0.35">
      <c r="C865" s="250"/>
      <c r="D865" s="250"/>
      <c r="E865" s="249"/>
      <c r="F865" s="249"/>
      <c r="G865" s="249"/>
      <c r="H865" s="249"/>
      <c r="I865" s="249"/>
      <c r="J865" s="249"/>
      <c r="K865" s="249"/>
      <c r="L865" s="249"/>
      <c r="M865" s="249"/>
      <c r="N865" s="249"/>
      <c r="O865" s="249"/>
      <c r="P865" s="249"/>
      <c r="Q865" s="249"/>
      <c r="R865" s="249"/>
      <c r="S865" s="249"/>
      <c r="T865" s="249"/>
      <c r="U865" s="249"/>
      <c r="V865" s="249"/>
      <c r="AF865" s="249"/>
    </row>
    <row r="866" spans="3:32" x14ac:dyDescent="0.35">
      <c r="C866" s="250"/>
      <c r="D866" s="250"/>
      <c r="E866" s="249"/>
      <c r="F866" s="249"/>
      <c r="G866" s="249"/>
      <c r="H866" s="249"/>
      <c r="I866" s="249"/>
      <c r="J866" s="249"/>
      <c r="K866" s="249"/>
      <c r="L866" s="249"/>
      <c r="M866" s="249"/>
      <c r="N866" s="249"/>
      <c r="O866" s="249"/>
      <c r="P866" s="249"/>
      <c r="Q866" s="249"/>
      <c r="R866" s="249"/>
      <c r="S866" s="249"/>
      <c r="T866" s="249"/>
      <c r="U866" s="249"/>
      <c r="V866" s="249"/>
      <c r="AF866" s="249"/>
    </row>
    <row r="867" spans="3:32" x14ac:dyDescent="0.35">
      <c r="C867" s="250"/>
      <c r="D867" s="250"/>
      <c r="E867" s="249"/>
      <c r="F867" s="249"/>
      <c r="G867" s="249"/>
      <c r="H867" s="249"/>
      <c r="I867" s="249"/>
      <c r="J867" s="249"/>
      <c r="K867" s="249"/>
      <c r="L867" s="249"/>
      <c r="M867" s="249"/>
      <c r="N867" s="249"/>
      <c r="O867" s="249"/>
      <c r="P867" s="249"/>
      <c r="Q867" s="249"/>
      <c r="R867" s="249"/>
      <c r="S867" s="249"/>
      <c r="T867" s="249"/>
      <c r="U867" s="249"/>
      <c r="V867" s="249"/>
      <c r="AF867" s="249"/>
    </row>
    <row r="868" spans="3:32" x14ac:dyDescent="0.35">
      <c r="C868" s="250"/>
      <c r="D868" s="250"/>
      <c r="E868" s="249"/>
      <c r="F868" s="249"/>
      <c r="G868" s="249"/>
      <c r="H868" s="249"/>
      <c r="I868" s="249"/>
      <c r="J868" s="249"/>
      <c r="K868" s="249"/>
      <c r="L868" s="249"/>
      <c r="M868" s="249"/>
      <c r="N868" s="249"/>
      <c r="O868" s="249"/>
      <c r="P868" s="249"/>
      <c r="Q868" s="249"/>
      <c r="R868" s="249"/>
      <c r="S868" s="249"/>
      <c r="T868" s="249"/>
      <c r="U868" s="249"/>
      <c r="V868" s="249"/>
      <c r="AF868" s="249"/>
    </row>
    <row r="869" spans="3:32" x14ac:dyDescent="0.35">
      <c r="C869" s="250"/>
      <c r="D869" s="250"/>
      <c r="E869" s="249"/>
      <c r="F869" s="249"/>
      <c r="G869" s="249"/>
      <c r="H869" s="249"/>
      <c r="I869" s="249"/>
      <c r="J869" s="249"/>
      <c r="K869" s="249"/>
      <c r="L869" s="249"/>
      <c r="M869" s="249"/>
      <c r="N869" s="249"/>
      <c r="O869" s="249"/>
      <c r="P869" s="249"/>
      <c r="Q869" s="249"/>
      <c r="R869" s="249"/>
      <c r="S869" s="249"/>
      <c r="T869" s="249"/>
      <c r="U869" s="249"/>
      <c r="V869" s="249"/>
      <c r="AF869" s="249"/>
    </row>
    <row r="870" spans="3:32" x14ac:dyDescent="0.35">
      <c r="C870" s="250"/>
      <c r="D870" s="250"/>
      <c r="E870" s="249"/>
      <c r="F870" s="249"/>
      <c r="G870" s="249"/>
      <c r="H870" s="249"/>
      <c r="I870" s="249"/>
      <c r="J870" s="249"/>
      <c r="K870" s="249"/>
      <c r="L870" s="249"/>
      <c r="M870" s="249"/>
      <c r="N870" s="249"/>
      <c r="O870" s="249"/>
      <c r="P870" s="249"/>
      <c r="Q870" s="249"/>
      <c r="R870" s="249"/>
      <c r="S870" s="249"/>
      <c r="T870" s="249"/>
      <c r="U870" s="249"/>
      <c r="V870" s="249"/>
      <c r="AF870" s="249"/>
    </row>
    <row r="871" spans="3:32" x14ac:dyDescent="0.35">
      <c r="C871" s="250"/>
      <c r="D871" s="250"/>
      <c r="E871" s="249"/>
      <c r="F871" s="249"/>
      <c r="G871" s="249"/>
      <c r="H871" s="249"/>
      <c r="I871" s="249"/>
      <c r="J871" s="249"/>
      <c r="K871" s="249"/>
      <c r="L871" s="249"/>
      <c r="M871" s="249"/>
      <c r="N871" s="249"/>
      <c r="O871" s="249"/>
      <c r="P871" s="249"/>
      <c r="Q871" s="249"/>
      <c r="R871" s="249"/>
      <c r="S871" s="249"/>
      <c r="T871" s="249"/>
      <c r="U871" s="249"/>
      <c r="V871" s="249"/>
      <c r="AF871" s="249"/>
    </row>
    <row r="872" spans="3:32" x14ac:dyDescent="0.35">
      <c r="C872" s="250"/>
      <c r="D872" s="250"/>
      <c r="E872" s="249"/>
    </row>
  </sheetData>
  <phoneticPr fontId="115" type="noConversion"/>
  <printOptions horizontalCentered="1"/>
  <pageMargins left="0.45" right="0.45" top="0.5" bottom="0.5" header="0.3" footer="0.3"/>
  <pageSetup scale="29" fitToWidth="2" orientation="landscape" horizontalDpi="1200" verticalDpi="1200" r:id="rId1"/>
  <headerFooter>
    <oddFooter xml:space="preserve">&amp;CADD ROWS AND COLUMNS AS NEEDED OVER TIME
</oddFooter>
  </headerFooter>
  <colBreaks count="1" manualBreakCount="1">
    <brk id="32" min="3" max="11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J27"/>
  <sheetViews>
    <sheetView view="pageBreakPreview" zoomScale="60" zoomScaleNormal="110" workbookViewId="0"/>
  </sheetViews>
  <sheetFormatPr defaultRowHeight="14.5" x14ac:dyDescent="0.35"/>
  <cols>
    <col min="4" max="4" width="43.26953125" customWidth="1"/>
    <col min="9" max="9" width="14.7265625" customWidth="1"/>
  </cols>
  <sheetData>
    <row r="2" spans="2:10" ht="15.5" x14ac:dyDescent="0.35">
      <c r="B2" s="16"/>
      <c r="I2" s="388" t="s">
        <v>605</v>
      </c>
    </row>
    <row r="3" spans="2:10" ht="15.5" x14ac:dyDescent="0.35">
      <c r="B3" s="16"/>
      <c r="I3" t="s">
        <v>461</v>
      </c>
    </row>
    <row r="4" spans="2:10" ht="26" x14ac:dyDescent="0.6">
      <c r="B4" s="16"/>
      <c r="C4" s="41" t="s">
        <v>50</v>
      </c>
      <c r="D4" s="325"/>
      <c r="E4" s="325"/>
      <c r="F4" s="325"/>
      <c r="G4" s="325"/>
      <c r="H4" s="325"/>
      <c r="I4" s="325"/>
    </row>
    <row r="5" spans="2:10" ht="18.5" x14ac:dyDescent="0.35">
      <c r="B5" s="16"/>
      <c r="C5" s="389" t="s">
        <v>384</v>
      </c>
      <c r="D5" s="325"/>
      <c r="E5" s="325"/>
      <c r="F5" s="325"/>
      <c r="G5" s="325"/>
      <c r="H5" s="325"/>
      <c r="I5" s="325"/>
    </row>
    <row r="6" spans="2:10" ht="15.5" x14ac:dyDescent="0.35">
      <c r="B6" s="16"/>
    </row>
    <row r="7" spans="2:10" ht="15.5" x14ac:dyDescent="0.35">
      <c r="B7" s="16"/>
    </row>
    <row r="8" spans="2:10" ht="15.5" x14ac:dyDescent="0.35">
      <c r="B8" s="16"/>
    </row>
    <row r="10" spans="2:10" x14ac:dyDescent="0.35">
      <c r="C10" s="13" t="s">
        <v>1</v>
      </c>
    </row>
    <row r="11" spans="2:10" x14ac:dyDescent="0.35">
      <c r="C11" s="14" t="s">
        <v>2</v>
      </c>
      <c r="D11" s="391" t="s">
        <v>382</v>
      </c>
      <c r="I11" s="13" t="s">
        <v>383</v>
      </c>
    </row>
    <row r="12" spans="2:10" x14ac:dyDescent="0.35">
      <c r="C12" s="13" t="s">
        <v>22</v>
      </c>
      <c r="E12" s="13" t="s">
        <v>23</v>
      </c>
      <c r="I12" s="13" t="s">
        <v>24</v>
      </c>
    </row>
    <row r="15" spans="2:10" x14ac:dyDescent="0.35">
      <c r="C15" s="13">
        <v>1</v>
      </c>
      <c r="D15" t="s">
        <v>352</v>
      </c>
      <c r="I15" s="466">
        <v>0</v>
      </c>
      <c r="J15" t="s">
        <v>647</v>
      </c>
    </row>
    <row r="16" spans="2:10" x14ac:dyDescent="0.35">
      <c r="C16" s="13">
        <f>C15+1</f>
        <v>2</v>
      </c>
    </row>
    <row r="17" spans="3:10" x14ac:dyDescent="0.35">
      <c r="C17" s="13">
        <f t="shared" ref="C17:C27" si="0">C16+1</f>
        <v>3</v>
      </c>
      <c r="D17" t="s">
        <v>407</v>
      </c>
      <c r="I17" s="468" t="s">
        <v>544</v>
      </c>
      <c r="J17" t="s">
        <v>648</v>
      </c>
    </row>
    <row r="18" spans="3:10" x14ac:dyDescent="0.35">
      <c r="C18" s="13">
        <f t="shared" si="0"/>
        <v>4</v>
      </c>
      <c r="I18" s="467"/>
    </row>
    <row r="19" spans="3:10" ht="16.5" x14ac:dyDescent="0.35">
      <c r="C19" s="13">
        <f t="shared" si="0"/>
        <v>5</v>
      </c>
      <c r="D19" t="s">
        <v>438</v>
      </c>
      <c r="I19" s="466">
        <v>0</v>
      </c>
    </row>
    <row r="20" spans="3:10" x14ac:dyDescent="0.35">
      <c r="C20" s="13">
        <f t="shared" si="0"/>
        <v>6</v>
      </c>
    </row>
    <row r="21" spans="3:10" x14ac:dyDescent="0.35">
      <c r="C21" s="13">
        <f t="shared" si="0"/>
        <v>7</v>
      </c>
    </row>
    <row r="22" spans="3:10" x14ac:dyDescent="0.35">
      <c r="C22" s="13">
        <f t="shared" si="0"/>
        <v>8</v>
      </c>
      <c r="D22" t="s">
        <v>381</v>
      </c>
    </row>
    <row r="23" spans="3:10" x14ac:dyDescent="0.35">
      <c r="C23" s="13">
        <f t="shared" si="0"/>
        <v>9</v>
      </c>
    </row>
    <row r="24" spans="3:10" x14ac:dyDescent="0.35">
      <c r="C24" s="13">
        <f t="shared" si="0"/>
        <v>10</v>
      </c>
      <c r="D24" s="392" t="s">
        <v>413</v>
      </c>
    </row>
    <row r="25" spans="3:10" x14ac:dyDescent="0.35">
      <c r="C25" s="13">
        <f t="shared" si="0"/>
        <v>11</v>
      </c>
    </row>
    <row r="26" spans="3:10" x14ac:dyDescent="0.35">
      <c r="C26" s="13">
        <f t="shared" si="0"/>
        <v>12</v>
      </c>
      <c r="D26" s="392" t="s">
        <v>436</v>
      </c>
    </row>
    <row r="27" spans="3:10" x14ac:dyDescent="0.35">
      <c r="C27" s="13">
        <f t="shared" si="0"/>
        <v>13</v>
      </c>
      <c r="D27" s="392" t="s">
        <v>408</v>
      </c>
    </row>
  </sheetData>
  <printOptions horizontalCentered="1"/>
  <pageMargins left="0.45" right="0.45"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Attachment H-32A</vt:lpstr>
      <vt:lpstr>H-32A-WP01 - Plant</vt:lpstr>
      <vt:lpstr>H-32A-WP02 - Revenue Credits</vt:lpstr>
      <vt:lpstr>H-32A-WP03 - Start-up Costs</vt:lpstr>
      <vt:lpstr>H-32A-WP04 - Zonal Investment</vt:lpstr>
      <vt:lpstr>H-32A-WP05 - True-up &amp; Adjusts</vt:lpstr>
      <vt:lpstr>H-32A-WP06 - Debt Service</vt:lpstr>
      <vt:lpstr>H-32A-WP06a - Debt Serv Monthly</vt:lpstr>
      <vt:lpstr>H-32A-WP06b - Int on Work Cap</vt:lpstr>
      <vt:lpstr>WP07 - TEC</vt:lpstr>
      <vt:lpstr>H-32A-WP08 - TEC True-up</vt:lpstr>
      <vt:lpstr>H-32A-WP09 - Transmission O&amp;M</vt:lpstr>
      <vt:lpstr>H-32A-WP10 - Margin Requirement</vt:lpstr>
      <vt:lpstr>'Attachment H-32A'!Print_Area</vt:lpstr>
      <vt:lpstr>'H-32A-WP01 - Plant'!Print_Area</vt:lpstr>
      <vt:lpstr>'H-32A-WP02 - Revenue Credits'!Print_Area</vt:lpstr>
      <vt:lpstr>'H-32A-WP03 - Start-up Costs'!Print_Area</vt:lpstr>
      <vt:lpstr>'H-32A-WP04 - Zonal Investment'!Print_Area</vt:lpstr>
      <vt:lpstr>'H-32A-WP05 - True-up &amp; Adjusts'!Print_Area</vt:lpstr>
      <vt:lpstr>'H-32A-WP06 - Debt Service'!Print_Area</vt:lpstr>
      <vt:lpstr>'H-32A-WP06a - Debt Serv Monthly'!Print_Area</vt:lpstr>
      <vt:lpstr>'H-32A-WP06b - Int on Work Cap'!Print_Area</vt:lpstr>
      <vt:lpstr>'H-32A-WP08 - TEC True-up'!Print_Area</vt:lpstr>
      <vt:lpstr>'H-32A-WP09 - Transmission O&amp;M'!Print_Area</vt:lpstr>
      <vt:lpstr>'H-32A-WP10 - Margin Requirement'!Print_Area</vt:lpstr>
      <vt:lpstr>'WP07 - TEC'!Print_Area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2025-10-27T19:32:25Z</dcterms:created>
  <dcterms:modified xsi:type="dcterms:W3CDTF">2025-10-27T21:07:09Z</dcterms:modified>
</cp:coreProperties>
</file>